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120" yWindow="-120" windowWidth="29040" windowHeight="15840"/>
  </bookViews>
  <sheets>
    <sheet name="saving_model" sheetId="6" r:id="rId1"/>
    <sheet name="mortality" sheetId="2" r:id="rId2"/>
    <sheet name="lapse" sheetId="5" r:id="rId3"/>
    <sheet name="product_specs" sheetId="7" r:id="rId4"/>
    <sheet name="discount_curve" sheetId="3" r:id="rId5"/>
    <sheet name="return" sheetId="4" r:id="rId6"/>
    <sheet name="model_points" sheetId="8" r:id="rId7"/>
  </sheets>
  <calcPr calcId="14562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6" l="1"/>
  <c r="C13" i="6"/>
  <c r="G769" i="3" l="1"/>
  <c r="H769" i="3" s="1"/>
  <c r="I769" i="3" s="1"/>
  <c r="G770" i="3"/>
  <c r="G771" i="3" s="1"/>
  <c r="BL783" i="6"/>
  <c r="BL782" i="6"/>
  <c r="BL781" i="6"/>
  <c r="BL780" i="6"/>
  <c r="BL779" i="6"/>
  <c r="BL778" i="6"/>
  <c r="BL777" i="6"/>
  <c r="P3" i="4"/>
  <c r="C11" i="6"/>
  <c r="C10" i="6"/>
  <c r="AJ805" i="6" s="1"/>
  <c r="C9" i="6"/>
  <c r="C6" i="6"/>
  <c r="C7" i="6" s="1"/>
  <c r="AJ1052" i="6" l="1"/>
  <c r="AJ759" i="6"/>
  <c r="AJ612" i="6"/>
  <c r="AJ476" i="6"/>
  <c r="AJ205" i="6"/>
  <c r="AJ809" i="6"/>
  <c r="AJ618" i="6"/>
  <c r="AJ362" i="6"/>
  <c r="AJ188" i="6"/>
  <c r="AJ60" i="6"/>
  <c r="AJ415" i="6"/>
  <c r="AJ599" i="6"/>
  <c r="AJ924" i="6"/>
  <c r="AJ716" i="6"/>
  <c r="AJ580" i="6"/>
  <c r="AJ428" i="6"/>
  <c r="AJ1076" i="6"/>
  <c r="AJ767" i="6"/>
  <c r="AJ554" i="6"/>
  <c r="AJ307" i="6"/>
  <c r="AJ156" i="6"/>
  <c r="AJ27" i="6"/>
  <c r="AJ447" i="6"/>
  <c r="AJ663" i="6"/>
  <c r="AJ844" i="6"/>
  <c r="AJ676" i="6"/>
  <c r="AJ540" i="6"/>
  <c r="AJ324" i="6"/>
  <c r="AJ948" i="6"/>
  <c r="AJ724" i="6"/>
  <c r="AJ490" i="6"/>
  <c r="AJ264" i="6"/>
  <c r="AJ124" i="6"/>
  <c r="AJ351" i="6"/>
  <c r="AJ487" i="6"/>
  <c r="AJ741" i="6"/>
  <c r="AJ801" i="6"/>
  <c r="AJ644" i="6"/>
  <c r="AJ508" i="6"/>
  <c r="AJ260" i="6"/>
  <c r="AJ855" i="6"/>
  <c r="AJ682" i="6"/>
  <c r="AJ426" i="6"/>
  <c r="AJ222" i="6"/>
  <c r="AJ92" i="6"/>
  <c r="AJ383" i="6"/>
  <c r="AJ535" i="6"/>
  <c r="AJ827" i="6"/>
  <c r="AJ988" i="6"/>
  <c r="AJ823" i="6"/>
  <c r="AJ737" i="6"/>
  <c r="AJ660" i="6"/>
  <c r="AJ596" i="6"/>
  <c r="AJ524" i="6"/>
  <c r="AJ452" i="6"/>
  <c r="AJ292" i="6"/>
  <c r="AJ185" i="6"/>
  <c r="AJ889" i="6"/>
  <c r="AJ788" i="6"/>
  <c r="AJ703" i="6"/>
  <c r="AJ634" i="6"/>
  <c r="AJ570" i="6"/>
  <c r="AJ506" i="6"/>
  <c r="AJ442" i="6"/>
  <c r="AJ378" i="6"/>
  <c r="AJ318" i="6"/>
  <c r="AJ275" i="6"/>
  <c r="AJ232" i="6"/>
  <c r="AJ196" i="6"/>
  <c r="AJ164" i="6"/>
  <c r="AJ132" i="6"/>
  <c r="AJ100" i="6"/>
  <c r="AJ68" i="6"/>
  <c r="AJ36" i="6"/>
  <c r="AJ343" i="6"/>
  <c r="AJ375" i="6"/>
  <c r="AJ407" i="6"/>
  <c r="AJ439" i="6"/>
  <c r="AJ471" i="6"/>
  <c r="AJ519" i="6"/>
  <c r="AJ583" i="6"/>
  <c r="AJ647" i="6"/>
  <c r="AJ720" i="6"/>
  <c r="AQ22" i="6"/>
  <c r="AJ1140" i="6"/>
  <c r="AJ972" i="6"/>
  <c r="AJ867" i="6"/>
  <c r="AJ817" i="6"/>
  <c r="AJ775" i="6"/>
  <c r="AJ732" i="6"/>
  <c r="AJ689" i="6"/>
  <c r="AJ656" i="6"/>
  <c r="AJ624" i="6"/>
  <c r="AJ592" i="6"/>
  <c r="AJ560" i="6"/>
  <c r="AJ528" i="6"/>
  <c r="AJ496" i="6"/>
  <c r="AJ464" i="6"/>
  <c r="AJ432" i="6"/>
  <c r="AJ400" i="6"/>
  <c r="AJ368" i="6"/>
  <c r="AJ336" i="6"/>
  <c r="AJ311" i="6"/>
  <c r="AJ290" i="6"/>
  <c r="AJ268" i="6"/>
  <c r="AJ247" i="6"/>
  <c r="AJ207" i="6"/>
  <c r="AJ177" i="6"/>
  <c r="AJ161" i="6"/>
  <c r="AJ145" i="6"/>
  <c r="AJ129" i="6"/>
  <c r="AJ113" i="6"/>
  <c r="AJ89" i="6"/>
  <c r="AJ73" i="6"/>
  <c r="AJ49" i="6"/>
  <c r="AJ33" i="6"/>
  <c r="AJ199" i="6"/>
  <c r="AJ157" i="6"/>
  <c r="AJ125" i="6"/>
  <c r="AJ93" i="6"/>
  <c r="AJ61" i="6"/>
  <c r="AJ37" i="6"/>
  <c r="AJ1068" i="6"/>
  <c r="AJ940" i="6"/>
  <c r="AJ851" i="6"/>
  <c r="AJ807" i="6"/>
  <c r="AJ764" i="6"/>
  <c r="AJ721" i="6"/>
  <c r="AJ680" i="6"/>
  <c r="AJ648" i="6"/>
  <c r="AJ616" i="6"/>
  <c r="AJ584" i="6"/>
  <c r="AJ552" i="6"/>
  <c r="AJ520" i="6"/>
  <c r="AJ488" i="6"/>
  <c r="AJ456" i="6"/>
  <c r="AJ424" i="6"/>
  <c r="AJ392" i="6"/>
  <c r="AJ360" i="6"/>
  <c r="AJ328" i="6"/>
  <c r="AJ306" i="6"/>
  <c r="AJ284" i="6"/>
  <c r="AJ263" i="6"/>
  <c r="AJ242" i="6"/>
  <c r="AJ220" i="6"/>
  <c r="AJ203" i="6"/>
  <c r="AJ187" i="6"/>
  <c r="AJ175" i="6"/>
  <c r="AJ167" i="6"/>
  <c r="AJ159" i="6"/>
  <c r="AJ151" i="6"/>
  <c r="AJ143" i="6"/>
  <c r="AJ135" i="6"/>
  <c r="AJ127" i="6"/>
  <c r="AJ119" i="6"/>
  <c r="AJ111" i="6"/>
  <c r="AJ103" i="6"/>
  <c r="AJ95" i="6"/>
  <c r="AJ87" i="6"/>
  <c r="AJ79" i="6"/>
  <c r="AJ71" i="6"/>
  <c r="AJ63" i="6"/>
  <c r="AJ55" i="6"/>
  <c r="AJ47" i="6"/>
  <c r="AJ39" i="6"/>
  <c r="AJ31" i="6"/>
  <c r="AJ22" i="6"/>
  <c r="AJ796" i="6"/>
  <c r="AJ672" i="6"/>
  <c r="AJ608" i="6"/>
  <c r="AJ544" i="6"/>
  <c r="AJ480" i="6"/>
  <c r="AJ448" i="6"/>
  <c r="AJ384" i="6"/>
  <c r="AJ322" i="6"/>
  <c r="AJ300" i="6"/>
  <c r="AJ258" i="6"/>
  <c r="AJ236" i="6"/>
  <c r="AJ183" i="6"/>
  <c r="AJ149" i="6"/>
  <c r="AJ133" i="6"/>
  <c r="AJ101" i="6"/>
  <c r="AJ69" i="6"/>
  <c r="AJ45" i="6"/>
  <c r="AJ1036" i="6"/>
  <c r="AJ908" i="6"/>
  <c r="AJ839" i="6"/>
  <c r="AJ753" i="6"/>
  <c r="AJ711" i="6"/>
  <c r="AJ640" i="6"/>
  <c r="AJ576" i="6"/>
  <c r="AJ512" i="6"/>
  <c r="AJ416" i="6"/>
  <c r="AJ352" i="6"/>
  <c r="AJ279" i="6"/>
  <c r="AJ173" i="6"/>
  <c r="AJ117" i="6"/>
  <c r="AJ77" i="6"/>
  <c r="AJ1004" i="6"/>
  <c r="AJ884" i="6"/>
  <c r="AJ828" i="6"/>
  <c r="AJ785" i="6"/>
  <c r="AJ743" i="6"/>
  <c r="AJ700" i="6"/>
  <c r="AJ664" i="6"/>
  <c r="AJ632" i="6"/>
  <c r="AJ600" i="6"/>
  <c r="AJ568" i="6"/>
  <c r="AJ536" i="6"/>
  <c r="AJ504" i="6"/>
  <c r="AJ472" i="6"/>
  <c r="AJ440" i="6"/>
  <c r="AJ408" i="6"/>
  <c r="AJ376" i="6"/>
  <c r="AJ344" i="6"/>
  <c r="AJ316" i="6"/>
  <c r="AJ295" i="6"/>
  <c r="AJ274" i="6"/>
  <c r="AJ252" i="6"/>
  <c r="AJ231" i="6"/>
  <c r="AJ211" i="6"/>
  <c r="AJ195" i="6"/>
  <c r="AJ179" i="6"/>
  <c r="AJ171" i="6"/>
  <c r="AJ163" i="6"/>
  <c r="AJ155" i="6"/>
  <c r="AJ147" i="6"/>
  <c r="AJ139" i="6"/>
  <c r="AJ131" i="6"/>
  <c r="AJ123" i="6"/>
  <c r="AJ115" i="6"/>
  <c r="AJ107" i="6"/>
  <c r="AJ99" i="6"/>
  <c r="AJ91" i="6"/>
  <c r="AJ83" i="6"/>
  <c r="AJ75" i="6"/>
  <c r="AJ67" i="6"/>
  <c r="AJ59" i="6"/>
  <c r="AJ51" i="6"/>
  <c r="AJ43" i="6"/>
  <c r="AJ35" i="6"/>
  <c r="AJ26" i="6"/>
  <c r="AJ226" i="6"/>
  <c r="AJ191" i="6"/>
  <c r="AJ169" i="6"/>
  <c r="AJ153" i="6"/>
  <c r="AJ137" i="6"/>
  <c r="AJ121" i="6"/>
  <c r="AJ105" i="6"/>
  <c r="AJ97" i="6"/>
  <c r="AJ81" i="6"/>
  <c r="AJ65" i="6"/>
  <c r="AJ57" i="6"/>
  <c r="AJ41" i="6"/>
  <c r="AJ24" i="6"/>
  <c r="AJ215" i="6"/>
  <c r="AJ165" i="6"/>
  <c r="AJ141" i="6"/>
  <c r="AJ109" i="6"/>
  <c r="AJ85" i="6"/>
  <c r="AJ53" i="6"/>
  <c r="AJ29" i="6"/>
  <c r="AJ1108" i="6"/>
  <c r="AJ201" i="6"/>
  <c r="AJ228" i="6"/>
  <c r="AJ266" i="6"/>
  <c r="AJ298" i="6"/>
  <c r="AJ332" i="6"/>
  <c r="AJ380" i="6"/>
  <c r="AJ420" i="6"/>
  <c r="AJ28" i="6"/>
  <c r="AJ38" i="6"/>
  <c r="AJ54" i="6"/>
  <c r="AJ70" i="6"/>
  <c r="AJ86" i="6"/>
  <c r="AJ102" i="6"/>
  <c r="AJ118" i="6"/>
  <c r="AJ134" i="6"/>
  <c r="AJ150" i="6"/>
  <c r="AJ166" i="6"/>
  <c r="AJ182" i="6"/>
  <c r="AJ198" i="6"/>
  <c r="AJ214" i="6"/>
  <c r="AJ235" i="6"/>
  <c r="AJ256" i="6"/>
  <c r="AJ278" i="6"/>
  <c r="AJ299" i="6"/>
  <c r="AJ320" i="6"/>
  <c r="AJ350" i="6"/>
  <c r="AJ382" i="6"/>
  <c r="AJ414" i="6"/>
  <c r="AJ446" i="6"/>
  <c r="AJ478" i="6"/>
  <c r="AJ510" i="6"/>
  <c r="AJ542" i="6"/>
  <c r="AJ574" i="6"/>
  <c r="AJ606" i="6"/>
  <c r="AJ638" i="6"/>
  <c r="AJ670" i="6"/>
  <c r="AJ708" i="6"/>
  <c r="AJ751" i="6"/>
  <c r="AJ793" i="6"/>
  <c r="AJ836" i="6"/>
  <c r="AJ900" i="6"/>
  <c r="AJ1028" i="6"/>
  <c r="AJ1214" i="6"/>
  <c r="AJ1198" i="6"/>
  <c r="AJ1182" i="6"/>
  <c r="AJ1166" i="6"/>
  <c r="AJ1150" i="6"/>
  <c r="AJ1134" i="6"/>
  <c r="AJ1118" i="6"/>
  <c r="AJ1102" i="6"/>
  <c r="AJ1217" i="6"/>
  <c r="AJ1201" i="6"/>
  <c r="AJ1185" i="6"/>
  <c r="AJ1169" i="6"/>
  <c r="AJ1153" i="6"/>
  <c r="AJ1137" i="6"/>
  <c r="AJ1121" i="6"/>
  <c r="AJ1105" i="6"/>
  <c r="AJ1089" i="6"/>
  <c r="AJ1073" i="6"/>
  <c r="AJ1057" i="6"/>
  <c r="AJ1041" i="6"/>
  <c r="AJ1025" i="6"/>
  <c r="AJ1009" i="6"/>
  <c r="AJ993" i="6"/>
  <c r="AJ977" i="6"/>
  <c r="AJ961" i="6"/>
  <c r="AJ945" i="6"/>
  <c r="AJ929" i="6"/>
  <c r="AJ913" i="6"/>
  <c r="AJ1219" i="6"/>
  <c r="AJ1203" i="6"/>
  <c r="AJ1187" i="6"/>
  <c r="AJ1171" i="6"/>
  <c r="AJ1155" i="6"/>
  <c r="AJ1139" i="6"/>
  <c r="AJ1123" i="6"/>
  <c r="AJ1107" i="6"/>
  <c r="AJ1091" i="6"/>
  <c r="AJ1075" i="6"/>
  <c r="AJ1059" i="6"/>
  <c r="AJ1043" i="6"/>
  <c r="AJ1027" i="6"/>
  <c r="AJ1011" i="6"/>
  <c r="AJ181" i="6"/>
  <c r="AJ209" i="6"/>
  <c r="AJ239" i="6"/>
  <c r="AJ271" i="6"/>
  <c r="AJ308" i="6"/>
  <c r="AJ340" i="6"/>
  <c r="AJ388" i="6"/>
  <c r="AJ436" i="6"/>
  <c r="AJ25" i="6"/>
  <c r="AJ42" i="6"/>
  <c r="AJ58" i="6"/>
  <c r="AJ74" i="6"/>
  <c r="AJ90" i="6"/>
  <c r="AJ106" i="6"/>
  <c r="AJ122" i="6"/>
  <c r="AJ138" i="6"/>
  <c r="AJ154" i="6"/>
  <c r="AJ170" i="6"/>
  <c r="AJ186" i="6"/>
  <c r="AJ202" i="6"/>
  <c r="AJ219" i="6"/>
  <c r="AJ240" i="6"/>
  <c r="AJ262" i="6"/>
  <c r="AJ283" i="6"/>
  <c r="AJ304" i="6"/>
  <c r="AJ326" i="6"/>
  <c r="AJ358" i="6"/>
  <c r="AJ390" i="6"/>
  <c r="AJ422" i="6"/>
  <c r="AJ454" i="6"/>
  <c r="AJ486" i="6"/>
  <c r="AJ518" i="6"/>
  <c r="AJ550" i="6"/>
  <c r="AJ582" i="6"/>
  <c r="AJ614" i="6"/>
  <c r="AJ646" i="6"/>
  <c r="AJ678" i="6"/>
  <c r="AJ719" i="6"/>
  <c r="AJ761" i="6"/>
  <c r="AJ804" i="6"/>
  <c r="AJ847" i="6"/>
  <c r="AJ932" i="6"/>
  <c r="AJ1060" i="6"/>
  <c r="AJ1210" i="6"/>
  <c r="AJ1194" i="6"/>
  <c r="AJ1178" i="6"/>
  <c r="AJ1162" i="6"/>
  <c r="AJ1146" i="6"/>
  <c r="AJ1130" i="6"/>
  <c r="AJ1114" i="6"/>
  <c r="AJ1098" i="6"/>
  <c r="AJ1213" i="6"/>
  <c r="AJ1197" i="6"/>
  <c r="AJ1181" i="6"/>
  <c r="AJ1165" i="6"/>
  <c r="AJ1149" i="6"/>
  <c r="AJ1133" i="6"/>
  <c r="AJ1117" i="6"/>
  <c r="AJ1101" i="6"/>
  <c r="AJ1085" i="6"/>
  <c r="AJ1069" i="6"/>
  <c r="AJ1053" i="6"/>
  <c r="AJ1037" i="6"/>
  <c r="AJ1021" i="6"/>
  <c r="AJ1005" i="6"/>
  <c r="AJ989" i="6"/>
  <c r="AJ973" i="6"/>
  <c r="AJ957" i="6"/>
  <c r="AJ941" i="6"/>
  <c r="AJ925" i="6"/>
  <c r="AJ909" i="6"/>
  <c r="AJ1215" i="6"/>
  <c r="AJ1199" i="6"/>
  <c r="AJ1183" i="6"/>
  <c r="AJ1167" i="6"/>
  <c r="AJ1151" i="6"/>
  <c r="AJ1135" i="6"/>
  <c r="AJ1119" i="6"/>
  <c r="AJ1103" i="6"/>
  <c r="AJ1087" i="6"/>
  <c r="AJ1071" i="6"/>
  <c r="AJ1055" i="6"/>
  <c r="AJ1039" i="6"/>
  <c r="AJ1023" i="6"/>
  <c r="AJ1007" i="6"/>
  <c r="AJ991" i="6"/>
  <c r="AJ975" i="6"/>
  <c r="AJ959" i="6"/>
  <c r="AJ943" i="6"/>
  <c r="AJ927" i="6"/>
  <c r="AJ911" i="6"/>
  <c r="AJ895" i="6"/>
  <c r="AJ1216" i="6"/>
  <c r="AJ1152" i="6"/>
  <c r="AJ1090" i="6"/>
  <c r="AJ1058" i="6"/>
  <c r="AJ1026" i="6"/>
  <c r="AJ994" i="6"/>
  <c r="AJ962" i="6"/>
  <c r="AJ930" i="6"/>
  <c r="AJ898" i="6"/>
  <c r="AJ878" i="6"/>
  <c r="AJ862" i="6"/>
  <c r="AJ846" i="6"/>
  <c r="AJ830" i="6"/>
  <c r="AJ814" i="6"/>
  <c r="AJ798" i="6"/>
  <c r="AJ782" i="6"/>
  <c r="AJ766" i="6"/>
  <c r="AJ750" i="6"/>
  <c r="AJ734" i="6"/>
  <c r="AJ718" i="6"/>
  <c r="AJ702" i="6"/>
  <c r="AJ686" i="6"/>
  <c r="AJ1160" i="6"/>
  <c r="AJ1096" i="6"/>
  <c r="AJ1062" i="6"/>
  <c r="AJ189" i="6"/>
  <c r="AJ213" i="6"/>
  <c r="AJ250" i="6"/>
  <c r="AJ282" i="6"/>
  <c r="AJ314" i="6"/>
  <c r="AJ356" i="6"/>
  <c r="AJ396" i="6"/>
  <c r="AJ460" i="6"/>
  <c r="AJ30" i="6"/>
  <c r="AJ46" i="6"/>
  <c r="AJ62" i="6"/>
  <c r="AJ78" i="6"/>
  <c r="AJ94" i="6"/>
  <c r="AJ110" i="6"/>
  <c r="AJ126" i="6"/>
  <c r="AJ142" i="6"/>
  <c r="AJ158" i="6"/>
  <c r="AJ174" i="6"/>
  <c r="AJ190" i="6"/>
  <c r="AJ206" i="6"/>
  <c r="AJ224" i="6"/>
  <c r="AJ246" i="6"/>
  <c r="AJ267" i="6"/>
  <c r="AJ288" i="6"/>
  <c r="AJ310" i="6"/>
  <c r="AJ334" i="6"/>
  <c r="AJ366" i="6"/>
  <c r="AJ398" i="6"/>
  <c r="AJ430" i="6"/>
  <c r="AJ462" i="6"/>
  <c r="AJ494" i="6"/>
  <c r="AJ526" i="6"/>
  <c r="AJ558" i="6"/>
  <c r="AJ590" i="6"/>
  <c r="AJ622" i="6"/>
  <c r="AJ654" i="6"/>
  <c r="AJ687" i="6"/>
  <c r="AJ729" i="6"/>
  <c r="AJ772" i="6"/>
  <c r="AJ815" i="6"/>
  <c r="AJ863" i="6"/>
  <c r="AJ964" i="6"/>
  <c r="AJ1222" i="6"/>
  <c r="AJ1206" i="6"/>
  <c r="AJ1190" i="6"/>
  <c r="AJ1174" i="6"/>
  <c r="AJ1158" i="6"/>
  <c r="AJ1142" i="6"/>
  <c r="AJ1126" i="6"/>
  <c r="AJ1110" i="6"/>
  <c r="AJ1094" i="6"/>
  <c r="AJ1209" i="6"/>
  <c r="AJ1193" i="6"/>
  <c r="AJ1177" i="6"/>
  <c r="AJ1161" i="6"/>
  <c r="AJ1145" i="6"/>
  <c r="AJ1129" i="6"/>
  <c r="AJ1113" i="6"/>
  <c r="AJ1097" i="6"/>
  <c r="AJ1081" i="6"/>
  <c r="AJ1065" i="6"/>
  <c r="AJ1049" i="6"/>
  <c r="AJ1033" i="6"/>
  <c r="AJ1017" i="6"/>
  <c r="AJ1001" i="6"/>
  <c r="AJ985" i="6"/>
  <c r="AJ969" i="6"/>
  <c r="AJ953" i="6"/>
  <c r="AJ937" i="6"/>
  <c r="AJ921" i="6"/>
  <c r="AJ905" i="6"/>
  <c r="AJ1211" i="6"/>
  <c r="AJ1195" i="6"/>
  <c r="AJ1179" i="6"/>
  <c r="AJ1163" i="6"/>
  <c r="AJ1147" i="6"/>
  <c r="AJ1131" i="6"/>
  <c r="AJ1115" i="6"/>
  <c r="AJ1099" i="6"/>
  <c r="AJ1083" i="6"/>
  <c r="AJ1067" i="6"/>
  <c r="AJ1051" i="6"/>
  <c r="AJ1035" i="6"/>
  <c r="AJ1019" i="6"/>
  <c r="AJ1003" i="6"/>
  <c r="AJ193" i="6"/>
  <c r="AJ223" i="6"/>
  <c r="AJ255" i="6"/>
  <c r="AJ287" i="6"/>
  <c r="AJ319" i="6"/>
  <c r="AJ364" i="6"/>
  <c r="AJ412" i="6"/>
  <c r="AJ548" i="6"/>
  <c r="AJ34" i="6"/>
  <c r="AJ50" i="6"/>
  <c r="AJ66" i="6"/>
  <c r="AJ82" i="6"/>
  <c r="AJ98" i="6"/>
  <c r="AJ114" i="6"/>
  <c r="AJ130" i="6"/>
  <c r="AJ146" i="6"/>
  <c r="AJ162" i="6"/>
  <c r="AJ178" i="6"/>
  <c r="AJ194" i="6"/>
  <c r="AJ210" i="6"/>
  <c r="AJ230" i="6"/>
  <c r="AJ251" i="6"/>
  <c r="AJ272" i="6"/>
  <c r="AJ294" i="6"/>
  <c r="AJ315" i="6"/>
  <c r="AJ342" i="6"/>
  <c r="AJ374" i="6"/>
  <c r="AJ406" i="6"/>
  <c r="AJ438" i="6"/>
  <c r="AJ470" i="6"/>
  <c r="AJ502" i="6"/>
  <c r="AJ534" i="6"/>
  <c r="AJ566" i="6"/>
  <c r="AJ598" i="6"/>
  <c r="AJ630" i="6"/>
  <c r="AJ662" i="6"/>
  <c r="AJ697" i="6"/>
  <c r="AJ740" i="6"/>
  <c r="AJ783" i="6"/>
  <c r="AJ825" i="6"/>
  <c r="AJ879" i="6"/>
  <c r="AJ996" i="6"/>
  <c r="AJ1218" i="6"/>
  <c r="AJ1202" i="6"/>
  <c r="AJ1186" i="6"/>
  <c r="AJ1170" i="6"/>
  <c r="AJ1154" i="6"/>
  <c r="AJ1138" i="6"/>
  <c r="AJ1122" i="6"/>
  <c r="AJ1106" i="6"/>
  <c r="AJ1221" i="6"/>
  <c r="AJ1205" i="6"/>
  <c r="AJ1189" i="6"/>
  <c r="AJ1173" i="6"/>
  <c r="AJ1157" i="6"/>
  <c r="AJ1141" i="6"/>
  <c r="AJ1125" i="6"/>
  <c r="AJ1109" i="6"/>
  <c r="AJ1093" i="6"/>
  <c r="AJ1077" i="6"/>
  <c r="AJ1061" i="6"/>
  <c r="AJ1045" i="6"/>
  <c r="AJ1029" i="6"/>
  <c r="AJ1013" i="6"/>
  <c r="AJ997" i="6"/>
  <c r="AJ981" i="6"/>
  <c r="AJ965" i="6"/>
  <c r="AJ949" i="6"/>
  <c r="AJ933" i="6"/>
  <c r="AJ917" i="6"/>
  <c r="AJ901" i="6"/>
  <c r="AJ1207" i="6"/>
  <c r="AJ1191" i="6"/>
  <c r="AJ1175" i="6"/>
  <c r="AJ1159" i="6"/>
  <c r="AJ1143" i="6"/>
  <c r="AJ1127" i="6"/>
  <c r="AJ1111" i="6"/>
  <c r="AJ1095" i="6"/>
  <c r="AJ1079" i="6"/>
  <c r="AJ1063" i="6"/>
  <c r="AJ1047" i="6"/>
  <c r="AJ1031" i="6"/>
  <c r="AJ1015" i="6"/>
  <c r="AJ999" i="6"/>
  <c r="AJ983" i="6"/>
  <c r="AJ967" i="6"/>
  <c r="AJ951" i="6"/>
  <c r="AJ935" i="6"/>
  <c r="AJ919" i="6"/>
  <c r="AJ903" i="6"/>
  <c r="AJ887" i="6"/>
  <c r="AJ1184" i="6"/>
  <c r="AJ1120" i="6"/>
  <c r="AJ1074" i="6"/>
  <c r="AJ1042" i="6"/>
  <c r="AJ1010" i="6"/>
  <c r="AJ978" i="6"/>
  <c r="AJ946" i="6"/>
  <c r="AJ914" i="6"/>
  <c r="AJ888" i="6"/>
  <c r="AJ870" i="6"/>
  <c r="AJ854" i="6"/>
  <c r="AJ838" i="6"/>
  <c r="AJ822" i="6"/>
  <c r="AJ806" i="6"/>
  <c r="AJ790" i="6"/>
  <c r="AJ774" i="6"/>
  <c r="AJ758" i="6"/>
  <c r="AJ742" i="6"/>
  <c r="AJ726" i="6"/>
  <c r="AJ710" i="6"/>
  <c r="AJ694" i="6"/>
  <c r="AJ995" i="6"/>
  <c r="AJ963" i="6"/>
  <c r="AJ931" i="6"/>
  <c r="AJ899" i="6"/>
  <c r="AJ1168" i="6"/>
  <c r="AJ1066" i="6"/>
  <c r="AJ1002" i="6"/>
  <c r="AJ938" i="6"/>
  <c r="AJ882" i="6"/>
  <c r="AJ850" i="6"/>
  <c r="AJ818" i="6"/>
  <c r="AJ786" i="6"/>
  <c r="AJ754" i="6"/>
  <c r="AJ722" i="6"/>
  <c r="AJ690" i="6"/>
  <c r="AJ1144" i="6"/>
  <c r="AJ1078" i="6"/>
  <c r="AJ1038" i="6"/>
  <c r="AJ1006" i="6"/>
  <c r="AJ974" i="6"/>
  <c r="AJ942" i="6"/>
  <c r="AJ910" i="6"/>
  <c r="AJ885" i="6"/>
  <c r="AJ868" i="6"/>
  <c r="AJ852" i="6"/>
  <c r="AJ1156" i="6"/>
  <c r="AJ1180" i="6"/>
  <c r="AJ1072" i="6"/>
  <c r="AJ1008" i="6"/>
  <c r="AJ944" i="6"/>
  <c r="AJ886" i="6"/>
  <c r="AJ853" i="6"/>
  <c r="AJ829" i="6"/>
  <c r="AJ808" i="6"/>
  <c r="AJ787" i="6"/>
  <c r="AJ765" i="6"/>
  <c r="AJ744" i="6"/>
  <c r="AJ723" i="6"/>
  <c r="AJ701" i="6"/>
  <c r="AJ681" i="6"/>
  <c r="AJ665" i="6"/>
  <c r="AJ649" i="6"/>
  <c r="AJ633" i="6"/>
  <c r="AJ617" i="6"/>
  <c r="AJ601" i="6"/>
  <c r="AJ585" i="6"/>
  <c r="AJ569" i="6"/>
  <c r="AJ553" i="6"/>
  <c r="AJ537" i="6"/>
  <c r="AJ521" i="6"/>
  <c r="AJ505" i="6"/>
  <c r="AJ489" i="6"/>
  <c r="AJ473" i="6"/>
  <c r="AJ457" i="6"/>
  <c r="AJ441" i="6"/>
  <c r="AJ425" i="6"/>
  <c r="AJ409" i="6"/>
  <c r="AJ393" i="6"/>
  <c r="AJ377" i="6"/>
  <c r="AJ361" i="6"/>
  <c r="AJ345" i="6"/>
  <c r="AJ329" i="6"/>
  <c r="AJ313" i="6"/>
  <c r="AJ297" i="6"/>
  <c r="AJ281" i="6"/>
  <c r="AJ265" i="6"/>
  <c r="AJ249" i="6"/>
  <c r="AJ233" i="6"/>
  <c r="AJ217" i="6"/>
  <c r="AJ1100" i="6"/>
  <c r="AJ1032" i="6"/>
  <c r="AJ968" i="6"/>
  <c r="AJ904" i="6"/>
  <c r="AJ865" i="6"/>
  <c r="AJ816" i="6"/>
  <c r="AJ795" i="6"/>
  <c r="AJ773" i="6"/>
  <c r="AJ752" i="6"/>
  <c r="AJ731" i="6"/>
  <c r="AJ688" i="6"/>
  <c r="AJ655" i="6"/>
  <c r="AJ623" i="6"/>
  <c r="AJ591" i="6"/>
  <c r="AJ559" i="6"/>
  <c r="AJ527" i="6"/>
  <c r="AJ987" i="6"/>
  <c r="AJ955" i="6"/>
  <c r="AJ923" i="6"/>
  <c r="AJ891" i="6"/>
  <c r="AJ1136" i="6"/>
  <c r="AJ1050" i="6"/>
  <c r="AJ986" i="6"/>
  <c r="AJ922" i="6"/>
  <c r="AJ874" i="6"/>
  <c r="AJ842" i="6"/>
  <c r="AJ810" i="6"/>
  <c r="AJ778" i="6"/>
  <c r="AJ746" i="6"/>
  <c r="AJ714" i="6"/>
  <c r="AJ1208" i="6"/>
  <c r="AJ1128" i="6"/>
  <c r="AJ1070" i="6"/>
  <c r="AJ1030" i="6"/>
  <c r="AJ998" i="6"/>
  <c r="AJ966" i="6"/>
  <c r="AJ934" i="6"/>
  <c r="AJ902" i="6"/>
  <c r="AJ880" i="6"/>
  <c r="AJ864" i="6"/>
  <c r="AJ848" i="6"/>
  <c r="AJ1124" i="6"/>
  <c r="AJ1148" i="6"/>
  <c r="AJ1056" i="6"/>
  <c r="AJ992" i="6"/>
  <c r="AJ928" i="6"/>
  <c r="AJ877" i="6"/>
  <c r="AJ845" i="6"/>
  <c r="AJ824" i="6"/>
  <c r="AJ803" i="6"/>
  <c r="AJ781" i="6"/>
  <c r="AJ760" i="6"/>
  <c r="AJ739" i="6"/>
  <c r="AJ717" i="6"/>
  <c r="AJ696" i="6"/>
  <c r="AJ677" i="6"/>
  <c r="AJ661" i="6"/>
  <c r="AJ645" i="6"/>
  <c r="AJ629" i="6"/>
  <c r="AJ613" i="6"/>
  <c r="AJ597" i="6"/>
  <c r="AJ581" i="6"/>
  <c r="AJ565" i="6"/>
  <c r="AJ549" i="6"/>
  <c r="AJ533" i="6"/>
  <c r="AJ517" i="6"/>
  <c r="AJ501" i="6"/>
  <c r="AJ485" i="6"/>
  <c r="AJ469" i="6"/>
  <c r="AJ453" i="6"/>
  <c r="AJ437" i="6"/>
  <c r="AJ421" i="6"/>
  <c r="AJ405" i="6"/>
  <c r="AJ389" i="6"/>
  <c r="AJ373" i="6"/>
  <c r="AJ357" i="6"/>
  <c r="AJ341" i="6"/>
  <c r="AJ325" i="6"/>
  <c r="AJ309" i="6"/>
  <c r="AJ293" i="6"/>
  <c r="AJ277" i="6"/>
  <c r="AJ261" i="6"/>
  <c r="AJ245" i="6"/>
  <c r="AJ229" i="6"/>
  <c r="AJ1196" i="6"/>
  <c r="AJ1080" i="6"/>
  <c r="AJ1016" i="6"/>
  <c r="AJ952" i="6"/>
  <c r="AJ892" i="6"/>
  <c r="AJ857" i="6"/>
  <c r="AJ832" i="6"/>
  <c r="AJ811" i="6"/>
  <c r="AJ789" i="6"/>
  <c r="AJ768" i="6"/>
  <c r="AJ747" i="6"/>
  <c r="AJ725" i="6"/>
  <c r="AJ704" i="6"/>
  <c r="AJ683" i="6"/>
  <c r="AJ667" i="6"/>
  <c r="AJ651" i="6"/>
  <c r="AJ635" i="6"/>
  <c r="AJ619" i="6"/>
  <c r="AJ603" i="6"/>
  <c r="AJ587" i="6"/>
  <c r="AJ571" i="6"/>
  <c r="AJ555" i="6"/>
  <c r="AJ539" i="6"/>
  <c r="AJ523" i="6"/>
  <c r="AJ507" i="6"/>
  <c r="AJ491" i="6"/>
  <c r="AJ475" i="6"/>
  <c r="AJ459" i="6"/>
  <c r="AJ443" i="6"/>
  <c r="AJ427" i="6"/>
  <c r="AJ411" i="6"/>
  <c r="AJ395" i="6"/>
  <c r="AJ379" i="6"/>
  <c r="AJ363" i="6"/>
  <c r="AJ347" i="6"/>
  <c r="AJ331" i="6"/>
  <c r="AJ32" i="6"/>
  <c r="AJ48" i="6"/>
  <c r="AJ64" i="6"/>
  <c r="AJ80" i="6"/>
  <c r="AJ96" i="6"/>
  <c r="AJ112" i="6"/>
  <c r="AJ128" i="6"/>
  <c r="AJ144" i="6"/>
  <c r="AJ160" i="6"/>
  <c r="AJ176" i="6"/>
  <c r="AJ192" i="6"/>
  <c r="AJ208" i="6"/>
  <c r="AJ227" i="6"/>
  <c r="AJ248" i="6"/>
  <c r="AJ270" i="6"/>
  <c r="AJ291" i="6"/>
  <c r="AJ312" i="6"/>
  <c r="AJ338" i="6"/>
  <c r="AJ370" i="6"/>
  <c r="AJ402" i="6"/>
  <c r="AJ434" i="6"/>
  <c r="AJ466" i="6"/>
  <c r="AJ498" i="6"/>
  <c r="AJ530" i="6"/>
  <c r="AJ562" i="6"/>
  <c r="AJ594" i="6"/>
  <c r="AJ626" i="6"/>
  <c r="AJ658" i="6"/>
  <c r="AJ692" i="6"/>
  <c r="AJ735" i="6"/>
  <c r="AJ777" i="6"/>
  <c r="AJ820" i="6"/>
  <c r="AJ871" i="6"/>
  <c r="AJ980" i="6"/>
  <c r="AJ1172" i="6"/>
  <c r="AJ218" i="6"/>
  <c r="AJ276" i="6"/>
  <c r="AJ348" i="6"/>
  <c r="AJ444" i="6"/>
  <c r="AJ484" i="6"/>
  <c r="AJ516" i="6"/>
  <c r="AJ556" i="6"/>
  <c r="AJ588" i="6"/>
  <c r="AJ620" i="6"/>
  <c r="AJ652" i="6"/>
  <c r="AJ684" i="6"/>
  <c r="AJ727" i="6"/>
  <c r="AJ769" i="6"/>
  <c r="AJ812" i="6"/>
  <c r="AJ859" i="6"/>
  <c r="AJ956" i="6"/>
  <c r="AJ1084" i="6"/>
  <c r="AJ465" i="6"/>
  <c r="AJ337" i="6"/>
  <c r="AJ305" i="6"/>
  <c r="AJ273" i="6"/>
  <c r="AJ225" i="6"/>
  <c r="AJ1164" i="6"/>
  <c r="AJ1000" i="6"/>
  <c r="AJ979" i="6"/>
  <c r="AJ947" i="6"/>
  <c r="AJ915" i="6"/>
  <c r="AJ883" i="6"/>
  <c r="AJ1104" i="6"/>
  <c r="AJ1034" i="6"/>
  <c r="AJ970" i="6"/>
  <c r="AJ906" i="6"/>
  <c r="AJ866" i="6"/>
  <c r="AJ834" i="6"/>
  <c r="AJ802" i="6"/>
  <c r="AJ770" i="6"/>
  <c r="AJ738" i="6"/>
  <c r="AJ706" i="6"/>
  <c r="AJ1192" i="6"/>
  <c r="AJ1112" i="6"/>
  <c r="AJ1054" i="6"/>
  <c r="AJ1022" i="6"/>
  <c r="AJ990" i="6"/>
  <c r="AJ958" i="6"/>
  <c r="AJ926" i="6"/>
  <c r="AJ896" i="6"/>
  <c r="AJ876" i="6"/>
  <c r="AJ860" i="6"/>
  <c r="AJ1220" i="6"/>
  <c r="AJ1092" i="6"/>
  <c r="AJ1116" i="6"/>
  <c r="AJ1040" i="6"/>
  <c r="AJ976" i="6"/>
  <c r="AJ912" i="6"/>
  <c r="AJ869" i="6"/>
  <c r="AJ840" i="6"/>
  <c r="AJ819" i="6"/>
  <c r="AJ797" i="6"/>
  <c r="AJ776" i="6"/>
  <c r="AJ755" i="6"/>
  <c r="AJ733" i="6"/>
  <c r="AJ712" i="6"/>
  <c r="AJ691" i="6"/>
  <c r="AJ673" i="6"/>
  <c r="AJ657" i="6"/>
  <c r="AJ641" i="6"/>
  <c r="AJ625" i="6"/>
  <c r="AJ609" i="6"/>
  <c r="AJ593" i="6"/>
  <c r="AJ577" i="6"/>
  <c r="AJ561" i="6"/>
  <c r="AJ545" i="6"/>
  <c r="AJ529" i="6"/>
  <c r="AJ513" i="6"/>
  <c r="AJ497" i="6"/>
  <c r="AJ481" i="6"/>
  <c r="AJ449" i="6"/>
  <c r="AJ433" i="6"/>
  <c r="AJ417" i="6"/>
  <c r="AJ401" i="6"/>
  <c r="AJ385" i="6"/>
  <c r="AJ369" i="6"/>
  <c r="AJ353" i="6"/>
  <c r="AJ321" i="6"/>
  <c r="AJ289" i="6"/>
  <c r="AJ257" i="6"/>
  <c r="AJ241" i="6"/>
  <c r="AJ1064" i="6"/>
  <c r="AJ936" i="6"/>
  <c r="AJ971" i="6"/>
  <c r="AJ939" i="6"/>
  <c r="AJ907" i="6"/>
  <c r="AJ1200" i="6"/>
  <c r="AJ1082" i="6"/>
  <c r="AJ1018" i="6"/>
  <c r="AJ954" i="6"/>
  <c r="AJ893" i="6"/>
  <c r="AJ858" i="6"/>
  <c r="AJ826" i="6"/>
  <c r="AJ794" i="6"/>
  <c r="AJ762" i="6"/>
  <c r="AJ730" i="6"/>
  <c r="AJ698" i="6"/>
  <c r="AJ1176" i="6"/>
  <c r="AJ1086" i="6"/>
  <c r="AJ1046" i="6"/>
  <c r="AJ1014" i="6"/>
  <c r="AJ982" i="6"/>
  <c r="AJ950" i="6"/>
  <c r="AJ918" i="6"/>
  <c r="AJ890" i="6"/>
  <c r="AJ872" i="6"/>
  <c r="AJ856" i="6"/>
  <c r="AJ1188" i="6"/>
  <c r="AJ1212" i="6"/>
  <c r="AJ1088" i="6"/>
  <c r="AJ1024" i="6"/>
  <c r="AJ960" i="6"/>
  <c r="AJ897" i="6"/>
  <c r="AJ861" i="6"/>
  <c r="AJ835" i="6"/>
  <c r="AJ813" i="6"/>
  <c r="AJ792" i="6"/>
  <c r="AJ771" i="6"/>
  <c r="AJ749" i="6"/>
  <c r="AJ728" i="6"/>
  <c r="AJ707" i="6"/>
  <c r="AJ685" i="6"/>
  <c r="AJ669" i="6"/>
  <c r="AJ653" i="6"/>
  <c r="AJ637" i="6"/>
  <c r="AJ621" i="6"/>
  <c r="AJ605" i="6"/>
  <c r="AJ589" i="6"/>
  <c r="AJ573" i="6"/>
  <c r="AJ557" i="6"/>
  <c r="AJ541" i="6"/>
  <c r="AJ525" i="6"/>
  <c r="AJ509" i="6"/>
  <c r="AJ493" i="6"/>
  <c r="AJ477" i="6"/>
  <c r="AJ461" i="6"/>
  <c r="AJ445" i="6"/>
  <c r="AJ429" i="6"/>
  <c r="AJ413" i="6"/>
  <c r="AJ397" i="6"/>
  <c r="AJ381" i="6"/>
  <c r="AJ365" i="6"/>
  <c r="AJ349" i="6"/>
  <c r="AJ333" i="6"/>
  <c r="AJ317" i="6"/>
  <c r="AJ301" i="6"/>
  <c r="AJ285" i="6"/>
  <c r="AJ269" i="6"/>
  <c r="AJ253" i="6"/>
  <c r="AJ237" i="6"/>
  <c r="AJ221" i="6"/>
  <c r="AJ1132" i="6"/>
  <c r="AJ1048" i="6"/>
  <c r="AJ984" i="6"/>
  <c r="AJ920" i="6"/>
  <c r="AJ873" i="6"/>
  <c r="AJ843" i="6"/>
  <c r="AJ821" i="6"/>
  <c r="AJ800" i="6"/>
  <c r="AJ779" i="6"/>
  <c r="AJ757" i="6"/>
  <c r="AJ736" i="6"/>
  <c r="AJ715" i="6"/>
  <c r="AJ693" i="6"/>
  <c r="AJ675" i="6"/>
  <c r="AJ659" i="6"/>
  <c r="AJ643" i="6"/>
  <c r="AJ627" i="6"/>
  <c r="AJ611" i="6"/>
  <c r="AJ595" i="6"/>
  <c r="AJ579" i="6"/>
  <c r="AJ563" i="6"/>
  <c r="AJ547" i="6"/>
  <c r="AJ531" i="6"/>
  <c r="AJ515" i="6"/>
  <c r="AJ499" i="6"/>
  <c r="AJ483" i="6"/>
  <c r="AJ467" i="6"/>
  <c r="AJ451" i="6"/>
  <c r="AJ435" i="6"/>
  <c r="AJ419" i="6"/>
  <c r="AJ403" i="6"/>
  <c r="AJ387" i="6"/>
  <c r="AJ371" i="6"/>
  <c r="AJ355" i="6"/>
  <c r="AJ339" i="6"/>
  <c r="AJ23" i="6"/>
  <c r="AJ40" i="6"/>
  <c r="AJ56" i="6"/>
  <c r="AJ72" i="6"/>
  <c r="AJ88" i="6"/>
  <c r="AJ104" i="6"/>
  <c r="AJ120" i="6"/>
  <c r="AJ136" i="6"/>
  <c r="AJ152" i="6"/>
  <c r="AJ168" i="6"/>
  <c r="AJ184" i="6"/>
  <c r="AJ200" i="6"/>
  <c r="AJ216" i="6"/>
  <c r="AJ238" i="6"/>
  <c r="AJ259" i="6"/>
  <c r="AJ280" i="6"/>
  <c r="AJ302" i="6"/>
  <c r="AJ323" i="6"/>
  <c r="AJ354" i="6"/>
  <c r="AJ386" i="6"/>
  <c r="AJ418" i="6"/>
  <c r="AJ450" i="6"/>
  <c r="AJ482" i="6"/>
  <c r="AJ514" i="6"/>
  <c r="AJ546" i="6"/>
  <c r="AJ578" i="6"/>
  <c r="AJ610" i="6"/>
  <c r="AJ642" i="6"/>
  <c r="AJ674" i="6"/>
  <c r="AJ713" i="6"/>
  <c r="AJ756" i="6"/>
  <c r="AJ799" i="6"/>
  <c r="AJ841" i="6"/>
  <c r="AJ916" i="6"/>
  <c r="AJ1044" i="6"/>
  <c r="AJ197" i="6"/>
  <c r="AJ244" i="6"/>
  <c r="AJ303" i="6"/>
  <c r="AJ404" i="6"/>
  <c r="AJ468" i="6"/>
  <c r="AJ500" i="6"/>
  <c r="AJ532" i="6"/>
  <c r="AJ572" i="6"/>
  <c r="AJ604" i="6"/>
  <c r="AJ636" i="6"/>
  <c r="AJ668" i="6"/>
  <c r="AJ705" i="6"/>
  <c r="AJ748" i="6"/>
  <c r="AJ791" i="6"/>
  <c r="AJ833" i="6"/>
  <c r="AJ894" i="6"/>
  <c r="AJ1020" i="6"/>
  <c r="AJ837" i="6"/>
  <c r="AJ709" i="6"/>
  <c r="AJ671" i="6"/>
  <c r="AJ639" i="6"/>
  <c r="AJ607" i="6"/>
  <c r="AJ575" i="6"/>
  <c r="AJ543" i="6"/>
  <c r="AJ511" i="6"/>
  <c r="AJ479" i="6"/>
  <c r="AJ1204" i="6"/>
  <c r="AJ875" i="6"/>
  <c r="AJ780" i="6"/>
  <c r="AJ695" i="6"/>
  <c r="AJ628" i="6"/>
  <c r="AJ564" i="6"/>
  <c r="AJ492" i="6"/>
  <c r="AJ372" i="6"/>
  <c r="AJ234" i="6"/>
  <c r="AJ1012" i="6"/>
  <c r="AJ831" i="6"/>
  <c r="AJ745" i="6"/>
  <c r="AJ666" i="6"/>
  <c r="AJ602" i="6"/>
  <c r="AJ538" i="6"/>
  <c r="AJ474" i="6"/>
  <c r="AJ410" i="6"/>
  <c r="AJ346" i="6"/>
  <c r="AJ296" i="6"/>
  <c r="AJ254" i="6"/>
  <c r="AJ212" i="6"/>
  <c r="AJ180" i="6"/>
  <c r="AJ148" i="6"/>
  <c r="AJ116" i="6"/>
  <c r="AJ84" i="6"/>
  <c r="AJ52" i="6"/>
  <c r="AJ327" i="6"/>
  <c r="AJ359" i="6"/>
  <c r="AJ391" i="6"/>
  <c r="AJ423" i="6"/>
  <c r="AJ455" i="6"/>
  <c r="AJ495" i="6"/>
  <c r="AJ551" i="6"/>
  <c r="AJ615" i="6"/>
  <c r="AJ679" i="6"/>
  <c r="AJ763" i="6"/>
  <c r="AJ849" i="6"/>
  <c r="AJ650" i="6"/>
  <c r="AJ586" i="6"/>
  <c r="AJ522" i="6"/>
  <c r="AJ458" i="6"/>
  <c r="AJ394" i="6"/>
  <c r="AJ330" i="6"/>
  <c r="AJ286" i="6"/>
  <c r="AJ243" i="6"/>
  <c r="AJ204" i="6"/>
  <c r="AJ172" i="6"/>
  <c r="AJ140" i="6"/>
  <c r="AJ108" i="6"/>
  <c r="AJ76" i="6"/>
  <c r="AJ44" i="6"/>
  <c r="AJ335" i="6"/>
  <c r="AJ367" i="6"/>
  <c r="AJ399" i="6"/>
  <c r="AJ431" i="6"/>
  <c r="AJ463" i="6"/>
  <c r="AJ503" i="6"/>
  <c r="AJ567" i="6"/>
  <c r="AJ631" i="6"/>
  <c r="AJ699" i="6"/>
  <c r="AJ784" i="6"/>
  <c r="AJ881" i="6"/>
  <c r="L769" i="3"/>
  <c r="J769" i="3"/>
  <c r="K769" i="3" s="1"/>
  <c r="BL784" i="6" s="1"/>
  <c r="H771" i="3"/>
  <c r="I771" i="3" s="1"/>
  <c r="G772" i="3"/>
  <c r="H770" i="3"/>
  <c r="I770" i="3" s="1"/>
  <c r="AI22" i="6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L771" i="3" l="1"/>
  <c r="J771" i="3"/>
  <c r="K771" i="3" s="1"/>
  <c r="BL786" i="6" s="1"/>
  <c r="G773" i="3"/>
  <c r="H772" i="3"/>
  <c r="I772" i="3" s="1"/>
  <c r="J770" i="3"/>
  <c r="K770" i="3" s="1"/>
  <c r="BL785" i="6" s="1"/>
  <c r="L770" i="3"/>
  <c r="C77" i="2"/>
  <c r="D77" i="2" s="1"/>
  <c r="E77" i="2" s="1"/>
  <c r="F77" i="2" s="1"/>
  <c r="G77" i="2" s="1"/>
  <c r="H77" i="2" s="1"/>
  <c r="C93" i="2"/>
  <c r="D93" i="2" s="1"/>
  <c r="E93" i="2" s="1"/>
  <c r="F93" i="2" s="1"/>
  <c r="G93" i="2" s="1"/>
  <c r="H93" i="2" s="1"/>
  <c r="H773" i="3" l="1"/>
  <c r="I773" i="3" s="1"/>
  <c r="G774" i="3"/>
  <c r="J772" i="3"/>
  <c r="K772" i="3" s="1"/>
  <c r="BL787" i="6" s="1"/>
  <c r="L772" i="3"/>
  <c r="C80" i="2"/>
  <c r="D80" i="2" s="1"/>
  <c r="E80" i="2" s="1"/>
  <c r="F80" i="2" s="1"/>
  <c r="G80" i="2" s="1"/>
  <c r="H80" i="2" s="1"/>
  <c r="C84" i="2"/>
  <c r="D84" i="2" s="1"/>
  <c r="E84" i="2" s="1"/>
  <c r="F84" i="2" s="1"/>
  <c r="G84" i="2" s="1"/>
  <c r="H84" i="2" s="1"/>
  <c r="C91" i="2"/>
  <c r="C94" i="2"/>
  <c r="D94" i="2" s="1"/>
  <c r="E94" i="2" s="1"/>
  <c r="F94" i="2" s="1"/>
  <c r="G94" i="2" s="1"/>
  <c r="H94" i="2" s="1"/>
  <c r="C81" i="2"/>
  <c r="D81" i="2" s="1"/>
  <c r="E81" i="2" s="1"/>
  <c r="F81" i="2" s="1"/>
  <c r="G81" i="2" s="1"/>
  <c r="H81" i="2" s="1"/>
  <c r="C85" i="2"/>
  <c r="D85" i="2" s="1"/>
  <c r="E85" i="2" s="1"/>
  <c r="F85" i="2" s="1"/>
  <c r="G85" i="2" s="1"/>
  <c r="H85" i="2" s="1"/>
  <c r="C88" i="2"/>
  <c r="D88" i="2" s="1"/>
  <c r="E88" i="2" s="1"/>
  <c r="F88" i="2" s="1"/>
  <c r="G88" i="2" s="1"/>
  <c r="H88" i="2" s="1"/>
  <c r="C78" i="2"/>
  <c r="D78" i="2" s="1"/>
  <c r="E78" i="2" s="1"/>
  <c r="F78" i="2" s="1"/>
  <c r="G78" i="2" s="1"/>
  <c r="H78" i="2" s="1"/>
  <c r="C82" i="2"/>
  <c r="D82" i="2" s="1"/>
  <c r="E82" i="2" s="1"/>
  <c r="F82" i="2" s="1"/>
  <c r="G82" i="2" s="1"/>
  <c r="H82" i="2" s="1"/>
  <c r="C86" i="2"/>
  <c r="D86" i="2" s="1"/>
  <c r="E86" i="2" s="1"/>
  <c r="F86" i="2" s="1"/>
  <c r="G86" i="2" s="1"/>
  <c r="H86" i="2" s="1"/>
  <c r="C89" i="2"/>
  <c r="D89" i="2" s="1"/>
  <c r="E89" i="2" s="1"/>
  <c r="F89" i="2" s="1"/>
  <c r="G89" i="2" s="1"/>
  <c r="H89" i="2" s="1"/>
  <c r="C92" i="2"/>
  <c r="D92" i="2" s="1"/>
  <c r="E92" i="2" s="1"/>
  <c r="F92" i="2" s="1"/>
  <c r="G92" i="2" s="1"/>
  <c r="H92" i="2" s="1"/>
  <c r="C79" i="2"/>
  <c r="D79" i="2" s="1"/>
  <c r="E79" i="2" s="1"/>
  <c r="F79" i="2" s="1"/>
  <c r="G79" i="2" s="1"/>
  <c r="H79" i="2" s="1"/>
  <c r="C83" i="2"/>
  <c r="D83" i="2" s="1"/>
  <c r="E83" i="2" s="1"/>
  <c r="F83" i="2" s="1"/>
  <c r="G83" i="2" s="1"/>
  <c r="H83" i="2" s="1"/>
  <c r="C87" i="2"/>
  <c r="C90" i="2"/>
  <c r="D90" i="2" s="1"/>
  <c r="E90" i="2" s="1"/>
  <c r="F90" i="2" s="1"/>
  <c r="G90" i="2" s="1"/>
  <c r="H90" i="2" s="1"/>
  <c r="Y22" i="6"/>
  <c r="AZ22" i="6"/>
  <c r="G775" i="3" l="1"/>
  <c r="H774" i="3"/>
  <c r="I774" i="3" s="1"/>
  <c r="L773" i="3"/>
  <c r="J773" i="3"/>
  <c r="K773" i="3" s="1"/>
  <c r="BL788" i="6" s="1"/>
  <c r="F22" i="6"/>
  <c r="X22" i="6"/>
  <c r="D87" i="2"/>
  <c r="E87" i="2" s="1"/>
  <c r="F87" i="2" s="1"/>
  <c r="G87" i="2" s="1"/>
  <c r="H87" i="2" s="1"/>
  <c r="D91" i="2"/>
  <c r="E91" i="2" s="1"/>
  <c r="F91" i="2" s="1"/>
  <c r="G91" i="2" s="1"/>
  <c r="H91" i="2" s="1"/>
  <c r="C95" i="2"/>
  <c r="D95" i="2" s="1"/>
  <c r="E95" i="2" s="1"/>
  <c r="F95" i="2" s="1"/>
  <c r="G95" i="2" s="1"/>
  <c r="H95" i="2" s="1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J774" i="3" l="1"/>
  <c r="K774" i="3" s="1"/>
  <c r="BL789" i="6" s="1"/>
  <c r="L774" i="3"/>
  <c r="H775" i="3"/>
  <c r="I775" i="3" s="1"/>
  <c r="G776" i="3"/>
  <c r="C96" i="2"/>
  <c r="D96" i="2" s="1"/>
  <c r="E96" i="2" s="1"/>
  <c r="F96" i="2" s="1"/>
  <c r="G96" i="2" s="1"/>
  <c r="H96" i="2" s="1"/>
  <c r="P1006" i="4"/>
  <c r="Q1006" i="4" s="1"/>
  <c r="AV1022" i="6" s="1"/>
  <c r="P1007" i="4"/>
  <c r="Q1007" i="4" s="1"/>
  <c r="AV1023" i="6" s="1"/>
  <c r="P1008" i="4"/>
  <c r="Q1008" i="4" s="1"/>
  <c r="AV1024" i="6" s="1"/>
  <c r="P1009" i="4"/>
  <c r="Q1009" i="4" s="1"/>
  <c r="AV1025" i="6" s="1"/>
  <c r="P1010" i="4"/>
  <c r="Q1010" i="4" s="1"/>
  <c r="AV1026" i="6" s="1"/>
  <c r="P1011" i="4"/>
  <c r="Q1011" i="4" s="1"/>
  <c r="AV1027" i="6" s="1"/>
  <c r="P1012" i="4"/>
  <c r="Q1012" i="4" s="1"/>
  <c r="AV1028" i="6" s="1"/>
  <c r="P1013" i="4"/>
  <c r="Q1013" i="4" s="1"/>
  <c r="AV1029" i="6" s="1"/>
  <c r="P1014" i="4"/>
  <c r="Q1014" i="4" s="1"/>
  <c r="AV1030" i="6" s="1"/>
  <c r="P1015" i="4"/>
  <c r="Q1015" i="4" s="1"/>
  <c r="AV1031" i="6" s="1"/>
  <c r="P1016" i="4"/>
  <c r="Q1016" i="4" s="1"/>
  <c r="AV1032" i="6" s="1"/>
  <c r="P1017" i="4"/>
  <c r="Q1017" i="4" s="1"/>
  <c r="AV1033" i="6" s="1"/>
  <c r="P1018" i="4"/>
  <c r="Q1018" i="4" s="1"/>
  <c r="AV1034" i="6" s="1"/>
  <c r="P1019" i="4"/>
  <c r="Q1019" i="4" s="1"/>
  <c r="AV1035" i="6" s="1"/>
  <c r="P1020" i="4"/>
  <c r="Q1020" i="4" s="1"/>
  <c r="AV1036" i="6" s="1"/>
  <c r="P1021" i="4"/>
  <c r="Q1021" i="4" s="1"/>
  <c r="AV1037" i="6" s="1"/>
  <c r="P1022" i="4"/>
  <c r="Q1022" i="4" s="1"/>
  <c r="AV1038" i="6" s="1"/>
  <c r="P1023" i="4"/>
  <c r="Q1023" i="4" s="1"/>
  <c r="AV1039" i="6" s="1"/>
  <c r="P1024" i="4"/>
  <c r="Q1024" i="4" s="1"/>
  <c r="AV1040" i="6" s="1"/>
  <c r="P1025" i="4"/>
  <c r="Q1025" i="4" s="1"/>
  <c r="AV1041" i="6" s="1"/>
  <c r="P1026" i="4"/>
  <c r="Q1026" i="4" s="1"/>
  <c r="AV1042" i="6" s="1"/>
  <c r="P1027" i="4"/>
  <c r="Q1027" i="4" s="1"/>
  <c r="AV1043" i="6" s="1"/>
  <c r="P1028" i="4"/>
  <c r="Q1028" i="4" s="1"/>
  <c r="AV1044" i="6" s="1"/>
  <c r="P1029" i="4"/>
  <c r="Q1029" i="4" s="1"/>
  <c r="AV1045" i="6" s="1"/>
  <c r="P1030" i="4"/>
  <c r="Q1030" i="4" s="1"/>
  <c r="AV1046" i="6" s="1"/>
  <c r="P1031" i="4"/>
  <c r="Q1031" i="4" s="1"/>
  <c r="AV1047" i="6" s="1"/>
  <c r="P1032" i="4"/>
  <c r="Q1032" i="4" s="1"/>
  <c r="AV1048" i="6" s="1"/>
  <c r="P1033" i="4"/>
  <c r="Q1033" i="4" s="1"/>
  <c r="AV1049" i="6" s="1"/>
  <c r="P1034" i="4"/>
  <c r="Q1034" i="4" s="1"/>
  <c r="AV1050" i="6" s="1"/>
  <c r="P1035" i="4"/>
  <c r="Q1035" i="4" s="1"/>
  <c r="AV1051" i="6" s="1"/>
  <c r="P1036" i="4"/>
  <c r="Q1036" i="4" s="1"/>
  <c r="AV1052" i="6" s="1"/>
  <c r="P1037" i="4"/>
  <c r="Q1037" i="4" s="1"/>
  <c r="AV1053" i="6" s="1"/>
  <c r="P1038" i="4"/>
  <c r="Q1038" i="4" s="1"/>
  <c r="AV1054" i="6" s="1"/>
  <c r="P1039" i="4"/>
  <c r="Q1039" i="4" s="1"/>
  <c r="AV1055" i="6" s="1"/>
  <c r="P1040" i="4"/>
  <c r="Q1040" i="4" s="1"/>
  <c r="AV1056" i="6" s="1"/>
  <c r="P1041" i="4"/>
  <c r="Q1041" i="4" s="1"/>
  <c r="AV1057" i="6" s="1"/>
  <c r="P1042" i="4"/>
  <c r="Q1042" i="4" s="1"/>
  <c r="AV1058" i="6" s="1"/>
  <c r="P1043" i="4"/>
  <c r="Q1043" i="4" s="1"/>
  <c r="AV1059" i="6" s="1"/>
  <c r="P1044" i="4"/>
  <c r="Q1044" i="4" s="1"/>
  <c r="AV1060" i="6" s="1"/>
  <c r="P1045" i="4"/>
  <c r="Q1045" i="4" s="1"/>
  <c r="AV1061" i="6" s="1"/>
  <c r="P1046" i="4"/>
  <c r="Q1046" i="4" s="1"/>
  <c r="AV1062" i="6" s="1"/>
  <c r="P1047" i="4"/>
  <c r="Q1047" i="4" s="1"/>
  <c r="AV1063" i="6" s="1"/>
  <c r="P1048" i="4"/>
  <c r="Q1048" i="4" s="1"/>
  <c r="AV1064" i="6" s="1"/>
  <c r="P1049" i="4"/>
  <c r="Q1049" i="4" s="1"/>
  <c r="AV1065" i="6" s="1"/>
  <c r="P1050" i="4"/>
  <c r="Q1050" i="4" s="1"/>
  <c r="AV1066" i="6" s="1"/>
  <c r="P1051" i="4"/>
  <c r="Q1051" i="4" s="1"/>
  <c r="AV1067" i="6" s="1"/>
  <c r="P1052" i="4"/>
  <c r="Q1052" i="4" s="1"/>
  <c r="AV1068" i="6" s="1"/>
  <c r="P1053" i="4"/>
  <c r="Q1053" i="4" s="1"/>
  <c r="AV1069" i="6" s="1"/>
  <c r="P1054" i="4"/>
  <c r="Q1054" i="4" s="1"/>
  <c r="AV1070" i="6" s="1"/>
  <c r="P1055" i="4"/>
  <c r="Q1055" i="4" s="1"/>
  <c r="AV1071" i="6" s="1"/>
  <c r="P1056" i="4"/>
  <c r="Q1056" i="4" s="1"/>
  <c r="AV1072" i="6" s="1"/>
  <c r="P1057" i="4"/>
  <c r="Q1057" i="4" s="1"/>
  <c r="AV1073" i="6" s="1"/>
  <c r="P1058" i="4"/>
  <c r="Q1058" i="4" s="1"/>
  <c r="AV1074" i="6" s="1"/>
  <c r="P1059" i="4"/>
  <c r="Q1059" i="4" s="1"/>
  <c r="AV1075" i="6" s="1"/>
  <c r="P1060" i="4"/>
  <c r="Q1060" i="4" s="1"/>
  <c r="AV1076" i="6" s="1"/>
  <c r="P1061" i="4"/>
  <c r="Q1061" i="4" s="1"/>
  <c r="AV1077" i="6" s="1"/>
  <c r="P1062" i="4"/>
  <c r="Q1062" i="4" s="1"/>
  <c r="AV1078" i="6" s="1"/>
  <c r="P1063" i="4"/>
  <c r="Q1063" i="4" s="1"/>
  <c r="AV1079" i="6" s="1"/>
  <c r="P1064" i="4"/>
  <c r="Q1064" i="4" s="1"/>
  <c r="AV1080" i="6" s="1"/>
  <c r="P1065" i="4"/>
  <c r="Q1065" i="4" s="1"/>
  <c r="AV1081" i="6" s="1"/>
  <c r="P1066" i="4"/>
  <c r="Q1066" i="4" s="1"/>
  <c r="AV1082" i="6" s="1"/>
  <c r="P1067" i="4"/>
  <c r="Q1067" i="4" s="1"/>
  <c r="AV1083" i="6" s="1"/>
  <c r="P1068" i="4"/>
  <c r="Q1068" i="4" s="1"/>
  <c r="AV1084" i="6" s="1"/>
  <c r="P1069" i="4"/>
  <c r="Q1069" i="4" s="1"/>
  <c r="AV1085" i="6" s="1"/>
  <c r="P1070" i="4"/>
  <c r="Q1070" i="4" s="1"/>
  <c r="AV1086" i="6" s="1"/>
  <c r="P1071" i="4"/>
  <c r="Q1071" i="4" s="1"/>
  <c r="AV1087" i="6" s="1"/>
  <c r="P1072" i="4"/>
  <c r="Q1072" i="4" s="1"/>
  <c r="AV1088" i="6" s="1"/>
  <c r="P1073" i="4"/>
  <c r="Q1073" i="4" s="1"/>
  <c r="AV1089" i="6" s="1"/>
  <c r="P1074" i="4"/>
  <c r="Q1074" i="4" s="1"/>
  <c r="AV1090" i="6" s="1"/>
  <c r="P1075" i="4"/>
  <c r="Q1075" i="4" s="1"/>
  <c r="AV1091" i="6" s="1"/>
  <c r="P1076" i="4"/>
  <c r="Q1076" i="4" s="1"/>
  <c r="AV1092" i="6" s="1"/>
  <c r="P1077" i="4"/>
  <c r="Q1077" i="4" s="1"/>
  <c r="AV1093" i="6" s="1"/>
  <c r="P1078" i="4"/>
  <c r="Q1078" i="4" s="1"/>
  <c r="AV1094" i="6" s="1"/>
  <c r="P1079" i="4"/>
  <c r="Q1079" i="4" s="1"/>
  <c r="AV1095" i="6" s="1"/>
  <c r="P1080" i="4"/>
  <c r="Q1080" i="4" s="1"/>
  <c r="AV1096" i="6" s="1"/>
  <c r="P1081" i="4"/>
  <c r="Q1081" i="4" s="1"/>
  <c r="AV1097" i="6" s="1"/>
  <c r="P1082" i="4"/>
  <c r="Q1082" i="4" s="1"/>
  <c r="AV1098" i="6" s="1"/>
  <c r="P1083" i="4"/>
  <c r="Q1083" i="4" s="1"/>
  <c r="AV1099" i="6" s="1"/>
  <c r="P1084" i="4"/>
  <c r="Q1084" i="4" s="1"/>
  <c r="AV1100" i="6" s="1"/>
  <c r="P1085" i="4"/>
  <c r="Q1085" i="4" s="1"/>
  <c r="AV1101" i="6" s="1"/>
  <c r="P1086" i="4"/>
  <c r="Q1086" i="4" s="1"/>
  <c r="AV1102" i="6" s="1"/>
  <c r="P1087" i="4"/>
  <c r="Q1087" i="4" s="1"/>
  <c r="AV1103" i="6" s="1"/>
  <c r="P1088" i="4"/>
  <c r="Q1088" i="4"/>
  <c r="AV1104" i="6" s="1"/>
  <c r="P1089" i="4"/>
  <c r="Q1089" i="4" s="1"/>
  <c r="AV1105" i="6" s="1"/>
  <c r="P1090" i="4"/>
  <c r="Q1090" i="4" s="1"/>
  <c r="AV1106" i="6" s="1"/>
  <c r="P1091" i="4"/>
  <c r="Q1091" i="4" s="1"/>
  <c r="AV1107" i="6" s="1"/>
  <c r="P1092" i="4"/>
  <c r="Q1092" i="4" s="1"/>
  <c r="AV1108" i="6" s="1"/>
  <c r="P1093" i="4"/>
  <c r="Q1093" i="4" s="1"/>
  <c r="AV1109" i="6" s="1"/>
  <c r="P1094" i="4"/>
  <c r="Q1094" i="4" s="1"/>
  <c r="AV1110" i="6" s="1"/>
  <c r="P1095" i="4"/>
  <c r="Q1095" i="4" s="1"/>
  <c r="AV1111" i="6" s="1"/>
  <c r="P1096" i="4"/>
  <c r="Q1096" i="4" s="1"/>
  <c r="AV1112" i="6" s="1"/>
  <c r="P1097" i="4"/>
  <c r="Q1097" i="4" s="1"/>
  <c r="AV1113" i="6" s="1"/>
  <c r="P1098" i="4"/>
  <c r="Q1098" i="4" s="1"/>
  <c r="AV1114" i="6" s="1"/>
  <c r="P1099" i="4"/>
  <c r="Q1099" i="4" s="1"/>
  <c r="AV1115" i="6" s="1"/>
  <c r="P1100" i="4"/>
  <c r="Q1100" i="4" s="1"/>
  <c r="AV1116" i="6" s="1"/>
  <c r="P1101" i="4"/>
  <c r="Q1101" i="4" s="1"/>
  <c r="AV1117" i="6" s="1"/>
  <c r="P1102" i="4"/>
  <c r="Q1102" i="4" s="1"/>
  <c r="AV1118" i="6" s="1"/>
  <c r="P1103" i="4"/>
  <c r="Q1103" i="4" s="1"/>
  <c r="AV1119" i="6" s="1"/>
  <c r="P1104" i="4"/>
  <c r="Q1104" i="4" s="1"/>
  <c r="AV1120" i="6" s="1"/>
  <c r="P1105" i="4"/>
  <c r="Q1105" i="4" s="1"/>
  <c r="AV1121" i="6" s="1"/>
  <c r="P1106" i="4"/>
  <c r="Q1106" i="4" s="1"/>
  <c r="AV1122" i="6" s="1"/>
  <c r="P1107" i="4"/>
  <c r="Q1107" i="4" s="1"/>
  <c r="AV1123" i="6" s="1"/>
  <c r="P1108" i="4"/>
  <c r="Q1108" i="4" s="1"/>
  <c r="AV1124" i="6" s="1"/>
  <c r="P1109" i="4"/>
  <c r="Q1109" i="4" s="1"/>
  <c r="AV1125" i="6" s="1"/>
  <c r="P1110" i="4"/>
  <c r="Q1110" i="4" s="1"/>
  <c r="AV1126" i="6" s="1"/>
  <c r="P1111" i="4"/>
  <c r="Q1111" i="4" s="1"/>
  <c r="AV1127" i="6" s="1"/>
  <c r="P1112" i="4"/>
  <c r="Q1112" i="4" s="1"/>
  <c r="AV1128" i="6" s="1"/>
  <c r="P1113" i="4"/>
  <c r="Q1113" i="4" s="1"/>
  <c r="AV1129" i="6" s="1"/>
  <c r="P1114" i="4"/>
  <c r="Q1114" i="4" s="1"/>
  <c r="AV1130" i="6" s="1"/>
  <c r="P1115" i="4"/>
  <c r="Q1115" i="4" s="1"/>
  <c r="AV1131" i="6" s="1"/>
  <c r="P1116" i="4"/>
  <c r="Q1116" i="4" s="1"/>
  <c r="AV1132" i="6" s="1"/>
  <c r="P1117" i="4"/>
  <c r="Q1117" i="4" s="1"/>
  <c r="AV1133" i="6" s="1"/>
  <c r="P1118" i="4"/>
  <c r="Q1118" i="4" s="1"/>
  <c r="AV1134" i="6" s="1"/>
  <c r="P1119" i="4"/>
  <c r="Q1119" i="4" s="1"/>
  <c r="AV1135" i="6" s="1"/>
  <c r="P1120" i="4"/>
  <c r="Q1120" i="4" s="1"/>
  <c r="AV1136" i="6" s="1"/>
  <c r="P1121" i="4"/>
  <c r="Q1121" i="4" s="1"/>
  <c r="AV1137" i="6" s="1"/>
  <c r="P1122" i="4"/>
  <c r="Q1122" i="4" s="1"/>
  <c r="AV1138" i="6" s="1"/>
  <c r="P1123" i="4"/>
  <c r="Q1123" i="4" s="1"/>
  <c r="AV1139" i="6" s="1"/>
  <c r="P1124" i="4"/>
  <c r="Q1124" i="4" s="1"/>
  <c r="AV1140" i="6" s="1"/>
  <c r="P1125" i="4"/>
  <c r="Q1125" i="4" s="1"/>
  <c r="AV1141" i="6" s="1"/>
  <c r="P1126" i="4"/>
  <c r="Q1126" i="4" s="1"/>
  <c r="AV1142" i="6" s="1"/>
  <c r="P1127" i="4"/>
  <c r="Q1127" i="4" s="1"/>
  <c r="AV1143" i="6" s="1"/>
  <c r="P1128" i="4"/>
  <c r="Q1128" i="4" s="1"/>
  <c r="AV1144" i="6" s="1"/>
  <c r="P1129" i="4"/>
  <c r="Q1129" i="4" s="1"/>
  <c r="AV1145" i="6" s="1"/>
  <c r="P1130" i="4"/>
  <c r="Q1130" i="4" s="1"/>
  <c r="AV1146" i="6" s="1"/>
  <c r="P1131" i="4"/>
  <c r="Q1131" i="4" s="1"/>
  <c r="AV1147" i="6" s="1"/>
  <c r="P1132" i="4"/>
  <c r="Q1132" i="4" s="1"/>
  <c r="AV1148" i="6" s="1"/>
  <c r="P1133" i="4"/>
  <c r="Q1133" i="4" s="1"/>
  <c r="AV1149" i="6" s="1"/>
  <c r="P1134" i="4"/>
  <c r="Q1134" i="4" s="1"/>
  <c r="AV1150" i="6" s="1"/>
  <c r="P1135" i="4"/>
  <c r="Q1135" i="4" s="1"/>
  <c r="AV1151" i="6" s="1"/>
  <c r="P1136" i="4"/>
  <c r="Q1136" i="4" s="1"/>
  <c r="AV1152" i="6" s="1"/>
  <c r="P1137" i="4"/>
  <c r="Q1137" i="4" s="1"/>
  <c r="AV1153" i="6" s="1"/>
  <c r="P1138" i="4"/>
  <c r="Q1138" i="4" s="1"/>
  <c r="AV1154" i="6" s="1"/>
  <c r="P1139" i="4"/>
  <c r="Q1139" i="4" s="1"/>
  <c r="AV1155" i="6" s="1"/>
  <c r="P1140" i="4"/>
  <c r="Q1140" i="4" s="1"/>
  <c r="AV1156" i="6" s="1"/>
  <c r="P1141" i="4"/>
  <c r="Q1141" i="4" s="1"/>
  <c r="AV1157" i="6" s="1"/>
  <c r="P1142" i="4"/>
  <c r="Q1142" i="4" s="1"/>
  <c r="AV1158" i="6" s="1"/>
  <c r="P1143" i="4"/>
  <c r="Q1143" i="4" s="1"/>
  <c r="AV1159" i="6" s="1"/>
  <c r="P1144" i="4"/>
  <c r="Q1144" i="4" s="1"/>
  <c r="AV1160" i="6" s="1"/>
  <c r="P1145" i="4"/>
  <c r="Q1145" i="4" s="1"/>
  <c r="AV1161" i="6" s="1"/>
  <c r="P1146" i="4"/>
  <c r="Q1146" i="4" s="1"/>
  <c r="AV1162" i="6" s="1"/>
  <c r="P1147" i="4"/>
  <c r="Q1147" i="4" s="1"/>
  <c r="AV1163" i="6" s="1"/>
  <c r="P1148" i="4"/>
  <c r="Q1148" i="4" s="1"/>
  <c r="AV1164" i="6" s="1"/>
  <c r="P1149" i="4"/>
  <c r="Q1149" i="4" s="1"/>
  <c r="AV1165" i="6" s="1"/>
  <c r="P1150" i="4"/>
  <c r="Q1150" i="4" s="1"/>
  <c r="AV1166" i="6" s="1"/>
  <c r="P1151" i="4"/>
  <c r="Q1151" i="4" s="1"/>
  <c r="AV1167" i="6" s="1"/>
  <c r="P1152" i="4"/>
  <c r="Q1152" i="4" s="1"/>
  <c r="AV1168" i="6" s="1"/>
  <c r="P1153" i="4"/>
  <c r="Q1153" i="4" s="1"/>
  <c r="AV1169" i="6" s="1"/>
  <c r="P1154" i="4"/>
  <c r="Q1154" i="4" s="1"/>
  <c r="AV1170" i="6" s="1"/>
  <c r="P1155" i="4"/>
  <c r="Q1155" i="4" s="1"/>
  <c r="AV1171" i="6" s="1"/>
  <c r="P1156" i="4"/>
  <c r="Q1156" i="4" s="1"/>
  <c r="AV1172" i="6" s="1"/>
  <c r="P1157" i="4"/>
  <c r="Q1157" i="4" s="1"/>
  <c r="AV1173" i="6" s="1"/>
  <c r="P1158" i="4"/>
  <c r="Q1158" i="4" s="1"/>
  <c r="AV1174" i="6" s="1"/>
  <c r="P1159" i="4"/>
  <c r="Q1159" i="4" s="1"/>
  <c r="AV1175" i="6" s="1"/>
  <c r="P1160" i="4"/>
  <c r="Q1160" i="4" s="1"/>
  <c r="AV1176" i="6" s="1"/>
  <c r="P1161" i="4"/>
  <c r="Q1161" i="4" s="1"/>
  <c r="AV1177" i="6" s="1"/>
  <c r="P1162" i="4"/>
  <c r="Q1162" i="4" s="1"/>
  <c r="AV1178" i="6" s="1"/>
  <c r="P1163" i="4"/>
  <c r="Q1163" i="4" s="1"/>
  <c r="AV1179" i="6" s="1"/>
  <c r="P1164" i="4"/>
  <c r="Q1164" i="4" s="1"/>
  <c r="AV1180" i="6" s="1"/>
  <c r="P1165" i="4"/>
  <c r="Q1165" i="4" s="1"/>
  <c r="AV1181" i="6" s="1"/>
  <c r="P1166" i="4"/>
  <c r="Q1166" i="4" s="1"/>
  <c r="AV1182" i="6" s="1"/>
  <c r="P1167" i="4"/>
  <c r="Q1167" i="4" s="1"/>
  <c r="AV1183" i="6" s="1"/>
  <c r="P1168" i="4"/>
  <c r="Q1168" i="4" s="1"/>
  <c r="AV1184" i="6" s="1"/>
  <c r="P1169" i="4"/>
  <c r="Q1169" i="4" s="1"/>
  <c r="AV1185" i="6" s="1"/>
  <c r="P1170" i="4"/>
  <c r="Q1170" i="4" s="1"/>
  <c r="AV1186" i="6" s="1"/>
  <c r="P1171" i="4"/>
  <c r="Q1171" i="4" s="1"/>
  <c r="AV1187" i="6" s="1"/>
  <c r="P1172" i="4"/>
  <c r="Q1172" i="4" s="1"/>
  <c r="AV1188" i="6" s="1"/>
  <c r="P1173" i="4"/>
  <c r="Q1173" i="4" s="1"/>
  <c r="AV1189" i="6" s="1"/>
  <c r="P1174" i="4"/>
  <c r="Q1174" i="4" s="1"/>
  <c r="AV1190" i="6" s="1"/>
  <c r="P1175" i="4"/>
  <c r="Q1175" i="4" s="1"/>
  <c r="AV1191" i="6" s="1"/>
  <c r="P1176" i="4"/>
  <c r="Q1176" i="4" s="1"/>
  <c r="AV1192" i="6" s="1"/>
  <c r="P1177" i="4"/>
  <c r="Q1177" i="4" s="1"/>
  <c r="AV1193" i="6" s="1"/>
  <c r="P1178" i="4"/>
  <c r="Q1178" i="4" s="1"/>
  <c r="AV1194" i="6" s="1"/>
  <c r="P1179" i="4"/>
  <c r="Q1179" i="4" s="1"/>
  <c r="AV1195" i="6" s="1"/>
  <c r="P1180" i="4"/>
  <c r="Q1180" i="4" s="1"/>
  <c r="AV1196" i="6" s="1"/>
  <c r="P1181" i="4"/>
  <c r="Q1181" i="4" s="1"/>
  <c r="AV1197" i="6" s="1"/>
  <c r="P1182" i="4"/>
  <c r="Q1182" i="4" s="1"/>
  <c r="AV1198" i="6" s="1"/>
  <c r="P1183" i="4"/>
  <c r="Q1183" i="4" s="1"/>
  <c r="AV1199" i="6" s="1"/>
  <c r="P1184" i="4"/>
  <c r="Q1184" i="4" s="1"/>
  <c r="AV1200" i="6" s="1"/>
  <c r="P1185" i="4"/>
  <c r="Q1185" i="4" s="1"/>
  <c r="AV1201" i="6" s="1"/>
  <c r="P1186" i="4"/>
  <c r="Q1186" i="4" s="1"/>
  <c r="AV1202" i="6" s="1"/>
  <c r="P1187" i="4"/>
  <c r="Q1187" i="4" s="1"/>
  <c r="AV1203" i="6" s="1"/>
  <c r="P1188" i="4"/>
  <c r="Q1188" i="4" s="1"/>
  <c r="AV1204" i="6" s="1"/>
  <c r="P1189" i="4"/>
  <c r="Q1189" i="4" s="1"/>
  <c r="AV1205" i="6" s="1"/>
  <c r="P1190" i="4"/>
  <c r="Q1190" i="4" s="1"/>
  <c r="AV1206" i="6" s="1"/>
  <c r="P1191" i="4"/>
  <c r="Q1191" i="4" s="1"/>
  <c r="AV1207" i="6" s="1"/>
  <c r="P1192" i="4"/>
  <c r="Q1192" i="4" s="1"/>
  <c r="AV1208" i="6" s="1"/>
  <c r="P1193" i="4"/>
  <c r="Q1193" i="4" s="1"/>
  <c r="AV1209" i="6" s="1"/>
  <c r="P1194" i="4"/>
  <c r="Q1194" i="4" s="1"/>
  <c r="AV1210" i="6" s="1"/>
  <c r="P1195" i="4"/>
  <c r="Q1195" i="4" s="1"/>
  <c r="AV1211" i="6" s="1"/>
  <c r="P1196" i="4"/>
  <c r="Q1196" i="4" s="1"/>
  <c r="AV1212" i="6" s="1"/>
  <c r="P1197" i="4"/>
  <c r="Q1197" i="4" s="1"/>
  <c r="AV1213" i="6" s="1"/>
  <c r="P1198" i="4"/>
  <c r="Q1198" i="4" s="1"/>
  <c r="AV1214" i="6" s="1"/>
  <c r="P1199" i="4"/>
  <c r="Q1199" i="4" s="1"/>
  <c r="AV1215" i="6" s="1"/>
  <c r="P1200" i="4"/>
  <c r="Q1200" i="4" s="1"/>
  <c r="AV1216" i="6" s="1"/>
  <c r="P1201" i="4"/>
  <c r="Q1201" i="4" s="1"/>
  <c r="AV1217" i="6" s="1"/>
  <c r="P1202" i="4"/>
  <c r="Q1202" i="4" s="1"/>
  <c r="AV1218" i="6" s="1"/>
  <c r="P1203" i="4"/>
  <c r="Q1203" i="4" s="1"/>
  <c r="AV1219" i="6" s="1"/>
  <c r="P1204" i="4"/>
  <c r="Q1204" i="4" s="1"/>
  <c r="AV1220" i="6" s="1"/>
  <c r="P1205" i="4"/>
  <c r="Q1205" i="4" s="1"/>
  <c r="AV1221" i="6" s="1"/>
  <c r="P1206" i="4"/>
  <c r="Q1206" i="4" s="1"/>
  <c r="AV1222" i="6" s="1"/>
  <c r="P1207" i="4"/>
  <c r="Q1207" i="4" s="1"/>
  <c r="P1208" i="4"/>
  <c r="Q1208" i="4" s="1"/>
  <c r="P1209" i="4"/>
  <c r="Q1209" i="4" s="1"/>
  <c r="P1210" i="4"/>
  <c r="Q1210" i="4" s="1"/>
  <c r="P1211" i="4"/>
  <c r="Q1211" i="4" s="1"/>
  <c r="P1212" i="4"/>
  <c r="Q1212" i="4" s="1"/>
  <c r="P1213" i="4"/>
  <c r="Q1213" i="4" s="1"/>
  <c r="P1214" i="4"/>
  <c r="Q1214" i="4" s="1"/>
  <c r="P1215" i="4"/>
  <c r="Q1215" i="4" s="1"/>
  <c r="P1216" i="4"/>
  <c r="Q1216" i="4" s="1"/>
  <c r="P1217" i="4"/>
  <c r="Q1217" i="4" s="1"/>
  <c r="P1218" i="4"/>
  <c r="Q1218" i="4" s="1"/>
  <c r="P1219" i="4"/>
  <c r="Q1219" i="4" s="1"/>
  <c r="P1220" i="4"/>
  <c r="Q1220" i="4" s="1"/>
  <c r="P1221" i="4"/>
  <c r="Q1221" i="4" s="1"/>
  <c r="P1222" i="4"/>
  <c r="Q1222" i="4" s="1"/>
  <c r="P1223" i="4"/>
  <c r="Q1223" i="4" s="1"/>
  <c r="P1224" i="4"/>
  <c r="Q1224" i="4" s="1"/>
  <c r="P1225" i="4"/>
  <c r="Q1225" i="4" s="1"/>
  <c r="P1226" i="4"/>
  <c r="Q1226" i="4" s="1"/>
  <c r="P1227" i="4"/>
  <c r="Q1227" i="4" s="1"/>
  <c r="P1228" i="4"/>
  <c r="Q1228" i="4" s="1"/>
  <c r="P1229" i="4"/>
  <c r="Q1229" i="4" s="1"/>
  <c r="P1230" i="4"/>
  <c r="Q1230" i="4" s="1"/>
  <c r="P1231" i="4"/>
  <c r="Q1231" i="4" s="1"/>
  <c r="P1232" i="4"/>
  <c r="Q1232" i="4" s="1"/>
  <c r="P1233" i="4"/>
  <c r="Q1233" i="4" s="1"/>
  <c r="P1234" i="4"/>
  <c r="Q1234" i="4" s="1"/>
  <c r="P1235" i="4"/>
  <c r="Q1235" i="4" s="1"/>
  <c r="P1236" i="4"/>
  <c r="Q1236" i="4" s="1"/>
  <c r="P1237" i="4"/>
  <c r="Q1237" i="4" s="1"/>
  <c r="P1238" i="4"/>
  <c r="Q1238" i="4" s="1"/>
  <c r="P1239" i="4"/>
  <c r="Q1239" i="4" s="1"/>
  <c r="P1240" i="4"/>
  <c r="Q1240" i="4" s="1"/>
  <c r="P1241" i="4"/>
  <c r="Q1241" i="4" s="1"/>
  <c r="P1242" i="4"/>
  <c r="Q1242" i="4" s="1"/>
  <c r="P1243" i="4"/>
  <c r="Q1243" i="4" s="1"/>
  <c r="P1244" i="4"/>
  <c r="Q1244" i="4" s="1"/>
  <c r="P1245" i="4"/>
  <c r="Q1245" i="4" s="1"/>
  <c r="P1246" i="4"/>
  <c r="Q1246" i="4" s="1"/>
  <c r="P1247" i="4"/>
  <c r="Q1247" i="4" s="1"/>
  <c r="P1248" i="4"/>
  <c r="Q1248" i="4" s="1"/>
  <c r="P1249" i="4"/>
  <c r="Q1249" i="4" s="1"/>
  <c r="P1250" i="4"/>
  <c r="Q1250" i="4" s="1"/>
  <c r="P1251" i="4"/>
  <c r="Q1251" i="4" s="1"/>
  <c r="P1252" i="4"/>
  <c r="Q1252" i="4" s="1"/>
  <c r="P1253" i="4"/>
  <c r="Q1253" i="4" s="1"/>
  <c r="P1254" i="4"/>
  <c r="Q1254" i="4" s="1"/>
  <c r="P1255" i="4"/>
  <c r="Q1255" i="4" s="1"/>
  <c r="P1256" i="4"/>
  <c r="Q1256" i="4" s="1"/>
  <c r="P1257" i="4"/>
  <c r="Q1257" i="4" s="1"/>
  <c r="P1258" i="4"/>
  <c r="Q1258" i="4" s="1"/>
  <c r="P1259" i="4"/>
  <c r="Q1259" i="4" s="1"/>
  <c r="P1260" i="4"/>
  <c r="Q1260" i="4" s="1"/>
  <c r="P1261" i="4"/>
  <c r="Q1261" i="4" s="1"/>
  <c r="P1262" i="4"/>
  <c r="Q1262" i="4" s="1"/>
  <c r="P1263" i="4"/>
  <c r="Q1263" i="4" s="1"/>
  <c r="P1264" i="4"/>
  <c r="Q1264" i="4" s="1"/>
  <c r="P1265" i="4"/>
  <c r="Q1265" i="4" s="1"/>
  <c r="P1266" i="4"/>
  <c r="Q1266" i="4" s="1"/>
  <c r="P1267" i="4"/>
  <c r="Q1267" i="4" s="1"/>
  <c r="P1268" i="4"/>
  <c r="Q1268" i="4" s="1"/>
  <c r="P1269" i="4"/>
  <c r="Q1269" i="4" s="1"/>
  <c r="P1270" i="4"/>
  <c r="Q1270" i="4" s="1"/>
  <c r="P1271" i="4"/>
  <c r="Q1271" i="4" s="1"/>
  <c r="P1272" i="4"/>
  <c r="Q1272" i="4" s="1"/>
  <c r="P1273" i="4"/>
  <c r="Q1273" i="4" s="1"/>
  <c r="P1274" i="4"/>
  <c r="Q1274" i="4" s="1"/>
  <c r="P1275" i="4"/>
  <c r="Q1275" i="4" s="1"/>
  <c r="P1276" i="4"/>
  <c r="Q1276" i="4" s="1"/>
  <c r="P1277" i="4"/>
  <c r="Q1277" i="4" s="1"/>
  <c r="P1278" i="4"/>
  <c r="Q1278" i="4" s="1"/>
  <c r="P1279" i="4"/>
  <c r="Q1279" i="4" s="1"/>
  <c r="P1280" i="4"/>
  <c r="Q1280" i="4" s="1"/>
  <c r="P1281" i="4"/>
  <c r="Q1281" i="4" s="1"/>
  <c r="P1282" i="4"/>
  <c r="Q1282" i="4" s="1"/>
  <c r="P1283" i="4"/>
  <c r="Q1283" i="4" s="1"/>
  <c r="P1284" i="4"/>
  <c r="Q1284" i="4" s="1"/>
  <c r="P1285" i="4"/>
  <c r="Q1285" i="4" s="1"/>
  <c r="P1286" i="4"/>
  <c r="Q1286" i="4" s="1"/>
  <c r="P1287" i="4"/>
  <c r="Q1287" i="4" s="1"/>
  <c r="P1288" i="4"/>
  <c r="Q1288" i="4" s="1"/>
  <c r="P1289" i="4"/>
  <c r="Q1289" i="4" s="1"/>
  <c r="P1290" i="4"/>
  <c r="Q1290" i="4" s="1"/>
  <c r="P1291" i="4"/>
  <c r="Q1291" i="4" s="1"/>
  <c r="P1292" i="4"/>
  <c r="Q1292" i="4" s="1"/>
  <c r="P1293" i="4"/>
  <c r="Q1293" i="4" s="1"/>
  <c r="P1294" i="4"/>
  <c r="Q1294" i="4" s="1"/>
  <c r="P1295" i="4"/>
  <c r="Q1295" i="4" s="1"/>
  <c r="P1296" i="4"/>
  <c r="Q1296" i="4" s="1"/>
  <c r="P1297" i="4"/>
  <c r="Q1297" i="4" s="1"/>
  <c r="P1298" i="4"/>
  <c r="Q1298" i="4" s="1"/>
  <c r="P1299" i="4"/>
  <c r="Q1299" i="4" s="1"/>
  <c r="P1300" i="4"/>
  <c r="Q1300" i="4" s="1"/>
  <c r="P1301" i="4"/>
  <c r="Q1301" i="4" s="1"/>
  <c r="P1302" i="4"/>
  <c r="Q1302" i="4"/>
  <c r="P1303" i="4"/>
  <c r="Q1303" i="4" s="1"/>
  <c r="P1304" i="4"/>
  <c r="Q1304" i="4" s="1"/>
  <c r="P1305" i="4"/>
  <c r="Q1305" i="4" s="1"/>
  <c r="P1306" i="4"/>
  <c r="Q1306" i="4" s="1"/>
  <c r="P1307" i="4"/>
  <c r="Q1307" i="4" s="1"/>
  <c r="P1308" i="4"/>
  <c r="Q1308" i="4" s="1"/>
  <c r="P1309" i="4"/>
  <c r="Q1309" i="4" s="1"/>
  <c r="P1310" i="4"/>
  <c r="Q1310" i="4" s="1"/>
  <c r="P1311" i="4"/>
  <c r="Q1311" i="4" s="1"/>
  <c r="P1312" i="4"/>
  <c r="Q1312" i="4" s="1"/>
  <c r="P1313" i="4"/>
  <c r="Q1313" i="4" s="1"/>
  <c r="P1314" i="4"/>
  <c r="Q1314" i="4" s="1"/>
  <c r="P1315" i="4"/>
  <c r="Q1315" i="4" s="1"/>
  <c r="P1316" i="4"/>
  <c r="Q1316" i="4" s="1"/>
  <c r="P1317" i="4"/>
  <c r="Q1317" i="4" s="1"/>
  <c r="P1318" i="4"/>
  <c r="Q1318" i="4" s="1"/>
  <c r="P1319" i="4"/>
  <c r="Q1319" i="4" s="1"/>
  <c r="P1320" i="4"/>
  <c r="Q1320" i="4" s="1"/>
  <c r="P1321" i="4"/>
  <c r="Q1321" i="4" s="1"/>
  <c r="P1322" i="4"/>
  <c r="Q1322" i="4" s="1"/>
  <c r="P1323" i="4"/>
  <c r="Q1323" i="4" s="1"/>
  <c r="P1324" i="4"/>
  <c r="Q1324" i="4" s="1"/>
  <c r="P1325" i="4"/>
  <c r="Q1325" i="4" s="1"/>
  <c r="P1326" i="4"/>
  <c r="Q1326" i="4" s="1"/>
  <c r="P1327" i="4"/>
  <c r="Q1327" i="4" s="1"/>
  <c r="P1328" i="4"/>
  <c r="Q1328" i="4" s="1"/>
  <c r="P1329" i="4"/>
  <c r="Q1329" i="4" s="1"/>
  <c r="P1330" i="4"/>
  <c r="Q1330" i="4" s="1"/>
  <c r="P1331" i="4"/>
  <c r="Q1331" i="4" s="1"/>
  <c r="P1332" i="4"/>
  <c r="Q1332" i="4" s="1"/>
  <c r="P1333" i="4"/>
  <c r="Q1333" i="4" s="1"/>
  <c r="P1334" i="4"/>
  <c r="Q1334" i="4" s="1"/>
  <c r="P1335" i="4"/>
  <c r="Q1335" i="4" s="1"/>
  <c r="P1336" i="4"/>
  <c r="Q1336" i="4" s="1"/>
  <c r="P1337" i="4"/>
  <c r="Q1337" i="4" s="1"/>
  <c r="P1338" i="4"/>
  <c r="Q1338" i="4" s="1"/>
  <c r="P1339" i="4"/>
  <c r="Q1339" i="4" s="1"/>
  <c r="P1340" i="4"/>
  <c r="Q1340" i="4" s="1"/>
  <c r="P1341" i="4"/>
  <c r="Q1341" i="4" s="1"/>
  <c r="P1342" i="4"/>
  <c r="Q1342" i="4" s="1"/>
  <c r="P1343" i="4"/>
  <c r="Q1343" i="4" s="1"/>
  <c r="P1344" i="4"/>
  <c r="Q1344" i="4" s="1"/>
  <c r="P1345" i="4"/>
  <c r="Q1345" i="4" s="1"/>
  <c r="P1346" i="4"/>
  <c r="Q1346" i="4" s="1"/>
  <c r="P1347" i="4"/>
  <c r="Q1347" i="4" s="1"/>
  <c r="P1348" i="4"/>
  <c r="Q1348" i="4" s="1"/>
  <c r="P1349" i="4"/>
  <c r="Q1349" i="4" s="1"/>
  <c r="P1350" i="4"/>
  <c r="Q1350" i="4" s="1"/>
  <c r="P1351" i="4"/>
  <c r="Q1351" i="4" s="1"/>
  <c r="P1352" i="4"/>
  <c r="Q1352" i="4" s="1"/>
  <c r="P1353" i="4"/>
  <c r="Q1353" i="4" s="1"/>
  <c r="P1354" i="4"/>
  <c r="Q1354" i="4" s="1"/>
  <c r="P1355" i="4"/>
  <c r="Q1355" i="4" s="1"/>
  <c r="P1356" i="4"/>
  <c r="Q1356" i="4" s="1"/>
  <c r="P1357" i="4"/>
  <c r="Q1357" i="4" s="1"/>
  <c r="P1358" i="4"/>
  <c r="Q1358" i="4" s="1"/>
  <c r="P1359" i="4"/>
  <c r="Q1359" i="4" s="1"/>
  <c r="P1360" i="4"/>
  <c r="Q1360" i="4" s="1"/>
  <c r="P1361" i="4"/>
  <c r="Q1361" i="4" s="1"/>
  <c r="P1362" i="4"/>
  <c r="Q1362" i="4" s="1"/>
  <c r="P1363" i="4"/>
  <c r="Q1363" i="4" s="1"/>
  <c r="P1364" i="4"/>
  <c r="Q1364" i="4" s="1"/>
  <c r="P1365" i="4"/>
  <c r="Q1365" i="4" s="1"/>
  <c r="P1366" i="4"/>
  <c r="Q1366" i="4" s="1"/>
  <c r="P1367" i="4"/>
  <c r="Q1367" i="4" s="1"/>
  <c r="P1368" i="4"/>
  <c r="Q1368" i="4" s="1"/>
  <c r="P1369" i="4"/>
  <c r="Q1369" i="4" s="1"/>
  <c r="P1370" i="4"/>
  <c r="Q1370" i="4" s="1"/>
  <c r="P1371" i="4"/>
  <c r="Q1371" i="4" s="1"/>
  <c r="P1372" i="4"/>
  <c r="Q1372" i="4" s="1"/>
  <c r="P1373" i="4"/>
  <c r="Q1373" i="4" s="1"/>
  <c r="P1374" i="4"/>
  <c r="Q1374" i="4" s="1"/>
  <c r="P1375" i="4"/>
  <c r="Q1375" i="4" s="1"/>
  <c r="P1376" i="4"/>
  <c r="Q1376" i="4" s="1"/>
  <c r="P1377" i="4"/>
  <c r="Q1377" i="4" s="1"/>
  <c r="P1378" i="4"/>
  <c r="Q1378" i="4" s="1"/>
  <c r="P1379" i="4"/>
  <c r="Q1379" i="4" s="1"/>
  <c r="P1380" i="4"/>
  <c r="Q1380" i="4" s="1"/>
  <c r="P1381" i="4"/>
  <c r="Q1381" i="4" s="1"/>
  <c r="P1382" i="4"/>
  <c r="Q1382" i="4" s="1"/>
  <c r="P1383" i="4"/>
  <c r="Q1383" i="4" s="1"/>
  <c r="P1384" i="4"/>
  <c r="Q1384" i="4" s="1"/>
  <c r="P1385" i="4"/>
  <c r="Q1385" i="4" s="1"/>
  <c r="P1386" i="4"/>
  <c r="Q1386" i="4" s="1"/>
  <c r="P1387" i="4"/>
  <c r="Q1387" i="4" s="1"/>
  <c r="P1388" i="4"/>
  <c r="Q1388" i="4" s="1"/>
  <c r="P1389" i="4"/>
  <c r="Q1389" i="4" s="1"/>
  <c r="P1390" i="4"/>
  <c r="Q1390" i="4" s="1"/>
  <c r="P1391" i="4"/>
  <c r="Q1391" i="4" s="1"/>
  <c r="P1392" i="4"/>
  <c r="Q1392" i="4" s="1"/>
  <c r="P1393" i="4"/>
  <c r="Q1393" i="4" s="1"/>
  <c r="P1394" i="4"/>
  <c r="Q1394" i="4" s="1"/>
  <c r="P1395" i="4"/>
  <c r="Q1395" i="4" s="1"/>
  <c r="P1396" i="4"/>
  <c r="Q1396" i="4" s="1"/>
  <c r="P1397" i="4"/>
  <c r="Q1397" i="4" s="1"/>
  <c r="P1398" i="4"/>
  <c r="Q1398" i="4" s="1"/>
  <c r="P1399" i="4"/>
  <c r="Q1399" i="4" s="1"/>
  <c r="P1400" i="4"/>
  <c r="Q1400" i="4" s="1"/>
  <c r="P1401" i="4"/>
  <c r="Q1401" i="4" s="1"/>
  <c r="P1402" i="4"/>
  <c r="Q1402" i="4" s="1"/>
  <c r="P1403" i="4"/>
  <c r="Q1403" i="4" s="1"/>
  <c r="P1404" i="4"/>
  <c r="Q1404" i="4" s="1"/>
  <c r="P1405" i="4"/>
  <c r="Q1405" i="4" s="1"/>
  <c r="P1406" i="4"/>
  <c r="Q1406" i="4" s="1"/>
  <c r="P1407" i="4"/>
  <c r="Q1407" i="4" s="1"/>
  <c r="P1408" i="4"/>
  <c r="Q1408" i="4" s="1"/>
  <c r="P1409" i="4"/>
  <c r="Q1409" i="4" s="1"/>
  <c r="P1410" i="4"/>
  <c r="Q1410" i="4" s="1"/>
  <c r="P1411" i="4"/>
  <c r="Q1411" i="4" s="1"/>
  <c r="P1412" i="4"/>
  <c r="Q1412" i="4" s="1"/>
  <c r="P1413" i="4"/>
  <c r="Q1413" i="4" s="1"/>
  <c r="P1414" i="4"/>
  <c r="Q1414" i="4" s="1"/>
  <c r="P1415" i="4"/>
  <c r="Q1415" i="4" s="1"/>
  <c r="P1416" i="4"/>
  <c r="Q1416" i="4" s="1"/>
  <c r="P1417" i="4"/>
  <c r="Q1417" i="4" s="1"/>
  <c r="P1418" i="4"/>
  <c r="Q1418" i="4" s="1"/>
  <c r="P1419" i="4"/>
  <c r="Q1419" i="4" s="1"/>
  <c r="P1420" i="4"/>
  <c r="Q1420" i="4" s="1"/>
  <c r="P1421" i="4"/>
  <c r="Q1421" i="4" s="1"/>
  <c r="P1422" i="4"/>
  <c r="Q1422" i="4" s="1"/>
  <c r="P1423" i="4"/>
  <c r="Q1423" i="4" s="1"/>
  <c r="P1424" i="4"/>
  <c r="Q1424" i="4" s="1"/>
  <c r="P1425" i="4"/>
  <c r="Q1425" i="4" s="1"/>
  <c r="P1426" i="4"/>
  <c r="Q1426" i="4" s="1"/>
  <c r="P1427" i="4"/>
  <c r="Q1427" i="4" s="1"/>
  <c r="P1428" i="4"/>
  <c r="Q1428" i="4" s="1"/>
  <c r="P1429" i="4"/>
  <c r="Q1429" i="4" s="1"/>
  <c r="P1430" i="4"/>
  <c r="Q1430" i="4" s="1"/>
  <c r="P1431" i="4"/>
  <c r="Q1431" i="4" s="1"/>
  <c r="P1432" i="4"/>
  <c r="Q1432" i="4" s="1"/>
  <c r="P1433" i="4"/>
  <c r="Q1433" i="4" s="1"/>
  <c r="P1434" i="4"/>
  <c r="Q1434" i="4" s="1"/>
  <c r="P1435" i="4"/>
  <c r="Q1435" i="4" s="1"/>
  <c r="P1436" i="4"/>
  <c r="Q1436" i="4" s="1"/>
  <c r="P1437" i="4"/>
  <c r="Q1437" i="4" s="1"/>
  <c r="P1438" i="4"/>
  <c r="Q1438" i="4" s="1"/>
  <c r="P1439" i="4"/>
  <c r="Q1439" i="4" s="1"/>
  <c r="P1440" i="4"/>
  <c r="Q1440" i="4" s="1"/>
  <c r="P1441" i="4"/>
  <c r="Q1441" i="4" s="1"/>
  <c r="P1442" i="4"/>
  <c r="Q1442" i="4" s="1"/>
  <c r="P1443" i="4"/>
  <c r="Q1443" i="4" s="1"/>
  <c r="P1444" i="4"/>
  <c r="Q1444" i="4" s="1"/>
  <c r="P1445" i="4"/>
  <c r="Q1445" i="4" s="1"/>
  <c r="P1446" i="4"/>
  <c r="Q1446" i="4" s="1"/>
  <c r="P1447" i="4"/>
  <c r="Q1447" i="4" s="1"/>
  <c r="P1448" i="4"/>
  <c r="Q1448" i="4" s="1"/>
  <c r="P1449" i="4"/>
  <c r="Q1449" i="4" s="1"/>
  <c r="P1450" i="4"/>
  <c r="Q1450" i="4" s="1"/>
  <c r="P1451" i="4"/>
  <c r="Q1451" i="4" s="1"/>
  <c r="P1452" i="4"/>
  <c r="Q1452" i="4" s="1"/>
  <c r="P1453" i="4"/>
  <c r="Q1453" i="4" s="1"/>
  <c r="P1454" i="4"/>
  <c r="Q1454" i="4" s="1"/>
  <c r="P1455" i="4"/>
  <c r="Q1455" i="4" s="1"/>
  <c r="P1456" i="4"/>
  <c r="Q1456" i="4" s="1"/>
  <c r="P1457" i="4"/>
  <c r="Q1457" i="4" s="1"/>
  <c r="P1458" i="4"/>
  <c r="Q1458" i="4" s="1"/>
  <c r="P1459" i="4"/>
  <c r="Q1459" i="4" s="1"/>
  <c r="P1460" i="4"/>
  <c r="Q1460" i="4" s="1"/>
  <c r="P1461" i="4"/>
  <c r="Q1461" i="4" s="1"/>
  <c r="P1462" i="4"/>
  <c r="Q1462" i="4" s="1"/>
  <c r="P1463" i="4"/>
  <c r="Q1463" i="4" s="1"/>
  <c r="P1464" i="4"/>
  <c r="Q1464" i="4" s="1"/>
  <c r="P1465" i="4"/>
  <c r="Q1465" i="4" s="1"/>
  <c r="P1466" i="4"/>
  <c r="Q1466" i="4" s="1"/>
  <c r="P1467" i="4"/>
  <c r="Q1467" i="4" s="1"/>
  <c r="P1468" i="4"/>
  <c r="Q1468" i="4" s="1"/>
  <c r="P1469" i="4"/>
  <c r="Q1469" i="4" s="1"/>
  <c r="P1470" i="4"/>
  <c r="Q1470" i="4" s="1"/>
  <c r="P1471" i="4"/>
  <c r="Q1471" i="4" s="1"/>
  <c r="P1472" i="4"/>
  <c r="Q1472" i="4" s="1"/>
  <c r="P1473" i="4"/>
  <c r="Q1473" i="4" s="1"/>
  <c r="P1474" i="4"/>
  <c r="Q1474" i="4" s="1"/>
  <c r="P1475" i="4"/>
  <c r="Q1475" i="4" s="1"/>
  <c r="P1476" i="4"/>
  <c r="Q1476" i="4" s="1"/>
  <c r="P1477" i="4"/>
  <c r="Q1477" i="4" s="1"/>
  <c r="P1478" i="4"/>
  <c r="Q1478" i="4" s="1"/>
  <c r="P1479" i="4"/>
  <c r="Q1479" i="4" s="1"/>
  <c r="P1480" i="4"/>
  <c r="Q1480" i="4" s="1"/>
  <c r="P1481" i="4"/>
  <c r="Q1481" i="4" s="1"/>
  <c r="P1482" i="4"/>
  <c r="Q1482" i="4" s="1"/>
  <c r="P1483" i="4"/>
  <c r="Q1483" i="4" s="1"/>
  <c r="P1484" i="4"/>
  <c r="Q1484" i="4" s="1"/>
  <c r="P1485" i="4"/>
  <c r="Q1485" i="4" s="1"/>
  <c r="P1486" i="4"/>
  <c r="Q1486" i="4" s="1"/>
  <c r="P1487" i="4"/>
  <c r="Q1487" i="4" s="1"/>
  <c r="P1488" i="4"/>
  <c r="Q1488" i="4" s="1"/>
  <c r="P1489" i="4"/>
  <c r="Q1489" i="4" s="1"/>
  <c r="P1490" i="4"/>
  <c r="Q1490" i="4" s="1"/>
  <c r="P1491" i="4"/>
  <c r="Q1491" i="4" s="1"/>
  <c r="P1492" i="4"/>
  <c r="Q1492" i="4" s="1"/>
  <c r="P1493" i="4"/>
  <c r="Q1493" i="4" s="1"/>
  <c r="P1494" i="4"/>
  <c r="Q1494" i="4" s="1"/>
  <c r="P1495" i="4"/>
  <c r="Q1495" i="4" s="1"/>
  <c r="P1496" i="4"/>
  <c r="Q1496" i="4" s="1"/>
  <c r="P1497" i="4"/>
  <c r="Q1497" i="4" s="1"/>
  <c r="P1498" i="4"/>
  <c r="Q1498" i="4" s="1"/>
  <c r="P1499" i="4"/>
  <c r="Q1499" i="4" s="1"/>
  <c r="P1500" i="4"/>
  <c r="Q1500" i="4" s="1"/>
  <c r="P1501" i="4"/>
  <c r="Q1501" i="4" s="1"/>
  <c r="P1502" i="4"/>
  <c r="Q1502" i="4" s="1"/>
  <c r="P1503" i="4"/>
  <c r="Q1503" i="4" s="1"/>
  <c r="P1504" i="4"/>
  <c r="Q1504" i="4" s="1"/>
  <c r="P1505" i="4"/>
  <c r="Q1505" i="4" s="1"/>
  <c r="P1506" i="4"/>
  <c r="Q1506" i="4" s="1"/>
  <c r="P1507" i="4"/>
  <c r="Q1507" i="4" s="1"/>
  <c r="P1508" i="4"/>
  <c r="Q1508" i="4" s="1"/>
  <c r="P1509" i="4"/>
  <c r="Q1509" i="4" s="1"/>
  <c r="P1510" i="4"/>
  <c r="Q1510" i="4" s="1"/>
  <c r="P1511" i="4"/>
  <c r="Q1511" i="4" s="1"/>
  <c r="P1512" i="4"/>
  <c r="Q1512" i="4" s="1"/>
  <c r="P1513" i="4"/>
  <c r="Q1513" i="4" s="1"/>
  <c r="P1514" i="4"/>
  <c r="Q1514" i="4" s="1"/>
  <c r="P1515" i="4"/>
  <c r="Q1515" i="4" s="1"/>
  <c r="P1516" i="4"/>
  <c r="Q1516" i="4" s="1"/>
  <c r="P1517" i="4"/>
  <c r="Q1517" i="4" s="1"/>
  <c r="P1518" i="4"/>
  <c r="Q1518" i="4" s="1"/>
  <c r="P1519" i="4"/>
  <c r="Q1519" i="4" s="1"/>
  <c r="P1520" i="4"/>
  <c r="Q1520" i="4" s="1"/>
  <c r="P1521" i="4"/>
  <c r="Q1521" i="4" s="1"/>
  <c r="P1522" i="4"/>
  <c r="Q1522" i="4" s="1"/>
  <c r="P1523" i="4"/>
  <c r="Q1523" i="4" s="1"/>
  <c r="P1524" i="4"/>
  <c r="Q1524" i="4" s="1"/>
  <c r="P1525" i="4"/>
  <c r="Q1525" i="4" s="1"/>
  <c r="P1526" i="4"/>
  <c r="Q1526" i="4" s="1"/>
  <c r="P1527" i="4"/>
  <c r="Q1527" i="4" s="1"/>
  <c r="P1528" i="4"/>
  <c r="Q1528" i="4" s="1"/>
  <c r="P1529" i="4"/>
  <c r="Q1529" i="4" s="1"/>
  <c r="P1530" i="4"/>
  <c r="Q1530" i="4" s="1"/>
  <c r="P1531" i="4"/>
  <c r="Q1531" i="4" s="1"/>
  <c r="P1532" i="4"/>
  <c r="Q1532" i="4" s="1"/>
  <c r="P1533" i="4"/>
  <c r="Q1533" i="4" s="1"/>
  <c r="P1534" i="4"/>
  <c r="Q1534" i="4" s="1"/>
  <c r="P1535" i="4"/>
  <c r="Q1535" i="4" s="1"/>
  <c r="P1536" i="4"/>
  <c r="Q1536" i="4" s="1"/>
  <c r="P1537" i="4"/>
  <c r="Q1537" i="4" s="1"/>
  <c r="P1538" i="4"/>
  <c r="Q1538" i="4" s="1"/>
  <c r="P1539" i="4"/>
  <c r="Q1539" i="4" s="1"/>
  <c r="P1540" i="4"/>
  <c r="Q1540" i="4" s="1"/>
  <c r="P1541" i="4"/>
  <c r="Q1541" i="4" s="1"/>
  <c r="P1542" i="4"/>
  <c r="Q1542" i="4" s="1"/>
  <c r="P1543" i="4"/>
  <c r="Q1543" i="4" s="1"/>
  <c r="P1544" i="4"/>
  <c r="Q1544" i="4" s="1"/>
  <c r="P1545" i="4"/>
  <c r="Q1545" i="4" s="1"/>
  <c r="P1546" i="4"/>
  <c r="Q1546" i="4" s="1"/>
  <c r="P1547" i="4"/>
  <c r="Q1547" i="4" s="1"/>
  <c r="P1548" i="4"/>
  <c r="Q1548" i="4" s="1"/>
  <c r="P1549" i="4"/>
  <c r="Q1549" i="4" s="1"/>
  <c r="P1550" i="4"/>
  <c r="Q1550" i="4" s="1"/>
  <c r="P1551" i="4"/>
  <c r="Q1551" i="4" s="1"/>
  <c r="P1552" i="4"/>
  <c r="Q1552" i="4" s="1"/>
  <c r="P1553" i="4"/>
  <c r="Q1553" i="4" s="1"/>
  <c r="P1554" i="4"/>
  <c r="Q1554" i="4" s="1"/>
  <c r="P1555" i="4"/>
  <c r="Q1555" i="4" s="1"/>
  <c r="P1556" i="4"/>
  <c r="Q1556" i="4" s="1"/>
  <c r="P1557" i="4"/>
  <c r="Q1557" i="4" s="1"/>
  <c r="P1558" i="4"/>
  <c r="Q1558" i="4" s="1"/>
  <c r="P1559" i="4"/>
  <c r="Q1559" i="4" s="1"/>
  <c r="P1560" i="4"/>
  <c r="Q1560" i="4" s="1"/>
  <c r="P1561" i="4"/>
  <c r="Q1561" i="4" s="1"/>
  <c r="P1562" i="4"/>
  <c r="Q1562" i="4" s="1"/>
  <c r="P1563" i="4"/>
  <c r="Q1563" i="4" s="1"/>
  <c r="P1564" i="4"/>
  <c r="Q1564" i="4" s="1"/>
  <c r="P1565" i="4"/>
  <c r="Q1565" i="4" s="1"/>
  <c r="P1566" i="4"/>
  <c r="Q1566" i="4" s="1"/>
  <c r="P1567" i="4"/>
  <c r="Q1567" i="4" s="1"/>
  <c r="P1568" i="4"/>
  <c r="Q1568" i="4" s="1"/>
  <c r="P1569" i="4"/>
  <c r="Q1569" i="4" s="1"/>
  <c r="P1570" i="4"/>
  <c r="Q1570" i="4" s="1"/>
  <c r="P1571" i="4"/>
  <c r="Q1571" i="4" s="1"/>
  <c r="P1572" i="4"/>
  <c r="Q1572" i="4" s="1"/>
  <c r="P1573" i="4"/>
  <c r="Q1573" i="4" s="1"/>
  <c r="P1574" i="4"/>
  <c r="Q1574" i="4" s="1"/>
  <c r="P1575" i="4"/>
  <c r="Q1575" i="4" s="1"/>
  <c r="P1576" i="4"/>
  <c r="Q1576" i="4" s="1"/>
  <c r="P1577" i="4"/>
  <c r="Q1577" i="4" s="1"/>
  <c r="P1578" i="4"/>
  <c r="Q1578" i="4" s="1"/>
  <c r="P1579" i="4"/>
  <c r="Q1579" i="4" s="1"/>
  <c r="P1580" i="4"/>
  <c r="Q1580" i="4" s="1"/>
  <c r="P1581" i="4"/>
  <c r="Q1581" i="4" s="1"/>
  <c r="P1582" i="4"/>
  <c r="Q1582" i="4" s="1"/>
  <c r="P1583" i="4"/>
  <c r="Q1583" i="4" s="1"/>
  <c r="P1584" i="4"/>
  <c r="Q1584" i="4" s="1"/>
  <c r="P1585" i="4"/>
  <c r="Q1585" i="4" s="1"/>
  <c r="P1586" i="4"/>
  <c r="Q1586" i="4" s="1"/>
  <c r="P1587" i="4"/>
  <c r="Q1587" i="4" s="1"/>
  <c r="P1588" i="4"/>
  <c r="Q1588" i="4" s="1"/>
  <c r="P1589" i="4"/>
  <c r="Q1589" i="4" s="1"/>
  <c r="P1590" i="4"/>
  <c r="Q1590" i="4" s="1"/>
  <c r="P1591" i="4"/>
  <c r="Q1591" i="4" s="1"/>
  <c r="P1592" i="4"/>
  <c r="Q1592" i="4" s="1"/>
  <c r="P1593" i="4"/>
  <c r="Q1593" i="4" s="1"/>
  <c r="P1594" i="4"/>
  <c r="Q1594" i="4" s="1"/>
  <c r="P1595" i="4"/>
  <c r="Q1595" i="4" s="1"/>
  <c r="P1596" i="4"/>
  <c r="Q1596" i="4" s="1"/>
  <c r="P1597" i="4"/>
  <c r="Q1597" i="4" s="1"/>
  <c r="P1598" i="4"/>
  <c r="Q1598" i="4" s="1"/>
  <c r="P1599" i="4"/>
  <c r="Q1599" i="4" s="1"/>
  <c r="P1600" i="4"/>
  <c r="Q1600" i="4" s="1"/>
  <c r="P1601" i="4"/>
  <c r="Q1601" i="4" s="1"/>
  <c r="P1602" i="4"/>
  <c r="Q1602" i="4" s="1"/>
  <c r="P1603" i="4"/>
  <c r="Q1603" i="4" s="1"/>
  <c r="P1604" i="4"/>
  <c r="Q1604" i="4" s="1"/>
  <c r="P1605" i="4"/>
  <c r="Q1605" i="4" s="1"/>
  <c r="P1606" i="4"/>
  <c r="Q1606" i="4" s="1"/>
  <c r="P1607" i="4"/>
  <c r="Q1607" i="4" s="1"/>
  <c r="P1608" i="4"/>
  <c r="Q1608" i="4" s="1"/>
  <c r="P1609" i="4"/>
  <c r="Q1609" i="4" s="1"/>
  <c r="P1610" i="4"/>
  <c r="Q1610" i="4" s="1"/>
  <c r="P1611" i="4"/>
  <c r="Q1611" i="4" s="1"/>
  <c r="P1612" i="4"/>
  <c r="Q1612" i="4" s="1"/>
  <c r="P1613" i="4"/>
  <c r="Q1613" i="4" s="1"/>
  <c r="P1614" i="4"/>
  <c r="Q1614" i="4" s="1"/>
  <c r="P1615" i="4"/>
  <c r="Q1615" i="4" s="1"/>
  <c r="P1616" i="4"/>
  <c r="Q1616" i="4" s="1"/>
  <c r="P1617" i="4"/>
  <c r="Q1617" i="4" s="1"/>
  <c r="P1618" i="4"/>
  <c r="Q1618" i="4" s="1"/>
  <c r="P1619" i="4"/>
  <c r="Q1619" i="4" s="1"/>
  <c r="P1620" i="4"/>
  <c r="Q1620" i="4" s="1"/>
  <c r="P1621" i="4"/>
  <c r="Q1621" i="4" s="1"/>
  <c r="P1622" i="4"/>
  <c r="Q1622" i="4" s="1"/>
  <c r="P1623" i="4"/>
  <c r="Q1623" i="4" s="1"/>
  <c r="P1624" i="4"/>
  <c r="Q1624" i="4" s="1"/>
  <c r="P1625" i="4"/>
  <c r="Q1625" i="4" s="1"/>
  <c r="P1626" i="4"/>
  <c r="Q1626" i="4" s="1"/>
  <c r="P1627" i="4"/>
  <c r="Q1627" i="4" s="1"/>
  <c r="P1628" i="4"/>
  <c r="Q1628" i="4" s="1"/>
  <c r="P1629" i="4"/>
  <c r="Q1629" i="4" s="1"/>
  <c r="P1630" i="4"/>
  <c r="Q1630" i="4" s="1"/>
  <c r="P1631" i="4"/>
  <c r="Q1631" i="4" s="1"/>
  <c r="P1632" i="4"/>
  <c r="Q1632" i="4" s="1"/>
  <c r="P1633" i="4"/>
  <c r="Q1633" i="4" s="1"/>
  <c r="P1634" i="4"/>
  <c r="Q1634" i="4" s="1"/>
  <c r="P1635" i="4"/>
  <c r="Q1635" i="4" s="1"/>
  <c r="P1636" i="4"/>
  <c r="Q1636" i="4" s="1"/>
  <c r="P1637" i="4"/>
  <c r="Q1637" i="4" s="1"/>
  <c r="P1638" i="4"/>
  <c r="Q1638" i="4" s="1"/>
  <c r="P1639" i="4"/>
  <c r="Q1639" i="4" s="1"/>
  <c r="P1640" i="4"/>
  <c r="Q1640" i="4" s="1"/>
  <c r="P1641" i="4"/>
  <c r="Q1641" i="4" s="1"/>
  <c r="P1642" i="4"/>
  <c r="Q1642" i="4" s="1"/>
  <c r="P1643" i="4"/>
  <c r="Q1643" i="4" s="1"/>
  <c r="P1644" i="4"/>
  <c r="Q1644" i="4" s="1"/>
  <c r="P1645" i="4"/>
  <c r="Q1645" i="4" s="1"/>
  <c r="P1646" i="4"/>
  <c r="Q1646" i="4" s="1"/>
  <c r="P1647" i="4"/>
  <c r="Q1647" i="4" s="1"/>
  <c r="P1648" i="4"/>
  <c r="Q1648" i="4" s="1"/>
  <c r="P1649" i="4"/>
  <c r="Q1649" i="4" s="1"/>
  <c r="P1650" i="4"/>
  <c r="Q1650" i="4" s="1"/>
  <c r="P1651" i="4"/>
  <c r="Q1651" i="4" s="1"/>
  <c r="P1652" i="4"/>
  <c r="Q1652" i="4" s="1"/>
  <c r="P1653" i="4"/>
  <c r="Q1653" i="4" s="1"/>
  <c r="P1654" i="4"/>
  <c r="Q1654" i="4" s="1"/>
  <c r="P1655" i="4"/>
  <c r="Q1655" i="4" s="1"/>
  <c r="P1656" i="4"/>
  <c r="Q1656" i="4" s="1"/>
  <c r="P1657" i="4"/>
  <c r="Q1657" i="4" s="1"/>
  <c r="P1658" i="4"/>
  <c r="Q1658" i="4" s="1"/>
  <c r="P1659" i="4"/>
  <c r="Q1659" i="4" s="1"/>
  <c r="P1660" i="4"/>
  <c r="Q1660" i="4" s="1"/>
  <c r="P1661" i="4"/>
  <c r="Q1661" i="4" s="1"/>
  <c r="P1662" i="4"/>
  <c r="Q1662" i="4" s="1"/>
  <c r="P1663" i="4"/>
  <c r="Q1663" i="4" s="1"/>
  <c r="P1664" i="4"/>
  <c r="Q1664" i="4" s="1"/>
  <c r="P1665" i="4"/>
  <c r="Q1665" i="4" s="1"/>
  <c r="P1666" i="4"/>
  <c r="Q1666" i="4" s="1"/>
  <c r="P1667" i="4"/>
  <c r="Q1667" i="4" s="1"/>
  <c r="P1668" i="4"/>
  <c r="Q1668" i="4" s="1"/>
  <c r="P1669" i="4"/>
  <c r="Q1669" i="4" s="1"/>
  <c r="P1670" i="4"/>
  <c r="Q1670" i="4" s="1"/>
  <c r="P1671" i="4"/>
  <c r="Q1671" i="4" s="1"/>
  <c r="P1672" i="4"/>
  <c r="Q1672" i="4" s="1"/>
  <c r="P1673" i="4"/>
  <c r="Q1673" i="4" s="1"/>
  <c r="P1674" i="4"/>
  <c r="Q1674" i="4" s="1"/>
  <c r="P1675" i="4"/>
  <c r="Q1675" i="4" s="1"/>
  <c r="P1676" i="4"/>
  <c r="Q1676" i="4" s="1"/>
  <c r="P1677" i="4"/>
  <c r="Q1677" i="4" s="1"/>
  <c r="P1678" i="4"/>
  <c r="Q1678" i="4" s="1"/>
  <c r="P1679" i="4"/>
  <c r="Q1679" i="4" s="1"/>
  <c r="P1680" i="4"/>
  <c r="Q1680" i="4" s="1"/>
  <c r="P1681" i="4"/>
  <c r="Q1681" i="4" s="1"/>
  <c r="P1682" i="4"/>
  <c r="Q1682" i="4" s="1"/>
  <c r="P1683" i="4"/>
  <c r="Q1683" i="4" s="1"/>
  <c r="P1684" i="4"/>
  <c r="Q1684" i="4" s="1"/>
  <c r="P1685" i="4"/>
  <c r="Q1685" i="4" s="1"/>
  <c r="P1686" i="4"/>
  <c r="Q1686" i="4" s="1"/>
  <c r="P1687" i="4"/>
  <c r="Q1687" i="4" s="1"/>
  <c r="P1688" i="4"/>
  <c r="Q1688" i="4" s="1"/>
  <c r="P1689" i="4"/>
  <c r="Q1689" i="4" s="1"/>
  <c r="P1690" i="4"/>
  <c r="Q1690" i="4" s="1"/>
  <c r="P1691" i="4"/>
  <c r="Q1691" i="4" s="1"/>
  <c r="P1692" i="4"/>
  <c r="Q1692" i="4" s="1"/>
  <c r="P1693" i="4"/>
  <c r="Q1693" i="4" s="1"/>
  <c r="P1694" i="4"/>
  <c r="Q1694" i="4" s="1"/>
  <c r="P1695" i="4"/>
  <c r="Q1695" i="4" s="1"/>
  <c r="P1696" i="4"/>
  <c r="Q1696" i="4" s="1"/>
  <c r="P1697" i="4"/>
  <c r="Q1697" i="4" s="1"/>
  <c r="P1698" i="4"/>
  <c r="Q1698" i="4" s="1"/>
  <c r="P1699" i="4"/>
  <c r="Q1699" i="4" s="1"/>
  <c r="P1700" i="4"/>
  <c r="Q1700" i="4" s="1"/>
  <c r="P1701" i="4"/>
  <c r="Q1701" i="4" s="1"/>
  <c r="P1702" i="4"/>
  <c r="Q1702" i="4" s="1"/>
  <c r="P1703" i="4"/>
  <c r="Q1703" i="4" s="1"/>
  <c r="P1704" i="4"/>
  <c r="Q1704" i="4" s="1"/>
  <c r="P1705" i="4"/>
  <c r="Q1705" i="4" s="1"/>
  <c r="P1706" i="4"/>
  <c r="Q1706" i="4" s="1"/>
  <c r="P1707" i="4"/>
  <c r="Q1707" i="4" s="1"/>
  <c r="P1708" i="4"/>
  <c r="Q1708" i="4" s="1"/>
  <c r="P1709" i="4"/>
  <c r="Q1709" i="4" s="1"/>
  <c r="P1710" i="4"/>
  <c r="Q1710" i="4" s="1"/>
  <c r="P1711" i="4"/>
  <c r="Q1711" i="4" s="1"/>
  <c r="P1712" i="4"/>
  <c r="Q1712" i="4" s="1"/>
  <c r="P1713" i="4"/>
  <c r="Q1713" i="4" s="1"/>
  <c r="P1714" i="4"/>
  <c r="Q1714" i="4" s="1"/>
  <c r="P1715" i="4"/>
  <c r="Q1715" i="4" s="1"/>
  <c r="P1716" i="4"/>
  <c r="Q1716" i="4" s="1"/>
  <c r="P1717" i="4"/>
  <c r="Q1717" i="4" s="1"/>
  <c r="P1718" i="4"/>
  <c r="Q1718" i="4" s="1"/>
  <c r="P1719" i="4"/>
  <c r="Q1719" i="4" s="1"/>
  <c r="P1720" i="4"/>
  <c r="Q1720" i="4" s="1"/>
  <c r="P1721" i="4"/>
  <c r="Q1721" i="4" s="1"/>
  <c r="P1722" i="4"/>
  <c r="Q1722" i="4" s="1"/>
  <c r="P1723" i="4"/>
  <c r="Q1723" i="4" s="1"/>
  <c r="P1724" i="4"/>
  <c r="Q1724" i="4" s="1"/>
  <c r="P1725" i="4"/>
  <c r="Q1725" i="4" s="1"/>
  <c r="P1726" i="4"/>
  <c r="Q1726" i="4" s="1"/>
  <c r="P1727" i="4"/>
  <c r="Q1727" i="4" s="1"/>
  <c r="P1728" i="4"/>
  <c r="Q1728" i="4" s="1"/>
  <c r="P1729" i="4"/>
  <c r="Q1729" i="4" s="1"/>
  <c r="P1730" i="4"/>
  <c r="Q1730" i="4" s="1"/>
  <c r="P1731" i="4"/>
  <c r="Q1731" i="4" s="1"/>
  <c r="P1732" i="4"/>
  <c r="Q1732" i="4" s="1"/>
  <c r="P1733" i="4"/>
  <c r="Q1733" i="4" s="1"/>
  <c r="P1734" i="4"/>
  <c r="Q1734" i="4" s="1"/>
  <c r="P1735" i="4"/>
  <c r="Q1735" i="4" s="1"/>
  <c r="P1736" i="4"/>
  <c r="Q1736" i="4" s="1"/>
  <c r="P1737" i="4"/>
  <c r="Q1737" i="4" s="1"/>
  <c r="P1738" i="4"/>
  <c r="Q1738" i="4" s="1"/>
  <c r="P1739" i="4"/>
  <c r="Q1739" i="4" s="1"/>
  <c r="P1740" i="4"/>
  <c r="Q1740" i="4" s="1"/>
  <c r="P1741" i="4"/>
  <c r="Q1741" i="4" s="1"/>
  <c r="P1742" i="4"/>
  <c r="Q1742" i="4" s="1"/>
  <c r="P1743" i="4"/>
  <c r="Q1743" i="4" s="1"/>
  <c r="P1744" i="4"/>
  <c r="Q1744" i="4" s="1"/>
  <c r="P1745" i="4"/>
  <c r="Q1745" i="4" s="1"/>
  <c r="P1746" i="4"/>
  <c r="Q1746" i="4" s="1"/>
  <c r="P1747" i="4"/>
  <c r="Q1747" i="4" s="1"/>
  <c r="P1748" i="4"/>
  <c r="Q1748" i="4" s="1"/>
  <c r="P1749" i="4"/>
  <c r="Q1749" i="4" s="1"/>
  <c r="P1750" i="4"/>
  <c r="Q1750" i="4" s="1"/>
  <c r="P1751" i="4"/>
  <c r="Q1751" i="4" s="1"/>
  <c r="P1752" i="4"/>
  <c r="Q1752" i="4" s="1"/>
  <c r="P1753" i="4"/>
  <c r="Q1753" i="4" s="1"/>
  <c r="P1754" i="4"/>
  <c r="Q1754" i="4" s="1"/>
  <c r="P1755" i="4"/>
  <c r="Q1755" i="4" s="1"/>
  <c r="P1756" i="4"/>
  <c r="Q1756" i="4" s="1"/>
  <c r="P1757" i="4"/>
  <c r="Q1757" i="4" s="1"/>
  <c r="P1758" i="4"/>
  <c r="Q1758" i="4" s="1"/>
  <c r="P1759" i="4"/>
  <c r="Q1759" i="4" s="1"/>
  <c r="P1760" i="4"/>
  <c r="Q1760" i="4" s="1"/>
  <c r="P1761" i="4"/>
  <c r="Q1761" i="4" s="1"/>
  <c r="P1762" i="4"/>
  <c r="Q1762" i="4" s="1"/>
  <c r="P1763" i="4"/>
  <c r="Q1763" i="4" s="1"/>
  <c r="P1764" i="4"/>
  <c r="Q1764" i="4" s="1"/>
  <c r="P1765" i="4"/>
  <c r="Q1765" i="4" s="1"/>
  <c r="P1766" i="4"/>
  <c r="Q1766" i="4" s="1"/>
  <c r="P1767" i="4"/>
  <c r="Q1767" i="4" s="1"/>
  <c r="P1768" i="4"/>
  <c r="Q1768" i="4" s="1"/>
  <c r="P1769" i="4"/>
  <c r="Q1769" i="4" s="1"/>
  <c r="P1770" i="4"/>
  <c r="Q1770" i="4" s="1"/>
  <c r="P1771" i="4"/>
  <c r="Q1771" i="4" s="1"/>
  <c r="P1772" i="4"/>
  <c r="Q1772" i="4" s="1"/>
  <c r="P1773" i="4"/>
  <c r="Q1773" i="4" s="1"/>
  <c r="P1774" i="4"/>
  <c r="Q1774" i="4" s="1"/>
  <c r="P1775" i="4"/>
  <c r="Q1775" i="4" s="1"/>
  <c r="P1776" i="4"/>
  <c r="Q1776" i="4" s="1"/>
  <c r="P1777" i="4"/>
  <c r="Q1777" i="4" s="1"/>
  <c r="P1778" i="4"/>
  <c r="Q1778" i="4" s="1"/>
  <c r="P1779" i="4"/>
  <c r="Q1779" i="4" s="1"/>
  <c r="P1780" i="4"/>
  <c r="Q1780" i="4" s="1"/>
  <c r="P1781" i="4"/>
  <c r="Q1781" i="4" s="1"/>
  <c r="P1782" i="4"/>
  <c r="Q1782" i="4" s="1"/>
  <c r="P1783" i="4"/>
  <c r="Q1783" i="4" s="1"/>
  <c r="P1784" i="4"/>
  <c r="Q1784" i="4" s="1"/>
  <c r="P1785" i="4"/>
  <c r="Q1785" i="4" s="1"/>
  <c r="P1786" i="4"/>
  <c r="Q1786" i="4" s="1"/>
  <c r="P1787" i="4"/>
  <c r="Q1787" i="4" s="1"/>
  <c r="P1788" i="4"/>
  <c r="Q1788" i="4" s="1"/>
  <c r="P1789" i="4"/>
  <c r="Q1789" i="4" s="1"/>
  <c r="P1790" i="4"/>
  <c r="Q1790" i="4" s="1"/>
  <c r="P1791" i="4"/>
  <c r="Q1791" i="4" s="1"/>
  <c r="P1792" i="4"/>
  <c r="Q1792" i="4" s="1"/>
  <c r="P1793" i="4"/>
  <c r="Q1793" i="4" s="1"/>
  <c r="P1794" i="4"/>
  <c r="Q1794" i="4" s="1"/>
  <c r="P1795" i="4"/>
  <c r="Q1795" i="4" s="1"/>
  <c r="P1796" i="4"/>
  <c r="Q1796" i="4" s="1"/>
  <c r="P1797" i="4"/>
  <c r="Q1797" i="4" s="1"/>
  <c r="P1798" i="4"/>
  <c r="Q1798" i="4" s="1"/>
  <c r="P1799" i="4"/>
  <c r="Q1799" i="4" s="1"/>
  <c r="P1800" i="4"/>
  <c r="Q1800" i="4" s="1"/>
  <c r="P1801" i="4"/>
  <c r="Q1801" i="4" s="1"/>
  <c r="P1802" i="4"/>
  <c r="Q1802" i="4" s="1"/>
  <c r="P1803" i="4"/>
  <c r="Q1803" i="4" s="1"/>
  <c r="P1804" i="4"/>
  <c r="Q1804" i="4" s="1"/>
  <c r="P1805" i="4"/>
  <c r="Q1805" i="4" s="1"/>
  <c r="P1806" i="4"/>
  <c r="Q1806" i="4" s="1"/>
  <c r="C1006" i="4"/>
  <c r="C1007" i="4" s="1"/>
  <c r="C1008" i="4" s="1"/>
  <c r="C1009" i="4" s="1"/>
  <c r="C1010" i="4" s="1"/>
  <c r="C1011" i="4" s="1"/>
  <c r="C1012" i="4" s="1"/>
  <c r="C1013" i="4" s="1"/>
  <c r="C1014" i="4" s="1"/>
  <c r="C1015" i="4" s="1"/>
  <c r="C1016" i="4" s="1"/>
  <c r="C1017" i="4" s="1"/>
  <c r="C1018" i="4" s="1"/>
  <c r="C1019" i="4" s="1"/>
  <c r="C1020" i="4" s="1"/>
  <c r="C1021" i="4" s="1"/>
  <c r="C1022" i="4" s="1"/>
  <c r="C1023" i="4" s="1"/>
  <c r="C1024" i="4" s="1"/>
  <c r="C1025" i="4" s="1"/>
  <c r="C1026" i="4" s="1"/>
  <c r="C1027" i="4" s="1"/>
  <c r="C1028" i="4" s="1"/>
  <c r="C1029" i="4" s="1"/>
  <c r="C1030" i="4" s="1"/>
  <c r="C1031" i="4" s="1"/>
  <c r="C1032" i="4" s="1"/>
  <c r="C1033" i="4" s="1"/>
  <c r="C1034" i="4" s="1"/>
  <c r="C1035" i="4" s="1"/>
  <c r="C1036" i="4" s="1"/>
  <c r="C1037" i="4" s="1"/>
  <c r="C1038" i="4" s="1"/>
  <c r="C1039" i="4" s="1"/>
  <c r="C1040" i="4" s="1"/>
  <c r="C1041" i="4" s="1"/>
  <c r="C1042" i="4" s="1"/>
  <c r="C1043" i="4" s="1"/>
  <c r="C1044" i="4" s="1"/>
  <c r="C1045" i="4" s="1"/>
  <c r="C1046" i="4" s="1"/>
  <c r="C1047" i="4" s="1"/>
  <c r="C1048" i="4" s="1"/>
  <c r="C1049" i="4" s="1"/>
  <c r="C1050" i="4" s="1"/>
  <c r="C1051" i="4" s="1"/>
  <c r="C1052" i="4" s="1"/>
  <c r="C1053" i="4" s="1"/>
  <c r="C1054" i="4" s="1"/>
  <c r="C1055" i="4" s="1"/>
  <c r="C1056" i="4" s="1"/>
  <c r="C1057" i="4" s="1"/>
  <c r="C1058" i="4" s="1"/>
  <c r="C1059" i="4" s="1"/>
  <c r="C1060" i="4" s="1"/>
  <c r="C1061" i="4" s="1"/>
  <c r="C1062" i="4" s="1"/>
  <c r="C1063" i="4" s="1"/>
  <c r="C1064" i="4" s="1"/>
  <c r="C1065" i="4" s="1"/>
  <c r="C1066" i="4" s="1"/>
  <c r="C1067" i="4" s="1"/>
  <c r="C1068" i="4" s="1"/>
  <c r="C1069" i="4" s="1"/>
  <c r="C1070" i="4" s="1"/>
  <c r="C1071" i="4" s="1"/>
  <c r="C1072" i="4" s="1"/>
  <c r="C1073" i="4" s="1"/>
  <c r="C1074" i="4" s="1"/>
  <c r="C1075" i="4" s="1"/>
  <c r="C1076" i="4" s="1"/>
  <c r="C1077" i="4" s="1"/>
  <c r="C1078" i="4" s="1"/>
  <c r="C1079" i="4" s="1"/>
  <c r="C1080" i="4" s="1"/>
  <c r="C1081" i="4" s="1"/>
  <c r="C1082" i="4" s="1"/>
  <c r="C1083" i="4" s="1"/>
  <c r="C1084" i="4" s="1"/>
  <c r="C1085" i="4" s="1"/>
  <c r="C1086" i="4" s="1"/>
  <c r="C1087" i="4" s="1"/>
  <c r="C1088" i="4" s="1"/>
  <c r="C1089" i="4" s="1"/>
  <c r="C1090" i="4" s="1"/>
  <c r="C1091" i="4" s="1"/>
  <c r="C1092" i="4" s="1"/>
  <c r="C1093" i="4" s="1"/>
  <c r="C1094" i="4" s="1"/>
  <c r="C1095" i="4" s="1"/>
  <c r="C1096" i="4" s="1"/>
  <c r="C1097" i="4" s="1"/>
  <c r="C1098" i="4" s="1"/>
  <c r="C1099" i="4" s="1"/>
  <c r="C1100" i="4" s="1"/>
  <c r="C1101" i="4" s="1"/>
  <c r="C1102" i="4" s="1"/>
  <c r="C1103" i="4" s="1"/>
  <c r="C1104" i="4" s="1"/>
  <c r="C1105" i="4" s="1"/>
  <c r="C1106" i="4" s="1"/>
  <c r="C1107" i="4" s="1"/>
  <c r="C1108" i="4" s="1"/>
  <c r="C1109" i="4" s="1"/>
  <c r="C1110" i="4" s="1"/>
  <c r="C1111" i="4" s="1"/>
  <c r="C1112" i="4" s="1"/>
  <c r="C1113" i="4" s="1"/>
  <c r="C1114" i="4" s="1"/>
  <c r="C1115" i="4" s="1"/>
  <c r="C1116" i="4" s="1"/>
  <c r="C1117" i="4" s="1"/>
  <c r="C1118" i="4" s="1"/>
  <c r="C1119" i="4" s="1"/>
  <c r="C1120" i="4" s="1"/>
  <c r="C1121" i="4" s="1"/>
  <c r="C1122" i="4" s="1"/>
  <c r="C1123" i="4" s="1"/>
  <c r="C1124" i="4" s="1"/>
  <c r="C1125" i="4" s="1"/>
  <c r="C1126" i="4" s="1"/>
  <c r="C1127" i="4" s="1"/>
  <c r="C1128" i="4" s="1"/>
  <c r="C1129" i="4" s="1"/>
  <c r="C1130" i="4" s="1"/>
  <c r="C1131" i="4" s="1"/>
  <c r="C1132" i="4" s="1"/>
  <c r="C1133" i="4" s="1"/>
  <c r="C1134" i="4" s="1"/>
  <c r="C1135" i="4" s="1"/>
  <c r="C1136" i="4" s="1"/>
  <c r="C1137" i="4" s="1"/>
  <c r="C1138" i="4" s="1"/>
  <c r="C1139" i="4" s="1"/>
  <c r="C1140" i="4" s="1"/>
  <c r="C1141" i="4" s="1"/>
  <c r="C1142" i="4" s="1"/>
  <c r="C1143" i="4" s="1"/>
  <c r="C1144" i="4" s="1"/>
  <c r="C1145" i="4" s="1"/>
  <c r="C1146" i="4" s="1"/>
  <c r="C1147" i="4" s="1"/>
  <c r="C1148" i="4" s="1"/>
  <c r="C1149" i="4" s="1"/>
  <c r="C1150" i="4" s="1"/>
  <c r="C1151" i="4" s="1"/>
  <c r="C1152" i="4" s="1"/>
  <c r="C1153" i="4" s="1"/>
  <c r="C1154" i="4" s="1"/>
  <c r="C1155" i="4" s="1"/>
  <c r="C1156" i="4" s="1"/>
  <c r="C1157" i="4" s="1"/>
  <c r="C1158" i="4" s="1"/>
  <c r="C1159" i="4" s="1"/>
  <c r="C1160" i="4" s="1"/>
  <c r="C1161" i="4" s="1"/>
  <c r="C1162" i="4" s="1"/>
  <c r="C1163" i="4" s="1"/>
  <c r="C1164" i="4" s="1"/>
  <c r="C1165" i="4" s="1"/>
  <c r="C1166" i="4" s="1"/>
  <c r="C1167" i="4" s="1"/>
  <c r="C1168" i="4" s="1"/>
  <c r="C1169" i="4" s="1"/>
  <c r="C1170" i="4" s="1"/>
  <c r="C1171" i="4" s="1"/>
  <c r="C1172" i="4" s="1"/>
  <c r="C1173" i="4" s="1"/>
  <c r="C1174" i="4" s="1"/>
  <c r="C1175" i="4" s="1"/>
  <c r="C1176" i="4" s="1"/>
  <c r="C1177" i="4" s="1"/>
  <c r="C1178" i="4" s="1"/>
  <c r="C1179" i="4" s="1"/>
  <c r="C1180" i="4" s="1"/>
  <c r="C1181" i="4" s="1"/>
  <c r="C1182" i="4" s="1"/>
  <c r="C1183" i="4" s="1"/>
  <c r="C1184" i="4" s="1"/>
  <c r="C1185" i="4" s="1"/>
  <c r="C1186" i="4" s="1"/>
  <c r="C1187" i="4" s="1"/>
  <c r="C1188" i="4" s="1"/>
  <c r="C1189" i="4" s="1"/>
  <c r="C1190" i="4" s="1"/>
  <c r="C1191" i="4" s="1"/>
  <c r="C1192" i="4" s="1"/>
  <c r="C1193" i="4" s="1"/>
  <c r="C1194" i="4" s="1"/>
  <c r="C1195" i="4" s="1"/>
  <c r="C1196" i="4" s="1"/>
  <c r="C1197" i="4" s="1"/>
  <c r="C1198" i="4" s="1"/>
  <c r="C1199" i="4" s="1"/>
  <c r="C1200" i="4" s="1"/>
  <c r="C1201" i="4" s="1"/>
  <c r="C1202" i="4" s="1"/>
  <c r="C1203" i="4" s="1"/>
  <c r="C1204" i="4" s="1"/>
  <c r="C1205" i="4" s="1"/>
  <c r="C1206" i="4" s="1"/>
  <c r="C1207" i="4" s="1"/>
  <c r="C1208" i="4" s="1"/>
  <c r="C1209" i="4" s="1"/>
  <c r="C1210" i="4" s="1"/>
  <c r="C1211" i="4" s="1"/>
  <c r="C1212" i="4" s="1"/>
  <c r="C1213" i="4" s="1"/>
  <c r="C1214" i="4" s="1"/>
  <c r="C1215" i="4" s="1"/>
  <c r="C1216" i="4" s="1"/>
  <c r="C1217" i="4" s="1"/>
  <c r="C1218" i="4" s="1"/>
  <c r="C1219" i="4" s="1"/>
  <c r="C1220" i="4" s="1"/>
  <c r="C1221" i="4" s="1"/>
  <c r="C1222" i="4" s="1"/>
  <c r="C1223" i="4" s="1"/>
  <c r="C1224" i="4" s="1"/>
  <c r="C1225" i="4" s="1"/>
  <c r="C1226" i="4" s="1"/>
  <c r="C1227" i="4" s="1"/>
  <c r="C1228" i="4" s="1"/>
  <c r="C1229" i="4" s="1"/>
  <c r="C1230" i="4" s="1"/>
  <c r="C1231" i="4" s="1"/>
  <c r="C1232" i="4" s="1"/>
  <c r="C1233" i="4" s="1"/>
  <c r="C1234" i="4" s="1"/>
  <c r="C1235" i="4" s="1"/>
  <c r="C1236" i="4" s="1"/>
  <c r="C1237" i="4" s="1"/>
  <c r="C1238" i="4" s="1"/>
  <c r="C1239" i="4" s="1"/>
  <c r="C1240" i="4" s="1"/>
  <c r="C1241" i="4" s="1"/>
  <c r="C1242" i="4" s="1"/>
  <c r="C1243" i="4" s="1"/>
  <c r="C1244" i="4" s="1"/>
  <c r="C1245" i="4" s="1"/>
  <c r="C1246" i="4" s="1"/>
  <c r="C1247" i="4" s="1"/>
  <c r="C1248" i="4" s="1"/>
  <c r="C1249" i="4" s="1"/>
  <c r="C1250" i="4" s="1"/>
  <c r="C1251" i="4" s="1"/>
  <c r="C1252" i="4" s="1"/>
  <c r="C1253" i="4" s="1"/>
  <c r="C1254" i="4" s="1"/>
  <c r="C1255" i="4" s="1"/>
  <c r="C1256" i="4" s="1"/>
  <c r="C1257" i="4" s="1"/>
  <c r="C1258" i="4" s="1"/>
  <c r="C1259" i="4" s="1"/>
  <c r="C1260" i="4" s="1"/>
  <c r="C1261" i="4" s="1"/>
  <c r="C1262" i="4" s="1"/>
  <c r="C1263" i="4" s="1"/>
  <c r="C1264" i="4" s="1"/>
  <c r="C1265" i="4" s="1"/>
  <c r="C1266" i="4" s="1"/>
  <c r="C1267" i="4" s="1"/>
  <c r="C1268" i="4" s="1"/>
  <c r="C1269" i="4" s="1"/>
  <c r="C1270" i="4" s="1"/>
  <c r="C1271" i="4" s="1"/>
  <c r="C1272" i="4" s="1"/>
  <c r="C1273" i="4" s="1"/>
  <c r="C1274" i="4" s="1"/>
  <c r="C1275" i="4" s="1"/>
  <c r="C1276" i="4" s="1"/>
  <c r="C1277" i="4" s="1"/>
  <c r="C1278" i="4" s="1"/>
  <c r="C1279" i="4" s="1"/>
  <c r="C1280" i="4" s="1"/>
  <c r="C1281" i="4" s="1"/>
  <c r="C1282" i="4" s="1"/>
  <c r="C1283" i="4" s="1"/>
  <c r="C1284" i="4" s="1"/>
  <c r="C1285" i="4" s="1"/>
  <c r="C1286" i="4" s="1"/>
  <c r="C1287" i="4" s="1"/>
  <c r="C1288" i="4" s="1"/>
  <c r="C1289" i="4" s="1"/>
  <c r="C1290" i="4" s="1"/>
  <c r="C1291" i="4" s="1"/>
  <c r="C1292" i="4" s="1"/>
  <c r="C1293" i="4" s="1"/>
  <c r="C1294" i="4" s="1"/>
  <c r="C1295" i="4" s="1"/>
  <c r="C1296" i="4" s="1"/>
  <c r="C1297" i="4" s="1"/>
  <c r="C1298" i="4" s="1"/>
  <c r="C1299" i="4" s="1"/>
  <c r="C1300" i="4" s="1"/>
  <c r="C1301" i="4" s="1"/>
  <c r="C1302" i="4" s="1"/>
  <c r="C1303" i="4" s="1"/>
  <c r="C1304" i="4" s="1"/>
  <c r="C1305" i="4" s="1"/>
  <c r="C1306" i="4" s="1"/>
  <c r="C1307" i="4" s="1"/>
  <c r="C1308" i="4" s="1"/>
  <c r="C1309" i="4" s="1"/>
  <c r="C1310" i="4" s="1"/>
  <c r="C1311" i="4" s="1"/>
  <c r="C1312" i="4" s="1"/>
  <c r="C1313" i="4" s="1"/>
  <c r="C1314" i="4" s="1"/>
  <c r="C1315" i="4" s="1"/>
  <c r="C1316" i="4" s="1"/>
  <c r="C1317" i="4" s="1"/>
  <c r="C1318" i="4" s="1"/>
  <c r="C1319" i="4" s="1"/>
  <c r="C1320" i="4" s="1"/>
  <c r="C1321" i="4" s="1"/>
  <c r="C1322" i="4" s="1"/>
  <c r="C1323" i="4" s="1"/>
  <c r="C1324" i="4" s="1"/>
  <c r="C1325" i="4" s="1"/>
  <c r="C1326" i="4" s="1"/>
  <c r="C1327" i="4" s="1"/>
  <c r="C1328" i="4" s="1"/>
  <c r="C1329" i="4" s="1"/>
  <c r="C1330" i="4" s="1"/>
  <c r="C1331" i="4" s="1"/>
  <c r="C1332" i="4" s="1"/>
  <c r="C1333" i="4" s="1"/>
  <c r="C1334" i="4" s="1"/>
  <c r="C1335" i="4" s="1"/>
  <c r="C1336" i="4" s="1"/>
  <c r="C1337" i="4" s="1"/>
  <c r="C1338" i="4" s="1"/>
  <c r="C1339" i="4" s="1"/>
  <c r="C1340" i="4" s="1"/>
  <c r="C1341" i="4" s="1"/>
  <c r="C1342" i="4" s="1"/>
  <c r="C1343" i="4" s="1"/>
  <c r="C1344" i="4" s="1"/>
  <c r="C1345" i="4" s="1"/>
  <c r="C1346" i="4" s="1"/>
  <c r="C1347" i="4" s="1"/>
  <c r="C1348" i="4" s="1"/>
  <c r="C1349" i="4" s="1"/>
  <c r="C1350" i="4" s="1"/>
  <c r="C1351" i="4" s="1"/>
  <c r="C1352" i="4" s="1"/>
  <c r="C1353" i="4" s="1"/>
  <c r="C1354" i="4" s="1"/>
  <c r="C1355" i="4" s="1"/>
  <c r="C1356" i="4" s="1"/>
  <c r="C1357" i="4" s="1"/>
  <c r="C1358" i="4" s="1"/>
  <c r="C1359" i="4" s="1"/>
  <c r="C1360" i="4" s="1"/>
  <c r="C1361" i="4" s="1"/>
  <c r="C1362" i="4" s="1"/>
  <c r="C1363" i="4" s="1"/>
  <c r="C1364" i="4" s="1"/>
  <c r="C1365" i="4" s="1"/>
  <c r="C1366" i="4" s="1"/>
  <c r="C1367" i="4" s="1"/>
  <c r="C1368" i="4" s="1"/>
  <c r="C1369" i="4" s="1"/>
  <c r="C1370" i="4" s="1"/>
  <c r="C1371" i="4" s="1"/>
  <c r="C1372" i="4" s="1"/>
  <c r="C1373" i="4" s="1"/>
  <c r="C1374" i="4" s="1"/>
  <c r="C1375" i="4" s="1"/>
  <c r="C1376" i="4" s="1"/>
  <c r="C1377" i="4" s="1"/>
  <c r="C1378" i="4" s="1"/>
  <c r="C1379" i="4" s="1"/>
  <c r="C1380" i="4" s="1"/>
  <c r="C1381" i="4" s="1"/>
  <c r="C1382" i="4" s="1"/>
  <c r="C1383" i="4" s="1"/>
  <c r="C1384" i="4" s="1"/>
  <c r="C1385" i="4" s="1"/>
  <c r="C1386" i="4" s="1"/>
  <c r="C1387" i="4" s="1"/>
  <c r="C1388" i="4" s="1"/>
  <c r="C1389" i="4" s="1"/>
  <c r="C1390" i="4" s="1"/>
  <c r="C1391" i="4" s="1"/>
  <c r="C1392" i="4" s="1"/>
  <c r="C1393" i="4" s="1"/>
  <c r="C1394" i="4" s="1"/>
  <c r="C1395" i="4" s="1"/>
  <c r="C1396" i="4" s="1"/>
  <c r="C1397" i="4" s="1"/>
  <c r="C1398" i="4" s="1"/>
  <c r="C1399" i="4" s="1"/>
  <c r="C1400" i="4" s="1"/>
  <c r="C1401" i="4" s="1"/>
  <c r="C1402" i="4" s="1"/>
  <c r="C1403" i="4" s="1"/>
  <c r="C1404" i="4" s="1"/>
  <c r="C1405" i="4" s="1"/>
  <c r="C1406" i="4" s="1"/>
  <c r="C1407" i="4" s="1"/>
  <c r="C1408" i="4" s="1"/>
  <c r="C1409" i="4" s="1"/>
  <c r="C1410" i="4" s="1"/>
  <c r="C1411" i="4" s="1"/>
  <c r="C1412" i="4" s="1"/>
  <c r="C1413" i="4" s="1"/>
  <c r="C1414" i="4" s="1"/>
  <c r="C1415" i="4" s="1"/>
  <c r="C1416" i="4" s="1"/>
  <c r="C1417" i="4" s="1"/>
  <c r="C1418" i="4" s="1"/>
  <c r="C1419" i="4" s="1"/>
  <c r="C1420" i="4" s="1"/>
  <c r="C1421" i="4" s="1"/>
  <c r="C1422" i="4" s="1"/>
  <c r="C1423" i="4" s="1"/>
  <c r="C1424" i="4" s="1"/>
  <c r="C1425" i="4" s="1"/>
  <c r="C1426" i="4" s="1"/>
  <c r="C1427" i="4" s="1"/>
  <c r="C1428" i="4" s="1"/>
  <c r="C1429" i="4" s="1"/>
  <c r="C1430" i="4" s="1"/>
  <c r="C1431" i="4" s="1"/>
  <c r="C1432" i="4" s="1"/>
  <c r="C1433" i="4" s="1"/>
  <c r="C1434" i="4" s="1"/>
  <c r="C1435" i="4" s="1"/>
  <c r="C1436" i="4" s="1"/>
  <c r="C1437" i="4" s="1"/>
  <c r="C1438" i="4" s="1"/>
  <c r="C1439" i="4" s="1"/>
  <c r="C1440" i="4" s="1"/>
  <c r="C1441" i="4" s="1"/>
  <c r="C1442" i="4" s="1"/>
  <c r="C1443" i="4" s="1"/>
  <c r="C1444" i="4" s="1"/>
  <c r="C1445" i="4" s="1"/>
  <c r="C1446" i="4" s="1"/>
  <c r="C1447" i="4" s="1"/>
  <c r="C1448" i="4" s="1"/>
  <c r="C1449" i="4" s="1"/>
  <c r="C1450" i="4" s="1"/>
  <c r="C1451" i="4" s="1"/>
  <c r="C1452" i="4" s="1"/>
  <c r="C1453" i="4" s="1"/>
  <c r="C1454" i="4" s="1"/>
  <c r="C1455" i="4" s="1"/>
  <c r="C1456" i="4" s="1"/>
  <c r="C1457" i="4" s="1"/>
  <c r="C1458" i="4" s="1"/>
  <c r="C1459" i="4" s="1"/>
  <c r="C1460" i="4" s="1"/>
  <c r="C1461" i="4" s="1"/>
  <c r="C1462" i="4" s="1"/>
  <c r="C1463" i="4" s="1"/>
  <c r="C1464" i="4" s="1"/>
  <c r="C1465" i="4" s="1"/>
  <c r="C1466" i="4" s="1"/>
  <c r="C1467" i="4" s="1"/>
  <c r="C1468" i="4" s="1"/>
  <c r="C1469" i="4" s="1"/>
  <c r="C1470" i="4" s="1"/>
  <c r="C1471" i="4" s="1"/>
  <c r="C1472" i="4" s="1"/>
  <c r="C1473" i="4" s="1"/>
  <c r="C1474" i="4" s="1"/>
  <c r="C1475" i="4" s="1"/>
  <c r="C1476" i="4" s="1"/>
  <c r="C1477" i="4" s="1"/>
  <c r="C1478" i="4" s="1"/>
  <c r="C1479" i="4" s="1"/>
  <c r="C1480" i="4" s="1"/>
  <c r="C1481" i="4" s="1"/>
  <c r="C1482" i="4" s="1"/>
  <c r="C1483" i="4" s="1"/>
  <c r="C1484" i="4" s="1"/>
  <c r="C1485" i="4" s="1"/>
  <c r="C1486" i="4" s="1"/>
  <c r="C1487" i="4" s="1"/>
  <c r="C1488" i="4" s="1"/>
  <c r="C1489" i="4" s="1"/>
  <c r="C1490" i="4" s="1"/>
  <c r="C1491" i="4" s="1"/>
  <c r="C1492" i="4" s="1"/>
  <c r="C1493" i="4" s="1"/>
  <c r="C1494" i="4" s="1"/>
  <c r="C1495" i="4" s="1"/>
  <c r="C1496" i="4" s="1"/>
  <c r="C1497" i="4" s="1"/>
  <c r="C1498" i="4" s="1"/>
  <c r="C1499" i="4" s="1"/>
  <c r="C1500" i="4" s="1"/>
  <c r="C1501" i="4" s="1"/>
  <c r="C1502" i="4" s="1"/>
  <c r="C1503" i="4" s="1"/>
  <c r="C1504" i="4" s="1"/>
  <c r="C1505" i="4" s="1"/>
  <c r="C1506" i="4" s="1"/>
  <c r="C1507" i="4" s="1"/>
  <c r="C1508" i="4" s="1"/>
  <c r="C1509" i="4" s="1"/>
  <c r="C1510" i="4" s="1"/>
  <c r="C1511" i="4" s="1"/>
  <c r="C1512" i="4" s="1"/>
  <c r="C1513" i="4" s="1"/>
  <c r="C1514" i="4" s="1"/>
  <c r="C1515" i="4" s="1"/>
  <c r="C1516" i="4" s="1"/>
  <c r="C1517" i="4" s="1"/>
  <c r="C1518" i="4" s="1"/>
  <c r="C1519" i="4" s="1"/>
  <c r="C1520" i="4" s="1"/>
  <c r="C1521" i="4" s="1"/>
  <c r="C1522" i="4" s="1"/>
  <c r="C1523" i="4" s="1"/>
  <c r="C1524" i="4" s="1"/>
  <c r="C1525" i="4" s="1"/>
  <c r="C1526" i="4" s="1"/>
  <c r="C1527" i="4" s="1"/>
  <c r="C1528" i="4" s="1"/>
  <c r="C1529" i="4" s="1"/>
  <c r="C1530" i="4" s="1"/>
  <c r="C1531" i="4" s="1"/>
  <c r="C1532" i="4" s="1"/>
  <c r="C1533" i="4" s="1"/>
  <c r="C1534" i="4" s="1"/>
  <c r="C1535" i="4" s="1"/>
  <c r="C1536" i="4" s="1"/>
  <c r="C1537" i="4" s="1"/>
  <c r="C1538" i="4" s="1"/>
  <c r="C1539" i="4" s="1"/>
  <c r="C1540" i="4" s="1"/>
  <c r="C1541" i="4" s="1"/>
  <c r="C1542" i="4" s="1"/>
  <c r="C1543" i="4" s="1"/>
  <c r="C1544" i="4" s="1"/>
  <c r="C1545" i="4" s="1"/>
  <c r="C1546" i="4" s="1"/>
  <c r="C1547" i="4" s="1"/>
  <c r="C1548" i="4" s="1"/>
  <c r="C1549" i="4" s="1"/>
  <c r="C1550" i="4" s="1"/>
  <c r="C1551" i="4" s="1"/>
  <c r="C1552" i="4" s="1"/>
  <c r="C1553" i="4" s="1"/>
  <c r="C1554" i="4" s="1"/>
  <c r="C1555" i="4" s="1"/>
  <c r="C1556" i="4" s="1"/>
  <c r="C1557" i="4" s="1"/>
  <c r="C1558" i="4" s="1"/>
  <c r="C1559" i="4" s="1"/>
  <c r="C1560" i="4" s="1"/>
  <c r="C1561" i="4" s="1"/>
  <c r="C1562" i="4" s="1"/>
  <c r="C1563" i="4" s="1"/>
  <c r="C1564" i="4" s="1"/>
  <c r="C1565" i="4" s="1"/>
  <c r="C1566" i="4" s="1"/>
  <c r="C1567" i="4" s="1"/>
  <c r="C1568" i="4" s="1"/>
  <c r="C1569" i="4" s="1"/>
  <c r="C1570" i="4" s="1"/>
  <c r="C1571" i="4" s="1"/>
  <c r="C1572" i="4" s="1"/>
  <c r="C1573" i="4" s="1"/>
  <c r="C1574" i="4" s="1"/>
  <c r="C1575" i="4" s="1"/>
  <c r="C1576" i="4" s="1"/>
  <c r="C1577" i="4" s="1"/>
  <c r="C1578" i="4" s="1"/>
  <c r="C1579" i="4" s="1"/>
  <c r="C1580" i="4" s="1"/>
  <c r="C1581" i="4" s="1"/>
  <c r="C1582" i="4" s="1"/>
  <c r="C1583" i="4" s="1"/>
  <c r="C1584" i="4" s="1"/>
  <c r="C1585" i="4" s="1"/>
  <c r="C1586" i="4" s="1"/>
  <c r="C1587" i="4" s="1"/>
  <c r="C1588" i="4" s="1"/>
  <c r="C1589" i="4" s="1"/>
  <c r="C1590" i="4" s="1"/>
  <c r="C1591" i="4" s="1"/>
  <c r="C1592" i="4" s="1"/>
  <c r="C1593" i="4" s="1"/>
  <c r="C1594" i="4" s="1"/>
  <c r="C1595" i="4" s="1"/>
  <c r="C1596" i="4" s="1"/>
  <c r="C1597" i="4" s="1"/>
  <c r="C1598" i="4" s="1"/>
  <c r="C1599" i="4" s="1"/>
  <c r="C1600" i="4" s="1"/>
  <c r="C1601" i="4" s="1"/>
  <c r="C1602" i="4" s="1"/>
  <c r="C1603" i="4" s="1"/>
  <c r="C1604" i="4" s="1"/>
  <c r="C1605" i="4" s="1"/>
  <c r="C1606" i="4" s="1"/>
  <c r="C1607" i="4" s="1"/>
  <c r="C1608" i="4" s="1"/>
  <c r="C1609" i="4" s="1"/>
  <c r="C1610" i="4" s="1"/>
  <c r="C1611" i="4" s="1"/>
  <c r="C1612" i="4" s="1"/>
  <c r="C1613" i="4" s="1"/>
  <c r="C1614" i="4" s="1"/>
  <c r="C1615" i="4" s="1"/>
  <c r="C1616" i="4" s="1"/>
  <c r="C1617" i="4" s="1"/>
  <c r="C1618" i="4" s="1"/>
  <c r="C1619" i="4" s="1"/>
  <c r="C1620" i="4" s="1"/>
  <c r="C1621" i="4" s="1"/>
  <c r="C1622" i="4" s="1"/>
  <c r="C1623" i="4" s="1"/>
  <c r="C1624" i="4" s="1"/>
  <c r="C1625" i="4" s="1"/>
  <c r="C1626" i="4" s="1"/>
  <c r="C1627" i="4" s="1"/>
  <c r="C1628" i="4" s="1"/>
  <c r="C1629" i="4" s="1"/>
  <c r="C1630" i="4" s="1"/>
  <c r="C1631" i="4" s="1"/>
  <c r="C1632" i="4" s="1"/>
  <c r="C1633" i="4" s="1"/>
  <c r="C1634" i="4" s="1"/>
  <c r="C1635" i="4" s="1"/>
  <c r="C1636" i="4" s="1"/>
  <c r="C1637" i="4" s="1"/>
  <c r="C1638" i="4" s="1"/>
  <c r="C1639" i="4" s="1"/>
  <c r="C1640" i="4" s="1"/>
  <c r="C1641" i="4" s="1"/>
  <c r="C1642" i="4" s="1"/>
  <c r="C1643" i="4" s="1"/>
  <c r="C1644" i="4" s="1"/>
  <c r="C1645" i="4" s="1"/>
  <c r="C1646" i="4" s="1"/>
  <c r="C1647" i="4" s="1"/>
  <c r="C1648" i="4" s="1"/>
  <c r="C1649" i="4" s="1"/>
  <c r="C1650" i="4" s="1"/>
  <c r="C1651" i="4" s="1"/>
  <c r="C1652" i="4" s="1"/>
  <c r="C1653" i="4" s="1"/>
  <c r="C1654" i="4" s="1"/>
  <c r="C1655" i="4" s="1"/>
  <c r="C1656" i="4" s="1"/>
  <c r="C1657" i="4" s="1"/>
  <c r="C1658" i="4" s="1"/>
  <c r="C1659" i="4" s="1"/>
  <c r="C1660" i="4" s="1"/>
  <c r="C1661" i="4" s="1"/>
  <c r="C1662" i="4" s="1"/>
  <c r="C1663" i="4" s="1"/>
  <c r="C1664" i="4" s="1"/>
  <c r="C1665" i="4" s="1"/>
  <c r="C1666" i="4" s="1"/>
  <c r="C1667" i="4" s="1"/>
  <c r="C1668" i="4" s="1"/>
  <c r="C1669" i="4" s="1"/>
  <c r="C1670" i="4" s="1"/>
  <c r="C1671" i="4" s="1"/>
  <c r="C1672" i="4" s="1"/>
  <c r="C1673" i="4" s="1"/>
  <c r="C1674" i="4" s="1"/>
  <c r="C1675" i="4" s="1"/>
  <c r="C1676" i="4" s="1"/>
  <c r="C1677" i="4" s="1"/>
  <c r="C1678" i="4" s="1"/>
  <c r="C1679" i="4" s="1"/>
  <c r="C1680" i="4" s="1"/>
  <c r="C1681" i="4" s="1"/>
  <c r="C1682" i="4" s="1"/>
  <c r="C1683" i="4" s="1"/>
  <c r="C1684" i="4" s="1"/>
  <c r="C1685" i="4" s="1"/>
  <c r="C1686" i="4" s="1"/>
  <c r="C1687" i="4" s="1"/>
  <c r="C1688" i="4" s="1"/>
  <c r="C1689" i="4" s="1"/>
  <c r="C1690" i="4" s="1"/>
  <c r="C1691" i="4" s="1"/>
  <c r="C1692" i="4" s="1"/>
  <c r="C1693" i="4" s="1"/>
  <c r="C1694" i="4" s="1"/>
  <c r="C1695" i="4" s="1"/>
  <c r="C1696" i="4" s="1"/>
  <c r="C1697" i="4" s="1"/>
  <c r="C1698" i="4" s="1"/>
  <c r="C1699" i="4" s="1"/>
  <c r="C1700" i="4" s="1"/>
  <c r="C1701" i="4" s="1"/>
  <c r="C1702" i="4" s="1"/>
  <c r="C1703" i="4" s="1"/>
  <c r="C1704" i="4" s="1"/>
  <c r="C1705" i="4" s="1"/>
  <c r="C1706" i="4" s="1"/>
  <c r="C1707" i="4" s="1"/>
  <c r="C1708" i="4" s="1"/>
  <c r="C1709" i="4" s="1"/>
  <c r="C1710" i="4" s="1"/>
  <c r="C1711" i="4" s="1"/>
  <c r="C1712" i="4" s="1"/>
  <c r="C1713" i="4" s="1"/>
  <c r="C1714" i="4" s="1"/>
  <c r="C1715" i="4" s="1"/>
  <c r="C1716" i="4" s="1"/>
  <c r="C1717" i="4" s="1"/>
  <c r="C1718" i="4" s="1"/>
  <c r="C1719" i="4" s="1"/>
  <c r="C1720" i="4" s="1"/>
  <c r="C1721" i="4" s="1"/>
  <c r="C1722" i="4" s="1"/>
  <c r="C1723" i="4" s="1"/>
  <c r="C1724" i="4" s="1"/>
  <c r="C1725" i="4" s="1"/>
  <c r="C1726" i="4" s="1"/>
  <c r="C1727" i="4" s="1"/>
  <c r="C1728" i="4" s="1"/>
  <c r="C1729" i="4" s="1"/>
  <c r="C1730" i="4" s="1"/>
  <c r="C1731" i="4" s="1"/>
  <c r="C1732" i="4" s="1"/>
  <c r="C1733" i="4" s="1"/>
  <c r="C1734" i="4" s="1"/>
  <c r="C1735" i="4" s="1"/>
  <c r="C1736" i="4" s="1"/>
  <c r="C1737" i="4" s="1"/>
  <c r="C1738" i="4" s="1"/>
  <c r="C1739" i="4" s="1"/>
  <c r="C1740" i="4" s="1"/>
  <c r="C1741" i="4" s="1"/>
  <c r="C1742" i="4" s="1"/>
  <c r="C1743" i="4" s="1"/>
  <c r="C1744" i="4" s="1"/>
  <c r="C1745" i="4" s="1"/>
  <c r="C1746" i="4" s="1"/>
  <c r="C1747" i="4" s="1"/>
  <c r="C1748" i="4" s="1"/>
  <c r="C1749" i="4" s="1"/>
  <c r="C1750" i="4" s="1"/>
  <c r="C1751" i="4" s="1"/>
  <c r="C1752" i="4" s="1"/>
  <c r="C1753" i="4" s="1"/>
  <c r="C1754" i="4" s="1"/>
  <c r="C1755" i="4" s="1"/>
  <c r="C1756" i="4" s="1"/>
  <c r="C1757" i="4" s="1"/>
  <c r="C1758" i="4" s="1"/>
  <c r="C1759" i="4" s="1"/>
  <c r="C1760" i="4" s="1"/>
  <c r="C1761" i="4" s="1"/>
  <c r="C1762" i="4" s="1"/>
  <c r="C1763" i="4" s="1"/>
  <c r="C1764" i="4" s="1"/>
  <c r="C1765" i="4" s="1"/>
  <c r="C1766" i="4" s="1"/>
  <c r="C1767" i="4" s="1"/>
  <c r="C1768" i="4" s="1"/>
  <c r="C1769" i="4" s="1"/>
  <c r="C1770" i="4" s="1"/>
  <c r="C1771" i="4" s="1"/>
  <c r="C1772" i="4" s="1"/>
  <c r="C1773" i="4" s="1"/>
  <c r="C1774" i="4" s="1"/>
  <c r="C1775" i="4" s="1"/>
  <c r="C1776" i="4" s="1"/>
  <c r="C1777" i="4" s="1"/>
  <c r="C1778" i="4" s="1"/>
  <c r="C1779" i="4" s="1"/>
  <c r="C1780" i="4" s="1"/>
  <c r="C1781" i="4" s="1"/>
  <c r="C1782" i="4" s="1"/>
  <c r="C1783" i="4" s="1"/>
  <c r="C1784" i="4" s="1"/>
  <c r="C1785" i="4" s="1"/>
  <c r="C1786" i="4" s="1"/>
  <c r="C1787" i="4" s="1"/>
  <c r="C1788" i="4" s="1"/>
  <c r="C1789" i="4" s="1"/>
  <c r="C1790" i="4" s="1"/>
  <c r="C1791" i="4" s="1"/>
  <c r="C1792" i="4" s="1"/>
  <c r="C1793" i="4" s="1"/>
  <c r="C1794" i="4" s="1"/>
  <c r="C1795" i="4" s="1"/>
  <c r="C1796" i="4" s="1"/>
  <c r="C1797" i="4" s="1"/>
  <c r="C1798" i="4" s="1"/>
  <c r="C1799" i="4" s="1"/>
  <c r="C1800" i="4" s="1"/>
  <c r="C1801" i="4" s="1"/>
  <c r="C1802" i="4" s="1"/>
  <c r="C1803" i="4" s="1"/>
  <c r="C1804" i="4" s="1"/>
  <c r="C1805" i="4" s="1"/>
  <c r="C1806" i="4" s="1"/>
  <c r="G777" i="3" l="1"/>
  <c r="H776" i="3"/>
  <c r="I776" i="3" s="1"/>
  <c r="L775" i="3"/>
  <c r="J775" i="3"/>
  <c r="K775" i="3" s="1"/>
  <c r="BL790" i="6" s="1"/>
  <c r="C97" i="2"/>
  <c r="D97" i="2" s="1"/>
  <c r="E97" i="2" s="1"/>
  <c r="F97" i="2" s="1"/>
  <c r="G97" i="2" s="1"/>
  <c r="H97" i="2" s="1"/>
  <c r="P21" i="6"/>
  <c r="O21" i="6"/>
  <c r="J776" i="3" l="1"/>
  <c r="K776" i="3" s="1"/>
  <c r="BL791" i="6" s="1"/>
  <c r="L776" i="3"/>
  <c r="H777" i="3"/>
  <c r="I777" i="3" s="1"/>
  <c r="G778" i="3"/>
  <c r="C98" i="2"/>
  <c r="D98" i="2" s="1"/>
  <c r="E98" i="2" s="1"/>
  <c r="F98" i="2" s="1"/>
  <c r="G98" i="2" s="1"/>
  <c r="H98" i="2" s="1"/>
  <c r="F10" i="6"/>
  <c r="F14" i="6"/>
  <c r="F15" i="6" s="1"/>
  <c r="F13" i="6"/>
  <c r="L7" i="7"/>
  <c r="L8" i="7" s="1"/>
  <c r="L9" i="7" s="1"/>
  <c r="L10" i="7" s="1"/>
  <c r="L11" i="7" s="1"/>
  <c r="L12" i="7" s="1"/>
  <c r="L13" i="7" s="1"/>
  <c r="L14" i="7" s="1"/>
  <c r="L15" i="7" s="1"/>
  <c r="L6" i="7"/>
  <c r="J6" i="7"/>
  <c r="J7" i="7" s="1"/>
  <c r="J8" i="7" s="1"/>
  <c r="J9" i="7" s="1"/>
  <c r="J10" i="7" s="1"/>
  <c r="J11" i="7" s="1"/>
  <c r="J12" i="7" s="1"/>
  <c r="J13" i="7" s="1"/>
  <c r="J14" i="7" s="1"/>
  <c r="J15" i="7" s="1"/>
  <c r="K6" i="7"/>
  <c r="K7" i="7" s="1"/>
  <c r="K8" i="7" s="1"/>
  <c r="K9" i="7" s="1"/>
  <c r="K10" i="7" s="1"/>
  <c r="K11" i="7" s="1"/>
  <c r="K12" i="7" s="1"/>
  <c r="K13" i="7" s="1"/>
  <c r="K14" i="7" s="1"/>
  <c r="K15" i="7" s="1"/>
  <c r="I6" i="7"/>
  <c r="I7" i="7" s="1"/>
  <c r="I8" i="7" s="1"/>
  <c r="I9" i="7" s="1"/>
  <c r="I10" i="7" s="1"/>
  <c r="I11" i="7" s="1"/>
  <c r="I12" i="7" s="1"/>
  <c r="I13" i="7" s="1"/>
  <c r="I14" i="7" s="1"/>
  <c r="I15" i="7" s="1"/>
  <c r="BL776" i="6"/>
  <c r="BL775" i="6"/>
  <c r="BL774" i="6"/>
  <c r="BL773" i="6"/>
  <c r="BL772" i="6"/>
  <c r="BL771" i="6"/>
  <c r="BL770" i="6"/>
  <c r="BL769" i="6"/>
  <c r="BL768" i="6"/>
  <c r="BL767" i="6"/>
  <c r="BL766" i="6"/>
  <c r="BL765" i="6"/>
  <c r="BL764" i="6"/>
  <c r="BL763" i="6"/>
  <c r="BL762" i="6"/>
  <c r="BL761" i="6"/>
  <c r="BL760" i="6"/>
  <c r="BL759" i="6"/>
  <c r="BL758" i="6"/>
  <c r="BL757" i="6"/>
  <c r="BL756" i="6"/>
  <c r="BL755" i="6"/>
  <c r="BL754" i="6"/>
  <c r="BL753" i="6"/>
  <c r="BL752" i="6"/>
  <c r="BL751" i="6"/>
  <c r="BL750" i="6"/>
  <c r="BL749" i="6"/>
  <c r="BL748" i="6"/>
  <c r="BL747" i="6"/>
  <c r="BL746" i="6"/>
  <c r="BL745" i="6"/>
  <c r="BL744" i="6"/>
  <c r="BL743" i="6"/>
  <c r="BL742" i="6"/>
  <c r="BL741" i="6"/>
  <c r="BL740" i="6"/>
  <c r="BL739" i="6"/>
  <c r="BL738" i="6"/>
  <c r="BL737" i="6"/>
  <c r="BL736" i="6"/>
  <c r="BL735" i="6"/>
  <c r="BL734" i="6"/>
  <c r="BL733" i="6"/>
  <c r="BL732" i="6"/>
  <c r="BL731" i="6"/>
  <c r="BL730" i="6"/>
  <c r="BL729" i="6"/>
  <c r="BL728" i="6"/>
  <c r="BL727" i="6"/>
  <c r="BL726" i="6"/>
  <c r="BL725" i="6"/>
  <c r="BL724" i="6"/>
  <c r="BL723" i="6"/>
  <c r="BL722" i="6"/>
  <c r="BL721" i="6"/>
  <c r="BL720" i="6"/>
  <c r="BL719" i="6"/>
  <c r="BL718" i="6"/>
  <c r="BL717" i="6"/>
  <c r="BL716" i="6"/>
  <c r="BL715" i="6"/>
  <c r="BL714" i="6"/>
  <c r="BL713" i="6"/>
  <c r="BL712" i="6"/>
  <c r="BL711" i="6"/>
  <c r="BL710" i="6"/>
  <c r="BL709" i="6"/>
  <c r="BL708" i="6"/>
  <c r="BL707" i="6"/>
  <c r="BL706" i="6"/>
  <c r="BL705" i="6"/>
  <c r="BL704" i="6"/>
  <c r="BL703" i="6"/>
  <c r="BL702" i="6"/>
  <c r="BL701" i="6"/>
  <c r="BL700" i="6"/>
  <c r="BL699" i="6"/>
  <c r="BL698" i="6"/>
  <c r="BL697" i="6"/>
  <c r="BL696" i="6"/>
  <c r="BL695" i="6"/>
  <c r="BL694" i="6"/>
  <c r="BL693" i="6"/>
  <c r="BL692" i="6"/>
  <c r="BL691" i="6"/>
  <c r="BL690" i="6"/>
  <c r="BL689" i="6"/>
  <c r="BL688" i="6"/>
  <c r="BL687" i="6"/>
  <c r="BL686" i="6"/>
  <c r="BL685" i="6"/>
  <c r="BL684" i="6"/>
  <c r="BL683" i="6"/>
  <c r="BL682" i="6"/>
  <c r="BL681" i="6"/>
  <c r="BL680" i="6"/>
  <c r="BL679" i="6"/>
  <c r="BL678" i="6"/>
  <c r="BL677" i="6"/>
  <c r="BL676" i="6"/>
  <c r="BL675" i="6"/>
  <c r="BL674" i="6"/>
  <c r="BL673" i="6"/>
  <c r="BL672" i="6"/>
  <c r="BL671" i="6"/>
  <c r="BL670" i="6"/>
  <c r="BL669" i="6"/>
  <c r="BL668" i="6"/>
  <c r="BL667" i="6"/>
  <c r="BL666" i="6"/>
  <c r="BL665" i="6"/>
  <c r="BL664" i="6"/>
  <c r="BL663" i="6"/>
  <c r="BL662" i="6"/>
  <c r="BL661" i="6"/>
  <c r="BL660" i="6"/>
  <c r="BL659" i="6"/>
  <c r="BL658" i="6"/>
  <c r="BL657" i="6"/>
  <c r="BL656" i="6"/>
  <c r="BL655" i="6"/>
  <c r="BL654" i="6"/>
  <c r="BL653" i="6"/>
  <c r="BL652" i="6"/>
  <c r="BL651" i="6"/>
  <c r="BL650" i="6"/>
  <c r="BL649" i="6"/>
  <c r="BL648" i="6"/>
  <c r="BL647" i="6"/>
  <c r="BL646" i="6"/>
  <c r="BL645" i="6"/>
  <c r="BL644" i="6"/>
  <c r="BL643" i="6"/>
  <c r="BL642" i="6"/>
  <c r="BL641" i="6"/>
  <c r="BL640" i="6"/>
  <c r="BL639" i="6"/>
  <c r="BL638" i="6"/>
  <c r="BL637" i="6"/>
  <c r="BL636" i="6"/>
  <c r="BL635" i="6"/>
  <c r="BL634" i="6"/>
  <c r="BL633" i="6"/>
  <c r="BL632" i="6"/>
  <c r="BL631" i="6"/>
  <c r="BL630" i="6"/>
  <c r="BL629" i="6"/>
  <c r="BL628" i="6"/>
  <c r="BL627" i="6"/>
  <c r="BL626" i="6"/>
  <c r="BL625" i="6"/>
  <c r="BL624" i="6"/>
  <c r="BL623" i="6"/>
  <c r="BL622" i="6"/>
  <c r="BL621" i="6"/>
  <c r="BL620" i="6"/>
  <c r="BL619" i="6"/>
  <c r="BL618" i="6"/>
  <c r="BL617" i="6"/>
  <c r="BL616" i="6"/>
  <c r="BL615" i="6"/>
  <c r="BL614" i="6"/>
  <c r="BL613" i="6"/>
  <c r="BL612" i="6"/>
  <c r="BL611" i="6"/>
  <c r="BL610" i="6"/>
  <c r="BL609" i="6"/>
  <c r="BL608" i="6"/>
  <c r="BL607" i="6"/>
  <c r="BL606" i="6"/>
  <c r="BL605" i="6"/>
  <c r="BL604" i="6"/>
  <c r="BL603" i="6"/>
  <c r="BL602" i="6"/>
  <c r="BL601" i="6"/>
  <c r="BL600" i="6"/>
  <c r="BL599" i="6"/>
  <c r="BL598" i="6"/>
  <c r="BL597" i="6"/>
  <c r="BL596" i="6"/>
  <c r="BL595" i="6"/>
  <c r="BL594" i="6"/>
  <c r="BL593" i="6"/>
  <c r="BL592" i="6"/>
  <c r="BL591" i="6"/>
  <c r="BL590" i="6"/>
  <c r="BL589" i="6"/>
  <c r="BL588" i="6"/>
  <c r="BL587" i="6"/>
  <c r="BL586" i="6"/>
  <c r="BL585" i="6"/>
  <c r="BL584" i="6"/>
  <c r="BL583" i="6"/>
  <c r="BL582" i="6"/>
  <c r="BL581" i="6"/>
  <c r="BL580" i="6"/>
  <c r="BL579" i="6"/>
  <c r="BL578" i="6"/>
  <c r="BL577" i="6"/>
  <c r="BL576" i="6"/>
  <c r="BL575" i="6"/>
  <c r="BL574" i="6"/>
  <c r="BL573" i="6"/>
  <c r="BL572" i="6"/>
  <c r="BL571" i="6"/>
  <c r="BL570" i="6"/>
  <c r="BL569" i="6"/>
  <c r="BL568" i="6"/>
  <c r="BL567" i="6"/>
  <c r="BL566" i="6"/>
  <c r="BL565" i="6"/>
  <c r="BL564" i="6"/>
  <c r="BL563" i="6"/>
  <c r="BL562" i="6"/>
  <c r="BL561" i="6"/>
  <c r="BL560" i="6"/>
  <c r="BL559" i="6"/>
  <c r="BL558" i="6"/>
  <c r="BL557" i="6"/>
  <c r="BL556" i="6"/>
  <c r="BL555" i="6"/>
  <c r="BL554" i="6"/>
  <c r="BL553" i="6"/>
  <c r="BL552" i="6"/>
  <c r="BL551" i="6"/>
  <c r="BL550" i="6"/>
  <c r="BL549" i="6"/>
  <c r="BL548" i="6"/>
  <c r="BL547" i="6"/>
  <c r="BL546" i="6"/>
  <c r="BL545" i="6"/>
  <c r="BL544" i="6"/>
  <c r="BL543" i="6"/>
  <c r="BL542" i="6"/>
  <c r="BL541" i="6"/>
  <c r="BL540" i="6"/>
  <c r="BL539" i="6"/>
  <c r="BL538" i="6"/>
  <c r="BL537" i="6"/>
  <c r="BL536" i="6"/>
  <c r="BL535" i="6"/>
  <c r="BL534" i="6"/>
  <c r="BL533" i="6"/>
  <c r="BL532" i="6"/>
  <c r="BL531" i="6"/>
  <c r="BL530" i="6"/>
  <c r="BL529" i="6"/>
  <c r="BL528" i="6"/>
  <c r="BL527" i="6"/>
  <c r="BL526" i="6"/>
  <c r="BL525" i="6"/>
  <c r="BL524" i="6"/>
  <c r="BL523" i="6"/>
  <c r="BL522" i="6"/>
  <c r="BL521" i="6"/>
  <c r="BL520" i="6"/>
  <c r="BL519" i="6"/>
  <c r="BL518" i="6"/>
  <c r="BL517" i="6"/>
  <c r="BL516" i="6"/>
  <c r="BL515" i="6"/>
  <c r="BL514" i="6"/>
  <c r="BL513" i="6"/>
  <c r="BL512" i="6"/>
  <c r="BL511" i="6"/>
  <c r="BL510" i="6"/>
  <c r="BL509" i="6"/>
  <c r="BL508" i="6"/>
  <c r="BL507" i="6"/>
  <c r="BL506" i="6"/>
  <c r="BL505" i="6"/>
  <c r="BL504" i="6"/>
  <c r="BL503" i="6"/>
  <c r="BL502" i="6"/>
  <c r="BL501" i="6"/>
  <c r="BL500" i="6"/>
  <c r="BL499" i="6"/>
  <c r="BL498" i="6"/>
  <c r="BL497" i="6"/>
  <c r="BL496" i="6"/>
  <c r="BL495" i="6"/>
  <c r="BL494" i="6"/>
  <c r="BL493" i="6"/>
  <c r="BL492" i="6"/>
  <c r="BL491" i="6"/>
  <c r="BL490" i="6"/>
  <c r="BL489" i="6"/>
  <c r="BL488" i="6"/>
  <c r="BL487" i="6"/>
  <c r="BL486" i="6"/>
  <c r="BL485" i="6"/>
  <c r="BL484" i="6"/>
  <c r="BL483" i="6"/>
  <c r="BL482" i="6"/>
  <c r="BL481" i="6"/>
  <c r="BL480" i="6"/>
  <c r="BL479" i="6"/>
  <c r="BL478" i="6"/>
  <c r="BL477" i="6"/>
  <c r="BL476" i="6"/>
  <c r="BL475" i="6"/>
  <c r="BL474" i="6"/>
  <c r="BL473" i="6"/>
  <c r="BL472" i="6"/>
  <c r="BL471" i="6"/>
  <c r="BL470" i="6"/>
  <c r="BL469" i="6"/>
  <c r="BL468" i="6"/>
  <c r="BL467" i="6"/>
  <c r="BL466" i="6"/>
  <c r="BL465" i="6"/>
  <c r="BL464" i="6"/>
  <c r="BL463" i="6"/>
  <c r="BL462" i="6"/>
  <c r="BL461" i="6"/>
  <c r="BL460" i="6"/>
  <c r="BL459" i="6"/>
  <c r="BL458" i="6"/>
  <c r="BL457" i="6"/>
  <c r="BL456" i="6"/>
  <c r="BL455" i="6"/>
  <c r="BL454" i="6"/>
  <c r="BL453" i="6"/>
  <c r="BL452" i="6"/>
  <c r="BL451" i="6"/>
  <c r="BL450" i="6"/>
  <c r="BL449" i="6"/>
  <c r="BL448" i="6"/>
  <c r="BL447" i="6"/>
  <c r="BL446" i="6"/>
  <c r="BL445" i="6"/>
  <c r="BL444" i="6"/>
  <c r="BL443" i="6"/>
  <c r="BL442" i="6"/>
  <c r="BL441" i="6"/>
  <c r="BL440" i="6"/>
  <c r="BL439" i="6"/>
  <c r="BL438" i="6"/>
  <c r="BL437" i="6"/>
  <c r="BL436" i="6"/>
  <c r="BL435" i="6"/>
  <c r="BL434" i="6"/>
  <c r="BL433" i="6"/>
  <c r="BL432" i="6"/>
  <c r="BL431" i="6"/>
  <c r="BL430" i="6"/>
  <c r="BL429" i="6"/>
  <c r="BL428" i="6"/>
  <c r="BL427" i="6"/>
  <c r="BL426" i="6"/>
  <c r="BL425" i="6"/>
  <c r="BL424" i="6"/>
  <c r="BL423" i="6"/>
  <c r="BL422" i="6"/>
  <c r="BL421" i="6"/>
  <c r="BL420" i="6"/>
  <c r="BL419" i="6"/>
  <c r="BL418" i="6"/>
  <c r="BL417" i="6"/>
  <c r="BL416" i="6"/>
  <c r="BL415" i="6"/>
  <c r="BL414" i="6"/>
  <c r="BL413" i="6"/>
  <c r="BL412" i="6"/>
  <c r="BL411" i="6"/>
  <c r="BL410" i="6"/>
  <c r="BL409" i="6"/>
  <c r="BL408" i="6"/>
  <c r="BL407" i="6"/>
  <c r="BL406" i="6"/>
  <c r="BL405" i="6"/>
  <c r="BL404" i="6"/>
  <c r="BL403" i="6"/>
  <c r="BL402" i="6"/>
  <c r="BL401" i="6"/>
  <c r="BL400" i="6"/>
  <c r="BL399" i="6"/>
  <c r="BL398" i="6"/>
  <c r="BL397" i="6"/>
  <c r="BL396" i="6"/>
  <c r="BL395" i="6"/>
  <c r="BL394" i="6"/>
  <c r="BL393" i="6"/>
  <c r="BL392" i="6"/>
  <c r="BL391" i="6"/>
  <c r="BL390" i="6"/>
  <c r="BL389" i="6"/>
  <c r="BL388" i="6"/>
  <c r="BL387" i="6"/>
  <c r="BL386" i="6"/>
  <c r="BL385" i="6"/>
  <c r="BL384" i="6"/>
  <c r="BL383" i="6"/>
  <c r="BL382" i="6"/>
  <c r="BL381" i="6"/>
  <c r="BL380" i="6"/>
  <c r="BL379" i="6"/>
  <c r="BL378" i="6"/>
  <c r="BL377" i="6"/>
  <c r="BL376" i="6"/>
  <c r="BL375" i="6"/>
  <c r="BL374" i="6"/>
  <c r="BL373" i="6"/>
  <c r="BL372" i="6"/>
  <c r="BL371" i="6"/>
  <c r="BL370" i="6"/>
  <c r="BL369" i="6"/>
  <c r="BL368" i="6"/>
  <c r="BL367" i="6"/>
  <c r="BL366" i="6"/>
  <c r="BL365" i="6"/>
  <c r="BL364" i="6"/>
  <c r="BL363" i="6"/>
  <c r="BL362" i="6"/>
  <c r="BL361" i="6"/>
  <c r="BL360" i="6"/>
  <c r="BL359" i="6"/>
  <c r="BL358" i="6"/>
  <c r="BL357" i="6"/>
  <c r="BL356" i="6"/>
  <c r="BL355" i="6"/>
  <c r="BL354" i="6"/>
  <c r="BL353" i="6"/>
  <c r="BL352" i="6"/>
  <c r="BL351" i="6"/>
  <c r="BL350" i="6"/>
  <c r="BL349" i="6"/>
  <c r="BL348" i="6"/>
  <c r="BL347" i="6"/>
  <c r="BL346" i="6"/>
  <c r="BL345" i="6"/>
  <c r="BL344" i="6"/>
  <c r="BL343" i="6"/>
  <c r="BL342" i="6"/>
  <c r="BL341" i="6"/>
  <c r="BL340" i="6"/>
  <c r="BL339" i="6"/>
  <c r="BL338" i="6"/>
  <c r="BL337" i="6"/>
  <c r="BL336" i="6"/>
  <c r="BL335" i="6"/>
  <c r="BL334" i="6"/>
  <c r="BL333" i="6"/>
  <c r="BL332" i="6"/>
  <c r="BL331" i="6"/>
  <c r="BL330" i="6"/>
  <c r="BL329" i="6"/>
  <c r="BL328" i="6"/>
  <c r="BL327" i="6"/>
  <c r="BL326" i="6"/>
  <c r="BL325" i="6"/>
  <c r="BL324" i="6"/>
  <c r="BL323" i="6"/>
  <c r="BL322" i="6"/>
  <c r="BL321" i="6"/>
  <c r="BL320" i="6"/>
  <c r="BL319" i="6"/>
  <c r="BL318" i="6"/>
  <c r="BL317" i="6"/>
  <c r="BL316" i="6"/>
  <c r="BL315" i="6"/>
  <c r="BL314" i="6"/>
  <c r="BL313" i="6"/>
  <c r="BL312" i="6"/>
  <c r="BL311" i="6"/>
  <c r="BL310" i="6"/>
  <c r="BL309" i="6"/>
  <c r="BL308" i="6"/>
  <c r="BL307" i="6"/>
  <c r="BL306" i="6"/>
  <c r="BL305" i="6"/>
  <c r="BL304" i="6"/>
  <c r="BL303" i="6"/>
  <c r="BL302" i="6"/>
  <c r="BL301" i="6"/>
  <c r="BL300" i="6"/>
  <c r="BL299" i="6"/>
  <c r="BL298" i="6"/>
  <c r="BL297" i="6"/>
  <c r="BL296" i="6"/>
  <c r="BL295" i="6"/>
  <c r="BL294" i="6"/>
  <c r="BL293" i="6"/>
  <c r="BL292" i="6"/>
  <c r="BL291" i="6"/>
  <c r="BL290" i="6"/>
  <c r="BL289" i="6"/>
  <c r="BL288" i="6"/>
  <c r="BL287" i="6"/>
  <c r="BL286" i="6"/>
  <c r="BL285" i="6"/>
  <c r="BL284" i="6"/>
  <c r="BL283" i="6"/>
  <c r="BL282" i="6"/>
  <c r="BL281" i="6"/>
  <c r="BL280" i="6"/>
  <c r="BL279" i="6"/>
  <c r="BL278" i="6"/>
  <c r="BL277" i="6"/>
  <c r="BL276" i="6"/>
  <c r="BL275" i="6"/>
  <c r="BL274" i="6"/>
  <c r="BL273" i="6"/>
  <c r="BL272" i="6"/>
  <c r="BL271" i="6"/>
  <c r="BL270" i="6"/>
  <c r="BL269" i="6"/>
  <c r="BL268" i="6"/>
  <c r="BL267" i="6"/>
  <c r="BL266" i="6"/>
  <c r="BL265" i="6"/>
  <c r="BL264" i="6"/>
  <c r="BL263" i="6"/>
  <c r="BL262" i="6"/>
  <c r="BL261" i="6"/>
  <c r="BL260" i="6"/>
  <c r="BL259" i="6"/>
  <c r="BL258" i="6"/>
  <c r="BL257" i="6"/>
  <c r="BL256" i="6"/>
  <c r="BL255" i="6"/>
  <c r="BL254" i="6"/>
  <c r="BL253" i="6"/>
  <c r="BL252" i="6"/>
  <c r="BL251" i="6"/>
  <c r="BL250" i="6"/>
  <c r="BL249" i="6"/>
  <c r="BL248" i="6"/>
  <c r="BL247" i="6"/>
  <c r="BL246" i="6"/>
  <c r="BL245" i="6"/>
  <c r="BL244" i="6"/>
  <c r="BL243" i="6"/>
  <c r="BL242" i="6"/>
  <c r="BL241" i="6"/>
  <c r="BL240" i="6"/>
  <c r="BL239" i="6"/>
  <c r="BL238" i="6"/>
  <c r="BL237" i="6"/>
  <c r="BL236" i="6"/>
  <c r="BL235" i="6"/>
  <c r="BL234" i="6"/>
  <c r="BL233" i="6"/>
  <c r="BL232" i="6"/>
  <c r="BL231" i="6"/>
  <c r="BL230" i="6"/>
  <c r="BL229" i="6"/>
  <c r="BL228" i="6"/>
  <c r="BL227" i="6"/>
  <c r="BL226" i="6"/>
  <c r="BL225" i="6"/>
  <c r="BL224" i="6"/>
  <c r="BL223" i="6"/>
  <c r="BL222" i="6"/>
  <c r="BL221" i="6"/>
  <c r="BL220" i="6"/>
  <c r="BL219" i="6"/>
  <c r="BL218" i="6"/>
  <c r="BL217" i="6"/>
  <c r="BL216" i="6"/>
  <c r="BL215" i="6"/>
  <c r="BL214" i="6"/>
  <c r="BL213" i="6"/>
  <c r="BL212" i="6"/>
  <c r="BL211" i="6"/>
  <c r="BL210" i="6"/>
  <c r="BL209" i="6"/>
  <c r="BL208" i="6"/>
  <c r="BL207" i="6"/>
  <c r="BL206" i="6"/>
  <c r="BL205" i="6"/>
  <c r="BL204" i="6"/>
  <c r="BL203" i="6"/>
  <c r="BL202" i="6"/>
  <c r="BL201" i="6"/>
  <c r="BL200" i="6"/>
  <c r="BL199" i="6"/>
  <c r="BL198" i="6"/>
  <c r="BL197" i="6"/>
  <c r="BL196" i="6"/>
  <c r="BL195" i="6"/>
  <c r="BL194" i="6"/>
  <c r="BL193" i="6"/>
  <c r="BL192" i="6"/>
  <c r="BL191" i="6"/>
  <c r="BL190" i="6"/>
  <c r="BL189" i="6"/>
  <c r="BL188" i="6"/>
  <c r="BL187" i="6"/>
  <c r="BL186" i="6"/>
  <c r="BL185" i="6"/>
  <c r="BL184" i="6"/>
  <c r="BL183" i="6"/>
  <c r="BL182" i="6"/>
  <c r="BL181" i="6"/>
  <c r="BL180" i="6"/>
  <c r="BL179" i="6"/>
  <c r="BL178" i="6"/>
  <c r="BL177" i="6"/>
  <c r="BL176" i="6"/>
  <c r="BL175" i="6"/>
  <c r="BL174" i="6"/>
  <c r="BL173" i="6"/>
  <c r="BL172" i="6"/>
  <c r="BL171" i="6"/>
  <c r="BL170" i="6"/>
  <c r="BL169" i="6"/>
  <c r="BL168" i="6"/>
  <c r="BL167" i="6"/>
  <c r="BL166" i="6"/>
  <c r="BL165" i="6"/>
  <c r="BL164" i="6"/>
  <c r="BL163" i="6"/>
  <c r="BL162" i="6"/>
  <c r="BL161" i="6"/>
  <c r="BL160" i="6"/>
  <c r="BL159" i="6"/>
  <c r="BL158" i="6"/>
  <c r="BL157" i="6"/>
  <c r="BL156" i="6"/>
  <c r="BL155" i="6"/>
  <c r="BL154" i="6"/>
  <c r="BL153" i="6"/>
  <c r="BL152" i="6"/>
  <c r="BL151" i="6"/>
  <c r="BL150" i="6"/>
  <c r="BL149" i="6"/>
  <c r="BL148" i="6"/>
  <c r="BL147" i="6"/>
  <c r="BL146" i="6"/>
  <c r="BL145" i="6"/>
  <c r="BL144" i="6"/>
  <c r="BL143" i="6"/>
  <c r="BL142" i="6"/>
  <c r="BL141" i="6"/>
  <c r="BL140" i="6"/>
  <c r="BL139" i="6"/>
  <c r="BL138" i="6"/>
  <c r="BL137" i="6"/>
  <c r="BL136" i="6"/>
  <c r="BL135" i="6"/>
  <c r="BL134" i="6"/>
  <c r="BL133" i="6"/>
  <c r="BL132" i="6"/>
  <c r="BL131" i="6"/>
  <c r="BL130" i="6"/>
  <c r="BL129" i="6"/>
  <c r="BL128" i="6"/>
  <c r="BL127" i="6"/>
  <c r="BL126" i="6"/>
  <c r="BL125" i="6"/>
  <c r="BL124" i="6"/>
  <c r="BL123" i="6"/>
  <c r="BL122" i="6"/>
  <c r="BL121" i="6"/>
  <c r="BL120" i="6"/>
  <c r="BL119" i="6"/>
  <c r="BL118" i="6"/>
  <c r="BL117" i="6"/>
  <c r="BL116" i="6"/>
  <c r="BL115" i="6"/>
  <c r="BL114" i="6"/>
  <c r="BL113" i="6"/>
  <c r="BL112" i="6"/>
  <c r="BL111" i="6"/>
  <c r="BL110" i="6"/>
  <c r="BL109" i="6"/>
  <c r="BL108" i="6"/>
  <c r="BL107" i="6"/>
  <c r="BL106" i="6"/>
  <c r="BL105" i="6"/>
  <c r="BL104" i="6"/>
  <c r="BL103" i="6"/>
  <c r="BL102" i="6"/>
  <c r="BL101" i="6"/>
  <c r="BL100" i="6"/>
  <c r="BL99" i="6"/>
  <c r="BL98" i="6"/>
  <c r="BL97" i="6"/>
  <c r="BL96" i="6"/>
  <c r="BL95" i="6"/>
  <c r="BL94" i="6"/>
  <c r="BL93" i="6"/>
  <c r="BL92" i="6"/>
  <c r="BL91" i="6"/>
  <c r="BL90" i="6"/>
  <c r="BL89" i="6"/>
  <c r="BL88" i="6"/>
  <c r="BL87" i="6"/>
  <c r="BL86" i="6"/>
  <c r="BL85" i="6"/>
  <c r="BL84" i="6"/>
  <c r="BL83" i="6"/>
  <c r="BL82" i="6"/>
  <c r="BL81" i="6"/>
  <c r="BL80" i="6"/>
  <c r="BL79" i="6"/>
  <c r="BL78" i="6"/>
  <c r="BL77" i="6"/>
  <c r="BL76" i="6"/>
  <c r="BL75" i="6"/>
  <c r="BL74" i="6"/>
  <c r="BL73" i="6"/>
  <c r="BL72" i="6"/>
  <c r="BL71" i="6"/>
  <c r="BL70" i="6"/>
  <c r="BL69" i="6"/>
  <c r="BL68" i="6"/>
  <c r="BL67" i="6"/>
  <c r="BL66" i="6"/>
  <c r="BL65" i="6"/>
  <c r="BL64" i="6"/>
  <c r="BL63" i="6"/>
  <c r="BL62" i="6"/>
  <c r="BL61" i="6"/>
  <c r="BL60" i="6"/>
  <c r="BL59" i="6"/>
  <c r="BL58" i="6"/>
  <c r="BL57" i="6"/>
  <c r="BL56" i="6"/>
  <c r="BL55" i="6"/>
  <c r="BL54" i="6"/>
  <c r="BL53" i="6"/>
  <c r="BL52" i="6"/>
  <c r="BL51" i="6"/>
  <c r="BL50" i="6"/>
  <c r="BL49" i="6"/>
  <c r="BL48" i="6"/>
  <c r="BL47" i="6"/>
  <c r="BL46" i="6"/>
  <c r="BL45" i="6"/>
  <c r="BL44" i="6"/>
  <c r="BL43" i="6"/>
  <c r="BL42" i="6"/>
  <c r="BL41" i="6"/>
  <c r="BL40" i="6"/>
  <c r="BL39" i="6"/>
  <c r="BL38" i="6"/>
  <c r="BL37" i="6"/>
  <c r="BL36" i="6"/>
  <c r="BL35" i="6"/>
  <c r="BL34" i="6"/>
  <c r="BL33" i="6"/>
  <c r="BL32" i="6"/>
  <c r="BL31" i="6"/>
  <c r="BL30" i="6"/>
  <c r="BL29" i="6"/>
  <c r="BL28" i="6"/>
  <c r="BL27" i="6"/>
  <c r="BL26" i="6"/>
  <c r="BL25" i="6"/>
  <c r="BL24" i="6"/>
  <c r="BL23" i="6"/>
  <c r="A23" i="6"/>
  <c r="AI23" i="6" s="1"/>
  <c r="BL22" i="6"/>
  <c r="BD22" i="6"/>
  <c r="BJ22" i="6" s="1"/>
  <c r="BI22" i="6" s="1"/>
  <c r="AW22" i="6"/>
  <c r="G22" i="6" s="1"/>
  <c r="C12" i="6"/>
  <c r="G779" i="3" l="1"/>
  <c r="H778" i="3"/>
  <c r="I778" i="3" s="1"/>
  <c r="L777" i="3"/>
  <c r="J777" i="3"/>
  <c r="K777" i="3" s="1"/>
  <c r="BL792" i="6" s="1"/>
  <c r="AQ23" i="6"/>
  <c r="AP23" i="6"/>
  <c r="AP22" i="6"/>
  <c r="AR22" i="6" s="1"/>
  <c r="C99" i="2"/>
  <c r="D99" i="2" s="1"/>
  <c r="E99" i="2" s="1"/>
  <c r="F99" i="2" s="1"/>
  <c r="G99" i="2" s="1"/>
  <c r="H99" i="2" s="1"/>
  <c r="A24" i="6"/>
  <c r="AI24" i="6" s="1"/>
  <c r="AY23" i="6"/>
  <c r="O22" i="6"/>
  <c r="AM22" i="6"/>
  <c r="C22" i="6"/>
  <c r="BE22" i="6"/>
  <c r="BH22" i="6"/>
  <c r="AW23" i="6"/>
  <c r="BD23" i="6"/>
  <c r="AM23" i="6" s="1"/>
  <c r="J778" i="3" l="1"/>
  <c r="K778" i="3" s="1"/>
  <c r="BL793" i="6" s="1"/>
  <c r="L778" i="3"/>
  <c r="H779" i="3"/>
  <c r="I779" i="3" s="1"/>
  <c r="G780" i="3"/>
  <c r="BG22" i="6"/>
  <c r="AP24" i="6"/>
  <c r="AQ24" i="6"/>
  <c r="AS22" i="6"/>
  <c r="AA22" i="6" s="1"/>
  <c r="C100" i="2"/>
  <c r="D100" i="2" s="1"/>
  <c r="E100" i="2" s="1"/>
  <c r="F100" i="2" s="1"/>
  <c r="G100" i="2" s="1"/>
  <c r="H100" i="2" s="1"/>
  <c r="A25" i="6"/>
  <c r="AI25" i="6" s="1"/>
  <c r="AY24" i="6"/>
  <c r="AW24" i="6"/>
  <c r="BD24" i="6"/>
  <c r="AM24" i="6" s="1"/>
  <c r="BH23" i="6"/>
  <c r="BE23" i="6"/>
  <c r="BJ23" i="6"/>
  <c r="BI23" i="6" s="1"/>
  <c r="L22" i="6"/>
  <c r="H22" i="6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5" i="5"/>
  <c r="C997" i="4"/>
  <c r="C998" i="4" s="1"/>
  <c r="C999" i="4" s="1"/>
  <c r="C1000" i="4" s="1"/>
  <c r="C1001" i="4" s="1"/>
  <c r="C1002" i="4" s="1"/>
  <c r="C1003" i="4" s="1"/>
  <c r="C1004" i="4" s="1"/>
  <c r="C1005" i="4" s="1"/>
  <c r="C546" i="4"/>
  <c r="C547" i="4"/>
  <c r="C548" i="4" s="1"/>
  <c r="C549" i="4" s="1"/>
  <c r="C550" i="4" s="1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C563" i="4" s="1"/>
  <c r="C564" i="4" s="1"/>
  <c r="C565" i="4" s="1"/>
  <c r="C566" i="4" s="1"/>
  <c r="C567" i="4" s="1"/>
  <c r="C568" i="4" s="1"/>
  <c r="C569" i="4" s="1"/>
  <c r="C570" i="4" s="1"/>
  <c r="C571" i="4" s="1"/>
  <c r="C572" i="4" s="1"/>
  <c r="C573" i="4" s="1"/>
  <c r="C574" i="4" s="1"/>
  <c r="C575" i="4" s="1"/>
  <c r="C576" i="4" s="1"/>
  <c r="C577" i="4" s="1"/>
  <c r="C578" i="4" s="1"/>
  <c r="C579" i="4" s="1"/>
  <c r="C580" i="4" s="1"/>
  <c r="C581" i="4" s="1"/>
  <c r="C582" i="4" s="1"/>
  <c r="C583" i="4" s="1"/>
  <c r="C584" i="4" s="1"/>
  <c r="C585" i="4" s="1"/>
  <c r="C586" i="4" s="1"/>
  <c r="C587" i="4" s="1"/>
  <c r="C588" i="4" s="1"/>
  <c r="C589" i="4" s="1"/>
  <c r="C590" i="4" s="1"/>
  <c r="C591" i="4" s="1"/>
  <c r="C592" i="4" s="1"/>
  <c r="C593" i="4" s="1"/>
  <c r="C594" i="4" s="1"/>
  <c r="C595" i="4" s="1"/>
  <c r="C596" i="4" s="1"/>
  <c r="C597" i="4" s="1"/>
  <c r="C598" i="4" s="1"/>
  <c r="C599" i="4" s="1"/>
  <c r="C600" i="4" s="1"/>
  <c r="C601" i="4" s="1"/>
  <c r="C602" i="4" s="1"/>
  <c r="C603" i="4" s="1"/>
  <c r="C604" i="4" s="1"/>
  <c r="C605" i="4" s="1"/>
  <c r="C606" i="4" s="1"/>
  <c r="C607" i="4" s="1"/>
  <c r="C608" i="4" s="1"/>
  <c r="C609" i="4" s="1"/>
  <c r="C610" i="4" s="1"/>
  <c r="C611" i="4" s="1"/>
  <c r="C612" i="4" s="1"/>
  <c r="C613" i="4" s="1"/>
  <c r="C614" i="4" s="1"/>
  <c r="C615" i="4" s="1"/>
  <c r="C616" i="4" s="1"/>
  <c r="C617" i="4" s="1"/>
  <c r="C618" i="4" s="1"/>
  <c r="C619" i="4" s="1"/>
  <c r="C620" i="4" s="1"/>
  <c r="C621" i="4" s="1"/>
  <c r="C622" i="4" s="1"/>
  <c r="C623" i="4" s="1"/>
  <c r="C624" i="4" s="1"/>
  <c r="C625" i="4" s="1"/>
  <c r="C626" i="4" s="1"/>
  <c r="C627" i="4" s="1"/>
  <c r="C628" i="4" s="1"/>
  <c r="C629" i="4" s="1"/>
  <c r="C630" i="4" s="1"/>
  <c r="C631" i="4" s="1"/>
  <c r="C632" i="4" s="1"/>
  <c r="C633" i="4" s="1"/>
  <c r="C634" i="4" s="1"/>
  <c r="C635" i="4" s="1"/>
  <c r="C636" i="4" s="1"/>
  <c r="C637" i="4" s="1"/>
  <c r="C638" i="4" s="1"/>
  <c r="C639" i="4" s="1"/>
  <c r="C640" i="4" s="1"/>
  <c r="C641" i="4" s="1"/>
  <c r="C642" i="4" s="1"/>
  <c r="C643" i="4" s="1"/>
  <c r="C644" i="4" s="1"/>
  <c r="C645" i="4" s="1"/>
  <c r="C646" i="4" s="1"/>
  <c r="C647" i="4" s="1"/>
  <c r="C648" i="4" s="1"/>
  <c r="C649" i="4" s="1"/>
  <c r="C650" i="4" s="1"/>
  <c r="C651" i="4" s="1"/>
  <c r="C652" i="4" s="1"/>
  <c r="C653" i="4" s="1"/>
  <c r="C654" i="4" s="1"/>
  <c r="C655" i="4" s="1"/>
  <c r="C656" i="4" s="1"/>
  <c r="C657" i="4" s="1"/>
  <c r="C658" i="4" s="1"/>
  <c r="C659" i="4" s="1"/>
  <c r="C660" i="4" s="1"/>
  <c r="C661" i="4" s="1"/>
  <c r="C662" i="4" s="1"/>
  <c r="C663" i="4" s="1"/>
  <c r="C664" i="4" s="1"/>
  <c r="C665" i="4" s="1"/>
  <c r="C666" i="4" s="1"/>
  <c r="C667" i="4" s="1"/>
  <c r="C668" i="4" s="1"/>
  <c r="C669" i="4" s="1"/>
  <c r="C670" i="4" s="1"/>
  <c r="C671" i="4" s="1"/>
  <c r="C672" i="4" s="1"/>
  <c r="C673" i="4" s="1"/>
  <c r="C674" i="4" s="1"/>
  <c r="C675" i="4" s="1"/>
  <c r="C676" i="4" s="1"/>
  <c r="C677" i="4" s="1"/>
  <c r="C678" i="4" s="1"/>
  <c r="C679" i="4" s="1"/>
  <c r="C680" i="4" s="1"/>
  <c r="C681" i="4" s="1"/>
  <c r="C682" i="4" s="1"/>
  <c r="C683" i="4" s="1"/>
  <c r="C684" i="4" s="1"/>
  <c r="C685" i="4" s="1"/>
  <c r="C686" i="4" s="1"/>
  <c r="C687" i="4" s="1"/>
  <c r="C688" i="4" s="1"/>
  <c r="C689" i="4" s="1"/>
  <c r="C690" i="4" s="1"/>
  <c r="C691" i="4" s="1"/>
  <c r="C692" i="4" s="1"/>
  <c r="C693" i="4" s="1"/>
  <c r="C694" i="4" s="1"/>
  <c r="C695" i="4" s="1"/>
  <c r="C696" i="4" s="1"/>
  <c r="C697" i="4" s="1"/>
  <c r="C698" i="4" s="1"/>
  <c r="C699" i="4" s="1"/>
  <c r="C700" i="4" s="1"/>
  <c r="C701" i="4" s="1"/>
  <c r="C702" i="4" s="1"/>
  <c r="C703" i="4" s="1"/>
  <c r="C704" i="4" s="1"/>
  <c r="C705" i="4" s="1"/>
  <c r="C706" i="4" s="1"/>
  <c r="C707" i="4" s="1"/>
  <c r="C708" i="4" s="1"/>
  <c r="C709" i="4" s="1"/>
  <c r="C710" i="4" s="1"/>
  <c r="C711" i="4" s="1"/>
  <c r="C712" i="4" s="1"/>
  <c r="C713" i="4" s="1"/>
  <c r="C714" i="4" s="1"/>
  <c r="C715" i="4" s="1"/>
  <c r="C716" i="4" s="1"/>
  <c r="C717" i="4" s="1"/>
  <c r="C718" i="4" s="1"/>
  <c r="C719" i="4" s="1"/>
  <c r="C720" i="4" s="1"/>
  <c r="C721" i="4" s="1"/>
  <c r="C722" i="4" s="1"/>
  <c r="C723" i="4" s="1"/>
  <c r="C724" i="4" s="1"/>
  <c r="C725" i="4" s="1"/>
  <c r="C726" i="4" s="1"/>
  <c r="C727" i="4" s="1"/>
  <c r="C728" i="4"/>
  <c r="C729" i="4"/>
  <c r="C730" i="4" s="1"/>
  <c r="C731" i="4" s="1"/>
  <c r="C732" i="4" s="1"/>
  <c r="C733" i="4" s="1"/>
  <c r="C734" i="4" s="1"/>
  <c r="C735" i="4" s="1"/>
  <c r="C736" i="4" s="1"/>
  <c r="C737" i="4" s="1"/>
  <c r="C738" i="4" s="1"/>
  <c r="C739" i="4" s="1"/>
  <c r="C740" i="4" s="1"/>
  <c r="C741" i="4" s="1"/>
  <c r="C742" i="4" s="1"/>
  <c r="C743" i="4" s="1"/>
  <c r="C744" i="4" s="1"/>
  <c r="C745" i="4" s="1"/>
  <c r="C746" i="4" s="1"/>
  <c r="C747" i="4" s="1"/>
  <c r="C748" i="4" s="1"/>
  <c r="C749" i="4" s="1"/>
  <c r="C750" i="4" s="1"/>
  <c r="C751" i="4" s="1"/>
  <c r="C752" i="4" s="1"/>
  <c r="C753" i="4" s="1"/>
  <c r="C754" i="4" s="1"/>
  <c r="C755" i="4" s="1"/>
  <c r="C756" i="4" s="1"/>
  <c r="C757" i="4" s="1"/>
  <c r="C758" i="4" s="1"/>
  <c r="C759" i="4" s="1"/>
  <c r="C760" i="4" s="1"/>
  <c r="C761" i="4" s="1"/>
  <c r="C762" i="4" s="1"/>
  <c r="C763" i="4" s="1"/>
  <c r="C764" i="4" s="1"/>
  <c r="C765" i="4" s="1"/>
  <c r="C766" i="4" s="1"/>
  <c r="C767" i="4" s="1"/>
  <c r="C768" i="4" s="1"/>
  <c r="C769" i="4" s="1"/>
  <c r="C770" i="4" s="1"/>
  <c r="C771" i="4" s="1"/>
  <c r="C772" i="4" s="1"/>
  <c r="C773" i="4" s="1"/>
  <c r="C774" i="4" s="1"/>
  <c r="C775" i="4" s="1"/>
  <c r="C776" i="4" s="1"/>
  <c r="C777" i="4" s="1"/>
  <c r="C778" i="4" s="1"/>
  <c r="C779" i="4" s="1"/>
  <c r="C780" i="4" s="1"/>
  <c r="C781" i="4" s="1"/>
  <c r="C782" i="4" s="1"/>
  <c r="C783" i="4" s="1"/>
  <c r="C784" i="4" s="1"/>
  <c r="C785" i="4" s="1"/>
  <c r="C786" i="4" s="1"/>
  <c r="C787" i="4" s="1"/>
  <c r="C788" i="4" s="1"/>
  <c r="C789" i="4" s="1"/>
  <c r="C790" i="4" s="1"/>
  <c r="C791" i="4" s="1"/>
  <c r="C792" i="4" s="1"/>
  <c r="C793" i="4" s="1"/>
  <c r="C794" i="4" s="1"/>
  <c r="C795" i="4" s="1"/>
  <c r="C796" i="4" s="1"/>
  <c r="C797" i="4" s="1"/>
  <c r="C798" i="4" s="1"/>
  <c r="C799" i="4" s="1"/>
  <c r="C800" i="4" s="1"/>
  <c r="C801" i="4" s="1"/>
  <c r="C802" i="4" s="1"/>
  <c r="C803" i="4" s="1"/>
  <c r="C804" i="4" s="1"/>
  <c r="C805" i="4" s="1"/>
  <c r="C806" i="4" s="1"/>
  <c r="C807" i="4" s="1"/>
  <c r="C808" i="4" s="1"/>
  <c r="C809" i="4" s="1"/>
  <c r="C810" i="4" s="1"/>
  <c r="C811" i="4" s="1"/>
  <c r="C812" i="4" s="1"/>
  <c r="C813" i="4" s="1"/>
  <c r="C814" i="4" s="1"/>
  <c r="C815" i="4" s="1"/>
  <c r="C816" i="4" s="1"/>
  <c r="C817" i="4" s="1"/>
  <c r="C818" i="4" s="1"/>
  <c r="C819" i="4" s="1"/>
  <c r="C820" i="4" s="1"/>
  <c r="C821" i="4" s="1"/>
  <c r="C822" i="4" s="1"/>
  <c r="C823" i="4" s="1"/>
  <c r="C824" i="4" s="1"/>
  <c r="C825" i="4" s="1"/>
  <c r="C826" i="4" s="1"/>
  <c r="C827" i="4" s="1"/>
  <c r="C828" i="4" s="1"/>
  <c r="C829" i="4" s="1"/>
  <c r="C830" i="4" s="1"/>
  <c r="C831" i="4" s="1"/>
  <c r="C832" i="4" s="1"/>
  <c r="C833" i="4" s="1"/>
  <c r="C834" i="4" s="1"/>
  <c r="C835" i="4" s="1"/>
  <c r="C836" i="4" s="1"/>
  <c r="C837" i="4" s="1"/>
  <c r="C838" i="4" s="1"/>
  <c r="C839" i="4" s="1"/>
  <c r="C840" i="4" s="1"/>
  <c r="C841" i="4" s="1"/>
  <c r="C842" i="4" s="1"/>
  <c r="C843" i="4" s="1"/>
  <c r="C844" i="4" s="1"/>
  <c r="C845" i="4" s="1"/>
  <c r="C846" i="4" s="1"/>
  <c r="C847" i="4" s="1"/>
  <c r="C848" i="4" s="1"/>
  <c r="C849" i="4" s="1"/>
  <c r="C850" i="4" s="1"/>
  <c r="C851" i="4" s="1"/>
  <c r="C852" i="4" s="1"/>
  <c r="C853" i="4" s="1"/>
  <c r="C854" i="4" s="1"/>
  <c r="C855" i="4" s="1"/>
  <c r="C856" i="4" s="1"/>
  <c r="C857" i="4" s="1"/>
  <c r="C858" i="4" s="1"/>
  <c r="C859" i="4" s="1"/>
  <c r="C860" i="4" s="1"/>
  <c r="C861" i="4" s="1"/>
  <c r="C862" i="4" s="1"/>
  <c r="C863" i="4" s="1"/>
  <c r="C864" i="4" s="1"/>
  <c r="C865" i="4" s="1"/>
  <c r="C866" i="4" s="1"/>
  <c r="C867" i="4" s="1"/>
  <c r="C868" i="4" s="1"/>
  <c r="C869" i="4" s="1"/>
  <c r="C870" i="4" s="1"/>
  <c r="C871" i="4" s="1"/>
  <c r="C872" i="4" s="1"/>
  <c r="C873" i="4" s="1"/>
  <c r="C874" i="4" s="1"/>
  <c r="C875" i="4" s="1"/>
  <c r="C876" i="4" s="1"/>
  <c r="C877" i="4" s="1"/>
  <c r="C878" i="4" s="1"/>
  <c r="C879" i="4" s="1"/>
  <c r="C880" i="4" s="1"/>
  <c r="C881" i="4" s="1"/>
  <c r="C882" i="4" s="1"/>
  <c r="C883" i="4" s="1"/>
  <c r="C884" i="4" s="1"/>
  <c r="C885" i="4" s="1"/>
  <c r="C886" i="4" s="1"/>
  <c r="C887" i="4" s="1"/>
  <c r="C888" i="4" s="1"/>
  <c r="C889" i="4" s="1"/>
  <c r="C890" i="4" s="1"/>
  <c r="C891" i="4" s="1"/>
  <c r="C892" i="4" s="1"/>
  <c r="C893" i="4" s="1"/>
  <c r="C894" i="4" s="1"/>
  <c r="C895" i="4" s="1"/>
  <c r="C896" i="4" s="1"/>
  <c r="C897" i="4" s="1"/>
  <c r="C898" i="4" s="1"/>
  <c r="C899" i="4" s="1"/>
  <c r="C900" i="4" s="1"/>
  <c r="C901" i="4" s="1"/>
  <c r="C902" i="4" s="1"/>
  <c r="C903" i="4" s="1"/>
  <c r="C904" i="4" s="1"/>
  <c r="C905" i="4" s="1"/>
  <c r="C906" i="4" s="1"/>
  <c r="C907" i="4" s="1"/>
  <c r="C908" i="4" s="1"/>
  <c r="C909" i="4" s="1"/>
  <c r="C910" i="4" s="1"/>
  <c r="C911" i="4" s="1"/>
  <c r="C912" i="4" s="1"/>
  <c r="C913" i="4" s="1"/>
  <c r="C914" i="4" s="1"/>
  <c r="C915" i="4" s="1"/>
  <c r="C916" i="4" s="1"/>
  <c r="C917" i="4" s="1"/>
  <c r="C918" i="4" s="1"/>
  <c r="C919" i="4" s="1"/>
  <c r="C920" i="4" s="1"/>
  <c r="C921" i="4" s="1"/>
  <c r="C922" i="4" s="1"/>
  <c r="C923" i="4" s="1"/>
  <c r="C924" i="4" s="1"/>
  <c r="C925" i="4" s="1"/>
  <c r="C926" i="4" s="1"/>
  <c r="C927" i="4" s="1"/>
  <c r="C928" i="4" s="1"/>
  <c r="C929" i="4" s="1"/>
  <c r="C930" i="4" s="1"/>
  <c r="C931" i="4" s="1"/>
  <c r="C932" i="4" s="1"/>
  <c r="C933" i="4" s="1"/>
  <c r="C934" i="4" s="1"/>
  <c r="C935" i="4" s="1"/>
  <c r="C936" i="4" s="1"/>
  <c r="C937" i="4" s="1"/>
  <c r="C938" i="4" s="1"/>
  <c r="C939" i="4" s="1"/>
  <c r="C940" i="4" s="1"/>
  <c r="C941" i="4" s="1"/>
  <c r="C942" i="4" s="1"/>
  <c r="C943" i="4" s="1"/>
  <c r="C944" i="4" s="1"/>
  <c r="C945" i="4" s="1"/>
  <c r="C946" i="4" s="1"/>
  <c r="C947" i="4" s="1"/>
  <c r="C948" i="4" s="1"/>
  <c r="C949" i="4" s="1"/>
  <c r="C950" i="4" s="1"/>
  <c r="C951" i="4" s="1"/>
  <c r="C952" i="4" s="1"/>
  <c r="C953" i="4" s="1"/>
  <c r="C954" i="4" s="1"/>
  <c r="C955" i="4" s="1"/>
  <c r="C956" i="4" s="1"/>
  <c r="C957" i="4" s="1"/>
  <c r="C958" i="4" s="1"/>
  <c r="C959" i="4" s="1"/>
  <c r="C960" i="4" s="1"/>
  <c r="C961" i="4" s="1"/>
  <c r="C962" i="4" s="1"/>
  <c r="C963" i="4" s="1"/>
  <c r="C964" i="4" s="1"/>
  <c r="C965" i="4" s="1"/>
  <c r="C966" i="4" s="1"/>
  <c r="C967" i="4" s="1"/>
  <c r="C968" i="4" s="1"/>
  <c r="C969" i="4" s="1"/>
  <c r="C970" i="4" s="1"/>
  <c r="C971" i="4" s="1"/>
  <c r="C972" i="4" s="1"/>
  <c r="C973" i="4" s="1"/>
  <c r="C974" i="4" s="1"/>
  <c r="C975" i="4" s="1"/>
  <c r="C976" i="4" s="1"/>
  <c r="C977" i="4" s="1"/>
  <c r="C978" i="4" s="1"/>
  <c r="C979" i="4" s="1"/>
  <c r="C980" i="4" s="1"/>
  <c r="C981" i="4" s="1"/>
  <c r="C982" i="4" s="1"/>
  <c r="C983" i="4" s="1"/>
  <c r="C984" i="4" s="1"/>
  <c r="C985" i="4" s="1"/>
  <c r="C986" i="4" s="1"/>
  <c r="C987" i="4" s="1"/>
  <c r="C988" i="4" s="1"/>
  <c r="C989" i="4" s="1"/>
  <c r="C990" i="4" s="1"/>
  <c r="C991" i="4" s="1"/>
  <c r="C992" i="4" s="1"/>
  <c r="C993" i="4" s="1"/>
  <c r="C994" i="4" s="1"/>
  <c r="C995" i="4" s="1"/>
  <c r="C996" i="4" s="1"/>
  <c r="P795" i="4"/>
  <c r="Q795" i="4" s="1"/>
  <c r="AV811" i="6" s="1"/>
  <c r="L779" i="3" l="1"/>
  <c r="J779" i="3"/>
  <c r="K779" i="3" s="1"/>
  <c r="BL794" i="6" s="1"/>
  <c r="G781" i="3"/>
  <c r="H780" i="3"/>
  <c r="I780" i="3" s="1"/>
  <c r="BD25" i="6"/>
  <c r="AM25" i="6" s="1"/>
  <c r="AQ25" i="6"/>
  <c r="BG23" i="6"/>
  <c r="Z22" i="6"/>
  <c r="A26" i="6"/>
  <c r="AI26" i="6" s="1"/>
  <c r="N22" i="6"/>
  <c r="P22" i="6"/>
  <c r="AY25" i="6"/>
  <c r="AW25" i="6"/>
  <c r="AW26" i="6" s="1"/>
  <c r="BE24" i="6"/>
  <c r="C101" i="2"/>
  <c r="BH24" i="6"/>
  <c r="BJ24" i="6"/>
  <c r="BI24" i="6" s="1"/>
  <c r="P204" i="4"/>
  <c r="Q204" i="4" s="1"/>
  <c r="AV220" i="6" s="1"/>
  <c r="P47" i="4"/>
  <c r="Q47" i="4" s="1"/>
  <c r="AV63" i="6" s="1"/>
  <c r="P12" i="4"/>
  <c r="Q12" i="4" s="1"/>
  <c r="AV28" i="6" s="1"/>
  <c r="P31" i="4"/>
  <c r="Q31" i="4" s="1"/>
  <c r="AV47" i="6" s="1"/>
  <c r="P118" i="4"/>
  <c r="Q118" i="4" s="1"/>
  <c r="AV134" i="6" s="1"/>
  <c r="P60" i="4"/>
  <c r="Q60" i="4" s="1"/>
  <c r="AV76" i="6" s="1"/>
  <c r="P28" i="4"/>
  <c r="Q28" i="4" s="1"/>
  <c r="AV44" i="6" s="1"/>
  <c r="P88" i="4"/>
  <c r="Q88" i="4" s="1"/>
  <c r="AV104" i="6" s="1"/>
  <c r="P20" i="4"/>
  <c r="Q20" i="4" s="1"/>
  <c r="AV36" i="6" s="1"/>
  <c r="P44" i="4"/>
  <c r="Q44" i="4" s="1"/>
  <c r="AV60" i="6" s="1"/>
  <c r="P81" i="4"/>
  <c r="Q81" i="4" s="1"/>
  <c r="AV97" i="6" s="1"/>
  <c r="P180" i="4"/>
  <c r="Q180" i="4" s="1"/>
  <c r="AV196" i="6" s="1"/>
  <c r="P15" i="4"/>
  <c r="Q15" i="4" s="1"/>
  <c r="AV31" i="6" s="1"/>
  <c r="P36" i="4"/>
  <c r="Q36" i="4" s="1"/>
  <c r="AV52" i="6" s="1"/>
  <c r="P63" i="4"/>
  <c r="Q63" i="4" s="1"/>
  <c r="AV79" i="6" s="1"/>
  <c r="P126" i="4"/>
  <c r="Q126" i="4" s="1"/>
  <c r="AV142" i="6" s="1"/>
  <c r="P52" i="4"/>
  <c r="Q52" i="4" s="1"/>
  <c r="AV68" i="6" s="1"/>
  <c r="P68" i="4"/>
  <c r="Q68" i="4" s="1"/>
  <c r="AV84" i="6" s="1"/>
  <c r="P92" i="4"/>
  <c r="Q92" i="4" s="1"/>
  <c r="AV108" i="6" s="1"/>
  <c r="P148" i="4"/>
  <c r="Q148" i="4" s="1"/>
  <c r="AV164" i="6" s="1"/>
  <c r="P224" i="4"/>
  <c r="Q224" i="4" s="1"/>
  <c r="AV240" i="6" s="1"/>
  <c r="P7" i="4"/>
  <c r="Q7" i="4" s="1"/>
  <c r="AV23" i="6" s="1"/>
  <c r="P23" i="4"/>
  <c r="Q23" i="4" s="1"/>
  <c r="AV39" i="6" s="1"/>
  <c r="P39" i="4"/>
  <c r="Q39" i="4" s="1"/>
  <c r="AV55" i="6" s="1"/>
  <c r="P55" i="4"/>
  <c r="Q55" i="4" s="1"/>
  <c r="AV71" i="6" s="1"/>
  <c r="P71" i="4"/>
  <c r="Q71" i="4" s="1"/>
  <c r="AV87" i="6" s="1"/>
  <c r="P105" i="4"/>
  <c r="Q105" i="4" s="1"/>
  <c r="AV121" i="6" s="1"/>
  <c r="P168" i="4"/>
  <c r="Q168" i="4" s="1"/>
  <c r="AV184" i="6" s="1"/>
  <c r="P232" i="4"/>
  <c r="Q232" i="4" s="1"/>
  <c r="AV248" i="6" s="1"/>
  <c r="P77" i="4"/>
  <c r="Q77" i="4" s="1"/>
  <c r="AV93" i="6" s="1"/>
  <c r="P100" i="4"/>
  <c r="Q100" i="4" s="1"/>
  <c r="AV116" i="6" s="1"/>
  <c r="P140" i="4"/>
  <c r="Q140" i="4" s="1"/>
  <c r="AV156" i="6" s="1"/>
  <c r="P200" i="4"/>
  <c r="Q200" i="4" s="1"/>
  <c r="AV216" i="6" s="1"/>
  <c r="P254" i="4"/>
  <c r="Q254" i="4" s="1"/>
  <c r="AV270" i="6" s="1"/>
  <c r="P8" i="4"/>
  <c r="Q8" i="4" s="1"/>
  <c r="AV24" i="6" s="1"/>
  <c r="P16" i="4"/>
  <c r="Q16" i="4" s="1"/>
  <c r="AV32" i="6" s="1"/>
  <c r="P24" i="4"/>
  <c r="Q24" i="4" s="1"/>
  <c r="AV40" i="6" s="1"/>
  <c r="P32" i="4"/>
  <c r="Q32" i="4" s="1"/>
  <c r="AV48" i="6" s="1"/>
  <c r="P40" i="4"/>
  <c r="Q40" i="4" s="1"/>
  <c r="AV56" i="6" s="1"/>
  <c r="P48" i="4"/>
  <c r="Q48" i="4" s="1"/>
  <c r="AV64" i="6" s="1"/>
  <c r="P56" i="4"/>
  <c r="Q56" i="4" s="1"/>
  <c r="AV72" i="6" s="1"/>
  <c r="P64" i="4"/>
  <c r="Q64" i="4" s="1"/>
  <c r="AV80" i="6" s="1"/>
  <c r="P72" i="4"/>
  <c r="Q72" i="4" s="1"/>
  <c r="AV88" i="6" s="1"/>
  <c r="P82" i="4"/>
  <c r="Q82" i="4" s="1"/>
  <c r="AV98" i="6" s="1"/>
  <c r="P93" i="4"/>
  <c r="Q93" i="4" s="1"/>
  <c r="AV109" i="6" s="1"/>
  <c r="P108" i="4"/>
  <c r="Q108" i="4" s="1"/>
  <c r="AV124" i="6" s="1"/>
  <c r="P128" i="4"/>
  <c r="Q128" i="4" s="1"/>
  <c r="AV144" i="6" s="1"/>
  <c r="P158" i="4"/>
  <c r="Q158" i="4" s="1"/>
  <c r="AV174" i="6" s="1"/>
  <c r="P182" i="4"/>
  <c r="Q182" i="4" s="1"/>
  <c r="AV198" i="6" s="1"/>
  <c r="P212" i="4"/>
  <c r="Q212" i="4" s="1"/>
  <c r="AV228" i="6" s="1"/>
  <c r="P244" i="4"/>
  <c r="Q244" i="4" s="1"/>
  <c r="AV260" i="6" s="1"/>
  <c r="P308" i="4"/>
  <c r="Q308" i="4" s="1"/>
  <c r="AV324" i="6" s="1"/>
  <c r="P11" i="4"/>
  <c r="Q11" i="4" s="1"/>
  <c r="AV27" i="6" s="1"/>
  <c r="P19" i="4"/>
  <c r="Q19" i="4" s="1"/>
  <c r="AV35" i="6" s="1"/>
  <c r="P27" i="4"/>
  <c r="Q27" i="4" s="1"/>
  <c r="AV43" i="6" s="1"/>
  <c r="P35" i="4"/>
  <c r="Q35" i="4" s="1"/>
  <c r="AV51" i="6" s="1"/>
  <c r="P43" i="4"/>
  <c r="Q43" i="4" s="1"/>
  <c r="AV59" i="6" s="1"/>
  <c r="P51" i="4"/>
  <c r="Q51" i="4" s="1"/>
  <c r="AV67" i="6" s="1"/>
  <c r="P59" i="4"/>
  <c r="Q59" i="4" s="1"/>
  <c r="AV75" i="6" s="1"/>
  <c r="P67" i="4"/>
  <c r="Q67" i="4" s="1"/>
  <c r="AV83" i="6" s="1"/>
  <c r="P76" i="4"/>
  <c r="Q76" i="4" s="1"/>
  <c r="AV92" i="6" s="1"/>
  <c r="P86" i="4"/>
  <c r="Q86" i="4" s="1"/>
  <c r="AV102" i="6" s="1"/>
  <c r="P98" i="4"/>
  <c r="Q98" i="4" s="1"/>
  <c r="AV114" i="6" s="1"/>
  <c r="P116" i="4"/>
  <c r="Q116" i="4" s="1"/>
  <c r="AV132" i="6" s="1"/>
  <c r="P136" i="4"/>
  <c r="Q136" i="4" s="1"/>
  <c r="AV152" i="6" s="1"/>
  <c r="P160" i="4"/>
  <c r="Q160" i="4" s="1"/>
  <c r="AV176" i="6" s="1"/>
  <c r="P190" i="4"/>
  <c r="Q190" i="4" s="1"/>
  <c r="AV206" i="6" s="1"/>
  <c r="P222" i="4"/>
  <c r="Q222" i="4" s="1"/>
  <c r="AV238" i="6" s="1"/>
  <c r="P246" i="4"/>
  <c r="Q246" i="4" s="1"/>
  <c r="AV262" i="6" s="1"/>
  <c r="P439" i="4"/>
  <c r="Q439" i="4" s="1"/>
  <c r="AV455" i="6" s="1"/>
  <c r="P288" i="4"/>
  <c r="Q288" i="4" s="1"/>
  <c r="AV304" i="6" s="1"/>
  <c r="P150" i="4"/>
  <c r="Q150" i="4" s="1"/>
  <c r="AV166" i="6" s="1"/>
  <c r="P172" i="4"/>
  <c r="Q172" i="4" s="1"/>
  <c r="AV188" i="6" s="1"/>
  <c r="P192" i="4"/>
  <c r="Q192" i="4" s="1"/>
  <c r="AV208" i="6" s="1"/>
  <c r="P214" i="4"/>
  <c r="Q214" i="4" s="1"/>
  <c r="AV230" i="6" s="1"/>
  <c r="P236" i="4"/>
  <c r="Q236" i="4" s="1"/>
  <c r="AV252" i="6" s="1"/>
  <c r="P264" i="4"/>
  <c r="Q264" i="4" s="1"/>
  <c r="AV280" i="6" s="1"/>
  <c r="P356" i="4"/>
  <c r="Q356" i="4" s="1"/>
  <c r="AV372" i="6" s="1"/>
  <c r="P328" i="4"/>
  <c r="Q328" i="4" s="1"/>
  <c r="AV344" i="6" s="1"/>
  <c r="P9" i="4"/>
  <c r="Q9" i="4" s="1"/>
  <c r="AV25" i="6" s="1"/>
  <c r="P17" i="4"/>
  <c r="Q17" i="4" s="1"/>
  <c r="AV33" i="6" s="1"/>
  <c r="P21" i="4"/>
  <c r="Q21" i="4" s="1"/>
  <c r="AV37" i="6" s="1"/>
  <c r="P29" i="4"/>
  <c r="Q29" i="4" s="1"/>
  <c r="AV45" i="6" s="1"/>
  <c r="P37" i="4"/>
  <c r="Q37" i="4" s="1"/>
  <c r="AV53" i="6" s="1"/>
  <c r="P45" i="4"/>
  <c r="Q45" i="4" s="1"/>
  <c r="AV61" i="6" s="1"/>
  <c r="P53" i="4"/>
  <c r="Q53" i="4" s="1"/>
  <c r="AV69" i="6" s="1"/>
  <c r="P57" i="4"/>
  <c r="Q57" i="4" s="1"/>
  <c r="AV73" i="6" s="1"/>
  <c r="P65" i="4"/>
  <c r="Q65" i="4" s="1"/>
  <c r="AV81" i="6" s="1"/>
  <c r="P73" i="4"/>
  <c r="Q73" i="4" s="1"/>
  <c r="AV89" i="6" s="1"/>
  <c r="P78" i="4"/>
  <c r="Q78" i="4" s="1"/>
  <c r="AV94" i="6" s="1"/>
  <c r="P89" i="4"/>
  <c r="Q89" i="4" s="1"/>
  <c r="AV105" i="6" s="1"/>
  <c r="P102" i="4"/>
  <c r="Q102" i="4" s="1"/>
  <c r="AV118" i="6" s="1"/>
  <c r="P120" i="4"/>
  <c r="Q120" i="4" s="1"/>
  <c r="AV136" i="6" s="1"/>
  <c r="P132" i="4"/>
  <c r="Q132" i="4" s="1"/>
  <c r="AV148" i="6" s="1"/>
  <c r="P152" i="4"/>
  <c r="Q152" i="4" s="1"/>
  <c r="AV168" i="6" s="1"/>
  <c r="P164" i="4"/>
  <c r="Q164" i="4" s="1"/>
  <c r="AV180" i="6" s="1"/>
  <c r="P184" i="4"/>
  <c r="Q184" i="4" s="1"/>
  <c r="AV200" i="6" s="1"/>
  <c r="P196" i="4"/>
  <c r="Q196" i="4" s="1"/>
  <c r="AV212" i="6" s="1"/>
  <c r="P216" i="4"/>
  <c r="Q216" i="4" s="1"/>
  <c r="AV232" i="6" s="1"/>
  <c r="P238" i="4"/>
  <c r="Q238" i="4" s="1"/>
  <c r="AV254" i="6" s="1"/>
  <c r="P260" i="4"/>
  <c r="Q260" i="4" s="1"/>
  <c r="AV276" i="6" s="1"/>
  <c r="P6" i="4"/>
  <c r="Q6" i="4" s="1"/>
  <c r="AV22" i="6" s="1"/>
  <c r="P10" i="4"/>
  <c r="Q10" i="4" s="1"/>
  <c r="AV26" i="6" s="1"/>
  <c r="P14" i="4"/>
  <c r="Q14" i="4" s="1"/>
  <c r="AV30" i="6" s="1"/>
  <c r="P18" i="4"/>
  <c r="Q18" i="4" s="1"/>
  <c r="AV34" i="6" s="1"/>
  <c r="P22" i="4"/>
  <c r="Q22" i="4" s="1"/>
  <c r="AV38" i="6" s="1"/>
  <c r="P26" i="4"/>
  <c r="Q26" i="4" s="1"/>
  <c r="AV42" i="6" s="1"/>
  <c r="P30" i="4"/>
  <c r="Q30" i="4" s="1"/>
  <c r="AV46" i="6" s="1"/>
  <c r="P34" i="4"/>
  <c r="Q34" i="4" s="1"/>
  <c r="AV50" i="6" s="1"/>
  <c r="P38" i="4"/>
  <c r="Q38" i="4" s="1"/>
  <c r="AV54" i="6" s="1"/>
  <c r="P42" i="4"/>
  <c r="Q42" i="4" s="1"/>
  <c r="AV58" i="6" s="1"/>
  <c r="P46" i="4"/>
  <c r="Q46" i="4" s="1"/>
  <c r="AV62" i="6" s="1"/>
  <c r="P50" i="4"/>
  <c r="Q50" i="4" s="1"/>
  <c r="AV66" i="6" s="1"/>
  <c r="P54" i="4"/>
  <c r="Q54" i="4" s="1"/>
  <c r="AV70" i="6" s="1"/>
  <c r="P58" i="4"/>
  <c r="Q58" i="4" s="1"/>
  <c r="AV74" i="6" s="1"/>
  <c r="P62" i="4"/>
  <c r="Q62" i="4" s="1"/>
  <c r="AV78" i="6" s="1"/>
  <c r="P66" i="4"/>
  <c r="Q66" i="4" s="1"/>
  <c r="AV82" i="6" s="1"/>
  <c r="P70" i="4"/>
  <c r="Q70" i="4" s="1"/>
  <c r="AV86" i="6" s="1"/>
  <c r="P74" i="4"/>
  <c r="Q74" i="4" s="1"/>
  <c r="AV90" i="6" s="1"/>
  <c r="P80" i="4"/>
  <c r="Q80" i="4" s="1"/>
  <c r="AV96" i="6" s="1"/>
  <c r="P85" i="4"/>
  <c r="Q85" i="4" s="1"/>
  <c r="AV101" i="6" s="1"/>
  <c r="P90" i="4"/>
  <c r="Q90" i="4" s="1"/>
  <c r="AV106" i="6" s="1"/>
  <c r="P97" i="4"/>
  <c r="Q97" i="4" s="1"/>
  <c r="AV113" i="6" s="1"/>
  <c r="P104" i="4"/>
  <c r="Q104" i="4" s="1"/>
  <c r="AV120" i="6" s="1"/>
  <c r="P112" i="4"/>
  <c r="Q112" i="4" s="1"/>
  <c r="AV128" i="6" s="1"/>
  <c r="P124" i="4"/>
  <c r="Q124" i="4" s="1"/>
  <c r="AV140" i="6" s="1"/>
  <c r="P134" i="4"/>
  <c r="Q134" i="4" s="1"/>
  <c r="AV150" i="6" s="1"/>
  <c r="P144" i="4"/>
  <c r="Q144" i="4" s="1"/>
  <c r="AV160" i="6" s="1"/>
  <c r="P156" i="4"/>
  <c r="Q156" i="4" s="1"/>
  <c r="AV172" i="6" s="1"/>
  <c r="P166" i="4"/>
  <c r="Q166" i="4" s="1"/>
  <c r="AV182" i="6" s="1"/>
  <c r="P176" i="4"/>
  <c r="Q176" i="4" s="1"/>
  <c r="AV192" i="6" s="1"/>
  <c r="P188" i="4"/>
  <c r="Q188" i="4" s="1"/>
  <c r="AV204" i="6" s="1"/>
  <c r="P198" i="4"/>
  <c r="Q198" i="4" s="1"/>
  <c r="AV214" i="6" s="1"/>
  <c r="P208" i="4"/>
  <c r="Q208" i="4" s="1"/>
  <c r="AV224" i="6" s="1"/>
  <c r="P220" i="4"/>
  <c r="Q220" i="4" s="1"/>
  <c r="AV236" i="6" s="1"/>
  <c r="P230" i="4"/>
  <c r="Q230" i="4" s="1"/>
  <c r="AV246" i="6" s="1"/>
  <c r="P240" i="4"/>
  <c r="Q240" i="4" s="1"/>
  <c r="AV256" i="6" s="1"/>
  <c r="P252" i="4"/>
  <c r="Q252" i="4" s="1"/>
  <c r="AV268" i="6" s="1"/>
  <c r="P262" i="4"/>
  <c r="Q262" i="4" s="1"/>
  <c r="AV278" i="6" s="1"/>
  <c r="P280" i="4"/>
  <c r="Q280" i="4" s="1"/>
  <c r="AV296" i="6" s="1"/>
  <c r="P304" i="4"/>
  <c r="Q304" i="4" s="1"/>
  <c r="AV320" i="6" s="1"/>
  <c r="P324" i="4"/>
  <c r="Q324" i="4" s="1"/>
  <c r="AV340" i="6" s="1"/>
  <c r="P352" i="4"/>
  <c r="Q352" i="4" s="1"/>
  <c r="AV368" i="6" s="1"/>
  <c r="P423" i="4"/>
  <c r="Q423" i="4" s="1"/>
  <c r="AV439" i="6" s="1"/>
  <c r="P256" i="4"/>
  <c r="Q256" i="4" s="1"/>
  <c r="AV272" i="6" s="1"/>
  <c r="P272" i="4"/>
  <c r="Q272" i="4" s="1"/>
  <c r="AV288" i="6" s="1"/>
  <c r="P292" i="4"/>
  <c r="Q292" i="4" s="1"/>
  <c r="AV308" i="6" s="1"/>
  <c r="P312" i="4"/>
  <c r="Q312" i="4" s="1"/>
  <c r="AV328" i="6" s="1"/>
  <c r="P336" i="4"/>
  <c r="Q336" i="4" s="1"/>
  <c r="AV352" i="6" s="1"/>
  <c r="P375" i="4"/>
  <c r="Q375" i="4" s="1"/>
  <c r="AV391" i="6" s="1"/>
  <c r="P13" i="4"/>
  <c r="Q13" i="4" s="1"/>
  <c r="AV29" i="6" s="1"/>
  <c r="P25" i="4"/>
  <c r="Q25" i="4" s="1"/>
  <c r="AV41" i="6" s="1"/>
  <c r="P33" i="4"/>
  <c r="Q33" i="4" s="1"/>
  <c r="AV49" i="6" s="1"/>
  <c r="P41" i="4"/>
  <c r="Q41" i="4" s="1"/>
  <c r="AV57" i="6" s="1"/>
  <c r="P49" i="4"/>
  <c r="Q49" i="4" s="1"/>
  <c r="AV65" i="6" s="1"/>
  <c r="P61" i="4"/>
  <c r="Q61" i="4" s="1"/>
  <c r="AV77" i="6" s="1"/>
  <c r="P69" i="4"/>
  <c r="Q69" i="4" s="1"/>
  <c r="AV85" i="6" s="1"/>
  <c r="P84" i="4"/>
  <c r="Q84" i="4" s="1"/>
  <c r="AV100" i="6" s="1"/>
  <c r="P94" i="4"/>
  <c r="Q94" i="4" s="1"/>
  <c r="AV110" i="6" s="1"/>
  <c r="P110" i="4"/>
  <c r="Q110" i="4" s="1"/>
  <c r="AV126" i="6" s="1"/>
  <c r="P142" i="4"/>
  <c r="Q142" i="4" s="1"/>
  <c r="AV158" i="6" s="1"/>
  <c r="P174" i="4"/>
  <c r="Q174" i="4" s="1"/>
  <c r="AV190" i="6" s="1"/>
  <c r="P206" i="4"/>
  <c r="Q206" i="4" s="1"/>
  <c r="AV222" i="6" s="1"/>
  <c r="P228" i="4"/>
  <c r="Q228" i="4" s="1"/>
  <c r="AV244" i="6" s="1"/>
  <c r="P248" i="4"/>
  <c r="Q248" i="4" s="1"/>
  <c r="AV264" i="6" s="1"/>
  <c r="P276" i="4"/>
  <c r="Q276" i="4" s="1"/>
  <c r="AV292" i="6" s="1"/>
  <c r="P296" i="4"/>
  <c r="Q296" i="4" s="1"/>
  <c r="AV312" i="6" s="1"/>
  <c r="P320" i="4"/>
  <c r="Q320" i="4" s="1"/>
  <c r="AV336" i="6" s="1"/>
  <c r="P340" i="4"/>
  <c r="Q340" i="4" s="1"/>
  <c r="AV356" i="6" s="1"/>
  <c r="P384" i="4"/>
  <c r="Q384" i="4" s="1"/>
  <c r="AV400" i="6" s="1"/>
  <c r="P75" i="4"/>
  <c r="Q75" i="4" s="1"/>
  <c r="AV91" i="6" s="1"/>
  <c r="P79" i="4"/>
  <c r="Q79" i="4" s="1"/>
  <c r="AV95" i="6" s="1"/>
  <c r="P83" i="4"/>
  <c r="Q83" i="4" s="1"/>
  <c r="AV99" i="6" s="1"/>
  <c r="P87" i="4"/>
  <c r="Q87" i="4" s="1"/>
  <c r="AV103" i="6" s="1"/>
  <c r="P91" i="4"/>
  <c r="Q91" i="4" s="1"/>
  <c r="AV107" i="6" s="1"/>
  <c r="P96" i="4"/>
  <c r="Q96" i="4" s="1"/>
  <c r="AV112" i="6" s="1"/>
  <c r="P101" i="4"/>
  <c r="Q101" i="4" s="1"/>
  <c r="AV117" i="6" s="1"/>
  <c r="P106" i="4"/>
  <c r="Q106" i="4" s="1"/>
  <c r="AV122" i="6" s="1"/>
  <c r="P114" i="4"/>
  <c r="Q114" i="4" s="1"/>
  <c r="AV130" i="6" s="1"/>
  <c r="P122" i="4"/>
  <c r="Q122" i="4" s="1"/>
  <c r="AV138" i="6" s="1"/>
  <c r="P130" i="4"/>
  <c r="Q130" i="4" s="1"/>
  <c r="AV146" i="6" s="1"/>
  <c r="P138" i="4"/>
  <c r="Q138" i="4" s="1"/>
  <c r="AV154" i="6" s="1"/>
  <c r="P146" i="4"/>
  <c r="Q146" i="4" s="1"/>
  <c r="AV162" i="6" s="1"/>
  <c r="P154" i="4"/>
  <c r="Q154" i="4" s="1"/>
  <c r="AV170" i="6" s="1"/>
  <c r="P162" i="4"/>
  <c r="Q162" i="4" s="1"/>
  <c r="AV178" i="6" s="1"/>
  <c r="P170" i="4"/>
  <c r="Q170" i="4" s="1"/>
  <c r="AV186" i="6" s="1"/>
  <c r="P178" i="4"/>
  <c r="Q178" i="4" s="1"/>
  <c r="AV194" i="6" s="1"/>
  <c r="P186" i="4"/>
  <c r="Q186" i="4" s="1"/>
  <c r="AV202" i="6" s="1"/>
  <c r="P194" i="4"/>
  <c r="Q194" i="4" s="1"/>
  <c r="AV210" i="6" s="1"/>
  <c r="P202" i="4"/>
  <c r="Q202" i="4" s="1"/>
  <c r="AV218" i="6" s="1"/>
  <c r="P210" i="4"/>
  <c r="Q210" i="4" s="1"/>
  <c r="AV226" i="6" s="1"/>
  <c r="P218" i="4"/>
  <c r="Q218" i="4" s="1"/>
  <c r="AV234" i="6" s="1"/>
  <c r="P226" i="4"/>
  <c r="Q226" i="4" s="1"/>
  <c r="AV242" i="6" s="1"/>
  <c r="P234" i="4"/>
  <c r="Q234" i="4" s="1"/>
  <c r="AV250" i="6" s="1"/>
  <c r="P242" i="4"/>
  <c r="Q242" i="4" s="1"/>
  <c r="AV258" i="6" s="1"/>
  <c r="P250" i="4"/>
  <c r="Q250" i="4" s="1"/>
  <c r="AV266" i="6" s="1"/>
  <c r="P258" i="4"/>
  <c r="Q258" i="4" s="1"/>
  <c r="AV274" i="6" s="1"/>
  <c r="P268" i="4"/>
  <c r="Q268" i="4" s="1"/>
  <c r="AV284" i="6" s="1"/>
  <c r="P284" i="4"/>
  <c r="Q284" i="4" s="1"/>
  <c r="AV300" i="6" s="1"/>
  <c r="P300" i="4"/>
  <c r="Q300" i="4" s="1"/>
  <c r="AV316" i="6" s="1"/>
  <c r="P316" i="4"/>
  <c r="Q316" i="4" s="1"/>
  <c r="AV332" i="6" s="1"/>
  <c r="P332" i="4"/>
  <c r="Q332" i="4" s="1"/>
  <c r="AV348" i="6" s="1"/>
  <c r="P348" i="4"/>
  <c r="Q348" i="4" s="1"/>
  <c r="AV364" i="6" s="1"/>
  <c r="P364" i="4"/>
  <c r="Q364" i="4" s="1"/>
  <c r="AV380" i="6" s="1"/>
  <c r="P407" i="4"/>
  <c r="Q407" i="4" s="1"/>
  <c r="AV423" i="6" s="1"/>
  <c r="P471" i="4"/>
  <c r="Q471" i="4" s="1"/>
  <c r="AV487" i="6" s="1"/>
  <c r="P487" i="4"/>
  <c r="Q487" i="4" s="1"/>
  <c r="AV503" i="6" s="1"/>
  <c r="P344" i="4"/>
  <c r="Q344" i="4" s="1"/>
  <c r="AV360" i="6" s="1"/>
  <c r="P360" i="4"/>
  <c r="Q360" i="4" s="1"/>
  <c r="AV376" i="6" s="1"/>
  <c r="P395" i="4"/>
  <c r="Q395" i="4" s="1"/>
  <c r="AV411" i="6" s="1"/>
  <c r="P455" i="4"/>
  <c r="Q455" i="4" s="1"/>
  <c r="AV471" i="6" s="1"/>
  <c r="P503" i="4"/>
  <c r="Q503" i="4" s="1"/>
  <c r="AV519" i="6" s="1"/>
  <c r="P519" i="4"/>
  <c r="Q519" i="4" s="1"/>
  <c r="AV535" i="6" s="1"/>
  <c r="P95" i="4"/>
  <c r="Q95" i="4" s="1"/>
  <c r="AV111" i="6" s="1"/>
  <c r="P99" i="4"/>
  <c r="Q99" i="4" s="1"/>
  <c r="AV115" i="6" s="1"/>
  <c r="P103" i="4"/>
  <c r="Q103" i="4" s="1"/>
  <c r="AV119" i="6" s="1"/>
  <c r="P107" i="4"/>
  <c r="Q107" i="4" s="1"/>
  <c r="AV123" i="6" s="1"/>
  <c r="P111" i="4"/>
  <c r="Q111" i="4" s="1"/>
  <c r="AV127" i="6" s="1"/>
  <c r="P115" i="4"/>
  <c r="Q115" i="4" s="1"/>
  <c r="AV131" i="6" s="1"/>
  <c r="P119" i="4"/>
  <c r="Q119" i="4" s="1"/>
  <c r="AV135" i="6" s="1"/>
  <c r="P123" i="4"/>
  <c r="Q123" i="4" s="1"/>
  <c r="AV139" i="6" s="1"/>
  <c r="P127" i="4"/>
  <c r="Q127" i="4" s="1"/>
  <c r="AV143" i="6" s="1"/>
  <c r="P131" i="4"/>
  <c r="Q131" i="4" s="1"/>
  <c r="AV147" i="6" s="1"/>
  <c r="P135" i="4"/>
  <c r="Q135" i="4" s="1"/>
  <c r="AV151" i="6" s="1"/>
  <c r="P139" i="4"/>
  <c r="Q139" i="4" s="1"/>
  <c r="AV155" i="6" s="1"/>
  <c r="P143" i="4"/>
  <c r="Q143" i="4" s="1"/>
  <c r="AV159" i="6" s="1"/>
  <c r="P147" i="4"/>
  <c r="Q147" i="4" s="1"/>
  <c r="AV163" i="6" s="1"/>
  <c r="P151" i="4"/>
  <c r="Q151" i="4" s="1"/>
  <c r="AV167" i="6" s="1"/>
  <c r="P155" i="4"/>
  <c r="Q155" i="4" s="1"/>
  <c r="AV171" i="6" s="1"/>
  <c r="P159" i="4"/>
  <c r="Q159" i="4" s="1"/>
  <c r="AV175" i="6" s="1"/>
  <c r="P163" i="4"/>
  <c r="Q163" i="4" s="1"/>
  <c r="AV179" i="6" s="1"/>
  <c r="P167" i="4"/>
  <c r="Q167" i="4" s="1"/>
  <c r="AV183" i="6" s="1"/>
  <c r="P171" i="4"/>
  <c r="Q171" i="4" s="1"/>
  <c r="AV187" i="6" s="1"/>
  <c r="P175" i="4"/>
  <c r="Q175" i="4" s="1"/>
  <c r="AV191" i="6" s="1"/>
  <c r="P179" i="4"/>
  <c r="Q179" i="4" s="1"/>
  <c r="AV195" i="6" s="1"/>
  <c r="P183" i="4"/>
  <c r="Q183" i="4" s="1"/>
  <c r="AV199" i="6" s="1"/>
  <c r="P187" i="4"/>
  <c r="Q187" i="4" s="1"/>
  <c r="AV203" i="6" s="1"/>
  <c r="P191" i="4"/>
  <c r="Q191" i="4" s="1"/>
  <c r="AV207" i="6" s="1"/>
  <c r="P195" i="4"/>
  <c r="Q195" i="4" s="1"/>
  <c r="AV211" i="6" s="1"/>
  <c r="P199" i="4"/>
  <c r="Q199" i="4" s="1"/>
  <c r="AV215" i="6" s="1"/>
  <c r="P203" i="4"/>
  <c r="Q203" i="4" s="1"/>
  <c r="AV219" i="6" s="1"/>
  <c r="P207" i="4"/>
  <c r="Q207" i="4" s="1"/>
  <c r="AV223" i="6" s="1"/>
  <c r="P211" i="4"/>
  <c r="Q211" i="4" s="1"/>
  <c r="AV227" i="6" s="1"/>
  <c r="P215" i="4"/>
  <c r="Q215" i="4" s="1"/>
  <c r="AV231" i="6" s="1"/>
  <c r="P219" i="4"/>
  <c r="Q219" i="4" s="1"/>
  <c r="AV235" i="6" s="1"/>
  <c r="P223" i="4"/>
  <c r="Q223" i="4" s="1"/>
  <c r="AV239" i="6" s="1"/>
  <c r="P227" i="4"/>
  <c r="Q227" i="4" s="1"/>
  <c r="AV243" i="6" s="1"/>
  <c r="P231" i="4"/>
  <c r="Q231" i="4" s="1"/>
  <c r="AV247" i="6" s="1"/>
  <c r="P235" i="4"/>
  <c r="Q235" i="4" s="1"/>
  <c r="AV251" i="6" s="1"/>
  <c r="P239" i="4"/>
  <c r="Q239" i="4" s="1"/>
  <c r="AV255" i="6" s="1"/>
  <c r="P243" i="4"/>
  <c r="Q243" i="4" s="1"/>
  <c r="AV259" i="6" s="1"/>
  <c r="P247" i="4"/>
  <c r="Q247" i="4" s="1"/>
  <c r="AV263" i="6" s="1"/>
  <c r="P251" i="4"/>
  <c r="Q251" i="4" s="1"/>
  <c r="AV267" i="6" s="1"/>
  <c r="P255" i="4"/>
  <c r="Q255" i="4" s="1"/>
  <c r="AV271" i="6" s="1"/>
  <c r="P259" i="4"/>
  <c r="Q259" i="4" s="1"/>
  <c r="AV275" i="6" s="1"/>
  <c r="P263" i="4"/>
  <c r="Q263" i="4" s="1"/>
  <c r="AV279" i="6" s="1"/>
  <c r="P267" i="4"/>
  <c r="Q267" i="4" s="1"/>
  <c r="AV283" i="6" s="1"/>
  <c r="P271" i="4"/>
  <c r="Q271" i="4" s="1"/>
  <c r="AV287" i="6" s="1"/>
  <c r="P275" i="4"/>
  <c r="Q275" i="4" s="1"/>
  <c r="AV291" i="6" s="1"/>
  <c r="P279" i="4"/>
  <c r="Q279" i="4" s="1"/>
  <c r="AV295" i="6" s="1"/>
  <c r="P283" i="4"/>
  <c r="Q283" i="4" s="1"/>
  <c r="AV299" i="6" s="1"/>
  <c r="P287" i="4"/>
  <c r="Q287" i="4" s="1"/>
  <c r="AV303" i="6" s="1"/>
  <c r="P291" i="4"/>
  <c r="Q291" i="4" s="1"/>
  <c r="AV307" i="6" s="1"/>
  <c r="P295" i="4"/>
  <c r="Q295" i="4" s="1"/>
  <c r="AV311" i="6" s="1"/>
  <c r="P299" i="4"/>
  <c r="Q299" i="4" s="1"/>
  <c r="AV315" i="6" s="1"/>
  <c r="P303" i="4"/>
  <c r="Q303" i="4" s="1"/>
  <c r="AV319" i="6" s="1"/>
  <c r="P307" i="4"/>
  <c r="Q307" i="4" s="1"/>
  <c r="AV323" i="6" s="1"/>
  <c r="P311" i="4"/>
  <c r="Q311" i="4" s="1"/>
  <c r="AV327" i="6" s="1"/>
  <c r="P315" i="4"/>
  <c r="Q315" i="4" s="1"/>
  <c r="AV331" i="6" s="1"/>
  <c r="P319" i="4"/>
  <c r="Q319" i="4" s="1"/>
  <c r="AV335" i="6" s="1"/>
  <c r="P323" i="4"/>
  <c r="Q323" i="4" s="1"/>
  <c r="AV339" i="6" s="1"/>
  <c r="P327" i="4"/>
  <c r="Q327" i="4" s="1"/>
  <c r="AV343" i="6" s="1"/>
  <c r="P331" i="4"/>
  <c r="Q331" i="4" s="1"/>
  <c r="AV347" i="6" s="1"/>
  <c r="P335" i="4"/>
  <c r="Q335" i="4" s="1"/>
  <c r="AV351" i="6" s="1"/>
  <c r="P339" i="4"/>
  <c r="Q339" i="4" s="1"/>
  <c r="AV355" i="6" s="1"/>
  <c r="P343" i="4"/>
  <c r="Q343" i="4" s="1"/>
  <c r="AV359" i="6" s="1"/>
  <c r="P347" i="4"/>
  <c r="Q347" i="4" s="1"/>
  <c r="AV363" i="6" s="1"/>
  <c r="P351" i="4"/>
  <c r="Q351" i="4" s="1"/>
  <c r="AV367" i="6" s="1"/>
  <c r="P355" i="4"/>
  <c r="Q355" i="4" s="1"/>
  <c r="AV371" i="6" s="1"/>
  <c r="P359" i="4"/>
  <c r="Q359" i="4" s="1"/>
  <c r="AV375" i="6" s="1"/>
  <c r="P363" i="4"/>
  <c r="Q363" i="4" s="1"/>
  <c r="AV379" i="6" s="1"/>
  <c r="P371" i="4"/>
  <c r="Q371" i="4" s="1"/>
  <c r="AV387" i="6" s="1"/>
  <c r="P383" i="4"/>
  <c r="Q383" i="4" s="1"/>
  <c r="AV399" i="6" s="1"/>
  <c r="P392" i="4"/>
  <c r="Q392" i="4" s="1"/>
  <c r="AV408" i="6" s="1"/>
  <c r="P403" i="4"/>
  <c r="Q403" i="4" s="1"/>
  <c r="AV419" i="6" s="1"/>
  <c r="P419" i="4"/>
  <c r="Q419" i="4" s="1"/>
  <c r="AV435" i="6" s="1"/>
  <c r="P435" i="4"/>
  <c r="Q435" i="4" s="1"/>
  <c r="AV451" i="6" s="1"/>
  <c r="P451" i="4"/>
  <c r="Q451" i="4" s="1"/>
  <c r="AV467" i="6" s="1"/>
  <c r="P467" i="4"/>
  <c r="Q467" i="4" s="1"/>
  <c r="AV483" i="6" s="1"/>
  <c r="P483" i="4"/>
  <c r="Q483" i="4" s="1"/>
  <c r="AV499" i="6" s="1"/>
  <c r="P499" i="4"/>
  <c r="Q499" i="4" s="1"/>
  <c r="AV515" i="6" s="1"/>
  <c r="P515" i="4"/>
  <c r="Q515" i="4" s="1"/>
  <c r="AV531" i="6" s="1"/>
  <c r="P537" i="4"/>
  <c r="Q537" i="4" s="1"/>
  <c r="AV553" i="6" s="1"/>
  <c r="P109" i="4"/>
  <c r="Q109" i="4" s="1"/>
  <c r="AV125" i="6" s="1"/>
  <c r="P113" i="4"/>
  <c r="Q113" i="4" s="1"/>
  <c r="AV129" i="6" s="1"/>
  <c r="P117" i="4"/>
  <c r="Q117" i="4" s="1"/>
  <c r="AV133" i="6" s="1"/>
  <c r="P121" i="4"/>
  <c r="Q121" i="4" s="1"/>
  <c r="AV137" i="6" s="1"/>
  <c r="P125" i="4"/>
  <c r="Q125" i="4" s="1"/>
  <c r="AV141" i="6" s="1"/>
  <c r="P129" i="4"/>
  <c r="Q129" i="4" s="1"/>
  <c r="AV145" i="6" s="1"/>
  <c r="P133" i="4"/>
  <c r="Q133" i="4" s="1"/>
  <c r="AV149" i="6" s="1"/>
  <c r="P137" i="4"/>
  <c r="Q137" i="4" s="1"/>
  <c r="AV153" i="6" s="1"/>
  <c r="P141" i="4"/>
  <c r="Q141" i="4" s="1"/>
  <c r="AV157" i="6" s="1"/>
  <c r="P145" i="4"/>
  <c r="Q145" i="4" s="1"/>
  <c r="AV161" i="6" s="1"/>
  <c r="P149" i="4"/>
  <c r="Q149" i="4" s="1"/>
  <c r="AV165" i="6" s="1"/>
  <c r="P153" i="4"/>
  <c r="Q153" i="4" s="1"/>
  <c r="AV169" i="6" s="1"/>
  <c r="P157" i="4"/>
  <c r="Q157" i="4" s="1"/>
  <c r="AV173" i="6" s="1"/>
  <c r="P161" i="4"/>
  <c r="Q161" i="4" s="1"/>
  <c r="AV177" i="6" s="1"/>
  <c r="P165" i="4"/>
  <c r="Q165" i="4" s="1"/>
  <c r="AV181" i="6" s="1"/>
  <c r="P169" i="4"/>
  <c r="Q169" i="4" s="1"/>
  <c r="AV185" i="6" s="1"/>
  <c r="P173" i="4"/>
  <c r="Q173" i="4" s="1"/>
  <c r="AV189" i="6" s="1"/>
  <c r="P177" i="4"/>
  <c r="Q177" i="4" s="1"/>
  <c r="AV193" i="6" s="1"/>
  <c r="P181" i="4"/>
  <c r="Q181" i="4" s="1"/>
  <c r="AV197" i="6" s="1"/>
  <c r="P185" i="4"/>
  <c r="Q185" i="4" s="1"/>
  <c r="AV201" i="6" s="1"/>
  <c r="P189" i="4"/>
  <c r="Q189" i="4" s="1"/>
  <c r="AV205" i="6" s="1"/>
  <c r="P193" i="4"/>
  <c r="Q193" i="4" s="1"/>
  <c r="AV209" i="6" s="1"/>
  <c r="P197" i="4"/>
  <c r="Q197" i="4" s="1"/>
  <c r="AV213" i="6" s="1"/>
  <c r="P201" i="4"/>
  <c r="Q201" i="4" s="1"/>
  <c r="AV217" i="6" s="1"/>
  <c r="P205" i="4"/>
  <c r="Q205" i="4" s="1"/>
  <c r="AV221" i="6" s="1"/>
  <c r="P209" i="4"/>
  <c r="Q209" i="4" s="1"/>
  <c r="AV225" i="6" s="1"/>
  <c r="P213" i="4"/>
  <c r="Q213" i="4" s="1"/>
  <c r="AV229" i="6" s="1"/>
  <c r="P217" i="4"/>
  <c r="Q217" i="4" s="1"/>
  <c r="AV233" i="6" s="1"/>
  <c r="P221" i="4"/>
  <c r="Q221" i="4" s="1"/>
  <c r="AV237" i="6" s="1"/>
  <c r="P225" i="4"/>
  <c r="Q225" i="4" s="1"/>
  <c r="AV241" i="6" s="1"/>
  <c r="P229" i="4"/>
  <c r="Q229" i="4" s="1"/>
  <c r="AV245" i="6" s="1"/>
  <c r="P233" i="4"/>
  <c r="Q233" i="4" s="1"/>
  <c r="AV249" i="6" s="1"/>
  <c r="P237" i="4"/>
  <c r="Q237" i="4" s="1"/>
  <c r="AV253" i="6" s="1"/>
  <c r="P241" i="4"/>
  <c r="Q241" i="4" s="1"/>
  <c r="AV257" i="6" s="1"/>
  <c r="P245" i="4"/>
  <c r="Q245" i="4" s="1"/>
  <c r="AV261" i="6" s="1"/>
  <c r="P249" i="4"/>
  <c r="Q249" i="4" s="1"/>
  <c r="AV265" i="6" s="1"/>
  <c r="P253" i="4"/>
  <c r="Q253" i="4" s="1"/>
  <c r="AV269" i="6" s="1"/>
  <c r="P257" i="4"/>
  <c r="Q257" i="4" s="1"/>
  <c r="AV273" i="6" s="1"/>
  <c r="P261" i="4"/>
  <c r="Q261" i="4" s="1"/>
  <c r="AV277" i="6" s="1"/>
  <c r="P265" i="4"/>
  <c r="Q265" i="4" s="1"/>
  <c r="AV281" i="6" s="1"/>
  <c r="P269" i="4"/>
  <c r="Q269" i="4" s="1"/>
  <c r="AV285" i="6" s="1"/>
  <c r="P273" i="4"/>
  <c r="Q273" i="4" s="1"/>
  <c r="AV289" i="6" s="1"/>
  <c r="P277" i="4"/>
  <c r="Q277" i="4" s="1"/>
  <c r="AV293" i="6" s="1"/>
  <c r="P281" i="4"/>
  <c r="Q281" i="4" s="1"/>
  <c r="AV297" i="6" s="1"/>
  <c r="P285" i="4"/>
  <c r="Q285" i="4" s="1"/>
  <c r="AV301" i="6" s="1"/>
  <c r="P289" i="4"/>
  <c r="Q289" i="4" s="1"/>
  <c r="AV305" i="6" s="1"/>
  <c r="P293" i="4"/>
  <c r="Q293" i="4" s="1"/>
  <c r="AV309" i="6" s="1"/>
  <c r="P297" i="4"/>
  <c r="Q297" i="4" s="1"/>
  <c r="AV313" i="6" s="1"/>
  <c r="P301" i="4"/>
  <c r="Q301" i="4" s="1"/>
  <c r="AV317" i="6" s="1"/>
  <c r="P305" i="4"/>
  <c r="Q305" i="4" s="1"/>
  <c r="AV321" i="6" s="1"/>
  <c r="P309" i="4"/>
  <c r="Q309" i="4" s="1"/>
  <c r="AV325" i="6" s="1"/>
  <c r="P313" i="4"/>
  <c r="Q313" i="4" s="1"/>
  <c r="AV329" i="6" s="1"/>
  <c r="P317" i="4"/>
  <c r="Q317" i="4" s="1"/>
  <c r="AV333" i="6" s="1"/>
  <c r="P321" i="4"/>
  <c r="Q321" i="4" s="1"/>
  <c r="AV337" i="6" s="1"/>
  <c r="P325" i="4"/>
  <c r="Q325" i="4" s="1"/>
  <c r="AV341" i="6" s="1"/>
  <c r="P329" i="4"/>
  <c r="Q329" i="4" s="1"/>
  <c r="AV345" i="6" s="1"/>
  <c r="P333" i="4"/>
  <c r="Q333" i="4" s="1"/>
  <c r="AV349" i="6" s="1"/>
  <c r="P337" i="4"/>
  <c r="Q337" i="4" s="1"/>
  <c r="AV353" i="6" s="1"/>
  <c r="P341" i="4"/>
  <c r="Q341" i="4" s="1"/>
  <c r="AV357" i="6" s="1"/>
  <c r="P345" i="4"/>
  <c r="Q345" i="4" s="1"/>
  <c r="AV361" i="6" s="1"/>
  <c r="P349" i="4"/>
  <c r="Q349" i="4" s="1"/>
  <c r="AV365" i="6" s="1"/>
  <c r="P353" i="4"/>
  <c r="Q353" i="4" s="1"/>
  <c r="AV369" i="6" s="1"/>
  <c r="P357" i="4"/>
  <c r="Q357" i="4" s="1"/>
  <c r="AV373" i="6" s="1"/>
  <c r="P361" i="4"/>
  <c r="Q361" i="4" s="1"/>
  <c r="AV377" i="6" s="1"/>
  <c r="P367" i="4"/>
  <c r="Q367" i="4" s="1"/>
  <c r="AV383" i="6" s="1"/>
  <c r="P376" i="4"/>
  <c r="Q376" i="4" s="1"/>
  <c r="AV392" i="6" s="1"/>
  <c r="P387" i="4"/>
  <c r="Q387" i="4" s="1"/>
  <c r="AV403" i="6" s="1"/>
  <c r="P399" i="4"/>
  <c r="Q399" i="4" s="1"/>
  <c r="AV415" i="6" s="1"/>
  <c r="P411" i="4"/>
  <c r="Q411" i="4" s="1"/>
  <c r="AV427" i="6" s="1"/>
  <c r="P427" i="4"/>
  <c r="Q427" i="4" s="1"/>
  <c r="AV443" i="6" s="1"/>
  <c r="P443" i="4"/>
  <c r="Q443" i="4" s="1"/>
  <c r="AV459" i="6" s="1"/>
  <c r="P459" i="4"/>
  <c r="Q459" i="4" s="1"/>
  <c r="AV475" i="6" s="1"/>
  <c r="P475" i="4"/>
  <c r="Q475" i="4" s="1"/>
  <c r="AV491" i="6" s="1"/>
  <c r="P491" i="4"/>
  <c r="Q491" i="4" s="1"/>
  <c r="AV507" i="6" s="1"/>
  <c r="P507" i="4"/>
  <c r="Q507" i="4" s="1"/>
  <c r="AV523" i="6" s="1"/>
  <c r="P525" i="4"/>
  <c r="Q525" i="4" s="1"/>
  <c r="AV541" i="6" s="1"/>
  <c r="P958" i="4"/>
  <c r="Q958" i="4" s="1"/>
  <c r="AV974" i="6" s="1"/>
  <c r="P266" i="4"/>
  <c r="Q266" i="4" s="1"/>
  <c r="AV282" i="6" s="1"/>
  <c r="P270" i="4"/>
  <c r="Q270" i="4" s="1"/>
  <c r="AV286" i="6" s="1"/>
  <c r="P274" i="4"/>
  <c r="Q274" i="4" s="1"/>
  <c r="AV290" i="6" s="1"/>
  <c r="P278" i="4"/>
  <c r="Q278" i="4" s="1"/>
  <c r="AV294" i="6" s="1"/>
  <c r="P282" i="4"/>
  <c r="Q282" i="4" s="1"/>
  <c r="AV298" i="6" s="1"/>
  <c r="P286" i="4"/>
  <c r="Q286" i="4" s="1"/>
  <c r="AV302" i="6" s="1"/>
  <c r="P290" i="4"/>
  <c r="Q290" i="4" s="1"/>
  <c r="AV306" i="6" s="1"/>
  <c r="P294" i="4"/>
  <c r="Q294" i="4" s="1"/>
  <c r="AV310" i="6" s="1"/>
  <c r="P298" i="4"/>
  <c r="Q298" i="4" s="1"/>
  <c r="AV314" i="6" s="1"/>
  <c r="P302" i="4"/>
  <c r="Q302" i="4" s="1"/>
  <c r="AV318" i="6" s="1"/>
  <c r="P306" i="4"/>
  <c r="Q306" i="4" s="1"/>
  <c r="AV322" i="6" s="1"/>
  <c r="P310" i="4"/>
  <c r="Q310" i="4" s="1"/>
  <c r="AV326" i="6" s="1"/>
  <c r="P314" i="4"/>
  <c r="Q314" i="4" s="1"/>
  <c r="AV330" i="6" s="1"/>
  <c r="P318" i="4"/>
  <c r="Q318" i="4" s="1"/>
  <c r="AV334" i="6" s="1"/>
  <c r="P322" i="4"/>
  <c r="Q322" i="4" s="1"/>
  <c r="AV338" i="6" s="1"/>
  <c r="P326" i="4"/>
  <c r="Q326" i="4" s="1"/>
  <c r="AV342" i="6" s="1"/>
  <c r="P330" i="4"/>
  <c r="Q330" i="4" s="1"/>
  <c r="AV346" i="6" s="1"/>
  <c r="P334" i="4"/>
  <c r="Q334" i="4" s="1"/>
  <c r="AV350" i="6" s="1"/>
  <c r="P338" i="4"/>
  <c r="Q338" i="4" s="1"/>
  <c r="AV354" i="6" s="1"/>
  <c r="P342" i="4"/>
  <c r="Q342" i="4" s="1"/>
  <c r="AV358" i="6" s="1"/>
  <c r="P346" i="4"/>
  <c r="Q346" i="4" s="1"/>
  <c r="AV362" i="6" s="1"/>
  <c r="P350" i="4"/>
  <c r="Q350" i="4" s="1"/>
  <c r="AV366" i="6" s="1"/>
  <c r="P354" i="4"/>
  <c r="Q354" i="4" s="1"/>
  <c r="AV370" i="6" s="1"/>
  <c r="P358" i="4"/>
  <c r="Q358" i="4" s="1"/>
  <c r="AV374" i="6" s="1"/>
  <c r="P362" i="4"/>
  <c r="Q362" i="4" s="1"/>
  <c r="AV378" i="6" s="1"/>
  <c r="P368" i="4"/>
  <c r="Q368" i="4" s="1"/>
  <c r="AV384" i="6" s="1"/>
  <c r="P379" i="4"/>
  <c r="Q379" i="4" s="1"/>
  <c r="AV395" i="6" s="1"/>
  <c r="P391" i="4"/>
  <c r="Q391" i="4" s="1"/>
  <c r="AV407" i="6" s="1"/>
  <c r="P400" i="4"/>
  <c r="Q400" i="4" s="1"/>
  <c r="AV416" i="6" s="1"/>
  <c r="P415" i="4"/>
  <c r="Q415" i="4" s="1"/>
  <c r="AV431" i="6" s="1"/>
  <c r="P431" i="4"/>
  <c r="Q431" i="4" s="1"/>
  <c r="AV447" i="6" s="1"/>
  <c r="P447" i="4"/>
  <c r="Q447" i="4" s="1"/>
  <c r="AV463" i="6" s="1"/>
  <c r="P463" i="4"/>
  <c r="Q463" i="4" s="1"/>
  <c r="AV479" i="6" s="1"/>
  <c r="P479" i="4"/>
  <c r="Q479" i="4" s="1"/>
  <c r="AV495" i="6" s="1"/>
  <c r="P495" i="4"/>
  <c r="Q495" i="4" s="1"/>
  <c r="AV511" i="6" s="1"/>
  <c r="P511" i="4"/>
  <c r="Q511" i="4" s="1"/>
  <c r="AV527" i="6" s="1"/>
  <c r="P531" i="4"/>
  <c r="Q531" i="4" s="1"/>
  <c r="AV547" i="6" s="1"/>
  <c r="P408" i="4"/>
  <c r="Q408" i="4" s="1"/>
  <c r="AV424" i="6" s="1"/>
  <c r="P416" i="4"/>
  <c r="Q416" i="4" s="1"/>
  <c r="AV432" i="6" s="1"/>
  <c r="P424" i="4"/>
  <c r="Q424" i="4" s="1"/>
  <c r="AV440" i="6" s="1"/>
  <c r="P432" i="4"/>
  <c r="Q432" i="4" s="1"/>
  <c r="AV448" i="6" s="1"/>
  <c r="P440" i="4"/>
  <c r="Q440" i="4" s="1"/>
  <c r="AV456" i="6" s="1"/>
  <c r="P448" i="4"/>
  <c r="Q448" i="4" s="1"/>
  <c r="AV464" i="6" s="1"/>
  <c r="P456" i="4"/>
  <c r="Q456" i="4" s="1"/>
  <c r="AV472" i="6" s="1"/>
  <c r="P464" i="4"/>
  <c r="Q464" i="4" s="1"/>
  <c r="AV480" i="6" s="1"/>
  <c r="P472" i="4"/>
  <c r="Q472" i="4" s="1"/>
  <c r="AV488" i="6" s="1"/>
  <c r="P480" i="4"/>
  <c r="Q480" i="4" s="1"/>
  <c r="AV496" i="6" s="1"/>
  <c r="P488" i="4"/>
  <c r="Q488" i="4" s="1"/>
  <c r="AV504" i="6" s="1"/>
  <c r="P496" i="4"/>
  <c r="Q496" i="4" s="1"/>
  <c r="AV512" i="6" s="1"/>
  <c r="P504" i="4"/>
  <c r="Q504" i="4" s="1"/>
  <c r="AV520" i="6" s="1"/>
  <c r="P512" i="4"/>
  <c r="Q512" i="4" s="1"/>
  <c r="AV528" i="6" s="1"/>
  <c r="P521" i="4"/>
  <c r="Q521" i="4" s="1"/>
  <c r="AV537" i="6" s="1"/>
  <c r="P535" i="4"/>
  <c r="Q535" i="4" s="1"/>
  <c r="AV551" i="6" s="1"/>
  <c r="P996" i="4"/>
  <c r="Q996" i="4" s="1"/>
  <c r="AV1012" i="6" s="1"/>
  <c r="P372" i="4"/>
  <c r="Q372" i="4" s="1"/>
  <c r="AV388" i="6" s="1"/>
  <c r="P380" i="4"/>
  <c r="Q380" i="4" s="1"/>
  <c r="AV396" i="6" s="1"/>
  <c r="P388" i="4"/>
  <c r="Q388" i="4" s="1"/>
  <c r="AV404" i="6" s="1"/>
  <c r="P396" i="4"/>
  <c r="Q396" i="4" s="1"/>
  <c r="AV412" i="6" s="1"/>
  <c r="P404" i="4"/>
  <c r="Q404" i="4" s="1"/>
  <c r="AV420" i="6" s="1"/>
  <c r="P412" i="4"/>
  <c r="Q412" i="4" s="1"/>
  <c r="AV428" i="6" s="1"/>
  <c r="P420" i="4"/>
  <c r="Q420" i="4" s="1"/>
  <c r="AV436" i="6" s="1"/>
  <c r="P428" i="4"/>
  <c r="Q428" i="4" s="1"/>
  <c r="AV444" i="6" s="1"/>
  <c r="P436" i="4"/>
  <c r="Q436" i="4" s="1"/>
  <c r="AV452" i="6" s="1"/>
  <c r="P444" i="4"/>
  <c r="Q444" i="4" s="1"/>
  <c r="AV460" i="6" s="1"/>
  <c r="P452" i="4"/>
  <c r="Q452" i="4" s="1"/>
  <c r="AV468" i="6" s="1"/>
  <c r="P460" i="4"/>
  <c r="Q460" i="4" s="1"/>
  <c r="AV476" i="6" s="1"/>
  <c r="P468" i="4"/>
  <c r="Q468" i="4" s="1"/>
  <c r="AV484" i="6" s="1"/>
  <c r="P476" i="4"/>
  <c r="Q476" i="4" s="1"/>
  <c r="AV492" i="6" s="1"/>
  <c r="P484" i="4"/>
  <c r="Q484" i="4" s="1"/>
  <c r="AV500" i="6" s="1"/>
  <c r="P492" i="4"/>
  <c r="Q492" i="4" s="1"/>
  <c r="AV508" i="6" s="1"/>
  <c r="P500" i="4"/>
  <c r="Q500" i="4" s="1"/>
  <c r="AV516" i="6" s="1"/>
  <c r="P508" i="4"/>
  <c r="Q508" i="4" s="1"/>
  <c r="AV524" i="6" s="1"/>
  <c r="P516" i="4"/>
  <c r="Q516" i="4" s="1"/>
  <c r="AV532" i="6" s="1"/>
  <c r="P526" i="4"/>
  <c r="Q526" i="4" s="1"/>
  <c r="AV542" i="6" s="1"/>
  <c r="P542" i="4"/>
  <c r="Q542" i="4" s="1"/>
  <c r="AV558" i="6" s="1"/>
  <c r="P892" i="4"/>
  <c r="Q892" i="4" s="1"/>
  <c r="AV908" i="6" s="1"/>
  <c r="P913" i="4"/>
  <c r="Q913" i="4" s="1"/>
  <c r="AV929" i="6" s="1"/>
  <c r="P530" i="4"/>
  <c r="Q530" i="4" s="1"/>
  <c r="AV546" i="6" s="1"/>
  <c r="P541" i="4"/>
  <c r="Q541" i="4" s="1"/>
  <c r="AV557" i="6" s="1"/>
  <c r="P977" i="4"/>
  <c r="Q977" i="4" s="1"/>
  <c r="AV993" i="6" s="1"/>
  <c r="P871" i="4"/>
  <c r="Q871" i="4" s="1"/>
  <c r="AV887" i="6" s="1"/>
  <c r="P933" i="4"/>
  <c r="Q933" i="4" s="1"/>
  <c r="AV949" i="6" s="1"/>
  <c r="P843" i="4"/>
  <c r="Q843" i="4" s="1"/>
  <c r="AV859" i="6" s="1"/>
  <c r="P365" i="4"/>
  <c r="Q365" i="4" s="1"/>
  <c r="AV381" i="6" s="1"/>
  <c r="P369" i="4"/>
  <c r="Q369" i="4" s="1"/>
  <c r="AV385" i="6" s="1"/>
  <c r="P373" i="4"/>
  <c r="Q373" i="4" s="1"/>
  <c r="AV389" i="6" s="1"/>
  <c r="P377" i="4"/>
  <c r="Q377" i="4" s="1"/>
  <c r="AV393" i="6" s="1"/>
  <c r="P381" i="4"/>
  <c r="Q381" i="4" s="1"/>
  <c r="AV397" i="6" s="1"/>
  <c r="P385" i="4"/>
  <c r="Q385" i="4" s="1"/>
  <c r="AV401" i="6" s="1"/>
  <c r="P389" i="4"/>
  <c r="Q389" i="4" s="1"/>
  <c r="AV405" i="6" s="1"/>
  <c r="P393" i="4"/>
  <c r="Q393" i="4" s="1"/>
  <c r="AV409" i="6" s="1"/>
  <c r="P397" i="4"/>
  <c r="Q397" i="4" s="1"/>
  <c r="AV413" i="6" s="1"/>
  <c r="P401" i="4"/>
  <c r="Q401" i="4" s="1"/>
  <c r="AV417" i="6" s="1"/>
  <c r="P405" i="4"/>
  <c r="Q405" i="4" s="1"/>
  <c r="AV421" i="6" s="1"/>
  <c r="P409" i="4"/>
  <c r="Q409" i="4" s="1"/>
  <c r="AV425" i="6" s="1"/>
  <c r="P413" i="4"/>
  <c r="Q413" i="4" s="1"/>
  <c r="AV429" i="6" s="1"/>
  <c r="P417" i="4"/>
  <c r="Q417" i="4" s="1"/>
  <c r="AV433" i="6" s="1"/>
  <c r="P421" i="4"/>
  <c r="Q421" i="4" s="1"/>
  <c r="AV437" i="6" s="1"/>
  <c r="P425" i="4"/>
  <c r="Q425" i="4" s="1"/>
  <c r="AV441" i="6" s="1"/>
  <c r="P429" i="4"/>
  <c r="Q429" i="4" s="1"/>
  <c r="AV445" i="6" s="1"/>
  <c r="P433" i="4"/>
  <c r="Q433" i="4" s="1"/>
  <c r="AV449" i="6" s="1"/>
  <c r="P437" i="4"/>
  <c r="Q437" i="4" s="1"/>
  <c r="AV453" i="6" s="1"/>
  <c r="P441" i="4"/>
  <c r="Q441" i="4" s="1"/>
  <c r="AV457" i="6" s="1"/>
  <c r="P445" i="4"/>
  <c r="Q445" i="4" s="1"/>
  <c r="AV461" i="6" s="1"/>
  <c r="P449" i="4"/>
  <c r="Q449" i="4" s="1"/>
  <c r="AV465" i="6" s="1"/>
  <c r="P453" i="4"/>
  <c r="Q453" i="4" s="1"/>
  <c r="AV469" i="6" s="1"/>
  <c r="P457" i="4"/>
  <c r="Q457" i="4" s="1"/>
  <c r="AV473" i="6" s="1"/>
  <c r="P461" i="4"/>
  <c r="Q461" i="4" s="1"/>
  <c r="AV477" i="6" s="1"/>
  <c r="P465" i="4"/>
  <c r="Q465" i="4" s="1"/>
  <c r="AV481" i="6" s="1"/>
  <c r="P469" i="4"/>
  <c r="Q469" i="4" s="1"/>
  <c r="AV485" i="6" s="1"/>
  <c r="P473" i="4"/>
  <c r="Q473" i="4" s="1"/>
  <c r="AV489" i="6" s="1"/>
  <c r="P477" i="4"/>
  <c r="Q477" i="4" s="1"/>
  <c r="AV493" i="6" s="1"/>
  <c r="P481" i="4"/>
  <c r="Q481" i="4" s="1"/>
  <c r="AV497" i="6" s="1"/>
  <c r="P485" i="4"/>
  <c r="Q485" i="4" s="1"/>
  <c r="AV501" i="6" s="1"/>
  <c r="P489" i="4"/>
  <c r="Q489" i="4" s="1"/>
  <c r="AV505" i="6" s="1"/>
  <c r="P493" i="4"/>
  <c r="Q493" i="4" s="1"/>
  <c r="AV509" i="6" s="1"/>
  <c r="P497" i="4"/>
  <c r="Q497" i="4" s="1"/>
  <c r="AV513" i="6" s="1"/>
  <c r="P501" i="4"/>
  <c r="Q501" i="4" s="1"/>
  <c r="AV517" i="6" s="1"/>
  <c r="P505" i="4"/>
  <c r="Q505" i="4" s="1"/>
  <c r="AV521" i="6" s="1"/>
  <c r="P509" i="4"/>
  <c r="Q509" i="4" s="1"/>
  <c r="AV525" i="6" s="1"/>
  <c r="P513" i="4"/>
  <c r="Q513" i="4" s="1"/>
  <c r="AV529" i="6" s="1"/>
  <c r="P517" i="4"/>
  <c r="Q517" i="4" s="1"/>
  <c r="AV533" i="6" s="1"/>
  <c r="P522" i="4"/>
  <c r="Q522" i="4" s="1"/>
  <c r="AV538" i="6" s="1"/>
  <c r="P527" i="4"/>
  <c r="Q527" i="4" s="1"/>
  <c r="AV543" i="6" s="1"/>
  <c r="P533" i="4"/>
  <c r="Q533" i="4" s="1"/>
  <c r="AV549" i="6" s="1"/>
  <c r="P538" i="4"/>
  <c r="Q538" i="4" s="1"/>
  <c r="AV554" i="6" s="1"/>
  <c r="P543" i="4"/>
  <c r="Q543" i="4" s="1"/>
  <c r="AV559" i="6" s="1"/>
  <c r="P992" i="4"/>
  <c r="Q992" i="4" s="1"/>
  <c r="AV1008" i="6" s="1"/>
  <c r="P972" i="4"/>
  <c r="Q972" i="4" s="1"/>
  <c r="AV988" i="6" s="1"/>
  <c r="P951" i="4"/>
  <c r="Q951" i="4" s="1"/>
  <c r="AV967" i="6" s="1"/>
  <c r="P928" i="4"/>
  <c r="Q928" i="4" s="1"/>
  <c r="AV944" i="6" s="1"/>
  <c r="P910" i="4"/>
  <c r="Q910" i="4" s="1"/>
  <c r="AV926" i="6" s="1"/>
  <c r="P885" i="4"/>
  <c r="Q885" i="4" s="1"/>
  <c r="AV901" i="6" s="1"/>
  <c r="P866" i="4"/>
  <c r="Q866" i="4" s="1"/>
  <c r="AV882" i="6" s="1"/>
  <c r="P827" i="4"/>
  <c r="Q827" i="4" s="1"/>
  <c r="AV843" i="6" s="1"/>
  <c r="P366" i="4"/>
  <c r="Q366" i="4" s="1"/>
  <c r="AV382" i="6" s="1"/>
  <c r="P370" i="4"/>
  <c r="Q370" i="4" s="1"/>
  <c r="AV386" i="6" s="1"/>
  <c r="P374" i="4"/>
  <c r="Q374" i="4" s="1"/>
  <c r="AV390" i="6" s="1"/>
  <c r="P378" i="4"/>
  <c r="Q378" i="4" s="1"/>
  <c r="AV394" i="6" s="1"/>
  <c r="P382" i="4"/>
  <c r="Q382" i="4" s="1"/>
  <c r="AV398" i="6" s="1"/>
  <c r="P386" i="4"/>
  <c r="Q386" i="4" s="1"/>
  <c r="AV402" i="6" s="1"/>
  <c r="P390" i="4"/>
  <c r="Q390" i="4" s="1"/>
  <c r="AV406" i="6" s="1"/>
  <c r="P394" i="4"/>
  <c r="Q394" i="4" s="1"/>
  <c r="AV410" i="6" s="1"/>
  <c r="P398" i="4"/>
  <c r="Q398" i="4" s="1"/>
  <c r="AV414" i="6" s="1"/>
  <c r="P402" i="4"/>
  <c r="Q402" i="4" s="1"/>
  <c r="AV418" i="6" s="1"/>
  <c r="P406" i="4"/>
  <c r="Q406" i="4" s="1"/>
  <c r="AV422" i="6" s="1"/>
  <c r="P410" i="4"/>
  <c r="Q410" i="4" s="1"/>
  <c r="AV426" i="6" s="1"/>
  <c r="P414" i="4"/>
  <c r="Q414" i="4" s="1"/>
  <c r="AV430" i="6" s="1"/>
  <c r="P418" i="4"/>
  <c r="Q418" i="4" s="1"/>
  <c r="AV434" i="6" s="1"/>
  <c r="P422" i="4"/>
  <c r="Q422" i="4" s="1"/>
  <c r="AV438" i="6" s="1"/>
  <c r="P426" i="4"/>
  <c r="Q426" i="4" s="1"/>
  <c r="AV442" i="6" s="1"/>
  <c r="P430" i="4"/>
  <c r="Q430" i="4" s="1"/>
  <c r="AV446" i="6" s="1"/>
  <c r="P434" i="4"/>
  <c r="Q434" i="4" s="1"/>
  <c r="AV450" i="6" s="1"/>
  <c r="P438" i="4"/>
  <c r="Q438" i="4" s="1"/>
  <c r="AV454" i="6" s="1"/>
  <c r="P442" i="4"/>
  <c r="Q442" i="4" s="1"/>
  <c r="AV458" i="6" s="1"/>
  <c r="P446" i="4"/>
  <c r="Q446" i="4" s="1"/>
  <c r="AV462" i="6" s="1"/>
  <c r="P450" i="4"/>
  <c r="Q450" i="4" s="1"/>
  <c r="AV466" i="6" s="1"/>
  <c r="P454" i="4"/>
  <c r="Q454" i="4" s="1"/>
  <c r="AV470" i="6" s="1"/>
  <c r="P458" i="4"/>
  <c r="Q458" i="4" s="1"/>
  <c r="AV474" i="6" s="1"/>
  <c r="P462" i="4"/>
  <c r="Q462" i="4" s="1"/>
  <c r="AV478" i="6" s="1"/>
  <c r="P466" i="4"/>
  <c r="Q466" i="4" s="1"/>
  <c r="AV482" i="6" s="1"/>
  <c r="P470" i="4"/>
  <c r="Q470" i="4" s="1"/>
  <c r="AV486" i="6" s="1"/>
  <c r="P474" i="4"/>
  <c r="Q474" i="4" s="1"/>
  <c r="AV490" i="6" s="1"/>
  <c r="P478" i="4"/>
  <c r="Q478" i="4" s="1"/>
  <c r="AV494" i="6" s="1"/>
  <c r="P482" i="4"/>
  <c r="Q482" i="4" s="1"/>
  <c r="AV498" i="6" s="1"/>
  <c r="P486" i="4"/>
  <c r="Q486" i="4" s="1"/>
  <c r="AV502" i="6" s="1"/>
  <c r="P490" i="4"/>
  <c r="Q490" i="4" s="1"/>
  <c r="AV506" i="6" s="1"/>
  <c r="P494" i="4"/>
  <c r="Q494" i="4" s="1"/>
  <c r="AV510" i="6" s="1"/>
  <c r="P498" i="4"/>
  <c r="Q498" i="4" s="1"/>
  <c r="AV514" i="6" s="1"/>
  <c r="P502" i="4"/>
  <c r="Q502" i="4" s="1"/>
  <c r="AV518" i="6" s="1"/>
  <c r="P506" i="4"/>
  <c r="Q506" i="4" s="1"/>
  <c r="AV522" i="6" s="1"/>
  <c r="P510" i="4"/>
  <c r="Q510" i="4" s="1"/>
  <c r="AV526" i="6" s="1"/>
  <c r="P514" i="4"/>
  <c r="Q514" i="4" s="1"/>
  <c r="AV530" i="6" s="1"/>
  <c r="P518" i="4"/>
  <c r="Q518" i="4" s="1"/>
  <c r="AV534" i="6" s="1"/>
  <c r="P523" i="4"/>
  <c r="Q523" i="4" s="1"/>
  <c r="AV539" i="6" s="1"/>
  <c r="P529" i="4"/>
  <c r="Q529" i="4" s="1"/>
  <c r="AV545" i="6" s="1"/>
  <c r="P534" i="4"/>
  <c r="Q534" i="4" s="1"/>
  <c r="AV550" i="6" s="1"/>
  <c r="P539" i="4"/>
  <c r="Q539" i="4" s="1"/>
  <c r="AV555" i="6" s="1"/>
  <c r="P545" i="4"/>
  <c r="Q545" i="4" s="1"/>
  <c r="AV561" i="6" s="1"/>
  <c r="P988" i="4"/>
  <c r="Q988" i="4" s="1"/>
  <c r="AV1004" i="6" s="1"/>
  <c r="P966" i="4"/>
  <c r="Q966" i="4" s="1"/>
  <c r="AV982" i="6" s="1"/>
  <c r="P947" i="4"/>
  <c r="Q947" i="4" s="1"/>
  <c r="AV963" i="6" s="1"/>
  <c r="P925" i="4"/>
  <c r="Q925" i="4" s="1"/>
  <c r="AV941" i="6" s="1"/>
  <c r="P903" i="4"/>
  <c r="Q903" i="4" s="1"/>
  <c r="AV919" i="6" s="1"/>
  <c r="P880" i="4"/>
  <c r="Q880" i="4" s="1"/>
  <c r="AV896" i="6" s="1"/>
  <c r="P862" i="4"/>
  <c r="Q862" i="4" s="1"/>
  <c r="AV878" i="6" s="1"/>
  <c r="P806" i="4"/>
  <c r="Q806" i="4" s="1"/>
  <c r="AV822" i="6" s="1"/>
  <c r="P981" i="4"/>
  <c r="Q981" i="4" s="1"/>
  <c r="AV997" i="6" s="1"/>
  <c r="P962" i="4"/>
  <c r="Q962" i="4" s="1"/>
  <c r="AV978" i="6" s="1"/>
  <c r="P940" i="4"/>
  <c r="Q940" i="4" s="1"/>
  <c r="AV956" i="6" s="1"/>
  <c r="P918" i="4"/>
  <c r="Q918" i="4" s="1"/>
  <c r="AV934" i="6" s="1"/>
  <c r="P896" i="4"/>
  <c r="Q896" i="4" s="1"/>
  <c r="AV912" i="6" s="1"/>
  <c r="P877" i="4"/>
  <c r="Q877" i="4" s="1"/>
  <c r="AV893" i="6" s="1"/>
  <c r="P852" i="4"/>
  <c r="Q852" i="4" s="1"/>
  <c r="AV868" i="6" s="1"/>
  <c r="P989" i="4"/>
  <c r="Q989" i="4" s="1"/>
  <c r="AV1005" i="6" s="1"/>
  <c r="P980" i="4"/>
  <c r="Q980" i="4" s="1"/>
  <c r="AV996" i="6" s="1"/>
  <c r="P969" i="4"/>
  <c r="Q969" i="4" s="1"/>
  <c r="AV985" i="6" s="1"/>
  <c r="P959" i="4"/>
  <c r="Q959" i="4" s="1"/>
  <c r="AV975" i="6" s="1"/>
  <c r="P950" i="4"/>
  <c r="Q950" i="4" s="1"/>
  <c r="AV966" i="6" s="1"/>
  <c r="P936" i="4"/>
  <c r="Q936" i="4" s="1"/>
  <c r="AV952" i="6" s="1"/>
  <c r="P926" i="4"/>
  <c r="Q926" i="4" s="1"/>
  <c r="AV942" i="6" s="1"/>
  <c r="P917" i="4"/>
  <c r="Q917" i="4" s="1"/>
  <c r="AV933" i="6" s="1"/>
  <c r="P906" i="4"/>
  <c r="Q906" i="4" s="1"/>
  <c r="AV922" i="6" s="1"/>
  <c r="P893" i="4"/>
  <c r="Q893" i="4" s="1"/>
  <c r="AV909" i="6" s="1"/>
  <c r="P884" i="4"/>
  <c r="Q884" i="4" s="1"/>
  <c r="AV900" i="6" s="1"/>
  <c r="P873" i="4"/>
  <c r="Q873" i="4" s="1"/>
  <c r="AV889" i="6" s="1"/>
  <c r="P863" i="4"/>
  <c r="Q863" i="4" s="1"/>
  <c r="AV879" i="6" s="1"/>
  <c r="P844" i="4"/>
  <c r="Q844" i="4" s="1"/>
  <c r="AV860" i="6" s="1"/>
  <c r="P807" i="4"/>
  <c r="Q807" i="4" s="1"/>
  <c r="AV823" i="6" s="1"/>
  <c r="P520" i="4"/>
  <c r="Q520" i="4" s="1"/>
  <c r="AV536" i="6" s="1"/>
  <c r="P524" i="4"/>
  <c r="Q524" i="4" s="1"/>
  <c r="AV540" i="6" s="1"/>
  <c r="P528" i="4"/>
  <c r="Q528" i="4" s="1"/>
  <c r="AV544" i="6" s="1"/>
  <c r="P532" i="4"/>
  <c r="Q532" i="4" s="1"/>
  <c r="AV548" i="6" s="1"/>
  <c r="P536" i="4"/>
  <c r="Q536" i="4" s="1"/>
  <c r="AV552" i="6" s="1"/>
  <c r="P540" i="4"/>
  <c r="Q540" i="4" s="1"/>
  <c r="AV556" i="6" s="1"/>
  <c r="P544" i="4"/>
  <c r="Q544" i="4" s="1"/>
  <c r="AV560" i="6" s="1"/>
  <c r="P995" i="4"/>
  <c r="Q995" i="4" s="1"/>
  <c r="AV1011" i="6" s="1"/>
  <c r="P985" i="4"/>
  <c r="Q985" i="4" s="1"/>
  <c r="AV1001" i="6" s="1"/>
  <c r="P973" i="4"/>
  <c r="Q973" i="4" s="1"/>
  <c r="AV989" i="6" s="1"/>
  <c r="P965" i="4"/>
  <c r="Q965" i="4" s="1"/>
  <c r="AV981" i="6" s="1"/>
  <c r="P955" i="4"/>
  <c r="Q955" i="4" s="1"/>
  <c r="AV971" i="6" s="1"/>
  <c r="P943" i="4"/>
  <c r="Q943" i="4" s="1"/>
  <c r="AV959" i="6" s="1"/>
  <c r="P932" i="4"/>
  <c r="Q932" i="4" s="1"/>
  <c r="AV948" i="6" s="1"/>
  <c r="P921" i="4"/>
  <c r="Q921" i="4" s="1"/>
  <c r="AV937" i="6" s="1"/>
  <c r="P911" i="4"/>
  <c r="Q911" i="4" s="1"/>
  <c r="AV927" i="6" s="1"/>
  <c r="P900" i="4"/>
  <c r="Q900" i="4" s="1"/>
  <c r="AV916" i="6" s="1"/>
  <c r="P888" i="4"/>
  <c r="Q888" i="4" s="1"/>
  <c r="AV904" i="6" s="1"/>
  <c r="P878" i="4"/>
  <c r="Q878" i="4" s="1"/>
  <c r="AV894" i="6" s="1"/>
  <c r="P870" i="4"/>
  <c r="Q870" i="4" s="1"/>
  <c r="AV886" i="6" s="1"/>
  <c r="P855" i="4"/>
  <c r="Q855" i="4" s="1"/>
  <c r="AV871" i="6" s="1"/>
  <c r="P828" i="4"/>
  <c r="Q828" i="4" s="1"/>
  <c r="AV844" i="6" s="1"/>
  <c r="P791" i="4"/>
  <c r="Q791" i="4" s="1"/>
  <c r="AV807" i="6" s="1"/>
  <c r="P991" i="4"/>
  <c r="Q991" i="4" s="1"/>
  <c r="AV1007" i="6" s="1"/>
  <c r="P984" i="4"/>
  <c r="Q984" i="4" s="1"/>
  <c r="AV1000" i="6" s="1"/>
  <c r="P976" i="4"/>
  <c r="Q976" i="4" s="1"/>
  <c r="AV992" i="6" s="1"/>
  <c r="P968" i="4"/>
  <c r="Q968" i="4" s="1"/>
  <c r="AV984" i="6" s="1"/>
  <c r="P961" i="4"/>
  <c r="Q961" i="4" s="1"/>
  <c r="AV977" i="6" s="1"/>
  <c r="P954" i="4"/>
  <c r="Q954" i="4" s="1"/>
  <c r="AV970" i="6" s="1"/>
  <c r="P946" i="4"/>
  <c r="Q946" i="4" s="1"/>
  <c r="AV962" i="6" s="1"/>
  <c r="P939" i="4"/>
  <c r="Q939" i="4" s="1"/>
  <c r="AV955" i="6" s="1"/>
  <c r="P929" i="4"/>
  <c r="Q929" i="4" s="1"/>
  <c r="AV945" i="6" s="1"/>
  <c r="P922" i="4"/>
  <c r="Q922" i="4" s="1"/>
  <c r="AV938" i="6" s="1"/>
  <c r="P914" i="4"/>
  <c r="Q914" i="4" s="1"/>
  <c r="AV930" i="6" s="1"/>
  <c r="P907" i="4"/>
  <c r="Q907" i="4" s="1"/>
  <c r="AV923" i="6" s="1"/>
  <c r="P899" i="4"/>
  <c r="Q899" i="4" s="1"/>
  <c r="AV915" i="6" s="1"/>
  <c r="P889" i="4"/>
  <c r="Q889" i="4" s="1"/>
  <c r="AV905" i="6" s="1"/>
  <c r="P881" i="4"/>
  <c r="Q881" i="4" s="1"/>
  <c r="AV897" i="6" s="1"/>
  <c r="P874" i="4"/>
  <c r="Q874" i="4" s="1"/>
  <c r="AV890" i="6" s="1"/>
  <c r="P867" i="4"/>
  <c r="Q867" i="4" s="1"/>
  <c r="AV883" i="6" s="1"/>
  <c r="P859" i="4"/>
  <c r="Q859" i="4" s="1"/>
  <c r="AV875" i="6" s="1"/>
  <c r="P849" i="4"/>
  <c r="Q849" i="4" s="1"/>
  <c r="AV865" i="6" s="1"/>
  <c r="P836" i="4"/>
  <c r="Q836" i="4" s="1"/>
  <c r="AV852" i="6" s="1"/>
  <c r="P821" i="4"/>
  <c r="Q821" i="4" s="1"/>
  <c r="AV837" i="6" s="1"/>
  <c r="P799" i="4"/>
  <c r="Q799" i="4" s="1"/>
  <c r="AV815" i="6" s="1"/>
  <c r="P858" i="4"/>
  <c r="Q858" i="4" s="1"/>
  <c r="AV874" i="6" s="1"/>
  <c r="P848" i="4"/>
  <c r="Q848" i="4" s="1"/>
  <c r="AV864" i="6" s="1"/>
  <c r="P835" i="4"/>
  <c r="Q835" i="4" s="1"/>
  <c r="AV851" i="6" s="1"/>
  <c r="P814" i="4"/>
  <c r="Q814" i="4" s="1"/>
  <c r="AV830" i="6" s="1"/>
  <c r="P798" i="4"/>
  <c r="Q798" i="4" s="1"/>
  <c r="AV814" i="6" s="1"/>
  <c r="P994" i="4"/>
  <c r="Q994" i="4" s="1"/>
  <c r="AV1010" i="6" s="1"/>
  <c r="P990" i="4"/>
  <c r="Q990" i="4" s="1"/>
  <c r="AV1006" i="6" s="1"/>
  <c r="P987" i="4"/>
  <c r="Q987" i="4" s="1"/>
  <c r="AV1003" i="6" s="1"/>
  <c r="P983" i="4"/>
  <c r="Q983" i="4" s="1"/>
  <c r="AV999" i="6" s="1"/>
  <c r="P979" i="4"/>
  <c r="Q979" i="4" s="1"/>
  <c r="AV995" i="6" s="1"/>
  <c r="P975" i="4"/>
  <c r="Q975" i="4" s="1"/>
  <c r="AV991" i="6" s="1"/>
  <c r="P971" i="4"/>
  <c r="Q971" i="4" s="1"/>
  <c r="AV987" i="6" s="1"/>
  <c r="P964" i="4"/>
  <c r="Q964" i="4" s="1"/>
  <c r="AV980" i="6" s="1"/>
  <c r="P960" i="4"/>
  <c r="Q960" i="4" s="1"/>
  <c r="AV976" i="6" s="1"/>
  <c r="P957" i="4"/>
  <c r="Q957" i="4" s="1"/>
  <c r="AV973" i="6" s="1"/>
  <c r="P953" i="4"/>
  <c r="Q953" i="4" s="1"/>
  <c r="AV969" i="6" s="1"/>
  <c r="P949" i="4"/>
  <c r="Q949" i="4" s="1"/>
  <c r="AV965" i="6" s="1"/>
  <c r="P945" i="4"/>
  <c r="Q945" i="4" s="1"/>
  <c r="AV961" i="6" s="1"/>
  <c r="P942" i="4"/>
  <c r="Q942" i="4" s="1"/>
  <c r="AV958" i="6" s="1"/>
  <c r="P938" i="4"/>
  <c r="Q938" i="4" s="1"/>
  <c r="AV954" i="6" s="1"/>
  <c r="P935" i="4"/>
  <c r="Q935" i="4" s="1"/>
  <c r="AV951" i="6" s="1"/>
  <c r="P931" i="4"/>
  <c r="Q931" i="4" s="1"/>
  <c r="AV947" i="6" s="1"/>
  <c r="P924" i="4"/>
  <c r="Q924" i="4" s="1"/>
  <c r="AV940" i="6" s="1"/>
  <c r="P920" i="4"/>
  <c r="Q920" i="4" s="1"/>
  <c r="AV936" i="6" s="1"/>
  <c r="P916" i="4"/>
  <c r="Q916" i="4" s="1"/>
  <c r="AV932" i="6" s="1"/>
  <c r="P912" i="4"/>
  <c r="Q912" i="4" s="1"/>
  <c r="AV928" i="6" s="1"/>
  <c r="P909" i="4"/>
  <c r="Q909" i="4" s="1"/>
  <c r="AV925" i="6" s="1"/>
  <c r="P905" i="4"/>
  <c r="Q905" i="4" s="1"/>
  <c r="AV921" i="6" s="1"/>
  <c r="P902" i="4"/>
  <c r="Q902" i="4" s="1"/>
  <c r="AV918" i="6" s="1"/>
  <c r="P898" i="4"/>
  <c r="Q898" i="4" s="1"/>
  <c r="AV914" i="6" s="1"/>
  <c r="P895" i="4"/>
  <c r="Q895" i="4" s="1"/>
  <c r="AV911" i="6" s="1"/>
  <c r="P891" i="4"/>
  <c r="Q891" i="4" s="1"/>
  <c r="AV907" i="6" s="1"/>
  <c r="P887" i="4"/>
  <c r="Q887" i="4" s="1"/>
  <c r="AV903" i="6" s="1"/>
  <c r="P883" i="4"/>
  <c r="Q883" i="4" s="1"/>
  <c r="AV899" i="6" s="1"/>
  <c r="P876" i="4"/>
  <c r="Q876" i="4" s="1"/>
  <c r="AV892" i="6" s="1"/>
  <c r="P872" i="4"/>
  <c r="Q872" i="4" s="1"/>
  <c r="AV888" i="6" s="1"/>
  <c r="P869" i="4"/>
  <c r="Q869" i="4" s="1"/>
  <c r="AV885" i="6" s="1"/>
  <c r="P865" i="4"/>
  <c r="Q865" i="4" s="1"/>
  <c r="AV881" i="6" s="1"/>
  <c r="P861" i="4"/>
  <c r="Q861" i="4" s="1"/>
  <c r="AV877" i="6" s="1"/>
  <c r="P857" i="4"/>
  <c r="Q857" i="4" s="1"/>
  <c r="AV873" i="6" s="1"/>
  <c r="P854" i="4"/>
  <c r="Q854" i="4" s="1"/>
  <c r="AV870" i="6" s="1"/>
  <c r="P851" i="4"/>
  <c r="Q851" i="4" s="1"/>
  <c r="AV867" i="6" s="1"/>
  <c r="P847" i="4"/>
  <c r="Q847" i="4" s="1"/>
  <c r="AV863" i="6" s="1"/>
  <c r="P840" i="4"/>
  <c r="Q840" i="4" s="1"/>
  <c r="AV856" i="6" s="1"/>
  <c r="P832" i="4"/>
  <c r="Q832" i="4" s="1"/>
  <c r="AV848" i="6" s="1"/>
  <c r="P824" i="4"/>
  <c r="Q824" i="4" s="1"/>
  <c r="AV840" i="6" s="1"/>
  <c r="P818" i="4"/>
  <c r="Q818" i="4" s="1"/>
  <c r="AV834" i="6" s="1"/>
  <c r="P811" i="4"/>
  <c r="Q811" i="4" s="1"/>
  <c r="AV827" i="6" s="1"/>
  <c r="P803" i="4"/>
  <c r="Q803" i="4" s="1"/>
  <c r="AV819" i="6" s="1"/>
  <c r="P1000" i="4"/>
  <c r="Q1000" i="4" s="1"/>
  <c r="AV1016" i="6" s="1"/>
  <c r="P1004" i="4"/>
  <c r="Q1004" i="4" s="1"/>
  <c r="AV1020" i="6" s="1"/>
  <c r="P550" i="4"/>
  <c r="Q550" i="4" s="1"/>
  <c r="AV566" i="6" s="1"/>
  <c r="P554" i="4"/>
  <c r="Q554" i="4" s="1"/>
  <c r="AV570" i="6" s="1"/>
  <c r="P557" i="4"/>
  <c r="Q557" i="4" s="1"/>
  <c r="AV573" i="6" s="1"/>
  <c r="P561" i="4"/>
  <c r="Q561" i="4" s="1"/>
  <c r="AV577" i="6" s="1"/>
  <c r="P565" i="4"/>
  <c r="Q565" i="4" s="1"/>
  <c r="AV581" i="6" s="1"/>
  <c r="P569" i="4"/>
  <c r="Q569" i="4" s="1"/>
  <c r="AV585" i="6" s="1"/>
  <c r="P572" i="4"/>
  <c r="Q572" i="4" s="1"/>
  <c r="AV588" i="6" s="1"/>
  <c r="P576" i="4"/>
  <c r="Q576" i="4" s="1"/>
  <c r="AV592" i="6" s="1"/>
  <c r="P580" i="4"/>
  <c r="Q580" i="4" s="1"/>
  <c r="AV596" i="6" s="1"/>
  <c r="P584" i="4"/>
  <c r="Q584" i="4" s="1"/>
  <c r="AV600" i="6" s="1"/>
  <c r="P588" i="4"/>
  <c r="Q588" i="4" s="1"/>
  <c r="AV604" i="6" s="1"/>
  <c r="P592" i="4"/>
  <c r="Q592" i="4" s="1"/>
  <c r="AV608" i="6" s="1"/>
  <c r="P596" i="4"/>
  <c r="Q596" i="4" s="1"/>
  <c r="AV612" i="6" s="1"/>
  <c r="P600" i="4"/>
  <c r="Q600" i="4" s="1"/>
  <c r="AV616" i="6" s="1"/>
  <c r="P604" i="4"/>
  <c r="Q604" i="4" s="1"/>
  <c r="AV620" i="6" s="1"/>
  <c r="P608" i="4"/>
  <c r="Q608" i="4" s="1"/>
  <c r="AV624" i="6" s="1"/>
  <c r="P612" i="4"/>
  <c r="Q612" i="4" s="1"/>
  <c r="AV628" i="6" s="1"/>
  <c r="P616" i="4"/>
  <c r="Q616" i="4" s="1"/>
  <c r="AV632" i="6" s="1"/>
  <c r="P620" i="4"/>
  <c r="Q620" i="4" s="1"/>
  <c r="AV636" i="6" s="1"/>
  <c r="P624" i="4"/>
  <c r="Q624" i="4" s="1"/>
  <c r="AV640" i="6" s="1"/>
  <c r="P627" i="4"/>
  <c r="Q627" i="4" s="1"/>
  <c r="AV643" i="6" s="1"/>
  <c r="P629" i="4"/>
  <c r="Q629" i="4" s="1"/>
  <c r="AV645" i="6" s="1"/>
  <c r="P632" i="4"/>
  <c r="Q632" i="4" s="1"/>
  <c r="AV648" i="6" s="1"/>
  <c r="P635" i="4"/>
  <c r="Q635" i="4" s="1"/>
  <c r="AV651" i="6" s="1"/>
  <c r="P637" i="4"/>
  <c r="Q637" i="4" s="1"/>
  <c r="AV653" i="6" s="1"/>
  <c r="P641" i="4"/>
  <c r="Q641" i="4" s="1"/>
  <c r="AV657" i="6" s="1"/>
  <c r="P651" i="4"/>
  <c r="Q651" i="4" s="1"/>
  <c r="AV667" i="6" s="1"/>
  <c r="P655" i="4"/>
  <c r="Q655" i="4" s="1"/>
  <c r="AV671" i="6" s="1"/>
  <c r="P658" i="4"/>
  <c r="Q658" i="4" s="1"/>
  <c r="AV674" i="6" s="1"/>
  <c r="P662" i="4"/>
  <c r="Q662" i="4" s="1"/>
  <c r="AV678" i="6" s="1"/>
  <c r="P666" i="4"/>
  <c r="Q666" i="4" s="1"/>
  <c r="AV682" i="6" s="1"/>
  <c r="P670" i="4"/>
  <c r="Q670" i="4" s="1"/>
  <c r="AV686" i="6" s="1"/>
  <c r="P674" i="4"/>
  <c r="Q674" i="4" s="1"/>
  <c r="AV690" i="6" s="1"/>
  <c r="P678" i="4"/>
  <c r="Q678" i="4" s="1"/>
  <c r="AV694" i="6" s="1"/>
  <c r="P682" i="4"/>
  <c r="Q682" i="4" s="1"/>
  <c r="AV698" i="6" s="1"/>
  <c r="P686" i="4"/>
  <c r="Q686" i="4" s="1"/>
  <c r="AV702" i="6" s="1"/>
  <c r="P690" i="4"/>
  <c r="Q690" i="4" s="1"/>
  <c r="AV706" i="6" s="1"/>
  <c r="P694" i="4"/>
  <c r="Q694" i="4" s="1"/>
  <c r="AV710" i="6" s="1"/>
  <c r="P698" i="4"/>
  <c r="Q698" i="4" s="1"/>
  <c r="AV714" i="6" s="1"/>
  <c r="P702" i="4"/>
  <c r="Q702" i="4" s="1"/>
  <c r="AV718" i="6" s="1"/>
  <c r="P705" i="4"/>
  <c r="Q705" i="4" s="1"/>
  <c r="AV721" i="6" s="1"/>
  <c r="P709" i="4"/>
  <c r="Q709" i="4" s="1"/>
  <c r="AV725" i="6" s="1"/>
  <c r="P712" i="4"/>
  <c r="Q712" i="4" s="1"/>
  <c r="AV728" i="6" s="1"/>
  <c r="P715" i="4"/>
  <c r="Q715" i="4" s="1"/>
  <c r="AV731" i="6" s="1"/>
  <c r="P719" i="4"/>
  <c r="Q719" i="4" s="1"/>
  <c r="AV735" i="6" s="1"/>
  <c r="P723" i="4"/>
  <c r="Q723" i="4" s="1"/>
  <c r="AV739" i="6" s="1"/>
  <c r="P727" i="4"/>
  <c r="Q727" i="4" s="1"/>
  <c r="AV743" i="6" s="1"/>
  <c r="P729" i="4"/>
  <c r="Q729" i="4" s="1"/>
  <c r="AV745" i="6" s="1"/>
  <c r="P733" i="4"/>
  <c r="Q733" i="4" s="1"/>
  <c r="AV749" i="6" s="1"/>
  <c r="P736" i="4"/>
  <c r="Q736" i="4" s="1"/>
  <c r="AV752" i="6" s="1"/>
  <c r="P739" i="4"/>
  <c r="Q739" i="4" s="1"/>
  <c r="AV755" i="6" s="1"/>
  <c r="P742" i="4"/>
  <c r="Q742" i="4" s="1"/>
  <c r="AV758" i="6" s="1"/>
  <c r="P745" i="4"/>
  <c r="Q745" i="4" s="1"/>
  <c r="AV761" i="6" s="1"/>
  <c r="P749" i="4"/>
  <c r="Q749" i="4" s="1"/>
  <c r="AV765" i="6" s="1"/>
  <c r="P752" i="4"/>
  <c r="Q752" i="4" s="1"/>
  <c r="AV768" i="6" s="1"/>
  <c r="P756" i="4"/>
  <c r="Q756" i="4" s="1"/>
  <c r="AV772" i="6" s="1"/>
  <c r="P759" i="4"/>
  <c r="Q759" i="4" s="1"/>
  <c r="AV775" i="6" s="1"/>
  <c r="P762" i="4"/>
  <c r="Q762" i="4" s="1"/>
  <c r="AV778" i="6" s="1"/>
  <c r="P766" i="4"/>
  <c r="Q766" i="4" s="1"/>
  <c r="AV782" i="6" s="1"/>
  <c r="P770" i="4"/>
  <c r="Q770" i="4" s="1"/>
  <c r="AV786" i="6" s="1"/>
  <c r="P774" i="4"/>
  <c r="Q774" i="4" s="1"/>
  <c r="AV790" i="6" s="1"/>
  <c r="P778" i="4"/>
  <c r="Q778" i="4" s="1"/>
  <c r="AV794" i="6" s="1"/>
  <c r="P997" i="4"/>
  <c r="Q997" i="4" s="1"/>
  <c r="AV1013" i="6" s="1"/>
  <c r="P1001" i="4"/>
  <c r="Q1001" i="4" s="1"/>
  <c r="AV1017" i="6" s="1"/>
  <c r="P1005" i="4"/>
  <c r="Q1005" i="4" s="1"/>
  <c r="AV1021" i="6" s="1"/>
  <c r="P547" i="4"/>
  <c r="Q547" i="4" s="1"/>
  <c r="AV563" i="6" s="1"/>
  <c r="P551" i="4"/>
  <c r="Q551" i="4" s="1"/>
  <c r="AV567" i="6" s="1"/>
  <c r="P555" i="4"/>
  <c r="Q555" i="4" s="1"/>
  <c r="AV571" i="6" s="1"/>
  <c r="P558" i="4"/>
  <c r="Q558" i="4" s="1"/>
  <c r="AV574" i="6" s="1"/>
  <c r="P562" i="4"/>
  <c r="Q562" i="4" s="1"/>
  <c r="AV578" i="6" s="1"/>
  <c r="P566" i="4"/>
  <c r="Q566" i="4" s="1"/>
  <c r="AV582" i="6" s="1"/>
  <c r="P570" i="4"/>
  <c r="Q570" i="4" s="1"/>
  <c r="AV586" i="6" s="1"/>
  <c r="P573" i="4"/>
  <c r="Q573" i="4" s="1"/>
  <c r="AV589" i="6" s="1"/>
  <c r="P577" i="4"/>
  <c r="Q577" i="4" s="1"/>
  <c r="AV593" i="6" s="1"/>
  <c r="P581" i="4"/>
  <c r="Q581" i="4" s="1"/>
  <c r="AV597" i="6" s="1"/>
  <c r="P585" i="4"/>
  <c r="Q585" i="4" s="1"/>
  <c r="AV601" i="6" s="1"/>
  <c r="P589" i="4"/>
  <c r="Q589" i="4" s="1"/>
  <c r="AV605" i="6" s="1"/>
  <c r="P593" i="4"/>
  <c r="Q593" i="4" s="1"/>
  <c r="AV609" i="6" s="1"/>
  <c r="P597" i="4"/>
  <c r="Q597" i="4" s="1"/>
  <c r="AV613" i="6" s="1"/>
  <c r="P601" i="4"/>
  <c r="Q601" i="4" s="1"/>
  <c r="AV617" i="6" s="1"/>
  <c r="P605" i="4"/>
  <c r="Q605" i="4" s="1"/>
  <c r="AV621" i="6" s="1"/>
  <c r="P609" i="4"/>
  <c r="Q609" i="4" s="1"/>
  <c r="AV625" i="6" s="1"/>
  <c r="P613" i="4"/>
  <c r="Q613" i="4" s="1"/>
  <c r="AV629" i="6" s="1"/>
  <c r="P617" i="4"/>
  <c r="Q617" i="4" s="1"/>
  <c r="AV633" i="6" s="1"/>
  <c r="P621" i="4"/>
  <c r="Q621" i="4" s="1"/>
  <c r="AV637" i="6" s="1"/>
  <c r="P625" i="4"/>
  <c r="Q625" i="4" s="1"/>
  <c r="AV641" i="6" s="1"/>
  <c r="P630" i="4"/>
  <c r="Q630" i="4" s="1"/>
  <c r="AV646" i="6" s="1"/>
  <c r="P633" i="4"/>
  <c r="Q633" i="4" s="1"/>
  <c r="AV649" i="6" s="1"/>
  <c r="P638" i="4"/>
  <c r="Q638" i="4" s="1"/>
  <c r="AV654" i="6" s="1"/>
  <c r="P642" i="4"/>
  <c r="Q642" i="4" s="1"/>
  <c r="AV658" i="6" s="1"/>
  <c r="P645" i="4"/>
  <c r="Q645" i="4" s="1"/>
  <c r="AV661" i="6" s="1"/>
  <c r="P648" i="4"/>
  <c r="Q648" i="4" s="1"/>
  <c r="AV664" i="6" s="1"/>
  <c r="P652" i="4"/>
  <c r="Q652" i="4" s="1"/>
  <c r="AV668" i="6" s="1"/>
  <c r="P656" i="4"/>
  <c r="Q656" i="4" s="1"/>
  <c r="AV672" i="6" s="1"/>
  <c r="P659" i="4"/>
  <c r="Q659" i="4" s="1"/>
  <c r="AV675" i="6" s="1"/>
  <c r="P663" i="4"/>
  <c r="Q663" i="4" s="1"/>
  <c r="AV679" i="6" s="1"/>
  <c r="P667" i="4"/>
  <c r="Q667" i="4" s="1"/>
  <c r="AV683" i="6" s="1"/>
  <c r="P671" i="4"/>
  <c r="Q671" i="4" s="1"/>
  <c r="AV687" i="6" s="1"/>
  <c r="P675" i="4"/>
  <c r="Q675" i="4" s="1"/>
  <c r="AV691" i="6" s="1"/>
  <c r="P679" i="4"/>
  <c r="Q679" i="4" s="1"/>
  <c r="AV695" i="6" s="1"/>
  <c r="P683" i="4"/>
  <c r="Q683" i="4" s="1"/>
  <c r="AV699" i="6" s="1"/>
  <c r="P687" i="4"/>
  <c r="Q687" i="4" s="1"/>
  <c r="AV703" i="6" s="1"/>
  <c r="P691" i="4"/>
  <c r="Q691" i="4" s="1"/>
  <c r="AV707" i="6" s="1"/>
  <c r="P695" i="4"/>
  <c r="Q695" i="4" s="1"/>
  <c r="AV711" i="6" s="1"/>
  <c r="P699" i="4"/>
  <c r="Q699" i="4" s="1"/>
  <c r="AV715" i="6" s="1"/>
  <c r="P703" i="4"/>
  <c r="Q703" i="4" s="1"/>
  <c r="AV719" i="6" s="1"/>
  <c r="P706" i="4"/>
  <c r="Q706" i="4" s="1"/>
  <c r="AV722" i="6" s="1"/>
  <c r="P710" i="4"/>
  <c r="Q710" i="4" s="1"/>
  <c r="AV726" i="6" s="1"/>
  <c r="P713" i="4"/>
  <c r="Q713" i="4" s="1"/>
  <c r="AV729" i="6" s="1"/>
  <c r="P716" i="4"/>
  <c r="Q716" i="4" s="1"/>
  <c r="AV732" i="6" s="1"/>
  <c r="P720" i="4"/>
  <c r="Q720" i="4" s="1"/>
  <c r="AV736" i="6" s="1"/>
  <c r="P724" i="4"/>
  <c r="Q724" i="4" s="1"/>
  <c r="AV740" i="6" s="1"/>
  <c r="P730" i="4"/>
  <c r="Q730" i="4" s="1"/>
  <c r="AV746" i="6" s="1"/>
  <c r="P740" i="4"/>
  <c r="Q740" i="4" s="1"/>
  <c r="AV756" i="6" s="1"/>
  <c r="P743" i="4"/>
  <c r="Q743" i="4" s="1"/>
  <c r="AV759" i="6" s="1"/>
  <c r="P746" i="4"/>
  <c r="Q746" i="4" s="1"/>
  <c r="AV762" i="6" s="1"/>
  <c r="P753" i="4"/>
  <c r="Q753" i="4" s="1"/>
  <c r="AV769" i="6" s="1"/>
  <c r="P763" i="4"/>
  <c r="Q763" i="4" s="1"/>
  <c r="AV779" i="6" s="1"/>
  <c r="P767" i="4"/>
  <c r="Q767" i="4" s="1"/>
  <c r="AV783" i="6" s="1"/>
  <c r="P771" i="4"/>
  <c r="Q771" i="4" s="1"/>
  <c r="AV787" i="6" s="1"/>
  <c r="P775" i="4"/>
  <c r="Q775" i="4" s="1"/>
  <c r="AV791" i="6" s="1"/>
  <c r="P779" i="4"/>
  <c r="Q779" i="4" s="1"/>
  <c r="AV795" i="6" s="1"/>
  <c r="P782" i="4"/>
  <c r="Q782" i="4" s="1"/>
  <c r="AV798" i="6" s="1"/>
  <c r="P786" i="4"/>
  <c r="Q786" i="4" s="1"/>
  <c r="AV802" i="6" s="1"/>
  <c r="P789" i="4"/>
  <c r="Q789" i="4" s="1"/>
  <c r="AV805" i="6" s="1"/>
  <c r="P792" i="4"/>
  <c r="Q792" i="4" s="1"/>
  <c r="AV808" i="6" s="1"/>
  <c r="P796" i="4"/>
  <c r="Q796" i="4" s="1"/>
  <c r="AV812" i="6" s="1"/>
  <c r="P800" i="4"/>
  <c r="Q800" i="4" s="1"/>
  <c r="AV816" i="6" s="1"/>
  <c r="P804" i="4"/>
  <c r="Q804" i="4" s="1"/>
  <c r="AV820" i="6" s="1"/>
  <c r="P808" i="4"/>
  <c r="Q808" i="4" s="1"/>
  <c r="AV824" i="6" s="1"/>
  <c r="P812" i="4"/>
  <c r="Q812" i="4" s="1"/>
  <c r="AV828" i="6" s="1"/>
  <c r="P815" i="4"/>
  <c r="Q815" i="4" s="1"/>
  <c r="AV831" i="6" s="1"/>
  <c r="P819" i="4"/>
  <c r="Q819" i="4" s="1"/>
  <c r="AV835" i="6" s="1"/>
  <c r="P822" i="4"/>
  <c r="Q822" i="4" s="1"/>
  <c r="AV838" i="6" s="1"/>
  <c r="P825" i="4"/>
  <c r="Q825" i="4" s="1"/>
  <c r="AV841" i="6" s="1"/>
  <c r="P829" i="4"/>
  <c r="Q829" i="4" s="1"/>
  <c r="AV845" i="6" s="1"/>
  <c r="P833" i="4"/>
  <c r="Q833" i="4" s="1"/>
  <c r="AV849" i="6" s="1"/>
  <c r="P837" i="4"/>
  <c r="Q837" i="4" s="1"/>
  <c r="AV853" i="6" s="1"/>
  <c r="P841" i="4"/>
  <c r="Q841" i="4" s="1"/>
  <c r="AV857" i="6" s="1"/>
  <c r="P845" i="4"/>
  <c r="Q845" i="4" s="1"/>
  <c r="AV861" i="6" s="1"/>
  <c r="P998" i="4"/>
  <c r="Q998" i="4" s="1"/>
  <c r="AV1014" i="6" s="1"/>
  <c r="P1002" i="4"/>
  <c r="Q1002" i="4" s="1"/>
  <c r="AV1018" i="6" s="1"/>
  <c r="P548" i="4"/>
  <c r="Q548" i="4" s="1"/>
  <c r="AV564" i="6" s="1"/>
  <c r="P552" i="4"/>
  <c r="Q552" i="4" s="1"/>
  <c r="AV568" i="6" s="1"/>
  <c r="P559" i="4"/>
  <c r="Q559" i="4" s="1"/>
  <c r="AV575" i="6" s="1"/>
  <c r="P563" i="4"/>
  <c r="Q563" i="4" s="1"/>
  <c r="AV579" i="6" s="1"/>
  <c r="P567" i="4"/>
  <c r="Q567" i="4" s="1"/>
  <c r="AV583" i="6" s="1"/>
  <c r="P571" i="4"/>
  <c r="Q571" i="4" s="1"/>
  <c r="AV587" i="6" s="1"/>
  <c r="P574" i="4"/>
  <c r="Q574" i="4" s="1"/>
  <c r="AV590" i="6" s="1"/>
  <c r="P578" i="4"/>
  <c r="Q578" i="4" s="1"/>
  <c r="AV594" i="6" s="1"/>
  <c r="P582" i="4"/>
  <c r="Q582" i="4" s="1"/>
  <c r="AV598" i="6" s="1"/>
  <c r="P586" i="4"/>
  <c r="Q586" i="4" s="1"/>
  <c r="AV602" i="6" s="1"/>
  <c r="P590" i="4"/>
  <c r="Q590" i="4" s="1"/>
  <c r="AV606" i="6" s="1"/>
  <c r="P594" i="4"/>
  <c r="Q594" i="4" s="1"/>
  <c r="AV610" i="6" s="1"/>
  <c r="P598" i="4"/>
  <c r="Q598" i="4" s="1"/>
  <c r="AV614" i="6" s="1"/>
  <c r="P602" i="4"/>
  <c r="Q602" i="4" s="1"/>
  <c r="AV618" i="6" s="1"/>
  <c r="P606" i="4"/>
  <c r="Q606" i="4" s="1"/>
  <c r="AV622" i="6" s="1"/>
  <c r="P610" i="4"/>
  <c r="Q610" i="4" s="1"/>
  <c r="AV626" i="6" s="1"/>
  <c r="P614" i="4"/>
  <c r="Q614" i="4" s="1"/>
  <c r="AV630" i="6" s="1"/>
  <c r="P618" i="4"/>
  <c r="Q618" i="4" s="1"/>
  <c r="AV634" i="6" s="1"/>
  <c r="P622" i="4"/>
  <c r="Q622" i="4" s="1"/>
  <c r="AV638" i="6" s="1"/>
  <c r="P626" i="4"/>
  <c r="Q626" i="4" s="1"/>
  <c r="AV642" i="6" s="1"/>
  <c r="P628" i="4"/>
  <c r="Q628" i="4" s="1"/>
  <c r="AV644" i="6" s="1"/>
  <c r="P631" i="4"/>
  <c r="Q631" i="4" s="1"/>
  <c r="AV647" i="6" s="1"/>
  <c r="P634" i="4"/>
  <c r="Q634" i="4" s="1"/>
  <c r="AV650" i="6" s="1"/>
  <c r="P636" i="4"/>
  <c r="Q636" i="4" s="1"/>
  <c r="AV652" i="6" s="1"/>
  <c r="P639" i="4"/>
  <c r="Q639" i="4" s="1"/>
  <c r="AV655" i="6" s="1"/>
  <c r="P643" i="4"/>
  <c r="Q643" i="4" s="1"/>
  <c r="AV659" i="6" s="1"/>
  <c r="P646" i="4"/>
  <c r="Q646" i="4" s="1"/>
  <c r="AV662" i="6" s="1"/>
  <c r="P649" i="4"/>
  <c r="Q649" i="4" s="1"/>
  <c r="AV665" i="6" s="1"/>
  <c r="P653" i="4"/>
  <c r="Q653" i="4" s="1"/>
  <c r="AV669" i="6" s="1"/>
  <c r="P660" i="4"/>
  <c r="Q660" i="4" s="1"/>
  <c r="AV676" i="6" s="1"/>
  <c r="P664" i="4"/>
  <c r="Q664" i="4" s="1"/>
  <c r="AV680" i="6" s="1"/>
  <c r="P668" i="4"/>
  <c r="Q668" i="4" s="1"/>
  <c r="AV684" i="6" s="1"/>
  <c r="P672" i="4"/>
  <c r="Q672" i="4" s="1"/>
  <c r="AV688" i="6" s="1"/>
  <c r="P676" i="4"/>
  <c r="Q676" i="4" s="1"/>
  <c r="AV692" i="6" s="1"/>
  <c r="P680" i="4"/>
  <c r="Q680" i="4" s="1"/>
  <c r="AV696" i="6" s="1"/>
  <c r="P684" i="4"/>
  <c r="Q684" i="4" s="1"/>
  <c r="AV700" i="6" s="1"/>
  <c r="P688" i="4"/>
  <c r="Q688" i="4" s="1"/>
  <c r="AV704" i="6" s="1"/>
  <c r="P692" i="4"/>
  <c r="Q692" i="4" s="1"/>
  <c r="AV708" i="6" s="1"/>
  <c r="P696" i="4"/>
  <c r="Q696" i="4" s="1"/>
  <c r="AV712" i="6" s="1"/>
  <c r="P700" i="4"/>
  <c r="Q700" i="4" s="1"/>
  <c r="AV716" i="6" s="1"/>
  <c r="P704" i="4"/>
  <c r="Q704" i="4" s="1"/>
  <c r="AV720" i="6" s="1"/>
  <c r="P707" i="4"/>
  <c r="Q707" i="4" s="1"/>
  <c r="AV723" i="6" s="1"/>
  <c r="P711" i="4"/>
  <c r="Q711" i="4" s="1"/>
  <c r="AV727" i="6" s="1"/>
  <c r="P714" i="4"/>
  <c r="Q714" i="4" s="1"/>
  <c r="AV730" i="6" s="1"/>
  <c r="P717" i="4"/>
  <c r="Q717" i="4" s="1"/>
  <c r="AV733" i="6" s="1"/>
  <c r="P721" i="4"/>
  <c r="Q721" i="4" s="1"/>
  <c r="AV737" i="6" s="1"/>
  <c r="P725" i="4"/>
  <c r="Q725" i="4" s="1"/>
  <c r="AV741" i="6" s="1"/>
  <c r="P728" i="4"/>
  <c r="Q728" i="4" s="1"/>
  <c r="AV744" i="6" s="1"/>
  <c r="P731" i="4"/>
  <c r="Q731" i="4" s="1"/>
  <c r="AV747" i="6" s="1"/>
  <c r="P734" i="4"/>
  <c r="Q734" i="4" s="1"/>
  <c r="AV750" i="6" s="1"/>
  <c r="P737" i="4"/>
  <c r="Q737" i="4" s="1"/>
  <c r="AV753" i="6" s="1"/>
  <c r="P741" i="4"/>
  <c r="Q741" i="4" s="1"/>
  <c r="AV757" i="6" s="1"/>
  <c r="P744" i="4"/>
  <c r="Q744" i="4" s="1"/>
  <c r="AV760" i="6" s="1"/>
  <c r="P747" i="4"/>
  <c r="Q747" i="4" s="1"/>
  <c r="AV763" i="6" s="1"/>
  <c r="P750" i="4"/>
  <c r="Q750" i="4" s="1"/>
  <c r="AV766" i="6" s="1"/>
  <c r="P754" i="4"/>
  <c r="Q754" i="4" s="1"/>
  <c r="AV770" i="6" s="1"/>
  <c r="P757" i="4"/>
  <c r="Q757" i="4" s="1"/>
  <c r="AV773" i="6" s="1"/>
  <c r="P760" i="4"/>
  <c r="Q760" i="4" s="1"/>
  <c r="AV776" i="6" s="1"/>
  <c r="P764" i="4"/>
  <c r="Q764" i="4" s="1"/>
  <c r="AV780" i="6" s="1"/>
  <c r="P768" i="4"/>
  <c r="Q768" i="4" s="1"/>
  <c r="AV784" i="6" s="1"/>
  <c r="P772" i="4"/>
  <c r="Q772" i="4" s="1"/>
  <c r="AV788" i="6" s="1"/>
  <c r="P776" i="4"/>
  <c r="Q776" i="4" s="1"/>
  <c r="AV792" i="6" s="1"/>
  <c r="P780" i="4"/>
  <c r="Q780" i="4" s="1"/>
  <c r="AV796" i="6" s="1"/>
  <c r="P783" i="4"/>
  <c r="Q783" i="4" s="1"/>
  <c r="AV799" i="6" s="1"/>
  <c r="P787" i="4"/>
  <c r="Q787" i="4" s="1"/>
  <c r="AV803" i="6" s="1"/>
  <c r="P790" i="4"/>
  <c r="Q790" i="4" s="1"/>
  <c r="AV806" i="6" s="1"/>
  <c r="P793" i="4"/>
  <c r="Q793" i="4" s="1"/>
  <c r="AV809" i="6" s="1"/>
  <c r="P797" i="4"/>
  <c r="Q797" i="4" s="1"/>
  <c r="AV813" i="6" s="1"/>
  <c r="P801" i="4"/>
  <c r="Q801" i="4" s="1"/>
  <c r="AV817" i="6" s="1"/>
  <c r="P805" i="4"/>
  <c r="Q805" i="4" s="1"/>
  <c r="AV821" i="6" s="1"/>
  <c r="P809" i="4"/>
  <c r="Q809" i="4" s="1"/>
  <c r="AV825" i="6" s="1"/>
  <c r="P813" i="4"/>
  <c r="Q813" i="4" s="1"/>
  <c r="AV829" i="6" s="1"/>
  <c r="P816" i="4"/>
  <c r="Q816" i="4" s="1"/>
  <c r="AV832" i="6" s="1"/>
  <c r="P820" i="4"/>
  <c r="Q820" i="4" s="1"/>
  <c r="AV836" i="6" s="1"/>
  <c r="P823" i="4"/>
  <c r="Q823" i="4" s="1"/>
  <c r="AV839" i="6" s="1"/>
  <c r="P826" i="4"/>
  <c r="Q826" i="4" s="1"/>
  <c r="AV842" i="6" s="1"/>
  <c r="P830" i="4"/>
  <c r="Q830" i="4" s="1"/>
  <c r="AV846" i="6" s="1"/>
  <c r="P834" i="4"/>
  <c r="Q834" i="4" s="1"/>
  <c r="AV850" i="6" s="1"/>
  <c r="P838" i="4"/>
  <c r="Q838" i="4" s="1"/>
  <c r="AV854" i="6" s="1"/>
  <c r="P842" i="4"/>
  <c r="Q842" i="4" s="1"/>
  <c r="AV858" i="6" s="1"/>
  <c r="P999" i="4"/>
  <c r="Q999" i="4" s="1"/>
  <c r="AV1015" i="6" s="1"/>
  <c r="P1003" i="4"/>
  <c r="Q1003" i="4" s="1"/>
  <c r="AV1019" i="6" s="1"/>
  <c r="P546" i="4"/>
  <c r="Q546" i="4" s="1"/>
  <c r="AV562" i="6" s="1"/>
  <c r="P549" i="4"/>
  <c r="Q549" i="4" s="1"/>
  <c r="AV565" i="6" s="1"/>
  <c r="P553" i="4"/>
  <c r="Q553" i="4" s="1"/>
  <c r="AV569" i="6" s="1"/>
  <c r="P556" i="4"/>
  <c r="Q556" i="4" s="1"/>
  <c r="AV572" i="6" s="1"/>
  <c r="P560" i="4"/>
  <c r="Q560" i="4" s="1"/>
  <c r="AV576" i="6" s="1"/>
  <c r="P564" i="4"/>
  <c r="Q564" i="4" s="1"/>
  <c r="AV580" i="6" s="1"/>
  <c r="P568" i="4"/>
  <c r="Q568" i="4" s="1"/>
  <c r="AV584" i="6" s="1"/>
  <c r="P575" i="4"/>
  <c r="Q575" i="4" s="1"/>
  <c r="AV591" i="6" s="1"/>
  <c r="P579" i="4"/>
  <c r="Q579" i="4" s="1"/>
  <c r="AV595" i="6" s="1"/>
  <c r="P583" i="4"/>
  <c r="Q583" i="4" s="1"/>
  <c r="AV599" i="6" s="1"/>
  <c r="P587" i="4"/>
  <c r="Q587" i="4" s="1"/>
  <c r="AV603" i="6" s="1"/>
  <c r="P591" i="4"/>
  <c r="Q591" i="4" s="1"/>
  <c r="AV607" i="6" s="1"/>
  <c r="P595" i="4"/>
  <c r="Q595" i="4" s="1"/>
  <c r="AV611" i="6" s="1"/>
  <c r="P599" i="4"/>
  <c r="Q599" i="4" s="1"/>
  <c r="AV615" i="6" s="1"/>
  <c r="P603" i="4"/>
  <c r="Q603" i="4" s="1"/>
  <c r="AV619" i="6" s="1"/>
  <c r="P607" i="4"/>
  <c r="Q607" i="4" s="1"/>
  <c r="AV623" i="6" s="1"/>
  <c r="P611" i="4"/>
  <c r="Q611" i="4" s="1"/>
  <c r="AV627" i="6" s="1"/>
  <c r="P615" i="4"/>
  <c r="Q615" i="4" s="1"/>
  <c r="AV631" i="6" s="1"/>
  <c r="P619" i="4"/>
  <c r="Q619" i="4" s="1"/>
  <c r="AV635" i="6" s="1"/>
  <c r="P623" i="4"/>
  <c r="Q623" i="4" s="1"/>
  <c r="AV639" i="6" s="1"/>
  <c r="P640" i="4"/>
  <c r="Q640" i="4" s="1"/>
  <c r="AV656" i="6" s="1"/>
  <c r="P644" i="4"/>
  <c r="Q644" i="4" s="1"/>
  <c r="AV660" i="6" s="1"/>
  <c r="P647" i="4"/>
  <c r="Q647" i="4" s="1"/>
  <c r="AV663" i="6" s="1"/>
  <c r="P650" i="4"/>
  <c r="Q650" i="4" s="1"/>
  <c r="AV666" i="6" s="1"/>
  <c r="P654" i="4"/>
  <c r="Q654" i="4" s="1"/>
  <c r="AV670" i="6" s="1"/>
  <c r="P657" i="4"/>
  <c r="Q657" i="4" s="1"/>
  <c r="AV673" i="6" s="1"/>
  <c r="P661" i="4"/>
  <c r="Q661" i="4" s="1"/>
  <c r="AV677" i="6" s="1"/>
  <c r="P665" i="4"/>
  <c r="Q665" i="4" s="1"/>
  <c r="AV681" i="6" s="1"/>
  <c r="P669" i="4"/>
  <c r="Q669" i="4" s="1"/>
  <c r="AV685" i="6" s="1"/>
  <c r="P673" i="4"/>
  <c r="Q673" i="4" s="1"/>
  <c r="AV689" i="6" s="1"/>
  <c r="P677" i="4"/>
  <c r="Q677" i="4" s="1"/>
  <c r="AV693" i="6" s="1"/>
  <c r="P681" i="4"/>
  <c r="Q681" i="4" s="1"/>
  <c r="AV697" i="6" s="1"/>
  <c r="P685" i="4"/>
  <c r="Q685" i="4" s="1"/>
  <c r="AV701" i="6" s="1"/>
  <c r="P689" i="4"/>
  <c r="Q689" i="4" s="1"/>
  <c r="AV705" i="6" s="1"/>
  <c r="P693" i="4"/>
  <c r="Q693" i="4" s="1"/>
  <c r="AV709" i="6" s="1"/>
  <c r="P697" i="4"/>
  <c r="Q697" i="4" s="1"/>
  <c r="AV713" i="6" s="1"/>
  <c r="P701" i="4"/>
  <c r="Q701" i="4" s="1"/>
  <c r="AV717" i="6" s="1"/>
  <c r="P708" i="4"/>
  <c r="Q708" i="4" s="1"/>
  <c r="AV724" i="6" s="1"/>
  <c r="P718" i="4"/>
  <c r="Q718" i="4" s="1"/>
  <c r="AV734" i="6" s="1"/>
  <c r="P722" i="4"/>
  <c r="Q722" i="4" s="1"/>
  <c r="AV738" i="6" s="1"/>
  <c r="P726" i="4"/>
  <c r="Q726" i="4" s="1"/>
  <c r="AV742" i="6" s="1"/>
  <c r="P732" i="4"/>
  <c r="Q732" i="4" s="1"/>
  <c r="AV748" i="6" s="1"/>
  <c r="P735" i="4"/>
  <c r="Q735" i="4" s="1"/>
  <c r="AV751" i="6" s="1"/>
  <c r="P738" i="4"/>
  <c r="Q738" i="4" s="1"/>
  <c r="AV754" i="6" s="1"/>
  <c r="P748" i="4"/>
  <c r="Q748" i="4" s="1"/>
  <c r="AV764" i="6" s="1"/>
  <c r="P751" i="4"/>
  <c r="Q751" i="4" s="1"/>
  <c r="AV767" i="6" s="1"/>
  <c r="P755" i="4"/>
  <c r="Q755" i="4" s="1"/>
  <c r="AV771" i="6" s="1"/>
  <c r="P758" i="4"/>
  <c r="Q758" i="4" s="1"/>
  <c r="AV774" i="6" s="1"/>
  <c r="P761" i="4"/>
  <c r="Q761" i="4" s="1"/>
  <c r="AV777" i="6" s="1"/>
  <c r="P765" i="4"/>
  <c r="Q765" i="4" s="1"/>
  <c r="AV781" i="6" s="1"/>
  <c r="P769" i="4"/>
  <c r="Q769" i="4" s="1"/>
  <c r="AV785" i="6" s="1"/>
  <c r="P773" i="4"/>
  <c r="Q773" i="4" s="1"/>
  <c r="AV789" i="6" s="1"/>
  <c r="P777" i="4"/>
  <c r="Q777" i="4" s="1"/>
  <c r="AV793" i="6" s="1"/>
  <c r="P781" i="4"/>
  <c r="Q781" i="4" s="1"/>
  <c r="AV797" i="6" s="1"/>
  <c r="P784" i="4"/>
  <c r="Q784" i="4" s="1"/>
  <c r="AV800" i="6" s="1"/>
  <c r="P788" i="4"/>
  <c r="Q788" i="4" s="1"/>
  <c r="AV804" i="6" s="1"/>
  <c r="P993" i="4"/>
  <c r="Q993" i="4" s="1"/>
  <c r="AV1009" i="6" s="1"/>
  <c r="P986" i="4"/>
  <c r="Q986" i="4" s="1"/>
  <c r="AV1002" i="6" s="1"/>
  <c r="P982" i="4"/>
  <c r="Q982" i="4" s="1"/>
  <c r="AV998" i="6" s="1"/>
  <c r="P978" i="4"/>
  <c r="Q978" i="4" s="1"/>
  <c r="AV994" i="6" s="1"/>
  <c r="P974" i="4"/>
  <c r="Q974" i="4" s="1"/>
  <c r="AV990" i="6" s="1"/>
  <c r="P970" i="4"/>
  <c r="Q970" i="4" s="1"/>
  <c r="AV986" i="6" s="1"/>
  <c r="P967" i="4"/>
  <c r="Q967" i="4" s="1"/>
  <c r="AV983" i="6" s="1"/>
  <c r="P963" i="4"/>
  <c r="Q963" i="4" s="1"/>
  <c r="AV979" i="6" s="1"/>
  <c r="P956" i="4"/>
  <c r="Q956" i="4" s="1"/>
  <c r="AV972" i="6" s="1"/>
  <c r="P952" i="4"/>
  <c r="Q952" i="4" s="1"/>
  <c r="AV968" i="6" s="1"/>
  <c r="P948" i="4"/>
  <c r="Q948" i="4" s="1"/>
  <c r="AV964" i="6" s="1"/>
  <c r="P944" i="4"/>
  <c r="Q944" i="4" s="1"/>
  <c r="AV960" i="6" s="1"/>
  <c r="P941" i="4"/>
  <c r="Q941" i="4" s="1"/>
  <c r="AV957" i="6" s="1"/>
  <c r="P937" i="4"/>
  <c r="Q937" i="4" s="1"/>
  <c r="AV953" i="6" s="1"/>
  <c r="P934" i="4"/>
  <c r="Q934" i="4" s="1"/>
  <c r="AV950" i="6" s="1"/>
  <c r="P930" i="4"/>
  <c r="Q930" i="4" s="1"/>
  <c r="AV946" i="6" s="1"/>
  <c r="P927" i="4"/>
  <c r="Q927" i="4" s="1"/>
  <c r="AV943" i="6" s="1"/>
  <c r="P923" i="4"/>
  <c r="Q923" i="4" s="1"/>
  <c r="AV939" i="6" s="1"/>
  <c r="P919" i="4"/>
  <c r="Q919" i="4" s="1"/>
  <c r="AV935" i="6" s="1"/>
  <c r="P915" i="4"/>
  <c r="Q915" i="4" s="1"/>
  <c r="AV931" i="6" s="1"/>
  <c r="P908" i="4"/>
  <c r="Q908" i="4" s="1"/>
  <c r="AV924" i="6" s="1"/>
  <c r="P904" i="4"/>
  <c r="Q904" i="4" s="1"/>
  <c r="AV920" i="6" s="1"/>
  <c r="P901" i="4"/>
  <c r="Q901" i="4" s="1"/>
  <c r="AV917" i="6" s="1"/>
  <c r="P897" i="4"/>
  <c r="Q897" i="4" s="1"/>
  <c r="AV913" i="6" s="1"/>
  <c r="P894" i="4"/>
  <c r="Q894" i="4" s="1"/>
  <c r="AV910" i="6" s="1"/>
  <c r="P890" i="4"/>
  <c r="Q890" i="4" s="1"/>
  <c r="AV906" i="6" s="1"/>
  <c r="P886" i="4"/>
  <c r="Q886" i="4" s="1"/>
  <c r="AV902" i="6" s="1"/>
  <c r="P882" i="4"/>
  <c r="Q882" i="4" s="1"/>
  <c r="AV898" i="6" s="1"/>
  <c r="P879" i="4"/>
  <c r="Q879" i="4" s="1"/>
  <c r="AV895" i="6" s="1"/>
  <c r="P875" i="4"/>
  <c r="Q875" i="4" s="1"/>
  <c r="AV891" i="6" s="1"/>
  <c r="P868" i="4"/>
  <c r="Q868" i="4" s="1"/>
  <c r="AV884" i="6" s="1"/>
  <c r="P864" i="4"/>
  <c r="Q864" i="4" s="1"/>
  <c r="AV880" i="6" s="1"/>
  <c r="P860" i="4"/>
  <c r="Q860" i="4" s="1"/>
  <c r="AV876" i="6" s="1"/>
  <c r="P856" i="4"/>
  <c r="Q856" i="4" s="1"/>
  <c r="AV872" i="6" s="1"/>
  <c r="P853" i="4"/>
  <c r="Q853" i="4" s="1"/>
  <c r="AV869" i="6" s="1"/>
  <c r="P850" i="4"/>
  <c r="Q850" i="4" s="1"/>
  <c r="AV866" i="6" s="1"/>
  <c r="P846" i="4"/>
  <c r="Q846" i="4" s="1"/>
  <c r="AV862" i="6" s="1"/>
  <c r="P839" i="4"/>
  <c r="Q839" i="4" s="1"/>
  <c r="AV855" i="6" s="1"/>
  <c r="P831" i="4"/>
  <c r="Q831" i="4" s="1"/>
  <c r="AV847" i="6" s="1"/>
  <c r="P817" i="4"/>
  <c r="Q817" i="4" s="1"/>
  <c r="AV833" i="6" s="1"/>
  <c r="P810" i="4"/>
  <c r="Q810" i="4" s="1"/>
  <c r="AV826" i="6" s="1"/>
  <c r="P802" i="4"/>
  <c r="Q802" i="4" s="1"/>
  <c r="AV818" i="6" s="1"/>
  <c r="P794" i="4"/>
  <c r="Q794" i="4" s="1"/>
  <c r="AV810" i="6" s="1"/>
  <c r="P785" i="4"/>
  <c r="Q785" i="4" s="1"/>
  <c r="AV801" i="6" s="1"/>
  <c r="J780" i="3" l="1"/>
  <c r="K780" i="3" s="1"/>
  <c r="BL795" i="6" s="1"/>
  <c r="L780" i="3"/>
  <c r="H781" i="3"/>
  <c r="I781" i="3" s="1"/>
  <c r="G782" i="3"/>
  <c r="BE25" i="6"/>
  <c r="A27" i="6"/>
  <c r="AI27" i="6" s="1"/>
  <c r="AP27" i="6" s="1"/>
  <c r="BH25" i="6"/>
  <c r="BG25" i="6" s="1"/>
  <c r="BJ25" i="6"/>
  <c r="BI25" i="6" s="1"/>
  <c r="AY26" i="6"/>
  <c r="AP26" i="6"/>
  <c r="AQ26" i="6"/>
  <c r="AP25" i="6"/>
  <c r="BG24" i="6"/>
  <c r="BD26" i="6"/>
  <c r="AM26" i="6" s="1"/>
  <c r="C102" i="2"/>
  <c r="D101" i="2"/>
  <c r="AY27" i="6"/>
  <c r="A28" i="6"/>
  <c r="AI28" i="6" s="1"/>
  <c r="BD27" i="6"/>
  <c r="AM27" i="6" s="1"/>
  <c r="AW27" i="6"/>
  <c r="G5" i="4"/>
  <c r="H5" i="4" s="1"/>
  <c r="I5" i="4" s="1"/>
  <c r="J5" i="4" s="1"/>
  <c r="K5" i="4" s="1"/>
  <c r="L5" i="4" s="1"/>
  <c r="M5" i="4" s="1"/>
  <c r="F5" i="4"/>
  <c r="E5" i="4"/>
  <c r="C8" i="4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C502" i="4" s="1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7" i="4"/>
  <c r="G783" i="3" l="1"/>
  <c r="H782" i="3"/>
  <c r="I782" i="3" s="1"/>
  <c r="L781" i="3"/>
  <c r="J781" i="3"/>
  <c r="K781" i="3" s="1"/>
  <c r="BL796" i="6" s="1"/>
  <c r="AQ27" i="6"/>
  <c r="BE26" i="6"/>
  <c r="BH26" i="6"/>
  <c r="BJ26" i="6"/>
  <c r="BI26" i="6" s="1"/>
  <c r="AQ28" i="6"/>
  <c r="E101" i="2"/>
  <c r="C103" i="2"/>
  <c r="D102" i="2"/>
  <c r="AY28" i="6"/>
  <c r="BH27" i="6"/>
  <c r="BE27" i="6"/>
  <c r="BJ27" i="6"/>
  <c r="BI27" i="6" s="1"/>
  <c r="A29" i="6"/>
  <c r="AI29" i="6" s="1"/>
  <c r="BD28" i="6"/>
  <c r="AM28" i="6" s="1"/>
  <c r="AW28" i="6"/>
  <c r="J782" i="3" l="1"/>
  <c r="K782" i="3" s="1"/>
  <c r="BL797" i="6" s="1"/>
  <c r="L782" i="3"/>
  <c r="H783" i="3"/>
  <c r="I783" i="3" s="1"/>
  <c r="G784" i="3"/>
  <c r="BG26" i="6"/>
  <c r="BG27" i="6"/>
  <c r="AQ29" i="6"/>
  <c r="AP28" i="6"/>
  <c r="C104" i="2"/>
  <c r="D103" i="2"/>
  <c r="E102" i="2"/>
  <c r="F101" i="2"/>
  <c r="AY29" i="6"/>
  <c r="BH28" i="6"/>
  <c r="BE28" i="6"/>
  <c r="BJ28" i="6"/>
  <c r="BI28" i="6" s="1"/>
  <c r="AW29" i="6"/>
  <c r="A30" i="6"/>
  <c r="AI30" i="6" s="1"/>
  <c r="BD29" i="6"/>
  <c r="AM29" i="6" s="1"/>
  <c r="C5" i="2"/>
  <c r="D5" i="2" s="1"/>
  <c r="E5" i="2" s="1"/>
  <c r="F5" i="2" s="1"/>
  <c r="G5" i="2" s="1"/>
  <c r="H5" i="2" s="1"/>
  <c r="C6" i="2"/>
  <c r="D6" i="2" s="1"/>
  <c r="E6" i="2" s="1"/>
  <c r="F6" i="2" s="1"/>
  <c r="G6" i="2" s="1"/>
  <c r="H6" i="2" s="1"/>
  <c r="C7" i="2"/>
  <c r="D7" i="2" s="1"/>
  <c r="E7" i="2" s="1"/>
  <c r="F7" i="2" s="1"/>
  <c r="G7" i="2" s="1"/>
  <c r="H7" i="2" s="1"/>
  <c r="C8" i="2"/>
  <c r="D8" i="2" s="1"/>
  <c r="E8" i="2" s="1"/>
  <c r="F8" i="2" s="1"/>
  <c r="G8" i="2" s="1"/>
  <c r="H8" i="2" s="1"/>
  <c r="C9" i="2"/>
  <c r="D9" i="2" s="1"/>
  <c r="E9" i="2" s="1"/>
  <c r="F9" i="2" s="1"/>
  <c r="G9" i="2" s="1"/>
  <c r="H9" i="2" s="1"/>
  <c r="C10" i="2"/>
  <c r="D10" i="2" s="1"/>
  <c r="E10" i="2" s="1"/>
  <c r="F10" i="2" s="1"/>
  <c r="G10" i="2" s="1"/>
  <c r="H10" i="2" s="1"/>
  <c r="C11" i="2"/>
  <c r="D11" i="2" s="1"/>
  <c r="E11" i="2" s="1"/>
  <c r="F11" i="2" s="1"/>
  <c r="G11" i="2" s="1"/>
  <c r="H11" i="2" s="1"/>
  <c r="C12" i="2"/>
  <c r="D12" i="2" s="1"/>
  <c r="E12" i="2" s="1"/>
  <c r="F12" i="2" s="1"/>
  <c r="G12" i="2" s="1"/>
  <c r="H12" i="2" s="1"/>
  <c r="C13" i="2"/>
  <c r="D13" i="2" s="1"/>
  <c r="E13" i="2" s="1"/>
  <c r="F13" i="2" s="1"/>
  <c r="G13" i="2" s="1"/>
  <c r="H13" i="2" s="1"/>
  <c r="C14" i="2"/>
  <c r="D14" i="2" s="1"/>
  <c r="E14" i="2" s="1"/>
  <c r="F14" i="2" s="1"/>
  <c r="G14" i="2" s="1"/>
  <c r="H14" i="2" s="1"/>
  <c r="C15" i="2"/>
  <c r="D15" i="2" s="1"/>
  <c r="E15" i="2" s="1"/>
  <c r="F15" i="2" s="1"/>
  <c r="G15" i="2" s="1"/>
  <c r="H15" i="2" s="1"/>
  <c r="C16" i="2"/>
  <c r="D16" i="2" s="1"/>
  <c r="E16" i="2" s="1"/>
  <c r="F16" i="2" s="1"/>
  <c r="G16" i="2" s="1"/>
  <c r="H16" i="2" s="1"/>
  <c r="C17" i="2"/>
  <c r="D17" i="2" s="1"/>
  <c r="E17" i="2" s="1"/>
  <c r="F17" i="2" s="1"/>
  <c r="G17" i="2" s="1"/>
  <c r="H17" i="2" s="1"/>
  <c r="C18" i="2"/>
  <c r="D18" i="2" s="1"/>
  <c r="E18" i="2" s="1"/>
  <c r="F18" i="2" s="1"/>
  <c r="G18" i="2" s="1"/>
  <c r="H18" i="2" s="1"/>
  <c r="C19" i="2"/>
  <c r="D19" i="2" s="1"/>
  <c r="E19" i="2" s="1"/>
  <c r="F19" i="2" s="1"/>
  <c r="G19" i="2" s="1"/>
  <c r="H19" i="2" s="1"/>
  <c r="C20" i="2"/>
  <c r="D20" i="2" s="1"/>
  <c r="E20" i="2" s="1"/>
  <c r="F20" i="2" s="1"/>
  <c r="G20" i="2" s="1"/>
  <c r="H20" i="2" s="1"/>
  <c r="C21" i="2"/>
  <c r="D21" i="2" s="1"/>
  <c r="E21" i="2" s="1"/>
  <c r="F21" i="2" s="1"/>
  <c r="G21" i="2" s="1"/>
  <c r="H21" i="2" s="1"/>
  <c r="C22" i="2"/>
  <c r="D22" i="2" s="1"/>
  <c r="E22" i="2" s="1"/>
  <c r="F22" i="2" s="1"/>
  <c r="G22" i="2" s="1"/>
  <c r="H22" i="2" s="1"/>
  <c r="C23" i="2"/>
  <c r="D23" i="2" s="1"/>
  <c r="E23" i="2" s="1"/>
  <c r="F23" i="2" s="1"/>
  <c r="G23" i="2" s="1"/>
  <c r="H23" i="2" s="1"/>
  <c r="C24" i="2"/>
  <c r="D24" i="2" s="1"/>
  <c r="E24" i="2" s="1"/>
  <c r="F24" i="2" s="1"/>
  <c r="G24" i="2" s="1"/>
  <c r="H24" i="2" s="1"/>
  <c r="C25" i="2"/>
  <c r="D25" i="2" s="1"/>
  <c r="E25" i="2" s="1"/>
  <c r="F25" i="2" s="1"/>
  <c r="G25" i="2" s="1"/>
  <c r="H25" i="2" s="1"/>
  <c r="C26" i="2"/>
  <c r="D26" i="2" s="1"/>
  <c r="E26" i="2" s="1"/>
  <c r="F26" i="2" s="1"/>
  <c r="G26" i="2" s="1"/>
  <c r="H26" i="2" s="1"/>
  <c r="C27" i="2"/>
  <c r="D27" i="2" s="1"/>
  <c r="E27" i="2" s="1"/>
  <c r="F27" i="2" s="1"/>
  <c r="G27" i="2" s="1"/>
  <c r="H27" i="2" s="1"/>
  <c r="C28" i="2"/>
  <c r="D28" i="2" s="1"/>
  <c r="E28" i="2" s="1"/>
  <c r="F28" i="2" s="1"/>
  <c r="G28" i="2" s="1"/>
  <c r="H28" i="2" s="1"/>
  <c r="C29" i="2"/>
  <c r="D29" i="2" s="1"/>
  <c r="E29" i="2" s="1"/>
  <c r="F29" i="2" s="1"/>
  <c r="G29" i="2" s="1"/>
  <c r="H29" i="2" s="1"/>
  <c r="C30" i="2"/>
  <c r="D30" i="2" s="1"/>
  <c r="E30" i="2" s="1"/>
  <c r="F30" i="2" s="1"/>
  <c r="G30" i="2" s="1"/>
  <c r="H30" i="2" s="1"/>
  <c r="C31" i="2"/>
  <c r="D31" i="2" s="1"/>
  <c r="E31" i="2" s="1"/>
  <c r="F31" i="2" s="1"/>
  <c r="G31" i="2" s="1"/>
  <c r="H31" i="2" s="1"/>
  <c r="C32" i="2"/>
  <c r="D32" i="2" s="1"/>
  <c r="E32" i="2" s="1"/>
  <c r="F32" i="2" s="1"/>
  <c r="G32" i="2" s="1"/>
  <c r="H32" i="2" s="1"/>
  <c r="C33" i="2"/>
  <c r="D33" i="2" s="1"/>
  <c r="E33" i="2" s="1"/>
  <c r="F33" i="2" s="1"/>
  <c r="G33" i="2" s="1"/>
  <c r="H33" i="2" s="1"/>
  <c r="C34" i="2"/>
  <c r="D34" i="2" s="1"/>
  <c r="E34" i="2" s="1"/>
  <c r="F34" i="2" s="1"/>
  <c r="G34" i="2" s="1"/>
  <c r="H34" i="2" s="1"/>
  <c r="C35" i="2"/>
  <c r="D35" i="2" s="1"/>
  <c r="E35" i="2" s="1"/>
  <c r="F35" i="2" s="1"/>
  <c r="G35" i="2" s="1"/>
  <c r="H35" i="2" s="1"/>
  <c r="C36" i="2"/>
  <c r="D36" i="2" s="1"/>
  <c r="E36" i="2" s="1"/>
  <c r="F36" i="2" s="1"/>
  <c r="G36" i="2" s="1"/>
  <c r="H36" i="2" s="1"/>
  <c r="C37" i="2"/>
  <c r="D37" i="2" s="1"/>
  <c r="E37" i="2" s="1"/>
  <c r="F37" i="2" s="1"/>
  <c r="G37" i="2" s="1"/>
  <c r="H37" i="2" s="1"/>
  <c r="C38" i="2"/>
  <c r="D38" i="2" s="1"/>
  <c r="E38" i="2" s="1"/>
  <c r="F38" i="2" s="1"/>
  <c r="G38" i="2" s="1"/>
  <c r="H38" i="2" s="1"/>
  <c r="C39" i="2"/>
  <c r="D39" i="2" s="1"/>
  <c r="E39" i="2" s="1"/>
  <c r="F39" i="2" s="1"/>
  <c r="G39" i="2" s="1"/>
  <c r="H39" i="2" s="1"/>
  <c r="C40" i="2"/>
  <c r="D40" i="2" s="1"/>
  <c r="E40" i="2" s="1"/>
  <c r="F40" i="2" s="1"/>
  <c r="G40" i="2" s="1"/>
  <c r="H40" i="2" s="1"/>
  <c r="C41" i="2"/>
  <c r="D41" i="2" s="1"/>
  <c r="E41" i="2" s="1"/>
  <c r="F41" i="2" s="1"/>
  <c r="G41" i="2" s="1"/>
  <c r="H41" i="2" s="1"/>
  <c r="C42" i="2"/>
  <c r="D42" i="2" s="1"/>
  <c r="E42" i="2" s="1"/>
  <c r="F42" i="2" s="1"/>
  <c r="G42" i="2" s="1"/>
  <c r="H42" i="2" s="1"/>
  <c r="C43" i="2"/>
  <c r="D43" i="2" s="1"/>
  <c r="E43" i="2" s="1"/>
  <c r="F43" i="2" s="1"/>
  <c r="G43" i="2" s="1"/>
  <c r="H43" i="2" s="1"/>
  <c r="C44" i="2"/>
  <c r="D44" i="2" s="1"/>
  <c r="E44" i="2" s="1"/>
  <c r="F44" i="2" s="1"/>
  <c r="G44" i="2" s="1"/>
  <c r="H44" i="2" s="1"/>
  <c r="C45" i="2"/>
  <c r="D45" i="2" s="1"/>
  <c r="E45" i="2" s="1"/>
  <c r="F45" i="2" s="1"/>
  <c r="G45" i="2" s="1"/>
  <c r="H45" i="2" s="1"/>
  <c r="C46" i="2"/>
  <c r="D46" i="2" s="1"/>
  <c r="E46" i="2" s="1"/>
  <c r="F46" i="2" s="1"/>
  <c r="G46" i="2" s="1"/>
  <c r="H46" i="2" s="1"/>
  <c r="C47" i="2"/>
  <c r="D47" i="2" s="1"/>
  <c r="E47" i="2" s="1"/>
  <c r="F47" i="2" s="1"/>
  <c r="G47" i="2" s="1"/>
  <c r="H47" i="2" s="1"/>
  <c r="C48" i="2"/>
  <c r="D48" i="2" s="1"/>
  <c r="E48" i="2" s="1"/>
  <c r="F48" i="2" s="1"/>
  <c r="G48" i="2" s="1"/>
  <c r="H48" i="2" s="1"/>
  <c r="C49" i="2"/>
  <c r="D49" i="2" s="1"/>
  <c r="E49" i="2" s="1"/>
  <c r="F49" i="2" s="1"/>
  <c r="G49" i="2" s="1"/>
  <c r="H49" i="2" s="1"/>
  <c r="C50" i="2"/>
  <c r="D50" i="2" s="1"/>
  <c r="E50" i="2" s="1"/>
  <c r="F50" i="2" s="1"/>
  <c r="G50" i="2" s="1"/>
  <c r="H50" i="2" s="1"/>
  <c r="C51" i="2"/>
  <c r="D51" i="2" s="1"/>
  <c r="E51" i="2" s="1"/>
  <c r="F51" i="2" s="1"/>
  <c r="G51" i="2" s="1"/>
  <c r="H51" i="2" s="1"/>
  <c r="C52" i="2"/>
  <c r="D52" i="2" s="1"/>
  <c r="E52" i="2" s="1"/>
  <c r="F52" i="2" s="1"/>
  <c r="G52" i="2" s="1"/>
  <c r="H52" i="2" s="1"/>
  <c r="C53" i="2"/>
  <c r="D53" i="2" s="1"/>
  <c r="E53" i="2" s="1"/>
  <c r="F53" i="2" s="1"/>
  <c r="G53" i="2" s="1"/>
  <c r="H53" i="2" s="1"/>
  <c r="C54" i="2"/>
  <c r="D54" i="2" s="1"/>
  <c r="E54" i="2" s="1"/>
  <c r="F54" i="2" s="1"/>
  <c r="G54" i="2" s="1"/>
  <c r="H54" i="2" s="1"/>
  <c r="C55" i="2"/>
  <c r="D55" i="2" s="1"/>
  <c r="E55" i="2" s="1"/>
  <c r="F55" i="2" s="1"/>
  <c r="G55" i="2" s="1"/>
  <c r="H55" i="2" s="1"/>
  <c r="C56" i="2"/>
  <c r="D56" i="2" s="1"/>
  <c r="E56" i="2" s="1"/>
  <c r="F56" i="2" s="1"/>
  <c r="G56" i="2" s="1"/>
  <c r="H56" i="2" s="1"/>
  <c r="C57" i="2"/>
  <c r="D57" i="2" s="1"/>
  <c r="E57" i="2" s="1"/>
  <c r="F57" i="2" s="1"/>
  <c r="G57" i="2" s="1"/>
  <c r="H57" i="2" s="1"/>
  <c r="C58" i="2"/>
  <c r="D58" i="2" s="1"/>
  <c r="E58" i="2" s="1"/>
  <c r="F58" i="2" s="1"/>
  <c r="G58" i="2" s="1"/>
  <c r="H58" i="2" s="1"/>
  <c r="C59" i="2"/>
  <c r="D59" i="2" s="1"/>
  <c r="E59" i="2" s="1"/>
  <c r="F59" i="2" s="1"/>
  <c r="G59" i="2" s="1"/>
  <c r="H59" i="2" s="1"/>
  <c r="C60" i="2"/>
  <c r="D60" i="2" s="1"/>
  <c r="E60" i="2" s="1"/>
  <c r="F60" i="2" s="1"/>
  <c r="G60" i="2" s="1"/>
  <c r="H60" i="2" s="1"/>
  <c r="C61" i="2"/>
  <c r="D61" i="2" s="1"/>
  <c r="E61" i="2" s="1"/>
  <c r="F61" i="2" s="1"/>
  <c r="G61" i="2" s="1"/>
  <c r="H61" i="2" s="1"/>
  <c r="C62" i="2"/>
  <c r="D62" i="2" s="1"/>
  <c r="E62" i="2" s="1"/>
  <c r="F62" i="2" s="1"/>
  <c r="G62" i="2" s="1"/>
  <c r="H62" i="2" s="1"/>
  <c r="C63" i="2"/>
  <c r="D63" i="2" s="1"/>
  <c r="E63" i="2" s="1"/>
  <c r="F63" i="2" s="1"/>
  <c r="G63" i="2" s="1"/>
  <c r="H63" i="2" s="1"/>
  <c r="C64" i="2"/>
  <c r="D64" i="2" s="1"/>
  <c r="E64" i="2" s="1"/>
  <c r="F64" i="2" s="1"/>
  <c r="G64" i="2" s="1"/>
  <c r="H64" i="2" s="1"/>
  <c r="C65" i="2"/>
  <c r="D65" i="2" s="1"/>
  <c r="E65" i="2" s="1"/>
  <c r="F65" i="2" s="1"/>
  <c r="G65" i="2" s="1"/>
  <c r="H65" i="2" s="1"/>
  <c r="C66" i="2"/>
  <c r="D66" i="2" s="1"/>
  <c r="E66" i="2" s="1"/>
  <c r="F66" i="2" s="1"/>
  <c r="G66" i="2" s="1"/>
  <c r="H66" i="2" s="1"/>
  <c r="C67" i="2"/>
  <c r="D67" i="2" s="1"/>
  <c r="E67" i="2" s="1"/>
  <c r="F67" i="2" s="1"/>
  <c r="G67" i="2" s="1"/>
  <c r="H67" i="2" s="1"/>
  <c r="C68" i="2"/>
  <c r="D68" i="2" s="1"/>
  <c r="E68" i="2" s="1"/>
  <c r="F68" i="2" s="1"/>
  <c r="G68" i="2" s="1"/>
  <c r="H68" i="2" s="1"/>
  <c r="C69" i="2"/>
  <c r="D69" i="2" s="1"/>
  <c r="E69" i="2" s="1"/>
  <c r="F69" i="2" s="1"/>
  <c r="G69" i="2" s="1"/>
  <c r="H69" i="2" s="1"/>
  <c r="C70" i="2"/>
  <c r="D70" i="2" s="1"/>
  <c r="E70" i="2" s="1"/>
  <c r="F70" i="2" s="1"/>
  <c r="G70" i="2" s="1"/>
  <c r="H70" i="2" s="1"/>
  <c r="C71" i="2"/>
  <c r="D71" i="2" s="1"/>
  <c r="E71" i="2" s="1"/>
  <c r="F71" i="2" s="1"/>
  <c r="G71" i="2" s="1"/>
  <c r="H71" i="2" s="1"/>
  <c r="C72" i="2"/>
  <c r="D72" i="2" s="1"/>
  <c r="E72" i="2" s="1"/>
  <c r="F72" i="2" s="1"/>
  <c r="G72" i="2" s="1"/>
  <c r="H72" i="2" s="1"/>
  <c r="C73" i="2"/>
  <c r="D73" i="2" s="1"/>
  <c r="E73" i="2" s="1"/>
  <c r="F73" i="2" s="1"/>
  <c r="G73" i="2" s="1"/>
  <c r="H73" i="2" s="1"/>
  <c r="C74" i="2"/>
  <c r="D74" i="2" s="1"/>
  <c r="E74" i="2" s="1"/>
  <c r="F74" i="2" s="1"/>
  <c r="G74" i="2" s="1"/>
  <c r="H74" i="2" s="1"/>
  <c r="C75" i="2"/>
  <c r="D75" i="2" s="1"/>
  <c r="E75" i="2" s="1"/>
  <c r="F75" i="2" s="1"/>
  <c r="G75" i="2" s="1"/>
  <c r="H75" i="2" s="1"/>
  <c r="C76" i="2"/>
  <c r="D76" i="2" s="1"/>
  <c r="E76" i="2" s="1"/>
  <c r="F76" i="2" s="1"/>
  <c r="G76" i="2" s="1"/>
  <c r="H76" i="2" s="1"/>
  <c r="G56" i="3"/>
  <c r="H56" i="3" s="1"/>
  <c r="I56" i="3" s="1"/>
  <c r="G57" i="3"/>
  <c r="D157" i="3"/>
  <c r="A157" i="3"/>
  <c r="D156" i="3"/>
  <c r="A156" i="3"/>
  <c r="D155" i="3"/>
  <c r="A155" i="3"/>
  <c r="D154" i="3"/>
  <c r="A154" i="3"/>
  <c r="D153" i="3"/>
  <c r="A153" i="3"/>
  <c r="D152" i="3"/>
  <c r="A152" i="3"/>
  <c r="D151" i="3"/>
  <c r="A151" i="3"/>
  <c r="D150" i="3"/>
  <c r="A150" i="3"/>
  <c r="D149" i="3"/>
  <c r="A149" i="3"/>
  <c r="D148" i="3"/>
  <c r="A148" i="3"/>
  <c r="D147" i="3"/>
  <c r="A147" i="3"/>
  <c r="D146" i="3"/>
  <c r="A146" i="3"/>
  <c r="D145" i="3"/>
  <c r="A145" i="3"/>
  <c r="D144" i="3"/>
  <c r="A144" i="3"/>
  <c r="D143" i="3"/>
  <c r="A143" i="3"/>
  <c r="D142" i="3"/>
  <c r="A142" i="3"/>
  <c r="D141" i="3"/>
  <c r="A141" i="3"/>
  <c r="D140" i="3"/>
  <c r="A140" i="3"/>
  <c r="D139" i="3"/>
  <c r="A139" i="3"/>
  <c r="D138" i="3"/>
  <c r="A138" i="3"/>
  <c r="D137" i="3"/>
  <c r="A137" i="3"/>
  <c r="D136" i="3"/>
  <c r="A136" i="3"/>
  <c r="D135" i="3"/>
  <c r="A135" i="3"/>
  <c r="D134" i="3"/>
  <c r="A134" i="3"/>
  <c r="D133" i="3"/>
  <c r="A133" i="3"/>
  <c r="D132" i="3"/>
  <c r="A132" i="3"/>
  <c r="D131" i="3"/>
  <c r="A131" i="3"/>
  <c r="D130" i="3"/>
  <c r="A130" i="3"/>
  <c r="D129" i="3"/>
  <c r="A129" i="3"/>
  <c r="D128" i="3"/>
  <c r="A128" i="3"/>
  <c r="D127" i="3"/>
  <c r="A127" i="3"/>
  <c r="D126" i="3"/>
  <c r="A126" i="3"/>
  <c r="D125" i="3"/>
  <c r="A125" i="3"/>
  <c r="D124" i="3"/>
  <c r="A124" i="3"/>
  <c r="D123" i="3"/>
  <c r="A123" i="3"/>
  <c r="D122" i="3"/>
  <c r="A122" i="3"/>
  <c r="D121" i="3"/>
  <c r="A121" i="3"/>
  <c r="D120" i="3"/>
  <c r="A120" i="3"/>
  <c r="D119" i="3"/>
  <c r="A119" i="3"/>
  <c r="D118" i="3"/>
  <c r="A118" i="3"/>
  <c r="D117" i="3"/>
  <c r="A117" i="3"/>
  <c r="D116" i="3"/>
  <c r="A116" i="3"/>
  <c r="D115" i="3"/>
  <c r="A115" i="3"/>
  <c r="D114" i="3"/>
  <c r="A114" i="3"/>
  <c r="D113" i="3"/>
  <c r="A113" i="3"/>
  <c r="D112" i="3"/>
  <c r="A112" i="3"/>
  <c r="D111" i="3"/>
  <c r="A111" i="3"/>
  <c r="D110" i="3"/>
  <c r="A110" i="3"/>
  <c r="D109" i="3"/>
  <c r="A109" i="3"/>
  <c r="D108" i="3"/>
  <c r="A108" i="3"/>
  <c r="D107" i="3"/>
  <c r="A107" i="3"/>
  <c r="D106" i="3"/>
  <c r="A106" i="3"/>
  <c r="D105" i="3"/>
  <c r="A105" i="3"/>
  <c r="D104" i="3"/>
  <c r="A104" i="3"/>
  <c r="D103" i="3"/>
  <c r="A103" i="3"/>
  <c r="D102" i="3"/>
  <c r="A102" i="3"/>
  <c r="D101" i="3"/>
  <c r="A101" i="3"/>
  <c r="D100" i="3"/>
  <c r="A100" i="3"/>
  <c r="D99" i="3"/>
  <c r="A99" i="3"/>
  <c r="D98" i="3"/>
  <c r="A98" i="3"/>
  <c r="D97" i="3"/>
  <c r="A97" i="3"/>
  <c r="D96" i="3"/>
  <c r="A96" i="3"/>
  <c r="D95" i="3"/>
  <c r="A95" i="3"/>
  <c r="D94" i="3"/>
  <c r="A94" i="3"/>
  <c r="D93" i="3"/>
  <c r="A93" i="3"/>
  <c r="D92" i="3"/>
  <c r="A92" i="3"/>
  <c r="D91" i="3"/>
  <c r="A91" i="3"/>
  <c r="D90" i="3"/>
  <c r="A90" i="3"/>
  <c r="D89" i="3"/>
  <c r="A89" i="3"/>
  <c r="D88" i="3"/>
  <c r="A88" i="3"/>
  <c r="D87" i="3"/>
  <c r="A87" i="3"/>
  <c r="D86" i="3"/>
  <c r="A86" i="3"/>
  <c r="D85" i="3"/>
  <c r="A85" i="3"/>
  <c r="D84" i="3"/>
  <c r="A84" i="3"/>
  <c r="D83" i="3"/>
  <c r="A83" i="3"/>
  <c r="D82" i="3"/>
  <c r="A82" i="3"/>
  <c r="D81" i="3"/>
  <c r="A81" i="3"/>
  <c r="D80" i="3"/>
  <c r="A80" i="3"/>
  <c r="D79" i="3"/>
  <c r="A79" i="3"/>
  <c r="D78" i="3"/>
  <c r="A78" i="3"/>
  <c r="D77" i="3"/>
  <c r="A77" i="3"/>
  <c r="D76" i="3"/>
  <c r="A76" i="3"/>
  <c r="D75" i="3"/>
  <c r="A75" i="3"/>
  <c r="D74" i="3"/>
  <c r="A74" i="3"/>
  <c r="D73" i="3"/>
  <c r="A73" i="3"/>
  <c r="D72" i="3"/>
  <c r="A72" i="3"/>
  <c r="D71" i="3"/>
  <c r="A71" i="3"/>
  <c r="D70" i="3"/>
  <c r="A70" i="3"/>
  <c r="D69" i="3"/>
  <c r="A69" i="3"/>
  <c r="D68" i="3"/>
  <c r="A68" i="3"/>
  <c r="D67" i="3"/>
  <c r="A67" i="3"/>
  <c r="D66" i="3"/>
  <c r="A66" i="3"/>
  <c r="D65" i="3"/>
  <c r="A65" i="3"/>
  <c r="D64" i="3"/>
  <c r="A64" i="3"/>
  <c r="D63" i="3"/>
  <c r="A63" i="3"/>
  <c r="D62" i="3"/>
  <c r="A62" i="3"/>
  <c r="D61" i="3"/>
  <c r="A61" i="3"/>
  <c r="D60" i="3"/>
  <c r="A60" i="3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A53" i="3"/>
  <c r="D52" i="3"/>
  <c r="A52" i="3"/>
  <c r="D51" i="3"/>
  <c r="A51" i="3"/>
  <c r="D50" i="3"/>
  <c r="A50" i="3"/>
  <c r="D49" i="3"/>
  <c r="A49" i="3"/>
  <c r="D48" i="3"/>
  <c r="A48" i="3"/>
  <c r="D47" i="3"/>
  <c r="A47" i="3"/>
  <c r="D46" i="3"/>
  <c r="A46" i="3"/>
  <c r="D45" i="3"/>
  <c r="A45" i="3"/>
  <c r="D44" i="3"/>
  <c r="A44" i="3"/>
  <c r="D43" i="3"/>
  <c r="A43" i="3"/>
  <c r="D42" i="3"/>
  <c r="A42" i="3"/>
  <c r="D41" i="3"/>
  <c r="A41" i="3"/>
  <c r="D40" i="3"/>
  <c r="A40" i="3"/>
  <c r="D39" i="3"/>
  <c r="A39" i="3"/>
  <c r="D38" i="3"/>
  <c r="A38" i="3"/>
  <c r="D37" i="3"/>
  <c r="A37" i="3"/>
  <c r="D36" i="3"/>
  <c r="A36" i="3"/>
  <c r="D35" i="3"/>
  <c r="A35" i="3"/>
  <c r="D34" i="3"/>
  <c r="A34" i="3"/>
  <c r="D33" i="3"/>
  <c r="A33" i="3"/>
  <c r="D32" i="3"/>
  <c r="A32" i="3"/>
  <c r="D31" i="3"/>
  <c r="A31" i="3"/>
  <c r="D30" i="3"/>
  <c r="A30" i="3"/>
  <c r="D29" i="3"/>
  <c r="A29" i="3"/>
  <c r="D28" i="3"/>
  <c r="A28" i="3"/>
  <c r="D27" i="3"/>
  <c r="A27" i="3"/>
  <c r="D26" i="3"/>
  <c r="A26" i="3"/>
  <c r="D25" i="3"/>
  <c r="A25" i="3"/>
  <c r="D24" i="3"/>
  <c r="A24" i="3"/>
  <c r="D23" i="3"/>
  <c r="A23" i="3"/>
  <c r="D22" i="3"/>
  <c r="A22" i="3"/>
  <c r="D21" i="3"/>
  <c r="A21" i="3"/>
  <c r="D20" i="3"/>
  <c r="A20" i="3"/>
  <c r="D19" i="3"/>
  <c r="A19" i="3"/>
  <c r="D18" i="3"/>
  <c r="A18" i="3"/>
  <c r="D17" i="3"/>
  <c r="A17" i="3"/>
  <c r="D16" i="3"/>
  <c r="A16" i="3"/>
  <c r="D15" i="3"/>
  <c r="A15" i="3"/>
  <c r="D14" i="3"/>
  <c r="A14" i="3"/>
  <c r="D13" i="3"/>
  <c r="A13" i="3"/>
  <c r="D12" i="3"/>
  <c r="A12" i="3"/>
  <c r="D11" i="3"/>
  <c r="A11" i="3"/>
  <c r="D10" i="3"/>
  <c r="A10" i="3"/>
  <c r="D9" i="3"/>
  <c r="A9" i="3"/>
  <c r="I8" i="3"/>
  <c r="L8" i="3" s="1"/>
  <c r="H8" i="3"/>
  <c r="G8" i="3"/>
  <c r="G9" i="3" s="1"/>
  <c r="D8" i="3"/>
  <c r="A8" i="3"/>
  <c r="I7" i="3"/>
  <c r="L7" i="3" s="1"/>
  <c r="H7" i="3"/>
  <c r="D7" i="3"/>
  <c r="A7" i="3"/>
  <c r="G785" i="3" l="1"/>
  <c r="H784" i="3"/>
  <c r="I784" i="3" s="1"/>
  <c r="L783" i="3"/>
  <c r="J783" i="3"/>
  <c r="K783" i="3" s="1"/>
  <c r="BL798" i="6" s="1"/>
  <c r="AQ30" i="6"/>
  <c r="AP29" i="6"/>
  <c r="BG28" i="6"/>
  <c r="G101" i="2"/>
  <c r="E103" i="2"/>
  <c r="C105" i="2"/>
  <c r="C106" i="2"/>
  <c r="C4" i="2"/>
  <c r="D4" i="2" s="1"/>
  <c r="E4" i="2" s="1"/>
  <c r="F4" i="2" s="1"/>
  <c r="G4" i="2" s="1"/>
  <c r="H4" i="2" s="1"/>
  <c r="F102" i="2"/>
  <c r="D104" i="2"/>
  <c r="AY30" i="6"/>
  <c r="BJ29" i="6"/>
  <c r="BI29" i="6" s="1"/>
  <c r="BH29" i="6"/>
  <c r="BE29" i="6"/>
  <c r="BD30" i="6"/>
  <c r="AM30" i="6" s="1"/>
  <c r="AW30" i="6"/>
  <c r="A31" i="6"/>
  <c r="AI31" i="6" s="1"/>
  <c r="J56" i="3"/>
  <c r="K56" i="3" s="1"/>
  <c r="L56" i="3"/>
  <c r="G58" i="3"/>
  <c r="H57" i="3"/>
  <c r="I57" i="3" s="1"/>
  <c r="H9" i="3"/>
  <c r="I9" i="3" s="1"/>
  <c r="G10" i="3"/>
  <c r="J8" i="3"/>
  <c r="K8" i="3" s="1"/>
  <c r="J7" i="3"/>
  <c r="K7" i="3" s="1"/>
  <c r="J784" i="3" l="1"/>
  <c r="K784" i="3" s="1"/>
  <c r="BL799" i="6" s="1"/>
  <c r="L784" i="3"/>
  <c r="H785" i="3"/>
  <c r="I785" i="3" s="1"/>
  <c r="G786" i="3"/>
  <c r="AQ31" i="6"/>
  <c r="AP30" i="6"/>
  <c r="BG29" i="6"/>
  <c r="BF29" i="6" s="1"/>
  <c r="E104" i="2"/>
  <c r="H101" i="2"/>
  <c r="G102" i="2"/>
  <c r="D106" i="2"/>
  <c r="F103" i="2"/>
  <c r="D105" i="2"/>
  <c r="BF22" i="6"/>
  <c r="BF23" i="6"/>
  <c r="BF24" i="6"/>
  <c r="BF25" i="6"/>
  <c r="BF26" i="6"/>
  <c r="BF27" i="6"/>
  <c r="BF28" i="6"/>
  <c r="AY31" i="6"/>
  <c r="BJ30" i="6"/>
  <c r="BI30" i="6" s="1"/>
  <c r="BH30" i="6"/>
  <c r="BE30" i="6"/>
  <c r="A32" i="6"/>
  <c r="AI32" i="6" s="1"/>
  <c r="BD31" i="6"/>
  <c r="AM31" i="6" s="1"/>
  <c r="AW31" i="6"/>
  <c r="J57" i="3"/>
  <c r="K57" i="3" s="1"/>
  <c r="L57" i="3"/>
  <c r="G59" i="3"/>
  <c r="H58" i="3"/>
  <c r="I58" i="3" s="1"/>
  <c r="H10" i="3"/>
  <c r="I10" i="3" s="1"/>
  <c r="G11" i="3"/>
  <c r="L9" i="3"/>
  <c r="J9" i="3"/>
  <c r="K9" i="3" s="1"/>
  <c r="L785" i="3" l="1"/>
  <c r="J785" i="3"/>
  <c r="K785" i="3" s="1"/>
  <c r="BL800" i="6" s="1"/>
  <c r="G787" i="3"/>
  <c r="H786" i="3"/>
  <c r="I786" i="3" s="1"/>
  <c r="AQ32" i="6"/>
  <c r="BG30" i="6"/>
  <c r="BF30" i="6" s="1"/>
  <c r="AP31" i="6"/>
  <c r="E105" i="2"/>
  <c r="E106" i="2"/>
  <c r="G103" i="2"/>
  <c r="H102" i="2"/>
  <c r="F104" i="2"/>
  <c r="AT22" i="6"/>
  <c r="AU22" i="6" s="1"/>
  <c r="BA22" i="6"/>
  <c r="BB22" i="6" s="1"/>
  <c r="AY32" i="6"/>
  <c r="A33" i="6"/>
  <c r="AI33" i="6" s="1"/>
  <c r="BD32" i="6"/>
  <c r="AM32" i="6" s="1"/>
  <c r="AW32" i="6"/>
  <c r="BH31" i="6"/>
  <c r="BE31" i="6"/>
  <c r="BJ31" i="6"/>
  <c r="BI31" i="6" s="1"/>
  <c r="L58" i="3"/>
  <c r="J58" i="3"/>
  <c r="K58" i="3" s="1"/>
  <c r="G60" i="3"/>
  <c r="H59" i="3"/>
  <c r="I59" i="3" s="1"/>
  <c r="H11" i="3"/>
  <c r="I11" i="3" s="1"/>
  <c r="G12" i="3"/>
  <c r="L10" i="3"/>
  <c r="J10" i="3"/>
  <c r="K10" i="3" s="1"/>
  <c r="J786" i="3" l="1"/>
  <c r="K786" i="3" s="1"/>
  <c r="BL801" i="6" s="1"/>
  <c r="L786" i="3"/>
  <c r="H787" i="3"/>
  <c r="I787" i="3" s="1"/>
  <c r="G788" i="3"/>
  <c r="AP33" i="6"/>
  <c r="AQ33" i="6"/>
  <c r="BG31" i="6"/>
  <c r="BF31" i="6" s="1"/>
  <c r="AP32" i="6"/>
  <c r="F106" i="2"/>
  <c r="G104" i="2"/>
  <c r="H103" i="2"/>
  <c r="F105" i="2"/>
  <c r="AZ23" i="6"/>
  <c r="AB22" i="6"/>
  <c r="AY33" i="6"/>
  <c r="AW33" i="6"/>
  <c r="A34" i="6"/>
  <c r="AI34" i="6" s="1"/>
  <c r="BD33" i="6"/>
  <c r="AM33" i="6" s="1"/>
  <c r="BH32" i="6"/>
  <c r="BE32" i="6"/>
  <c r="BJ32" i="6"/>
  <c r="BI32" i="6" s="1"/>
  <c r="H60" i="3"/>
  <c r="I60" i="3" s="1"/>
  <c r="G61" i="3"/>
  <c r="J59" i="3"/>
  <c r="K59" i="3" s="1"/>
  <c r="L59" i="3"/>
  <c r="H12" i="3"/>
  <c r="I12" i="3" s="1"/>
  <c r="G13" i="3"/>
  <c r="L11" i="3"/>
  <c r="J11" i="3"/>
  <c r="K11" i="3" s="1"/>
  <c r="G789" i="3" l="1"/>
  <c r="H788" i="3"/>
  <c r="I788" i="3" s="1"/>
  <c r="L787" i="3"/>
  <c r="J787" i="3"/>
  <c r="K787" i="3" s="1"/>
  <c r="BL802" i="6" s="1"/>
  <c r="AQ34" i="6"/>
  <c r="BG32" i="6"/>
  <c r="BF32" i="6" s="1"/>
  <c r="AC22" i="6"/>
  <c r="I22" i="6" s="1"/>
  <c r="AO23" i="6"/>
  <c r="AR23" i="6" s="1"/>
  <c r="G23" i="6"/>
  <c r="R22" i="6"/>
  <c r="G105" i="2"/>
  <c r="H104" i="2"/>
  <c r="G106" i="2"/>
  <c r="AN22" i="6"/>
  <c r="AK22" i="6" s="1"/>
  <c r="C23" i="6"/>
  <c r="BA23" i="6"/>
  <c r="BB23" i="6" s="1"/>
  <c r="AY34" i="6"/>
  <c r="BJ33" i="6"/>
  <c r="BI33" i="6" s="1"/>
  <c r="BH33" i="6"/>
  <c r="BE33" i="6"/>
  <c r="BD34" i="6"/>
  <c r="AM34" i="6" s="1"/>
  <c r="AW34" i="6"/>
  <c r="A35" i="6"/>
  <c r="AI35" i="6" s="1"/>
  <c r="J60" i="3"/>
  <c r="K60" i="3" s="1"/>
  <c r="L60" i="3"/>
  <c r="G62" i="3"/>
  <c r="H61" i="3"/>
  <c r="I61" i="3" s="1"/>
  <c r="H13" i="3"/>
  <c r="I13" i="3" s="1"/>
  <c r="G14" i="3"/>
  <c r="L12" i="3"/>
  <c r="J12" i="3"/>
  <c r="K12" i="3" s="1"/>
  <c r="O23" i="6" l="1"/>
  <c r="H789" i="3"/>
  <c r="I789" i="3" s="1"/>
  <c r="G790" i="3"/>
  <c r="J788" i="3"/>
  <c r="K788" i="3" s="1"/>
  <c r="BL803" i="6" s="1"/>
  <c r="L788" i="3"/>
  <c r="AQ35" i="6"/>
  <c r="AP34" i="6"/>
  <c r="AS23" i="6"/>
  <c r="BG33" i="6"/>
  <c r="BF33" i="6" s="1"/>
  <c r="H106" i="2"/>
  <c r="H105" i="2"/>
  <c r="AZ24" i="6"/>
  <c r="H23" i="6"/>
  <c r="L23" i="6"/>
  <c r="AL22" i="6"/>
  <c r="E22" i="6" s="1"/>
  <c r="AE22" i="6"/>
  <c r="AD22" i="6"/>
  <c r="X23" i="6"/>
  <c r="Y23" i="6"/>
  <c r="AY35" i="6"/>
  <c r="A36" i="6"/>
  <c r="AI36" i="6" s="1"/>
  <c r="BD35" i="6"/>
  <c r="AM35" i="6" s="1"/>
  <c r="AW35" i="6"/>
  <c r="BJ34" i="6"/>
  <c r="BI34" i="6" s="1"/>
  <c r="BH34" i="6"/>
  <c r="BE34" i="6"/>
  <c r="J61" i="3"/>
  <c r="K61" i="3" s="1"/>
  <c r="L61" i="3"/>
  <c r="G63" i="3"/>
  <c r="H62" i="3"/>
  <c r="I62" i="3" s="1"/>
  <c r="H14" i="3"/>
  <c r="I14" i="3" s="1"/>
  <c r="G15" i="3"/>
  <c r="L13" i="3"/>
  <c r="J13" i="3"/>
  <c r="K13" i="3" s="1"/>
  <c r="L789" i="3" l="1"/>
  <c r="J789" i="3"/>
  <c r="K789" i="3" s="1"/>
  <c r="BL804" i="6" s="1"/>
  <c r="G791" i="3"/>
  <c r="H790" i="3"/>
  <c r="I790" i="3" s="1"/>
  <c r="AQ36" i="6"/>
  <c r="AP35" i="6"/>
  <c r="BG34" i="6"/>
  <c r="BF34" i="6" s="1"/>
  <c r="P23" i="6"/>
  <c r="F23" i="6"/>
  <c r="Z23" i="6"/>
  <c r="AF22" i="6"/>
  <c r="G24" i="6"/>
  <c r="BA24" i="6"/>
  <c r="BB24" i="6" s="1"/>
  <c r="C24" i="6"/>
  <c r="M22" i="6"/>
  <c r="AY36" i="6"/>
  <c r="BH35" i="6"/>
  <c r="BE35" i="6"/>
  <c r="BJ35" i="6"/>
  <c r="BI35" i="6" s="1"/>
  <c r="A37" i="6"/>
  <c r="AI37" i="6" s="1"/>
  <c r="BD36" i="6"/>
  <c r="AM36" i="6" s="1"/>
  <c r="AW36" i="6"/>
  <c r="G64" i="3"/>
  <c r="H63" i="3"/>
  <c r="I63" i="3" s="1"/>
  <c r="L62" i="3"/>
  <c r="J62" i="3"/>
  <c r="K62" i="3" s="1"/>
  <c r="H15" i="3"/>
  <c r="I15" i="3" s="1"/>
  <c r="G16" i="3"/>
  <c r="L14" i="3"/>
  <c r="J14" i="3"/>
  <c r="K14" i="3" s="1"/>
  <c r="J790" i="3" l="1"/>
  <c r="K790" i="3" s="1"/>
  <c r="BL805" i="6" s="1"/>
  <c r="L790" i="3"/>
  <c r="H791" i="3"/>
  <c r="I791" i="3" s="1"/>
  <c r="G792" i="3"/>
  <c r="AQ37" i="6"/>
  <c r="AP36" i="6"/>
  <c r="BG35" i="6"/>
  <c r="BF35" i="6" s="1"/>
  <c r="L24" i="6"/>
  <c r="Q22" i="6"/>
  <c r="O24" i="6"/>
  <c r="AZ25" i="6"/>
  <c r="H24" i="6"/>
  <c r="AY37" i="6"/>
  <c r="AW37" i="6"/>
  <c r="A38" i="6"/>
  <c r="AI38" i="6" s="1"/>
  <c r="BD37" i="6"/>
  <c r="AM37" i="6" s="1"/>
  <c r="BH36" i="6"/>
  <c r="BE36" i="6"/>
  <c r="BJ36" i="6"/>
  <c r="BI36" i="6" s="1"/>
  <c r="H64" i="3"/>
  <c r="I64" i="3" s="1"/>
  <c r="G65" i="3"/>
  <c r="J63" i="3"/>
  <c r="K63" i="3" s="1"/>
  <c r="L63" i="3"/>
  <c r="H16" i="3"/>
  <c r="I16" i="3" s="1"/>
  <c r="G17" i="3"/>
  <c r="L15" i="3"/>
  <c r="J15" i="3"/>
  <c r="K15" i="3" s="1"/>
  <c r="G793" i="3" l="1"/>
  <c r="H792" i="3"/>
  <c r="I792" i="3" s="1"/>
  <c r="L791" i="3"/>
  <c r="J791" i="3"/>
  <c r="K791" i="3" s="1"/>
  <c r="BL806" i="6" s="1"/>
  <c r="AQ38" i="6"/>
  <c r="AP37" i="6"/>
  <c r="G25" i="6"/>
  <c r="O25" i="6" s="1"/>
  <c r="BG36" i="6"/>
  <c r="BF36" i="6" s="1"/>
  <c r="C25" i="6"/>
  <c r="H25" i="6" s="1"/>
  <c r="P25" i="6" s="1"/>
  <c r="BA25" i="6"/>
  <c r="BB25" i="6" s="1"/>
  <c r="AZ26" i="6" s="1"/>
  <c r="P24" i="6"/>
  <c r="Z24" i="6"/>
  <c r="AY38" i="6"/>
  <c r="BD38" i="6"/>
  <c r="AM38" i="6" s="1"/>
  <c r="AW38" i="6"/>
  <c r="A39" i="6"/>
  <c r="AI39" i="6" s="1"/>
  <c r="BJ37" i="6"/>
  <c r="BI37" i="6" s="1"/>
  <c r="BH37" i="6"/>
  <c r="BE37" i="6"/>
  <c r="G66" i="3"/>
  <c r="H65" i="3"/>
  <c r="I65" i="3" s="1"/>
  <c r="J64" i="3"/>
  <c r="K64" i="3" s="1"/>
  <c r="L64" i="3"/>
  <c r="H17" i="3"/>
  <c r="I17" i="3" s="1"/>
  <c r="G18" i="3"/>
  <c r="L16" i="3"/>
  <c r="J16" i="3"/>
  <c r="K16" i="3" s="1"/>
  <c r="J792" i="3" l="1"/>
  <c r="K792" i="3" s="1"/>
  <c r="BL807" i="6" s="1"/>
  <c r="L792" i="3"/>
  <c r="H793" i="3"/>
  <c r="I793" i="3" s="1"/>
  <c r="G794" i="3"/>
  <c r="AQ39" i="6"/>
  <c r="BG37" i="6"/>
  <c r="BF37" i="6" s="1"/>
  <c r="AP38" i="6"/>
  <c r="L25" i="6"/>
  <c r="Z25" i="6" s="1"/>
  <c r="G26" i="6"/>
  <c r="O26" i="6" s="1"/>
  <c r="BA26" i="6"/>
  <c r="BB26" i="6" s="1"/>
  <c r="C26" i="6"/>
  <c r="L26" i="6" s="1"/>
  <c r="Z26" i="6" s="1"/>
  <c r="AY39" i="6"/>
  <c r="BJ38" i="6"/>
  <c r="BI38" i="6" s="1"/>
  <c r="BH38" i="6"/>
  <c r="BE38" i="6"/>
  <c r="A40" i="6"/>
  <c r="AI40" i="6" s="1"/>
  <c r="BD39" i="6"/>
  <c r="AM39" i="6" s="1"/>
  <c r="AW39" i="6"/>
  <c r="J65" i="3"/>
  <c r="K65" i="3" s="1"/>
  <c r="L65" i="3"/>
  <c r="G67" i="3"/>
  <c r="H66" i="3"/>
  <c r="I66" i="3" s="1"/>
  <c r="L17" i="3"/>
  <c r="J17" i="3"/>
  <c r="K17" i="3" s="1"/>
  <c r="H18" i="3"/>
  <c r="I18" i="3" s="1"/>
  <c r="G19" i="3"/>
  <c r="G795" i="3" l="1"/>
  <c r="H794" i="3"/>
  <c r="I794" i="3" s="1"/>
  <c r="L793" i="3"/>
  <c r="J793" i="3"/>
  <c r="K793" i="3" s="1"/>
  <c r="BL808" i="6" s="1"/>
  <c r="AQ40" i="6"/>
  <c r="AP39" i="6"/>
  <c r="BG38" i="6"/>
  <c r="BF38" i="6" s="1"/>
  <c r="AZ27" i="6"/>
  <c r="H26" i="6"/>
  <c r="AY40" i="6"/>
  <c r="BH39" i="6"/>
  <c r="BE39" i="6"/>
  <c r="BJ39" i="6"/>
  <c r="BI39" i="6" s="1"/>
  <c r="A41" i="6"/>
  <c r="AI41" i="6" s="1"/>
  <c r="BD40" i="6"/>
  <c r="AM40" i="6" s="1"/>
  <c r="AW40" i="6"/>
  <c r="G68" i="3"/>
  <c r="H67" i="3"/>
  <c r="I67" i="3" s="1"/>
  <c r="L66" i="3"/>
  <c r="J66" i="3"/>
  <c r="K66" i="3" s="1"/>
  <c r="L18" i="3"/>
  <c r="J18" i="3"/>
  <c r="K18" i="3" s="1"/>
  <c r="H19" i="3"/>
  <c r="I19" i="3" s="1"/>
  <c r="G20" i="3"/>
  <c r="J794" i="3" l="1"/>
  <c r="K794" i="3" s="1"/>
  <c r="BL809" i="6" s="1"/>
  <c r="L794" i="3"/>
  <c r="H795" i="3"/>
  <c r="I795" i="3" s="1"/>
  <c r="G796" i="3"/>
  <c r="BG39" i="6"/>
  <c r="BF39" i="6" s="1"/>
  <c r="AQ41" i="6"/>
  <c r="AP40" i="6"/>
  <c r="G27" i="6"/>
  <c r="O27" i="6" s="1"/>
  <c r="C27" i="6"/>
  <c r="H27" i="6" s="1"/>
  <c r="P27" i="6" s="1"/>
  <c r="BA27" i="6"/>
  <c r="BB27" i="6" s="1"/>
  <c r="P26" i="6"/>
  <c r="AY41" i="6"/>
  <c r="BH40" i="6"/>
  <c r="BE40" i="6"/>
  <c r="BJ40" i="6"/>
  <c r="BI40" i="6" s="1"/>
  <c r="AW41" i="6"/>
  <c r="A42" i="6"/>
  <c r="AI42" i="6" s="1"/>
  <c r="BD41" i="6"/>
  <c r="AM41" i="6" s="1"/>
  <c r="J67" i="3"/>
  <c r="K67" i="3" s="1"/>
  <c r="L67" i="3"/>
  <c r="H68" i="3"/>
  <c r="I68" i="3" s="1"/>
  <c r="G69" i="3"/>
  <c r="H20" i="3"/>
  <c r="I20" i="3" s="1"/>
  <c r="G21" i="3"/>
  <c r="L19" i="3"/>
  <c r="J19" i="3"/>
  <c r="K19" i="3" s="1"/>
  <c r="G797" i="3" l="1"/>
  <c r="H796" i="3"/>
  <c r="I796" i="3" s="1"/>
  <c r="L795" i="3"/>
  <c r="J795" i="3"/>
  <c r="K795" i="3" s="1"/>
  <c r="BL810" i="6" s="1"/>
  <c r="L27" i="6"/>
  <c r="Z27" i="6" s="1"/>
  <c r="AP41" i="6"/>
  <c r="AQ42" i="6"/>
  <c r="AZ28" i="6"/>
  <c r="G28" i="6" s="1"/>
  <c r="O28" i="6" s="1"/>
  <c r="BG40" i="6"/>
  <c r="BF40" i="6" s="1"/>
  <c r="AY42" i="6"/>
  <c r="BD42" i="6"/>
  <c r="AM42" i="6" s="1"/>
  <c r="AW42" i="6"/>
  <c r="A43" i="6"/>
  <c r="AI43" i="6" s="1"/>
  <c r="BJ41" i="6"/>
  <c r="BI41" i="6" s="1"/>
  <c r="BH41" i="6"/>
  <c r="BE41" i="6"/>
  <c r="G70" i="3"/>
  <c r="H69" i="3"/>
  <c r="I69" i="3" s="1"/>
  <c r="J68" i="3"/>
  <c r="K68" i="3" s="1"/>
  <c r="L68" i="3"/>
  <c r="H21" i="3"/>
  <c r="I21" i="3" s="1"/>
  <c r="G22" i="3"/>
  <c r="L20" i="3"/>
  <c r="J20" i="3"/>
  <c r="K20" i="3" s="1"/>
  <c r="J796" i="3" l="1"/>
  <c r="K796" i="3" s="1"/>
  <c r="BL811" i="6" s="1"/>
  <c r="L796" i="3"/>
  <c r="H797" i="3"/>
  <c r="I797" i="3" s="1"/>
  <c r="G798" i="3"/>
  <c r="C28" i="6"/>
  <c r="L28" i="6" s="1"/>
  <c r="Z28" i="6" s="1"/>
  <c r="AQ43" i="6"/>
  <c r="AP42" i="6"/>
  <c r="BG41" i="6"/>
  <c r="BF41" i="6" s="1"/>
  <c r="BA28" i="6"/>
  <c r="BB28" i="6" s="1"/>
  <c r="AY43" i="6"/>
  <c r="A44" i="6"/>
  <c r="AI44" i="6" s="1"/>
  <c r="BD43" i="6"/>
  <c r="AM43" i="6" s="1"/>
  <c r="AW43" i="6"/>
  <c r="BJ42" i="6"/>
  <c r="BI42" i="6" s="1"/>
  <c r="BH42" i="6"/>
  <c r="BE42" i="6"/>
  <c r="J69" i="3"/>
  <c r="K69" i="3" s="1"/>
  <c r="L69" i="3"/>
  <c r="G71" i="3"/>
  <c r="H70" i="3"/>
  <c r="I70" i="3" s="1"/>
  <c r="H22" i="3"/>
  <c r="I22" i="3" s="1"/>
  <c r="G23" i="3"/>
  <c r="L21" i="3"/>
  <c r="J21" i="3"/>
  <c r="K21" i="3" s="1"/>
  <c r="G799" i="3" l="1"/>
  <c r="H798" i="3"/>
  <c r="I798" i="3" s="1"/>
  <c r="L797" i="3"/>
  <c r="J797" i="3"/>
  <c r="K797" i="3" s="1"/>
  <c r="BL812" i="6" s="1"/>
  <c r="H28" i="6"/>
  <c r="P28" i="6" s="1"/>
  <c r="AQ44" i="6"/>
  <c r="AP43" i="6"/>
  <c r="AZ29" i="6"/>
  <c r="BG42" i="6"/>
  <c r="BF42" i="6" s="1"/>
  <c r="AY44" i="6"/>
  <c r="BH43" i="6"/>
  <c r="BE43" i="6"/>
  <c r="BJ43" i="6"/>
  <c r="BI43" i="6" s="1"/>
  <c r="A45" i="6"/>
  <c r="AI45" i="6" s="1"/>
  <c r="BD44" i="6"/>
  <c r="AM44" i="6" s="1"/>
  <c r="AW44" i="6"/>
  <c r="L70" i="3"/>
  <c r="J70" i="3"/>
  <c r="K70" i="3" s="1"/>
  <c r="G72" i="3"/>
  <c r="H71" i="3"/>
  <c r="I71" i="3" s="1"/>
  <c r="H23" i="3"/>
  <c r="I23" i="3" s="1"/>
  <c r="G24" i="3"/>
  <c r="L22" i="3"/>
  <c r="J22" i="3"/>
  <c r="K22" i="3" s="1"/>
  <c r="J798" i="3" l="1"/>
  <c r="K798" i="3" s="1"/>
  <c r="BL813" i="6" s="1"/>
  <c r="L798" i="3"/>
  <c r="H799" i="3"/>
  <c r="I799" i="3" s="1"/>
  <c r="G800" i="3"/>
  <c r="BG43" i="6"/>
  <c r="BF43" i="6" s="1"/>
  <c r="AQ45" i="6"/>
  <c r="AP44" i="6"/>
  <c r="BA29" i="6"/>
  <c r="BB29" i="6" s="1"/>
  <c r="G29" i="6"/>
  <c r="O29" i="6" s="1"/>
  <c r="C29" i="6"/>
  <c r="AY45" i="6"/>
  <c r="BH44" i="6"/>
  <c r="BE44" i="6"/>
  <c r="BJ44" i="6"/>
  <c r="BI44" i="6" s="1"/>
  <c r="AW45" i="6"/>
  <c r="A46" i="6"/>
  <c r="AI46" i="6" s="1"/>
  <c r="BD45" i="6"/>
  <c r="AM45" i="6" s="1"/>
  <c r="J71" i="3"/>
  <c r="K71" i="3" s="1"/>
  <c r="L71" i="3"/>
  <c r="H72" i="3"/>
  <c r="I72" i="3" s="1"/>
  <c r="G73" i="3"/>
  <c r="H24" i="3"/>
  <c r="I24" i="3" s="1"/>
  <c r="G25" i="3"/>
  <c r="L23" i="3"/>
  <c r="J23" i="3"/>
  <c r="K23" i="3" s="1"/>
  <c r="G801" i="3" l="1"/>
  <c r="H800" i="3"/>
  <c r="I800" i="3" s="1"/>
  <c r="L799" i="3"/>
  <c r="J799" i="3"/>
  <c r="K799" i="3" s="1"/>
  <c r="BL814" i="6" s="1"/>
  <c r="AZ30" i="6"/>
  <c r="G30" i="6" s="1"/>
  <c r="O30" i="6" s="1"/>
  <c r="AQ46" i="6"/>
  <c r="AP45" i="6"/>
  <c r="H29" i="6"/>
  <c r="P29" i="6" s="1"/>
  <c r="L29" i="6"/>
  <c r="Z29" i="6" s="1"/>
  <c r="BG44" i="6"/>
  <c r="BF44" i="6" s="1"/>
  <c r="AY46" i="6"/>
  <c r="BJ45" i="6"/>
  <c r="BI45" i="6" s="1"/>
  <c r="BH45" i="6"/>
  <c r="BE45" i="6"/>
  <c r="BD46" i="6"/>
  <c r="AM46" i="6" s="1"/>
  <c r="AW46" i="6"/>
  <c r="A47" i="6"/>
  <c r="AI47" i="6" s="1"/>
  <c r="G74" i="3"/>
  <c r="H73" i="3"/>
  <c r="I73" i="3" s="1"/>
  <c r="J72" i="3"/>
  <c r="K72" i="3" s="1"/>
  <c r="L72" i="3"/>
  <c r="H25" i="3"/>
  <c r="I25" i="3" s="1"/>
  <c r="G26" i="3"/>
  <c r="L24" i="3"/>
  <c r="J24" i="3"/>
  <c r="K24" i="3" s="1"/>
  <c r="J800" i="3" l="1"/>
  <c r="K800" i="3" s="1"/>
  <c r="BL815" i="6" s="1"/>
  <c r="L800" i="3"/>
  <c r="H801" i="3"/>
  <c r="I801" i="3" s="1"/>
  <c r="G802" i="3"/>
  <c r="BA30" i="6"/>
  <c r="BB30" i="6" s="1"/>
  <c r="AZ31" i="6" s="1"/>
  <c r="C30" i="6"/>
  <c r="L30" i="6" s="1"/>
  <c r="Z30" i="6" s="1"/>
  <c r="AQ47" i="6"/>
  <c r="AP46" i="6"/>
  <c r="BG45" i="6"/>
  <c r="BF45" i="6" s="1"/>
  <c r="AY47" i="6"/>
  <c r="A48" i="6"/>
  <c r="AI48" i="6" s="1"/>
  <c r="BD47" i="6"/>
  <c r="AM47" i="6" s="1"/>
  <c r="AW47" i="6"/>
  <c r="BJ46" i="6"/>
  <c r="BI46" i="6" s="1"/>
  <c r="BH46" i="6"/>
  <c r="BE46" i="6"/>
  <c r="J73" i="3"/>
  <c r="K73" i="3" s="1"/>
  <c r="L73" i="3"/>
  <c r="G75" i="3"/>
  <c r="H74" i="3"/>
  <c r="I74" i="3" s="1"/>
  <c r="H26" i="3"/>
  <c r="I26" i="3" s="1"/>
  <c r="G27" i="3"/>
  <c r="L25" i="3"/>
  <c r="J25" i="3"/>
  <c r="K25" i="3" s="1"/>
  <c r="H30" i="6" l="1"/>
  <c r="P30" i="6" s="1"/>
  <c r="G803" i="3"/>
  <c r="H802" i="3"/>
  <c r="I802" i="3" s="1"/>
  <c r="L801" i="3"/>
  <c r="J801" i="3"/>
  <c r="K801" i="3" s="1"/>
  <c r="BL816" i="6" s="1"/>
  <c r="G31" i="6"/>
  <c r="O31" i="6" s="1"/>
  <c r="C31" i="6"/>
  <c r="L31" i="6" s="1"/>
  <c r="Z31" i="6" s="1"/>
  <c r="BA31" i="6"/>
  <c r="BB31" i="6" s="1"/>
  <c r="AQ48" i="6"/>
  <c r="AP47" i="6"/>
  <c r="BG46" i="6"/>
  <c r="BF46" i="6" s="1"/>
  <c r="AY48" i="6"/>
  <c r="BH47" i="6"/>
  <c r="BE47" i="6"/>
  <c r="BJ47" i="6"/>
  <c r="BI47" i="6" s="1"/>
  <c r="A49" i="6"/>
  <c r="AI49" i="6" s="1"/>
  <c r="BD48" i="6"/>
  <c r="AM48" i="6" s="1"/>
  <c r="AW48" i="6"/>
  <c r="L74" i="3"/>
  <c r="J74" i="3"/>
  <c r="K74" i="3" s="1"/>
  <c r="G76" i="3"/>
  <c r="H75" i="3"/>
  <c r="I75" i="3" s="1"/>
  <c r="L26" i="3"/>
  <c r="J26" i="3"/>
  <c r="K26" i="3" s="1"/>
  <c r="H27" i="3"/>
  <c r="I27" i="3" s="1"/>
  <c r="G28" i="3"/>
  <c r="J802" i="3" l="1"/>
  <c r="K802" i="3" s="1"/>
  <c r="BL817" i="6" s="1"/>
  <c r="L802" i="3"/>
  <c r="H803" i="3"/>
  <c r="I803" i="3" s="1"/>
  <c r="G804" i="3"/>
  <c r="AZ32" i="6"/>
  <c r="C32" i="6" s="1"/>
  <c r="L32" i="6" s="1"/>
  <c r="Z32" i="6" s="1"/>
  <c r="H31" i="6"/>
  <c r="P31" i="6" s="1"/>
  <c r="BG47" i="6"/>
  <c r="BF47" i="6" s="1"/>
  <c r="AQ49" i="6"/>
  <c r="AP48" i="6"/>
  <c r="AY49" i="6"/>
  <c r="BH48" i="6"/>
  <c r="BE48" i="6"/>
  <c r="BJ48" i="6"/>
  <c r="BI48" i="6" s="1"/>
  <c r="AW49" i="6"/>
  <c r="A50" i="6"/>
  <c r="AI50" i="6" s="1"/>
  <c r="BD49" i="6"/>
  <c r="AM49" i="6" s="1"/>
  <c r="J75" i="3"/>
  <c r="K75" i="3" s="1"/>
  <c r="L75" i="3"/>
  <c r="H76" i="3"/>
  <c r="I76" i="3" s="1"/>
  <c r="G77" i="3"/>
  <c r="L27" i="3"/>
  <c r="J27" i="3"/>
  <c r="K27" i="3" s="1"/>
  <c r="H28" i="3"/>
  <c r="I28" i="3" s="1"/>
  <c r="G29" i="3"/>
  <c r="G805" i="3" l="1"/>
  <c r="H804" i="3"/>
  <c r="I804" i="3" s="1"/>
  <c r="L803" i="3"/>
  <c r="J803" i="3"/>
  <c r="K803" i="3" s="1"/>
  <c r="BL818" i="6" s="1"/>
  <c r="H32" i="6"/>
  <c r="P32" i="6" s="1"/>
  <c r="G32" i="6"/>
  <c r="O32" i="6" s="1"/>
  <c r="BA32" i="6"/>
  <c r="BB32" i="6" s="1"/>
  <c r="AZ33" i="6" s="1"/>
  <c r="BA33" i="6" s="1"/>
  <c r="BB33" i="6" s="1"/>
  <c r="AZ34" i="6" s="1"/>
  <c r="C34" i="6" s="1"/>
  <c r="AQ50" i="6"/>
  <c r="AP49" i="6"/>
  <c r="BG48" i="6"/>
  <c r="BF48" i="6" s="1"/>
  <c r="AY50" i="6"/>
  <c r="BJ49" i="6"/>
  <c r="BI49" i="6" s="1"/>
  <c r="BH49" i="6"/>
  <c r="BE49" i="6"/>
  <c r="BD50" i="6"/>
  <c r="AM50" i="6" s="1"/>
  <c r="AW50" i="6"/>
  <c r="A51" i="6"/>
  <c r="AI51" i="6" s="1"/>
  <c r="J76" i="3"/>
  <c r="K76" i="3" s="1"/>
  <c r="L76" i="3"/>
  <c r="G78" i="3"/>
  <c r="H77" i="3"/>
  <c r="I77" i="3" s="1"/>
  <c r="H29" i="3"/>
  <c r="I29" i="3" s="1"/>
  <c r="G30" i="3"/>
  <c r="L28" i="3"/>
  <c r="J28" i="3"/>
  <c r="K28" i="3" s="1"/>
  <c r="J804" i="3" l="1"/>
  <c r="K804" i="3" s="1"/>
  <c r="BL819" i="6" s="1"/>
  <c r="L804" i="3"/>
  <c r="H805" i="3"/>
  <c r="I805" i="3" s="1"/>
  <c r="G806" i="3"/>
  <c r="G33" i="6"/>
  <c r="O33" i="6" s="1"/>
  <c r="C33" i="6"/>
  <c r="H33" i="6" s="1"/>
  <c r="P33" i="6" s="1"/>
  <c r="G34" i="6"/>
  <c r="O34" i="6" s="1"/>
  <c r="AQ51" i="6"/>
  <c r="AP50" i="6"/>
  <c r="BA34" i="6"/>
  <c r="BB34" i="6" s="1"/>
  <c r="AZ35" i="6" s="1"/>
  <c r="H34" i="6"/>
  <c r="P34" i="6" s="1"/>
  <c r="L34" i="6"/>
  <c r="Z34" i="6" s="1"/>
  <c r="BG49" i="6"/>
  <c r="BF49" i="6" s="1"/>
  <c r="AY51" i="6"/>
  <c r="BJ50" i="6"/>
  <c r="BI50" i="6" s="1"/>
  <c r="BH50" i="6"/>
  <c r="BE50" i="6"/>
  <c r="A52" i="6"/>
  <c r="AI52" i="6" s="1"/>
  <c r="BD51" i="6"/>
  <c r="AM51" i="6" s="1"/>
  <c r="AW51" i="6"/>
  <c r="J77" i="3"/>
  <c r="K77" i="3" s="1"/>
  <c r="L77" i="3"/>
  <c r="G79" i="3"/>
  <c r="H78" i="3"/>
  <c r="I78" i="3" s="1"/>
  <c r="H30" i="3"/>
  <c r="I30" i="3" s="1"/>
  <c r="G31" i="3"/>
  <c r="L29" i="3"/>
  <c r="J29" i="3"/>
  <c r="K29" i="3" s="1"/>
  <c r="G807" i="3" l="1"/>
  <c r="H806" i="3"/>
  <c r="I806" i="3" s="1"/>
  <c r="L805" i="3"/>
  <c r="J805" i="3"/>
  <c r="K805" i="3" s="1"/>
  <c r="BL820" i="6" s="1"/>
  <c r="L33" i="6"/>
  <c r="Z33" i="6" s="1"/>
  <c r="AQ52" i="6"/>
  <c r="AP51" i="6"/>
  <c r="G35" i="6"/>
  <c r="O35" i="6" s="1"/>
  <c r="BA35" i="6"/>
  <c r="BB35" i="6" s="1"/>
  <c r="AZ36" i="6" s="1"/>
  <c r="C35" i="6"/>
  <c r="BG50" i="6"/>
  <c r="BF50" i="6" s="1"/>
  <c r="AY52" i="6"/>
  <c r="BH51" i="6"/>
  <c r="BE51" i="6"/>
  <c r="BJ51" i="6"/>
  <c r="BI51" i="6" s="1"/>
  <c r="A53" i="6"/>
  <c r="AI53" i="6" s="1"/>
  <c r="BD52" i="6"/>
  <c r="AM52" i="6" s="1"/>
  <c r="AW52" i="6"/>
  <c r="G80" i="3"/>
  <c r="H79" i="3"/>
  <c r="I79" i="3" s="1"/>
  <c r="L78" i="3"/>
  <c r="J78" i="3"/>
  <c r="K78" i="3" s="1"/>
  <c r="L30" i="3"/>
  <c r="J30" i="3"/>
  <c r="K30" i="3" s="1"/>
  <c r="H31" i="3"/>
  <c r="I31" i="3" s="1"/>
  <c r="G32" i="3"/>
  <c r="J806" i="3" l="1"/>
  <c r="K806" i="3" s="1"/>
  <c r="BL821" i="6" s="1"/>
  <c r="L806" i="3"/>
  <c r="H807" i="3"/>
  <c r="I807" i="3" s="1"/>
  <c r="G808" i="3"/>
  <c r="AQ53" i="6"/>
  <c r="AP52" i="6"/>
  <c r="BA36" i="6"/>
  <c r="BB36" i="6" s="1"/>
  <c r="C36" i="6"/>
  <c r="G36" i="6"/>
  <c r="O36" i="6" s="1"/>
  <c r="L35" i="6"/>
  <c r="Z35" i="6" s="1"/>
  <c r="H35" i="6"/>
  <c r="P35" i="6" s="1"/>
  <c r="BG51" i="6"/>
  <c r="BF51" i="6" s="1"/>
  <c r="AY53" i="6"/>
  <c r="BH52" i="6"/>
  <c r="BE52" i="6"/>
  <c r="BJ52" i="6"/>
  <c r="BI52" i="6" s="1"/>
  <c r="AW53" i="6"/>
  <c r="A54" i="6"/>
  <c r="AI54" i="6" s="1"/>
  <c r="BD53" i="6"/>
  <c r="AM53" i="6" s="1"/>
  <c r="J79" i="3"/>
  <c r="K79" i="3" s="1"/>
  <c r="L79" i="3"/>
  <c r="H80" i="3"/>
  <c r="I80" i="3" s="1"/>
  <c r="G81" i="3"/>
  <c r="H32" i="3"/>
  <c r="I32" i="3" s="1"/>
  <c r="G33" i="3"/>
  <c r="L31" i="3"/>
  <c r="J31" i="3"/>
  <c r="K31" i="3" s="1"/>
  <c r="G809" i="3" l="1"/>
  <c r="H808" i="3"/>
  <c r="I808" i="3" s="1"/>
  <c r="L807" i="3"/>
  <c r="J807" i="3"/>
  <c r="K807" i="3" s="1"/>
  <c r="BL822" i="6" s="1"/>
  <c r="AQ54" i="6"/>
  <c r="AP53" i="6"/>
  <c r="L36" i="6"/>
  <c r="Z36" i="6" s="1"/>
  <c r="H36" i="6"/>
  <c r="P36" i="6" s="1"/>
  <c r="AZ37" i="6"/>
  <c r="BG52" i="6"/>
  <c r="BF52" i="6" s="1"/>
  <c r="AY54" i="6"/>
  <c r="BD54" i="6"/>
  <c r="AM54" i="6" s="1"/>
  <c r="AW54" i="6"/>
  <c r="A55" i="6"/>
  <c r="AI55" i="6" s="1"/>
  <c r="BJ53" i="6"/>
  <c r="BI53" i="6" s="1"/>
  <c r="BH53" i="6"/>
  <c r="BE53" i="6"/>
  <c r="J80" i="3"/>
  <c r="K80" i="3" s="1"/>
  <c r="L80" i="3"/>
  <c r="G82" i="3"/>
  <c r="H81" i="3"/>
  <c r="I81" i="3" s="1"/>
  <c r="H33" i="3"/>
  <c r="I33" i="3" s="1"/>
  <c r="G34" i="3"/>
  <c r="L32" i="3"/>
  <c r="J32" i="3"/>
  <c r="K32" i="3" s="1"/>
  <c r="J808" i="3" l="1"/>
  <c r="K808" i="3" s="1"/>
  <c r="BL823" i="6" s="1"/>
  <c r="L808" i="3"/>
  <c r="H809" i="3"/>
  <c r="I809" i="3" s="1"/>
  <c r="G810" i="3"/>
  <c r="AQ55" i="6"/>
  <c r="AP54" i="6"/>
  <c r="G37" i="6"/>
  <c r="O37" i="6" s="1"/>
  <c r="BA37" i="6"/>
  <c r="C37" i="6"/>
  <c r="BG53" i="6"/>
  <c r="BF53" i="6" s="1"/>
  <c r="AY55" i="6"/>
  <c r="A56" i="6"/>
  <c r="AI56" i="6" s="1"/>
  <c r="BD55" i="6"/>
  <c r="AM55" i="6" s="1"/>
  <c r="AW55" i="6"/>
  <c r="BJ54" i="6"/>
  <c r="BI54" i="6" s="1"/>
  <c r="BH54" i="6"/>
  <c r="BE54" i="6"/>
  <c r="G83" i="3"/>
  <c r="H82" i="3"/>
  <c r="I82" i="3" s="1"/>
  <c r="J81" i="3"/>
  <c r="K81" i="3" s="1"/>
  <c r="L81" i="3"/>
  <c r="H34" i="3"/>
  <c r="I34" i="3" s="1"/>
  <c r="G35" i="3"/>
  <c r="L33" i="3"/>
  <c r="J33" i="3"/>
  <c r="K33" i="3" s="1"/>
  <c r="G811" i="3" l="1"/>
  <c r="H810" i="3"/>
  <c r="I810" i="3" s="1"/>
  <c r="L809" i="3"/>
  <c r="J809" i="3"/>
  <c r="K809" i="3" s="1"/>
  <c r="BL824" i="6" s="1"/>
  <c r="AQ56" i="6"/>
  <c r="BG54" i="6"/>
  <c r="BF54" i="6" s="1"/>
  <c r="AP55" i="6"/>
  <c r="H37" i="6"/>
  <c r="P37" i="6" s="1"/>
  <c r="L37" i="6"/>
  <c r="Z37" i="6" s="1"/>
  <c r="BB37" i="6"/>
  <c r="AZ38" i="6" s="1"/>
  <c r="AY56" i="6"/>
  <c r="A57" i="6"/>
  <c r="AI57" i="6" s="1"/>
  <c r="BD56" i="6"/>
  <c r="AM56" i="6" s="1"/>
  <c r="AW56" i="6"/>
  <c r="BH55" i="6"/>
  <c r="BE55" i="6"/>
  <c r="BJ55" i="6"/>
  <c r="BI55" i="6" s="1"/>
  <c r="L82" i="3"/>
  <c r="J82" i="3"/>
  <c r="K82" i="3" s="1"/>
  <c r="G84" i="3"/>
  <c r="H83" i="3"/>
  <c r="I83" i="3" s="1"/>
  <c r="H35" i="3"/>
  <c r="I35" i="3" s="1"/>
  <c r="G36" i="3"/>
  <c r="L34" i="3"/>
  <c r="J34" i="3"/>
  <c r="K34" i="3" s="1"/>
  <c r="J810" i="3" l="1"/>
  <c r="K810" i="3" s="1"/>
  <c r="BL825" i="6" s="1"/>
  <c r="L810" i="3"/>
  <c r="H811" i="3"/>
  <c r="I811" i="3" s="1"/>
  <c r="G812" i="3"/>
  <c r="AQ57" i="6"/>
  <c r="AP56" i="6"/>
  <c r="G38" i="6"/>
  <c r="O38" i="6" s="1"/>
  <c r="BA38" i="6"/>
  <c r="C38" i="6"/>
  <c r="BG55" i="6"/>
  <c r="BF55" i="6" s="1"/>
  <c r="AY57" i="6"/>
  <c r="AW57" i="6"/>
  <c r="A58" i="6"/>
  <c r="AI58" i="6" s="1"/>
  <c r="BD57" i="6"/>
  <c r="AM57" i="6" s="1"/>
  <c r="BH56" i="6"/>
  <c r="BE56" i="6"/>
  <c r="BJ56" i="6"/>
  <c r="BI56" i="6" s="1"/>
  <c r="J83" i="3"/>
  <c r="K83" i="3" s="1"/>
  <c r="L83" i="3"/>
  <c r="H84" i="3"/>
  <c r="I84" i="3" s="1"/>
  <c r="G85" i="3"/>
  <c r="H36" i="3"/>
  <c r="I36" i="3" s="1"/>
  <c r="G37" i="3"/>
  <c r="L35" i="3"/>
  <c r="J35" i="3"/>
  <c r="K35" i="3" s="1"/>
  <c r="G813" i="3" l="1"/>
  <c r="H812" i="3"/>
  <c r="I812" i="3" s="1"/>
  <c r="L811" i="3"/>
  <c r="J811" i="3"/>
  <c r="K811" i="3" s="1"/>
  <c r="BL826" i="6" s="1"/>
  <c r="AQ58" i="6"/>
  <c r="AP57" i="6"/>
  <c r="L38" i="6"/>
  <c r="Z38" i="6" s="1"/>
  <c r="H38" i="6"/>
  <c r="P38" i="6" s="1"/>
  <c r="BB38" i="6"/>
  <c r="AZ39" i="6" s="1"/>
  <c r="BG56" i="6"/>
  <c r="BF56" i="6" s="1"/>
  <c r="AY58" i="6"/>
  <c r="BJ57" i="6"/>
  <c r="BI57" i="6" s="1"/>
  <c r="BH57" i="6"/>
  <c r="BE57" i="6"/>
  <c r="BD58" i="6"/>
  <c r="AM58" i="6" s="1"/>
  <c r="AW58" i="6"/>
  <c r="A59" i="6"/>
  <c r="AI59" i="6" s="1"/>
  <c r="G86" i="3"/>
  <c r="H85" i="3"/>
  <c r="I85" i="3" s="1"/>
  <c r="J84" i="3"/>
  <c r="K84" i="3" s="1"/>
  <c r="L84" i="3"/>
  <c r="L36" i="3"/>
  <c r="J36" i="3"/>
  <c r="K36" i="3" s="1"/>
  <c r="H37" i="3"/>
  <c r="I37" i="3" s="1"/>
  <c r="G38" i="3"/>
  <c r="J812" i="3" l="1"/>
  <c r="K812" i="3" s="1"/>
  <c r="BL827" i="6" s="1"/>
  <c r="L812" i="3"/>
  <c r="H813" i="3"/>
  <c r="I813" i="3" s="1"/>
  <c r="G814" i="3"/>
  <c r="AQ59" i="6"/>
  <c r="AP58" i="6"/>
  <c r="G39" i="6"/>
  <c r="O39" i="6" s="1"/>
  <c r="BA39" i="6"/>
  <c r="C39" i="6"/>
  <c r="BG57" i="6"/>
  <c r="BF57" i="6" s="1"/>
  <c r="AY59" i="6"/>
  <c r="A60" i="6"/>
  <c r="AI60" i="6" s="1"/>
  <c r="BD59" i="6"/>
  <c r="AM59" i="6" s="1"/>
  <c r="AW59" i="6"/>
  <c r="BJ58" i="6"/>
  <c r="BI58" i="6" s="1"/>
  <c r="BH58" i="6"/>
  <c r="BE58" i="6"/>
  <c r="J85" i="3"/>
  <c r="K85" i="3" s="1"/>
  <c r="L85" i="3"/>
  <c r="G87" i="3"/>
  <c r="H86" i="3"/>
  <c r="I86" i="3" s="1"/>
  <c r="L37" i="3"/>
  <c r="J37" i="3"/>
  <c r="K37" i="3" s="1"/>
  <c r="H38" i="3"/>
  <c r="I38" i="3" s="1"/>
  <c r="G39" i="3"/>
  <c r="G815" i="3" l="1"/>
  <c r="H814" i="3"/>
  <c r="I814" i="3" s="1"/>
  <c r="L813" i="3"/>
  <c r="J813" i="3"/>
  <c r="K813" i="3" s="1"/>
  <c r="BL828" i="6" s="1"/>
  <c r="BG58" i="6"/>
  <c r="BF58" i="6" s="1"/>
  <c r="AQ60" i="6"/>
  <c r="AP59" i="6"/>
  <c r="H39" i="6"/>
  <c r="P39" i="6" s="1"/>
  <c r="L39" i="6"/>
  <c r="Z39" i="6" s="1"/>
  <c r="BB39" i="6"/>
  <c r="AZ40" i="6" s="1"/>
  <c r="AY60" i="6"/>
  <c r="BH59" i="6"/>
  <c r="BE59" i="6"/>
  <c r="BJ59" i="6"/>
  <c r="BI59" i="6" s="1"/>
  <c r="A61" i="6"/>
  <c r="AI61" i="6" s="1"/>
  <c r="BD60" i="6"/>
  <c r="AM60" i="6" s="1"/>
  <c r="AW60" i="6"/>
  <c r="G88" i="3"/>
  <c r="H87" i="3"/>
  <c r="I87" i="3" s="1"/>
  <c r="L86" i="3"/>
  <c r="J86" i="3"/>
  <c r="K86" i="3" s="1"/>
  <c r="L38" i="3"/>
  <c r="J38" i="3"/>
  <c r="K38" i="3" s="1"/>
  <c r="H39" i="3"/>
  <c r="I39" i="3" s="1"/>
  <c r="G40" i="3"/>
  <c r="J814" i="3" l="1"/>
  <c r="K814" i="3" s="1"/>
  <c r="BL829" i="6" s="1"/>
  <c r="L814" i="3"/>
  <c r="H815" i="3"/>
  <c r="I815" i="3" s="1"/>
  <c r="G816" i="3"/>
  <c r="BG59" i="6"/>
  <c r="BF59" i="6" s="1"/>
  <c r="AQ61" i="6"/>
  <c r="AP60" i="6"/>
  <c r="G40" i="6"/>
  <c r="O40" i="6" s="1"/>
  <c r="BA40" i="6"/>
  <c r="C40" i="6"/>
  <c r="AY61" i="6"/>
  <c r="BH60" i="6"/>
  <c r="BE60" i="6"/>
  <c r="BJ60" i="6"/>
  <c r="BI60" i="6" s="1"/>
  <c r="AW61" i="6"/>
  <c r="A62" i="6"/>
  <c r="AI62" i="6" s="1"/>
  <c r="BD61" i="6"/>
  <c r="AM61" i="6" s="1"/>
  <c r="H88" i="3"/>
  <c r="I88" i="3" s="1"/>
  <c r="G89" i="3"/>
  <c r="J87" i="3"/>
  <c r="K87" i="3" s="1"/>
  <c r="L87" i="3"/>
  <c r="L39" i="3"/>
  <c r="J39" i="3"/>
  <c r="K39" i="3" s="1"/>
  <c r="H40" i="3"/>
  <c r="I40" i="3" s="1"/>
  <c r="G41" i="3"/>
  <c r="G817" i="3" l="1"/>
  <c r="H816" i="3"/>
  <c r="I816" i="3" s="1"/>
  <c r="L815" i="3"/>
  <c r="J815" i="3"/>
  <c r="K815" i="3" s="1"/>
  <c r="BL830" i="6" s="1"/>
  <c r="AQ62" i="6"/>
  <c r="AP61" i="6"/>
  <c r="L40" i="6"/>
  <c r="Z40" i="6" s="1"/>
  <c r="H40" i="6"/>
  <c r="P40" i="6" s="1"/>
  <c r="BB40" i="6"/>
  <c r="AZ41" i="6" s="1"/>
  <c r="BG60" i="6"/>
  <c r="BF60" i="6" s="1"/>
  <c r="AY62" i="6"/>
  <c r="BJ61" i="6"/>
  <c r="BI61" i="6" s="1"/>
  <c r="BH61" i="6"/>
  <c r="BE61" i="6"/>
  <c r="BD62" i="6"/>
  <c r="AM62" i="6" s="1"/>
  <c r="AW62" i="6"/>
  <c r="A63" i="6"/>
  <c r="AI63" i="6" s="1"/>
  <c r="J88" i="3"/>
  <c r="K88" i="3" s="1"/>
  <c r="L88" i="3"/>
  <c r="G90" i="3"/>
  <c r="H89" i="3"/>
  <c r="I89" i="3" s="1"/>
  <c r="L40" i="3"/>
  <c r="J40" i="3"/>
  <c r="K40" i="3" s="1"/>
  <c r="H41" i="3"/>
  <c r="I41" i="3" s="1"/>
  <c r="G42" i="3"/>
  <c r="J816" i="3" l="1"/>
  <c r="K816" i="3" s="1"/>
  <c r="BL831" i="6" s="1"/>
  <c r="L816" i="3"/>
  <c r="H817" i="3"/>
  <c r="I817" i="3" s="1"/>
  <c r="G818" i="3"/>
  <c r="AQ63" i="6"/>
  <c r="AP62" i="6"/>
  <c r="BA41" i="6"/>
  <c r="BB41" i="6" s="1"/>
  <c r="AZ42" i="6" s="1"/>
  <c r="C41" i="6"/>
  <c r="G41" i="6"/>
  <c r="O41" i="6" s="1"/>
  <c r="BG61" i="6"/>
  <c r="BF61" i="6" s="1"/>
  <c r="AY63" i="6"/>
  <c r="A64" i="6"/>
  <c r="AI64" i="6" s="1"/>
  <c r="BD63" i="6"/>
  <c r="AM63" i="6" s="1"/>
  <c r="AW63" i="6"/>
  <c r="BJ62" i="6"/>
  <c r="BI62" i="6" s="1"/>
  <c r="BH62" i="6"/>
  <c r="BE62" i="6"/>
  <c r="J89" i="3"/>
  <c r="K89" i="3" s="1"/>
  <c r="L89" i="3"/>
  <c r="G91" i="3"/>
  <c r="H90" i="3"/>
  <c r="I90" i="3" s="1"/>
  <c r="L41" i="3"/>
  <c r="J41" i="3"/>
  <c r="K41" i="3" s="1"/>
  <c r="H42" i="3"/>
  <c r="I42" i="3" s="1"/>
  <c r="G43" i="3"/>
  <c r="G819" i="3" l="1"/>
  <c r="H818" i="3"/>
  <c r="I818" i="3" s="1"/>
  <c r="L817" i="3"/>
  <c r="J817" i="3"/>
  <c r="K817" i="3" s="1"/>
  <c r="BL832" i="6" s="1"/>
  <c r="AQ64" i="6"/>
  <c r="AP63" i="6"/>
  <c r="G42" i="6"/>
  <c r="O42" i="6" s="1"/>
  <c r="BA42" i="6"/>
  <c r="C42" i="6"/>
  <c r="L41" i="6"/>
  <c r="Z41" i="6" s="1"/>
  <c r="H41" i="6"/>
  <c r="P41" i="6" s="1"/>
  <c r="BG62" i="6"/>
  <c r="BF62" i="6" s="1"/>
  <c r="AY64" i="6"/>
  <c r="BH63" i="6"/>
  <c r="BE63" i="6"/>
  <c r="BJ63" i="6"/>
  <c r="BI63" i="6" s="1"/>
  <c r="A65" i="6"/>
  <c r="AI65" i="6" s="1"/>
  <c r="BD64" i="6"/>
  <c r="AM64" i="6" s="1"/>
  <c r="AW64" i="6"/>
  <c r="G92" i="3"/>
  <c r="H91" i="3"/>
  <c r="I91" i="3" s="1"/>
  <c r="L90" i="3"/>
  <c r="J90" i="3"/>
  <c r="K90" i="3" s="1"/>
  <c r="L42" i="3"/>
  <c r="J42" i="3"/>
  <c r="K42" i="3" s="1"/>
  <c r="H43" i="3"/>
  <c r="I43" i="3" s="1"/>
  <c r="G44" i="3"/>
  <c r="J818" i="3" l="1"/>
  <c r="K818" i="3" s="1"/>
  <c r="BL833" i="6" s="1"/>
  <c r="L818" i="3"/>
  <c r="H819" i="3"/>
  <c r="I819" i="3" s="1"/>
  <c r="G820" i="3"/>
  <c r="BG63" i="6"/>
  <c r="BF63" i="6" s="1"/>
  <c r="AQ65" i="6"/>
  <c r="AP64" i="6"/>
  <c r="H42" i="6"/>
  <c r="P42" i="6" s="1"/>
  <c r="L42" i="6"/>
  <c r="Z42" i="6" s="1"/>
  <c r="BB42" i="6"/>
  <c r="AZ43" i="6" s="1"/>
  <c r="AY65" i="6"/>
  <c r="BH64" i="6"/>
  <c r="BE64" i="6"/>
  <c r="BJ64" i="6"/>
  <c r="BI64" i="6" s="1"/>
  <c r="AW65" i="6"/>
  <c r="A66" i="6"/>
  <c r="AI66" i="6" s="1"/>
  <c r="BD65" i="6"/>
  <c r="AM65" i="6" s="1"/>
  <c r="J91" i="3"/>
  <c r="K91" i="3" s="1"/>
  <c r="L91" i="3"/>
  <c r="H92" i="3"/>
  <c r="I92" i="3" s="1"/>
  <c r="G93" i="3"/>
  <c r="J43" i="3"/>
  <c r="K43" i="3" s="1"/>
  <c r="L43" i="3"/>
  <c r="H44" i="3"/>
  <c r="I44" i="3" s="1"/>
  <c r="G45" i="3"/>
  <c r="H820" i="3" l="1"/>
  <c r="I820" i="3" s="1"/>
  <c r="G821" i="3"/>
  <c r="L819" i="3"/>
  <c r="J819" i="3"/>
  <c r="K819" i="3" s="1"/>
  <c r="BL834" i="6" s="1"/>
  <c r="AQ66" i="6"/>
  <c r="AP65" i="6"/>
  <c r="G43" i="6"/>
  <c r="O43" i="6" s="1"/>
  <c r="BA43" i="6"/>
  <c r="C43" i="6"/>
  <c r="BG64" i="6"/>
  <c r="BF64" i="6" s="1"/>
  <c r="AY66" i="6"/>
  <c r="BJ65" i="6"/>
  <c r="BI65" i="6" s="1"/>
  <c r="BH65" i="6"/>
  <c r="BE65" i="6"/>
  <c r="BD66" i="6"/>
  <c r="AM66" i="6" s="1"/>
  <c r="AW66" i="6"/>
  <c r="A67" i="6"/>
  <c r="AI67" i="6" s="1"/>
  <c r="J92" i="3"/>
  <c r="K92" i="3" s="1"/>
  <c r="L92" i="3"/>
  <c r="G94" i="3"/>
  <c r="H93" i="3"/>
  <c r="I93" i="3" s="1"/>
  <c r="J44" i="3"/>
  <c r="K44" i="3" s="1"/>
  <c r="L44" i="3"/>
  <c r="H45" i="3"/>
  <c r="I45" i="3" s="1"/>
  <c r="G46" i="3"/>
  <c r="L820" i="3" l="1"/>
  <c r="J820" i="3"/>
  <c r="K820" i="3" s="1"/>
  <c r="BL835" i="6" s="1"/>
  <c r="G822" i="3"/>
  <c r="H821" i="3"/>
  <c r="I821" i="3" s="1"/>
  <c r="BG65" i="6"/>
  <c r="BF65" i="6" s="1"/>
  <c r="AQ67" i="6"/>
  <c r="AP66" i="6"/>
  <c r="BB43" i="6"/>
  <c r="AZ44" i="6" s="1"/>
  <c r="H43" i="6"/>
  <c r="P43" i="6" s="1"/>
  <c r="L43" i="6"/>
  <c r="Z43" i="6" s="1"/>
  <c r="AY67" i="6"/>
  <c r="A68" i="6"/>
  <c r="AI68" i="6" s="1"/>
  <c r="BD67" i="6"/>
  <c r="AM67" i="6" s="1"/>
  <c r="AW67" i="6"/>
  <c r="BJ66" i="6"/>
  <c r="BI66" i="6" s="1"/>
  <c r="BH66" i="6"/>
  <c r="BE66" i="6"/>
  <c r="J93" i="3"/>
  <c r="K93" i="3" s="1"/>
  <c r="L93" i="3"/>
  <c r="G95" i="3"/>
  <c r="H94" i="3"/>
  <c r="I94" i="3" s="1"/>
  <c r="L45" i="3"/>
  <c r="J45" i="3"/>
  <c r="K45" i="3" s="1"/>
  <c r="H46" i="3"/>
  <c r="I46" i="3" s="1"/>
  <c r="G47" i="3"/>
  <c r="J821" i="3" l="1"/>
  <c r="K821" i="3" s="1"/>
  <c r="BL836" i="6" s="1"/>
  <c r="L821" i="3"/>
  <c r="H822" i="3"/>
  <c r="I822" i="3" s="1"/>
  <c r="G823" i="3"/>
  <c r="AQ68" i="6"/>
  <c r="AP67" i="6"/>
  <c r="G44" i="6"/>
  <c r="O44" i="6" s="1"/>
  <c r="BA44" i="6"/>
  <c r="C44" i="6"/>
  <c r="BG66" i="6"/>
  <c r="BF66" i="6" s="1"/>
  <c r="AY68" i="6"/>
  <c r="BH67" i="6"/>
  <c r="BE67" i="6"/>
  <c r="BJ67" i="6"/>
  <c r="BI67" i="6" s="1"/>
  <c r="A69" i="6"/>
  <c r="AI69" i="6" s="1"/>
  <c r="BD68" i="6"/>
  <c r="AM68" i="6" s="1"/>
  <c r="AW68" i="6"/>
  <c r="L94" i="3"/>
  <c r="J94" i="3"/>
  <c r="K94" i="3" s="1"/>
  <c r="G96" i="3"/>
  <c r="H95" i="3"/>
  <c r="I95" i="3" s="1"/>
  <c r="H47" i="3"/>
  <c r="I47" i="3" s="1"/>
  <c r="G48" i="3"/>
  <c r="J46" i="3"/>
  <c r="K46" i="3" s="1"/>
  <c r="L46" i="3"/>
  <c r="H823" i="3" l="1"/>
  <c r="I823" i="3" s="1"/>
  <c r="G824" i="3"/>
  <c r="L822" i="3"/>
  <c r="J822" i="3"/>
  <c r="K822" i="3" s="1"/>
  <c r="BL837" i="6" s="1"/>
  <c r="AQ69" i="6"/>
  <c r="AP68" i="6"/>
  <c r="H44" i="6"/>
  <c r="P44" i="6" s="1"/>
  <c r="L44" i="6"/>
  <c r="Z44" i="6" s="1"/>
  <c r="BB44" i="6"/>
  <c r="AZ45" i="6" s="1"/>
  <c r="BG67" i="6"/>
  <c r="BF67" i="6" s="1"/>
  <c r="AY69" i="6"/>
  <c r="AW69" i="6"/>
  <c r="A70" i="6"/>
  <c r="AI70" i="6" s="1"/>
  <c r="BD69" i="6"/>
  <c r="AM69" i="6" s="1"/>
  <c r="BH68" i="6"/>
  <c r="BE68" i="6"/>
  <c r="BJ68" i="6"/>
  <c r="BI68" i="6" s="1"/>
  <c r="J95" i="3"/>
  <c r="K95" i="3" s="1"/>
  <c r="L95" i="3"/>
  <c r="H96" i="3"/>
  <c r="I96" i="3" s="1"/>
  <c r="G97" i="3"/>
  <c r="H48" i="3"/>
  <c r="I48" i="3" s="1"/>
  <c r="G49" i="3"/>
  <c r="J47" i="3"/>
  <c r="K47" i="3" s="1"/>
  <c r="L47" i="3"/>
  <c r="H824" i="3" l="1"/>
  <c r="I824" i="3" s="1"/>
  <c r="G825" i="3"/>
  <c r="J823" i="3"/>
  <c r="K823" i="3" s="1"/>
  <c r="BL838" i="6" s="1"/>
  <c r="L823" i="3"/>
  <c r="AQ70" i="6"/>
  <c r="AP69" i="6"/>
  <c r="G45" i="6"/>
  <c r="O45" i="6" s="1"/>
  <c r="BA45" i="6"/>
  <c r="C45" i="6"/>
  <c r="BG68" i="6"/>
  <c r="BF68" i="6" s="1"/>
  <c r="AY70" i="6"/>
  <c r="BJ69" i="6"/>
  <c r="BI69" i="6" s="1"/>
  <c r="BH69" i="6"/>
  <c r="BE69" i="6"/>
  <c r="BD70" i="6"/>
  <c r="AM70" i="6" s="1"/>
  <c r="AW70" i="6"/>
  <c r="A71" i="6"/>
  <c r="AI71" i="6" s="1"/>
  <c r="J96" i="3"/>
  <c r="K96" i="3" s="1"/>
  <c r="L96" i="3"/>
  <c r="G98" i="3"/>
  <c r="H97" i="3"/>
  <c r="I97" i="3" s="1"/>
  <c r="L48" i="3"/>
  <c r="J48" i="3"/>
  <c r="K48" i="3" s="1"/>
  <c r="H49" i="3"/>
  <c r="I49" i="3" s="1"/>
  <c r="G50" i="3"/>
  <c r="H825" i="3" l="1"/>
  <c r="I825" i="3" s="1"/>
  <c r="G826" i="3"/>
  <c r="L824" i="3"/>
  <c r="J824" i="3"/>
  <c r="K824" i="3" s="1"/>
  <c r="BL839" i="6" s="1"/>
  <c r="AQ71" i="6"/>
  <c r="AP70" i="6"/>
  <c r="H45" i="6"/>
  <c r="P45" i="6" s="1"/>
  <c r="L45" i="6"/>
  <c r="Z45" i="6" s="1"/>
  <c r="BB45" i="6"/>
  <c r="AZ46" i="6" s="1"/>
  <c r="BG69" i="6"/>
  <c r="BF69" i="6" s="1"/>
  <c r="AY71" i="6"/>
  <c r="A72" i="6"/>
  <c r="AI72" i="6" s="1"/>
  <c r="BD71" i="6"/>
  <c r="AM71" i="6" s="1"/>
  <c r="AW71" i="6"/>
  <c r="BJ70" i="6"/>
  <c r="BI70" i="6" s="1"/>
  <c r="BH70" i="6"/>
  <c r="BE70" i="6"/>
  <c r="J97" i="3"/>
  <c r="K97" i="3" s="1"/>
  <c r="L97" i="3"/>
  <c r="G99" i="3"/>
  <c r="H98" i="3"/>
  <c r="I98" i="3" s="1"/>
  <c r="J49" i="3"/>
  <c r="K49" i="3" s="1"/>
  <c r="L49" i="3"/>
  <c r="H50" i="3"/>
  <c r="I50" i="3" s="1"/>
  <c r="G51" i="3"/>
  <c r="J825" i="3" l="1"/>
  <c r="K825" i="3" s="1"/>
  <c r="BL840" i="6" s="1"/>
  <c r="L825" i="3"/>
  <c r="H826" i="3"/>
  <c r="I826" i="3" s="1"/>
  <c r="G827" i="3"/>
  <c r="AQ72" i="6"/>
  <c r="BG70" i="6"/>
  <c r="BF70" i="6" s="1"/>
  <c r="AP71" i="6"/>
  <c r="G46" i="6"/>
  <c r="O46" i="6" s="1"/>
  <c r="BA46" i="6"/>
  <c r="C46" i="6"/>
  <c r="AY72" i="6"/>
  <c r="BH71" i="6"/>
  <c r="BE71" i="6"/>
  <c r="BJ71" i="6"/>
  <c r="BI71" i="6" s="1"/>
  <c r="A73" i="6"/>
  <c r="AI73" i="6" s="1"/>
  <c r="BD72" i="6"/>
  <c r="AM72" i="6" s="1"/>
  <c r="AW72" i="6"/>
  <c r="L98" i="3"/>
  <c r="J98" i="3"/>
  <c r="K98" i="3" s="1"/>
  <c r="G100" i="3"/>
  <c r="H99" i="3"/>
  <c r="I99" i="3" s="1"/>
  <c r="J50" i="3"/>
  <c r="K50" i="3" s="1"/>
  <c r="L50" i="3"/>
  <c r="H51" i="3"/>
  <c r="I51" i="3" s="1"/>
  <c r="G52" i="3"/>
  <c r="H827" i="3" l="1"/>
  <c r="I827" i="3" s="1"/>
  <c r="G828" i="3"/>
  <c r="J826" i="3"/>
  <c r="K826" i="3" s="1"/>
  <c r="BL841" i="6" s="1"/>
  <c r="L826" i="3"/>
  <c r="AQ73" i="6"/>
  <c r="AP72" i="6"/>
  <c r="L46" i="6"/>
  <c r="Z46" i="6" s="1"/>
  <c r="H46" i="6"/>
  <c r="P46" i="6" s="1"/>
  <c r="BB46" i="6"/>
  <c r="AZ47" i="6" s="1"/>
  <c r="BG71" i="6"/>
  <c r="BF71" i="6" s="1"/>
  <c r="AY73" i="6"/>
  <c r="BH72" i="6"/>
  <c r="BE72" i="6"/>
  <c r="BJ72" i="6"/>
  <c r="BI72" i="6" s="1"/>
  <c r="AW73" i="6"/>
  <c r="A74" i="6"/>
  <c r="AI74" i="6" s="1"/>
  <c r="BD73" i="6"/>
  <c r="AM73" i="6" s="1"/>
  <c r="J99" i="3"/>
  <c r="K99" i="3" s="1"/>
  <c r="L99" i="3"/>
  <c r="H100" i="3"/>
  <c r="I100" i="3" s="1"/>
  <c r="G101" i="3"/>
  <c r="L51" i="3"/>
  <c r="J51" i="3"/>
  <c r="K51" i="3" s="1"/>
  <c r="H52" i="3"/>
  <c r="I52" i="3" s="1"/>
  <c r="G53" i="3"/>
  <c r="L827" i="3" l="1"/>
  <c r="J827" i="3"/>
  <c r="K827" i="3" s="1"/>
  <c r="BL842" i="6" s="1"/>
  <c r="H828" i="3"/>
  <c r="I828" i="3" s="1"/>
  <c r="G829" i="3"/>
  <c r="AQ74" i="6"/>
  <c r="AP73" i="6"/>
  <c r="G47" i="6"/>
  <c r="O47" i="6" s="1"/>
  <c r="BA47" i="6"/>
  <c r="C47" i="6"/>
  <c r="BG72" i="6"/>
  <c r="BF72" i="6" s="1"/>
  <c r="AY74" i="6"/>
  <c r="BD74" i="6"/>
  <c r="AM74" i="6" s="1"/>
  <c r="AW74" i="6"/>
  <c r="A75" i="6"/>
  <c r="AI75" i="6" s="1"/>
  <c r="BJ73" i="6"/>
  <c r="BI73" i="6" s="1"/>
  <c r="BH73" i="6"/>
  <c r="BE73" i="6"/>
  <c r="J100" i="3"/>
  <c r="K100" i="3" s="1"/>
  <c r="L100" i="3"/>
  <c r="G102" i="3"/>
  <c r="H101" i="3"/>
  <c r="I101" i="3" s="1"/>
  <c r="H53" i="3"/>
  <c r="I53" i="3" s="1"/>
  <c r="G54" i="3"/>
  <c r="J52" i="3"/>
  <c r="K52" i="3" s="1"/>
  <c r="L52" i="3"/>
  <c r="H829" i="3" l="1"/>
  <c r="I829" i="3" s="1"/>
  <c r="G830" i="3"/>
  <c r="J828" i="3"/>
  <c r="K828" i="3" s="1"/>
  <c r="BL843" i="6" s="1"/>
  <c r="L828" i="3"/>
  <c r="BG73" i="6"/>
  <c r="BF73" i="6" s="1"/>
  <c r="AQ75" i="6"/>
  <c r="AP74" i="6"/>
  <c r="H47" i="6"/>
  <c r="P47" i="6" s="1"/>
  <c r="L47" i="6"/>
  <c r="Z47" i="6" s="1"/>
  <c r="BB47" i="6"/>
  <c r="AZ48" i="6" s="1"/>
  <c r="AY75" i="6"/>
  <c r="BJ74" i="6"/>
  <c r="BI74" i="6" s="1"/>
  <c r="BH74" i="6"/>
  <c r="BE74" i="6"/>
  <c r="A76" i="6"/>
  <c r="AI76" i="6" s="1"/>
  <c r="BD75" i="6"/>
  <c r="AM75" i="6" s="1"/>
  <c r="AW75" i="6"/>
  <c r="J101" i="3"/>
  <c r="K101" i="3" s="1"/>
  <c r="L101" i="3"/>
  <c r="G103" i="3"/>
  <c r="H102" i="3"/>
  <c r="I102" i="3" s="1"/>
  <c r="H54" i="3"/>
  <c r="I54" i="3" s="1"/>
  <c r="G55" i="3"/>
  <c r="H55" i="3" s="1"/>
  <c r="I55" i="3" s="1"/>
  <c r="L53" i="3"/>
  <c r="J53" i="3"/>
  <c r="K53" i="3" s="1"/>
  <c r="L829" i="3" l="1"/>
  <c r="J829" i="3"/>
  <c r="K829" i="3" s="1"/>
  <c r="BL844" i="6" s="1"/>
  <c r="H830" i="3"/>
  <c r="I830" i="3" s="1"/>
  <c r="G831" i="3"/>
  <c r="AQ76" i="6"/>
  <c r="AP75" i="6"/>
  <c r="C48" i="6"/>
  <c r="G48" i="6"/>
  <c r="O48" i="6" s="1"/>
  <c r="BA48" i="6"/>
  <c r="BB48" i="6" s="1"/>
  <c r="BG74" i="6"/>
  <c r="BF74" i="6" s="1"/>
  <c r="AY76" i="6"/>
  <c r="A77" i="6"/>
  <c r="AI77" i="6" s="1"/>
  <c r="BD76" i="6"/>
  <c r="AM76" i="6" s="1"/>
  <c r="AW76" i="6"/>
  <c r="BH75" i="6"/>
  <c r="BE75" i="6"/>
  <c r="BJ75" i="6"/>
  <c r="BI75" i="6" s="1"/>
  <c r="L102" i="3"/>
  <c r="J102" i="3"/>
  <c r="K102" i="3" s="1"/>
  <c r="G104" i="3"/>
  <c r="H103" i="3"/>
  <c r="I103" i="3" s="1"/>
  <c r="J55" i="3"/>
  <c r="K55" i="3" s="1"/>
  <c r="L55" i="3"/>
  <c r="J54" i="3"/>
  <c r="K54" i="3" s="1"/>
  <c r="L54" i="3"/>
  <c r="H831" i="3" l="1"/>
  <c r="I831" i="3" s="1"/>
  <c r="G832" i="3"/>
  <c r="J830" i="3"/>
  <c r="K830" i="3" s="1"/>
  <c r="BL845" i="6" s="1"/>
  <c r="L830" i="3"/>
  <c r="AQ77" i="6"/>
  <c r="AP76" i="6"/>
  <c r="L48" i="6"/>
  <c r="Z48" i="6" s="1"/>
  <c r="H48" i="6"/>
  <c r="P48" i="6" s="1"/>
  <c r="AZ49" i="6"/>
  <c r="BG75" i="6"/>
  <c r="BF75" i="6" s="1"/>
  <c r="AY77" i="6"/>
  <c r="AW77" i="6"/>
  <c r="A78" i="6"/>
  <c r="AI78" i="6" s="1"/>
  <c r="BD77" i="6"/>
  <c r="AM77" i="6" s="1"/>
  <c r="BH76" i="6"/>
  <c r="BE76" i="6"/>
  <c r="BJ76" i="6"/>
  <c r="BI76" i="6" s="1"/>
  <c r="J103" i="3"/>
  <c r="K103" i="3" s="1"/>
  <c r="L103" i="3"/>
  <c r="H104" i="3"/>
  <c r="I104" i="3" s="1"/>
  <c r="G105" i="3"/>
  <c r="L831" i="3" l="1"/>
  <c r="J831" i="3"/>
  <c r="K831" i="3" s="1"/>
  <c r="BL846" i="6" s="1"/>
  <c r="H832" i="3"/>
  <c r="I832" i="3" s="1"/>
  <c r="G833" i="3"/>
  <c r="AQ78" i="6"/>
  <c r="AP77" i="6"/>
  <c r="BA49" i="6"/>
  <c r="BB49" i="6" s="1"/>
  <c r="C49" i="6"/>
  <c r="G49" i="6"/>
  <c r="O49" i="6" s="1"/>
  <c r="BG76" i="6"/>
  <c r="BF76" i="6" s="1"/>
  <c r="AY78" i="6"/>
  <c r="BJ77" i="6"/>
  <c r="BI77" i="6" s="1"/>
  <c r="BH77" i="6"/>
  <c r="BE77" i="6"/>
  <c r="BD78" i="6"/>
  <c r="AM78" i="6" s="1"/>
  <c r="AW78" i="6"/>
  <c r="A79" i="6"/>
  <c r="AI79" i="6" s="1"/>
  <c r="G106" i="3"/>
  <c r="H105" i="3"/>
  <c r="I105" i="3" s="1"/>
  <c r="J104" i="3"/>
  <c r="K104" i="3" s="1"/>
  <c r="L104" i="3"/>
  <c r="H833" i="3" l="1"/>
  <c r="I833" i="3" s="1"/>
  <c r="G834" i="3"/>
  <c r="J832" i="3"/>
  <c r="K832" i="3" s="1"/>
  <c r="BL847" i="6" s="1"/>
  <c r="L832" i="3"/>
  <c r="AQ79" i="6"/>
  <c r="AP78" i="6"/>
  <c r="AZ50" i="6"/>
  <c r="C50" i="6" s="1"/>
  <c r="L49" i="6"/>
  <c r="Z49" i="6" s="1"/>
  <c r="H49" i="6"/>
  <c r="P49" i="6" s="1"/>
  <c r="BG77" i="6"/>
  <c r="BF77" i="6" s="1"/>
  <c r="AY79" i="6"/>
  <c r="BJ78" i="6"/>
  <c r="BI78" i="6" s="1"/>
  <c r="BH78" i="6"/>
  <c r="BE78" i="6"/>
  <c r="A80" i="6"/>
  <c r="AI80" i="6" s="1"/>
  <c r="BD79" i="6"/>
  <c r="AM79" i="6" s="1"/>
  <c r="AW79" i="6"/>
  <c r="J105" i="3"/>
  <c r="K105" i="3" s="1"/>
  <c r="L105" i="3"/>
  <c r="G107" i="3"/>
  <c r="H106" i="3"/>
  <c r="I106" i="3" s="1"/>
  <c r="H834" i="3" l="1"/>
  <c r="I834" i="3" s="1"/>
  <c r="G835" i="3"/>
  <c r="L833" i="3"/>
  <c r="J833" i="3"/>
  <c r="K833" i="3" s="1"/>
  <c r="BL848" i="6" s="1"/>
  <c r="BA50" i="6"/>
  <c r="BB50" i="6" s="1"/>
  <c r="AZ51" i="6" s="1"/>
  <c r="G50" i="6"/>
  <c r="O50" i="6" s="1"/>
  <c r="AQ80" i="6"/>
  <c r="AP79" i="6"/>
  <c r="H50" i="6"/>
  <c r="P50" i="6" s="1"/>
  <c r="L50" i="6"/>
  <c r="Z50" i="6" s="1"/>
  <c r="BG78" i="6"/>
  <c r="BF78" i="6" s="1"/>
  <c r="AY80" i="6"/>
  <c r="BH79" i="6"/>
  <c r="BE79" i="6"/>
  <c r="BJ79" i="6"/>
  <c r="BI79" i="6" s="1"/>
  <c r="A81" i="6"/>
  <c r="AI81" i="6" s="1"/>
  <c r="BD80" i="6"/>
  <c r="AM80" i="6" s="1"/>
  <c r="AW80" i="6"/>
  <c r="L106" i="3"/>
  <c r="J106" i="3"/>
  <c r="K106" i="3" s="1"/>
  <c r="G108" i="3"/>
  <c r="H107" i="3"/>
  <c r="I107" i="3" s="1"/>
  <c r="H835" i="3" l="1"/>
  <c r="I835" i="3" s="1"/>
  <c r="G836" i="3"/>
  <c r="J834" i="3"/>
  <c r="K834" i="3" s="1"/>
  <c r="BL849" i="6" s="1"/>
  <c r="L834" i="3"/>
  <c r="AQ81" i="6"/>
  <c r="AP80" i="6"/>
  <c r="BA51" i="6"/>
  <c r="BB51" i="6" s="1"/>
  <c r="C51" i="6"/>
  <c r="G51" i="6"/>
  <c r="O51" i="6" s="1"/>
  <c r="BG79" i="6"/>
  <c r="BF79" i="6" s="1"/>
  <c r="AY81" i="6"/>
  <c r="AW81" i="6"/>
  <c r="A82" i="6"/>
  <c r="AI82" i="6" s="1"/>
  <c r="BD81" i="6"/>
  <c r="AM81" i="6" s="1"/>
  <c r="BH80" i="6"/>
  <c r="BE80" i="6"/>
  <c r="BJ80" i="6"/>
  <c r="BI80" i="6" s="1"/>
  <c r="H108" i="3"/>
  <c r="I108" i="3" s="1"/>
  <c r="G109" i="3"/>
  <c r="J107" i="3"/>
  <c r="K107" i="3" s="1"/>
  <c r="L107" i="3"/>
  <c r="H836" i="3" l="1"/>
  <c r="I836" i="3" s="1"/>
  <c r="G837" i="3"/>
  <c r="L835" i="3"/>
  <c r="J835" i="3"/>
  <c r="K835" i="3" s="1"/>
  <c r="BL850" i="6" s="1"/>
  <c r="AQ82" i="6"/>
  <c r="AP81" i="6"/>
  <c r="L51" i="6"/>
  <c r="Z51" i="6" s="1"/>
  <c r="H51" i="6"/>
  <c r="P51" i="6" s="1"/>
  <c r="AZ52" i="6"/>
  <c r="BG80" i="6"/>
  <c r="BF80" i="6" s="1"/>
  <c r="AY82" i="6"/>
  <c r="BD82" i="6"/>
  <c r="AM82" i="6" s="1"/>
  <c r="AW82" i="6"/>
  <c r="A83" i="6"/>
  <c r="AI83" i="6" s="1"/>
  <c r="BJ81" i="6"/>
  <c r="BI81" i="6" s="1"/>
  <c r="BH81" i="6"/>
  <c r="BE81" i="6"/>
  <c r="G110" i="3"/>
  <c r="H109" i="3"/>
  <c r="I109" i="3" s="1"/>
  <c r="J108" i="3"/>
  <c r="K108" i="3" s="1"/>
  <c r="L108" i="3"/>
  <c r="H837" i="3" l="1"/>
  <c r="I837" i="3" s="1"/>
  <c r="G838" i="3"/>
  <c r="J836" i="3"/>
  <c r="K836" i="3" s="1"/>
  <c r="BL851" i="6" s="1"/>
  <c r="L836" i="3"/>
  <c r="AQ83" i="6"/>
  <c r="AP82" i="6"/>
  <c r="C52" i="6"/>
  <c r="BA52" i="6"/>
  <c r="G52" i="6"/>
  <c r="O52" i="6" s="1"/>
  <c r="BG81" i="6"/>
  <c r="BF81" i="6" s="1"/>
  <c r="AY83" i="6"/>
  <c r="A84" i="6"/>
  <c r="AI84" i="6" s="1"/>
  <c r="BD83" i="6"/>
  <c r="AM83" i="6" s="1"/>
  <c r="AW83" i="6"/>
  <c r="BJ82" i="6"/>
  <c r="BI82" i="6" s="1"/>
  <c r="BH82" i="6"/>
  <c r="BE82" i="6"/>
  <c r="J109" i="3"/>
  <c r="K109" i="3" s="1"/>
  <c r="L109" i="3"/>
  <c r="G111" i="3"/>
  <c r="H110" i="3"/>
  <c r="I110" i="3" s="1"/>
  <c r="H838" i="3" l="1"/>
  <c r="I838" i="3" s="1"/>
  <c r="G839" i="3"/>
  <c r="L837" i="3"/>
  <c r="J837" i="3"/>
  <c r="K837" i="3" s="1"/>
  <c r="BL852" i="6" s="1"/>
  <c r="AQ84" i="6"/>
  <c r="AP83" i="6"/>
  <c r="BB52" i="6"/>
  <c r="AZ53" i="6" s="1"/>
  <c r="L52" i="6"/>
  <c r="Z52" i="6" s="1"/>
  <c r="H52" i="6"/>
  <c r="P52" i="6" s="1"/>
  <c r="BG82" i="6"/>
  <c r="BF82" i="6" s="1"/>
  <c r="AY84" i="6"/>
  <c r="A85" i="6"/>
  <c r="AI85" i="6" s="1"/>
  <c r="BD84" i="6"/>
  <c r="AM84" i="6" s="1"/>
  <c r="AW84" i="6"/>
  <c r="BH83" i="6"/>
  <c r="BE83" i="6"/>
  <c r="BJ83" i="6"/>
  <c r="BI83" i="6" s="1"/>
  <c r="G112" i="3"/>
  <c r="H111" i="3"/>
  <c r="I111" i="3" s="1"/>
  <c r="L110" i="3"/>
  <c r="J110" i="3"/>
  <c r="K110" i="3" s="1"/>
  <c r="H839" i="3" l="1"/>
  <c r="I839" i="3" s="1"/>
  <c r="G840" i="3"/>
  <c r="J838" i="3"/>
  <c r="K838" i="3" s="1"/>
  <c r="BL853" i="6" s="1"/>
  <c r="L838" i="3"/>
  <c r="AQ85" i="6"/>
  <c r="AP84" i="6"/>
  <c r="BA53" i="6"/>
  <c r="BB53" i="6" s="1"/>
  <c r="C53" i="6"/>
  <c r="G53" i="6"/>
  <c r="O53" i="6" s="1"/>
  <c r="BG83" i="6"/>
  <c r="BF83" i="6" s="1"/>
  <c r="AY85" i="6"/>
  <c r="BH84" i="6"/>
  <c r="BE84" i="6"/>
  <c r="BJ84" i="6"/>
  <c r="BI84" i="6" s="1"/>
  <c r="AW85" i="6"/>
  <c r="A86" i="6"/>
  <c r="AI86" i="6" s="1"/>
  <c r="BD85" i="6"/>
  <c r="AM85" i="6" s="1"/>
  <c r="J111" i="3"/>
  <c r="K111" i="3" s="1"/>
  <c r="L111" i="3"/>
  <c r="H112" i="3"/>
  <c r="I112" i="3" s="1"/>
  <c r="G113" i="3"/>
  <c r="H840" i="3" l="1"/>
  <c r="I840" i="3" s="1"/>
  <c r="G841" i="3"/>
  <c r="L839" i="3"/>
  <c r="J839" i="3"/>
  <c r="K839" i="3" s="1"/>
  <c r="BL854" i="6" s="1"/>
  <c r="AQ86" i="6"/>
  <c r="AP85" i="6"/>
  <c r="H53" i="6"/>
  <c r="P53" i="6" s="1"/>
  <c r="L53" i="6"/>
  <c r="Z53" i="6" s="1"/>
  <c r="AZ54" i="6"/>
  <c r="BG84" i="6"/>
  <c r="BF84" i="6" s="1"/>
  <c r="AY86" i="6"/>
  <c r="BJ85" i="6"/>
  <c r="BI85" i="6" s="1"/>
  <c r="BH85" i="6"/>
  <c r="BE85" i="6"/>
  <c r="BD86" i="6"/>
  <c r="AM86" i="6" s="1"/>
  <c r="AW86" i="6"/>
  <c r="A87" i="6"/>
  <c r="AI87" i="6" s="1"/>
  <c r="J112" i="3"/>
  <c r="K112" i="3" s="1"/>
  <c r="L112" i="3"/>
  <c r="G114" i="3"/>
  <c r="H113" i="3"/>
  <c r="I113" i="3" s="1"/>
  <c r="H841" i="3" l="1"/>
  <c r="I841" i="3" s="1"/>
  <c r="G842" i="3"/>
  <c r="J840" i="3"/>
  <c r="K840" i="3" s="1"/>
  <c r="BL855" i="6" s="1"/>
  <c r="L840" i="3"/>
  <c r="AQ87" i="6"/>
  <c r="AP86" i="6"/>
  <c r="G54" i="6"/>
  <c r="O54" i="6" s="1"/>
  <c r="C54" i="6"/>
  <c r="BA54" i="6"/>
  <c r="BG85" i="6"/>
  <c r="BF85" i="6" s="1"/>
  <c r="AY87" i="6"/>
  <c r="A88" i="6"/>
  <c r="AI88" i="6" s="1"/>
  <c r="BD87" i="6"/>
  <c r="AM87" i="6" s="1"/>
  <c r="AW87" i="6"/>
  <c r="BJ86" i="6"/>
  <c r="BI86" i="6" s="1"/>
  <c r="BH86" i="6"/>
  <c r="BE86" i="6"/>
  <c r="G115" i="3"/>
  <c r="H114" i="3"/>
  <c r="I114" i="3" s="1"/>
  <c r="J113" i="3"/>
  <c r="K113" i="3" s="1"/>
  <c r="L113" i="3"/>
  <c r="H842" i="3" l="1"/>
  <c r="I842" i="3" s="1"/>
  <c r="G843" i="3"/>
  <c r="L841" i="3"/>
  <c r="J841" i="3"/>
  <c r="K841" i="3" s="1"/>
  <c r="BL856" i="6" s="1"/>
  <c r="AQ88" i="6"/>
  <c r="AP87" i="6"/>
  <c r="BB54" i="6"/>
  <c r="AZ55" i="6" s="1"/>
  <c r="H54" i="6"/>
  <c r="P54" i="6" s="1"/>
  <c r="L54" i="6"/>
  <c r="Z54" i="6" s="1"/>
  <c r="BG86" i="6"/>
  <c r="BF86" i="6" s="1"/>
  <c r="AY88" i="6"/>
  <c r="A89" i="6"/>
  <c r="AI89" i="6" s="1"/>
  <c r="BD88" i="6"/>
  <c r="AM88" i="6" s="1"/>
  <c r="AW88" i="6"/>
  <c r="BH87" i="6"/>
  <c r="BE87" i="6"/>
  <c r="BJ87" i="6"/>
  <c r="BI87" i="6" s="1"/>
  <c r="L114" i="3"/>
  <c r="J114" i="3"/>
  <c r="K114" i="3" s="1"/>
  <c r="G116" i="3"/>
  <c r="H115" i="3"/>
  <c r="I115" i="3" s="1"/>
  <c r="H843" i="3" l="1"/>
  <c r="I843" i="3" s="1"/>
  <c r="G844" i="3"/>
  <c r="J842" i="3"/>
  <c r="K842" i="3" s="1"/>
  <c r="BL857" i="6" s="1"/>
  <c r="L842" i="3"/>
  <c r="AQ89" i="6"/>
  <c r="AP88" i="6"/>
  <c r="G55" i="6"/>
  <c r="O55" i="6" s="1"/>
  <c r="C55" i="6"/>
  <c r="BA55" i="6"/>
  <c r="BB55" i="6" s="1"/>
  <c r="BG87" i="6"/>
  <c r="BF87" i="6" s="1"/>
  <c r="AY89" i="6"/>
  <c r="BH88" i="6"/>
  <c r="BE88" i="6"/>
  <c r="BJ88" i="6"/>
  <c r="BI88" i="6" s="1"/>
  <c r="AW89" i="6"/>
  <c r="A90" i="6"/>
  <c r="AI90" i="6" s="1"/>
  <c r="BD89" i="6"/>
  <c r="AM89" i="6" s="1"/>
  <c r="J115" i="3"/>
  <c r="K115" i="3" s="1"/>
  <c r="L115" i="3"/>
  <c r="H116" i="3"/>
  <c r="I116" i="3" s="1"/>
  <c r="G117" i="3"/>
  <c r="H844" i="3" l="1"/>
  <c r="I844" i="3" s="1"/>
  <c r="G845" i="3"/>
  <c r="L843" i="3"/>
  <c r="J843" i="3"/>
  <c r="K843" i="3" s="1"/>
  <c r="BL858" i="6" s="1"/>
  <c r="AQ90" i="6"/>
  <c r="AP89" i="6"/>
  <c r="H55" i="6"/>
  <c r="P55" i="6" s="1"/>
  <c r="L55" i="6"/>
  <c r="Z55" i="6" s="1"/>
  <c r="AZ56" i="6"/>
  <c r="BG88" i="6"/>
  <c r="BF88" i="6" s="1"/>
  <c r="AY90" i="6"/>
  <c r="BJ89" i="6"/>
  <c r="BI89" i="6" s="1"/>
  <c r="BH89" i="6"/>
  <c r="BE89" i="6"/>
  <c r="BD90" i="6"/>
  <c r="AM90" i="6" s="1"/>
  <c r="AW90" i="6"/>
  <c r="A91" i="6"/>
  <c r="AI91" i="6" s="1"/>
  <c r="G118" i="3"/>
  <c r="H117" i="3"/>
  <c r="I117" i="3" s="1"/>
  <c r="J116" i="3"/>
  <c r="K116" i="3" s="1"/>
  <c r="L116" i="3"/>
  <c r="H845" i="3" l="1"/>
  <c r="I845" i="3" s="1"/>
  <c r="G846" i="3"/>
  <c r="J844" i="3"/>
  <c r="K844" i="3" s="1"/>
  <c r="BL859" i="6" s="1"/>
  <c r="L844" i="3"/>
  <c r="AQ91" i="6"/>
  <c r="BG89" i="6"/>
  <c r="BF89" i="6" s="1"/>
  <c r="AP90" i="6"/>
  <c r="G56" i="6"/>
  <c r="O56" i="6" s="1"/>
  <c r="BA56" i="6"/>
  <c r="BB56" i="6" s="1"/>
  <c r="C56" i="6"/>
  <c r="AY91" i="6"/>
  <c r="BJ90" i="6"/>
  <c r="BI90" i="6" s="1"/>
  <c r="BH90" i="6"/>
  <c r="BE90" i="6"/>
  <c r="A92" i="6"/>
  <c r="AI92" i="6" s="1"/>
  <c r="BD91" i="6"/>
  <c r="AM91" i="6" s="1"/>
  <c r="AW91" i="6"/>
  <c r="J117" i="3"/>
  <c r="K117" i="3" s="1"/>
  <c r="L117" i="3"/>
  <c r="G119" i="3"/>
  <c r="H118" i="3"/>
  <c r="I118" i="3" s="1"/>
  <c r="H846" i="3" l="1"/>
  <c r="I846" i="3" s="1"/>
  <c r="G847" i="3"/>
  <c r="L845" i="3"/>
  <c r="J845" i="3"/>
  <c r="K845" i="3" s="1"/>
  <c r="BL860" i="6" s="1"/>
  <c r="BG90" i="6"/>
  <c r="BF90" i="6" s="1"/>
  <c r="AQ92" i="6"/>
  <c r="AP91" i="6"/>
  <c r="L56" i="6"/>
  <c r="Z56" i="6" s="1"/>
  <c r="H56" i="6"/>
  <c r="P56" i="6" s="1"/>
  <c r="AZ57" i="6"/>
  <c r="AY92" i="6"/>
  <c r="BH91" i="6"/>
  <c r="BE91" i="6"/>
  <c r="BJ91" i="6"/>
  <c r="BI91" i="6" s="1"/>
  <c r="A93" i="6"/>
  <c r="AI93" i="6" s="1"/>
  <c r="BD92" i="6"/>
  <c r="AM92" i="6" s="1"/>
  <c r="AW92" i="6"/>
  <c r="G120" i="3"/>
  <c r="H119" i="3"/>
  <c r="I119" i="3" s="1"/>
  <c r="L118" i="3"/>
  <c r="J118" i="3"/>
  <c r="K118" i="3" s="1"/>
  <c r="H847" i="3" l="1"/>
  <c r="I847" i="3" s="1"/>
  <c r="G848" i="3"/>
  <c r="J846" i="3"/>
  <c r="K846" i="3" s="1"/>
  <c r="BL861" i="6" s="1"/>
  <c r="L846" i="3"/>
  <c r="AQ93" i="6"/>
  <c r="AP92" i="6"/>
  <c r="BA57" i="6"/>
  <c r="BB57" i="6" s="1"/>
  <c r="AZ58" i="6" s="1"/>
  <c r="C57" i="6"/>
  <c r="G57" i="6"/>
  <c r="O57" i="6" s="1"/>
  <c r="BG91" i="6"/>
  <c r="BF91" i="6" s="1"/>
  <c r="AY93" i="6"/>
  <c r="AW93" i="6"/>
  <c r="A94" i="6"/>
  <c r="AI94" i="6" s="1"/>
  <c r="BD93" i="6"/>
  <c r="AM93" i="6" s="1"/>
  <c r="BH92" i="6"/>
  <c r="BE92" i="6"/>
  <c r="BJ92" i="6"/>
  <c r="BI92" i="6" s="1"/>
  <c r="J119" i="3"/>
  <c r="K119" i="3" s="1"/>
  <c r="L119" i="3"/>
  <c r="H120" i="3"/>
  <c r="I120" i="3" s="1"/>
  <c r="G121" i="3"/>
  <c r="H848" i="3" l="1"/>
  <c r="I848" i="3" s="1"/>
  <c r="G849" i="3"/>
  <c r="L847" i="3"/>
  <c r="J847" i="3"/>
  <c r="K847" i="3" s="1"/>
  <c r="BL862" i="6" s="1"/>
  <c r="AQ94" i="6"/>
  <c r="AP93" i="6"/>
  <c r="BA58" i="6"/>
  <c r="BB58" i="6" s="1"/>
  <c r="C58" i="6"/>
  <c r="G58" i="6"/>
  <c r="O58" i="6" s="1"/>
  <c r="H57" i="6"/>
  <c r="P57" i="6" s="1"/>
  <c r="L57" i="6"/>
  <c r="Z57" i="6" s="1"/>
  <c r="BG92" i="6"/>
  <c r="BF92" i="6" s="1"/>
  <c r="AY94" i="6"/>
  <c r="BJ93" i="6"/>
  <c r="BI93" i="6" s="1"/>
  <c r="BH93" i="6"/>
  <c r="BE93" i="6"/>
  <c r="BD94" i="6"/>
  <c r="AM94" i="6" s="1"/>
  <c r="AW94" i="6"/>
  <c r="A95" i="6"/>
  <c r="AI95" i="6" s="1"/>
  <c r="J120" i="3"/>
  <c r="K120" i="3" s="1"/>
  <c r="L120" i="3"/>
  <c r="G122" i="3"/>
  <c r="H121" i="3"/>
  <c r="I121" i="3" s="1"/>
  <c r="H849" i="3" l="1"/>
  <c r="I849" i="3" s="1"/>
  <c r="G850" i="3"/>
  <c r="J848" i="3"/>
  <c r="K848" i="3" s="1"/>
  <c r="BL863" i="6" s="1"/>
  <c r="L848" i="3"/>
  <c r="AQ95" i="6"/>
  <c r="BG93" i="6"/>
  <c r="BF93" i="6" s="1"/>
  <c r="AP94" i="6"/>
  <c r="H58" i="6"/>
  <c r="P58" i="6" s="1"/>
  <c r="L58" i="6"/>
  <c r="Z58" i="6" s="1"/>
  <c r="AZ59" i="6"/>
  <c r="AY95" i="6"/>
  <c r="BJ94" i="6"/>
  <c r="BI94" i="6" s="1"/>
  <c r="BH94" i="6"/>
  <c r="BE94" i="6"/>
  <c r="A96" i="6"/>
  <c r="AI96" i="6" s="1"/>
  <c r="BD95" i="6"/>
  <c r="AM95" i="6" s="1"/>
  <c r="AW95" i="6"/>
  <c r="J121" i="3"/>
  <c r="K121" i="3" s="1"/>
  <c r="L121" i="3"/>
  <c r="G123" i="3"/>
  <c r="H122" i="3"/>
  <c r="I122" i="3" s="1"/>
  <c r="L849" i="3" l="1"/>
  <c r="J849" i="3"/>
  <c r="K849" i="3" s="1"/>
  <c r="BL864" i="6" s="1"/>
  <c r="H850" i="3"/>
  <c r="I850" i="3" s="1"/>
  <c r="G851" i="3"/>
  <c r="AQ96" i="6"/>
  <c r="AP95" i="6"/>
  <c r="C59" i="6"/>
  <c r="G59" i="6"/>
  <c r="O59" i="6" s="1"/>
  <c r="BA59" i="6"/>
  <c r="BB59" i="6" s="1"/>
  <c r="BG94" i="6"/>
  <c r="BF94" i="6" s="1"/>
  <c r="AY96" i="6"/>
  <c r="BH95" i="6"/>
  <c r="BE95" i="6"/>
  <c r="BJ95" i="6"/>
  <c r="BI95" i="6" s="1"/>
  <c r="A97" i="6"/>
  <c r="AI97" i="6" s="1"/>
  <c r="BD96" i="6"/>
  <c r="AM96" i="6" s="1"/>
  <c r="AW96" i="6"/>
  <c r="L122" i="3"/>
  <c r="J122" i="3"/>
  <c r="K122" i="3" s="1"/>
  <c r="G124" i="3"/>
  <c r="H123" i="3"/>
  <c r="I123" i="3" s="1"/>
  <c r="H851" i="3" l="1"/>
  <c r="I851" i="3" s="1"/>
  <c r="G852" i="3"/>
  <c r="J850" i="3"/>
  <c r="K850" i="3" s="1"/>
  <c r="BL865" i="6" s="1"/>
  <c r="L850" i="3"/>
  <c r="AQ97" i="6"/>
  <c r="AP96" i="6"/>
  <c r="AZ60" i="6"/>
  <c r="H59" i="6"/>
  <c r="P59" i="6" s="1"/>
  <c r="L59" i="6"/>
  <c r="Z59" i="6" s="1"/>
  <c r="BG95" i="6"/>
  <c r="BF95" i="6" s="1"/>
  <c r="AY97" i="6"/>
  <c r="BH96" i="6"/>
  <c r="BE96" i="6"/>
  <c r="BJ96" i="6"/>
  <c r="BI96" i="6" s="1"/>
  <c r="AW97" i="6"/>
  <c r="A98" i="6"/>
  <c r="AI98" i="6" s="1"/>
  <c r="BD97" i="6"/>
  <c r="AM97" i="6" s="1"/>
  <c r="J123" i="3"/>
  <c r="K123" i="3" s="1"/>
  <c r="L123" i="3"/>
  <c r="H124" i="3"/>
  <c r="I124" i="3" s="1"/>
  <c r="G125" i="3"/>
  <c r="H852" i="3" l="1"/>
  <c r="I852" i="3" s="1"/>
  <c r="G853" i="3"/>
  <c r="L851" i="3"/>
  <c r="J851" i="3"/>
  <c r="K851" i="3" s="1"/>
  <c r="BL866" i="6" s="1"/>
  <c r="AQ98" i="6"/>
  <c r="AP97" i="6"/>
  <c r="C60" i="6"/>
  <c r="BA60" i="6"/>
  <c r="G60" i="6"/>
  <c r="O60" i="6" s="1"/>
  <c r="BG96" i="6"/>
  <c r="BF96" i="6" s="1"/>
  <c r="AY98" i="6"/>
  <c r="BD98" i="6"/>
  <c r="AM98" i="6" s="1"/>
  <c r="AW98" i="6"/>
  <c r="A99" i="6"/>
  <c r="AI99" i="6" s="1"/>
  <c r="BJ97" i="6"/>
  <c r="BI97" i="6" s="1"/>
  <c r="BH97" i="6"/>
  <c r="BE97" i="6"/>
  <c r="G126" i="3"/>
  <c r="H125" i="3"/>
  <c r="I125" i="3" s="1"/>
  <c r="J124" i="3"/>
  <c r="K124" i="3" s="1"/>
  <c r="L124" i="3"/>
  <c r="H853" i="3" l="1"/>
  <c r="I853" i="3" s="1"/>
  <c r="G854" i="3"/>
  <c r="J852" i="3"/>
  <c r="K852" i="3" s="1"/>
  <c r="BL867" i="6" s="1"/>
  <c r="L852" i="3"/>
  <c r="AQ99" i="6"/>
  <c r="AP98" i="6"/>
  <c r="BB60" i="6"/>
  <c r="AZ61" i="6" s="1"/>
  <c r="L60" i="6"/>
  <c r="Z60" i="6" s="1"/>
  <c r="H60" i="6"/>
  <c r="P60" i="6" s="1"/>
  <c r="BG97" i="6"/>
  <c r="BF97" i="6" s="1"/>
  <c r="AY99" i="6"/>
  <c r="A100" i="6"/>
  <c r="AI100" i="6" s="1"/>
  <c r="BD99" i="6"/>
  <c r="AM99" i="6" s="1"/>
  <c r="AW99" i="6"/>
  <c r="BJ98" i="6"/>
  <c r="BI98" i="6" s="1"/>
  <c r="BH98" i="6"/>
  <c r="BE98" i="6"/>
  <c r="G127" i="3"/>
  <c r="H126" i="3"/>
  <c r="I126" i="3" s="1"/>
  <c r="J125" i="3"/>
  <c r="K125" i="3" s="1"/>
  <c r="L125" i="3"/>
  <c r="H854" i="3" l="1"/>
  <c r="I854" i="3" s="1"/>
  <c r="G855" i="3"/>
  <c r="L853" i="3"/>
  <c r="J853" i="3"/>
  <c r="K853" i="3" s="1"/>
  <c r="BL868" i="6" s="1"/>
  <c r="AQ100" i="6"/>
  <c r="AP99" i="6"/>
  <c r="BA61" i="6"/>
  <c r="G61" i="6"/>
  <c r="O61" i="6" s="1"/>
  <c r="C61" i="6"/>
  <c r="BG98" i="6"/>
  <c r="BF98" i="6" s="1"/>
  <c r="AY100" i="6"/>
  <c r="BH99" i="6"/>
  <c r="BE99" i="6"/>
  <c r="BJ99" i="6"/>
  <c r="BI99" i="6" s="1"/>
  <c r="A101" i="6"/>
  <c r="AI101" i="6" s="1"/>
  <c r="BD100" i="6"/>
  <c r="AM100" i="6" s="1"/>
  <c r="AW100" i="6"/>
  <c r="L126" i="3"/>
  <c r="J126" i="3"/>
  <c r="K126" i="3" s="1"/>
  <c r="G128" i="3"/>
  <c r="H127" i="3"/>
  <c r="I127" i="3" s="1"/>
  <c r="H855" i="3" l="1"/>
  <c r="I855" i="3" s="1"/>
  <c r="G856" i="3"/>
  <c r="J854" i="3"/>
  <c r="K854" i="3" s="1"/>
  <c r="BL869" i="6" s="1"/>
  <c r="L854" i="3"/>
  <c r="AQ101" i="6"/>
  <c r="AP100" i="6"/>
  <c r="H61" i="6"/>
  <c r="P61" i="6" s="1"/>
  <c r="L61" i="6"/>
  <c r="Z61" i="6" s="1"/>
  <c r="BB61" i="6"/>
  <c r="AZ62" i="6" s="1"/>
  <c r="BG99" i="6"/>
  <c r="BF99" i="6" s="1"/>
  <c r="AY101" i="6"/>
  <c r="BH100" i="6"/>
  <c r="BE100" i="6"/>
  <c r="BJ100" i="6"/>
  <c r="BI100" i="6" s="1"/>
  <c r="AW101" i="6"/>
  <c r="A102" i="6"/>
  <c r="AI102" i="6" s="1"/>
  <c r="BD101" i="6"/>
  <c r="AM101" i="6" s="1"/>
  <c r="J127" i="3"/>
  <c r="K127" i="3" s="1"/>
  <c r="L127" i="3"/>
  <c r="H128" i="3"/>
  <c r="I128" i="3" s="1"/>
  <c r="G129" i="3"/>
  <c r="H856" i="3" l="1"/>
  <c r="I856" i="3" s="1"/>
  <c r="G857" i="3"/>
  <c r="L855" i="3"/>
  <c r="J855" i="3"/>
  <c r="K855" i="3" s="1"/>
  <c r="BL870" i="6" s="1"/>
  <c r="AQ102" i="6"/>
  <c r="BG100" i="6"/>
  <c r="BF100" i="6" s="1"/>
  <c r="AP101" i="6"/>
  <c r="G62" i="6"/>
  <c r="O62" i="6" s="1"/>
  <c r="BA62" i="6"/>
  <c r="C62" i="6"/>
  <c r="AY102" i="6"/>
  <c r="BD102" i="6"/>
  <c r="AM102" i="6" s="1"/>
  <c r="AW102" i="6"/>
  <c r="A103" i="6"/>
  <c r="AI103" i="6" s="1"/>
  <c r="BJ101" i="6"/>
  <c r="BI101" i="6" s="1"/>
  <c r="BH101" i="6"/>
  <c r="BE101" i="6"/>
  <c r="J128" i="3"/>
  <c r="K128" i="3" s="1"/>
  <c r="L128" i="3"/>
  <c r="G130" i="3"/>
  <c r="H129" i="3"/>
  <c r="I129" i="3" s="1"/>
  <c r="J856" i="3" l="1"/>
  <c r="K856" i="3" s="1"/>
  <c r="BL871" i="6" s="1"/>
  <c r="L856" i="3"/>
  <c r="H857" i="3"/>
  <c r="I857" i="3" s="1"/>
  <c r="G858" i="3"/>
  <c r="BG101" i="6"/>
  <c r="BF101" i="6" s="1"/>
  <c r="AQ103" i="6"/>
  <c r="AP102" i="6"/>
  <c r="L62" i="6"/>
  <c r="Z62" i="6" s="1"/>
  <c r="H62" i="6"/>
  <c r="P62" i="6" s="1"/>
  <c r="BB62" i="6"/>
  <c r="AZ63" i="6" s="1"/>
  <c r="AY103" i="6"/>
  <c r="BJ102" i="6"/>
  <c r="BI102" i="6" s="1"/>
  <c r="BH102" i="6"/>
  <c r="BE102" i="6"/>
  <c r="A104" i="6"/>
  <c r="AI104" i="6" s="1"/>
  <c r="BD103" i="6"/>
  <c r="AM103" i="6" s="1"/>
  <c r="AW103" i="6"/>
  <c r="J129" i="3"/>
  <c r="K129" i="3" s="1"/>
  <c r="L129" i="3"/>
  <c r="G131" i="3"/>
  <c r="H130" i="3"/>
  <c r="I130" i="3" s="1"/>
  <c r="H858" i="3" l="1"/>
  <c r="I858" i="3" s="1"/>
  <c r="G859" i="3"/>
  <c r="L857" i="3"/>
  <c r="J857" i="3"/>
  <c r="K857" i="3" s="1"/>
  <c r="BL872" i="6" s="1"/>
  <c r="AQ104" i="6"/>
  <c r="AP103" i="6"/>
  <c r="G63" i="6"/>
  <c r="O63" i="6" s="1"/>
  <c r="C63" i="6"/>
  <c r="BA63" i="6"/>
  <c r="BG102" i="6"/>
  <c r="BF102" i="6" s="1"/>
  <c r="AY104" i="6"/>
  <c r="A105" i="6"/>
  <c r="AI105" i="6" s="1"/>
  <c r="BD104" i="6"/>
  <c r="AM104" i="6" s="1"/>
  <c r="AW104" i="6"/>
  <c r="BH103" i="6"/>
  <c r="BE103" i="6"/>
  <c r="BJ103" i="6"/>
  <c r="BI103" i="6" s="1"/>
  <c r="L130" i="3"/>
  <c r="J130" i="3"/>
  <c r="K130" i="3" s="1"/>
  <c r="G132" i="3"/>
  <c r="H131" i="3"/>
  <c r="I131" i="3" s="1"/>
  <c r="H859" i="3" l="1"/>
  <c r="I859" i="3" s="1"/>
  <c r="G860" i="3"/>
  <c r="J858" i="3"/>
  <c r="K858" i="3" s="1"/>
  <c r="BL873" i="6" s="1"/>
  <c r="L858" i="3"/>
  <c r="AQ105" i="6"/>
  <c r="AP104" i="6"/>
  <c r="H63" i="6"/>
  <c r="P63" i="6" s="1"/>
  <c r="L63" i="6"/>
  <c r="Z63" i="6" s="1"/>
  <c r="BB63" i="6"/>
  <c r="AZ64" i="6" s="1"/>
  <c r="BG103" i="6"/>
  <c r="BF103" i="6" s="1"/>
  <c r="AY105" i="6"/>
  <c r="BH104" i="6"/>
  <c r="BE104" i="6"/>
  <c r="BJ104" i="6"/>
  <c r="BI104" i="6" s="1"/>
  <c r="AW105" i="6"/>
  <c r="A106" i="6"/>
  <c r="AI106" i="6" s="1"/>
  <c r="BD105" i="6"/>
  <c r="AM105" i="6" s="1"/>
  <c r="J131" i="3"/>
  <c r="K131" i="3" s="1"/>
  <c r="L131" i="3"/>
  <c r="H132" i="3"/>
  <c r="I132" i="3" s="1"/>
  <c r="G133" i="3"/>
  <c r="H860" i="3" l="1"/>
  <c r="I860" i="3" s="1"/>
  <c r="G861" i="3"/>
  <c r="L859" i="3"/>
  <c r="J859" i="3"/>
  <c r="K859" i="3" s="1"/>
  <c r="BL874" i="6" s="1"/>
  <c r="AQ106" i="6"/>
  <c r="AP105" i="6"/>
  <c r="G64" i="6"/>
  <c r="O64" i="6" s="1"/>
  <c r="C64" i="6"/>
  <c r="BA64" i="6"/>
  <c r="BB64" i="6" s="1"/>
  <c r="BG104" i="6"/>
  <c r="BF104" i="6" s="1"/>
  <c r="AY106" i="6"/>
  <c r="BD106" i="6"/>
  <c r="AM106" i="6" s="1"/>
  <c r="AW106" i="6"/>
  <c r="A107" i="6"/>
  <c r="AI107" i="6" s="1"/>
  <c r="BJ105" i="6"/>
  <c r="BI105" i="6" s="1"/>
  <c r="BH105" i="6"/>
  <c r="BE105" i="6"/>
  <c r="J132" i="3"/>
  <c r="K132" i="3" s="1"/>
  <c r="L132" i="3"/>
  <c r="G134" i="3"/>
  <c r="H133" i="3"/>
  <c r="I133" i="3" s="1"/>
  <c r="H861" i="3" l="1"/>
  <c r="I861" i="3" s="1"/>
  <c r="G862" i="3"/>
  <c r="J860" i="3"/>
  <c r="K860" i="3" s="1"/>
  <c r="BL875" i="6" s="1"/>
  <c r="L860" i="3"/>
  <c r="AQ107" i="6"/>
  <c r="AP106" i="6"/>
  <c r="L64" i="6"/>
  <c r="Z64" i="6" s="1"/>
  <c r="H64" i="6"/>
  <c r="P64" i="6" s="1"/>
  <c r="AZ65" i="6"/>
  <c r="BG105" i="6"/>
  <c r="BF105" i="6" s="1"/>
  <c r="AY107" i="6"/>
  <c r="A108" i="6"/>
  <c r="AI108" i="6" s="1"/>
  <c r="BD107" i="6"/>
  <c r="AM107" i="6" s="1"/>
  <c r="AW107" i="6"/>
  <c r="BJ106" i="6"/>
  <c r="BI106" i="6" s="1"/>
  <c r="BH106" i="6"/>
  <c r="BE106" i="6"/>
  <c r="J133" i="3"/>
  <c r="K133" i="3" s="1"/>
  <c r="L133" i="3"/>
  <c r="G135" i="3"/>
  <c r="H134" i="3"/>
  <c r="I134" i="3" s="1"/>
  <c r="H862" i="3" l="1"/>
  <c r="I862" i="3" s="1"/>
  <c r="G863" i="3"/>
  <c r="L861" i="3"/>
  <c r="J861" i="3"/>
  <c r="K861" i="3" s="1"/>
  <c r="BL876" i="6" s="1"/>
  <c r="BG106" i="6"/>
  <c r="BF106" i="6" s="1"/>
  <c r="AQ108" i="6"/>
  <c r="AP107" i="6"/>
  <c r="G65" i="6"/>
  <c r="O65" i="6" s="1"/>
  <c r="C65" i="6"/>
  <c r="BA65" i="6"/>
  <c r="AY108" i="6"/>
  <c r="BH107" i="6"/>
  <c r="BE107" i="6"/>
  <c r="BJ107" i="6"/>
  <c r="BI107" i="6" s="1"/>
  <c r="A109" i="6"/>
  <c r="AI109" i="6" s="1"/>
  <c r="BD108" i="6"/>
  <c r="AM108" i="6" s="1"/>
  <c r="AW108" i="6"/>
  <c r="L134" i="3"/>
  <c r="J134" i="3"/>
  <c r="K134" i="3" s="1"/>
  <c r="G136" i="3"/>
  <c r="H135" i="3"/>
  <c r="I135" i="3" s="1"/>
  <c r="H863" i="3" l="1"/>
  <c r="I863" i="3" s="1"/>
  <c r="G864" i="3"/>
  <c r="J862" i="3"/>
  <c r="K862" i="3" s="1"/>
  <c r="BL877" i="6" s="1"/>
  <c r="L862" i="3"/>
  <c r="BG107" i="6"/>
  <c r="BF107" i="6" s="1"/>
  <c r="AQ109" i="6"/>
  <c r="AP108" i="6"/>
  <c r="BB65" i="6"/>
  <c r="AZ66" i="6" s="1"/>
  <c r="L65" i="6"/>
  <c r="Z65" i="6" s="1"/>
  <c r="H65" i="6"/>
  <c r="P65" i="6" s="1"/>
  <c r="AY109" i="6"/>
  <c r="AW109" i="6"/>
  <c r="A110" i="6"/>
  <c r="AI110" i="6" s="1"/>
  <c r="BD109" i="6"/>
  <c r="AM109" i="6" s="1"/>
  <c r="BH108" i="6"/>
  <c r="BE108" i="6"/>
  <c r="BJ108" i="6"/>
  <c r="BI108" i="6" s="1"/>
  <c r="J135" i="3"/>
  <c r="K135" i="3" s="1"/>
  <c r="L135" i="3"/>
  <c r="H136" i="3"/>
  <c r="I136" i="3" s="1"/>
  <c r="G137" i="3"/>
  <c r="H864" i="3" l="1"/>
  <c r="I864" i="3" s="1"/>
  <c r="G865" i="3"/>
  <c r="L863" i="3"/>
  <c r="J863" i="3"/>
  <c r="K863" i="3" s="1"/>
  <c r="BL878" i="6" s="1"/>
  <c r="AQ110" i="6"/>
  <c r="AP109" i="6"/>
  <c r="G66" i="6"/>
  <c r="O66" i="6" s="1"/>
  <c r="C66" i="6"/>
  <c r="BA66" i="6"/>
  <c r="BG108" i="6"/>
  <c r="BF108" i="6" s="1"/>
  <c r="AY110" i="6"/>
  <c r="BJ109" i="6"/>
  <c r="BI109" i="6" s="1"/>
  <c r="BH109" i="6"/>
  <c r="BE109" i="6"/>
  <c r="BD110" i="6"/>
  <c r="AM110" i="6" s="1"/>
  <c r="AW110" i="6"/>
  <c r="A111" i="6"/>
  <c r="AI111" i="6" s="1"/>
  <c r="G138" i="3"/>
  <c r="H137" i="3"/>
  <c r="I137" i="3" s="1"/>
  <c r="J136" i="3"/>
  <c r="K136" i="3" s="1"/>
  <c r="L136" i="3"/>
  <c r="H865" i="3" l="1"/>
  <c r="I865" i="3" s="1"/>
  <c r="G866" i="3"/>
  <c r="J864" i="3"/>
  <c r="K864" i="3" s="1"/>
  <c r="BL879" i="6" s="1"/>
  <c r="L864" i="3"/>
  <c r="AQ111" i="6"/>
  <c r="BG109" i="6"/>
  <c r="BF109" i="6" s="1"/>
  <c r="AP110" i="6"/>
  <c r="L66" i="6"/>
  <c r="Z66" i="6" s="1"/>
  <c r="H66" i="6"/>
  <c r="P66" i="6" s="1"/>
  <c r="BB66" i="6"/>
  <c r="AZ67" i="6" s="1"/>
  <c r="AY111" i="6"/>
  <c r="BJ110" i="6"/>
  <c r="BI110" i="6" s="1"/>
  <c r="BH110" i="6"/>
  <c r="BE110" i="6"/>
  <c r="A112" i="6"/>
  <c r="AI112" i="6" s="1"/>
  <c r="BD111" i="6"/>
  <c r="AM111" i="6" s="1"/>
  <c r="AW111" i="6"/>
  <c r="G139" i="3"/>
  <c r="H138" i="3"/>
  <c r="I138" i="3" s="1"/>
  <c r="J137" i="3"/>
  <c r="K137" i="3" s="1"/>
  <c r="L137" i="3"/>
  <c r="H866" i="3" l="1"/>
  <c r="I866" i="3" s="1"/>
  <c r="G867" i="3"/>
  <c r="L865" i="3"/>
  <c r="J865" i="3"/>
  <c r="K865" i="3" s="1"/>
  <c r="BL880" i="6" s="1"/>
  <c r="AQ112" i="6"/>
  <c r="AP111" i="6"/>
  <c r="BA67" i="6"/>
  <c r="BB67" i="6" s="1"/>
  <c r="G67" i="6"/>
  <c r="O67" i="6" s="1"/>
  <c r="C67" i="6"/>
  <c r="BG110" i="6"/>
  <c r="BF110" i="6" s="1"/>
  <c r="AY112" i="6"/>
  <c r="A113" i="6"/>
  <c r="AI113" i="6" s="1"/>
  <c r="BD112" i="6"/>
  <c r="AM112" i="6" s="1"/>
  <c r="AW112" i="6"/>
  <c r="BH111" i="6"/>
  <c r="BE111" i="6"/>
  <c r="BJ111" i="6"/>
  <c r="BI111" i="6" s="1"/>
  <c r="L138" i="3"/>
  <c r="J138" i="3"/>
  <c r="K138" i="3" s="1"/>
  <c r="G140" i="3"/>
  <c r="H139" i="3"/>
  <c r="I139" i="3" s="1"/>
  <c r="H867" i="3" l="1"/>
  <c r="I867" i="3" s="1"/>
  <c r="G868" i="3"/>
  <c r="J866" i="3"/>
  <c r="K866" i="3" s="1"/>
  <c r="BL881" i="6" s="1"/>
  <c r="L866" i="3"/>
  <c r="AQ113" i="6"/>
  <c r="AP112" i="6"/>
  <c r="L67" i="6"/>
  <c r="Z67" i="6" s="1"/>
  <c r="H67" i="6"/>
  <c r="P67" i="6" s="1"/>
  <c r="AZ68" i="6"/>
  <c r="BG111" i="6"/>
  <c r="BF111" i="6" s="1"/>
  <c r="AY113" i="6"/>
  <c r="BH112" i="6"/>
  <c r="BE112" i="6"/>
  <c r="BJ112" i="6"/>
  <c r="BI112" i="6" s="1"/>
  <c r="AW113" i="6"/>
  <c r="A114" i="6"/>
  <c r="AI114" i="6" s="1"/>
  <c r="BD113" i="6"/>
  <c r="AM113" i="6" s="1"/>
  <c r="J139" i="3"/>
  <c r="K139" i="3" s="1"/>
  <c r="L139" i="3"/>
  <c r="H140" i="3"/>
  <c r="I140" i="3" s="1"/>
  <c r="G141" i="3"/>
  <c r="L867" i="3" l="1"/>
  <c r="J867" i="3"/>
  <c r="K867" i="3" s="1"/>
  <c r="BL882" i="6" s="1"/>
  <c r="H868" i="3"/>
  <c r="I868" i="3" s="1"/>
  <c r="G869" i="3"/>
  <c r="AQ114" i="6"/>
  <c r="AP113" i="6"/>
  <c r="G68" i="6"/>
  <c r="O68" i="6" s="1"/>
  <c r="C68" i="6"/>
  <c r="BA68" i="6"/>
  <c r="BG112" i="6"/>
  <c r="BF112" i="6" s="1"/>
  <c r="AY114" i="6"/>
  <c r="BJ113" i="6"/>
  <c r="BI113" i="6" s="1"/>
  <c r="BH113" i="6"/>
  <c r="BE113" i="6"/>
  <c r="BD114" i="6"/>
  <c r="AM114" i="6" s="1"/>
  <c r="AW114" i="6"/>
  <c r="A115" i="6"/>
  <c r="AI115" i="6" s="1"/>
  <c r="J140" i="3"/>
  <c r="K140" i="3" s="1"/>
  <c r="L140" i="3"/>
  <c r="G142" i="3"/>
  <c r="H141" i="3"/>
  <c r="I141" i="3" s="1"/>
  <c r="H869" i="3" l="1"/>
  <c r="I869" i="3" s="1"/>
  <c r="G870" i="3"/>
  <c r="J868" i="3"/>
  <c r="K868" i="3" s="1"/>
  <c r="BL883" i="6" s="1"/>
  <c r="L868" i="3"/>
  <c r="AQ115" i="6"/>
  <c r="AP114" i="6"/>
  <c r="H68" i="6"/>
  <c r="P68" i="6" s="1"/>
  <c r="L68" i="6"/>
  <c r="Z68" i="6" s="1"/>
  <c r="BB68" i="6"/>
  <c r="AZ69" i="6" s="1"/>
  <c r="BG113" i="6"/>
  <c r="BF113" i="6" s="1"/>
  <c r="AY115" i="6"/>
  <c r="A116" i="6"/>
  <c r="AI116" i="6" s="1"/>
  <c r="BD115" i="6"/>
  <c r="AM115" i="6" s="1"/>
  <c r="AW115" i="6"/>
  <c r="BJ114" i="6"/>
  <c r="BI114" i="6" s="1"/>
  <c r="BH114" i="6"/>
  <c r="BE114" i="6"/>
  <c r="J141" i="3"/>
  <c r="K141" i="3" s="1"/>
  <c r="L141" i="3"/>
  <c r="G143" i="3"/>
  <c r="H142" i="3"/>
  <c r="I142" i="3" s="1"/>
  <c r="H870" i="3" l="1"/>
  <c r="I870" i="3" s="1"/>
  <c r="G871" i="3"/>
  <c r="L869" i="3"/>
  <c r="J869" i="3"/>
  <c r="K869" i="3" s="1"/>
  <c r="BL884" i="6" s="1"/>
  <c r="BG114" i="6"/>
  <c r="BF114" i="6" s="1"/>
  <c r="AQ116" i="6"/>
  <c r="AP115" i="6"/>
  <c r="G69" i="6"/>
  <c r="O69" i="6" s="1"/>
  <c r="C69" i="6"/>
  <c r="BA69" i="6"/>
  <c r="BB69" i="6" s="1"/>
  <c r="AY116" i="6"/>
  <c r="A117" i="6"/>
  <c r="AI117" i="6" s="1"/>
  <c r="BD116" i="6"/>
  <c r="AM116" i="6" s="1"/>
  <c r="AW116" i="6"/>
  <c r="BH115" i="6"/>
  <c r="BE115" i="6"/>
  <c r="BJ115" i="6"/>
  <c r="BI115" i="6" s="1"/>
  <c r="L142" i="3"/>
  <c r="J142" i="3"/>
  <c r="K142" i="3" s="1"/>
  <c r="G144" i="3"/>
  <c r="H143" i="3"/>
  <c r="I143" i="3" s="1"/>
  <c r="H871" i="3" l="1"/>
  <c r="I871" i="3" s="1"/>
  <c r="G872" i="3"/>
  <c r="J870" i="3"/>
  <c r="K870" i="3" s="1"/>
  <c r="BL885" i="6" s="1"/>
  <c r="L870" i="3"/>
  <c r="BG115" i="6"/>
  <c r="BF115" i="6" s="1"/>
  <c r="AP116" i="6"/>
  <c r="AQ117" i="6"/>
  <c r="H69" i="6"/>
  <c r="P69" i="6" s="1"/>
  <c r="L69" i="6"/>
  <c r="Z69" i="6" s="1"/>
  <c r="AZ70" i="6"/>
  <c r="AY117" i="6"/>
  <c r="BH116" i="6"/>
  <c r="BE116" i="6"/>
  <c r="BJ116" i="6"/>
  <c r="BI116" i="6" s="1"/>
  <c r="AW117" i="6"/>
  <c r="A118" i="6"/>
  <c r="AI118" i="6" s="1"/>
  <c r="BD117" i="6"/>
  <c r="AM117" i="6" s="1"/>
  <c r="H144" i="3"/>
  <c r="I144" i="3" s="1"/>
  <c r="G145" i="3"/>
  <c r="J143" i="3"/>
  <c r="K143" i="3" s="1"/>
  <c r="L143" i="3"/>
  <c r="H872" i="3" l="1"/>
  <c r="I872" i="3" s="1"/>
  <c r="G873" i="3"/>
  <c r="L871" i="3"/>
  <c r="J871" i="3"/>
  <c r="K871" i="3" s="1"/>
  <c r="BL886" i="6" s="1"/>
  <c r="AP117" i="6"/>
  <c r="BG116" i="6"/>
  <c r="BF116" i="6" s="1"/>
  <c r="AQ118" i="6"/>
  <c r="BA70" i="6"/>
  <c r="BB70" i="6" s="1"/>
  <c r="C70" i="6"/>
  <c r="G70" i="6"/>
  <c r="O70" i="6" s="1"/>
  <c r="AY118" i="6"/>
  <c r="BJ117" i="6"/>
  <c r="BI117" i="6" s="1"/>
  <c r="BH117" i="6"/>
  <c r="BE117" i="6"/>
  <c r="BD118" i="6"/>
  <c r="AM118" i="6" s="1"/>
  <c r="AW118" i="6"/>
  <c r="A119" i="6"/>
  <c r="AI119" i="6" s="1"/>
  <c r="G146" i="3"/>
  <c r="H145" i="3"/>
  <c r="I145" i="3" s="1"/>
  <c r="J144" i="3"/>
  <c r="K144" i="3" s="1"/>
  <c r="L144" i="3"/>
  <c r="H873" i="3" l="1"/>
  <c r="I873" i="3" s="1"/>
  <c r="G874" i="3"/>
  <c r="J872" i="3"/>
  <c r="K872" i="3" s="1"/>
  <c r="BL887" i="6" s="1"/>
  <c r="L872" i="3"/>
  <c r="BG117" i="6"/>
  <c r="BF117" i="6" s="1"/>
  <c r="AP118" i="6"/>
  <c r="AQ119" i="6"/>
  <c r="H70" i="6"/>
  <c r="P70" i="6" s="1"/>
  <c r="L70" i="6"/>
  <c r="Z70" i="6" s="1"/>
  <c r="AZ71" i="6"/>
  <c r="AY119" i="6"/>
  <c r="BJ118" i="6"/>
  <c r="BI118" i="6" s="1"/>
  <c r="BH118" i="6"/>
  <c r="BE118" i="6"/>
  <c r="A120" i="6"/>
  <c r="AI120" i="6" s="1"/>
  <c r="BD119" i="6"/>
  <c r="AM119" i="6" s="1"/>
  <c r="AW119" i="6"/>
  <c r="G147" i="3"/>
  <c r="H146" i="3"/>
  <c r="I146" i="3" s="1"/>
  <c r="J145" i="3"/>
  <c r="K145" i="3" s="1"/>
  <c r="L145" i="3"/>
  <c r="H874" i="3" l="1"/>
  <c r="I874" i="3" s="1"/>
  <c r="G875" i="3"/>
  <c r="L873" i="3"/>
  <c r="J873" i="3"/>
  <c r="K873" i="3" s="1"/>
  <c r="BL888" i="6" s="1"/>
  <c r="AP119" i="6"/>
  <c r="AQ120" i="6"/>
  <c r="G71" i="6"/>
  <c r="O71" i="6" s="1"/>
  <c r="BA71" i="6"/>
  <c r="C71" i="6"/>
  <c r="BG118" i="6"/>
  <c r="BF118" i="6" s="1"/>
  <c r="AY120" i="6"/>
  <c r="A121" i="6"/>
  <c r="AI121" i="6" s="1"/>
  <c r="BD120" i="6"/>
  <c r="AM120" i="6" s="1"/>
  <c r="AW120" i="6"/>
  <c r="BH119" i="6"/>
  <c r="BE119" i="6"/>
  <c r="BJ119" i="6"/>
  <c r="BI119" i="6" s="1"/>
  <c r="G148" i="3"/>
  <c r="H147" i="3"/>
  <c r="I147" i="3" s="1"/>
  <c r="L146" i="3"/>
  <c r="J146" i="3"/>
  <c r="K146" i="3" s="1"/>
  <c r="H875" i="3" l="1"/>
  <c r="I875" i="3" s="1"/>
  <c r="G876" i="3"/>
  <c r="J874" i="3"/>
  <c r="K874" i="3" s="1"/>
  <c r="BL889" i="6" s="1"/>
  <c r="L874" i="3"/>
  <c r="AP120" i="6"/>
  <c r="AQ121" i="6"/>
  <c r="BG119" i="6"/>
  <c r="BF119" i="6" s="1"/>
  <c r="BB71" i="6"/>
  <c r="AZ72" i="6" s="1"/>
  <c r="L71" i="6"/>
  <c r="Z71" i="6" s="1"/>
  <c r="H71" i="6"/>
  <c r="P71" i="6" s="1"/>
  <c r="AY121" i="6"/>
  <c r="BH120" i="6"/>
  <c r="BE120" i="6"/>
  <c r="BJ120" i="6"/>
  <c r="BI120" i="6" s="1"/>
  <c r="AW121" i="6"/>
  <c r="A122" i="6"/>
  <c r="AI122" i="6" s="1"/>
  <c r="BD121" i="6"/>
  <c r="AM121" i="6" s="1"/>
  <c r="H148" i="3"/>
  <c r="I148" i="3" s="1"/>
  <c r="G149" i="3"/>
  <c r="J147" i="3"/>
  <c r="K147" i="3" s="1"/>
  <c r="L147" i="3"/>
  <c r="H876" i="3" l="1"/>
  <c r="I876" i="3" s="1"/>
  <c r="G877" i="3"/>
  <c r="L875" i="3"/>
  <c r="J875" i="3"/>
  <c r="K875" i="3" s="1"/>
  <c r="BL890" i="6" s="1"/>
  <c r="AP121" i="6"/>
  <c r="AQ122" i="6"/>
  <c r="G72" i="6"/>
  <c r="O72" i="6" s="1"/>
  <c r="C72" i="6"/>
  <c r="BA72" i="6"/>
  <c r="BG120" i="6"/>
  <c r="BF120" i="6" s="1"/>
  <c r="AY122" i="6"/>
  <c r="BD122" i="6"/>
  <c r="AM122" i="6" s="1"/>
  <c r="AW122" i="6"/>
  <c r="A123" i="6"/>
  <c r="AI123" i="6" s="1"/>
  <c r="BJ121" i="6"/>
  <c r="BI121" i="6" s="1"/>
  <c r="BH121" i="6"/>
  <c r="BE121" i="6"/>
  <c r="G150" i="3"/>
  <c r="H149" i="3"/>
  <c r="I149" i="3" s="1"/>
  <c r="J148" i="3"/>
  <c r="K148" i="3" s="1"/>
  <c r="L148" i="3"/>
  <c r="H877" i="3" l="1"/>
  <c r="I877" i="3" s="1"/>
  <c r="G878" i="3"/>
  <c r="J876" i="3"/>
  <c r="K876" i="3" s="1"/>
  <c r="BL891" i="6" s="1"/>
  <c r="L876" i="3"/>
  <c r="AP122" i="6"/>
  <c r="BG121" i="6"/>
  <c r="BF121" i="6" s="1"/>
  <c r="AQ123" i="6"/>
  <c r="H72" i="6"/>
  <c r="P72" i="6" s="1"/>
  <c r="L72" i="6"/>
  <c r="Z72" i="6" s="1"/>
  <c r="BB72" i="6"/>
  <c r="AZ73" i="6" s="1"/>
  <c r="AY123" i="6"/>
  <c r="A124" i="6"/>
  <c r="AI124" i="6" s="1"/>
  <c r="BD123" i="6"/>
  <c r="AM123" i="6" s="1"/>
  <c r="AW123" i="6"/>
  <c r="BJ122" i="6"/>
  <c r="BI122" i="6" s="1"/>
  <c r="BH122" i="6"/>
  <c r="BE122" i="6"/>
  <c r="J149" i="3"/>
  <c r="K149" i="3" s="1"/>
  <c r="L149" i="3"/>
  <c r="G151" i="3"/>
  <c r="H150" i="3"/>
  <c r="I150" i="3" s="1"/>
  <c r="H878" i="3" l="1"/>
  <c r="I878" i="3" s="1"/>
  <c r="G879" i="3"/>
  <c r="L877" i="3"/>
  <c r="J877" i="3"/>
  <c r="K877" i="3" s="1"/>
  <c r="BL892" i="6" s="1"/>
  <c r="AP123" i="6"/>
  <c r="AQ124" i="6"/>
  <c r="BA73" i="6"/>
  <c r="BB73" i="6" s="1"/>
  <c r="C73" i="6"/>
  <c r="G73" i="6"/>
  <c r="O73" i="6" s="1"/>
  <c r="BG122" i="6"/>
  <c r="BF122" i="6" s="1"/>
  <c r="AY124" i="6"/>
  <c r="BH123" i="6"/>
  <c r="BE123" i="6"/>
  <c r="BJ123" i="6"/>
  <c r="BI123" i="6" s="1"/>
  <c r="A125" i="6"/>
  <c r="AI125" i="6" s="1"/>
  <c r="BD124" i="6"/>
  <c r="AM124" i="6" s="1"/>
  <c r="AW124" i="6"/>
  <c r="L150" i="3"/>
  <c r="J150" i="3"/>
  <c r="K150" i="3" s="1"/>
  <c r="G152" i="3"/>
  <c r="H151" i="3"/>
  <c r="I151" i="3" s="1"/>
  <c r="H879" i="3" l="1"/>
  <c r="I879" i="3" s="1"/>
  <c r="G880" i="3"/>
  <c r="L878" i="3"/>
  <c r="J878" i="3"/>
  <c r="K878" i="3" s="1"/>
  <c r="BL893" i="6" s="1"/>
  <c r="AZ74" i="6"/>
  <c r="G74" i="6" s="1"/>
  <c r="O74" i="6" s="1"/>
  <c r="AP124" i="6"/>
  <c r="AQ125" i="6"/>
  <c r="C74" i="6"/>
  <c r="BA74" i="6"/>
  <c r="H73" i="6"/>
  <c r="P73" i="6" s="1"/>
  <c r="L73" i="6"/>
  <c r="Z73" i="6" s="1"/>
  <c r="BG123" i="6"/>
  <c r="BF123" i="6" s="1"/>
  <c r="AY125" i="6"/>
  <c r="BH124" i="6"/>
  <c r="BE124" i="6"/>
  <c r="BJ124" i="6"/>
  <c r="BI124" i="6" s="1"/>
  <c r="AW125" i="6"/>
  <c r="A126" i="6"/>
  <c r="AI126" i="6" s="1"/>
  <c r="BD125" i="6"/>
  <c r="AM125" i="6" s="1"/>
  <c r="L151" i="3"/>
  <c r="J151" i="3"/>
  <c r="K151" i="3" s="1"/>
  <c r="H152" i="3"/>
  <c r="I152" i="3" s="1"/>
  <c r="G153" i="3"/>
  <c r="H880" i="3" l="1"/>
  <c r="I880" i="3" s="1"/>
  <c r="G881" i="3"/>
  <c r="J879" i="3"/>
  <c r="K879" i="3" s="1"/>
  <c r="BL894" i="6" s="1"/>
  <c r="L879" i="3"/>
  <c r="AP125" i="6"/>
  <c r="AQ126" i="6"/>
  <c r="BB74" i="6"/>
  <c r="AZ75" i="6" s="1"/>
  <c r="H74" i="6"/>
  <c r="P74" i="6" s="1"/>
  <c r="L74" i="6"/>
  <c r="Z74" i="6" s="1"/>
  <c r="BG124" i="6"/>
  <c r="BF124" i="6" s="1"/>
  <c r="AY126" i="6"/>
  <c r="BD126" i="6"/>
  <c r="AM126" i="6" s="1"/>
  <c r="AW126" i="6"/>
  <c r="A127" i="6"/>
  <c r="AI127" i="6" s="1"/>
  <c r="BJ125" i="6"/>
  <c r="BI125" i="6" s="1"/>
  <c r="BH125" i="6"/>
  <c r="BE125" i="6"/>
  <c r="J152" i="3"/>
  <c r="K152" i="3" s="1"/>
  <c r="L152" i="3"/>
  <c r="G154" i="3"/>
  <c r="H153" i="3"/>
  <c r="I153" i="3" s="1"/>
  <c r="H881" i="3" l="1"/>
  <c r="I881" i="3" s="1"/>
  <c r="G882" i="3"/>
  <c r="L880" i="3"/>
  <c r="J880" i="3"/>
  <c r="K880" i="3" s="1"/>
  <c r="BL895" i="6" s="1"/>
  <c r="AQ127" i="6"/>
  <c r="AP126" i="6"/>
  <c r="G75" i="6"/>
  <c r="O75" i="6" s="1"/>
  <c r="C75" i="6"/>
  <c r="BA75" i="6"/>
  <c r="BB75" i="6" s="1"/>
  <c r="AZ76" i="6" s="1"/>
  <c r="BG125" i="6"/>
  <c r="BF125" i="6" s="1"/>
  <c r="AY127" i="6"/>
  <c r="A128" i="6"/>
  <c r="AI128" i="6" s="1"/>
  <c r="BD127" i="6"/>
  <c r="AM127" i="6" s="1"/>
  <c r="AW127" i="6"/>
  <c r="BJ126" i="6"/>
  <c r="BI126" i="6" s="1"/>
  <c r="BH126" i="6"/>
  <c r="BE126" i="6"/>
  <c r="J153" i="3"/>
  <c r="K153" i="3" s="1"/>
  <c r="L153" i="3"/>
  <c r="G155" i="3"/>
  <c r="H154" i="3"/>
  <c r="I154" i="3" s="1"/>
  <c r="H882" i="3" l="1"/>
  <c r="I882" i="3" s="1"/>
  <c r="G883" i="3"/>
  <c r="J881" i="3"/>
  <c r="K881" i="3" s="1"/>
  <c r="BL896" i="6" s="1"/>
  <c r="L881" i="3"/>
  <c r="AQ128" i="6"/>
  <c r="AP127" i="6"/>
  <c r="C76" i="6"/>
  <c r="BA76" i="6"/>
  <c r="BB76" i="6" s="1"/>
  <c r="AZ77" i="6" s="1"/>
  <c r="G76" i="6"/>
  <c r="O76" i="6" s="1"/>
  <c r="L75" i="6"/>
  <c r="Z75" i="6" s="1"/>
  <c r="H75" i="6"/>
  <c r="P75" i="6" s="1"/>
  <c r="BG126" i="6"/>
  <c r="BF126" i="6" s="1"/>
  <c r="AY128" i="6"/>
  <c r="BH127" i="6"/>
  <c r="BE127" i="6"/>
  <c r="BJ127" i="6"/>
  <c r="BI127" i="6" s="1"/>
  <c r="A129" i="6"/>
  <c r="AI129" i="6" s="1"/>
  <c r="BD128" i="6"/>
  <c r="AM128" i="6" s="1"/>
  <c r="AW128" i="6"/>
  <c r="L154" i="3"/>
  <c r="J154" i="3"/>
  <c r="K154" i="3" s="1"/>
  <c r="G156" i="3"/>
  <c r="H155" i="3"/>
  <c r="I155" i="3" s="1"/>
  <c r="H883" i="3" l="1"/>
  <c r="I883" i="3" s="1"/>
  <c r="G884" i="3"/>
  <c r="L882" i="3"/>
  <c r="J882" i="3"/>
  <c r="K882" i="3" s="1"/>
  <c r="BL897" i="6" s="1"/>
  <c r="AQ129" i="6"/>
  <c r="AP128" i="6"/>
  <c r="C77" i="6"/>
  <c r="G77" i="6"/>
  <c r="O77" i="6" s="1"/>
  <c r="BA77" i="6"/>
  <c r="L76" i="6"/>
  <c r="Z76" i="6" s="1"/>
  <c r="H76" i="6"/>
  <c r="P76" i="6" s="1"/>
  <c r="BG127" i="6"/>
  <c r="BF127" i="6" s="1"/>
  <c r="AY129" i="6"/>
  <c r="BH128" i="6"/>
  <c r="BE128" i="6"/>
  <c r="BJ128" i="6"/>
  <c r="BI128" i="6" s="1"/>
  <c r="AW129" i="6"/>
  <c r="A130" i="6"/>
  <c r="AI130" i="6" s="1"/>
  <c r="BD129" i="6"/>
  <c r="AM129" i="6" s="1"/>
  <c r="J155" i="3"/>
  <c r="K155" i="3" s="1"/>
  <c r="L155" i="3"/>
  <c r="H156" i="3"/>
  <c r="I156" i="3" s="1"/>
  <c r="G157" i="3"/>
  <c r="H884" i="3" l="1"/>
  <c r="I884" i="3" s="1"/>
  <c r="G885" i="3"/>
  <c r="J883" i="3"/>
  <c r="K883" i="3" s="1"/>
  <c r="BL898" i="6" s="1"/>
  <c r="L883" i="3"/>
  <c r="AQ130" i="6"/>
  <c r="AP129" i="6"/>
  <c r="H77" i="6"/>
  <c r="P77" i="6" s="1"/>
  <c r="L77" i="6"/>
  <c r="Z77" i="6" s="1"/>
  <c r="BB77" i="6"/>
  <c r="AZ78" i="6" s="1"/>
  <c r="BG128" i="6"/>
  <c r="BF128" i="6" s="1"/>
  <c r="AY130" i="6"/>
  <c r="BJ129" i="6"/>
  <c r="BI129" i="6" s="1"/>
  <c r="BH129" i="6"/>
  <c r="BE129" i="6"/>
  <c r="BD130" i="6"/>
  <c r="AM130" i="6" s="1"/>
  <c r="AW130" i="6"/>
  <c r="A131" i="6"/>
  <c r="AI131" i="6" s="1"/>
  <c r="G158" i="3"/>
  <c r="H157" i="3"/>
  <c r="I157" i="3" s="1"/>
  <c r="J156" i="3"/>
  <c r="K156" i="3" s="1"/>
  <c r="L156" i="3"/>
  <c r="H885" i="3" l="1"/>
  <c r="I885" i="3" s="1"/>
  <c r="G886" i="3"/>
  <c r="L884" i="3"/>
  <c r="J884" i="3"/>
  <c r="K884" i="3" s="1"/>
  <c r="BL899" i="6" s="1"/>
  <c r="AQ131" i="6"/>
  <c r="AP130" i="6"/>
  <c r="C78" i="6"/>
  <c r="BA78" i="6"/>
  <c r="G78" i="6"/>
  <c r="O78" i="6" s="1"/>
  <c r="BG129" i="6"/>
  <c r="BF129" i="6" s="1"/>
  <c r="AY131" i="6"/>
  <c r="A132" i="6"/>
  <c r="AI132" i="6" s="1"/>
  <c r="BD131" i="6"/>
  <c r="AM131" i="6" s="1"/>
  <c r="AW131" i="6"/>
  <c r="BJ130" i="6"/>
  <c r="BI130" i="6" s="1"/>
  <c r="BH130" i="6"/>
  <c r="BE130" i="6"/>
  <c r="J157" i="3"/>
  <c r="K157" i="3" s="1"/>
  <c r="L157" i="3"/>
  <c r="G159" i="3"/>
  <c r="H158" i="3"/>
  <c r="I158" i="3" s="1"/>
  <c r="H886" i="3" l="1"/>
  <c r="I886" i="3" s="1"/>
  <c r="G887" i="3"/>
  <c r="J885" i="3"/>
  <c r="K885" i="3" s="1"/>
  <c r="BL900" i="6" s="1"/>
  <c r="L885" i="3"/>
  <c r="AQ132" i="6"/>
  <c r="AP131" i="6"/>
  <c r="BB78" i="6"/>
  <c r="AZ79" i="6" s="1"/>
  <c r="H78" i="6"/>
  <c r="P78" i="6" s="1"/>
  <c r="L78" i="6"/>
  <c r="Z78" i="6" s="1"/>
  <c r="BG130" i="6"/>
  <c r="BF130" i="6" s="1"/>
  <c r="AY132" i="6"/>
  <c r="BH131" i="6"/>
  <c r="BE131" i="6"/>
  <c r="BJ131" i="6"/>
  <c r="BI131" i="6" s="1"/>
  <c r="A133" i="6"/>
  <c r="AI133" i="6" s="1"/>
  <c r="BD132" i="6"/>
  <c r="AM132" i="6" s="1"/>
  <c r="AW132" i="6"/>
  <c r="L158" i="3"/>
  <c r="J158" i="3"/>
  <c r="K158" i="3" s="1"/>
  <c r="G160" i="3"/>
  <c r="H159" i="3"/>
  <c r="I159" i="3" s="1"/>
  <c r="H887" i="3" l="1"/>
  <c r="I887" i="3" s="1"/>
  <c r="G888" i="3"/>
  <c r="L886" i="3"/>
  <c r="J886" i="3"/>
  <c r="K886" i="3" s="1"/>
  <c r="BL901" i="6" s="1"/>
  <c r="AQ133" i="6"/>
  <c r="AP132" i="6"/>
  <c r="G79" i="6"/>
  <c r="O79" i="6" s="1"/>
  <c r="C79" i="6"/>
  <c r="BA79" i="6"/>
  <c r="BG131" i="6"/>
  <c r="BF131" i="6" s="1"/>
  <c r="AY133" i="6"/>
  <c r="AW133" i="6"/>
  <c r="A134" i="6"/>
  <c r="AI134" i="6" s="1"/>
  <c r="BD133" i="6"/>
  <c r="AM133" i="6" s="1"/>
  <c r="BH132" i="6"/>
  <c r="BE132" i="6"/>
  <c r="BJ132" i="6"/>
  <c r="BI132" i="6" s="1"/>
  <c r="L159" i="3"/>
  <c r="J159" i="3"/>
  <c r="K159" i="3" s="1"/>
  <c r="H160" i="3"/>
  <c r="I160" i="3" s="1"/>
  <c r="G161" i="3"/>
  <c r="H888" i="3" l="1"/>
  <c r="I888" i="3" s="1"/>
  <c r="G889" i="3"/>
  <c r="J887" i="3"/>
  <c r="K887" i="3" s="1"/>
  <c r="BL902" i="6" s="1"/>
  <c r="L887" i="3"/>
  <c r="AQ134" i="6"/>
  <c r="BG132" i="6"/>
  <c r="BF132" i="6" s="1"/>
  <c r="AP133" i="6"/>
  <c r="BB79" i="6"/>
  <c r="AZ80" i="6" s="1"/>
  <c r="H79" i="6"/>
  <c r="P79" i="6" s="1"/>
  <c r="L79" i="6"/>
  <c r="Z79" i="6" s="1"/>
  <c r="AY134" i="6"/>
  <c r="BJ133" i="6"/>
  <c r="BI133" i="6" s="1"/>
  <c r="BH133" i="6"/>
  <c r="BE133" i="6"/>
  <c r="BD134" i="6"/>
  <c r="AM134" i="6" s="1"/>
  <c r="AW134" i="6"/>
  <c r="A135" i="6"/>
  <c r="AI135" i="6" s="1"/>
  <c r="J160" i="3"/>
  <c r="K160" i="3" s="1"/>
  <c r="L160" i="3"/>
  <c r="G162" i="3"/>
  <c r="H161" i="3"/>
  <c r="I161" i="3" s="1"/>
  <c r="H889" i="3" l="1"/>
  <c r="I889" i="3" s="1"/>
  <c r="G890" i="3"/>
  <c r="L888" i="3"/>
  <c r="J888" i="3"/>
  <c r="K888" i="3" s="1"/>
  <c r="BL903" i="6" s="1"/>
  <c r="AQ135" i="6"/>
  <c r="BG133" i="6"/>
  <c r="BF133" i="6" s="1"/>
  <c r="AP134" i="6"/>
  <c r="G80" i="6"/>
  <c r="O80" i="6" s="1"/>
  <c r="C80" i="6"/>
  <c r="BA80" i="6"/>
  <c r="AY135" i="6"/>
  <c r="BJ134" i="6"/>
  <c r="BI134" i="6" s="1"/>
  <c r="BH134" i="6"/>
  <c r="BE134" i="6"/>
  <c r="A136" i="6"/>
  <c r="AI136" i="6" s="1"/>
  <c r="BD135" i="6"/>
  <c r="AM135" i="6" s="1"/>
  <c r="AW135" i="6"/>
  <c r="J161" i="3"/>
  <c r="K161" i="3" s="1"/>
  <c r="L161" i="3"/>
  <c r="G163" i="3"/>
  <c r="H162" i="3"/>
  <c r="I162" i="3" s="1"/>
  <c r="H890" i="3" l="1"/>
  <c r="I890" i="3" s="1"/>
  <c r="G891" i="3"/>
  <c r="J889" i="3"/>
  <c r="K889" i="3" s="1"/>
  <c r="BL904" i="6" s="1"/>
  <c r="L889" i="3"/>
  <c r="AQ136" i="6"/>
  <c r="AP135" i="6"/>
  <c r="L80" i="6"/>
  <c r="Z80" i="6" s="1"/>
  <c r="H80" i="6"/>
  <c r="P80" i="6" s="1"/>
  <c r="BB80" i="6"/>
  <c r="AZ81" i="6" s="1"/>
  <c r="BG134" i="6"/>
  <c r="BF134" i="6" s="1"/>
  <c r="AY136" i="6"/>
  <c r="BH135" i="6"/>
  <c r="BE135" i="6"/>
  <c r="BJ135" i="6"/>
  <c r="BI135" i="6" s="1"/>
  <c r="A137" i="6"/>
  <c r="AI137" i="6" s="1"/>
  <c r="BD136" i="6"/>
  <c r="AM136" i="6" s="1"/>
  <c r="AW136" i="6"/>
  <c r="G164" i="3"/>
  <c r="H163" i="3"/>
  <c r="I163" i="3" s="1"/>
  <c r="L162" i="3"/>
  <c r="J162" i="3"/>
  <c r="K162" i="3" s="1"/>
  <c r="H891" i="3" l="1"/>
  <c r="I891" i="3" s="1"/>
  <c r="G892" i="3"/>
  <c r="L890" i="3"/>
  <c r="J890" i="3"/>
  <c r="K890" i="3" s="1"/>
  <c r="BL905" i="6" s="1"/>
  <c r="BG135" i="6"/>
  <c r="AQ137" i="6"/>
  <c r="AP136" i="6"/>
  <c r="G81" i="6"/>
  <c r="O81" i="6" s="1"/>
  <c r="C81" i="6"/>
  <c r="BA81" i="6"/>
  <c r="AY137" i="6"/>
  <c r="BF135" i="6"/>
  <c r="BH136" i="6"/>
  <c r="BE136" i="6"/>
  <c r="BJ136" i="6"/>
  <c r="BI136" i="6" s="1"/>
  <c r="AW137" i="6"/>
  <c r="A138" i="6"/>
  <c r="AI138" i="6" s="1"/>
  <c r="BD137" i="6"/>
  <c r="AM137" i="6" s="1"/>
  <c r="L163" i="3"/>
  <c r="J163" i="3"/>
  <c r="K163" i="3" s="1"/>
  <c r="H164" i="3"/>
  <c r="I164" i="3" s="1"/>
  <c r="G165" i="3"/>
  <c r="H892" i="3" l="1"/>
  <c r="I892" i="3" s="1"/>
  <c r="G893" i="3"/>
  <c r="J891" i="3"/>
  <c r="K891" i="3" s="1"/>
  <c r="BL906" i="6" s="1"/>
  <c r="L891" i="3"/>
  <c r="AQ138" i="6"/>
  <c r="AP137" i="6"/>
  <c r="L81" i="6"/>
  <c r="Z81" i="6" s="1"/>
  <c r="H81" i="6"/>
  <c r="P81" i="6" s="1"/>
  <c r="BB81" i="6"/>
  <c r="AZ82" i="6" s="1"/>
  <c r="BG136" i="6"/>
  <c r="BF136" i="6" s="1"/>
  <c r="AY138" i="6"/>
  <c r="BD138" i="6"/>
  <c r="AM138" i="6" s="1"/>
  <c r="AW138" i="6"/>
  <c r="A139" i="6"/>
  <c r="AI139" i="6" s="1"/>
  <c r="BJ137" i="6"/>
  <c r="BI137" i="6" s="1"/>
  <c r="BH137" i="6"/>
  <c r="BE137" i="6"/>
  <c r="J164" i="3"/>
  <c r="K164" i="3" s="1"/>
  <c r="L164" i="3"/>
  <c r="G166" i="3"/>
  <c r="H165" i="3"/>
  <c r="I165" i="3" s="1"/>
  <c r="H893" i="3" l="1"/>
  <c r="I893" i="3" s="1"/>
  <c r="G894" i="3"/>
  <c r="L892" i="3"/>
  <c r="J892" i="3"/>
  <c r="K892" i="3" s="1"/>
  <c r="BL907" i="6" s="1"/>
  <c r="AQ139" i="6"/>
  <c r="BG137" i="6"/>
  <c r="BF137" i="6" s="1"/>
  <c r="AP138" i="6"/>
  <c r="G82" i="6"/>
  <c r="O82" i="6" s="1"/>
  <c r="C82" i="6"/>
  <c r="BA82" i="6"/>
  <c r="BB82" i="6" s="1"/>
  <c r="AZ83" i="6" s="1"/>
  <c r="AY139" i="6"/>
  <c r="A140" i="6"/>
  <c r="AI140" i="6" s="1"/>
  <c r="BD139" i="6"/>
  <c r="AM139" i="6" s="1"/>
  <c r="AW139" i="6"/>
  <c r="BJ138" i="6"/>
  <c r="BI138" i="6" s="1"/>
  <c r="BH138" i="6"/>
  <c r="BE138" i="6"/>
  <c r="J165" i="3"/>
  <c r="K165" i="3" s="1"/>
  <c r="L165" i="3"/>
  <c r="G167" i="3"/>
  <c r="H166" i="3"/>
  <c r="I166" i="3" s="1"/>
  <c r="H894" i="3" l="1"/>
  <c r="I894" i="3" s="1"/>
  <c r="G895" i="3"/>
  <c r="J893" i="3"/>
  <c r="K893" i="3" s="1"/>
  <c r="BL908" i="6" s="1"/>
  <c r="L893" i="3"/>
  <c r="BG138" i="6"/>
  <c r="BF138" i="6" s="1"/>
  <c r="AQ140" i="6"/>
  <c r="AP139" i="6"/>
  <c r="L82" i="6"/>
  <c r="Z82" i="6" s="1"/>
  <c r="H82" i="6"/>
  <c r="P82" i="6" s="1"/>
  <c r="G83" i="6"/>
  <c r="O83" i="6" s="1"/>
  <c r="C83" i="6"/>
  <c r="BA83" i="6"/>
  <c r="BB83" i="6" s="1"/>
  <c r="AZ84" i="6" s="1"/>
  <c r="AY140" i="6"/>
  <c r="A141" i="6"/>
  <c r="AI141" i="6" s="1"/>
  <c r="BD140" i="6"/>
  <c r="AM140" i="6" s="1"/>
  <c r="AW140" i="6"/>
  <c r="BH139" i="6"/>
  <c r="BE139" i="6"/>
  <c r="BJ139" i="6"/>
  <c r="BI139" i="6" s="1"/>
  <c r="L166" i="3"/>
  <c r="J166" i="3"/>
  <c r="K166" i="3" s="1"/>
  <c r="G168" i="3"/>
  <c r="H167" i="3"/>
  <c r="I167" i="3" s="1"/>
  <c r="H895" i="3" l="1"/>
  <c r="I895" i="3" s="1"/>
  <c r="G896" i="3"/>
  <c r="L894" i="3"/>
  <c r="J894" i="3"/>
  <c r="K894" i="3" s="1"/>
  <c r="BL909" i="6" s="1"/>
  <c r="BG139" i="6"/>
  <c r="BF139" i="6" s="1"/>
  <c r="AQ141" i="6"/>
  <c r="AP140" i="6"/>
  <c r="G84" i="6"/>
  <c r="O84" i="6" s="1"/>
  <c r="C84" i="6"/>
  <c r="BA84" i="6"/>
  <c r="H83" i="6"/>
  <c r="P83" i="6" s="1"/>
  <c r="L83" i="6"/>
  <c r="Z83" i="6" s="1"/>
  <c r="AY141" i="6"/>
  <c r="AW141" i="6"/>
  <c r="A142" i="6"/>
  <c r="AI142" i="6" s="1"/>
  <c r="BD141" i="6"/>
  <c r="AM141" i="6" s="1"/>
  <c r="BH140" i="6"/>
  <c r="BE140" i="6"/>
  <c r="BJ140" i="6"/>
  <c r="BI140" i="6" s="1"/>
  <c r="J167" i="3"/>
  <c r="K167" i="3" s="1"/>
  <c r="L167" i="3"/>
  <c r="H168" i="3"/>
  <c r="I168" i="3" s="1"/>
  <c r="G169" i="3"/>
  <c r="H896" i="3" l="1"/>
  <c r="I896" i="3" s="1"/>
  <c r="G897" i="3"/>
  <c r="J895" i="3"/>
  <c r="K895" i="3" s="1"/>
  <c r="BL910" i="6" s="1"/>
  <c r="L895" i="3"/>
  <c r="AP142" i="6"/>
  <c r="AP141" i="6"/>
  <c r="H84" i="6"/>
  <c r="P84" i="6" s="1"/>
  <c r="L84" i="6"/>
  <c r="Z84" i="6" s="1"/>
  <c r="BB84" i="6"/>
  <c r="AZ85" i="6" s="1"/>
  <c r="BG140" i="6"/>
  <c r="BF140" i="6" s="1"/>
  <c r="BD142" i="6"/>
  <c r="AM142" i="6" s="1"/>
  <c r="AW142" i="6"/>
  <c r="A143" i="6"/>
  <c r="AI143" i="6" s="1"/>
  <c r="BJ141" i="6"/>
  <c r="BI141" i="6" s="1"/>
  <c r="BH141" i="6"/>
  <c r="BE141" i="6"/>
  <c r="G170" i="3"/>
  <c r="H169" i="3"/>
  <c r="I169" i="3" s="1"/>
  <c r="J168" i="3"/>
  <c r="K168" i="3" s="1"/>
  <c r="L168" i="3"/>
  <c r="H897" i="3" l="1"/>
  <c r="I897" i="3" s="1"/>
  <c r="G898" i="3"/>
  <c r="L896" i="3"/>
  <c r="J896" i="3"/>
  <c r="K896" i="3" s="1"/>
  <c r="BL911" i="6" s="1"/>
  <c r="AQ143" i="6"/>
  <c r="BG141" i="6"/>
  <c r="BF141" i="6" s="1"/>
  <c r="G85" i="6"/>
  <c r="O85" i="6" s="1"/>
  <c r="C85" i="6"/>
  <c r="BA85" i="6"/>
  <c r="AY143" i="6"/>
  <c r="BJ142" i="6"/>
  <c r="BI142" i="6" s="1"/>
  <c r="BH142" i="6"/>
  <c r="BE142" i="6"/>
  <c r="A144" i="6"/>
  <c r="AI144" i="6" s="1"/>
  <c r="BD143" i="6"/>
  <c r="AM143" i="6" s="1"/>
  <c r="AW143" i="6"/>
  <c r="L169" i="3"/>
  <c r="J169" i="3"/>
  <c r="K169" i="3" s="1"/>
  <c r="H170" i="3"/>
  <c r="I170" i="3" s="1"/>
  <c r="G171" i="3"/>
  <c r="H898" i="3" l="1"/>
  <c r="I898" i="3" s="1"/>
  <c r="G899" i="3"/>
  <c r="J897" i="3"/>
  <c r="K897" i="3" s="1"/>
  <c r="BL912" i="6" s="1"/>
  <c r="L897" i="3"/>
  <c r="AQ144" i="6"/>
  <c r="AP143" i="6"/>
  <c r="H85" i="6"/>
  <c r="P85" i="6" s="1"/>
  <c r="L85" i="6"/>
  <c r="Z85" i="6" s="1"/>
  <c r="BB85" i="6"/>
  <c r="AZ86" i="6" s="1"/>
  <c r="BG142" i="6"/>
  <c r="BF142" i="6" s="1"/>
  <c r="AY144" i="6"/>
  <c r="BH143" i="6"/>
  <c r="BE143" i="6"/>
  <c r="BJ143" i="6"/>
  <c r="BI143" i="6" s="1"/>
  <c r="A145" i="6"/>
  <c r="AI145" i="6" s="1"/>
  <c r="BD144" i="6"/>
  <c r="AM144" i="6" s="1"/>
  <c r="AW144" i="6"/>
  <c r="L170" i="3"/>
  <c r="J170" i="3"/>
  <c r="K170" i="3" s="1"/>
  <c r="H171" i="3"/>
  <c r="I171" i="3" s="1"/>
  <c r="G172" i="3"/>
  <c r="H899" i="3" l="1"/>
  <c r="I899" i="3" s="1"/>
  <c r="G900" i="3"/>
  <c r="L898" i="3"/>
  <c r="J898" i="3"/>
  <c r="K898" i="3" s="1"/>
  <c r="BL913" i="6" s="1"/>
  <c r="BG143" i="6"/>
  <c r="BF143" i="6" s="1"/>
  <c r="AQ145" i="6"/>
  <c r="AP144" i="6"/>
  <c r="G86" i="6"/>
  <c r="O86" i="6" s="1"/>
  <c r="BA86" i="6"/>
  <c r="C86" i="6"/>
  <c r="AY145" i="6"/>
  <c r="AW145" i="6"/>
  <c r="A146" i="6"/>
  <c r="AI146" i="6" s="1"/>
  <c r="BD145" i="6"/>
  <c r="AM145" i="6" s="1"/>
  <c r="BH144" i="6"/>
  <c r="BE144" i="6"/>
  <c r="BJ144" i="6"/>
  <c r="BI144" i="6" s="1"/>
  <c r="G173" i="3"/>
  <c r="H172" i="3"/>
  <c r="I172" i="3" s="1"/>
  <c r="J171" i="3"/>
  <c r="K171" i="3" s="1"/>
  <c r="L171" i="3"/>
  <c r="H900" i="3" l="1"/>
  <c r="I900" i="3" s="1"/>
  <c r="G901" i="3"/>
  <c r="J899" i="3"/>
  <c r="K899" i="3" s="1"/>
  <c r="BL914" i="6" s="1"/>
  <c r="L899" i="3"/>
  <c r="AQ146" i="6"/>
  <c r="AP145" i="6"/>
  <c r="H86" i="6"/>
  <c r="P86" i="6" s="1"/>
  <c r="L86" i="6"/>
  <c r="Z86" i="6" s="1"/>
  <c r="BB86" i="6"/>
  <c r="AZ87" i="6" s="1"/>
  <c r="BG144" i="6"/>
  <c r="BF144" i="6" s="1"/>
  <c r="AY146" i="6"/>
  <c r="BJ145" i="6"/>
  <c r="BI145" i="6" s="1"/>
  <c r="BH145" i="6"/>
  <c r="BE145" i="6"/>
  <c r="BD146" i="6"/>
  <c r="AM146" i="6" s="1"/>
  <c r="AW146" i="6"/>
  <c r="A147" i="6"/>
  <c r="AI147" i="6" s="1"/>
  <c r="J172" i="3"/>
  <c r="K172" i="3" s="1"/>
  <c r="L172" i="3"/>
  <c r="G174" i="3"/>
  <c r="H173" i="3"/>
  <c r="I173" i="3" s="1"/>
  <c r="H901" i="3" l="1"/>
  <c r="I901" i="3" s="1"/>
  <c r="G902" i="3"/>
  <c r="L900" i="3"/>
  <c r="J900" i="3"/>
  <c r="K900" i="3" s="1"/>
  <c r="BL915" i="6" s="1"/>
  <c r="AQ147" i="6"/>
  <c r="AP146" i="6"/>
  <c r="G87" i="6"/>
  <c r="O87" i="6" s="1"/>
  <c r="BA87" i="6"/>
  <c r="C87" i="6"/>
  <c r="BG145" i="6"/>
  <c r="BF145" i="6" s="1"/>
  <c r="AY147" i="6"/>
  <c r="A148" i="6"/>
  <c r="AI148" i="6" s="1"/>
  <c r="BD147" i="6"/>
  <c r="AM147" i="6" s="1"/>
  <c r="AW147" i="6"/>
  <c r="BJ146" i="6"/>
  <c r="BI146" i="6" s="1"/>
  <c r="BH146" i="6"/>
  <c r="BE146" i="6"/>
  <c r="L173" i="3"/>
  <c r="J173" i="3"/>
  <c r="K173" i="3" s="1"/>
  <c r="H174" i="3"/>
  <c r="I174" i="3" s="1"/>
  <c r="G175" i="3"/>
  <c r="H902" i="3" l="1"/>
  <c r="I902" i="3" s="1"/>
  <c r="G903" i="3"/>
  <c r="J901" i="3"/>
  <c r="K901" i="3" s="1"/>
  <c r="BL916" i="6" s="1"/>
  <c r="L901" i="3"/>
  <c r="BG146" i="6"/>
  <c r="BF146" i="6" s="1"/>
  <c r="AQ148" i="6"/>
  <c r="AP147" i="6"/>
  <c r="L87" i="6"/>
  <c r="Z87" i="6" s="1"/>
  <c r="H87" i="6"/>
  <c r="P87" i="6" s="1"/>
  <c r="BB87" i="6"/>
  <c r="AZ88" i="6" s="1"/>
  <c r="AY148" i="6"/>
  <c r="A149" i="6"/>
  <c r="AI149" i="6" s="1"/>
  <c r="BD148" i="6"/>
  <c r="AM148" i="6" s="1"/>
  <c r="AW148" i="6"/>
  <c r="BH147" i="6"/>
  <c r="BE147" i="6"/>
  <c r="BJ147" i="6"/>
  <c r="BI147" i="6" s="1"/>
  <c r="H175" i="3"/>
  <c r="I175" i="3" s="1"/>
  <c r="G176" i="3"/>
  <c r="L174" i="3"/>
  <c r="J174" i="3"/>
  <c r="K174" i="3" s="1"/>
  <c r="H903" i="3" l="1"/>
  <c r="I903" i="3" s="1"/>
  <c r="G904" i="3"/>
  <c r="L902" i="3"/>
  <c r="J902" i="3"/>
  <c r="K902" i="3" s="1"/>
  <c r="BL917" i="6" s="1"/>
  <c r="AQ149" i="6"/>
  <c r="BG147" i="6"/>
  <c r="BF147" i="6" s="1"/>
  <c r="AP148" i="6"/>
  <c r="G88" i="6"/>
  <c r="O88" i="6" s="1"/>
  <c r="BA88" i="6"/>
  <c r="C88" i="6"/>
  <c r="AY149" i="6"/>
  <c r="AW149" i="6"/>
  <c r="A150" i="6"/>
  <c r="AI150" i="6" s="1"/>
  <c r="BD149" i="6"/>
  <c r="AM149" i="6" s="1"/>
  <c r="BH148" i="6"/>
  <c r="BE148" i="6"/>
  <c r="BJ148" i="6"/>
  <c r="BI148" i="6" s="1"/>
  <c r="G177" i="3"/>
  <c r="H176" i="3"/>
  <c r="I176" i="3" s="1"/>
  <c r="J175" i="3"/>
  <c r="K175" i="3" s="1"/>
  <c r="L175" i="3"/>
  <c r="H904" i="3" l="1"/>
  <c r="I904" i="3" s="1"/>
  <c r="G905" i="3"/>
  <c r="J903" i="3"/>
  <c r="K903" i="3" s="1"/>
  <c r="BL918" i="6" s="1"/>
  <c r="L903" i="3"/>
  <c r="AQ150" i="6"/>
  <c r="BG148" i="6"/>
  <c r="BF148" i="6" s="1"/>
  <c r="AP149" i="6"/>
  <c r="L88" i="6"/>
  <c r="Z88" i="6" s="1"/>
  <c r="H88" i="6"/>
  <c r="P88" i="6" s="1"/>
  <c r="BB88" i="6"/>
  <c r="AZ89" i="6" s="1"/>
  <c r="AY150" i="6"/>
  <c r="BD150" i="6"/>
  <c r="AM150" i="6" s="1"/>
  <c r="AW150" i="6"/>
  <c r="A151" i="6"/>
  <c r="AI151" i="6" s="1"/>
  <c r="BJ149" i="6"/>
  <c r="BI149" i="6" s="1"/>
  <c r="BH149" i="6"/>
  <c r="BE149" i="6"/>
  <c r="J176" i="3"/>
  <c r="K176" i="3" s="1"/>
  <c r="L176" i="3"/>
  <c r="G178" i="3"/>
  <c r="H177" i="3"/>
  <c r="I177" i="3" s="1"/>
  <c r="H905" i="3" l="1"/>
  <c r="I905" i="3" s="1"/>
  <c r="G906" i="3"/>
  <c r="L904" i="3"/>
  <c r="J904" i="3"/>
  <c r="K904" i="3" s="1"/>
  <c r="BL919" i="6" s="1"/>
  <c r="AQ151" i="6"/>
  <c r="AP150" i="6"/>
  <c r="G89" i="6"/>
  <c r="O89" i="6" s="1"/>
  <c r="C89" i="6"/>
  <c r="BA89" i="6"/>
  <c r="BG149" i="6"/>
  <c r="BF149" i="6" s="1"/>
  <c r="AY151" i="6"/>
  <c r="BJ150" i="6"/>
  <c r="BI150" i="6" s="1"/>
  <c r="BH150" i="6"/>
  <c r="BE150" i="6"/>
  <c r="A152" i="6"/>
  <c r="AI152" i="6" s="1"/>
  <c r="BD151" i="6"/>
  <c r="AM151" i="6" s="1"/>
  <c r="AW151" i="6"/>
  <c r="L177" i="3"/>
  <c r="J177" i="3"/>
  <c r="K177" i="3" s="1"/>
  <c r="H178" i="3"/>
  <c r="I178" i="3" s="1"/>
  <c r="G179" i="3"/>
  <c r="H906" i="3" l="1"/>
  <c r="I906" i="3" s="1"/>
  <c r="G907" i="3"/>
  <c r="J905" i="3"/>
  <c r="K905" i="3" s="1"/>
  <c r="BL920" i="6" s="1"/>
  <c r="L905" i="3"/>
  <c r="BG150" i="6"/>
  <c r="BF150" i="6" s="1"/>
  <c r="AQ152" i="6"/>
  <c r="AP151" i="6"/>
  <c r="H89" i="6"/>
  <c r="P89" i="6" s="1"/>
  <c r="L89" i="6"/>
  <c r="Z89" i="6" s="1"/>
  <c r="BB89" i="6"/>
  <c r="AZ90" i="6" s="1"/>
  <c r="AY152" i="6"/>
  <c r="BH151" i="6"/>
  <c r="BE151" i="6"/>
  <c r="BJ151" i="6"/>
  <c r="BI151" i="6" s="1"/>
  <c r="A153" i="6"/>
  <c r="AI153" i="6" s="1"/>
  <c r="BD152" i="6"/>
  <c r="AM152" i="6" s="1"/>
  <c r="AW152" i="6"/>
  <c r="H179" i="3"/>
  <c r="I179" i="3" s="1"/>
  <c r="G180" i="3"/>
  <c r="L178" i="3"/>
  <c r="J178" i="3"/>
  <c r="K178" i="3" s="1"/>
  <c r="H907" i="3" l="1"/>
  <c r="I907" i="3" s="1"/>
  <c r="G908" i="3"/>
  <c r="L906" i="3"/>
  <c r="J906" i="3"/>
  <c r="K906" i="3" s="1"/>
  <c r="BL921" i="6" s="1"/>
  <c r="BG151" i="6"/>
  <c r="BF151" i="6" s="1"/>
  <c r="AQ153" i="6"/>
  <c r="AP152" i="6"/>
  <c r="G90" i="6"/>
  <c r="O90" i="6" s="1"/>
  <c r="BA90" i="6"/>
  <c r="C90" i="6"/>
  <c r="AY153" i="6"/>
  <c r="BH152" i="6"/>
  <c r="BE152" i="6"/>
  <c r="BJ152" i="6"/>
  <c r="BI152" i="6" s="1"/>
  <c r="AW153" i="6"/>
  <c r="A154" i="6"/>
  <c r="AI154" i="6" s="1"/>
  <c r="BD153" i="6"/>
  <c r="AM153" i="6" s="1"/>
  <c r="G181" i="3"/>
  <c r="H180" i="3"/>
  <c r="I180" i="3" s="1"/>
  <c r="J179" i="3"/>
  <c r="K179" i="3" s="1"/>
  <c r="L179" i="3"/>
  <c r="H908" i="3" l="1"/>
  <c r="I908" i="3" s="1"/>
  <c r="G909" i="3"/>
  <c r="J907" i="3"/>
  <c r="K907" i="3" s="1"/>
  <c r="BL922" i="6" s="1"/>
  <c r="L907" i="3"/>
  <c r="AQ154" i="6"/>
  <c r="AP153" i="6"/>
  <c r="H90" i="6"/>
  <c r="P90" i="6" s="1"/>
  <c r="L90" i="6"/>
  <c r="Z90" i="6" s="1"/>
  <c r="BB90" i="6"/>
  <c r="AZ91" i="6" s="1"/>
  <c r="BG152" i="6"/>
  <c r="BF152" i="6" s="1"/>
  <c r="AY154" i="6"/>
  <c r="BJ153" i="6"/>
  <c r="BI153" i="6" s="1"/>
  <c r="BH153" i="6"/>
  <c r="BE153" i="6"/>
  <c r="BD154" i="6"/>
  <c r="AM154" i="6" s="1"/>
  <c r="AW154" i="6"/>
  <c r="A155" i="6"/>
  <c r="AI155" i="6" s="1"/>
  <c r="J180" i="3"/>
  <c r="K180" i="3" s="1"/>
  <c r="L180" i="3"/>
  <c r="G182" i="3"/>
  <c r="H181" i="3"/>
  <c r="I181" i="3" s="1"/>
  <c r="H909" i="3" l="1"/>
  <c r="I909" i="3" s="1"/>
  <c r="G910" i="3"/>
  <c r="L908" i="3"/>
  <c r="J908" i="3"/>
  <c r="K908" i="3" s="1"/>
  <c r="BL923" i="6" s="1"/>
  <c r="AQ155" i="6"/>
  <c r="AP154" i="6"/>
  <c r="G91" i="6"/>
  <c r="O91" i="6" s="1"/>
  <c r="C91" i="6"/>
  <c r="BA91" i="6"/>
  <c r="BB91" i="6" s="1"/>
  <c r="BG153" i="6"/>
  <c r="BF153" i="6" s="1"/>
  <c r="AY155" i="6"/>
  <c r="BJ154" i="6"/>
  <c r="BI154" i="6" s="1"/>
  <c r="BH154" i="6"/>
  <c r="BE154" i="6"/>
  <c r="A156" i="6"/>
  <c r="AI156" i="6" s="1"/>
  <c r="BD155" i="6"/>
  <c r="AM155" i="6" s="1"/>
  <c r="AW155" i="6"/>
  <c r="H182" i="3"/>
  <c r="I182" i="3" s="1"/>
  <c r="G183" i="3"/>
  <c r="L181" i="3"/>
  <c r="J181" i="3"/>
  <c r="K181" i="3" s="1"/>
  <c r="H910" i="3" l="1"/>
  <c r="I910" i="3" s="1"/>
  <c r="G911" i="3"/>
  <c r="J909" i="3"/>
  <c r="K909" i="3" s="1"/>
  <c r="BL924" i="6" s="1"/>
  <c r="L909" i="3"/>
  <c r="AZ92" i="6"/>
  <c r="G92" i="6" s="1"/>
  <c r="O92" i="6" s="1"/>
  <c r="AQ156" i="6"/>
  <c r="AP155" i="6"/>
  <c r="C92" i="6"/>
  <c r="L91" i="6"/>
  <c r="Z91" i="6" s="1"/>
  <c r="H91" i="6"/>
  <c r="P91" i="6" s="1"/>
  <c r="BG154" i="6"/>
  <c r="BF154" i="6" s="1"/>
  <c r="AY156" i="6"/>
  <c r="BH155" i="6"/>
  <c r="BE155" i="6"/>
  <c r="BJ155" i="6"/>
  <c r="BI155" i="6" s="1"/>
  <c r="A157" i="6"/>
  <c r="AI157" i="6" s="1"/>
  <c r="BD156" i="6"/>
  <c r="AM156" i="6" s="1"/>
  <c r="AW156" i="6"/>
  <c r="H183" i="3"/>
  <c r="I183" i="3" s="1"/>
  <c r="G184" i="3"/>
  <c r="L182" i="3"/>
  <c r="J182" i="3"/>
  <c r="K182" i="3" s="1"/>
  <c r="H911" i="3" l="1"/>
  <c r="I911" i="3" s="1"/>
  <c r="G912" i="3"/>
  <c r="L910" i="3"/>
  <c r="J910" i="3"/>
  <c r="K910" i="3" s="1"/>
  <c r="BL925" i="6" s="1"/>
  <c r="BA92" i="6"/>
  <c r="BB92" i="6" s="1"/>
  <c r="AZ93" i="6" s="1"/>
  <c r="C93" i="6" s="1"/>
  <c r="AQ157" i="6"/>
  <c r="AP156" i="6"/>
  <c r="G93" i="6"/>
  <c r="O93" i="6" s="1"/>
  <c r="BA93" i="6"/>
  <c r="BB93" i="6" s="1"/>
  <c r="H92" i="6"/>
  <c r="P92" i="6" s="1"/>
  <c r="L92" i="6"/>
  <c r="Z92" i="6" s="1"/>
  <c r="BG155" i="6"/>
  <c r="BF155" i="6" s="1"/>
  <c r="AY157" i="6"/>
  <c r="BH156" i="6"/>
  <c r="BE156" i="6"/>
  <c r="BJ156" i="6"/>
  <c r="BI156" i="6" s="1"/>
  <c r="AW157" i="6"/>
  <c r="A158" i="6"/>
  <c r="AI158" i="6" s="1"/>
  <c r="BD157" i="6"/>
  <c r="AM157" i="6" s="1"/>
  <c r="G185" i="3"/>
  <c r="H184" i="3"/>
  <c r="I184" i="3" s="1"/>
  <c r="J183" i="3"/>
  <c r="K183" i="3" s="1"/>
  <c r="L183" i="3"/>
  <c r="H912" i="3" l="1"/>
  <c r="I912" i="3" s="1"/>
  <c r="G913" i="3"/>
  <c r="J911" i="3"/>
  <c r="K911" i="3" s="1"/>
  <c r="BL926" i="6" s="1"/>
  <c r="L911" i="3"/>
  <c r="AQ158" i="6"/>
  <c r="BG156" i="6"/>
  <c r="BF156" i="6" s="1"/>
  <c r="AP157" i="6"/>
  <c r="AZ94" i="6"/>
  <c r="L93" i="6"/>
  <c r="Z93" i="6" s="1"/>
  <c r="H93" i="6"/>
  <c r="P93" i="6" s="1"/>
  <c r="AY158" i="6"/>
  <c r="BJ157" i="6"/>
  <c r="BI157" i="6" s="1"/>
  <c r="BH157" i="6"/>
  <c r="BE157" i="6"/>
  <c r="BD158" i="6"/>
  <c r="AM158" i="6" s="1"/>
  <c r="AW158" i="6"/>
  <c r="A159" i="6"/>
  <c r="AI159" i="6" s="1"/>
  <c r="J184" i="3"/>
  <c r="K184" i="3" s="1"/>
  <c r="L184" i="3"/>
  <c r="G186" i="3"/>
  <c r="H185" i="3"/>
  <c r="I185" i="3" s="1"/>
  <c r="H913" i="3" l="1"/>
  <c r="I913" i="3" s="1"/>
  <c r="G914" i="3"/>
  <c r="L912" i="3"/>
  <c r="J912" i="3"/>
  <c r="K912" i="3" s="1"/>
  <c r="BL927" i="6" s="1"/>
  <c r="AQ159" i="6"/>
  <c r="AP158" i="6"/>
  <c r="G94" i="6"/>
  <c r="O94" i="6" s="1"/>
  <c r="BA94" i="6"/>
  <c r="BB94" i="6" s="1"/>
  <c r="C94" i="6"/>
  <c r="BG157" i="6"/>
  <c r="BF157" i="6" s="1"/>
  <c r="AY159" i="6"/>
  <c r="BJ158" i="6"/>
  <c r="BI158" i="6" s="1"/>
  <c r="BH158" i="6"/>
  <c r="BE158" i="6"/>
  <c r="A160" i="6"/>
  <c r="AI160" i="6" s="1"/>
  <c r="BD159" i="6"/>
  <c r="AM159" i="6" s="1"/>
  <c r="AW159" i="6"/>
  <c r="H186" i="3"/>
  <c r="I186" i="3" s="1"/>
  <c r="G187" i="3"/>
  <c r="L185" i="3"/>
  <c r="J185" i="3"/>
  <c r="K185" i="3" s="1"/>
  <c r="H914" i="3" l="1"/>
  <c r="I914" i="3" s="1"/>
  <c r="G915" i="3"/>
  <c r="J913" i="3"/>
  <c r="K913" i="3" s="1"/>
  <c r="BL928" i="6" s="1"/>
  <c r="L913" i="3"/>
  <c r="BG158" i="6"/>
  <c r="BF158" i="6" s="1"/>
  <c r="AQ160" i="6"/>
  <c r="AP159" i="6"/>
  <c r="H94" i="6"/>
  <c r="P94" i="6" s="1"/>
  <c r="L94" i="6"/>
  <c r="Z94" i="6" s="1"/>
  <c r="AZ95" i="6"/>
  <c r="AY160" i="6"/>
  <c r="BH159" i="6"/>
  <c r="BE159" i="6"/>
  <c r="BJ159" i="6"/>
  <c r="BI159" i="6" s="1"/>
  <c r="A161" i="6"/>
  <c r="AI161" i="6" s="1"/>
  <c r="BD160" i="6"/>
  <c r="AM160" i="6" s="1"/>
  <c r="AW160" i="6"/>
  <c r="L186" i="3"/>
  <c r="J186" i="3"/>
  <c r="K186" i="3" s="1"/>
  <c r="H187" i="3"/>
  <c r="I187" i="3" s="1"/>
  <c r="G188" i="3"/>
  <c r="G916" i="3" l="1"/>
  <c r="H915" i="3"/>
  <c r="I915" i="3" s="1"/>
  <c r="L914" i="3"/>
  <c r="J914" i="3"/>
  <c r="K914" i="3" s="1"/>
  <c r="BL929" i="6" s="1"/>
  <c r="AQ161" i="6"/>
  <c r="AP160" i="6"/>
  <c r="G95" i="6"/>
  <c r="O95" i="6" s="1"/>
  <c r="BA95" i="6"/>
  <c r="BB95" i="6" s="1"/>
  <c r="C95" i="6"/>
  <c r="BG159" i="6"/>
  <c r="BF159" i="6" s="1"/>
  <c r="AY161" i="6"/>
  <c r="BH160" i="6"/>
  <c r="BE160" i="6"/>
  <c r="BJ160" i="6"/>
  <c r="BI160" i="6" s="1"/>
  <c r="AW161" i="6"/>
  <c r="A162" i="6"/>
  <c r="AI162" i="6" s="1"/>
  <c r="BD161" i="6"/>
  <c r="AM161" i="6" s="1"/>
  <c r="J187" i="3"/>
  <c r="K187" i="3" s="1"/>
  <c r="L187" i="3"/>
  <c r="G189" i="3"/>
  <c r="H188" i="3"/>
  <c r="I188" i="3" s="1"/>
  <c r="H916" i="3" l="1"/>
  <c r="I916" i="3" s="1"/>
  <c r="G917" i="3"/>
  <c r="L915" i="3"/>
  <c r="J915" i="3"/>
  <c r="K915" i="3" s="1"/>
  <c r="BL930" i="6" s="1"/>
  <c r="AQ162" i="6"/>
  <c r="AP161" i="6"/>
  <c r="H95" i="6"/>
  <c r="P95" i="6" s="1"/>
  <c r="L95" i="6"/>
  <c r="Z95" i="6" s="1"/>
  <c r="AZ96" i="6"/>
  <c r="BG160" i="6"/>
  <c r="BF160" i="6" s="1"/>
  <c r="AY162" i="6"/>
  <c r="BD162" i="6"/>
  <c r="AM162" i="6" s="1"/>
  <c r="AW162" i="6"/>
  <c r="A163" i="6"/>
  <c r="AI163" i="6" s="1"/>
  <c r="BJ161" i="6"/>
  <c r="BI161" i="6" s="1"/>
  <c r="BH161" i="6"/>
  <c r="BE161" i="6"/>
  <c r="J188" i="3"/>
  <c r="K188" i="3" s="1"/>
  <c r="L188" i="3"/>
  <c r="G190" i="3"/>
  <c r="H189" i="3"/>
  <c r="I189" i="3" s="1"/>
  <c r="G918" i="3" l="1"/>
  <c r="H917" i="3"/>
  <c r="I917" i="3" s="1"/>
  <c r="J916" i="3"/>
  <c r="K916" i="3" s="1"/>
  <c r="BL931" i="6" s="1"/>
  <c r="L916" i="3"/>
  <c r="AQ163" i="6"/>
  <c r="BG161" i="6"/>
  <c r="BF161" i="6" s="1"/>
  <c r="AP162" i="6"/>
  <c r="G96" i="6"/>
  <c r="O96" i="6" s="1"/>
  <c r="BA96" i="6"/>
  <c r="C96" i="6"/>
  <c r="AY163" i="6"/>
  <c r="A164" i="6"/>
  <c r="AI164" i="6" s="1"/>
  <c r="BD163" i="6"/>
  <c r="AM163" i="6" s="1"/>
  <c r="AW163" i="6"/>
  <c r="BJ162" i="6"/>
  <c r="BI162" i="6" s="1"/>
  <c r="BH162" i="6"/>
  <c r="BE162" i="6"/>
  <c r="H190" i="3"/>
  <c r="I190" i="3" s="1"/>
  <c r="G191" i="3"/>
  <c r="L189" i="3"/>
  <c r="J189" i="3"/>
  <c r="K189" i="3" s="1"/>
  <c r="J917" i="3" l="1"/>
  <c r="K917" i="3" s="1"/>
  <c r="BL932" i="6" s="1"/>
  <c r="L917" i="3"/>
  <c r="H918" i="3"/>
  <c r="I918" i="3" s="1"/>
  <c r="G919" i="3"/>
  <c r="AQ164" i="6"/>
  <c r="AP163" i="6"/>
  <c r="L96" i="6"/>
  <c r="Z96" i="6" s="1"/>
  <c r="H96" i="6"/>
  <c r="P96" i="6" s="1"/>
  <c r="BB96" i="6"/>
  <c r="AZ97" i="6" s="1"/>
  <c r="BG162" i="6"/>
  <c r="BF162" i="6" s="1"/>
  <c r="AY164" i="6"/>
  <c r="BH163" i="6"/>
  <c r="BE163" i="6"/>
  <c r="BJ163" i="6"/>
  <c r="BI163" i="6" s="1"/>
  <c r="A165" i="6"/>
  <c r="AI165" i="6" s="1"/>
  <c r="BD164" i="6"/>
  <c r="AM164" i="6" s="1"/>
  <c r="AW164" i="6"/>
  <c r="H191" i="3"/>
  <c r="I191" i="3" s="1"/>
  <c r="G192" i="3"/>
  <c r="L190" i="3"/>
  <c r="J190" i="3"/>
  <c r="K190" i="3" s="1"/>
  <c r="J918" i="3" l="1"/>
  <c r="K918" i="3" s="1"/>
  <c r="BL933" i="6" s="1"/>
  <c r="L918" i="3"/>
  <c r="G920" i="3"/>
  <c r="H919" i="3"/>
  <c r="I919" i="3" s="1"/>
  <c r="AQ165" i="6"/>
  <c r="AP164" i="6"/>
  <c r="C97" i="6"/>
  <c r="G97" i="6"/>
  <c r="O97" i="6" s="1"/>
  <c r="BA97" i="6"/>
  <c r="BB97" i="6" s="1"/>
  <c r="AZ98" i="6" s="1"/>
  <c r="BG163" i="6"/>
  <c r="BF163" i="6" s="1"/>
  <c r="AY165" i="6"/>
  <c r="AW165" i="6"/>
  <c r="A166" i="6"/>
  <c r="AI166" i="6" s="1"/>
  <c r="BD165" i="6"/>
  <c r="AM165" i="6" s="1"/>
  <c r="BH164" i="6"/>
  <c r="BE164" i="6"/>
  <c r="BJ164" i="6"/>
  <c r="BI164" i="6" s="1"/>
  <c r="J191" i="3"/>
  <c r="K191" i="3" s="1"/>
  <c r="L191" i="3"/>
  <c r="G193" i="3"/>
  <c r="H192" i="3"/>
  <c r="I192" i="3" s="1"/>
  <c r="J919" i="3" l="1"/>
  <c r="K919" i="3" s="1"/>
  <c r="BL934" i="6" s="1"/>
  <c r="L919" i="3"/>
  <c r="H920" i="3"/>
  <c r="I920" i="3" s="1"/>
  <c r="G921" i="3"/>
  <c r="BG164" i="6"/>
  <c r="BF164" i="6" s="1"/>
  <c r="AP165" i="6"/>
  <c r="G98" i="6"/>
  <c r="O98" i="6" s="1"/>
  <c r="C98" i="6"/>
  <c r="BA98" i="6"/>
  <c r="H97" i="6"/>
  <c r="P97" i="6" s="1"/>
  <c r="L97" i="6"/>
  <c r="Z97" i="6" s="1"/>
  <c r="BJ165" i="6"/>
  <c r="BI165" i="6" s="1"/>
  <c r="BH165" i="6"/>
  <c r="BE165" i="6"/>
  <c r="BD166" i="6"/>
  <c r="AM166" i="6" s="1"/>
  <c r="AW166" i="6"/>
  <c r="A167" i="6"/>
  <c r="AI167" i="6" s="1"/>
  <c r="J192" i="3"/>
  <c r="K192" i="3" s="1"/>
  <c r="L192" i="3"/>
  <c r="G194" i="3"/>
  <c r="H193" i="3"/>
  <c r="I193" i="3" s="1"/>
  <c r="G922" i="3" l="1"/>
  <c r="H921" i="3"/>
  <c r="I921" i="3" s="1"/>
  <c r="J920" i="3"/>
  <c r="K920" i="3" s="1"/>
  <c r="BL935" i="6" s="1"/>
  <c r="L920" i="3"/>
  <c r="AQ167" i="6"/>
  <c r="AP166" i="6"/>
  <c r="H98" i="6"/>
  <c r="P98" i="6" s="1"/>
  <c r="L98" i="6"/>
  <c r="Z98" i="6" s="1"/>
  <c r="BB98" i="6"/>
  <c r="AZ99" i="6" s="1"/>
  <c r="BG165" i="6"/>
  <c r="BF165" i="6" s="1"/>
  <c r="AY167" i="6"/>
  <c r="A168" i="6"/>
  <c r="AI168" i="6" s="1"/>
  <c r="BD167" i="6"/>
  <c r="AM167" i="6" s="1"/>
  <c r="AW167" i="6"/>
  <c r="BJ166" i="6"/>
  <c r="BI166" i="6" s="1"/>
  <c r="BH166" i="6"/>
  <c r="BE166" i="6"/>
  <c r="L193" i="3"/>
  <c r="J193" i="3"/>
  <c r="K193" i="3" s="1"/>
  <c r="H194" i="3"/>
  <c r="I194" i="3" s="1"/>
  <c r="G195" i="3"/>
  <c r="H922" i="3" l="1"/>
  <c r="I922" i="3" s="1"/>
  <c r="G923" i="3"/>
  <c r="L921" i="3"/>
  <c r="J921" i="3"/>
  <c r="K921" i="3" s="1"/>
  <c r="BL936" i="6" s="1"/>
  <c r="BG166" i="6"/>
  <c r="BF166" i="6" s="1"/>
  <c r="AQ168" i="6"/>
  <c r="AP167" i="6"/>
  <c r="BA99" i="6"/>
  <c r="BB99" i="6" s="1"/>
  <c r="AZ100" i="6" s="1"/>
  <c r="C99" i="6"/>
  <c r="G99" i="6"/>
  <c r="O99" i="6" s="1"/>
  <c r="AY168" i="6"/>
  <c r="BH167" i="6"/>
  <c r="BE167" i="6"/>
  <c r="BJ167" i="6"/>
  <c r="BI167" i="6" s="1"/>
  <c r="A169" i="6"/>
  <c r="AI169" i="6" s="1"/>
  <c r="BD168" i="6"/>
  <c r="AM168" i="6" s="1"/>
  <c r="AW168" i="6"/>
  <c r="L194" i="3"/>
  <c r="J194" i="3"/>
  <c r="K194" i="3" s="1"/>
  <c r="H195" i="3"/>
  <c r="I195" i="3" s="1"/>
  <c r="G196" i="3"/>
  <c r="L922" i="3" l="1"/>
  <c r="J922" i="3"/>
  <c r="K922" i="3" s="1"/>
  <c r="BL937" i="6" s="1"/>
  <c r="G924" i="3"/>
  <c r="H923" i="3"/>
  <c r="I923" i="3" s="1"/>
  <c r="BG167" i="6"/>
  <c r="BF167" i="6" s="1"/>
  <c r="AQ169" i="6"/>
  <c r="AP168" i="6"/>
  <c r="G100" i="6"/>
  <c r="O100" i="6" s="1"/>
  <c r="C100" i="6"/>
  <c r="BA100" i="6"/>
  <c r="BB100" i="6" s="1"/>
  <c r="H99" i="6"/>
  <c r="P99" i="6" s="1"/>
  <c r="L99" i="6"/>
  <c r="Z99" i="6" s="1"/>
  <c r="AY169" i="6"/>
  <c r="AW169" i="6"/>
  <c r="A170" i="6"/>
  <c r="AI170" i="6" s="1"/>
  <c r="BD169" i="6"/>
  <c r="AM169" i="6" s="1"/>
  <c r="BH168" i="6"/>
  <c r="BE168" i="6"/>
  <c r="BJ168" i="6"/>
  <c r="BI168" i="6" s="1"/>
  <c r="G197" i="3"/>
  <c r="H196" i="3"/>
  <c r="I196" i="3" s="1"/>
  <c r="J195" i="3"/>
  <c r="K195" i="3" s="1"/>
  <c r="L195" i="3"/>
  <c r="L923" i="3" l="1"/>
  <c r="J923" i="3"/>
  <c r="K923" i="3" s="1"/>
  <c r="BL938" i="6" s="1"/>
  <c r="H924" i="3"/>
  <c r="I924" i="3" s="1"/>
  <c r="G925" i="3"/>
  <c r="AQ170" i="6"/>
  <c r="AP169" i="6"/>
  <c r="L100" i="6"/>
  <c r="Z100" i="6" s="1"/>
  <c r="H100" i="6"/>
  <c r="P100" i="6" s="1"/>
  <c r="AZ101" i="6"/>
  <c r="BG168" i="6"/>
  <c r="BF168" i="6" s="1"/>
  <c r="AY170" i="6"/>
  <c r="BJ169" i="6"/>
  <c r="BI169" i="6" s="1"/>
  <c r="BH169" i="6"/>
  <c r="BE169" i="6"/>
  <c r="BD170" i="6"/>
  <c r="AM170" i="6" s="1"/>
  <c r="AW170" i="6"/>
  <c r="A171" i="6"/>
  <c r="AI171" i="6" s="1"/>
  <c r="J196" i="3"/>
  <c r="K196" i="3" s="1"/>
  <c r="L196" i="3"/>
  <c r="G198" i="3"/>
  <c r="H197" i="3"/>
  <c r="I197" i="3" s="1"/>
  <c r="G926" i="3" l="1"/>
  <c r="H925" i="3"/>
  <c r="I925" i="3" s="1"/>
  <c r="J924" i="3"/>
  <c r="K924" i="3" s="1"/>
  <c r="BL939" i="6" s="1"/>
  <c r="L924" i="3"/>
  <c r="AQ171" i="6"/>
  <c r="BG169" i="6"/>
  <c r="BF169" i="6" s="1"/>
  <c r="AP170" i="6"/>
  <c r="G101" i="6"/>
  <c r="O101" i="6" s="1"/>
  <c r="BA101" i="6"/>
  <c r="BB101" i="6" s="1"/>
  <c r="C101" i="6"/>
  <c r="AY171" i="6"/>
  <c r="BJ170" i="6"/>
  <c r="BI170" i="6" s="1"/>
  <c r="BH170" i="6"/>
  <c r="BE170" i="6"/>
  <c r="A172" i="6"/>
  <c r="AI172" i="6" s="1"/>
  <c r="BD171" i="6"/>
  <c r="AM171" i="6" s="1"/>
  <c r="AW171" i="6"/>
  <c r="L197" i="3"/>
  <c r="J197" i="3"/>
  <c r="K197" i="3" s="1"/>
  <c r="H198" i="3"/>
  <c r="I198" i="3" s="1"/>
  <c r="G199" i="3"/>
  <c r="J925" i="3" l="1"/>
  <c r="K925" i="3" s="1"/>
  <c r="BL940" i="6" s="1"/>
  <c r="L925" i="3"/>
  <c r="H926" i="3"/>
  <c r="I926" i="3" s="1"/>
  <c r="G927" i="3"/>
  <c r="BG170" i="6"/>
  <c r="BF170" i="6" s="1"/>
  <c r="AQ172" i="6"/>
  <c r="AP171" i="6"/>
  <c r="L101" i="6"/>
  <c r="Z101" i="6" s="1"/>
  <c r="H101" i="6"/>
  <c r="P101" i="6" s="1"/>
  <c r="AZ102" i="6"/>
  <c r="AY172" i="6"/>
  <c r="BJ171" i="6"/>
  <c r="BI171" i="6" s="1"/>
  <c r="BH171" i="6"/>
  <c r="BE171" i="6"/>
  <c r="BD172" i="6"/>
  <c r="AM172" i="6" s="1"/>
  <c r="AW172" i="6"/>
  <c r="A173" i="6"/>
  <c r="AI173" i="6" s="1"/>
  <c r="L198" i="3"/>
  <c r="J198" i="3"/>
  <c r="K198" i="3" s="1"/>
  <c r="H199" i="3"/>
  <c r="I199" i="3" s="1"/>
  <c r="G200" i="3"/>
  <c r="G928" i="3" l="1"/>
  <c r="H927" i="3"/>
  <c r="I927" i="3" s="1"/>
  <c r="J926" i="3"/>
  <c r="K926" i="3" s="1"/>
  <c r="BL941" i="6" s="1"/>
  <c r="L926" i="3"/>
  <c r="AQ173" i="6"/>
  <c r="AP172" i="6"/>
  <c r="G102" i="6"/>
  <c r="O102" i="6" s="1"/>
  <c r="BA102" i="6"/>
  <c r="BB102" i="6" s="1"/>
  <c r="C102" i="6"/>
  <c r="BG171" i="6"/>
  <c r="BF171" i="6" s="1"/>
  <c r="AY173" i="6"/>
  <c r="A174" i="6"/>
  <c r="AI174" i="6" s="1"/>
  <c r="BD173" i="6"/>
  <c r="AM173" i="6" s="1"/>
  <c r="AW173" i="6"/>
  <c r="BE172" i="6"/>
  <c r="BH172" i="6"/>
  <c r="BJ172" i="6"/>
  <c r="BI172" i="6" s="1"/>
  <c r="J199" i="3"/>
  <c r="K199" i="3" s="1"/>
  <c r="L199" i="3"/>
  <c r="G201" i="3"/>
  <c r="H200" i="3"/>
  <c r="I200" i="3" s="1"/>
  <c r="J927" i="3" l="1"/>
  <c r="K927" i="3" s="1"/>
  <c r="BL942" i="6" s="1"/>
  <c r="L927" i="3"/>
  <c r="H928" i="3"/>
  <c r="I928" i="3" s="1"/>
  <c r="G929" i="3"/>
  <c r="BG172" i="6"/>
  <c r="BF172" i="6" s="1"/>
  <c r="AQ174" i="6"/>
  <c r="AP173" i="6"/>
  <c r="H102" i="6"/>
  <c r="P102" i="6" s="1"/>
  <c r="L102" i="6"/>
  <c r="Z102" i="6" s="1"/>
  <c r="AZ103" i="6"/>
  <c r="AY174" i="6"/>
  <c r="BH173" i="6"/>
  <c r="BE173" i="6"/>
  <c r="BJ173" i="6"/>
  <c r="BI173" i="6" s="1"/>
  <c r="BD174" i="6"/>
  <c r="AM174" i="6" s="1"/>
  <c r="AW174" i="6"/>
  <c r="A175" i="6"/>
  <c r="AI175" i="6" s="1"/>
  <c r="J200" i="3"/>
  <c r="K200" i="3" s="1"/>
  <c r="L200" i="3"/>
  <c r="G202" i="3"/>
  <c r="H201" i="3"/>
  <c r="I201" i="3" s="1"/>
  <c r="G930" i="3" l="1"/>
  <c r="H929" i="3"/>
  <c r="I929" i="3" s="1"/>
  <c r="J928" i="3"/>
  <c r="K928" i="3" s="1"/>
  <c r="BL943" i="6" s="1"/>
  <c r="L928" i="3"/>
  <c r="AQ175" i="6"/>
  <c r="AP174" i="6"/>
  <c r="G103" i="6"/>
  <c r="O103" i="6" s="1"/>
  <c r="BA103" i="6"/>
  <c r="C103" i="6"/>
  <c r="BG173" i="6"/>
  <c r="BF173" i="6" s="1"/>
  <c r="AY175" i="6"/>
  <c r="BH174" i="6"/>
  <c r="BJ174" i="6"/>
  <c r="BI174" i="6" s="1"/>
  <c r="BE174" i="6"/>
  <c r="AW175" i="6"/>
  <c r="BD175" i="6"/>
  <c r="AM175" i="6" s="1"/>
  <c r="A176" i="6"/>
  <c r="AI176" i="6" s="1"/>
  <c r="H202" i="3"/>
  <c r="I202" i="3" s="1"/>
  <c r="G203" i="3"/>
  <c r="L201" i="3"/>
  <c r="J201" i="3"/>
  <c r="K201" i="3" s="1"/>
  <c r="H930" i="3" l="1"/>
  <c r="I930" i="3" s="1"/>
  <c r="G931" i="3"/>
  <c r="L929" i="3"/>
  <c r="J929" i="3"/>
  <c r="K929" i="3" s="1"/>
  <c r="BL944" i="6" s="1"/>
  <c r="AQ176" i="6"/>
  <c r="AP175" i="6"/>
  <c r="H103" i="6"/>
  <c r="P103" i="6" s="1"/>
  <c r="L103" i="6"/>
  <c r="Z103" i="6" s="1"/>
  <c r="BB103" i="6"/>
  <c r="AZ104" i="6" s="1"/>
  <c r="BG174" i="6"/>
  <c r="BF174" i="6" s="1"/>
  <c r="AY176" i="6"/>
  <c r="BD176" i="6"/>
  <c r="AM176" i="6" s="1"/>
  <c r="AW176" i="6"/>
  <c r="A177" i="6"/>
  <c r="AI177" i="6" s="1"/>
  <c r="BJ175" i="6"/>
  <c r="BI175" i="6" s="1"/>
  <c r="BH175" i="6"/>
  <c r="BE175" i="6"/>
  <c r="H203" i="3"/>
  <c r="I203" i="3" s="1"/>
  <c r="G204" i="3"/>
  <c r="L202" i="3"/>
  <c r="J202" i="3"/>
  <c r="K202" i="3" s="1"/>
  <c r="G932" i="3" l="1"/>
  <c r="H931" i="3"/>
  <c r="I931" i="3" s="1"/>
  <c r="L930" i="3"/>
  <c r="J930" i="3"/>
  <c r="K930" i="3" s="1"/>
  <c r="BL945" i="6" s="1"/>
  <c r="BG175" i="6"/>
  <c r="BF175" i="6" s="1"/>
  <c r="AQ177" i="6"/>
  <c r="AP176" i="6"/>
  <c r="G104" i="6"/>
  <c r="O104" i="6" s="1"/>
  <c r="C104" i="6"/>
  <c r="BA104" i="6"/>
  <c r="AY177" i="6"/>
  <c r="A178" i="6"/>
  <c r="AI178" i="6" s="1"/>
  <c r="BD177" i="6"/>
  <c r="AM177" i="6" s="1"/>
  <c r="AW177" i="6"/>
  <c r="BE176" i="6"/>
  <c r="BH176" i="6"/>
  <c r="BJ176" i="6"/>
  <c r="BI176" i="6" s="1"/>
  <c r="J203" i="3"/>
  <c r="K203" i="3" s="1"/>
  <c r="L203" i="3"/>
  <c r="G205" i="3"/>
  <c r="H204" i="3"/>
  <c r="I204" i="3" s="1"/>
  <c r="L931" i="3" l="1"/>
  <c r="J931" i="3"/>
  <c r="K931" i="3" s="1"/>
  <c r="BL946" i="6" s="1"/>
  <c r="H932" i="3"/>
  <c r="I932" i="3" s="1"/>
  <c r="G933" i="3"/>
  <c r="BG176" i="6"/>
  <c r="BF176" i="6" s="1"/>
  <c r="AQ178" i="6"/>
  <c r="AP177" i="6"/>
  <c r="L104" i="6"/>
  <c r="Z104" i="6" s="1"/>
  <c r="H104" i="6"/>
  <c r="P104" i="6" s="1"/>
  <c r="BB104" i="6"/>
  <c r="AZ105" i="6" s="1"/>
  <c r="AY178" i="6"/>
  <c r="BD178" i="6"/>
  <c r="AM178" i="6" s="1"/>
  <c r="AW178" i="6"/>
  <c r="A179" i="6"/>
  <c r="AI179" i="6" s="1"/>
  <c r="BH177" i="6"/>
  <c r="BE177" i="6"/>
  <c r="BJ177" i="6"/>
  <c r="BI177" i="6" s="1"/>
  <c r="J204" i="3"/>
  <c r="K204" i="3" s="1"/>
  <c r="L204" i="3"/>
  <c r="G206" i="3"/>
  <c r="H205" i="3"/>
  <c r="I205" i="3" s="1"/>
  <c r="G934" i="3" l="1"/>
  <c r="H933" i="3"/>
  <c r="I933" i="3" s="1"/>
  <c r="J932" i="3"/>
  <c r="K932" i="3" s="1"/>
  <c r="BL947" i="6" s="1"/>
  <c r="L932" i="3"/>
  <c r="AQ179" i="6"/>
  <c r="AP178" i="6"/>
  <c r="G105" i="6"/>
  <c r="O105" i="6" s="1"/>
  <c r="C105" i="6"/>
  <c r="BA105" i="6"/>
  <c r="BG177" i="6"/>
  <c r="BF177" i="6" s="1"/>
  <c r="AY179" i="6"/>
  <c r="BJ178" i="6"/>
  <c r="BI178" i="6" s="1"/>
  <c r="BH178" i="6"/>
  <c r="BE178" i="6"/>
  <c r="BD179" i="6"/>
  <c r="AM179" i="6" s="1"/>
  <c r="AW179" i="6"/>
  <c r="A180" i="6"/>
  <c r="AI180" i="6" s="1"/>
  <c r="H206" i="3"/>
  <c r="I206" i="3" s="1"/>
  <c r="G207" i="3"/>
  <c r="L205" i="3"/>
  <c r="J205" i="3"/>
  <c r="K205" i="3" s="1"/>
  <c r="H934" i="3" l="1"/>
  <c r="I934" i="3" s="1"/>
  <c r="G935" i="3"/>
  <c r="J933" i="3"/>
  <c r="K933" i="3" s="1"/>
  <c r="BL948" i="6" s="1"/>
  <c r="L933" i="3"/>
  <c r="AQ180" i="6"/>
  <c r="AP179" i="6"/>
  <c r="H105" i="6"/>
  <c r="P105" i="6" s="1"/>
  <c r="L105" i="6"/>
  <c r="Z105" i="6" s="1"/>
  <c r="BB105" i="6"/>
  <c r="AZ106" i="6" s="1"/>
  <c r="BG178" i="6"/>
  <c r="BF178" i="6" s="1"/>
  <c r="AY180" i="6"/>
  <c r="A181" i="6"/>
  <c r="AI181" i="6" s="1"/>
  <c r="BD180" i="6"/>
  <c r="AM180" i="6" s="1"/>
  <c r="AW180" i="6"/>
  <c r="BJ179" i="6"/>
  <c r="BI179" i="6" s="1"/>
  <c r="BH179" i="6"/>
  <c r="BE179" i="6"/>
  <c r="H207" i="3"/>
  <c r="I207" i="3" s="1"/>
  <c r="G208" i="3"/>
  <c r="L206" i="3"/>
  <c r="J206" i="3"/>
  <c r="K206" i="3" s="1"/>
  <c r="G936" i="3" l="1"/>
  <c r="H935" i="3"/>
  <c r="I935" i="3" s="1"/>
  <c r="J934" i="3"/>
  <c r="K934" i="3" s="1"/>
  <c r="BL949" i="6" s="1"/>
  <c r="L934" i="3"/>
  <c r="AQ181" i="6"/>
  <c r="AP180" i="6"/>
  <c r="BA106" i="6"/>
  <c r="BB106" i="6" s="1"/>
  <c r="C106" i="6"/>
  <c r="G106" i="6"/>
  <c r="O106" i="6" s="1"/>
  <c r="BG179" i="6"/>
  <c r="BF179" i="6" s="1"/>
  <c r="AY181" i="6"/>
  <c r="BH180" i="6"/>
  <c r="BE180" i="6"/>
  <c r="BJ180" i="6"/>
  <c r="BI180" i="6" s="1"/>
  <c r="A182" i="6"/>
  <c r="AI182" i="6" s="1"/>
  <c r="AW181" i="6"/>
  <c r="BD181" i="6"/>
  <c r="AM181" i="6" s="1"/>
  <c r="G209" i="3"/>
  <c r="H208" i="3"/>
  <c r="I208" i="3" s="1"/>
  <c r="J207" i="3"/>
  <c r="K207" i="3" s="1"/>
  <c r="L207" i="3"/>
  <c r="J935" i="3" l="1"/>
  <c r="K935" i="3" s="1"/>
  <c r="BL950" i="6" s="1"/>
  <c r="L935" i="3"/>
  <c r="H936" i="3"/>
  <c r="I936" i="3" s="1"/>
  <c r="G937" i="3"/>
  <c r="BG180" i="6"/>
  <c r="BF180" i="6" s="1"/>
  <c r="AQ182" i="6"/>
  <c r="AP181" i="6"/>
  <c r="L106" i="6"/>
  <c r="Z106" i="6" s="1"/>
  <c r="H106" i="6"/>
  <c r="P106" i="6" s="1"/>
  <c r="AZ107" i="6"/>
  <c r="AY182" i="6"/>
  <c r="BH181" i="6"/>
  <c r="BE181" i="6"/>
  <c r="BJ181" i="6"/>
  <c r="BI181" i="6" s="1"/>
  <c r="AW182" i="6"/>
  <c r="BD182" i="6"/>
  <c r="AM182" i="6" s="1"/>
  <c r="A183" i="6"/>
  <c r="AI183" i="6" s="1"/>
  <c r="J208" i="3"/>
  <c r="K208" i="3" s="1"/>
  <c r="L208" i="3"/>
  <c r="G210" i="3"/>
  <c r="H209" i="3"/>
  <c r="I209" i="3" s="1"/>
  <c r="G938" i="3" l="1"/>
  <c r="H937" i="3"/>
  <c r="I937" i="3" s="1"/>
  <c r="J936" i="3"/>
  <c r="K936" i="3" s="1"/>
  <c r="BL951" i="6" s="1"/>
  <c r="L936" i="3"/>
  <c r="AQ183" i="6"/>
  <c r="AP182" i="6"/>
  <c r="G107" i="6"/>
  <c r="O107" i="6" s="1"/>
  <c r="C107" i="6"/>
  <c r="BA107" i="6"/>
  <c r="BG181" i="6"/>
  <c r="BF181" i="6" s="1"/>
  <c r="AY183" i="6"/>
  <c r="BJ182" i="6"/>
  <c r="BI182" i="6" s="1"/>
  <c r="BH182" i="6"/>
  <c r="BE182" i="6"/>
  <c r="BD183" i="6"/>
  <c r="AM183" i="6" s="1"/>
  <c r="AW183" i="6"/>
  <c r="A184" i="6"/>
  <c r="AI184" i="6" s="1"/>
  <c r="H210" i="3"/>
  <c r="I210" i="3" s="1"/>
  <c r="G211" i="3"/>
  <c r="L209" i="3"/>
  <c r="J209" i="3"/>
  <c r="K209" i="3" s="1"/>
  <c r="L937" i="3" l="1"/>
  <c r="J937" i="3"/>
  <c r="K937" i="3" s="1"/>
  <c r="BL952" i="6" s="1"/>
  <c r="H938" i="3"/>
  <c r="I938" i="3" s="1"/>
  <c r="G939" i="3"/>
  <c r="BG182" i="6"/>
  <c r="BF182" i="6" s="1"/>
  <c r="AQ184" i="6"/>
  <c r="AP183" i="6"/>
  <c r="H107" i="6"/>
  <c r="P107" i="6" s="1"/>
  <c r="L107" i="6"/>
  <c r="Z107" i="6" s="1"/>
  <c r="BB107" i="6"/>
  <c r="AZ108" i="6" s="1"/>
  <c r="AY184" i="6"/>
  <c r="BJ183" i="6"/>
  <c r="BI183" i="6" s="1"/>
  <c r="BH183" i="6"/>
  <c r="BE183" i="6"/>
  <c r="A185" i="6"/>
  <c r="AI185" i="6" s="1"/>
  <c r="BD184" i="6"/>
  <c r="AM184" i="6" s="1"/>
  <c r="AW184" i="6"/>
  <c r="H211" i="3"/>
  <c r="I211" i="3" s="1"/>
  <c r="G212" i="3"/>
  <c r="L210" i="3"/>
  <c r="J210" i="3"/>
  <c r="K210" i="3" s="1"/>
  <c r="G940" i="3" l="1"/>
  <c r="H939" i="3"/>
  <c r="I939" i="3" s="1"/>
  <c r="L938" i="3"/>
  <c r="J938" i="3"/>
  <c r="K938" i="3" s="1"/>
  <c r="BL953" i="6" s="1"/>
  <c r="BG183" i="6"/>
  <c r="BF183" i="6" s="1"/>
  <c r="AQ185" i="6"/>
  <c r="AP184" i="6"/>
  <c r="G108" i="6"/>
  <c r="O108" i="6" s="1"/>
  <c r="BA108" i="6"/>
  <c r="C108" i="6"/>
  <c r="AY185" i="6"/>
  <c r="A186" i="6"/>
  <c r="AI186" i="6" s="1"/>
  <c r="AW185" i="6"/>
  <c r="BD185" i="6"/>
  <c r="AM185" i="6" s="1"/>
  <c r="BH184" i="6"/>
  <c r="BE184" i="6"/>
  <c r="BJ184" i="6"/>
  <c r="BI184" i="6" s="1"/>
  <c r="G213" i="3"/>
  <c r="H212" i="3"/>
  <c r="I212" i="3" s="1"/>
  <c r="J211" i="3"/>
  <c r="K211" i="3" s="1"/>
  <c r="L211" i="3"/>
  <c r="H940" i="3" l="1"/>
  <c r="I940" i="3" s="1"/>
  <c r="G941" i="3"/>
  <c r="L939" i="3"/>
  <c r="J939" i="3"/>
  <c r="K939" i="3" s="1"/>
  <c r="BL954" i="6" s="1"/>
  <c r="AQ186" i="6"/>
  <c r="AP185" i="6"/>
  <c r="H108" i="6"/>
  <c r="P108" i="6" s="1"/>
  <c r="L108" i="6"/>
  <c r="Z108" i="6" s="1"/>
  <c r="BB108" i="6"/>
  <c r="AZ109" i="6" s="1"/>
  <c r="BG184" i="6"/>
  <c r="BF184" i="6" s="1"/>
  <c r="AY186" i="6"/>
  <c r="AW186" i="6"/>
  <c r="BD186" i="6"/>
  <c r="AM186" i="6" s="1"/>
  <c r="A187" i="6"/>
  <c r="AI187" i="6" s="1"/>
  <c r="BH185" i="6"/>
  <c r="BE185" i="6"/>
  <c r="BJ185" i="6"/>
  <c r="BI185" i="6" s="1"/>
  <c r="J212" i="3"/>
  <c r="K212" i="3" s="1"/>
  <c r="L212" i="3"/>
  <c r="G214" i="3"/>
  <c r="H213" i="3"/>
  <c r="I213" i="3" s="1"/>
  <c r="G942" i="3" l="1"/>
  <c r="H941" i="3"/>
  <c r="I941" i="3" s="1"/>
  <c r="J940" i="3"/>
  <c r="K940" i="3" s="1"/>
  <c r="BL955" i="6" s="1"/>
  <c r="L940" i="3"/>
  <c r="AQ187" i="6"/>
  <c r="AP186" i="6"/>
  <c r="G109" i="6"/>
  <c r="O109" i="6" s="1"/>
  <c r="C109" i="6"/>
  <c r="BA109" i="6"/>
  <c r="BG185" i="6"/>
  <c r="BF185" i="6" s="1"/>
  <c r="AY187" i="6"/>
  <c r="BJ186" i="6"/>
  <c r="BI186" i="6" s="1"/>
  <c r="BH186" i="6"/>
  <c r="BE186" i="6"/>
  <c r="BD187" i="6"/>
  <c r="AM187" i="6" s="1"/>
  <c r="AW187" i="6"/>
  <c r="A188" i="6"/>
  <c r="AI188" i="6" s="1"/>
  <c r="L213" i="3"/>
  <c r="J213" i="3"/>
  <c r="K213" i="3" s="1"/>
  <c r="H214" i="3"/>
  <c r="I214" i="3" s="1"/>
  <c r="G215" i="3"/>
  <c r="J941" i="3" l="1"/>
  <c r="K941" i="3" s="1"/>
  <c r="BL956" i="6" s="1"/>
  <c r="L941" i="3"/>
  <c r="H942" i="3"/>
  <c r="I942" i="3" s="1"/>
  <c r="G943" i="3"/>
  <c r="AQ188" i="6"/>
  <c r="AP187" i="6"/>
  <c r="L109" i="6"/>
  <c r="Z109" i="6" s="1"/>
  <c r="H109" i="6"/>
  <c r="P109" i="6" s="1"/>
  <c r="BB109" i="6"/>
  <c r="AZ110" i="6" s="1"/>
  <c r="BG186" i="6"/>
  <c r="BF186" i="6" s="1"/>
  <c r="AY188" i="6"/>
  <c r="A189" i="6"/>
  <c r="AI189" i="6" s="1"/>
  <c r="BD188" i="6"/>
  <c r="AM188" i="6" s="1"/>
  <c r="AW188" i="6"/>
  <c r="BJ187" i="6"/>
  <c r="BI187" i="6" s="1"/>
  <c r="BH187" i="6"/>
  <c r="BE187" i="6"/>
  <c r="L214" i="3"/>
  <c r="J214" i="3"/>
  <c r="K214" i="3" s="1"/>
  <c r="H215" i="3"/>
  <c r="I215" i="3" s="1"/>
  <c r="G216" i="3"/>
  <c r="G944" i="3" l="1"/>
  <c r="H943" i="3"/>
  <c r="I943" i="3" s="1"/>
  <c r="J942" i="3"/>
  <c r="K942" i="3" s="1"/>
  <c r="BL957" i="6" s="1"/>
  <c r="L942" i="3"/>
  <c r="AQ189" i="6"/>
  <c r="AP188" i="6"/>
  <c r="G110" i="6"/>
  <c r="O110" i="6" s="1"/>
  <c r="C110" i="6"/>
  <c r="BA110" i="6"/>
  <c r="BG187" i="6"/>
  <c r="BF187" i="6" s="1"/>
  <c r="AY189" i="6"/>
  <c r="BH188" i="6"/>
  <c r="BE188" i="6"/>
  <c r="BJ188" i="6"/>
  <c r="BI188" i="6" s="1"/>
  <c r="AW189" i="6"/>
  <c r="A190" i="6"/>
  <c r="AI190" i="6" s="1"/>
  <c r="BD189" i="6"/>
  <c r="AM189" i="6" s="1"/>
  <c r="J215" i="3"/>
  <c r="K215" i="3" s="1"/>
  <c r="L215" i="3"/>
  <c r="G217" i="3"/>
  <c r="H216" i="3"/>
  <c r="I216" i="3" s="1"/>
  <c r="H944" i="3" l="1"/>
  <c r="I944" i="3" s="1"/>
  <c r="G945" i="3"/>
  <c r="J943" i="3"/>
  <c r="K943" i="3" s="1"/>
  <c r="BL958" i="6" s="1"/>
  <c r="L943" i="3"/>
  <c r="AQ190" i="6"/>
  <c r="BG188" i="6"/>
  <c r="BF188" i="6" s="1"/>
  <c r="AP189" i="6"/>
  <c r="L110" i="6"/>
  <c r="Z110" i="6" s="1"/>
  <c r="H110" i="6"/>
  <c r="P110" i="6" s="1"/>
  <c r="BB110" i="6"/>
  <c r="AZ111" i="6" s="1"/>
  <c r="AY190" i="6"/>
  <c r="BJ189" i="6"/>
  <c r="BI189" i="6" s="1"/>
  <c r="BH189" i="6"/>
  <c r="BE189" i="6"/>
  <c r="BD190" i="6"/>
  <c r="AM190" i="6" s="1"/>
  <c r="AW190" i="6"/>
  <c r="A191" i="6"/>
  <c r="AI191" i="6" s="1"/>
  <c r="G218" i="3"/>
  <c r="H217" i="3"/>
  <c r="I217" i="3" s="1"/>
  <c r="J216" i="3"/>
  <c r="K216" i="3" s="1"/>
  <c r="L216" i="3"/>
  <c r="G946" i="3" l="1"/>
  <c r="H945" i="3"/>
  <c r="I945" i="3" s="1"/>
  <c r="J944" i="3"/>
  <c r="K944" i="3" s="1"/>
  <c r="BL959" i="6" s="1"/>
  <c r="L944" i="3"/>
  <c r="AQ191" i="6"/>
  <c r="AP190" i="6"/>
  <c r="G111" i="6"/>
  <c r="O111" i="6" s="1"/>
  <c r="BA111" i="6"/>
  <c r="BB111" i="6" s="1"/>
  <c r="AZ112" i="6" s="1"/>
  <c r="C111" i="6"/>
  <c r="BG189" i="6"/>
  <c r="BF189" i="6" s="1"/>
  <c r="AY191" i="6"/>
  <c r="BJ190" i="6"/>
  <c r="BI190" i="6" s="1"/>
  <c r="BH190" i="6"/>
  <c r="BE190" i="6"/>
  <c r="A192" i="6"/>
  <c r="AI192" i="6" s="1"/>
  <c r="BD191" i="6"/>
  <c r="AM191" i="6" s="1"/>
  <c r="AW191" i="6"/>
  <c r="L217" i="3"/>
  <c r="J217" i="3"/>
  <c r="K217" i="3" s="1"/>
  <c r="H218" i="3"/>
  <c r="I218" i="3" s="1"/>
  <c r="G219" i="3"/>
  <c r="L945" i="3" l="1"/>
  <c r="J945" i="3"/>
  <c r="K945" i="3" s="1"/>
  <c r="BL960" i="6" s="1"/>
  <c r="H946" i="3"/>
  <c r="I946" i="3" s="1"/>
  <c r="G947" i="3"/>
  <c r="BG190" i="6"/>
  <c r="BF190" i="6" s="1"/>
  <c r="AQ192" i="6"/>
  <c r="AP191" i="6"/>
  <c r="G112" i="6"/>
  <c r="O112" i="6" s="1"/>
  <c r="C112" i="6"/>
  <c r="BA112" i="6"/>
  <c r="BB112" i="6" s="1"/>
  <c r="AZ113" i="6" s="1"/>
  <c r="L111" i="6"/>
  <c r="Z111" i="6" s="1"/>
  <c r="H111" i="6"/>
  <c r="P111" i="6" s="1"/>
  <c r="AY192" i="6"/>
  <c r="BH191" i="6"/>
  <c r="BE191" i="6"/>
  <c r="BJ191" i="6"/>
  <c r="BI191" i="6" s="1"/>
  <c r="A193" i="6"/>
  <c r="AI193" i="6" s="1"/>
  <c r="BD192" i="6"/>
  <c r="AM192" i="6" s="1"/>
  <c r="AW192" i="6"/>
  <c r="H219" i="3"/>
  <c r="I219" i="3" s="1"/>
  <c r="G220" i="3"/>
  <c r="L218" i="3"/>
  <c r="J218" i="3"/>
  <c r="K218" i="3" s="1"/>
  <c r="G948" i="3" l="1"/>
  <c r="H947" i="3"/>
  <c r="I947" i="3" s="1"/>
  <c r="L946" i="3"/>
  <c r="J946" i="3"/>
  <c r="K946" i="3" s="1"/>
  <c r="BL961" i="6" s="1"/>
  <c r="BG191" i="6"/>
  <c r="BF191" i="6" s="1"/>
  <c r="AQ193" i="6"/>
  <c r="AP192" i="6"/>
  <c r="G113" i="6"/>
  <c r="O113" i="6" s="1"/>
  <c r="C113" i="6"/>
  <c r="BA113" i="6"/>
  <c r="L112" i="6"/>
  <c r="Z112" i="6" s="1"/>
  <c r="H112" i="6"/>
  <c r="P112" i="6" s="1"/>
  <c r="AY193" i="6"/>
  <c r="BH192" i="6"/>
  <c r="BE192" i="6"/>
  <c r="BJ192" i="6"/>
  <c r="BI192" i="6" s="1"/>
  <c r="AW193" i="6"/>
  <c r="A194" i="6"/>
  <c r="AI194" i="6" s="1"/>
  <c r="BD193" i="6"/>
  <c r="AM193" i="6" s="1"/>
  <c r="G221" i="3"/>
  <c r="H220" i="3"/>
  <c r="I220" i="3" s="1"/>
  <c r="J219" i="3"/>
  <c r="K219" i="3" s="1"/>
  <c r="L219" i="3"/>
  <c r="L947" i="3" l="1"/>
  <c r="J947" i="3"/>
  <c r="K947" i="3" s="1"/>
  <c r="BL962" i="6" s="1"/>
  <c r="H948" i="3"/>
  <c r="I948" i="3" s="1"/>
  <c r="G949" i="3"/>
  <c r="AP193" i="6"/>
  <c r="AQ194" i="6"/>
  <c r="H113" i="6"/>
  <c r="P113" i="6" s="1"/>
  <c r="L113" i="6"/>
  <c r="Z113" i="6" s="1"/>
  <c r="BB113" i="6"/>
  <c r="AZ114" i="6" s="1"/>
  <c r="BG192" i="6"/>
  <c r="BF192" i="6" s="1"/>
  <c r="AY194" i="6"/>
  <c r="BJ193" i="6"/>
  <c r="BI193" i="6" s="1"/>
  <c r="BH193" i="6"/>
  <c r="BE193" i="6"/>
  <c r="BD194" i="6"/>
  <c r="AM194" i="6" s="1"/>
  <c r="AW194" i="6"/>
  <c r="A195" i="6"/>
  <c r="AI195" i="6" s="1"/>
  <c r="J220" i="3"/>
  <c r="K220" i="3" s="1"/>
  <c r="L220" i="3"/>
  <c r="G222" i="3"/>
  <c r="H221" i="3"/>
  <c r="I221" i="3" s="1"/>
  <c r="J948" i="3" l="1"/>
  <c r="K948" i="3" s="1"/>
  <c r="BL963" i="6" s="1"/>
  <c r="L948" i="3"/>
  <c r="G950" i="3"/>
  <c r="H949" i="3"/>
  <c r="I949" i="3" s="1"/>
  <c r="AP194" i="6"/>
  <c r="AQ195" i="6"/>
  <c r="G114" i="6"/>
  <c r="O114" i="6" s="1"/>
  <c r="BA114" i="6"/>
  <c r="C114" i="6"/>
  <c r="BG193" i="6"/>
  <c r="BF193" i="6" s="1"/>
  <c r="AY195" i="6"/>
  <c r="A196" i="6"/>
  <c r="AI196" i="6" s="1"/>
  <c r="BD195" i="6"/>
  <c r="AM195" i="6" s="1"/>
  <c r="AW195" i="6"/>
  <c r="BJ194" i="6"/>
  <c r="BI194" i="6" s="1"/>
  <c r="BH194" i="6"/>
  <c r="BE194" i="6"/>
  <c r="L221" i="3"/>
  <c r="J221" i="3"/>
  <c r="K221" i="3" s="1"/>
  <c r="H222" i="3"/>
  <c r="I222" i="3" s="1"/>
  <c r="G223" i="3"/>
  <c r="J949" i="3" l="1"/>
  <c r="K949" i="3" s="1"/>
  <c r="BL964" i="6" s="1"/>
  <c r="L949" i="3"/>
  <c r="H950" i="3"/>
  <c r="I950" i="3" s="1"/>
  <c r="G951" i="3"/>
  <c r="AP195" i="6"/>
  <c r="BG194" i="6"/>
  <c r="BF194" i="6" s="1"/>
  <c r="AQ196" i="6"/>
  <c r="H114" i="6"/>
  <c r="P114" i="6" s="1"/>
  <c r="L114" i="6"/>
  <c r="Z114" i="6" s="1"/>
  <c r="BB114" i="6"/>
  <c r="AZ115" i="6" s="1"/>
  <c r="AY196" i="6"/>
  <c r="A197" i="6"/>
  <c r="AI197" i="6" s="1"/>
  <c r="BD196" i="6"/>
  <c r="AM196" i="6" s="1"/>
  <c r="AW196" i="6"/>
  <c r="BH195" i="6"/>
  <c r="BE195" i="6"/>
  <c r="BJ195" i="6"/>
  <c r="BI195" i="6" s="1"/>
  <c r="L222" i="3"/>
  <c r="J222" i="3"/>
  <c r="K222" i="3" s="1"/>
  <c r="H223" i="3"/>
  <c r="I223" i="3" s="1"/>
  <c r="G224" i="3"/>
  <c r="J950" i="3" l="1"/>
  <c r="K950" i="3" s="1"/>
  <c r="BL965" i="6" s="1"/>
  <c r="L950" i="3"/>
  <c r="G952" i="3"/>
  <c r="H951" i="3"/>
  <c r="I951" i="3" s="1"/>
  <c r="AP196" i="6"/>
  <c r="AQ197" i="6"/>
  <c r="G115" i="6"/>
  <c r="O115" i="6" s="1"/>
  <c r="BA115" i="6"/>
  <c r="C115" i="6"/>
  <c r="BG195" i="6"/>
  <c r="BF195" i="6" s="1"/>
  <c r="AY197" i="6"/>
  <c r="BD197" i="6"/>
  <c r="AM197" i="6" s="1"/>
  <c r="AW197" i="6"/>
  <c r="A198" i="6"/>
  <c r="AI198" i="6" s="1"/>
  <c r="BJ196" i="6"/>
  <c r="BI196" i="6" s="1"/>
  <c r="BH196" i="6"/>
  <c r="BE196" i="6"/>
  <c r="G225" i="3"/>
  <c r="H224" i="3"/>
  <c r="I224" i="3" s="1"/>
  <c r="J223" i="3"/>
  <c r="K223" i="3" s="1"/>
  <c r="L223" i="3"/>
  <c r="J951" i="3" l="1"/>
  <c r="K951" i="3" s="1"/>
  <c r="BL966" i="6" s="1"/>
  <c r="L951" i="3"/>
  <c r="H952" i="3"/>
  <c r="I952" i="3" s="1"/>
  <c r="G953" i="3"/>
  <c r="AP197" i="6"/>
  <c r="AQ198" i="6"/>
  <c r="BG196" i="6"/>
  <c r="BF196" i="6" s="1"/>
  <c r="L115" i="6"/>
  <c r="Z115" i="6" s="1"/>
  <c r="H115" i="6"/>
  <c r="P115" i="6" s="1"/>
  <c r="BB115" i="6"/>
  <c r="AZ116" i="6" s="1"/>
  <c r="AY198" i="6"/>
  <c r="BJ197" i="6"/>
  <c r="BI197" i="6" s="1"/>
  <c r="BH197" i="6"/>
  <c r="BE197" i="6"/>
  <c r="A199" i="6"/>
  <c r="AI199" i="6" s="1"/>
  <c r="BD198" i="6"/>
  <c r="AM198" i="6" s="1"/>
  <c r="AW198" i="6"/>
  <c r="G226" i="3"/>
  <c r="H225" i="3"/>
  <c r="I225" i="3" s="1"/>
  <c r="J224" i="3"/>
  <c r="K224" i="3" s="1"/>
  <c r="L224" i="3"/>
  <c r="G954" i="3" l="1"/>
  <c r="H953" i="3"/>
  <c r="I953" i="3" s="1"/>
  <c r="J952" i="3"/>
  <c r="K952" i="3" s="1"/>
  <c r="BL967" i="6" s="1"/>
  <c r="L952" i="3"/>
  <c r="BG197" i="6"/>
  <c r="AP198" i="6"/>
  <c r="AQ199" i="6"/>
  <c r="G116" i="6"/>
  <c r="O116" i="6" s="1"/>
  <c r="C116" i="6"/>
  <c r="BA116" i="6"/>
  <c r="AY199" i="6"/>
  <c r="BF197" i="6"/>
  <c r="BH198" i="6"/>
  <c r="BE198" i="6"/>
  <c r="BJ198" i="6"/>
  <c r="BI198" i="6" s="1"/>
  <c r="A200" i="6"/>
  <c r="AI200" i="6" s="1"/>
  <c r="BD199" i="6"/>
  <c r="AM199" i="6" s="1"/>
  <c r="AW199" i="6"/>
  <c r="L225" i="3"/>
  <c r="J225" i="3"/>
  <c r="K225" i="3" s="1"/>
  <c r="H226" i="3"/>
  <c r="I226" i="3" s="1"/>
  <c r="G227" i="3"/>
  <c r="L953" i="3" l="1"/>
  <c r="J953" i="3"/>
  <c r="K953" i="3" s="1"/>
  <c r="BL968" i="6" s="1"/>
  <c r="H954" i="3"/>
  <c r="I954" i="3" s="1"/>
  <c r="G955" i="3"/>
  <c r="AP199" i="6"/>
  <c r="BG198" i="6"/>
  <c r="BF198" i="6" s="1"/>
  <c r="AQ200" i="6"/>
  <c r="H116" i="6"/>
  <c r="P116" i="6" s="1"/>
  <c r="L116" i="6"/>
  <c r="Z116" i="6" s="1"/>
  <c r="BB116" i="6"/>
  <c r="AZ117" i="6" s="1"/>
  <c r="AY200" i="6"/>
  <c r="BH199" i="6"/>
  <c r="BE199" i="6"/>
  <c r="BJ199" i="6"/>
  <c r="BI199" i="6" s="1"/>
  <c r="AW200" i="6"/>
  <c r="A201" i="6"/>
  <c r="AI201" i="6" s="1"/>
  <c r="BD200" i="6"/>
  <c r="AM200" i="6" s="1"/>
  <c r="H227" i="3"/>
  <c r="I227" i="3" s="1"/>
  <c r="G228" i="3"/>
  <c r="L226" i="3"/>
  <c r="J226" i="3"/>
  <c r="K226" i="3" s="1"/>
  <c r="G956" i="3" l="1"/>
  <c r="H955" i="3"/>
  <c r="I955" i="3" s="1"/>
  <c r="L954" i="3"/>
  <c r="J954" i="3"/>
  <c r="K954" i="3" s="1"/>
  <c r="BL969" i="6" s="1"/>
  <c r="AP200" i="6"/>
  <c r="AQ201" i="6"/>
  <c r="G117" i="6"/>
  <c r="O117" i="6" s="1"/>
  <c r="C117" i="6"/>
  <c r="BA117" i="6"/>
  <c r="BG199" i="6"/>
  <c r="BF199" i="6" s="1"/>
  <c r="AY201" i="6"/>
  <c r="BJ200" i="6"/>
  <c r="BI200" i="6" s="1"/>
  <c r="BH200" i="6"/>
  <c r="BE200" i="6"/>
  <c r="BD201" i="6"/>
  <c r="AM201" i="6" s="1"/>
  <c r="AW201" i="6"/>
  <c r="A202" i="6"/>
  <c r="AI202" i="6" s="1"/>
  <c r="G229" i="3"/>
  <c r="H228" i="3"/>
  <c r="I228" i="3" s="1"/>
  <c r="J227" i="3"/>
  <c r="K227" i="3" s="1"/>
  <c r="L227" i="3"/>
  <c r="H956" i="3" l="1"/>
  <c r="I956" i="3" s="1"/>
  <c r="G957" i="3"/>
  <c r="J955" i="3"/>
  <c r="K955" i="3" s="1"/>
  <c r="BL970" i="6" s="1"/>
  <c r="L955" i="3"/>
  <c r="AP201" i="6"/>
  <c r="AQ202" i="6"/>
  <c r="L117" i="6"/>
  <c r="Z117" i="6" s="1"/>
  <c r="H117" i="6"/>
  <c r="P117" i="6" s="1"/>
  <c r="BB117" i="6"/>
  <c r="AZ118" i="6" s="1"/>
  <c r="BG200" i="6"/>
  <c r="BF200" i="6" s="1"/>
  <c r="AY202" i="6"/>
  <c r="A203" i="6"/>
  <c r="AI203" i="6" s="1"/>
  <c r="BD202" i="6"/>
  <c r="AM202" i="6" s="1"/>
  <c r="AW202" i="6"/>
  <c r="BJ201" i="6"/>
  <c r="BI201" i="6" s="1"/>
  <c r="BH201" i="6"/>
  <c r="BE201" i="6"/>
  <c r="J228" i="3"/>
  <c r="K228" i="3" s="1"/>
  <c r="L228" i="3"/>
  <c r="G230" i="3"/>
  <c r="H229" i="3"/>
  <c r="I229" i="3" s="1"/>
  <c r="G958" i="3" l="1"/>
  <c r="H957" i="3"/>
  <c r="I957" i="3" s="1"/>
  <c r="J956" i="3"/>
  <c r="K956" i="3" s="1"/>
  <c r="BL971" i="6" s="1"/>
  <c r="L956" i="3"/>
  <c r="AP202" i="6"/>
  <c r="BG201" i="6"/>
  <c r="BF201" i="6" s="1"/>
  <c r="AQ203" i="6"/>
  <c r="C118" i="6"/>
  <c r="G118" i="6"/>
  <c r="O118" i="6" s="1"/>
  <c r="BA118" i="6"/>
  <c r="BB118" i="6" s="1"/>
  <c r="AY203" i="6"/>
  <c r="BH202" i="6"/>
  <c r="BE202" i="6"/>
  <c r="BJ202" i="6"/>
  <c r="BI202" i="6" s="1"/>
  <c r="A204" i="6"/>
  <c r="AI204" i="6" s="1"/>
  <c r="BD203" i="6"/>
  <c r="AM203" i="6" s="1"/>
  <c r="AW203" i="6"/>
  <c r="H230" i="3"/>
  <c r="I230" i="3" s="1"/>
  <c r="G231" i="3"/>
  <c r="L229" i="3"/>
  <c r="J229" i="3"/>
  <c r="K229" i="3" s="1"/>
  <c r="J957" i="3" l="1"/>
  <c r="K957" i="3" s="1"/>
  <c r="BL972" i="6" s="1"/>
  <c r="L957" i="3"/>
  <c r="H958" i="3"/>
  <c r="I958" i="3" s="1"/>
  <c r="G959" i="3"/>
  <c r="AP203" i="6"/>
  <c r="AQ204" i="6"/>
  <c r="L118" i="6"/>
  <c r="Z118" i="6" s="1"/>
  <c r="H118" i="6"/>
  <c r="P118" i="6" s="1"/>
  <c r="AZ119" i="6"/>
  <c r="BG202" i="6"/>
  <c r="BF202" i="6" s="1"/>
  <c r="AY204" i="6"/>
  <c r="BH203" i="6"/>
  <c r="BE203" i="6"/>
  <c r="BJ203" i="6"/>
  <c r="BI203" i="6" s="1"/>
  <c r="AW204" i="6"/>
  <c r="A205" i="6"/>
  <c r="AI205" i="6" s="1"/>
  <c r="BD204" i="6"/>
  <c r="AM204" i="6" s="1"/>
  <c r="H231" i="3"/>
  <c r="I231" i="3" s="1"/>
  <c r="G232" i="3"/>
  <c r="L230" i="3"/>
  <c r="J230" i="3"/>
  <c r="K230" i="3" s="1"/>
  <c r="G960" i="3" l="1"/>
  <c r="H959" i="3"/>
  <c r="I959" i="3" s="1"/>
  <c r="L958" i="3"/>
  <c r="J958" i="3"/>
  <c r="K958" i="3" s="1"/>
  <c r="BL973" i="6" s="1"/>
  <c r="AP204" i="6"/>
  <c r="AQ205" i="6"/>
  <c r="G119" i="6"/>
  <c r="O119" i="6" s="1"/>
  <c r="BA119" i="6"/>
  <c r="BB119" i="6" s="1"/>
  <c r="C119" i="6"/>
  <c r="BG203" i="6"/>
  <c r="BF203" i="6" s="1"/>
  <c r="AY205" i="6"/>
  <c r="BD205" i="6"/>
  <c r="AM205" i="6" s="1"/>
  <c r="AW205" i="6"/>
  <c r="A206" i="6"/>
  <c r="AI206" i="6" s="1"/>
  <c r="BJ204" i="6"/>
  <c r="BI204" i="6" s="1"/>
  <c r="BH204" i="6"/>
  <c r="BE204" i="6"/>
  <c r="G233" i="3"/>
  <c r="H232" i="3"/>
  <c r="I232" i="3" s="1"/>
  <c r="J231" i="3"/>
  <c r="K231" i="3" s="1"/>
  <c r="L231" i="3"/>
  <c r="L959" i="3" l="1"/>
  <c r="J959" i="3"/>
  <c r="K959" i="3" s="1"/>
  <c r="BL974" i="6" s="1"/>
  <c r="H960" i="3"/>
  <c r="I960" i="3" s="1"/>
  <c r="G961" i="3"/>
  <c r="AP205" i="6"/>
  <c r="AQ206" i="6"/>
  <c r="H119" i="6"/>
  <c r="P119" i="6" s="1"/>
  <c r="L119" i="6"/>
  <c r="Z119" i="6" s="1"/>
  <c r="AZ120" i="6"/>
  <c r="BG204" i="6"/>
  <c r="BF204" i="6" s="1"/>
  <c r="AY206" i="6"/>
  <c r="BJ205" i="6"/>
  <c r="BI205" i="6" s="1"/>
  <c r="BH205" i="6"/>
  <c r="BE205" i="6"/>
  <c r="A207" i="6"/>
  <c r="AI207" i="6" s="1"/>
  <c r="BD206" i="6"/>
  <c r="AM206" i="6" s="1"/>
  <c r="AW206" i="6"/>
  <c r="G234" i="3"/>
  <c r="H233" i="3"/>
  <c r="I233" i="3" s="1"/>
  <c r="J232" i="3"/>
  <c r="K232" i="3" s="1"/>
  <c r="L232" i="3"/>
  <c r="G962" i="3" l="1"/>
  <c r="H961" i="3"/>
  <c r="I961" i="3" s="1"/>
  <c r="J960" i="3"/>
  <c r="K960" i="3" s="1"/>
  <c r="BL975" i="6" s="1"/>
  <c r="L960" i="3"/>
  <c r="AP206" i="6"/>
  <c r="AQ207" i="6"/>
  <c r="G120" i="6"/>
  <c r="O120" i="6" s="1"/>
  <c r="BA120" i="6"/>
  <c r="C120" i="6"/>
  <c r="BG205" i="6"/>
  <c r="BF205" i="6" s="1"/>
  <c r="AY207" i="6"/>
  <c r="BH206" i="6"/>
  <c r="BE206" i="6"/>
  <c r="BJ206" i="6"/>
  <c r="BI206" i="6" s="1"/>
  <c r="A208" i="6"/>
  <c r="AI208" i="6" s="1"/>
  <c r="BD207" i="6"/>
  <c r="AM207" i="6" s="1"/>
  <c r="AW207" i="6"/>
  <c r="H234" i="3"/>
  <c r="I234" i="3" s="1"/>
  <c r="G235" i="3"/>
  <c r="L233" i="3"/>
  <c r="J233" i="3"/>
  <c r="K233" i="3" s="1"/>
  <c r="L961" i="3" l="1"/>
  <c r="J961" i="3"/>
  <c r="K961" i="3" s="1"/>
  <c r="BL976" i="6" s="1"/>
  <c r="G963" i="3"/>
  <c r="H962" i="3"/>
  <c r="I962" i="3" s="1"/>
  <c r="AP207" i="6"/>
  <c r="AQ208" i="6"/>
  <c r="BB120" i="6"/>
  <c r="AZ121" i="6" s="1"/>
  <c r="L120" i="6"/>
  <c r="Z120" i="6" s="1"/>
  <c r="H120" i="6"/>
  <c r="P120" i="6" s="1"/>
  <c r="BG206" i="6"/>
  <c r="BF206" i="6" s="1"/>
  <c r="AY208" i="6"/>
  <c r="BH207" i="6"/>
  <c r="BE207" i="6"/>
  <c r="BJ207" i="6"/>
  <c r="BI207" i="6" s="1"/>
  <c r="AW208" i="6"/>
  <c r="A209" i="6"/>
  <c r="AI209" i="6" s="1"/>
  <c r="BD208" i="6"/>
  <c r="AM208" i="6" s="1"/>
  <c r="L234" i="3"/>
  <c r="J234" i="3"/>
  <c r="K234" i="3" s="1"/>
  <c r="H235" i="3"/>
  <c r="I235" i="3" s="1"/>
  <c r="G236" i="3"/>
  <c r="L962" i="3" l="1"/>
  <c r="J962" i="3"/>
  <c r="K962" i="3" s="1"/>
  <c r="BL977" i="6" s="1"/>
  <c r="G964" i="3"/>
  <c r="H963" i="3"/>
  <c r="I963" i="3" s="1"/>
  <c r="AP208" i="6"/>
  <c r="AQ209" i="6"/>
  <c r="C121" i="6"/>
  <c r="BA121" i="6"/>
  <c r="BB121" i="6" s="1"/>
  <c r="AZ122" i="6" s="1"/>
  <c r="G121" i="6"/>
  <c r="O121" i="6" s="1"/>
  <c r="BG207" i="6"/>
  <c r="BF207" i="6" s="1"/>
  <c r="AY209" i="6"/>
  <c r="BJ208" i="6"/>
  <c r="BI208" i="6" s="1"/>
  <c r="BH208" i="6"/>
  <c r="BE208" i="6"/>
  <c r="BD209" i="6"/>
  <c r="AM209" i="6" s="1"/>
  <c r="AW209" i="6"/>
  <c r="A210" i="6"/>
  <c r="AI210" i="6" s="1"/>
  <c r="J235" i="3"/>
  <c r="K235" i="3" s="1"/>
  <c r="L235" i="3"/>
  <c r="G237" i="3"/>
  <c r="H236" i="3"/>
  <c r="I236" i="3" s="1"/>
  <c r="J963" i="3" l="1"/>
  <c r="K963" i="3" s="1"/>
  <c r="BL978" i="6" s="1"/>
  <c r="L963" i="3"/>
  <c r="H964" i="3"/>
  <c r="I964" i="3" s="1"/>
  <c r="G965" i="3"/>
  <c r="AP209" i="6"/>
  <c r="AQ210" i="6"/>
  <c r="C122" i="6"/>
  <c r="BA122" i="6"/>
  <c r="BB122" i="6" s="1"/>
  <c r="G122" i="6"/>
  <c r="O122" i="6" s="1"/>
  <c r="L121" i="6"/>
  <c r="Z121" i="6" s="1"/>
  <c r="H121" i="6"/>
  <c r="P121" i="6" s="1"/>
  <c r="BG208" i="6"/>
  <c r="BF208" i="6" s="1"/>
  <c r="AY210" i="6"/>
  <c r="A211" i="6"/>
  <c r="AI211" i="6" s="1"/>
  <c r="BD210" i="6"/>
  <c r="AM210" i="6" s="1"/>
  <c r="AW210" i="6"/>
  <c r="BJ209" i="6"/>
  <c r="BI209" i="6" s="1"/>
  <c r="BH209" i="6"/>
  <c r="BE209" i="6"/>
  <c r="J236" i="3"/>
  <c r="K236" i="3" s="1"/>
  <c r="L236" i="3"/>
  <c r="G238" i="3"/>
  <c r="H237" i="3"/>
  <c r="I237" i="3" s="1"/>
  <c r="G966" i="3" l="1"/>
  <c r="H965" i="3"/>
  <c r="I965" i="3" s="1"/>
  <c r="J964" i="3"/>
  <c r="K964" i="3" s="1"/>
  <c r="BL979" i="6" s="1"/>
  <c r="L964" i="3"/>
  <c r="AQ211" i="6"/>
  <c r="AP210" i="6"/>
  <c r="L122" i="6"/>
  <c r="Z122" i="6" s="1"/>
  <c r="H122" i="6"/>
  <c r="P122" i="6" s="1"/>
  <c r="AZ123" i="6"/>
  <c r="BG209" i="6"/>
  <c r="BF209" i="6" s="1"/>
  <c r="AY211" i="6"/>
  <c r="BH210" i="6"/>
  <c r="BE210" i="6"/>
  <c r="BJ210" i="6"/>
  <c r="BI210" i="6" s="1"/>
  <c r="A212" i="6"/>
  <c r="AI212" i="6" s="1"/>
  <c r="BD211" i="6"/>
  <c r="AM211" i="6" s="1"/>
  <c r="AW211" i="6"/>
  <c r="H238" i="3"/>
  <c r="I238" i="3" s="1"/>
  <c r="G239" i="3"/>
  <c r="L237" i="3"/>
  <c r="J237" i="3"/>
  <c r="K237" i="3" s="1"/>
  <c r="J965" i="3" l="1"/>
  <c r="K965" i="3" s="1"/>
  <c r="BL980" i="6" s="1"/>
  <c r="L965" i="3"/>
  <c r="H966" i="3"/>
  <c r="I966" i="3" s="1"/>
  <c r="G967" i="3"/>
  <c r="AQ212" i="6"/>
  <c r="AP211" i="6"/>
  <c r="BA123" i="6"/>
  <c r="BB123" i="6" s="1"/>
  <c r="G123" i="6"/>
  <c r="O123" i="6" s="1"/>
  <c r="C123" i="6"/>
  <c r="BG210" i="6"/>
  <c r="BF210" i="6" s="1"/>
  <c r="AY212" i="6"/>
  <c r="BH211" i="6"/>
  <c r="BE211" i="6"/>
  <c r="BJ211" i="6"/>
  <c r="BI211" i="6" s="1"/>
  <c r="AW212" i="6"/>
  <c r="A213" i="6"/>
  <c r="AI213" i="6" s="1"/>
  <c r="BD212" i="6"/>
  <c r="AM212" i="6" s="1"/>
  <c r="H239" i="3"/>
  <c r="I239" i="3" s="1"/>
  <c r="G240" i="3"/>
  <c r="L238" i="3"/>
  <c r="J238" i="3"/>
  <c r="K238" i="3" s="1"/>
  <c r="G968" i="3" l="1"/>
  <c r="H967" i="3"/>
  <c r="I967" i="3" s="1"/>
  <c r="J966" i="3"/>
  <c r="K966" i="3" s="1"/>
  <c r="BL981" i="6" s="1"/>
  <c r="L966" i="3"/>
  <c r="AQ213" i="6"/>
  <c r="AP212" i="6"/>
  <c r="L123" i="6"/>
  <c r="Z123" i="6" s="1"/>
  <c r="H123" i="6"/>
  <c r="P123" i="6" s="1"/>
  <c r="AZ124" i="6"/>
  <c r="BG211" i="6"/>
  <c r="BF211" i="6" s="1"/>
  <c r="AY213" i="6"/>
  <c r="BJ212" i="6"/>
  <c r="BI212" i="6" s="1"/>
  <c r="BH212" i="6"/>
  <c r="BE212" i="6"/>
  <c r="BD213" i="6"/>
  <c r="AM213" i="6" s="1"/>
  <c r="AW213" i="6"/>
  <c r="A214" i="6"/>
  <c r="AI214" i="6" s="1"/>
  <c r="G241" i="3"/>
  <c r="H240" i="3"/>
  <c r="I240" i="3" s="1"/>
  <c r="J239" i="3"/>
  <c r="K239" i="3" s="1"/>
  <c r="L239" i="3"/>
  <c r="H968" i="3" l="1"/>
  <c r="I968" i="3" s="1"/>
  <c r="G969" i="3"/>
  <c r="L967" i="3"/>
  <c r="J967" i="3"/>
  <c r="K967" i="3" s="1"/>
  <c r="BL982" i="6" s="1"/>
  <c r="AQ214" i="6"/>
  <c r="AP213" i="6"/>
  <c r="BA124" i="6"/>
  <c r="BB124" i="6" s="1"/>
  <c r="G124" i="6"/>
  <c r="O124" i="6" s="1"/>
  <c r="C124" i="6"/>
  <c r="BG212" i="6"/>
  <c r="BF212" i="6" s="1"/>
  <c r="AY214" i="6"/>
  <c r="A215" i="6"/>
  <c r="AI215" i="6" s="1"/>
  <c r="BD214" i="6"/>
  <c r="AM214" i="6" s="1"/>
  <c r="AW214" i="6"/>
  <c r="BJ213" i="6"/>
  <c r="BI213" i="6" s="1"/>
  <c r="BH213" i="6"/>
  <c r="BE213" i="6"/>
  <c r="J240" i="3"/>
  <c r="K240" i="3" s="1"/>
  <c r="L240" i="3"/>
  <c r="G242" i="3"/>
  <c r="H241" i="3"/>
  <c r="I241" i="3" s="1"/>
  <c r="G970" i="3" l="1"/>
  <c r="H969" i="3"/>
  <c r="I969" i="3" s="1"/>
  <c r="L968" i="3"/>
  <c r="J968" i="3"/>
  <c r="K968" i="3" s="1"/>
  <c r="BL983" i="6" s="1"/>
  <c r="AQ215" i="6"/>
  <c r="AP214" i="6"/>
  <c r="H124" i="6"/>
  <c r="P124" i="6" s="1"/>
  <c r="L124" i="6"/>
  <c r="Z124" i="6" s="1"/>
  <c r="AZ125" i="6"/>
  <c r="BG213" i="6"/>
  <c r="BF213" i="6" s="1"/>
  <c r="AY215" i="6"/>
  <c r="BH214" i="6"/>
  <c r="BE214" i="6"/>
  <c r="BJ214" i="6"/>
  <c r="BI214" i="6" s="1"/>
  <c r="A216" i="6"/>
  <c r="AI216" i="6" s="1"/>
  <c r="BD215" i="6"/>
  <c r="AM215" i="6" s="1"/>
  <c r="AW215" i="6"/>
  <c r="L241" i="3"/>
  <c r="J241" i="3"/>
  <c r="K241" i="3" s="1"/>
  <c r="H242" i="3"/>
  <c r="I242" i="3" s="1"/>
  <c r="G243" i="3"/>
  <c r="L969" i="3" l="1"/>
  <c r="J969" i="3"/>
  <c r="K969" i="3" s="1"/>
  <c r="BL984" i="6" s="1"/>
  <c r="H970" i="3"/>
  <c r="I970" i="3" s="1"/>
  <c r="G971" i="3"/>
  <c r="AQ216" i="6"/>
  <c r="AP215" i="6"/>
  <c r="BA125" i="6"/>
  <c r="BB125" i="6" s="1"/>
  <c r="AZ126" i="6" s="1"/>
  <c r="G125" i="6"/>
  <c r="O125" i="6" s="1"/>
  <c r="C125" i="6"/>
  <c r="BG214" i="6"/>
  <c r="BF214" i="6" s="1"/>
  <c r="AY216" i="6"/>
  <c r="BH215" i="6"/>
  <c r="BE215" i="6"/>
  <c r="BJ215" i="6"/>
  <c r="BI215" i="6" s="1"/>
  <c r="AW216" i="6"/>
  <c r="A217" i="6"/>
  <c r="AI217" i="6" s="1"/>
  <c r="BD216" i="6"/>
  <c r="AM216" i="6" s="1"/>
  <c r="H243" i="3"/>
  <c r="I243" i="3" s="1"/>
  <c r="G244" i="3"/>
  <c r="L242" i="3"/>
  <c r="J242" i="3"/>
  <c r="K242" i="3" s="1"/>
  <c r="G972" i="3" l="1"/>
  <c r="H971" i="3"/>
  <c r="I971" i="3" s="1"/>
  <c r="L970" i="3"/>
  <c r="J970" i="3"/>
  <c r="K970" i="3" s="1"/>
  <c r="BL985" i="6" s="1"/>
  <c r="AQ217" i="6"/>
  <c r="AP216" i="6"/>
  <c r="BA126" i="6"/>
  <c r="BB126" i="6" s="1"/>
  <c r="C126" i="6"/>
  <c r="G126" i="6"/>
  <c r="O126" i="6" s="1"/>
  <c r="L125" i="6"/>
  <c r="Z125" i="6" s="1"/>
  <c r="H125" i="6"/>
  <c r="P125" i="6" s="1"/>
  <c r="BG215" i="6"/>
  <c r="BF215" i="6" s="1"/>
  <c r="AY217" i="6"/>
  <c r="BJ216" i="6"/>
  <c r="BI216" i="6" s="1"/>
  <c r="BH216" i="6"/>
  <c r="BE216" i="6"/>
  <c r="BD217" i="6"/>
  <c r="AM217" i="6" s="1"/>
  <c r="AW217" i="6"/>
  <c r="A218" i="6"/>
  <c r="AI218" i="6" s="1"/>
  <c r="G245" i="3"/>
  <c r="H244" i="3"/>
  <c r="I244" i="3" s="1"/>
  <c r="L243" i="3"/>
  <c r="J243" i="3"/>
  <c r="K243" i="3" s="1"/>
  <c r="J971" i="3" l="1"/>
  <c r="K971" i="3" s="1"/>
  <c r="BL986" i="6" s="1"/>
  <c r="L971" i="3"/>
  <c r="G973" i="3"/>
  <c r="H972" i="3"/>
  <c r="I972" i="3" s="1"/>
  <c r="BG216" i="6"/>
  <c r="BF216" i="6" s="1"/>
  <c r="AQ218" i="6"/>
  <c r="AP217" i="6"/>
  <c r="H126" i="6"/>
  <c r="P126" i="6" s="1"/>
  <c r="L126" i="6"/>
  <c r="Z126" i="6" s="1"/>
  <c r="AZ127" i="6"/>
  <c r="AY218" i="6"/>
  <c r="A219" i="6"/>
  <c r="AI219" i="6" s="1"/>
  <c r="BD218" i="6"/>
  <c r="AM218" i="6" s="1"/>
  <c r="AW218" i="6"/>
  <c r="BJ217" i="6"/>
  <c r="BI217" i="6" s="1"/>
  <c r="BH217" i="6"/>
  <c r="BE217" i="6"/>
  <c r="J244" i="3"/>
  <c r="K244" i="3" s="1"/>
  <c r="L244" i="3"/>
  <c r="G246" i="3"/>
  <c r="H245" i="3"/>
  <c r="I245" i="3" s="1"/>
  <c r="J972" i="3" l="1"/>
  <c r="K972" i="3" s="1"/>
  <c r="BL987" i="6" s="1"/>
  <c r="L972" i="3"/>
  <c r="G974" i="3"/>
  <c r="H973" i="3"/>
  <c r="I973" i="3" s="1"/>
  <c r="BG217" i="6"/>
  <c r="BF217" i="6" s="1"/>
  <c r="AQ219" i="6"/>
  <c r="AP218" i="6"/>
  <c r="C127" i="6"/>
  <c r="G127" i="6"/>
  <c r="O127" i="6" s="1"/>
  <c r="BA127" i="6"/>
  <c r="AY219" i="6"/>
  <c r="BH218" i="6"/>
  <c r="BE218" i="6"/>
  <c r="BJ218" i="6"/>
  <c r="BI218" i="6" s="1"/>
  <c r="A220" i="6"/>
  <c r="AI220" i="6" s="1"/>
  <c r="BD219" i="6"/>
  <c r="AM219" i="6" s="1"/>
  <c r="AW219" i="6"/>
  <c r="L245" i="3"/>
  <c r="J245" i="3"/>
  <c r="K245" i="3" s="1"/>
  <c r="G247" i="3"/>
  <c r="H246" i="3"/>
  <c r="I246" i="3" s="1"/>
  <c r="J973" i="3" l="1"/>
  <c r="K973" i="3" s="1"/>
  <c r="BL988" i="6" s="1"/>
  <c r="L973" i="3"/>
  <c r="H974" i="3"/>
  <c r="I974" i="3" s="1"/>
  <c r="G975" i="3"/>
  <c r="AQ220" i="6"/>
  <c r="AP219" i="6"/>
  <c r="BB127" i="6"/>
  <c r="AZ128" i="6" s="1"/>
  <c r="H127" i="6"/>
  <c r="P127" i="6" s="1"/>
  <c r="L127" i="6"/>
  <c r="Z127" i="6" s="1"/>
  <c r="BG218" i="6"/>
  <c r="BF218" i="6" s="1"/>
  <c r="AY220" i="6"/>
  <c r="AW220" i="6"/>
  <c r="A221" i="6"/>
  <c r="AI221" i="6" s="1"/>
  <c r="BD220" i="6"/>
  <c r="AM220" i="6" s="1"/>
  <c r="BH219" i="6"/>
  <c r="BE219" i="6"/>
  <c r="BJ219" i="6"/>
  <c r="BI219" i="6" s="1"/>
  <c r="L246" i="3"/>
  <c r="J246" i="3"/>
  <c r="K246" i="3" s="1"/>
  <c r="H247" i="3"/>
  <c r="I247" i="3" s="1"/>
  <c r="G248" i="3"/>
  <c r="G976" i="3" l="1"/>
  <c r="H975" i="3"/>
  <c r="I975" i="3" s="1"/>
  <c r="L974" i="3"/>
  <c r="J974" i="3"/>
  <c r="K974" i="3" s="1"/>
  <c r="BL989" i="6" s="1"/>
  <c r="AQ221" i="6"/>
  <c r="AP220" i="6"/>
  <c r="G128" i="6"/>
  <c r="O128" i="6" s="1"/>
  <c r="C128" i="6"/>
  <c r="BA128" i="6"/>
  <c r="BB128" i="6" s="1"/>
  <c r="BG219" i="6"/>
  <c r="BF219" i="6" s="1"/>
  <c r="AY221" i="6"/>
  <c r="BJ220" i="6"/>
  <c r="BI220" i="6" s="1"/>
  <c r="BH220" i="6"/>
  <c r="BE220" i="6"/>
  <c r="BD221" i="6"/>
  <c r="AM221" i="6" s="1"/>
  <c r="AW221" i="6"/>
  <c r="A222" i="6"/>
  <c r="AI222" i="6" s="1"/>
  <c r="G249" i="3"/>
  <c r="H248" i="3"/>
  <c r="I248" i="3" s="1"/>
  <c r="J247" i="3"/>
  <c r="K247" i="3" s="1"/>
  <c r="L247" i="3"/>
  <c r="L975" i="3" l="1"/>
  <c r="J975" i="3"/>
  <c r="K975" i="3" s="1"/>
  <c r="BL990" i="6" s="1"/>
  <c r="H976" i="3"/>
  <c r="I976" i="3" s="1"/>
  <c r="G977" i="3"/>
  <c r="AQ222" i="6"/>
  <c r="AP221" i="6"/>
  <c r="H128" i="6"/>
  <c r="P128" i="6" s="1"/>
  <c r="L128" i="6"/>
  <c r="Z128" i="6" s="1"/>
  <c r="AZ129" i="6"/>
  <c r="BG220" i="6"/>
  <c r="BF220" i="6" s="1"/>
  <c r="AY222" i="6"/>
  <c r="A223" i="6"/>
  <c r="AI223" i="6" s="1"/>
  <c r="BD222" i="6"/>
  <c r="AM222" i="6" s="1"/>
  <c r="AW222" i="6"/>
  <c r="BJ221" i="6"/>
  <c r="BI221" i="6" s="1"/>
  <c r="BH221" i="6"/>
  <c r="BE221" i="6"/>
  <c r="J248" i="3"/>
  <c r="K248" i="3" s="1"/>
  <c r="L248" i="3"/>
  <c r="G250" i="3"/>
  <c r="H249" i="3"/>
  <c r="I249" i="3" s="1"/>
  <c r="G978" i="3" l="1"/>
  <c r="H977" i="3"/>
  <c r="I977" i="3" s="1"/>
  <c r="L976" i="3"/>
  <c r="J976" i="3"/>
  <c r="K976" i="3" s="1"/>
  <c r="BL991" i="6" s="1"/>
  <c r="AQ223" i="6"/>
  <c r="AP222" i="6"/>
  <c r="G129" i="6"/>
  <c r="O129" i="6" s="1"/>
  <c r="BA129" i="6"/>
  <c r="C129" i="6"/>
  <c r="BG221" i="6"/>
  <c r="BF221" i="6" s="1"/>
  <c r="AY223" i="6"/>
  <c r="BH222" i="6"/>
  <c r="BE222" i="6"/>
  <c r="BJ222" i="6"/>
  <c r="BI222" i="6" s="1"/>
  <c r="A224" i="6"/>
  <c r="AI224" i="6" s="1"/>
  <c r="BD223" i="6"/>
  <c r="AM223" i="6" s="1"/>
  <c r="AW223" i="6"/>
  <c r="L249" i="3"/>
  <c r="J249" i="3"/>
  <c r="K249" i="3" s="1"/>
  <c r="H250" i="3"/>
  <c r="I250" i="3" s="1"/>
  <c r="G251" i="3"/>
  <c r="L977" i="3" l="1"/>
  <c r="J977" i="3"/>
  <c r="K977" i="3" s="1"/>
  <c r="BL992" i="6" s="1"/>
  <c r="G979" i="3"/>
  <c r="H978" i="3"/>
  <c r="I978" i="3" s="1"/>
  <c r="AQ224" i="6"/>
  <c r="AP223" i="6"/>
  <c r="H129" i="6"/>
  <c r="P129" i="6" s="1"/>
  <c r="L129" i="6"/>
  <c r="Z129" i="6" s="1"/>
  <c r="BB129" i="6"/>
  <c r="AZ130" i="6" s="1"/>
  <c r="BG222" i="6"/>
  <c r="BF222" i="6" s="1"/>
  <c r="AY224" i="6"/>
  <c r="BH223" i="6"/>
  <c r="BE223" i="6"/>
  <c r="BJ223" i="6"/>
  <c r="BI223" i="6" s="1"/>
  <c r="AW224" i="6"/>
  <c r="A225" i="6"/>
  <c r="AI225" i="6" s="1"/>
  <c r="BD224" i="6"/>
  <c r="AM224" i="6" s="1"/>
  <c r="H251" i="3"/>
  <c r="I251" i="3" s="1"/>
  <c r="G252" i="3"/>
  <c r="L250" i="3"/>
  <c r="J250" i="3"/>
  <c r="K250" i="3" s="1"/>
  <c r="L978" i="3" l="1"/>
  <c r="J978" i="3"/>
  <c r="K978" i="3" s="1"/>
  <c r="BL993" i="6" s="1"/>
  <c r="G980" i="3"/>
  <c r="H979" i="3"/>
  <c r="I979" i="3" s="1"/>
  <c r="AQ225" i="6"/>
  <c r="BG223" i="6"/>
  <c r="BF223" i="6" s="1"/>
  <c r="AP224" i="6"/>
  <c r="C130" i="6"/>
  <c r="BA130" i="6"/>
  <c r="BB130" i="6" s="1"/>
  <c r="G130" i="6"/>
  <c r="O130" i="6" s="1"/>
  <c r="AY225" i="6"/>
  <c r="BJ224" i="6"/>
  <c r="BI224" i="6" s="1"/>
  <c r="BH224" i="6"/>
  <c r="BE224" i="6"/>
  <c r="BD225" i="6"/>
  <c r="AM225" i="6" s="1"/>
  <c r="AW225" i="6"/>
  <c r="A226" i="6"/>
  <c r="AI226" i="6" s="1"/>
  <c r="G253" i="3"/>
  <c r="H252" i="3"/>
  <c r="I252" i="3" s="1"/>
  <c r="L251" i="3"/>
  <c r="J251" i="3"/>
  <c r="K251" i="3" s="1"/>
  <c r="G981" i="3" l="1"/>
  <c r="H980" i="3"/>
  <c r="I980" i="3" s="1"/>
  <c r="J979" i="3"/>
  <c r="K979" i="3" s="1"/>
  <c r="BL994" i="6" s="1"/>
  <c r="L979" i="3"/>
  <c r="AQ226" i="6"/>
  <c r="AP225" i="6"/>
  <c r="H130" i="6"/>
  <c r="P130" i="6" s="1"/>
  <c r="L130" i="6"/>
  <c r="Z130" i="6" s="1"/>
  <c r="AZ131" i="6"/>
  <c r="BG224" i="6"/>
  <c r="BF224" i="6" s="1"/>
  <c r="AY226" i="6"/>
  <c r="BJ225" i="6"/>
  <c r="BI225" i="6" s="1"/>
  <c r="BH225" i="6"/>
  <c r="BE225" i="6"/>
  <c r="A227" i="6"/>
  <c r="AI227" i="6" s="1"/>
  <c r="BD226" i="6"/>
  <c r="AM226" i="6" s="1"/>
  <c r="AW226" i="6"/>
  <c r="J252" i="3"/>
  <c r="K252" i="3" s="1"/>
  <c r="L252" i="3"/>
  <c r="G254" i="3"/>
  <c r="H253" i="3"/>
  <c r="I253" i="3" s="1"/>
  <c r="L980" i="3" l="1"/>
  <c r="J980" i="3"/>
  <c r="K980" i="3" s="1"/>
  <c r="BL995" i="6" s="1"/>
  <c r="G982" i="3"/>
  <c r="H981" i="3"/>
  <c r="I981" i="3" s="1"/>
  <c r="AQ227" i="6"/>
  <c r="AP226" i="6"/>
  <c r="BA131" i="6"/>
  <c r="BB131" i="6" s="1"/>
  <c r="G131" i="6"/>
  <c r="O131" i="6" s="1"/>
  <c r="C131" i="6"/>
  <c r="BG225" i="6"/>
  <c r="BF225" i="6" s="1"/>
  <c r="AY227" i="6"/>
  <c r="BH226" i="6"/>
  <c r="BE226" i="6"/>
  <c r="BJ226" i="6"/>
  <c r="BI226" i="6" s="1"/>
  <c r="A228" i="6"/>
  <c r="AI228" i="6" s="1"/>
  <c r="BD227" i="6"/>
  <c r="AM227" i="6" s="1"/>
  <c r="AW227" i="6"/>
  <c r="G255" i="3"/>
  <c r="H254" i="3"/>
  <c r="I254" i="3" s="1"/>
  <c r="L253" i="3"/>
  <c r="J253" i="3"/>
  <c r="K253" i="3" s="1"/>
  <c r="J981" i="3" l="1"/>
  <c r="K981" i="3" s="1"/>
  <c r="BL996" i="6" s="1"/>
  <c r="L981" i="3"/>
  <c r="G983" i="3"/>
  <c r="H982" i="3"/>
  <c r="I982" i="3" s="1"/>
  <c r="AQ228" i="6"/>
  <c r="AP227" i="6"/>
  <c r="H131" i="6"/>
  <c r="P131" i="6" s="1"/>
  <c r="L131" i="6"/>
  <c r="Z131" i="6" s="1"/>
  <c r="AZ132" i="6"/>
  <c r="BG226" i="6"/>
  <c r="BF226" i="6" s="1"/>
  <c r="AY228" i="6"/>
  <c r="AW228" i="6"/>
  <c r="A229" i="6"/>
  <c r="AI229" i="6" s="1"/>
  <c r="BD228" i="6"/>
  <c r="AM228" i="6" s="1"/>
  <c r="BH227" i="6"/>
  <c r="BE227" i="6"/>
  <c r="BJ227" i="6"/>
  <c r="BI227" i="6" s="1"/>
  <c r="L254" i="3"/>
  <c r="J254" i="3"/>
  <c r="K254" i="3" s="1"/>
  <c r="H255" i="3"/>
  <c r="I255" i="3" s="1"/>
  <c r="G256" i="3"/>
  <c r="L982" i="3" l="1"/>
  <c r="J982" i="3"/>
  <c r="K982" i="3" s="1"/>
  <c r="BL997" i="6" s="1"/>
  <c r="G984" i="3"/>
  <c r="H983" i="3"/>
  <c r="I983" i="3" s="1"/>
  <c r="AQ229" i="6"/>
  <c r="AP228" i="6"/>
  <c r="G132" i="6"/>
  <c r="O132" i="6" s="1"/>
  <c r="C132" i="6"/>
  <c r="BA132" i="6"/>
  <c r="BB132" i="6" s="1"/>
  <c r="BG227" i="6"/>
  <c r="BF227" i="6" s="1"/>
  <c r="AY229" i="6"/>
  <c r="BJ228" i="6"/>
  <c r="BI228" i="6" s="1"/>
  <c r="BH228" i="6"/>
  <c r="BE228" i="6"/>
  <c r="BD229" i="6"/>
  <c r="AM229" i="6" s="1"/>
  <c r="AW229" i="6"/>
  <c r="A230" i="6"/>
  <c r="AI230" i="6" s="1"/>
  <c r="G257" i="3"/>
  <c r="H256" i="3"/>
  <c r="I256" i="3" s="1"/>
  <c r="J255" i="3"/>
  <c r="K255" i="3" s="1"/>
  <c r="L255" i="3"/>
  <c r="J983" i="3" l="1"/>
  <c r="K983" i="3" s="1"/>
  <c r="BL998" i="6" s="1"/>
  <c r="L983" i="3"/>
  <c r="G985" i="3"/>
  <c r="H984" i="3"/>
  <c r="I984" i="3" s="1"/>
  <c r="AZ133" i="6"/>
  <c r="AQ230" i="6"/>
  <c r="AP229" i="6"/>
  <c r="G133" i="6"/>
  <c r="O133" i="6" s="1"/>
  <c r="C133" i="6"/>
  <c r="BA133" i="6"/>
  <c r="BB133" i="6" s="1"/>
  <c r="L132" i="6"/>
  <c r="Z132" i="6" s="1"/>
  <c r="H132" i="6"/>
  <c r="P132" i="6" s="1"/>
  <c r="BG228" i="6"/>
  <c r="BF228" i="6" s="1"/>
  <c r="AY230" i="6"/>
  <c r="BJ229" i="6"/>
  <c r="BI229" i="6" s="1"/>
  <c r="BH229" i="6"/>
  <c r="BE229" i="6"/>
  <c r="A231" i="6"/>
  <c r="AI231" i="6" s="1"/>
  <c r="BD230" i="6"/>
  <c r="AM230" i="6" s="1"/>
  <c r="AW230" i="6"/>
  <c r="J256" i="3"/>
  <c r="K256" i="3" s="1"/>
  <c r="L256" i="3"/>
  <c r="G258" i="3"/>
  <c r="H257" i="3"/>
  <c r="I257" i="3" s="1"/>
  <c r="L984" i="3" l="1"/>
  <c r="J984" i="3"/>
  <c r="K984" i="3" s="1"/>
  <c r="BL999" i="6" s="1"/>
  <c r="G986" i="3"/>
  <c r="H985" i="3"/>
  <c r="I985" i="3" s="1"/>
  <c r="AQ231" i="6"/>
  <c r="AP230" i="6"/>
  <c r="L133" i="6"/>
  <c r="Z133" i="6" s="1"/>
  <c r="H133" i="6"/>
  <c r="P133" i="6" s="1"/>
  <c r="AZ134" i="6"/>
  <c r="BG229" i="6"/>
  <c r="BF229" i="6" s="1"/>
  <c r="AY231" i="6"/>
  <c r="A232" i="6"/>
  <c r="AI232" i="6" s="1"/>
  <c r="BD231" i="6"/>
  <c r="AM231" i="6" s="1"/>
  <c r="AW231" i="6"/>
  <c r="BH230" i="6"/>
  <c r="BE230" i="6"/>
  <c r="BJ230" i="6"/>
  <c r="BI230" i="6" s="1"/>
  <c r="L257" i="3"/>
  <c r="J257" i="3"/>
  <c r="K257" i="3" s="1"/>
  <c r="G259" i="3"/>
  <c r="H258" i="3"/>
  <c r="I258" i="3" s="1"/>
  <c r="J985" i="3" l="1"/>
  <c r="K985" i="3" s="1"/>
  <c r="BL1000" i="6" s="1"/>
  <c r="L985" i="3"/>
  <c r="G987" i="3"/>
  <c r="H986" i="3"/>
  <c r="I986" i="3" s="1"/>
  <c r="AQ232" i="6"/>
  <c r="AP231" i="6"/>
  <c r="G134" i="6"/>
  <c r="O134" i="6" s="1"/>
  <c r="BA134" i="6"/>
  <c r="BB134" i="6" s="1"/>
  <c r="C134" i="6"/>
  <c r="BG230" i="6"/>
  <c r="BF230" i="6" s="1"/>
  <c r="AY232" i="6"/>
  <c r="BH231" i="6"/>
  <c r="BE231" i="6"/>
  <c r="BJ231" i="6"/>
  <c r="BI231" i="6" s="1"/>
  <c r="AW232" i="6"/>
  <c r="A233" i="6"/>
  <c r="AI233" i="6" s="1"/>
  <c r="BD232" i="6"/>
  <c r="AM232" i="6" s="1"/>
  <c r="L258" i="3"/>
  <c r="J258" i="3"/>
  <c r="K258" i="3" s="1"/>
  <c r="H259" i="3"/>
  <c r="I259" i="3" s="1"/>
  <c r="G260" i="3"/>
  <c r="L986" i="3" l="1"/>
  <c r="J986" i="3"/>
  <c r="K986" i="3" s="1"/>
  <c r="BL1001" i="6" s="1"/>
  <c r="H987" i="3"/>
  <c r="I987" i="3" s="1"/>
  <c r="G988" i="3"/>
  <c r="AQ233" i="6"/>
  <c r="AP232" i="6"/>
  <c r="H134" i="6"/>
  <c r="P134" i="6" s="1"/>
  <c r="L134" i="6"/>
  <c r="Z134" i="6" s="1"/>
  <c r="AZ135" i="6"/>
  <c r="BG231" i="6"/>
  <c r="BF231" i="6" s="1"/>
  <c r="AY233" i="6"/>
  <c r="BD233" i="6"/>
  <c r="AM233" i="6" s="1"/>
  <c r="AW233" i="6"/>
  <c r="A234" i="6"/>
  <c r="AI234" i="6" s="1"/>
  <c r="BJ232" i="6"/>
  <c r="BI232" i="6" s="1"/>
  <c r="BH232" i="6"/>
  <c r="BE232" i="6"/>
  <c r="G261" i="3"/>
  <c r="H260" i="3"/>
  <c r="I260" i="3" s="1"/>
  <c r="J259" i="3"/>
  <c r="K259" i="3" s="1"/>
  <c r="L259" i="3"/>
  <c r="J987" i="3" l="1"/>
  <c r="K987" i="3" s="1"/>
  <c r="BL1002" i="6" s="1"/>
  <c r="L987" i="3"/>
  <c r="H988" i="3"/>
  <c r="I988" i="3" s="1"/>
  <c r="G989" i="3"/>
  <c r="AQ234" i="6"/>
  <c r="AP233" i="6"/>
  <c r="G135" i="6"/>
  <c r="O135" i="6" s="1"/>
  <c r="BA135" i="6"/>
  <c r="C135" i="6"/>
  <c r="BG232" i="6"/>
  <c r="BF232" i="6" s="1"/>
  <c r="AY234" i="6"/>
  <c r="A235" i="6"/>
  <c r="AI235" i="6" s="1"/>
  <c r="BD234" i="6"/>
  <c r="AM234" i="6" s="1"/>
  <c r="AW234" i="6"/>
  <c r="BJ233" i="6"/>
  <c r="BI233" i="6" s="1"/>
  <c r="BH233" i="6"/>
  <c r="BE233" i="6"/>
  <c r="J260" i="3"/>
  <c r="K260" i="3" s="1"/>
  <c r="L260" i="3"/>
  <c r="G262" i="3"/>
  <c r="H261" i="3"/>
  <c r="I261" i="3" s="1"/>
  <c r="H989" i="3" l="1"/>
  <c r="I989" i="3" s="1"/>
  <c r="G990" i="3"/>
  <c r="L988" i="3"/>
  <c r="J988" i="3"/>
  <c r="K988" i="3" s="1"/>
  <c r="BL1003" i="6" s="1"/>
  <c r="AQ235" i="6"/>
  <c r="AP234" i="6"/>
  <c r="BB135" i="6"/>
  <c r="AZ136" i="6" s="1"/>
  <c r="H135" i="6"/>
  <c r="P135" i="6" s="1"/>
  <c r="L135" i="6"/>
  <c r="Z135" i="6" s="1"/>
  <c r="BG233" i="6"/>
  <c r="BF233" i="6" s="1"/>
  <c r="AY235" i="6"/>
  <c r="BH234" i="6"/>
  <c r="BE234" i="6"/>
  <c r="BJ234" i="6"/>
  <c r="BI234" i="6" s="1"/>
  <c r="A236" i="6"/>
  <c r="AI236" i="6" s="1"/>
  <c r="BD235" i="6"/>
  <c r="AM235" i="6" s="1"/>
  <c r="AW235" i="6"/>
  <c r="G263" i="3"/>
  <c r="H262" i="3"/>
  <c r="I262" i="3" s="1"/>
  <c r="L261" i="3"/>
  <c r="J261" i="3"/>
  <c r="K261" i="3" s="1"/>
  <c r="J989" i="3" l="1"/>
  <c r="K989" i="3" s="1"/>
  <c r="BL1004" i="6" s="1"/>
  <c r="L989" i="3"/>
  <c r="H990" i="3"/>
  <c r="I990" i="3" s="1"/>
  <c r="G991" i="3"/>
  <c r="AQ236" i="6"/>
  <c r="AP235" i="6"/>
  <c r="C136" i="6"/>
  <c r="G136" i="6"/>
  <c r="O136" i="6" s="1"/>
  <c r="BA136" i="6"/>
  <c r="BB136" i="6" s="1"/>
  <c r="BG234" i="6"/>
  <c r="BF234" i="6" s="1"/>
  <c r="AY236" i="6"/>
  <c r="AW236" i="6"/>
  <c r="A237" i="6"/>
  <c r="AI237" i="6" s="1"/>
  <c r="BD236" i="6"/>
  <c r="AM236" i="6" s="1"/>
  <c r="BH235" i="6"/>
  <c r="BE235" i="6"/>
  <c r="BJ235" i="6"/>
  <c r="BI235" i="6" s="1"/>
  <c r="J262" i="3"/>
  <c r="K262" i="3" s="1"/>
  <c r="L262" i="3"/>
  <c r="H263" i="3"/>
  <c r="I263" i="3" s="1"/>
  <c r="G264" i="3"/>
  <c r="H991" i="3" l="1"/>
  <c r="I991" i="3" s="1"/>
  <c r="G992" i="3"/>
  <c r="L990" i="3"/>
  <c r="J990" i="3"/>
  <c r="K990" i="3" s="1"/>
  <c r="BL1005" i="6" s="1"/>
  <c r="AQ237" i="6"/>
  <c r="AP236" i="6"/>
  <c r="L136" i="6"/>
  <c r="Z136" i="6" s="1"/>
  <c r="H136" i="6"/>
  <c r="P136" i="6" s="1"/>
  <c r="AZ137" i="6"/>
  <c r="BG235" i="6"/>
  <c r="BF235" i="6" s="1"/>
  <c r="AY237" i="6"/>
  <c r="BJ236" i="6"/>
  <c r="BI236" i="6" s="1"/>
  <c r="BH236" i="6"/>
  <c r="BE236" i="6"/>
  <c r="BD237" i="6"/>
  <c r="AM237" i="6" s="1"/>
  <c r="AW237" i="6"/>
  <c r="A238" i="6"/>
  <c r="AI238" i="6" s="1"/>
  <c r="J263" i="3"/>
  <c r="K263" i="3" s="1"/>
  <c r="L263" i="3"/>
  <c r="G265" i="3"/>
  <c r="H264" i="3"/>
  <c r="I264" i="3" s="1"/>
  <c r="H992" i="3" l="1"/>
  <c r="I992" i="3" s="1"/>
  <c r="G993" i="3"/>
  <c r="J991" i="3"/>
  <c r="K991" i="3" s="1"/>
  <c r="BL1006" i="6" s="1"/>
  <c r="L991" i="3"/>
  <c r="BG236" i="6"/>
  <c r="AQ238" i="6"/>
  <c r="AP237" i="6"/>
  <c r="C137" i="6"/>
  <c r="G137" i="6"/>
  <c r="O137" i="6" s="1"/>
  <c r="BA137" i="6"/>
  <c r="BB137" i="6" s="1"/>
  <c r="BF236" i="6"/>
  <c r="AY238" i="6"/>
  <c r="BJ237" i="6"/>
  <c r="BI237" i="6" s="1"/>
  <c r="BH237" i="6"/>
  <c r="BE237" i="6"/>
  <c r="A239" i="6"/>
  <c r="AI239" i="6" s="1"/>
  <c r="BD238" i="6"/>
  <c r="AM238" i="6" s="1"/>
  <c r="AW238" i="6"/>
  <c r="J264" i="3"/>
  <c r="K264" i="3" s="1"/>
  <c r="L264" i="3"/>
  <c r="G266" i="3"/>
  <c r="H265" i="3"/>
  <c r="I265" i="3" s="1"/>
  <c r="H993" i="3" l="1"/>
  <c r="I993" i="3" s="1"/>
  <c r="G994" i="3"/>
  <c r="L992" i="3"/>
  <c r="J992" i="3"/>
  <c r="K992" i="3" s="1"/>
  <c r="BL1007" i="6" s="1"/>
  <c r="BG237" i="6"/>
  <c r="BF237" i="6" s="1"/>
  <c r="AQ239" i="6"/>
  <c r="AP238" i="6"/>
  <c r="H137" i="6"/>
  <c r="P137" i="6" s="1"/>
  <c r="L137" i="6"/>
  <c r="Z137" i="6" s="1"/>
  <c r="AZ138" i="6"/>
  <c r="AY239" i="6"/>
  <c r="BH238" i="6"/>
  <c r="BE238" i="6"/>
  <c r="BJ238" i="6"/>
  <c r="BI238" i="6" s="1"/>
  <c r="A240" i="6"/>
  <c r="AI240" i="6" s="1"/>
  <c r="BD239" i="6"/>
  <c r="AM239" i="6" s="1"/>
  <c r="AW239" i="6"/>
  <c r="J265" i="3"/>
  <c r="K265" i="3" s="1"/>
  <c r="L265" i="3"/>
  <c r="H266" i="3"/>
  <c r="I266" i="3" s="1"/>
  <c r="G267" i="3"/>
  <c r="H994" i="3" l="1"/>
  <c r="I994" i="3" s="1"/>
  <c r="G995" i="3"/>
  <c r="J993" i="3"/>
  <c r="K993" i="3" s="1"/>
  <c r="BL1008" i="6" s="1"/>
  <c r="L993" i="3"/>
  <c r="AQ240" i="6"/>
  <c r="AP239" i="6"/>
  <c r="C138" i="6"/>
  <c r="G138" i="6"/>
  <c r="O138" i="6" s="1"/>
  <c r="BA138" i="6"/>
  <c r="BB138" i="6" s="1"/>
  <c r="BG238" i="6"/>
  <c r="BF238" i="6" s="1"/>
  <c r="AY240" i="6"/>
  <c r="BH239" i="6"/>
  <c r="BE239" i="6"/>
  <c r="BJ239" i="6"/>
  <c r="BI239" i="6" s="1"/>
  <c r="AW240" i="6"/>
  <c r="A241" i="6"/>
  <c r="AI241" i="6" s="1"/>
  <c r="BD240" i="6"/>
  <c r="AM240" i="6" s="1"/>
  <c r="J266" i="3"/>
  <c r="K266" i="3" s="1"/>
  <c r="L266" i="3"/>
  <c r="G268" i="3"/>
  <c r="H267" i="3"/>
  <c r="I267" i="3" s="1"/>
  <c r="H995" i="3" l="1"/>
  <c r="I995" i="3" s="1"/>
  <c r="G996" i="3"/>
  <c r="L994" i="3"/>
  <c r="J994" i="3"/>
  <c r="K994" i="3" s="1"/>
  <c r="BL1009" i="6" s="1"/>
  <c r="AQ241" i="6"/>
  <c r="BG239" i="6"/>
  <c r="BF239" i="6" s="1"/>
  <c r="AP240" i="6"/>
  <c r="H138" i="6"/>
  <c r="P138" i="6" s="1"/>
  <c r="L138" i="6"/>
  <c r="Z138" i="6" s="1"/>
  <c r="AZ139" i="6"/>
  <c r="AY241" i="6"/>
  <c r="BD241" i="6"/>
  <c r="AM241" i="6" s="1"/>
  <c r="AW241" i="6"/>
  <c r="A242" i="6"/>
  <c r="AI242" i="6" s="1"/>
  <c r="BJ240" i="6"/>
  <c r="BI240" i="6" s="1"/>
  <c r="BH240" i="6"/>
  <c r="BE240" i="6"/>
  <c r="G269" i="3"/>
  <c r="H268" i="3"/>
  <c r="I268" i="3" s="1"/>
  <c r="J267" i="3"/>
  <c r="K267" i="3" s="1"/>
  <c r="L267" i="3"/>
  <c r="H996" i="3" l="1"/>
  <c r="I996" i="3" s="1"/>
  <c r="G997" i="3"/>
  <c r="J995" i="3"/>
  <c r="K995" i="3" s="1"/>
  <c r="BL1010" i="6" s="1"/>
  <c r="L995" i="3"/>
  <c r="AQ242" i="6"/>
  <c r="AP241" i="6"/>
  <c r="G139" i="6"/>
  <c r="O139" i="6" s="1"/>
  <c r="C139" i="6"/>
  <c r="BA139" i="6"/>
  <c r="BG240" i="6"/>
  <c r="BF240" i="6" s="1"/>
  <c r="AY242" i="6"/>
  <c r="A243" i="6"/>
  <c r="AI243" i="6" s="1"/>
  <c r="BD242" i="6"/>
  <c r="AM242" i="6" s="1"/>
  <c r="AW242" i="6"/>
  <c r="BJ241" i="6"/>
  <c r="BI241" i="6" s="1"/>
  <c r="BH241" i="6"/>
  <c r="BE241" i="6"/>
  <c r="L268" i="3"/>
  <c r="J268" i="3"/>
  <c r="K268" i="3" s="1"/>
  <c r="H269" i="3"/>
  <c r="I269" i="3" s="1"/>
  <c r="G270" i="3"/>
  <c r="H997" i="3" l="1"/>
  <c r="I997" i="3" s="1"/>
  <c r="G998" i="3"/>
  <c r="L996" i="3"/>
  <c r="J996" i="3"/>
  <c r="K996" i="3" s="1"/>
  <c r="BL1011" i="6" s="1"/>
  <c r="AQ243" i="6"/>
  <c r="AP242" i="6"/>
  <c r="H139" i="6"/>
  <c r="P139" i="6" s="1"/>
  <c r="L139" i="6"/>
  <c r="Z139" i="6" s="1"/>
  <c r="BB139" i="6"/>
  <c r="AZ140" i="6" s="1"/>
  <c r="BG241" i="6"/>
  <c r="BF241" i="6" s="1"/>
  <c r="AY243" i="6"/>
  <c r="A244" i="6"/>
  <c r="AI244" i="6" s="1"/>
  <c r="BD243" i="6"/>
  <c r="AM243" i="6" s="1"/>
  <c r="AW243" i="6"/>
  <c r="BH242" i="6"/>
  <c r="BE242" i="6"/>
  <c r="BJ242" i="6"/>
  <c r="BI242" i="6" s="1"/>
  <c r="J269" i="3"/>
  <c r="K269" i="3" s="1"/>
  <c r="L269" i="3"/>
  <c r="H270" i="3"/>
  <c r="I270" i="3" s="1"/>
  <c r="G271" i="3"/>
  <c r="H998" i="3" l="1"/>
  <c r="I998" i="3" s="1"/>
  <c r="G999" i="3"/>
  <c r="J997" i="3"/>
  <c r="K997" i="3" s="1"/>
  <c r="BL1012" i="6" s="1"/>
  <c r="L997" i="3"/>
  <c r="AQ244" i="6"/>
  <c r="AP243" i="6"/>
  <c r="G140" i="6"/>
  <c r="O140" i="6" s="1"/>
  <c r="BA140" i="6"/>
  <c r="BB140" i="6" s="1"/>
  <c r="C140" i="6"/>
  <c r="BG242" i="6"/>
  <c r="BF242" i="6" s="1"/>
  <c r="AY244" i="6"/>
  <c r="BH243" i="6"/>
  <c r="BE243" i="6"/>
  <c r="BJ243" i="6"/>
  <c r="BI243" i="6" s="1"/>
  <c r="AW244" i="6"/>
  <c r="A245" i="6"/>
  <c r="AI245" i="6" s="1"/>
  <c r="BD244" i="6"/>
  <c r="AM244" i="6" s="1"/>
  <c r="J270" i="3"/>
  <c r="K270" i="3" s="1"/>
  <c r="L270" i="3"/>
  <c r="G272" i="3"/>
  <c r="H271" i="3"/>
  <c r="I271" i="3" s="1"/>
  <c r="H999" i="3" l="1"/>
  <c r="I999" i="3" s="1"/>
  <c r="G1000" i="3"/>
  <c r="L998" i="3"/>
  <c r="J998" i="3"/>
  <c r="K998" i="3" s="1"/>
  <c r="BL1013" i="6" s="1"/>
  <c r="AQ245" i="6"/>
  <c r="AP244" i="6"/>
  <c r="H140" i="6"/>
  <c r="P140" i="6" s="1"/>
  <c r="L140" i="6"/>
  <c r="Z140" i="6" s="1"/>
  <c r="AZ141" i="6"/>
  <c r="BG243" i="6"/>
  <c r="BF243" i="6" s="1"/>
  <c r="AY245" i="6"/>
  <c r="BJ244" i="6"/>
  <c r="BI244" i="6" s="1"/>
  <c r="BH244" i="6"/>
  <c r="BE244" i="6"/>
  <c r="BD245" i="6"/>
  <c r="AM245" i="6" s="1"/>
  <c r="AW245" i="6"/>
  <c r="A246" i="6"/>
  <c r="AI246" i="6" s="1"/>
  <c r="J271" i="3"/>
  <c r="K271" i="3" s="1"/>
  <c r="L271" i="3"/>
  <c r="G273" i="3"/>
  <c r="H272" i="3"/>
  <c r="I272" i="3" s="1"/>
  <c r="H1000" i="3" l="1"/>
  <c r="I1000" i="3" s="1"/>
  <c r="G1001" i="3"/>
  <c r="J999" i="3"/>
  <c r="K999" i="3" s="1"/>
  <c r="BL1014" i="6" s="1"/>
  <c r="L999" i="3"/>
  <c r="AQ246" i="6"/>
  <c r="AP245" i="6"/>
  <c r="G141" i="6"/>
  <c r="O141" i="6" s="1"/>
  <c r="C141" i="6"/>
  <c r="BA141" i="6"/>
  <c r="BG244" i="6"/>
  <c r="BF244" i="6" s="1"/>
  <c r="AY246" i="6"/>
  <c r="A247" i="6"/>
  <c r="AI247" i="6" s="1"/>
  <c r="BD246" i="6"/>
  <c r="AM246" i="6" s="1"/>
  <c r="AW246" i="6"/>
  <c r="BJ245" i="6"/>
  <c r="BI245" i="6" s="1"/>
  <c r="BH245" i="6"/>
  <c r="BE245" i="6"/>
  <c r="L272" i="3"/>
  <c r="J272" i="3"/>
  <c r="K272" i="3" s="1"/>
  <c r="H273" i="3"/>
  <c r="I273" i="3" s="1"/>
  <c r="G274" i="3"/>
  <c r="H1001" i="3" l="1"/>
  <c r="I1001" i="3" s="1"/>
  <c r="G1002" i="3"/>
  <c r="L1000" i="3"/>
  <c r="J1000" i="3"/>
  <c r="K1000" i="3" s="1"/>
  <c r="BL1015" i="6" s="1"/>
  <c r="AQ247" i="6"/>
  <c r="AP246" i="6"/>
  <c r="H141" i="6"/>
  <c r="P141" i="6" s="1"/>
  <c r="L141" i="6"/>
  <c r="Z141" i="6" s="1"/>
  <c r="BB141" i="6"/>
  <c r="BG245" i="6"/>
  <c r="BF245" i="6" s="1"/>
  <c r="AY247" i="6"/>
  <c r="BH246" i="6"/>
  <c r="BE246" i="6"/>
  <c r="BJ246" i="6"/>
  <c r="BI246" i="6" s="1"/>
  <c r="A248" i="6"/>
  <c r="AI248" i="6" s="1"/>
  <c r="BD247" i="6"/>
  <c r="AM247" i="6" s="1"/>
  <c r="AW247" i="6"/>
  <c r="H274" i="3"/>
  <c r="I274" i="3" s="1"/>
  <c r="G275" i="3"/>
  <c r="J273" i="3"/>
  <c r="K273" i="3" s="1"/>
  <c r="L273" i="3"/>
  <c r="H1002" i="3" l="1"/>
  <c r="I1002" i="3" s="1"/>
  <c r="G1003" i="3"/>
  <c r="J1001" i="3"/>
  <c r="K1001" i="3" s="1"/>
  <c r="BL1016" i="6" s="1"/>
  <c r="L1001" i="3"/>
  <c r="BG246" i="6"/>
  <c r="BF246" i="6" s="1"/>
  <c r="AQ248" i="6"/>
  <c r="AP247" i="6"/>
  <c r="AY142" i="6"/>
  <c r="AZ142" i="6" s="1"/>
  <c r="AY248" i="6"/>
  <c r="BH247" i="6"/>
  <c r="BE247" i="6"/>
  <c r="BJ247" i="6"/>
  <c r="BI247" i="6" s="1"/>
  <c r="AW248" i="6"/>
  <c r="A249" i="6"/>
  <c r="AI249" i="6" s="1"/>
  <c r="BD248" i="6"/>
  <c r="AM248" i="6" s="1"/>
  <c r="J274" i="3"/>
  <c r="K274" i="3" s="1"/>
  <c r="L274" i="3"/>
  <c r="G276" i="3"/>
  <c r="H275" i="3"/>
  <c r="I275" i="3" s="1"/>
  <c r="H1003" i="3" l="1"/>
  <c r="I1003" i="3" s="1"/>
  <c r="G1004" i="3"/>
  <c r="L1002" i="3"/>
  <c r="J1002" i="3"/>
  <c r="K1002" i="3" s="1"/>
  <c r="BL1017" i="6" s="1"/>
  <c r="AP248" i="6"/>
  <c r="AQ249" i="6"/>
  <c r="BA142" i="6"/>
  <c r="BB142" i="6" s="1"/>
  <c r="AZ143" i="6" s="1"/>
  <c r="G142" i="6"/>
  <c r="O142" i="6" s="1"/>
  <c r="C142" i="6"/>
  <c r="H142" i="6" s="1"/>
  <c r="P142" i="6" s="1"/>
  <c r="BG247" i="6"/>
  <c r="BF247" i="6" s="1"/>
  <c r="AY249" i="6"/>
  <c r="BD249" i="6"/>
  <c r="AM249" i="6" s="1"/>
  <c r="AW249" i="6"/>
  <c r="A250" i="6"/>
  <c r="AI250" i="6" s="1"/>
  <c r="BJ248" i="6"/>
  <c r="BI248" i="6" s="1"/>
  <c r="BH248" i="6"/>
  <c r="BE248" i="6"/>
  <c r="G277" i="3"/>
  <c r="H276" i="3"/>
  <c r="I276" i="3" s="1"/>
  <c r="J275" i="3"/>
  <c r="K275" i="3" s="1"/>
  <c r="L275" i="3"/>
  <c r="H1004" i="3" l="1"/>
  <c r="I1004" i="3" s="1"/>
  <c r="G1005" i="3"/>
  <c r="J1003" i="3"/>
  <c r="K1003" i="3" s="1"/>
  <c r="BL1018" i="6" s="1"/>
  <c r="L1003" i="3"/>
  <c r="BG248" i="6"/>
  <c r="BF248" i="6" s="1"/>
  <c r="AP249" i="6"/>
  <c r="AQ250" i="6"/>
  <c r="L142" i="6"/>
  <c r="Z142" i="6" s="1"/>
  <c r="G143" i="6"/>
  <c r="O143" i="6" s="1"/>
  <c r="BA143" i="6"/>
  <c r="BB143" i="6" s="1"/>
  <c r="C143" i="6"/>
  <c r="AY250" i="6"/>
  <c r="BJ249" i="6"/>
  <c r="BI249" i="6" s="1"/>
  <c r="BH249" i="6"/>
  <c r="BE249" i="6"/>
  <c r="A251" i="6"/>
  <c r="AI251" i="6" s="1"/>
  <c r="BD250" i="6"/>
  <c r="AM250" i="6" s="1"/>
  <c r="AW250" i="6"/>
  <c r="L276" i="3"/>
  <c r="J276" i="3"/>
  <c r="K276" i="3" s="1"/>
  <c r="H277" i="3"/>
  <c r="I277" i="3" s="1"/>
  <c r="G278" i="3"/>
  <c r="H1005" i="3" l="1"/>
  <c r="I1005" i="3" s="1"/>
  <c r="G1006" i="3"/>
  <c r="L1004" i="3"/>
  <c r="J1004" i="3"/>
  <c r="K1004" i="3" s="1"/>
  <c r="BL1019" i="6" s="1"/>
  <c r="BG249" i="6"/>
  <c r="BF249" i="6" s="1"/>
  <c r="AP250" i="6"/>
  <c r="AQ251" i="6"/>
  <c r="L143" i="6"/>
  <c r="Z143" i="6" s="1"/>
  <c r="H143" i="6"/>
  <c r="P143" i="6" s="1"/>
  <c r="AZ144" i="6"/>
  <c r="AY251" i="6"/>
  <c r="BH250" i="6"/>
  <c r="BE250" i="6"/>
  <c r="BJ250" i="6"/>
  <c r="BI250" i="6" s="1"/>
  <c r="A252" i="6"/>
  <c r="AI252" i="6" s="1"/>
  <c r="BD251" i="6"/>
  <c r="AM251" i="6" s="1"/>
  <c r="AW251" i="6"/>
  <c r="J277" i="3"/>
  <c r="K277" i="3" s="1"/>
  <c r="L277" i="3"/>
  <c r="H278" i="3"/>
  <c r="I278" i="3" s="1"/>
  <c r="G279" i="3"/>
  <c r="H1006" i="3" l="1"/>
  <c r="I1006" i="3" s="1"/>
  <c r="G1007" i="3"/>
  <c r="J1005" i="3"/>
  <c r="K1005" i="3" s="1"/>
  <c r="BL1020" i="6" s="1"/>
  <c r="L1005" i="3"/>
  <c r="AP251" i="6"/>
  <c r="AQ252" i="6"/>
  <c r="G144" i="6"/>
  <c r="O144" i="6" s="1"/>
  <c r="BA144" i="6"/>
  <c r="C144" i="6"/>
  <c r="BG250" i="6"/>
  <c r="BF250" i="6" s="1"/>
  <c r="AY252" i="6"/>
  <c r="BH251" i="6"/>
  <c r="BE251" i="6"/>
  <c r="BJ251" i="6"/>
  <c r="BI251" i="6" s="1"/>
  <c r="AW252" i="6"/>
  <c r="A253" i="6"/>
  <c r="AI253" i="6" s="1"/>
  <c r="BD252" i="6"/>
  <c r="AM252" i="6" s="1"/>
  <c r="J278" i="3"/>
  <c r="K278" i="3" s="1"/>
  <c r="L278" i="3"/>
  <c r="G280" i="3"/>
  <c r="H279" i="3"/>
  <c r="I279" i="3" s="1"/>
  <c r="H1007" i="3" l="1"/>
  <c r="I1007" i="3" s="1"/>
  <c r="G1008" i="3"/>
  <c r="L1006" i="3"/>
  <c r="J1006" i="3"/>
  <c r="K1006" i="3" s="1"/>
  <c r="BL1021" i="6" s="1"/>
  <c r="AP252" i="6"/>
  <c r="AQ253" i="6"/>
  <c r="BG251" i="6"/>
  <c r="BF251" i="6" s="1"/>
  <c r="H144" i="6"/>
  <c r="P144" i="6" s="1"/>
  <c r="L144" i="6"/>
  <c r="Z144" i="6" s="1"/>
  <c r="BB144" i="6"/>
  <c r="AZ145" i="6" s="1"/>
  <c r="AY253" i="6"/>
  <c r="BJ252" i="6"/>
  <c r="BI252" i="6" s="1"/>
  <c r="BH252" i="6"/>
  <c r="BE252" i="6"/>
  <c r="BD253" i="6"/>
  <c r="AM253" i="6" s="1"/>
  <c r="AW253" i="6"/>
  <c r="A254" i="6"/>
  <c r="AI254" i="6" s="1"/>
  <c r="J279" i="3"/>
  <c r="K279" i="3" s="1"/>
  <c r="L279" i="3"/>
  <c r="G281" i="3"/>
  <c r="H280" i="3"/>
  <c r="I280" i="3" s="1"/>
  <c r="H1008" i="3" l="1"/>
  <c r="I1008" i="3" s="1"/>
  <c r="G1009" i="3"/>
  <c r="J1007" i="3"/>
  <c r="K1007" i="3" s="1"/>
  <c r="BL1022" i="6" s="1"/>
  <c r="L1007" i="3"/>
  <c r="AP253" i="6"/>
  <c r="AQ254" i="6"/>
  <c r="C145" i="6"/>
  <c r="BA145" i="6"/>
  <c r="BB145" i="6" s="1"/>
  <c r="AZ146" i="6" s="1"/>
  <c r="G145" i="6"/>
  <c r="O145" i="6" s="1"/>
  <c r="BG252" i="6"/>
  <c r="BF252" i="6" s="1"/>
  <c r="AY254" i="6"/>
  <c r="BJ253" i="6"/>
  <c r="BI253" i="6" s="1"/>
  <c r="BH253" i="6"/>
  <c r="BE253" i="6"/>
  <c r="A255" i="6"/>
  <c r="AI255" i="6" s="1"/>
  <c r="BD254" i="6"/>
  <c r="AM254" i="6" s="1"/>
  <c r="AW254" i="6"/>
  <c r="H281" i="3"/>
  <c r="I281" i="3" s="1"/>
  <c r="G282" i="3"/>
  <c r="L280" i="3"/>
  <c r="J280" i="3"/>
  <c r="K280" i="3" s="1"/>
  <c r="H1009" i="3" l="1"/>
  <c r="I1009" i="3" s="1"/>
  <c r="G1010" i="3"/>
  <c r="L1008" i="3"/>
  <c r="J1008" i="3"/>
  <c r="K1008" i="3" s="1"/>
  <c r="BL1023" i="6" s="1"/>
  <c r="BG253" i="6"/>
  <c r="BF253" i="6" s="1"/>
  <c r="AP254" i="6"/>
  <c r="AQ255" i="6"/>
  <c r="G146" i="6"/>
  <c r="O146" i="6" s="1"/>
  <c r="C146" i="6"/>
  <c r="BA146" i="6"/>
  <c r="H145" i="6"/>
  <c r="P145" i="6" s="1"/>
  <c r="L145" i="6"/>
  <c r="Z145" i="6" s="1"/>
  <c r="AY255" i="6"/>
  <c r="BH254" i="6"/>
  <c r="BE254" i="6"/>
  <c r="BJ254" i="6"/>
  <c r="BI254" i="6" s="1"/>
  <c r="A256" i="6"/>
  <c r="AI256" i="6" s="1"/>
  <c r="BD255" i="6"/>
  <c r="AM255" i="6" s="1"/>
  <c r="AW255" i="6"/>
  <c r="H282" i="3"/>
  <c r="I282" i="3" s="1"/>
  <c r="G283" i="3"/>
  <c r="J281" i="3"/>
  <c r="K281" i="3" s="1"/>
  <c r="L281" i="3"/>
  <c r="H1010" i="3" l="1"/>
  <c r="I1010" i="3" s="1"/>
  <c r="G1011" i="3"/>
  <c r="J1009" i="3"/>
  <c r="K1009" i="3" s="1"/>
  <c r="BL1024" i="6" s="1"/>
  <c r="L1009" i="3"/>
  <c r="AP255" i="6"/>
  <c r="AQ256" i="6"/>
  <c r="BG254" i="6"/>
  <c r="BF254" i="6" s="1"/>
  <c r="H146" i="6"/>
  <c r="P146" i="6" s="1"/>
  <c r="L146" i="6"/>
  <c r="Z146" i="6" s="1"/>
  <c r="BB146" i="6"/>
  <c r="AZ147" i="6" s="1"/>
  <c r="AY256" i="6"/>
  <c r="AW256" i="6"/>
  <c r="A257" i="6"/>
  <c r="AI257" i="6" s="1"/>
  <c r="BD256" i="6"/>
  <c r="AM256" i="6" s="1"/>
  <c r="BH255" i="6"/>
  <c r="BE255" i="6"/>
  <c r="BJ255" i="6"/>
  <c r="BI255" i="6" s="1"/>
  <c r="G284" i="3"/>
  <c r="H283" i="3"/>
  <c r="I283" i="3" s="1"/>
  <c r="J282" i="3"/>
  <c r="K282" i="3" s="1"/>
  <c r="L282" i="3"/>
  <c r="H1011" i="3" l="1"/>
  <c r="I1011" i="3" s="1"/>
  <c r="G1012" i="3"/>
  <c r="L1010" i="3"/>
  <c r="J1010" i="3"/>
  <c r="K1010" i="3" s="1"/>
  <c r="BL1025" i="6" s="1"/>
  <c r="AQ257" i="6"/>
  <c r="AP256" i="6"/>
  <c r="G147" i="6"/>
  <c r="O147" i="6" s="1"/>
  <c r="C147" i="6"/>
  <c r="BA147" i="6"/>
  <c r="BG255" i="6"/>
  <c r="BF255" i="6" s="1"/>
  <c r="AY257" i="6"/>
  <c r="BD257" i="6"/>
  <c r="AM257" i="6" s="1"/>
  <c r="AW257" i="6"/>
  <c r="A258" i="6"/>
  <c r="AI258" i="6" s="1"/>
  <c r="BJ256" i="6"/>
  <c r="BI256" i="6" s="1"/>
  <c r="BH256" i="6"/>
  <c r="BE256" i="6"/>
  <c r="J283" i="3"/>
  <c r="K283" i="3" s="1"/>
  <c r="L283" i="3"/>
  <c r="G285" i="3"/>
  <c r="H284" i="3"/>
  <c r="I284" i="3" s="1"/>
  <c r="H1012" i="3" l="1"/>
  <c r="I1012" i="3" s="1"/>
  <c r="G1013" i="3"/>
  <c r="J1011" i="3"/>
  <c r="K1011" i="3" s="1"/>
  <c r="BL1026" i="6" s="1"/>
  <c r="L1011" i="3"/>
  <c r="AQ258" i="6"/>
  <c r="AP257" i="6"/>
  <c r="H147" i="6"/>
  <c r="P147" i="6" s="1"/>
  <c r="L147" i="6"/>
  <c r="Z147" i="6" s="1"/>
  <c r="BB147" i="6"/>
  <c r="AZ148" i="6" s="1"/>
  <c r="BG256" i="6"/>
  <c r="BF256" i="6" s="1"/>
  <c r="AY258" i="6"/>
  <c r="BJ257" i="6"/>
  <c r="BI257" i="6" s="1"/>
  <c r="BH257" i="6"/>
  <c r="BE257" i="6"/>
  <c r="A259" i="6"/>
  <c r="AI259" i="6" s="1"/>
  <c r="BD258" i="6"/>
  <c r="AM258" i="6" s="1"/>
  <c r="AW258" i="6"/>
  <c r="L284" i="3"/>
  <c r="J284" i="3"/>
  <c r="K284" i="3" s="1"/>
  <c r="H285" i="3"/>
  <c r="I285" i="3" s="1"/>
  <c r="G286" i="3"/>
  <c r="H1013" i="3" l="1"/>
  <c r="I1013" i="3" s="1"/>
  <c r="G1014" i="3"/>
  <c r="L1012" i="3"/>
  <c r="J1012" i="3"/>
  <c r="K1012" i="3" s="1"/>
  <c r="BL1027" i="6" s="1"/>
  <c r="AQ259" i="6"/>
  <c r="AP258" i="6"/>
  <c r="G148" i="6"/>
  <c r="O148" i="6" s="1"/>
  <c r="BA148" i="6"/>
  <c r="C148" i="6"/>
  <c r="BG257" i="6"/>
  <c r="BF257" i="6" s="1"/>
  <c r="AY259" i="6"/>
  <c r="BH258" i="6"/>
  <c r="BE258" i="6"/>
  <c r="BJ258" i="6"/>
  <c r="BI258" i="6" s="1"/>
  <c r="A260" i="6"/>
  <c r="AI260" i="6" s="1"/>
  <c r="BD259" i="6"/>
  <c r="AM259" i="6" s="1"/>
  <c r="AW259" i="6"/>
  <c r="J285" i="3"/>
  <c r="K285" i="3" s="1"/>
  <c r="L285" i="3"/>
  <c r="H286" i="3"/>
  <c r="I286" i="3" s="1"/>
  <c r="G287" i="3"/>
  <c r="H1014" i="3" l="1"/>
  <c r="I1014" i="3" s="1"/>
  <c r="G1015" i="3"/>
  <c r="J1013" i="3"/>
  <c r="K1013" i="3" s="1"/>
  <c r="BL1028" i="6" s="1"/>
  <c r="L1013" i="3"/>
  <c r="AQ260" i="6"/>
  <c r="AP259" i="6"/>
  <c r="H148" i="6"/>
  <c r="P148" i="6" s="1"/>
  <c r="L148" i="6"/>
  <c r="Z148" i="6" s="1"/>
  <c r="BB148" i="6"/>
  <c r="AZ149" i="6" s="1"/>
  <c r="BG258" i="6"/>
  <c r="BF258" i="6" s="1"/>
  <c r="AY260" i="6"/>
  <c r="BH259" i="6"/>
  <c r="BE259" i="6"/>
  <c r="BJ259" i="6"/>
  <c r="BI259" i="6" s="1"/>
  <c r="AW260" i="6"/>
  <c r="A261" i="6"/>
  <c r="AI261" i="6" s="1"/>
  <c r="BD260" i="6"/>
  <c r="AM260" i="6" s="1"/>
  <c r="J286" i="3"/>
  <c r="K286" i="3" s="1"/>
  <c r="L286" i="3"/>
  <c r="G288" i="3"/>
  <c r="H287" i="3"/>
  <c r="I287" i="3" s="1"/>
  <c r="H1015" i="3" l="1"/>
  <c r="I1015" i="3" s="1"/>
  <c r="G1016" i="3"/>
  <c r="L1014" i="3"/>
  <c r="J1014" i="3"/>
  <c r="K1014" i="3" s="1"/>
  <c r="BL1029" i="6" s="1"/>
  <c r="AQ261" i="6"/>
  <c r="BG259" i="6"/>
  <c r="BF259" i="6" s="1"/>
  <c r="AP260" i="6"/>
  <c r="G149" i="6"/>
  <c r="O149" i="6" s="1"/>
  <c r="C149" i="6"/>
  <c r="BA149" i="6"/>
  <c r="AY261" i="6"/>
  <c r="BJ260" i="6"/>
  <c r="BI260" i="6" s="1"/>
  <c r="BH260" i="6"/>
  <c r="BE260" i="6"/>
  <c r="BD261" i="6"/>
  <c r="AM261" i="6" s="1"/>
  <c r="AW261" i="6"/>
  <c r="A262" i="6"/>
  <c r="AI262" i="6" s="1"/>
  <c r="J287" i="3"/>
  <c r="K287" i="3" s="1"/>
  <c r="L287" i="3"/>
  <c r="G289" i="3"/>
  <c r="H288" i="3"/>
  <c r="I288" i="3" s="1"/>
  <c r="H1016" i="3" l="1"/>
  <c r="I1016" i="3" s="1"/>
  <c r="G1017" i="3"/>
  <c r="J1015" i="3"/>
  <c r="K1015" i="3" s="1"/>
  <c r="BL1030" i="6" s="1"/>
  <c r="L1015" i="3"/>
  <c r="AP261" i="6"/>
  <c r="H149" i="6"/>
  <c r="P149" i="6" s="1"/>
  <c r="L149" i="6"/>
  <c r="Z149" i="6" s="1"/>
  <c r="BB149" i="6"/>
  <c r="AZ150" i="6" s="1"/>
  <c r="BG260" i="6"/>
  <c r="BF260" i="6" s="1"/>
  <c r="AW262" i="6"/>
  <c r="BD262" i="6"/>
  <c r="AM262" i="6" s="1"/>
  <c r="A263" i="6"/>
  <c r="AI263" i="6" s="1"/>
  <c r="BJ261" i="6"/>
  <c r="BI261" i="6" s="1"/>
  <c r="BH261" i="6"/>
  <c r="BE261" i="6"/>
  <c r="H289" i="3"/>
  <c r="I289" i="3" s="1"/>
  <c r="G290" i="3"/>
  <c r="L288" i="3"/>
  <c r="J288" i="3"/>
  <c r="K288" i="3" s="1"/>
  <c r="H1017" i="3" l="1"/>
  <c r="I1017" i="3" s="1"/>
  <c r="G1018" i="3"/>
  <c r="L1016" i="3"/>
  <c r="J1016" i="3"/>
  <c r="K1016" i="3" s="1"/>
  <c r="BL1031" i="6" s="1"/>
  <c r="BG261" i="6"/>
  <c r="AQ263" i="6"/>
  <c r="AP262" i="6"/>
  <c r="C150" i="6"/>
  <c r="BA150" i="6"/>
  <c r="G150" i="6"/>
  <c r="O150" i="6" s="1"/>
  <c r="AY263" i="6"/>
  <c r="BF261" i="6"/>
  <c r="BD263" i="6"/>
  <c r="AM263" i="6" s="1"/>
  <c r="AW263" i="6"/>
  <c r="A264" i="6"/>
  <c r="AI264" i="6" s="1"/>
  <c r="BJ262" i="6"/>
  <c r="BI262" i="6" s="1"/>
  <c r="BH262" i="6"/>
  <c r="BE262" i="6"/>
  <c r="H290" i="3"/>
  <c r="I290" i="3" s="1"/>
  <c r="G291" i="3"/>
  <c r="J289" i="3"/>
  <c r="K289" i="3" s="1"/>
  <c r="L289" i="3"/>
  <c r="H1018" i="3" l="1"/>
  <c r="I1018" i="3" s="1"/>
  <c r="G1019" i="3"/>
  <c r="J1017" i="3"/>
  <c r="K1017" i="3" s="1"/>
  <c r="BL1032" i="6" s="1"/>
  <c r="L1017" i="3"/>
  <c r="AP263" i="6"/>
  <c r="BG262" i="6"/>
  <c r="BF262" i="6" s="1"/>
  <c r="AQ264" i="6"/>
  <c r="L150" i="6"/>
  <c r="Z150" i="6" s="1"/>
  <c r="H150" i="6"/>
  <c r="P150" i="6" s="1"/>
  <c r="BB150" i="6"/>
  <c r="AZ151" i="6" s="1"/>
  <c r="AY264" i="6"/>
  <c r="A265" i="6"/>
  <c r="AI265" i="6" s="1"/>
  <c r="AW264" i="6"/>
  <c r="BD264" i="6"/>
  <c r="AM264" i="6" s="1"/>
  <c r="BE263" i="6"/>
  <c r="BH263" i="6"/>
  <c r="BJ263" i="6"/>
  <c r="BI263" i="6" s="1"/>
  <c r="J290" i="3"/>
  <c r="K290" i="3" s="1"/>
  <c r="L290" i="3"/>
  <c r="G292" i="3"/>
  <c r="H291" i="3"/>
  <c r="I291" i="3" s="1"/>
  <c r="H1019" i="3" l="1"/>
  <c r="I1019" i="3" s="1"/>
  <c r="G1020" i="3"/>
  <c r="L1018" i="3"/>
  <c r="J1018" i="3"/>
  <c r="K1018" i="3" s="1"/>
  <c r="BL1033" i="6" s="1"/>
  <c r="BG263" i="6"/>
  <c r="BF263" i="6" s="1"/>
  <c r="AP264" i="6"/>
  <c r="AQ265" i="6"/>
  <c r="G151" i="6"/>
  <c r="O151" i="6" s="1"/>
  <c r="C151" i="6"/>
  <c r="BA151" i="6"/>
  <c r="BB151" i="6" s="1"/>
  <c r="AY265" i="6"/>
  <c r="BD265" i="6"/>
  <c r="AM265" i="6" s="1"/>
  <c r="A266" i="6"/>
  <c r="AI266" i="6" s="1"/>
  <c r="AW265" i="6"/>
  <c r="BH264" i="6"/>
  <c r="BE264" i="6"/>
  <c r="BJ264" i="6"/>
  <c r="BI264" i="6" s="1"/>
  <c r="G293" i="3"/>
  <c r="H292" i="3"/>
  <c r="I292" i="3" s="1"/>
  <c r="J291" i="3"/>
  <c r="K291" i="3" s="1"/>
  <c r="L291" i="3"/>
  <c r="H1020" i="3" l="1"/>
  <c r="I1020" i="3" s="1"/>
  <c r="G1021" i="3"/>
  <c r="J1019" i="3"/>
  <c r="K1019" i="3" s="1"/>
  <c r="BL1034" i="6" s="1"/>
  <c r="L1019" i="3"/>
  <c r="AP265" i="6"/>
  <c r="AQ266" i="6"/>
  <c r="AZ152" i="6"/>
  <c r="L151" i="6"/>
  <c r="Z151" i="6" s="1"/>
  <c r="H151" i="6"/>
  <c r="P151" i="6" s="1"/>
  <c r="BG264" i="6"/>
  <c r="BF264" i="6" s="1"/>
  <c r="AY266" i="6"/>
  <c r="AW266" i="6"/>
  <c r="A267" i="6"/>
  <c r="AI267" i="6" s="1"/>
  <c r="BD266" i="6"/>
  <c r="AM266" i="6" s="1"/>
  <c r="BE265" i="6"/>
  <c r="BJ265" i="6"/>
  <c r="BI265" i="6" s="1"/>
  <c r="BH265" i="6"/>
  <c r="L292" i="3"/>
  <c r="J292" i="3"/>
  <c r="K292" i="3" s="1"/>
  <c r="H293" i="3"/>
  <c r="I293" i="3" s="1"/>
  <c r="G294" i="3"/>
  <c r="H1021" i="3" l="1"/>
  <c r="I1021" i="3" s="1"/>
  <c r="G1022" i="3"/>
  <c r="L1020" i="3"/>
  <c r="J1020" i="3"/>
  <c r="K1020" i="3" s="1"/>
  <c r="BL1035" i="6" s="1"/>
  <c r="BG265" i="6"/>
  <c r="BF265" i="6" s="1"/>
  <c r="AP266" i="6"/>
  <c r="AQ267" i="6"/>
  <c r="G152" i="6"/>
  <c r="O152" i="6" s="1"/>
  <c r="BA152" i="6"/>
  <c r="C152" i="6"/>
  <c r="AY267" i="6"/>
  <c r="BD267" i="6"/>
  <c r="AM267" i="6" s="1"/>
  <c r="A268" i="6"/>
  <c r="AI268" i="6" s="1"/>
  <c r="AW267" i="6"/>
  <c r="BJ266" i="6"/>
  <c r="BI266" i="6" s="1"/>
  <c r="BH266" i="6"/>
  <c r="BE266" i="6"/>
  <c r="J293" i="3"/>
  <c r="K293" i="3" s="1"/>
  <c r="L293" i="3"/>
  <c r="H294" i="3"/>
  <c r="I294" i="3" s="1"/>
  <c r="G295" i="3"/>
  <c r="H1022" i="3" l="1"/>
  <c r="I1022" i="3" s="1"/>
  <c r="G1023" i="3"/>
  <c r="J1021" i="3"/>
  <c r="K1021" i="3" s="1"/>
  <c r="BL1036" i="6" s="1"/>
  <c r="L1021" i="3"/>
  <c r="AP267" i="6"/>
  <c r="AQ268" i="6"/>
  <c r="BG266" i="6"/>
  <c r="BF266" i="6" s="1"/>
  <c r="BB152" i="6"/>
  <c r="AZ153" i="6" s="1"/>
  <c r="L152" i="6"/>
  <c r="Z152" i="6" s="1"/>
  <c r="H152" i="6"/>
  <c r="P152" i="6" s="1"/>
  <c r="AY268" i="6"/>
  <c r="A269" i="6"/>
  <c r="AI269" i="6" s="1"/>
  <c r="AW268" i="6"/>
  <c r="BD268" i="6"/>
  <c r="AM268" i="6" s="1"/>
  <c r="BH267" i="6"/>
  <c r="BE267" i="6"/>
  <c r="BJ267" i="6"/>
  <c r="BI267" i="6" s="1"/>
  <c r="J294" i="3"/>
  <c r="K294" i="3" s="1"/>
  <c r="L294" i="3"/>
  <c r="G296" i="3"/>
  <c r="H295" i="3"/>
  <c r="I295" i="3" s="1"/>
  <c r="H1023" i="3" l="1"/>
  <c r="I1023" i="3" s="1"/>
  <c r="G1024" i="3"/>
  <c r="L1022" i="3"/>
  <c r="J1022" i="3"/>
  <c r="K1022" i="3" s="1"/>
  <c r="BL1037" i="6" s="1"/>
  <c r="AP268" i="6"/>
  <c r="AQ269" i="6"/>
  <c r="BG267" i="6"/>
  <c r="BF267" i="6" s="1"/>
  <c r="G153" i="6"/>
  <c r="O153" i="6" s="1"/>
  <c r="C153" i="6"/>
  <c r="BA153" i="6"/>
  <c r="AY269" i="6"/>
  <c r="BH268" i="6"/>
  <c r="BE268" i="6"/>
  <c r="BJ268" i="6"/>
  <c r="BI268" i="6" s="1"/>
  <c r="A270" i="6"/>
  <c r="AI270" i="6" s="1"/>
  <c r="BD269" i="6"/>
  <c r="AM269" i="6" s="1"/>
  <c r="AW269" i="6"/>
  <c r="J295" i="3"/>
  <c r="K295" i="3" s="1"/>
  <c r="L295" i="3"/>
  <c r="G297" i="3"/>
  <c r="H296" i="3"/>
  <c r="I296" i="3" s="1"/>
  <c r="H1024" i="3" l="1"/>
  <c r="I1024" i="3" s="1"/>
  <c r="G1025" i="3"/>
  <c r="J1023" i="3"/>
  <c r="K1023" i="3" s="1"/>
  <c r="BL1038" i="6" s="1"/>
  <c r="L1023" i="3"/>
  <c r="AP269" i="6"/>
  <c r="AQ270" i="6"/>
  <c r="H153" i="6"/>
  <c r="P153" i="6" s="1"/>
  <c r="L153" i="6"/>
  <c r="Z153" i="6" s="1"/>
  <c r="BB153" i="6"/>
  <c r="AZ154" i="6" s="1"/>
  <c r="BG268" i="6"/>
  <c r="BF268" i="6" s="1"/>
  <c r="AY270" i="6"/>
  <c r="BH269" i="6"/>
  <c r="BE269" i="6"/>
  <c r="BJ269" i="6"/>
  <c r="BI269" i="6" s="1"/>
  <c r="AW270" i="6"/>
  <c r="A271" i="6"/>
  <c r="AI271" i="6" s="1"/>
  <c r="BD270" i="6"/>
  <c r="AM270" i="6" s="1"/>
  <c r="L296" i="3"/>
  <c r="J296" i="3"/>
  <c r="K296" i="3" s="1"/>
  <c r="H297" i="3"/>
  <c r="I297" i="3" s="1"/>
  <c r="G298" i="3"/>
  <c r="H1025" i="3" l="1"/>
  <c r="I1025" i="3" s="1"/>
  <c r="G1026" i="3"/>
  <c r="L1024" i="3"/>
  <c r="J1024" i="3"/>
  <c r="K1024" i="3" s="1"/>
  <c r="BL1039" i="6" s="1"/>
  <c r="AP270" i="6"/>
  <c r="BG269" i="6"/>
  <c r="BF269" i="6" s="1"/>
  <c r="AQ271" i="6"/>
  <c r="G154" i="6"/>
  <c r="O154" i="6" s="1"/>
  <c r="BA154" i="6"/>
  <c r="BB154" i="6" s="1"/>
  <c r="C154" i="6"/>
  <c r="AY271" i="6"/>
  <c r="BD271" i="6"/>
  <c r="AM271" i="6" s="1"/>
  <c r="AW271" i="6"/>
  <c r="A272" i="6"/>
  <c r="AI272" i="6" s="1"/>
  <c r="BJ270" i="6"/>
  <c r="BI270" i="6" s="1"/>
  <c r="BH270" i="6"/>
  <c r="BE270" i="6"/>
  <c r="H298" i="3"/>
  <c r="I298" i="3" s="1"/>
  <c r="G299" i="3"/>
  <c r="J297" i="3"/>
  <c r="K297" i="3" s="1"/>
  <c r="L297" i="3"/>
  <c r="H1026" i="3" l="1"/>
  <c r="I1026" i="3" s="1"/>
  <c r="G1027" i="3"/>
  <c r="J1025" i="3"/>
  <c r="K1025" i="3" s="1"/>
  <c r="BL1040" i="6" s="1"/>
  <c r="L1025" i="3"/>
  <c r="AP271" i="6"/>
  <c r="AQ272" i="6"/>
  <c r="H154" i="6"/>
  <c r="P154" i="6" s="1"/>
  <c r="L154" i="6"/>
  <c r="Z154" i="6" s="1"/>
  <c r="AZ155" i="6"/>
  <c r="BG270" i="6"/>
  <c r="BF270" i="6" s="1"/>
  <c r="AY272" i="6"/>
  <c r="A273" i="6"/>
  <c r="AI273" i="6" s="1"/>
  <c r="BD272" i="6"/>
  <c r="AM272" i="6" s="1"/>
  <c r="AW272" i="6"/>
  <c r="BJ271" i="6"/>
  <c r="BI271" i="6" s="1"/>
  <c r="BH271" i="6"/>
  <c r="BE271" i="6"/>
  <c r="G300" i="3"/>
  <c r="H299" i="3"/>
  <c r="I299" i="3" s="1"/>
  <c r="J298" i="3"/>
  <c r="K298" i="3" s="1"/>
  <c r="L298" i="3"/>
  <c r="H1027" i="3" l="1"/>
  <c r="I1027" i="3" s="1"/>
  <c r="G1028" i="3"/>
  <c r="L1026" i="3"/>
  <c r="J1026" i="3"/>
  <c r="K1026" i="3" s="1"/>
  <c r="BL1041" i="6" s="1"/>
  <c r="AP272" i="6"/>
  <c r="BG271" i="6"/>
  <c r="BF271" i="6" s="1"/>
  <c r="AQ273" i="6"/>
  <c r="G155" i="6"/>
  <c r="O155" i="6" s="1"/>
  <c r="C155" i="6"/>
  <c r="BA155" i="6"/>
  <c r="AY273" i="6"/>
  <c r="BH272" i="6"/>
  <c r="BE272" i="6"/>
  <c r="BJ272" i="6"/>
  <c r="BI272" i="6" s="1"/>
  <c r="A274" i="6"/>
  <c r="AI274" i="6" s="1"/>
  <c r="BD273" i="6"/>
  <c r="AM273" i="6" s="1"/>
  <c r="AW273" i="6"/>
  <c r="G301" i="3"/>
  <c r="H300" i="3"/>
  <c r="I300" i="3" s="1"/>
  <c r="J299" i="3"/>
  <c r="K299" i="3" s="1"/>
  <c r="L299" i="3"/>
  <c r="H1028" i="3" l="1"/>
  <c r="I1028" i="3" s="1"/>
  <c r="G1029" i="3"/>
  <c r="J1027" i="3"/>
  <c r="K1027" i="3" s="1"/>
  <c r="BL1042" i="6" s="1"/>
  <c r="L1027" i="3"/>
  <c r="AP273" i="6"/>
  <c r="AQ274" i="6"/>
  <c r="BB155" i="6"/>
  <c r="AZ156" i="6" s="1"/>
  <c r="L155" i="6"/>
  <c r="Z155" i="6" s="1"/>
  <c r="H155" i="6"/>
  <c r="P155" i="6" s="1"/>
  <c r="BG272" i="6"/>
  <c r="BF272" i="6" s="1"/>
  <c r="AY274" i="6"/>
  <c r="AW274" i="6"/>
  <c r="A275" i="6"/>
  <c r="AI275" i="6" s="1"/>
  <c r="BD274" i="6"/>
  <c r="AM274" i="6" s="1"/>
  <c r="BH273" i="6"/>
  <c r="BE273" i="6"/>
  <c r="BJ273" i="6"/>
  <c r="BI273" i="6" s="1"/>
  <c r="L300" i="3"/>
  <c r="J300" i="3"/>
  <c r="K300" i="3" s="1"/>
  <c r="H301" i="3"/>
  <c r="I301" i="3" s="1"/>
  <c r="G302" i="3"/>
  <c r="H1029" i="3" l="1"/>
  <c r="I1029" i="3" s="1"/>
  <c r="G1030" i="3"/>
  <c r="L1028" i="3"/>
  <c r="J1028" i="3"/>
  <c r="K1028" i="3" s="1"/>
  <c r="BL1043" i="6" s="1"/>
  <c r="AP274" i="6"/>
  <c r="AQ275" i="6"/>
  <c r="BG273" i="6"/>
  <c r="BF273" i="6" s="1"/>
  <c r="BA156" i="6"/>
  <c r="BB156" i="6" s="1"/>
  <c r="C156" i="6"/>
  <c r="G156" i="6"/>
  <c r="O156" i="6" s="1"/>
  <c r="AY275" i="6"/>
  <c r="BD275" i="6"/>
  <c r="AM275" i="6" s="1"/>
  <c r="AW275" i="6"/>
  <c r="A276" i="6"/>
  <c r="AI276" i="6" s="1"/>
  <c r="BJ274" i="6"/>
  <c r="BI274" i="6" s="1"/>
  <c r="BH274" i="6"/>
  <c r="BE274" i="6"/>
  <c r="J301" i="3"/>
  <c r="K301" i="3" s="1"/>
  <c r="L301" i="3"/>
  <c r="H302" i="3"/>
  <c r="I302" i="3" s="1"/>
  <c r="G303" i="3"/>
  <c r="H1030" i="3" l="1"/>
  <c r="I1030" i="3" s="1"/>
  <c r="G1031" i="3"/>
  <c r="J1029" i="3"/>
  <c r="K1029" i="3" s="1"/>
  <c r="BL1044" i="6" s="1"/>
  <c r="L1029" i="3"/>
  <c r="AZ157" i="6"/>
  <c r="G157" i="6" s="1"/>
  <c r="O157" i="6" s="1"/>
  <c r="AQ276" i="6"/>
  <c r="AP275" i="6"/>
  <c r="BG274" i="6"/>
  <c r="BF274" i="6" s="1"/>
  <c r="C157" i="6"/>
  <c r="L156" i="6"/>
  <c r="Z156" i="6" s="1"/>
  <c r="H156" i="6"/>
  <c r="P156" i="6" s="1"/>
  <c r="AY276" i="6"/>
  <c r="A277" i="6"/>
  <c r="AI277" i="6" s="1"/>
  <c r="BD276" i="6"/>
  <c r="AM276" i="6" s="1"/>
  <c r="AW276" i="6"/>
  <c r="BJ275" i="6"/>
  <c r="BI275" i="6" s="1"/>
  <c r="BH275" i="6"/>
  <c r="BE275" i="6"/>
  <c r="G304" i="3"/>
  <c r="H303" i="3"/>
  <c r="I303" i="3" s="1"/>
  <c r="J302" i="3"/>
  <c r="K302" i="3" s="1"/>
  <c r="L302" i="3"/>
  <c r="BA157" i="6" l="1"/>
  <c r="H1031" i="3"/>
  <c r="I1031" i="3" s="1"/>
  <c r="G1032" i="3"/>
  <c r="L1030" i="3"/>
  <c r="J1030" i="3"/>
  <c r="K1030" i="3" s="1"/>
  <c r="BL1045" i="6" s="1"/>
  <c r="BG275" i="6"/>
  <c r="BF275" i="6" s="1"/>
  <c r="AQ277" i="6"/>
  <c r="AP276" i="6"/>
  <c r="BB157" i="6"/>
  <c r="AZ158" i="6" s="1"/>
  <c r="H157" i="6"/>
  <c r="P157" i="6" s="1"/>
  <c r="L157" i="6"/>
  <c r="Z157" i="6" s="1"/>
  <c r="AY277" i="6"/>
  <c r="BH276" i="6"/>
  <c r="BE276" i="6"/>
  <c r="BJ276" i="6"/>
  <c r="BI276" i="6" s="1"/>
  <c r="A278" i="6"/>
  <c r="AI278" i="6" s="1"/>
  <c r="BD277" i="6"/>
  <c r="AM277" i="6" s="1"/>
  <c r="AW277" i="6"/>
  <c r="J303" i="3"/>
  <c r="K303" i="3" s="1"/>
  <c r="L303" i="3"/>
  <c r="G305" i="3"/>
  <c r="H304" i="3"/>
  <c r="I304" i="3" s="1"/>
  <c r="H1032" i="3" l="1"/>
  <c r="I1032" i="3" s="1"/>
  <c r="G1033" i="3"/>
  <c r="J1031" i="3"/>
  <c r="K1031" i="3" s="1"/>
  <c r="BL1046" i="6" s="1"/>
  <c r="L1031" i="3"/>
  <c r="BG276" i="6"/>
  <c r="BF276" i="6" s="1"/>
  <c r="AQ278" i="6"/>
  <c r="AP277" i="6"/>
  <c r="BA158" i="6"/>
  <c r="BB158" i="6" s="1"/>
  <c r="C158" i="6"/>
  <c r="G158" i="6"/>
  <c r="O158" i="6" s="1"/>
  <c r="AY278" i="6"/>
  <c r="BH277" i="6"/>
  <c r="BE277" i="6"/>
  <c r="BJ277" i="6"/>
  <c r="BI277" i="6" s="1"/>
  <c r="AW278" i="6"/>
  <c r="A279" i="6"/>
  <c r="AI279" i="6" s="1"/>
  <c r="BD278" i="6"/>
  <c r="AM278" i="6" s="1"/>
  <c r="L304" i="3"/>
  <c r="J304" i="3"/>
  <c r="K304" i="3" s="1"/>
  <c r="H305" i="3"/>
  <c r="I305" i="3" s="1"/>
  <c r="G306" i="3"/>
  <c r="L1032" i="3" l="1"/>
  <c r="J1032" i="3"/>
  <c r="K1032" i="3" s="1"/>
  <c r="BL1047" i="6" s="1"/>
  <c r="H1033" i="3"/>
  <c r="I1033" i="3" s="1"/>
  <c r="G1034" i="3"/>
  <c r="BG277" i="6"/>
  <c r="BF277" i="6" s="1"/>
  <c r="AQ279" i="6"/>
  <c r="AP278" i="6"/>
  <c r="H158" i="6"/>
  <c r="P158" i="6" s="1"/>
  <c r="L158" i="6"/>
  <c r="Z158" i="6" s="1"/>
  <c r="AZ159" i="6"/>
  <c r="AY279" i="6"/>
  <c r="BJ278" i="6"/>
  <c r="BI278" i="6" s="1"/>
  <c r="BH278" i="6"/>
  <c r="BE278" i="6"/>
  <c r="BD279" i="6"/>
  <c r="AM279" i="6" s="1"/>
  <c r="AW279" i="6"/>
  <c r="A280" i="6"/>
  <c r="AI280" i="6" s="1"/>
  <c r="H306" i="3"/>
  <c r="I306" i="3" s="1"/>
  <c r="G307" i="3"/>
  <c r="J305" i="3"/>
  <c r="K305" i="3" s="1"/>
  <c r="L305" i="3"/>
  <c r="H1034" i="3" l="1"/>
  <c r="I1034" i="3" s="1"/>
  <c r="G1035" i="3"/>
  <c r="J1033" i="3"/>
  <c r="K1033" i="3" s="1"/>
  <c r="BL1048" i="6" s="1"/>
  <c r="L1033" i="3"/>
  <c r="AQ280" i="6"/>
  <c r="AP279" i="6"/>
  <c r="G159" i="6"/>
  <c r="O159" i="6" s="1"/>
  <c r="BA159" i="6"/>
  <c r="C159" i="6"/>
  <c r="BG278" i="6"/>
  <c r="BF278" i="6" s="1"/>
  <c r="AY280" i="6"/>
  <c r="BJ279" i="6"/>
  <c r="BI279" i="6" s="1"/>
  <c r="BH279" i="6"/>
  <c r="BE279" i="6"/>
  <c r="A281" i="6"/>
  <c r="AI281" i="6" s="1"/>
  <c r="BD280" i="6"/>
  <c r="AM280" i="6" s="1"/>
  <c r="AW280" i="6"/>
  <c r="J306" i="3"/>
  <c r="K306" i="3" s="1"/>
  <c r="L306" i="3"/>
  <c r="G308" i="3"/>
  <c r="H307" i="3"/>
  <c r="I307" i="3" s="1"/>
  <c r="L1034" i="3" l="1"/>
  <c r="J1034" i="3"/>
  <c r="K1034" i="3" s="1"/>
  <c r="BL1049" i="6" s="1"/>
  <c r="H1035" i="3"/>
  <c r="I1035" i="3" s="1"/>
  <c r="G1036" i="3"/>
  <c r="AQ281" i="6"/>
  <c r="AP280" i="6"/>
  <c r="L159" i="6"/>
  <c r="Z159" i="6" s="1"/>
  <c r="H159" i="6"/>
  <c r="P159" i="6" s="1"/>
  <c r="BB159" i="6"/>
  <c r="AZ160" i="6" s="1"/>
  <c r="BG279" i="6"/>
  <c r="BF279" i="6" s="1"/>
  <c r="AY281" i="6"/>
  <c r="BH280" i="6"/>
  <c r="BE280" i="6"/>
  <c r="BJ280" i="6"/>
  <c r="BI280" i="6" s="1"/>
  <c r="A282" i="6"/>
  <c r="AI282" i="6" s="1"/>
  <c r="BD281" i="6"/>
  <c r="AM281" i="6" s="1"/>
  <c r="AW281" i="6"/>
  <c r="J307" i="3"/>
  <c r="K307" i="3" s="1"/>
  <c r="L307" i="3"/>
  <c r="G309" i="3"/>
  <c r="H308" i="3"/>
  <c r="I308" i="3" s="1"/>
  <c r="H1036" i="3" l="1"/>
  <c r="I1036" i="3" s="1"/>
  <c r="G1037" i="3"/>
  <c r="J1035" i="3"/>
  <c r="K1035" i="3" s="1"/>
  <c r="BL1050" i="6" s="1"/>
  <c r="L1035" i="3"/>
  <c r="BG280" i="6"/>
  <c r="AQ282" i="6"/>
  <c r="AP281" i="6"/>
  <c r="BA160" i="6"/>
  <c r="BB160" i="6" s="1"/>
  <c r="G160" i="6"/>
  <c r="O160" i="6" s="1"/>
  <c r="C160" i="6"/>
  <c r="AY282" i="6"/>
  <c r="BF280" i="6"/>
  <c r="BH281" i="6"/>
  <c r="BE281" i="6"/>
  <c r="BJ281" i="6"/>
  <c r="BI281" i="6" s="1"/>
  <c r="AW282" i="6"/>
  <c r="A283" i="6"/>
  <c r="AI283" i="6" s="1"/>
  <c r="BD282" i="6"/>
  <c r="AM282" i="6" s="1"/>
  <c r="L308" i="3"/>
  <c r="J308" i="3"/>
  <c r="K308" i="3" s="1"/>
  <c r="H309" i="3"/>
  <c r="I309" i="3" s="1"/>
  <c r="G310" i="3"/>
  <c r="L1036" i="3" l="1"/>
  <c r="J1036" i="3"/>
  <c r="K1036" i="3" s="1"/>
  <c r="BL1051" i="6" s="1"/>
  <c r="H1037" i="3"/>
  <c r="I1037" i="3" s="1"/>
  <c r="G1038" i="3"/>
  <c r="AQ283" i="6"/>
  <c r="AP282" i="6"/>
  <c r="H160" i="6"/>
  <c r="P160" i="6" s="1"/>
  <c r="L160" i="6"/>
  <c r="Z160" i="6" s="1"/>
  <c r="AZ161" i="6"/>
  <c r="BG281" i="6"/>
  <c r="BF281" i="6" s="1"/>
  <c r="AY283" i="6"/>
  <c r="BJ282" i="6"/>
  <c r="BI282" i="6" s="1"/>
  <c r="BH282" i="6"/>
  <c r="BE282" i="6"/>
  <c r="BD283" i="6"/>
  <c r="AM283" i="6" s="1"/>
  <c r="AW283" i="6"/>
  <c r="A284" i="6"/>
  <c r="AI284" i="6" s="1"/>
  <c r="H310" i="3"/>
  <c r="I310" i="3" s="1"/>
  <c r="G311" i="3"/>
  <c r="J309" i="3"/>
  <c r="K309" i="3" s="1"/>
  <c r="L309" i="3"/>
  <c r="H1038" i="3" l="1"/>
  <c r="I1038" i="3" s="1"/>
  <c r="G1039" i="3"/>
  <c r="J1037" i="3"/>
  <c r="K1037" i="3" s="1"/>
  <c r="BL1052" i="6" s="1"/>
  <c r="L1037" i="3"/>
  <c r="BG282" i="6"/>
  <c r="BF282" i="6" s="1"/>
  <c r="AQ284" i="6"/>
  <c r="AP283" i="6"/>
  <c r="BA161" i="6"/>
  <c r="BB161" i="6" s="1"/>
  <c r="G161" i="6"/>
  <c r="O161" i="6" s="1"/>
  <c r="C161" i="6"/>
  <c r="AY284" i="6"/>
  <c r="A285" i="6"/>
  <c r="AI285" i="6" s="1"/>
  <c r="BD284" i="6"/>
  <c r="AM284" i="6" s="1"/>
  <c r="AW284" i="6"/>
  <c r="BJ283" i="6"/>
  <c r="BI283" i="6" s="1"/>
  <c r="BH283" i="6"/>
  <c r="BE283" i="6"/>
  <c r="J310" i="3"/>
  <c r="K310" i="3" s="1"/>
  <c r="L310" i="3"/>
  <c r="G312" i="3"/>
  <c r="H311" i="3"/>
  <c r="I311" i="3" s="1"/>
  <c r="H1039" i="3" l="1"/>
  <c r="I1039" i="3" s="1"/>
  <c r="G1040" i="3"/>
  <c r="L1038" i="3"/>
  <c r="J1038" i="3"/>
  <c r="K1038" i="3" s="1"/>
  <c r="BL1053" i="6" s="1"/>
  <c r="AZ162" i="6"/>
  <c r="C162" i="6" s="1"/>
  <c r="AP284" i="6"/>
  <c r="AQ285" i="6"/>
  <c r="G162" i="6"/>
  <c r="O162" i="6" s="1"/>
  <c r="H161" i="6"/>
  <c r="P161" i="6" s="1"/>
  <c r="L161" i="6"/>
  <c r="Z161" i="6" s="1"/>
  <c r="BG283" i="6"/>
  <c r="BF283" i="6" s="1"/>
  <c r="AY285" i="6"/>
  <c r="BH284" i="6"/>
  <c r="BE284" i="6"/>
  <c r="BJ284" i="6"/>
  <c r="BI284" i="6" s="1"/>
  <c r="A286" i="6"/>
  <c r="AI286" i="6" s="1"/>
  <c r="BD285" i="6"/>
  <c r="AM285" i="6" s="1"/>
  <c r="AW285" i="6"/>
  <c r="J311" i="3"/>
  <c r="K311" i="3" s="1"/>
  <c r="L311" i="3"/>
  <c r="G313" i="3"/>
  <c r="H312" i="3"/>
  <c r="I312" i="3" s="1"/>
  <c r="H1040" i="3" l="1"/>
  <c r="I1040" i="3" s="1"/>
  <c r="G1041" i="3"/>
  <c r="J1039" i="3"/>
  <c r="K1039" i="3" s="1"/>
  <c r="BL1054" i="6" s="1"/>
  <c r="L1039" i="3"/>
  <c r="BA162" i="6"/>
  <c r="AQ286" i="6"/>
  <c r="AP285" i="6"/>
  <c r="BG284" i="6"/>
  <c r="BF284" i="6" s="1"/>
  <c r="H162" i="6"/>
  <c r="P162" i="6" s="1"/>
  <c r="L162" i="6"/>
  <c r="Z162" i="6" s="1"/>
  <c r="BB162" i="6"/>
  <c r="AZ163" i="6" s="1"/>
  <c r="AY286" i="6"/>
  <c r="AW286" i="6"/>
  <c r="A287" i="6"/>
  <c r="AI287" i="6" s="1"/>
  <c r="BD286" i="6"/>
  <c r="AM286" i="6" s="1"/>
  <c r="BH285" i="6"/>
  <c r="BE285" i="6"/>
  <c r="BJ285" i="6"/>
  <c r="BI285" i="6" s="1"/>
  <c r="L312" i="3"/>
  <c r="J312" i="3"/>
  <c r="K312" i="3" s="1"/>
  <c r="H313" i="3"/>
  <c r="I313" i="3" s="1"/>
  <c r="G314" i="3"/>
  <c r="H1041" i="3" l="1"/>
  <c r="I1041" i="3" s="1"/>
  <c r="G1042" i="3"/>
  <c r="L1040" i="3"/>
  <c r="J1040" i="3"/>
  <c r="K1040" i="3" s="1"/>
  <c r="BL1055" i="6" s="1"/>
  <c r="AQ287" i="6"/>
  <c r="AP286" i="6"/>
  <c r="BA163" i="6"/>
  <c r="G163" i="6"/>
  <c r="O163" i="6" s="1"/>
  <c r="C163" i="6"/>
  <c r="BG285" i="6"/>
  <c r="BF285" i="6" s="1"/>
  <c r="AY287" i="6"/>
  <c r="BJ286" i="6"/>
  <c r="BI286" i="6" s="1"/>
  <c r="BH286" i="6"/>
  <c r="BE286" i="6"/>
  <c r="BD287" i="6"/>
  <c r="AM287" i="6" s="1"/>
  <c r="AW287" i="6"/>
  <c r="A288" i="6"/>
  <c r="AI288" i="6" s="1"/>
  <c r="H314" i="3"/>
  <c r="I314" i="3" s="1"/>
  <c r="G315" i="3"/>
  <c r="J313" i="3"/>
  <c r="K313" i="3" s="1"/>
  <c r="L313" i="3"/>
  <c r="H1042" i="3" l="1"/>
  <c r="I1042" i="3" s="1"/>
  <c r="G1043" i="3"/>
  <c r="J1041" i="3"/>
  <c r="K1041" i="3" s="1"/>
  <c r="BL1056" i="6" s="1"/>
  <c r="L1041" i="3"/>
  <c r="AQ288" i="6"/>
  <c r="BG286" i="6"/>
  <c r="BF286" i="6" s="1"/>
  <c r="AP287" i="6"/>
  <c r="L163" i="6"/>
  <c r="Z163" i="6" s="1"/>
  <c r="H163" i="6"/>
  <c r="P163" i="6" s="1"/>
  <c r="BB163" i="6"/>
  <c r="AZ164" i="6" s="1"/>
  <c r="AY288" i="6"/>
  <c r="BJ287" i="6"/>
  <c r="BI287" i="6" s="1"/>
  <c r="BH287" i="6"/>
  <c r="BE287" i="6"/>
  <c r="A289" i="6"/>
  <c r="AI289" i="6" s="1"/>
  <c r="BD288" i="6"/>
  <c r="AM288" i="6" s="1"/>
  <c r="AW288" i="6"/>
  <c r="G316" i="3"/>
  <c r="H315" i="3"/>
  <c r="I315" i="3" s="1"/>
  <c r="J314" i="3"/>
  <c r="K314" i="3" s="1"/>
  <c r="L314" i="3"/>
  <c r="G1044" i="3" l="1"/>
  <c r="H1043" i="3"/>
  <c r="I1043" i="3" s="1"/>
  <c r="L1042" i="3"/>
  <c r="J1042" i="3"/>
  <c r="K1042" i="3" s="1"/>
  <c r="BL1057" i="6" s="1"/>
  <c r="BG287" i="6"/>
  <c r="BF287" i="6" s="1"/>
  <c r="AQ289" i="6"/>
  <c r="AP288" i="6"/>
  <c r="G164" i="6"/>
  <c r="O164" i="6" s="1"/>
  <c r="C164" i="6"/>
  <c r="BA164" i="6"/>
  <c r="AY289" i="6"/>
  <c r="BH288" i="6"/>
  <c r="BE288" i="6"/>
  <c r="BJ288" i="6"/>
  <c r="BI288" i="6" s="1"/>
  <c r="A290" i="6"/>
  <c r="AI290" i="6" s="1"/>
  <c r="BD289" i="6"/>
  <c r="AM289" i="6" s="1"/>
  <c r="AW289" i="6"/>
  <c r="J315" i="3"/>
  <c r="K315" i="3" s="1"/>
  <c r="L315" i="3"/>
  <c r="G317" i="3"/>
  <c r="H316" i="3"/>
  <c r="I316" i="3" s="1"/>
  <c r="J1043" i="3" l="1"/>
  <c r="K1043" i="3" s="1"/>
  <c r="BL1058" i="6" s="1"/>
  <c r="L1043" i="3"/>
  <c r="H1044" i="3"/>
  <c r="I1044" i="3" s="1"/>
  <c r="G1045" i="3"/>
  <c r="AQ290" i="6"/>
  <c r="AP289" i="6"/>
  <c r="H164" i="6"/>
  <c r="P164" i="6" s="1"/>
  <c r="L164" i="6"/>
  <c r="Z164" i="6" s="1"/>
  <c r="BB164" i="6"/>
  <c r="AZ165" i="6" s="1"/>
  <c r="BG288" i="6"/>
  <c r="BF288" i="6" s="1"/>
  <c r="AY290" i="6"/>
  <c r="BH289" i="6"/>
  <c r="BE289" i="6"/>
  <c r="BJ289" i="6"/>
  <c r="BI289" i="6" s="1"/>
  <c r="AW290" i="6"/>
  <c r="A291" i="6"/>
  <c r="AI291" i="6" s="1"/>
  <c r="BD290" i="6"/>
  <c r="AM290" i="6" s="1"/>
  <c r="L316" i="3"/>
  <c r="J316" i="3"/>
  <c r="K316" i="3" s="1"/>
  <c r="H317" i="3"/>
  <c r="I317" i="3" s="1"/>
  <c r="G318" i="3"/>
  <c r="H1045" i="3" l="1"/>
  <c r="I1045" i="3" s="1"/>
  <c r="G1046" i="3"/>
  <c r="L1044" i="3"/>
  <c r="J1044" i="3"/>
  <c r="K1044" i="3" s="1"/>
  <c r="BL1059" i="6" s="1"/>
  <c r="AQ291" i="6"/>
  <c r="BG289" i="6"/>
  <c r="BF289" i="6" s="1"/>
  <c r="AP290" i="6"/>
  <c r="BA165" i="6"/>
  <c r="G165" i="6"/>
  <c r="O165" i="6" s="1"/>
  <c r="C165" i="6"/>
  <c r="AY291" i="6"/>
  <c r="BD291" i="6"/>
  <c r="AM291" i="6" s="1"/>
  <c r="AW291" i="6"/>
  <c r="A292" i="6"/>
  <c r="AI292" i="6" s="1"/>
  <c r="BJ290" i="6"/>
  <c r="BI290" i="6" s="1"/>
  <c r="BH290" i="6"/>
  <c r="BE290" i="6"/>
  <c r="H318" i="3"/>
  <c r="I318" i="3" s="1"/>
  <c r="G319" i="3"/>
  <c r="J317" i="3"/>
  <c r="K317" i="3" s="1"/>
  <c r="L317" i="3"/>
  <c r="J1045" i="3" l="1"/>
  <c r="K1045" i="3" s="1"/>
  <c r="BL1060" i="6" s="1"/>
  <c r="L1045" i="3"/>
  <c r="H1046" i="3"/>
  <c r="I1046" i="3" s="1"/>
  <c r="G1047" i="3"/>
  <c r="BG290" i="6"/>
  <c r="AQ292" i="6"/>
  <c r="AP291" i="6"/>
  <c r="H165" i="6"/>
  <c r="P165" i="6" s="1"/>
  <c r="L165" i="6"/>
  <c r="Z165" i="6" s="1"/>
  <c r="BB165" i="6"/>
  <c r="BF290" i="6"/>
  <c r="AY292" i="6"/>
  <c r="A293" i="6"/>
  <c r="AI293" i="6" s="1"/>
  <c r="BD292" i="6"/>
  <c r="AM292" i="6" s="1"/>
  <c r="AW292" i="6"/>
  <c r="BJ291" i="6"/>
  <c r="BI291" i="6" s="1"/>
  <c r="BH291" i="6"/>
  <c r="BE291" i="6"/>
  <c r="G320" i="3"/>
  <c r="H319" i="3"/>
  <c r="I319" i="3" s="1"/>
  <c r="J318" i="3"/>
  <c r="K318" i="3" s="1"/>
  <c r="L318" i="3"/>
  <c r="H1047" i="3" l="1"/>
  <c r="I1047" i="3" s="1"/>
  <c r="G1048" i="3"/>
  <c r="L1046" i="3"/>
  <c r="J1046" i="3"/>
  <c r="K1046" i="3" s="1"/>
  <c r="BL1061" i="6" s="1"/>
  <c r="AY166" i="6"/>
  <c r="AZ166" i="6" s="1"/>
  <c r="BG291" i="6"/>
  <c r="BF291" i="6" s="1"/>
  <c r="AQ293" i="6"/>
  <c r="AP292" i="6"/>
  <c r="AY293" i="6"/>
  <c r="BH292" i="6"/>
  <c r="BE292" i="6"/>
  <c r="BJ292" i="6"/>
  <c r="BI292" i="6" s="1"/>
  <c r="A294" i="6"/>
  <c r="AI294" i="6" s="1"/>
  <c r="BD293" i="6"/>
  <c r="AM293" i="6" s="1"/>
  <c r="AW293" i="6"/>
  <c r="G321" i="3"/>
  <c r="H320" i="3"/>
  <c r="I320" i="3" s="1"/>
  <c r="J319" i="3"/>
  <c r="K319" i="3" s="1"/>
  <c r="L319" i="3"/>
  <c r="J1047" i="3" l="1"/>
  <c r="K1047" i="3" s="1"/>
  <c r="BL1062" i="6" s="1"/>
  <c r="L1047" i="3"/>
  <c r="H1048" i="3"/>
  <c r="I1048" i="3" s="1"/>
  <c r="G1049" i="3"/>
  <c r="G166" i="6"/>
  <c r="O166" i="6" s="1"/>
  <c r="BA166" i="6"/>
  <c r="BB166" i="6" s="1"/>
  <c r="C166" i="6"/>
  <c r="H166" i="6" s="1"/>
  <c r="P166" i="6" s="1"/>
  <c r="AQ294" i="6"/>
  <c r="AP293" i="6"/>
  <c r="BG292" i="6"/>
  <c r="BF292" i="6" s="1"/>
  <c r="AY294" i="6"/>
  <c r="BH293" i="6"/>
  <c r="BE293" i="6"/>
  <c r="BJ293" i="6"/>
  <c r="BI293" i="6" s="1"/>
  <c r="AW294" i="6"/>
  <c r="A295" i="6"/>
  <c r="AI295" i="6" s="1"/>
  <c r="BD294" i="6"/>
  <c r="AM294" i="6" s="1"/>
  <c r="H321" i="3"/>
  <c r="I321" i="3" s="1"/>
  <c r="G322" i="3"/>
  <c r="L320" i="3"/>
  <c r="J320" i="3"/>
  <c r="K320" i="3" s="1"/>
  <c r="H1049" i="3" l="1"/>
  <c r="I1049" i="3" s="1"/>
  <c r="G1050" i="3"/>
  <c r="L1048" i="3"/>
  <c r="J1048" i="3"/>
  <c r="K1048" i="3" s="1"/>
  <c r="BL1063" i="6" s="1"/>
  <c r="L166" i="6"/>
  <c r="Z166" i="6" s="1"/>
  <c r="AZ167" i="6"/>
  <c r="G167" i="6" s="1"/>
  <c r="O167" i="6" s="1"/>
  <c r="AQ295" i="6"/>
  <c r="AP294" i="6"/>
  <c r="BG293" i="6"/>
  <c r="BF293" i="6" s="1"/>
  <c r="AY295" i="6"/>
  <c r="BJ294" i="6"/>
  <c r="BI294" i="6" s="1"/>
  <c r="BH294" i="6"/>
  <c r="BE294" i="6"/>
  <c r="BD295" i="6"/>
  <c r="AM295" i="6" s="1"/>
  <c r="AW295" i="6"/>
  <c r="A296" i="6"/>
  <c r="AI296" i="6" s="1"/>
  <c r="H322" i="3"/>
  <c r="I322" i="3" s="1"/>
  <c r="G323" i="3"/>
  <c r="J321" i="3"/>
  <c r="K321" i="3" s="1"/>
  <c r="L321" i="3"/>
  <c r="BA167" i="6" l="1"/>
  <c r="C167" i="6"/>
  <c r="J1049" i="3"/>
  <c r="K1049" i="3" s="1"/>
  <c r="BL1064" i="6" s="1"/>
  <c r="L1049" i="3"/>
  <c r="H1050" i="3"/>
  <c r="I1050" i="3" s="1"/>
  <c r="G1051" i="3"/>
  <c r="AQ296" i="6"/>
  <c r="BG294" i="6"/>
  <c r="BF294" i="6" s="1"/>
  <c r="AP295" i="6"/>
  <c r="BB167" i="6"/>
  <c r="AZ168" i="6" s="1"/>
  <c r="L167" i="6"/>
  <c r="Z167" i="6" s="1"/>
  <c r="H167" i="6"/>
  <c r="P167" i="6" s="1"/>
  <c r="AY296" i="6"/>
  <c r="A297" i="6"/>
  <c r="AI297" i="6" s="1"/>
  <c r="BD296" i="6"/>
  <c r="AM296" i="6" s="1"/>
  <c r="AW296" i="6"/>
  <c r="BJ295" i="6"/>
  <c r="BI295" i="6" s="1"/>
  <c r="BH295" i="6"/>
  <c r="BE295" i="6"/>
  <c r="G324" i="3"/>
  <c r="H323" i="3"/>
  <c r="I323" i="3" s="1"/>
  <c r="J322" i="3"/>
  <c r="K322" i="3" s="1"/>
  <c r="L322" i="3"/>
  <c r="H1051" i="3" l="1"/>
  <c r="I1051" i="3" s="1"/>
  <c r="G1052" i="3"/>
  <c r="L1050" i="3"/>
  <c r="J1050" i="3"/>
  <c r="K1050" i="3" s="1"/>
  <c r="BL1065" i="6" s="1"/>
  <c r="AQ297" i="6"/>
  <c r="AP296" i="6"/>
  <c r="G168" i="6"/>
  <c r="O168" i="6" s="1"/>
  <c r="C168" i="6"/>
  <c r="BA168" i="6"/>
  <c r="BG295" i="6"/>
  <c r="BF295" i="6" s="1"/>
  <c r="AY297" i="6"/>
  <c r="A298" i="6"/>
  <c r="AI298" i="6" s="1"/>
  <c r="BD297" i="6"/>
  <c r="AM297" i="6" s="1"/>
  <c r="AW297" i="6"/>
  <c r="BH296" i="6"/>
  <c r="BE296" i="6"/>
  <c r="BJ296" i="6"/>
  <c r="BI296" i="6" s="1"/>
  <c r="J323" i="3"/>
  <c r="K323" i="3" s="1"/>
  <c r="L323" i="3"/>
  <c r="G325" i="3"/>
  <c r="H324" i="3"/>
  <c r="I324" i="3" s="1"/>
  <c r="H1052" i="3" l="1"/>
  <c r="I1052" i="3" s="1"/>
  <c r="G1053" i="3"/>
  <c r="J1051" i="3"/>
  <c r="K1051" i="3" s="1"/>
  <c r="BL1066" i="6" s="1"/>
  <c r="L1051" i="3"/>
  <c r="AQ298" i="6"/>
  <c r="AP297" i="6"/>
  <c r="H168" i="6"/>
  <c r="P168" i="6" s="1"/>
  <c r="L168" i="6"/>
  <c r="Z168" i="6" s="1"/>
  <c r="BB168" i="6"/>
  <c r="AZ169" i="6" s="1"/>
  <c r="BG296" i="6"/>
  <c r="BF296" i="6" s="1"/>
  <c r="AY298" i="6"/>
  <c r="AW298" i="6"/>
  <c r="A299" i="6"/>
  <c r="AI299" i="6" s="1"/>
  <c r="BD298" i="6"/>
  <c r="AM298" i="6" s="1"/>
  <c r="BH297" i="6"/>
  <c r="BE297" i="6"/>
  <c r="BJ297" i="6"/>
  <c r="BI297" i="6" s="1"/>
  <c r="H325" i="3"/>
  <c r="I325" i="3" s="1"/>
  <c r="G326" i="3"/>
  <c r="L324" i="3"/>
  <c r="J324" i="3"/>
  <c r="K324" i="3" s="1"/>
  <c r="H1053" i="3" l="1"/>
  <c r="I1053" i="3" s="1"/>
  <c r="G1054" i="3"/>
  <c r="L1052" i="3"/>
  <c r="J1052" i="3"/>
  <c r="K1052" i="3" s="1"/>
  <c r="BL1067" i="6" s="1"/>
  <c r="AQ299" i="6"/>
  <c r="BG297" i="6"/>
  <c r="BF297" i="6" s="1"/>
  <c r="AP298" i="6"/>
  <c r="G169" i="6"/>
  <c r="O169" i="6" s="1"/>
  <c r="BA169" i="6"/>
  <c r="C169" i="6"/>
  <c r="AY299" i="6"/>
  <c r="BJ298" i="6"/>
  <c r="BI298" i="6" s="1"/>
  <c r="BH298" i="6"/>
  <c r="BE298" i="6"/>
  <c r="BD299" i="6"/>
  <c r="AM299" i="6" s="1"/>
  <c r="AW299" i="6"/>
  <c r="A300" i="6"/>
  <c r="AI300" i="6" s="1"/>
  <c r="H326" i="3"/>
  <c r="I326" i="3" s="1"/>
  <c r="G327" i="3"/>
  <c r="J325" i="3"/>
  <c r="K325" i="3" s="1"/>
  <c r="L325" i="3"/>
  <c r="H1054" i="3" l="1"/>
  <c r="I1054" i="3" s="1"/>
  <c r="G1055" i="3"/>
  <c r="J1053" i="3"/>
  <c r="K1053" i="3" s="1"/>
  <c r="BL1068" i="6" s="1"/>
  <c r="L1053" i="3"/>
  <c r="AQ300" i="6"/>
  <c r="AP299" i="6"/>
  <c r="H169" i="6"/>
  <c r="P169" i="6" s="1"/>
  <c r="L169" i="6"/>
  <c r="Z169" i="6" s="1"/>
  <c r="BB169" i="6"/>
  <c r="AZ170" i="6" s="1"/>
  <c r="BG298" i="6"/>
  <c r="BF298" i="6" s="1"/>
  <c r="AY300" i="6"/>
  <c r="BJ299" i="6"/>
  <c r="BI299" i="6" s="1"/>
  <c r="BH299" i="6"/>
  <c r="BE299" i="6"/>
  <c r="A301" i="6"/>
  <c r="AI301" i="6" s="1"/>
  <c r="BD300" i="6"/>
  <c r="AM300" i="6" s="1"/>
  <c r="AW300" i="6"/>
  <c r="G328" i="3"/>
  <c r="H327" i="3"/>
  <c r="I327" i="3" s="1"/>
  <c r="J326" i="3"/>
  <c r="K326" i="3" s="1"/>
  <c r="L326" i="3"/>
  <c r="H1055" i="3" l="1"/>
  <c r="I1055" i="3" s="1"/>
  <c r="G1056" i="3"/>
  <c r="L1054" i="3"/>
  <c r="J1054" i="3"/>
  <c r="K1054" i="3" s="1"/>
  <c r="BL1069" i="6" s="1"/>
  <c r="BG299" i="6"/>
  <c r="BF299" i="6" s="1"/>
  <c r="AQ301" i="6"/>
  <c r="AP300" i="6"/>
  <c r="G170" i="6"/>
  <c r="O170" i="6" s="1"/>
  <c r="C170" i="6"/>
  <c r="BA170" i="6"/>
  <c r="AY301" i="6"/>
  <c r="A302" i="6"/>
  <c r="AI302" i="6" s="1"/>
  <c r="BD301" i="6"/>
  <c r="AM301" i="6" s="1"/>
  <c r="AW301" i="6"/>
  <c r="BH300" i="6"/>
  <c r="BE300" i="6"/>
  <c r="BJ300" i="6"/>
  <c r="BI300" i="6" s="1"/>
  <c r="J327" i="3"/>
  <c r="K327" i="3" s="1"/>
  <c r="L327" i="3"/>
  <c r="G329" i="3"/>
  <c r="H328" i="3"/>
  <c r="I328" i="3" s="1"/>
  <c r="H1056" i="3" l="1"/>
  <c r="I1056" i="3" s="1"/>
  <c r="G1057" i="3"/>
  <c r="J1055" i="3"/>
  <c r="K1055" i="3" s="1"/>
  <c r="BL1070" i="6" s="1"/>
  <c r="L1055" i="3"/>
  <c r="AQ302" i="6"/>
  <c r="AP301" i="6"/>
  <c r="H170" i="6"/>
  <c r="P170" i="6" s="1"/>
  <c r="L170" i="6"/>
  <c r="Z170" i="6" s="1"/>
  <c r="BB170" i="6"/>
  <c r="AZ171" i="6" s="1"/>
  <c r="BG300" i="6"/>
  <c r="BF300" i="6" s="1"/>
  <c r="AY302" i="6"/>
  <c r="BH301" i="6"/>
  <c r="BE301" i="6"/>
  <c r="BJ301" i="6"/>
  <c r="BI301" i="6" s="1"/>
  <c r="AW302" i="6"/>
  <c r="A303" i="6"/>
  <c r="AI303" i="6" s="1"/>
  <c r="BD302" i="6"/>
  <c r="AM302" i="6" s="1"/>
  <c r="L328" i="3"/>
  <c r="J328" i="3"/>
  <c r="K328" i="3" s="1"/>
  <c r="H329" i="3"/>
  <c r="I329" i="3" s="1"/>
  <c r="G330" i="3"/>
  <c r="H1057" i="3" l="1"/>
  <c r="I1057" i="3" s="1"/>
  <c r="G1058" i="3"/>
  <c r="L1056" i="3"/>
  <c r="J1056" i="3"/>
  <c r="K1056" i="3" s="1"/>
  <c r="BL1071" i="6" s="1"/>
  <c r="AQ303" i="6"/>
  <c r="BG301" i="6"/>
  <c r="BF301" i="6" s="1"/>
  <c r="AP302" i="6"/>
  <c r="G171" i="6"/>
  <c r="O171" i="6" s="1"/>
  <c r="BA171" i="6"/>
  <c r="C171" i="6"/>
  <c r="AY303" i="6"/>
  <c r="BJ302" i="6"/>
  <c r="BI302" i="6" s="1"/>
  <c r="BH302" i="6"/>
  <c r="BE302" i="6"/>
  <c r="BD303" i="6"/>
  <c r="AM303" i="6" s="1"/>
  <c r="AW303" i="6"/>
  <c r="A304" i="6"/>
  <c r="AI304" i="6" s="1"/>
  <c r="H330" i="3"/>
  <c r="I330" i="3" s="1"/>
  <c r="G331" i="3"/>
  <c r="J329" i="3"/>
  <c r="K329" i="3" s="1"/>
  <c r="L329" i="3"/>
  <c r="H1058" i="3" l="1"/>
  <c r="I1058" i="3" s="1"/>
  <c r="G1059" i="3"/>
  <c r="J1057" i="3"/>
  <c r="K1057" i="3" s="1"/>
  <c r="BL1072" i="6" s="1"/>
  <c r="L1057" i="3"/>
  <c r="AQ304" i="6"/>
  <c r="AP303" i="6"/>
  <c r="BB171" i="6"/>
  <c r="AZ172" i="6" s="1"/>
  <c r="L171" i="6"/>
  <c r="Z171" i="6" s="1"/>
  <c r="H171" i="6"/>
  <c r="P171" i="6" s="1"/>
  <c r="BG302" i="6"/>
  <c r="BF302" i="6" s="1"/>
  <c r="AY304" i="6"/>
  <c r="A305" i="6"/>
  <c r="AI305" i="6" s="1"/>
  <c r="BD304" i="6"/>
  <c r="AM304" i="6" s="1"/>
  <c r="AW304" i="6"/>
  <c r="BJ303" i="6"/>
  <c r="BI303" i="6" s="1"/>
  <c r="BH303" i="6"/>
  <c r="BE303" i="6"/>
  <c r="H331" i="3"/>
  <c r="I331" i="3" s="1"/>
  <c r="G332" i="3"/>
  <c r="J330" i="3"/>
  <c r="K330" i="3" s="1"/>
  <c r="L330" i="3"/>
  <c r="G1060" i="3" l="1"/>
  <c r="H1059" i="3"/>
  <c r="I1059" i="3" s="1"/>
  <c r="L1058" i="3"/>
  <c r="J1058" i="3"/>
  <c r="K1058" i="3" s="1"/>
  <c r="BL1073" i="6" s="1"/>
  <c r="BG303" i="6"/>
  <c r="AQ305" i="6"/>
  <c r="AP304" i="6"/>
  <c r="G172" i="6"/>
  <c r="O172" i="6" s="1"/>
  <c r="BA172" i="6"/>
  <c r="C172" i="6"/>
  <c r="BF303" i="6"/>
  <c r="AY305" i="6"/>
  <c r="BH304" i="6"/>
  <c r="BE304" i="6"/>
  <c r="BJ304" i="6"/>
  <c r="BI304" i="6" s="1"/>
  <c r="A306" i="6"/>
  <c r="AI306" i="6" s="1"/>
  <c r="BD305" i="6"/>
  <c r="AM305" i="6" s="1"/>
  <c r="AW305" i="6"/>
  <c r="G333" i="3"/>
  <c r="H332" i="3"/>
  <c r="I332" i="3" s="1"/>
  <c r="J331" i="3"/>
  <c r="K331" i="3" s="1"/>
  <c r="L331" i="3"/>
  <c r="J1059" i="3" l="1"/>
  <c r="K1059" i="3" s="1"/>
  <c r="BL1074" i="6" s="1"/>
  <c r="L1059" i="3"/>
  <c r="H1060" i="3"/>
  <c r="I1060" i="3" s="1"/>
  <c r="G1061" i="3"/>
  <c r="BG304" i="6"/>
  <c r="BF304" i="6" s="1"/>
  <c r="AQ306" i="6"/>
  <c r="AP305" i="6"/>
  <c r="H172" i="6"/>
  <c r="P172" i="6" s="1"/>
  <c r="L172" i="6"/>
  <c r="Z172" i="6" s="1"/>
  <c r="BB172" i="6"/>
  <c r="AZ173" i="6" s="1"/>
  <c r="AY306" i="6"/>
  <c r="BH305" i="6"/>
  <c r="BE305" i="6"/>
  <c r="BJ305" i="6"/>
  <c r="BI305" i="6" s="1"/>
  <c r="AW306" i="6"/>
  <c r="A307" i="6"/>
  <c r="AI307" i="6" s="1"/>
  <c r="BD306" i="6"/>
  <c r="AM306" i="6" s="1"/>
  <c r="L332" i="3"/>
  <c r="J332" i="3"/>
  <c r="K332" i="3" s="1"/>
  <c r="H333" i="3"/>
  <c r="I333" i="3" s="1"/>
  <c r="G334" i="3"/>
  <c r="G1062" i="3" l="1"/>
  <c r="H1061" i="3"/>
  <c r="I1061" i="3" s="1"/>
  <c r="L1060" i="3"/>
  <c r="J1060" i="3"/>
  <c r="K1060" i="3" s="1"/>
  <c r="BL1075" i="6" s="1"/>
  <c r="AQ307" i="6"/>
  <c r="AP306" i="6"/>
  <c r="G173" i="6"/>
  <c r="O173" i="6" s="1"/>
  <c r="C173" i="6"/>
  <c r="BA173" i="6"/>
  <c r="BG305" i="6"/>
  <c r="BF305" i="6" s="1"/>
  <c r="AY307" i="6"/>
  <c r="BD307" i="6"/>
  <c r="AM307" i="6" s="1"/>
  <c r="AW307" i="6"/>
  <c r="A308" i="6"/>
  <c r="AI308" i="6" s="1"/>
  <c r="BJ306" i="6"/>
  <c r="BI306" i="6" s="1"/>
  <c r="BH306" i="6"/>
  <c r="BE306" i="6"/>
  <c r="H334" i="3"/>
  <c r="I334" i="3" s="1"/>
  <c r="G335" i="3"/>
  <c r="J333" i="3"/>
  <c r="K333" i="3" s="1"/>
  <c r="L333" i="3"/>
  <c r="J1061" i="3" l="1"/>
  <c r="K1061" i="3" s="1"/>
  <c r="BL1076" i="6" s="1"/>
  <c r="L1061" i="3"/>
  <c r="H1062" i="3"/>
  <c r="I1062" i="3" s="1"/>
  <c r="G1063" i="3"/>
  <c r="AQ308" i="6"/>
  <c r="AP307" i="6"/>
  <c r="H173" i="6"/>
  <c r="P173" i="6" s="1"/>
  <c r="L173" i="6"/>
  <c r="Z173" i="6" s="1"/>
  <c r="BB173" i="6"/>
  <c r="AZ174" i="6" s="1"/>
  <c r="BG306" i="6"/>
  <c r="BF306" i="6" s="1"/>
  <c r="AY308" i="6"/>
  <c r="A309" i="6"/>
  <c r="AI309" i="6" s="1"/>
  <c r="BD308" i="6"/>
  <c r="AM308" i="6" s="1"/>
  <c r="AW308" i="6"/>
  <c r="BJ307" i="6"/>
  <c r="BI307" i="6" s="1"/>
  <c r="BH307" i="6"/>
  <c r="BE307" i="6"/>
  <c r="H335" i="3"/>
  <c r="I335" i="3" s="1"/>
  <c r="G336" i="3"/>
  <c r="J334" i="3"/>
  <c r="K334" i="3" s="1"/>
  <c r="L334" i="3"/>
  <c r="H1063" i="3" l="1"/>
  <c r="I1063" i="3" s="1"/>
  <c r="G1064" i="3"/>
  <c r="L1062" i="3"/>
  <c r="J1062" i="3"/>
  <c r="K1062" i="3" s="1"/>
  <c r="BL1077" i="6" s="1"/>
  <c r="BG307" i="6"/>
  <c r="BF307" i="6" s="1"/>
  <c r="AQ309" i="6"/>
  <c r="AP308" i="6"/>
  <c r="G174" i="6"/>
  <c r="O174" i="6" s="1"/>
  <c r="C174" i="6"/>
  <c r="BA174" i="6"/>
  <c r="AY309" i="6"/>
  <c r="BH308" i="6"/>
  <c r="BE308" i="6"/>
  <c r="BJ308" i="6"/>
  <c r="BI308" i="6" s="1"/>
  <c r="A310" i="6"/>
  <c r="AI310" i="6" s="1"/>
  <c r="BD309" i="6"/>
  <c r="AM309" i="6" s="1"/>
  <c r="AW309" i="6"/>
  <c r="G337" i="3"/>
  <c r="H336" i="3"/>
  <c r="I336" i="3" s="1"/>
  <c r="J335" i="3"/>
  <c r="K335" i="3" s="1"/>
  <c r="L335" i="3"/>
  <c r="H1064" i="3" l="1"/>
  <c r="I1064" i="3" s="1"/>
  <c r="G1065" i="3"/>
  <c r="J1063" i="3"/>
  <c r="K1063" i="3" s="1"/>
  <c r="BL1078" i="6" s="1"/>
  <c r="L1063" i="3"/>
  <c r="AQ310" i="6"/>
  <c r="AP309" i="6"/>
  <c r="H174" i="6"/>
  <c r="P174" i="6" s="1"/>
  <c r="L174" i="6"/>
  <c r="Z174" i="6" s="1"/>
  <c r="BB174" i="6"/>
  <c r="AZ175" i="6" s="1"/>
  <c r="BG308" i="6"/>
  <c r="BF308" i="6" s="1"/>
  <c r="AY310" i="6"/>
  <c r="AW310" i="6"/>
  <c r="A311" i="6"/>
  <c r="AI311" i="6" s="1"/>
  <c r="BD310" i="6"/>
  <c r="AM310" i="6" s="1"/>
  <c r="BH309" i="6"/>
  <c r="BE309" i="6"/>
  <c r="BJ309" i="6"/>
  <c r="BI309" i="6" s="1"/>
  <c r="H337" i="3"/>
  <c r="I337" i="3" s="1"/>
  <c r="G338" i="3"/>
  <c r="L336" i="3"/>
  <c r="J336" i="3"/>
  <c r="K336" i="3" s="1"/>
  <c r="G1066" i="3" l="1"/>
  <c r="H1065" i="3"/>
  <c r="I1065" i="3" s="1"/>
  <c r="L1064" i="3"/>
  <c r="J1064" i="3"/>
  <c r="K1064" i="3" s="1"/>
  <c r="BL1079" i="6" s="1"/>
  <c r="AQ311" i="6"/>
  <c r="BG309" i="6"/>
  <c r="BF309" i="6" s="1"/>
  <c r="AP310" i="6"/>
  <c r="C175" i="6"/>
  <c r="BA175" i="6"/>
  <c r="BB175" i="6" s="1"/>
  <c r="AZ176" i="6" s="1"/>
  <c r="G175" i="6"/>
  <c r="O175" i="6" s="1"/>
  <c r="AY311" i="6"/>
  <c r="BD311" i="6"/>
  <c r="AM311" i="6" s="1"/>
  <c r="AW311" i="6"/>
  <c r="A312" i="6"/>
  <c r="AI312" i="6" s="1"/>
  <c r="BJ310" i="6"/>
  <c r="BI310" i="6" s="1"/>
  <c r="BH310" i="6"/>
  <c r="BE310" i="6"/>
  <c r="H338" i="3"/>
  <c r="I338" i="3" s="1"/>
  <c r="G339" i="3"/>
  <c r="J337" i="3"/>
  <c r="K337" i="3" s="1"/>
  <c r="L337" i="3"/>
  <c r="J1065" i="3" l="1"/>
  <c r="K1065" i="3" s="1"/>
  <c r="BL1080" i="6" s="1"/>
  <c r="L1065" i="3"/>
  <c r="H1066" i="3"/>
  <c r="I1066" i="3" s="1"/>
  <c r="G1067" i="3"/>
  <c r="AQ312" i="6"/>
  <c r="AP311" i="6"/>
  <c r="G176" i="6"/>
  <c r="O176" i="6" s="1"/>
  <c r="BA176" i="6"/>
  <c r="BB176" i="6" s="1"/>
  <c r="C176" i="6"/>
  <c r="L175" i="6"/>
  <c r="Z175" i="6" s="1"/>
  <c r="H175" i="6"/>
  <c r="P175" i="6" s="1"/>
  <c r="BG310" i="6"/>
  <c r="BF310" i="6" s="1"/>
  <c r="AY312" i="6"/>
  <c r="BJ311" i="6"/>
  <c r="BI311" i="6" s="1"/>
  <c r="BH311" i="6"/>
  <c r="BE311" i="6"/>
  <c r="A313" i="6"/>
  <c r="AI313" i="6" s="1"/>
  <c r="BD312" i="6"/>
  <c r="AM312" i="6" s="1"/>
  <c r="AW312" i="6"/>
  <c r="J338" i="3"/>
  <c r="K338" i="3" s="1"/>
  <c r="L338" i="3"/>
  <c r="H339" i="3"/>
  <c r="I339" i="3" s="1"/>
  <c r="G340" i="3"/>
  <c r="G1068" i="3" l="1"/>
  <c r="H1067" i="3"/>
  <c r="I1067" i="3" s="1"/>
  <c r="L1066" i="3"/>
  <c r="J1066" i="3"/>
  <c r="K1066" i="3" s="1"/>
  <c r="BL1081" i="6" s="1"/>
  <c r="AQ313" i="6"/>
  <c r="BG311" i="6"/>
  <c r="BF311" i="6" s="1"/>
  <c r="AP312" i="6"/>
  <c r="L176" i="6"/>
  <c r="Z176" i="6" s="1"/>
  <c r="H176" i="6"/>
  <c r="P176" i="6" s="1"/>
  <c r="AZ177" i="6"/>
  <c r="AY313" i="6"/>
  <c r="BH312" i="6"/>
  <c r="BE312" i="6"/>
  <c r="BJ312" i="6"/>
  <c r="BI312" i="6" s="1"/>
  <c r="A314" i="6"/>
  <c r="AI314" i="6" s="1"/>
  <c r="BD313" i="6"/>
  <c r="AM313" i="6" s="1"/>
  <c r="AW313" i="6"/>
  <c r="J339" i="3"/>
  <c r="K339" i="3" s="1"/>
  <c r="L339" i="3"/>
  <c r="G341" i="3"/>
  <c r="H340" i="3"/>
  <c r="I340" i="3" s="1"/>
  <c r="J1067" i="3" l="1"/>
  <c r="K1067" i="3" s="1"/>
  <c r="BL1082" i="6" s="1"/>
  <c r="L1067" i="3"/>
  <c r="H1068" i="3"/>
  <c r="I1068" i="3" s="1"/>
  <c r="G1069" i="3"/>
  <c r="BG312" i="6"/>
  <c r="AQ314" i="6"/>
  <c r="AP313" i="6"/>
  <c r="G177" i="6"/>
  <c r="O177" i="6" s="1"/>
  <c r="BA177" i="6"/>
  <c r="C177" i="6"/>
  <c r="AY314" i="6"/>
  <c r="BF312" i="6"/>
  <c r="BH313" i="6"/>
  <c r="BE313" i="6"/>
  <c r="BJ313" i="6"/>
  <c r="BI313" i="6" s="1"/>
  <c r="AW314" i="6"/>
  <c r="A315" i="6"/>
  <c r="AI315" i="6" s="1"/>
  <c r="BD314" i="6"/>
  <c r="AM314" i="6" s="1"/>
  <c r="H341" i="3"/>
  <c r="I341" i="3" s="1"/>
  <c r="G342" i="3"/>
  <c r="L340" i="3"/>
  <c r="J340" i="3"/>
  <c r="K340" i="3" s="1"/>
  <c r="G1070" i="3" l="1"/>
  <c r="H1069" i="3"/>
  <c r="I1069" i="3" s="1"/>
  <c r="L1068" i="3"/>
  <c r="J1068" i="3"/>
  <c r="K1068" i="3" s="1"/>
  <c r="BL1083" i="6" s="1"/>
  <c r="BG313" i="6"/>
  <c r="BF313" i="6" s="1"/>
  <c r="AQ315" i="6"/>
  <c r="AP314" i="6"/>
  <c r="H177" i="6"/>
  <c r="P177" i="6" s="1"/>
  <c r="L177" i="6"/>
  <c r="Z177" i="6" s="1"/>
  <c r="BB177" i="6"/>
  <c r="AZ178" i="6" s="1"/>
  <c r="AY315" i="6"/>
  <c r="BD315" i="6"/>
  <c r="AM315" i="6" s="1"/>
  <c r="AW315" i="6"/>
  <c r="A316" i="6"/>
  <c r="AI316" i="6" s="1"/>
  <c r="BJ314" i="6"/>
  <c r="BI314" i="6" s="1"/>
  <c r="BH314" i="6"/>
  <c r="BE314" i="6"/>
  <c r="H342" i="3"/>
  <c r="I342" i="3" s="1"/>
  <c r="G343" i="3"/>
  <c r="J341" i="3"/>
  <c r="K341" i="3" s="1"/>
  <c r="L341" i="3"/>
  <c r="J1069" i="3" l="1"/>
  <c r="K1069" i="3" s="1"/>
  <c r="BL1084" i="6" s="1"/>
  <c r="L1069" i="3"/>
  <c r="H1070" i="3"/>
  <c r="I1070" i="3" s="1"/>
  <c r="G1071" i="3"/>
  <c r="BG314" i="6"/>
  <c r="BF314" i="6" s="1"/>
  <c r="AP315" i="6"/>
  <c r="AQ316" i="6"/>
  <c r="G178" i="6"/>
  <c r="O178" i="6" s="1"/>
  <c r="BA178" i="6"/>
  <c r="BB178" i="6" s="1"/>
  <c r="C178" i="6"/>
  <c r="AY316" i="6"/>
  <c r="BJ315" i="6"/>
  <c r="BI315" i="6" s="1"/>
  <c r="BH315" i="6"/>
  <c r="BE315" i="6"/>
  <c r="A317" i="6"/>
  <c r="AI317" i="6" s="1"/>
  <c r="BD316" i="6"/>
  <c r="AM316" i="6" s="1"/>
  <c r="AW316" i="6"/>
  <c r="H343" i="3"/>
  <c r="I343" i="3" s="1"/>
  <c r="G344" i="3"/>
  <c r="J342" i="3"/>
  <c r="K342" i="3" s="1"/>
  <c r="L342" i="3"/>
  <c r="G1072" i="3" l="1"/>
  <c r="H1071" i="3"/>
  <c r="I1071" i="3" s="1"/>
  <c r="L1070" i="3"/>
  <c r="J1070" i="3"/>
  <c r="K1070" i="3" s="1"/>
  <c r="BL1085" i="6" s="1"/>
  <c r="AP316" i="6"/>
  <c r="AQ317" i="6"/>
  <c r="H178" i="6"/>
  <c r="P178" i="6" s="1"/>
  <c r="L178" i="6"/>
  <c r="Z178" i="6" s="1"/>
  <c r="AZ179" i="6"/>
  <c r="BG315" i="6"/>
  <c r="BF315" i="6" s="1"/>
  <c r="AY317" i="6"/>
  <c r="BH316" i="6"/>
  <c r="BE316" i="6"/>
  <c r="BJ316" i="6"/>
  <c r="BI316" i="6" s="1"/>
  <c r="A318" i="6"/>
  <c r="AI318" i="6" s="1"/>
  <c r="BD317" i="6"/>
  <c r="AM317" i="6" s="1"/>
  <c r="AW317" i="6"/>
  <c r="G345" i="3"/>
  <c r="H344" i="3"/>
  <c r="I344" i="3" s="1"/>
  <c r="J343" i="3"/>
  <c r="K343" i="3" s="1"/>
  <c r="L343" i="3"/>
  <c r="J1071" i="3" l="1"/>
  <c r="K1071" i="3" s="1"/>
  <c r="BL1086" i="6" s="1"/>
  <c r="L1071" i="3"/>
  <c r="H1072" i="3"/>
  <c r="I1072" i="3" s="1"/>
  <c r="G1073" i="3"/>
  <c r="AP317" i="6"/>
  <c r="BG316" i="6"/>
  <c r="BF316" i="6" s="1"/>
  <c r="AQ318" i="6"/>
  <c r="C179" i="6"/>
  <c r="G179" i="6"/>
  <c r="O179" i="6" s="1"/>
  <c r="BA179" i="6"/>
  <c r="AY318" i="6"/>
  <c r="BH317" i="6"/>
  <c r="BE317" i="6"/>
  <c r="BJ317" i="6"/>
  <c r="BI317" i="6" s="1"/>
  <c r="AW318" i="6"/>
  <c r="A319" i="6"/>
  <c r="AI319" i="6" s="1"/>
  <c r="BD318" i="6"/>
  <c r="AM318" i="6" s="1"/>
  <c r="L344" i="3"/>
  <c r="J344" i="3"/>
  <c r="K344" i="3" s="1"/>
  <c r="H345" i="3"/>
  <c r="I345" i="3" s="1"/>
  <c r="G346" i="3"/>
  <c r="G1074" i="3" l="1"/>
  <c r="H1073" i="3"/>
  <c r="I1073" i="3" s="1"/>
  <c r="L1072" i="3"/>
  <c r="J1072" i="3"/>
  <c r="K1072" i="3" s="1"/>
  <c r="BL1087" i="6" s="1"/>
  <c r="AP318" i="6"/>
  <c r="AQ319" i="6"/>
  <c r="BB179" i="6"/>
  <c r="AZ180" i="6" s="1"/>
  <c r="L179" i="6"/>
  <c r="Z179" i="6" s="1"/>
  <c r="H179" i="6"/>
  <c r="P179" i="6" s="1"/>
  <c r="BG317" i="6"/>
  <c r="BF317" i="6" s="1"/>
  <c r="AY319" i="6"/>
  <c r="BJ318" i="6"/>
  <c r="BI318" i="6" s="1"/>
  <c r="BH318" i="6"/>
  <c r="BE318" i="6"/>
  <c r="BD319" i="6"/>
  <c r="AM319" i="6" s="1"/>
  <c r="AW319" i="6"/>
  <c r="A320" i="6"/>
  <c r="AI320" i="6" s="1"/>
  <c r="H346" i="3"/>
  <c r="I346" i="3" s="1"/>
  <c r="G347" i="3"/>
  <c r="J345" i="3"/>
  <c r="K345" i="3" s="1"/>
  <c r="L345" i="3"/>
  <c r="J1073" i="3" l="1"/>
  <c r="K1073" i="3" s="1"/>
  <c r="BL1088" i="6" s="1"/>
  <c r="L1073" i="3"/>
  <c r="H1074" i="3"/>
  <c r="I1074" i="3" s="1"/>
  <c r="G1075" i="3"/>
  <c r="AQ320" i="6"/>
  <c r="AP319" i="6"/>
  <c r="BG318" i="6"/>
  <c r="BF318" i="6" s="1"/>
  <c r="G180" i="6"/>
  <c r="O180" i="6" s="1"/>
  <c r="BA180" i="6"/>
  <c r="C180" i="6"/>
  <c r="AY320" i="6"/>
  <c r="BJ319" i="6"/>
  <c r="BI319" i="6" s="1"/>
  <c r="BH319" i="6"/>
  <c r="BE319" i="6"/>
  <c r="A321" i="6"/>
  <c r="AI321" i="6" s="1"/>
  <c r="BD320" i="6"/>
  <c r="AM320" i="6" s="1"/>
  <c r="AW320" i="6"/>
  <c r="J346" i="3"/>
  <c r="K346" i="3" s="1"/>
  <c r="L346" i="3"/>
  <c r="H347" i="3"/>
  <c r="I347" i="3" s="1"/>
  <c r="G348" i="3"/>
  <c r="G1076" i="3" l="1"/>
  <c r="H1075" i="3"/>
  <c r="I1075" i="3" s="1"/>
  <c r="L1074" i="3"/>
  <c r="J1074" i="3"/>
  <c r="K1074" i="3" s="1"/>
  <c r="BL1089" i="6" s="1"/>
  <c r="BG319" i="6"/>
  <c r="AQ321" i="6"/>
  <c r="AP320" i="6"/>
  <c r="H180" i="6"/>
  <c r="P180" i="6" s="1"/>
  <c r="L180" i="6"/>
  <c r="Z180" i="6" s="1"/>
  <c r="BB180" i="6"/>
  <c r="AZ181" i="6" s="1"/>
  <c r="BF319" i="6"/>
  <c r="AY321" i="6"/>
  <c r="A322" i="6"/>
  <c r="AI322" i="6" s="1"/>
  <c r="BD321" i="6"/>
  <c r="AM321" i="6" s="1"/>
  <c r="AW321" i="6"/>
  <c r="BH320" i="6"/>
  <c r="BE320" i="6"/>
  <c r="BJ320" i="6"/>
  <c r="BI320" i="6" s="1"/>
  <c r="G349" i="3"/>
  <c r="H348" i="3"/>
  <c r="I348" i="3" s="1"/>
  <c r="J347" i="3"/>
  <c r="K347" i="3" s="1"/>
  <c r="L347" i="3"/>
  <c r="J1075" i="3" l="1"/>
  <c r="K1075" i="3" s="1"/>
  <c r="BL1090" i="6" s="1"/>
  <c r="L1075" i="3"/>
  <c r="H1076" i="3"/>
  <c r="I1076" i="3" s="1"/>
  <c r="G1077" i="3"/>
  <c r="AQ322" i="6"/>
  <c r="AP321" i="6"/>
  <c r="BA181" i="6"/>
  <c r="BB181" i="6" s="1"/>
  <c r="C181" i="6"/>
  <c r="G181" i="6"/>
  <c r="O181" i="6" s="1"/>
  <c r="BG320" i="6"/>
  <c r="BF320" i="6" s="1"/>
  <c r="AY322" i="6"/>
  <c r="BH321" i="6"/>
  <c r="BE321" i="6"/>
  <c r="BJ321" i="6"/>
  <c r="BI321" i="6" s="1"/>
  <c r="AW322" i="6"/>
  <c r="A323" i="6"/>
  <c r="AI323" i="6" s="1"/>
  <c r="BD322" i="6"/>
  <c r="AM322" i="6" s="1"/>
  <c r="L348" i="3"/>
  <c r="J348" i="3"/>
  <c r="K348" i="3" s="1"/>
  <c r="H349" i="3"/>
  <c r="I349" i="3" s="1"/>
  <c r="G350" i="3"/>
  <c r="G1078" i="3" l="1"/>
  <c r="H1077" i="3"/>
  <c r="I1077" i="3" s="1"/>
  <c r="L1076" i="3"/>
  <c r="J1076" i="3"/>
  <c r="K1076" i="3" s="1"/>
  <c r="BL1091" i="6" s="1"/>
  <c r="BG321" i="6"/>
  <c r="AQ323" i="6"/>
  <c r="AP322" i="6"/>
  <c r="AZ182" i="6"/>
  <c r="G182" i="6" s="1"/>
  <c r="O182" i="6" s="1"/>
  <c r="H181" i="6"/>
  <c r="P181" i="6" s="1"/>
  <c r="L181" i="6"/>
  <c r="Z181" i="6" s="1"/>
  <c r="AY323" i="6"/>
  <c r="BF321" i="6"/>
  <c r="BJ322" i="6"/>
  <c r="BI322" i="6" s="1"/>
  <c r="BH322" i="6"/>
  <c r="BE322" i="6"/>
  <c r="BD323" i="6"/>
  <c r="AM323" i="6" s="1"/>
  <c r="AW323" i="6"/>
  <c r="A324" i="6"/>
  <c r="AI324" i="6" s="1"/>
  <c r="J349" i="3"/>
  <c r="K349" i="3" s="1"/>
  <c r="L349" i="3"/>
  <c r="H350" i="3"/>
  <c r="I350" i="3" s="1"/>
  <c r="G351" i="3"/>
  <c r="H1078" i="3" l="1"/>
  <c r="I1078" i="3" s="1"/>
  <c r="G1079" i="3"/>
  <c r="L1077" i="3"/>
  <c r="J1077" i="3"/>
  <c r="K1077" i="3" s="1"/>
  <c r="BL1092" i="6" s="1"/>
  <c r="BA182" i="6"/>
  <c r="C182" i="6"/>
  <c r="H182" i="6" s="1"/>
  <c r="P182" i="6" s="1"/>
  <c r="AQ324" i="6"/>
  <c r="BG322" i="6"/>
  <c r="BF322" i="6" s="1"/>
  <c r="AP323" i="6"/>
  <c r="BB182" i="6"/>
  <c r="AZ183" i="6" s="1"/>
  <c r="AY324" i="6"/>
  <c r="BJ323" i="6"/>
  <c r="BI323" i="6" s="1"/>
  <c r="BH323" i="6"/>
  <c r="BE323" i="6"/>
  <c r="A325" i="6"/>
  <c r="AI325" i="6" s="1"/>
  <c r="BD324" i="6"/>
  <c r="AM324" i="6" s="1"/>
  <c r="AW324" i="6"/>
  <c r="H351" i="3"/>
  <c r="I351" i="3" s="1"/>
  <c r="G352" i="3"/>
  <c r="J350" i="3"/>
  <c r="K350" i="3" s="1"/>
  <c r="L350" i="3"/>
  <c r="G1080" i="3" l="1"/>
  <c r="H1079" i="3"/>
  <c r="I1079" i="3" s="1"/>
  <c r="L1078" i="3"/>
  <c r="J1078" i="3"/>
  <c r="K1078" i="3" s="1"/>
  <c r="BL1093" i="6" s="1"/>
  <c r="L182" i="6"/>
  <c r="Z182" i="6" s="1"/>
  <c r="BG323" i="6"/>
  <c r="BF323" i="6" s="1"/>
  <c r="AQ325" i="6"/>
  <c r="AP324" i="6"/>
  <c r="C183" i="6"/>
  <c r="G183" i="6"/>
  <c r="O183" i="6" s="1"/>
  <c r="BA183" i="6"/>
  <c r="AY325" i="6"/>
  <c r="A326" i="6"/>
  <c r="AI326" i="6" s="1"/>
  <c r="BD325" i="6"/>
  <c r="AM325" i="6" s="1"/>
  <c r="AW325" i="6"/>
  <c r="BH324" i="6"/>
  <c r="BE324" i="6"/>
  <c r="BJ324" i="6"/>
  <c r="BI324" i="6" s="1"/>
  <c r="G353" i="3"/>
  <c r="H352" i="3"/>
  <c r="I352" i="3" s="1"/>
  <c r="J351" i="3"/>
  <c r="K351" i="3" s="1"/>
  <c r="L351" i="3"/>
  <c r="L1079" i="3" l="1"/>
  <c r="J1079" i="3"/>
  <c r="K1079" i="3" s="1"/>
  <c r="BL1094" i="6" s="1"/>
  <c r="H1080" i="3"/>
  <c r="I1080" i="3" s="1"/>
  <c r="G1081" i="3"/>
  <c r="AQ326" i="6"/>
  <c r="AP325" i="6"/>
  <c r="BB183" i="6"/>
  <c r="AZ184" i="6" s="1"/>
  <c r="H183" i="6"/>
  <c r="P183" i="6" s="1"/>
  <c r="L183" i="6"/>
  <c r="Z183" i="6" s="1"/>
  <c r="BG324" i="6"/>
  <c r="BF324" i="6" s="1"/>
  <c r="AY326" i="6"/>
  <c r="BH325" i="6"/>
  <c r="BE325" i="6"/>
  <c r="BJ325" i="6"/>
  <c r="BI325" i="6" s="1"/>
  <c r="AW326" i="6"/>
  <c r="A327" i="6"/>
  <c r="AI327" i="6" s="1"/>
  <c r="BD326" i="6"/>
  <c r="AM326" i="6" s="1"/>
  <c r="L352" i="3"/>
  <c r="J352" i="3"/>
  <c r="K352" i="3" s="1"/>
  <c r="H353" i="3"/>
  <c r="I353" i="3" s="1"/>
  <c r="G354" i="3"/>
  <c r="G1082" i="3" l="1"/>
  <c r="H1081" i="3"/>
  <c r="I1081" i="3" s="1"/>
  <c r="J1080" i="3"/>
  <c r="K1080" i="3" s="1"/>
  <c r="BL1095" i="6" s="1"/>
  <c r="L1080" i="3"/>
  <c r="AQ327" i="6"/>
  <c r="AP326" i="6"/>
  <c r="G184" i="6"/>
  <c r="O184" i="6" s="1"/>
  <c r="BA184" i="6"/>
  <c r="BB184" i="6" s="1"/>
  <c r="C184" i="6"/>
  <c r="BG325" i="6"/>
  <c r="BF325" i="6" s="1"/>
  <c r="AY327" i="6"/>
  <c r="BD327" i="6"/>
  <c r="AM327" i="6" s="1"/>
  <c r="AW327" i="6"/>
  <c r="A328" i="6"/>
  <c r="AI328" i="6" s="1"/>
  <c r="BJ326" i="6"/>
  <c r="BI326" i="6" s="1"/>
  <c r="BH326" i="6"/>
  <c r="BE326" i="6"/>
  <c r="H354" i="3"/>
  <c r="I354" i="3" s="1"/>
  <c r="G355" i="3"/>
  <c r="J353" i="3"/>
  <c r="K353" i="3" s="1"/>
  <c r="L353" i="3"/>
  <c r="H1082" i="3" l="1"/>
  <c r="I1082" i="3" s="1"/>
  <c r="G1083" i="3"/>
  <c r="J1081" i="3"/>
  <c r="K1081" i="3" s="1"/>
  <c r="BL1096" i="6" s="1"/>
  <c r="L1081" i="3"/>
  <c r="AQ328" i="6"/>
  <c r="BG326" i="6"/>
  <c r="BF326" i="6" s="1"/>
  <c r="AP327" i="6"/>
  <c r="L184" i="6"/>
  <c r="Z184" i="6" s="1"/>
  <c r="H184" i="6"/>
  <c r="P184" i="6" s="1"/>
  <c r="AZ185" i="6"/>
  <c r="AY328" i="6"/>
  <c r="A329" i="6"/>
  <c r="AI329" i="6" s="1"/>
  <c r="BD328" i="6"/>
  <c r="AM328" i="6" s="1"/>
  <c r="AW328" i="6"/>
  <c r="BJ327" i="6"/>
  <c r="BI327" i="6" s="1"/>
  <c r="BH327" i="6"/>
  <c r="BE327" i="6"/>
  <c r="H355" i="3"/>
  <c r="I355" i="3" s="1"/>
  <c r="G356" i="3"/>
  <c r="J354" i="3"/>
  <c r="K354" i="3" s="1"/>
  <c r="L354" i="3"/>
  <c r="G1084" i="3" l="1"/>
  <c r="H1083" i="3"/>
  <c r="I1083" i="3" s="1"/>
  <c r="J1082" i="3"/>
  <c r="K1082" i="3" s="1"/>
  <c r="BL1097" i="6" s="1"/>
  <c r="L1082" i="3"/>
  <c r="AQ329" i="6"/>
  <c r="AP328" i="6"/>
  <c r="G185" i="6"/>
  <c r="O185" i="6" s="1"/>
  <c r="BA185" i="6"/>
  <c r="C185" i="6"/>
  <c r="BG327" i="6"/>
  <c r="BF327" i="6" s="1"/>
  <c r="AY329" i="6"/>
  <c r="BH328" i="6"/>
  <c r="BE328" i="6"/>
  <c r="BJ328" i="6"/>
  <c r="BI328" i="6" s="1"/>
  <c r="A330" i="6"/>
  <c r="AI330" i="6" s="1"/>
  <c r="BD329" i="6"/>
  <c r="AM329" i="6" s="1"/>
  <c r="AW329" i="6"/>
  <c r="G357" i="3"/>
  <c r="H356" i="3"/>
  <c r="I356" i="3" s="1"/>
  <c r="J355" i="3"/>
  <c r="K355" i="3" s="1"/>
  <c r="L355" i="3"/>
  <c r="J1083" i="3" l="1"/>
  <c r="K1083" i="3" s="1"/>
  <c r="BL1098" i="6" s="1"/>
  <c r="L1083" i="3"/>
  <c r="H1084" i="3"/>
  <c r="I1084" i="3" s="1"/>
  <c r="G1085" i="3"/>
  <c r="BG328" i="6"/>
  <c r="BF328" i="6" s="1"/>
  <c r="AQ330" i="6"/>
  <c r="AP329" i="6"/>
  <c r="BB185" i="6"/>
  <c r="AZ186" i="6" s="1"/>
  <c r="L185" i="6"/>
  <c r="Z185" i="6" s="1"/>
  <c r="H185" i="6"/>
  <c r="P185" i="6" s="1"/>
  <c r="AY330" i="6"/>
  <c r="BH329" i="6"/>
  <c r="BE329" i="6"/>
  <c r="BJ329" i="6"/>
  <c r="BI329" i="6" s="1"/>
  <c r="AW330" i="6"/>
  <c r="A331" i="6"/>
  <c r="AI331" i="6" s="1"/>
  <c r="BD330" i="6"/>
  <c r="AM330" i="6" s="1"/>
  <c r="L356" i="3"/>
  <c r="J356" i="3"/>
  <c r="K356" i="3" s="1"/>
  <c r="H357" i="3"/>
  <c r="I357" i="3" s="1"/>
  <c r="G358" i="3"/>
  <c r="G1086" i="3" l="1"/>
  <c r="H1085" i="3"/>
  <c r="I1085" i="3" s="1"/>
  <c r="J1084" i="3"/>
  <c r="K1084" i="3" s="1"/>
  <c r="BL1099" i="6" s="1"/>
  <c r="L1084" i="3"/>
  <c r="AQ331" i="6"/>
  <c r="AP330" i="6"/>
  <c r="G186" i="6"/>
  <c r="O186" i="6" s="1"/>
  <c r="BA186" i="6"/>
  <c r="C186" i="6"/>
  <c r="BG329" i="6"/>
  <c r="BF329" i="6" s="1"/>
  <c r="AY331" i="6"/>
  <c r="BJ330" i="6"/>
  <c r="BI330" i="6" s="1"/>
  <c r="BH330" i="6"/>
  <c r="BE330" i="6"/>
  <c r="BD331" i="6"/>
  <c r="AM331" i="6" s="1"/>
  <c r="AW331" i="6"/>
  <c r="A332" i="6"/>
  <c r="AI332" i="6" s="1"/>
  <c r="J357" i="3"/>
  <c r="K357" i="3" s="1"/>
  <c r="L357" i="3"/>
  <c r="H358" i="3"/>
  <c r="I358" i="3" s="1"/>
  <c r="G359" i="3"/>
  <c r="H1086" i="3" l="1"/>
  <c r="I1086" i="3" s="1"/>
  <c r="G1087" i="3"/>
  <c r="L1085" i="3"/>
  <c r="J1085" i="3"/>
  <c r="K1085" i="3" s="1"/>
  <c r="BL1100" i="6" s="1"/>
  <c r="AQ332" i="6"/>
  <c r="BG330" i="6"/>
  <c r="BF330" i="6" s="1"/>
  <c r="AP331" i="6"/>
  <c r="H186" i="6"/>
  <c r="P186" i="6" s="1"/>
  <c r="L186" i="6"/>
  <c r="Z186" i="6" s="1"/>
  <c r="BB186" i="6"/>
  <c r="AZ187" i="6" s="1"/>
  <c r="AY332" i="6"/>
  <c r="BJ331" i="6"/>
  <c r="BI331" i="6" s="1"/>
  <c r="BH331" i="6"/>
  <c r="BE331" i="6"/>
  <c r="A333" i="6"/>
  <c r="AI333" i="6" s="1"/>
  <c r="BD332" i="6"/>
  <c r="AM332" i="6" s="1"/>
  <c r="AW332" i="6"/>
  <c r="J358" i="3"/>
  <c r="K358" i="3" s="1"/>
  <c r="L358" i="3"/>
  <c r="H359" i="3"/>
  <c r="I359" i="3" s="1"/>
  <c r="G360" i="3"/>
  <c r="L1086" i="3" l="1"/>
  <c r="J1086" i="3"/>
  <c r="K1086" i="3" s="1"/>
  <c r="BL1101" i="6" s="1"/>
  <c r="G1088" i="3"/>
  <c r="H1087" i="3"/>
  <c r="I1087" i="3" s="1"/>
  <c r="AQ333" i="6"/>
  <c r="AP332" i="6"/>
  <c r="BA187" i="6"/>
  <c r="BB187" i="6" s="1"/>
  <c r="C187" i="6"/>
  <c r="G187" i="6"/>
  <c r="O187" i="6" s="1"/>
  <c r="BG331" i="6"/>
  <c r="BF331" i="6" s="1"/>
  <c r="AY333" i="6"/>
  <c r="A334" i="6"/>
  <c r="AI334" i="6" s="1"/>
  <c r="BD333" i="6"/>
  <c r="AM333" i="6" s="1"/>
  <c r="AW333" i="6"/>
  <c r="BH332" i="6"/>
  <c r="BE332" i="6"/>
  <c r="BJ332" i="6"/>
  <c r="BI332" i="6" s="1"/>
  <c r="J359" i="3"/>
  <c r="K359" i="3" s="1"/>
  <c r="L359" i="3"/>
  <c r="G361" i="3"/>
  <c r="H360" i="3"/>
  <c r="I360" i="3" s="1"/>
  <c r="L1087" i="3" l="1"/>
  <c r="J1087" i="3"/>
  <c r="K1087" i="3" s="1"/>
  <c r="BL1102" i="6" s="1"/>
  <c r="H1088" i="3"/>
  <c r="I1088" i="3" s="1"/>
  <c r="G1089" i="3"/>
  <c r="AZ188" i="6"/>
  <c r="BA188" i="6" s="1"/>
  <c r="BB188" i="6" s="1"/>
  <c r="BG332" i="6"/>
  <c r="BF332" i="6" s="1"/>
  <c r="AQ334" i="6"/>
  <c r="AP333" i="6"/>
  <c r="H187" i="6"/>
  <c r="P187" i="6" s="1"/>
  <c r="L187" i="6"/>
  <c r="Z187" i="6" s="1"/>
  <c r="AY334" i="6"/>
  <c r="BH333" i="6"/>
  <c r="BE333" i="6"/>
  <c r="BJ333" i="6"/>
  <c r="BI333" i="6" s="1"/>
  <c r="BD334" i="6"/>
  <c r="AM334" i="6" s="1"/>
  <c r="AW334" i="6"/>
  <c r="A335" i="6"/>
  <c r="AI335" i="6" s="1"/>
  <c r="L360" i="3"/>
  <c r="J360" i="3"/>
  <c r="K360" i="3" s="1"/>
  <c r="H361" i="3"/>
  <c r="I361" i="3" s="1"/>
  <c r="G362" i="3"/>
  <c r="J1088" i="3" l="1"/>
  <c r="K1088" i="3" s="1"/>
  <c r="BL1103" i="6" s="1"/>
  <c r="L1088" i="3"/>
  <c r="G1090" i="3"/>
  <c r="H1089" i="3"/>
  <c r="I1089" i="3" s="1"/>
  <c r="BG333" i="6"/>
  <c r="BF333" i="6" s="1"/>
  <c r="G188" i="6"/>
  <c r="O188" i="6" s="1"/>
  <c r="C188" i="6"/>
  <c r="L188" i="6" s="1"/>
  <c r="Z188" i="6" s="1"/>
  <c r="AQ335" i="6"/>
  <c r="AP334" i="6"/>
  <c r="AZ189" i="6"/>
  <c r="AY335" i="6"/>
  <c r="BE334" i="6"/>
  <c r="BH334" i="6"/>
  <c r="BJ334" i="6"/>
  <c r="BI334" i="6" s="1"/>
  <c r="A336" i="6"/>
  <c r="AI336" i="6" s="1"/>
  <c r="BD335" i="6"/>
  <c r="AM335" i="6" s="1"/>
  <c r="AW335" i="6"/>
  <c r="H362" i="3"/>
  <c r="I362" i="3" s="1"/>
  <c r="G363" i="3"/>
  <c r="J361" i="3"/>
  <c r="K361" i="3" s="1"/>
  <c r="L361" i="3"/>
  <c r="J1089" i="3" l="1"/>
  <c r="K1089" i="3" s="1"/>
  <c r="BL1104" i="6" s="1"/>
  <c r="L1089" i="3"/>
  <c r="H1090" i="3"/>
  <c r="I1090" i="3" s="1"/>
  <c r="G1091" i="3"/>
  <c r="H188" i="6"/>
  <c r="P188" i="6" s="1"/>
  <c r="BG334" i="6"/>
  <c r="BF334" i="6" s="1"/>
  <c r="AQ336" i="6"/>
  <c r="AP335" i="6"/>
  <c r="G189" i="6"/>
  <c r="O189" i="6" s="1"/>
  <c r="C189" i="6"/>
  <c r="BA189" i="6"/>
  <c r="AY336" i="6"/>
  <c r="BD336" i="6"/>
  <c r="AM336" i="6" s="1"/>
  <c r="AW336" i="6"/>
  <c r="A337" i="6"/>
  <c r="AI337" i="6" s="1"/>
  <c r="BH335" i="6"/>
  <c r="BE335" i="6"/>
  <c r="BJ335" i="6"/>
  <c r="BI335" i="6" s="1"/>
  <c r="J362" i="3"/>
  <c r="K362" i="3" s="1"/>
  <c r="L362" i="3"/>
  <c r="H363" i="3"/>
  <c r="I363" i="3" s="1"/>
  <c r="G364" i="3"/>
  <c r="G1092" i="3" l="1"/>
  <c r="H1091" i="3"/>
  <c r="I1091" i="3" s="1"/>
  <c r="J1090" i="3"/>
  <c r="K1090" i="3" s="1"/>
  <c r="BL1105" i="6" s="1"/>
  <c r="L1090" i="3"/>
  <c r="AQ337" i="6"/>
  <c r="AP336" i="6"/>
  <c r="L189" i="6"/>
  <c r="Z189" i="6" s="1"/>
  <c r="H189" i="6"/>
  <c r="P189" i="6" s="1"/>
  <c r="BB189" i="6"/>
  <c r="AZ190" i="6" s="1"/>
  <c r="BG335" i="6"/>
  <c r="BF335" i="6" s="1"/>
  <c r="AY337" i="6"/>
  <c r="BH336" i="6"/>
  <c r="BJ336" i="6"/>
  <c r="BI336" i="6" s="1"/>
  <c r="BE336" i="6"/>
  <c r="AW337" i="6"/>
  <c r="BD337" i="6"/>
  <c r="AM337" i="6" s="1"/>
  <c r="A338" i="6"/>
  <c r="AI338" i="6" s="1"/>
  <c r="G365" i="3"/>
  <c r="H364" i="3"/>
  <c r="I364" i="3" s="1"/>
  <c r="J363" i="3"/>
  <c r="K363" i="3" s="1"/>
  <c r="L363" i="3"/>
  <c r="H1092" i="3" l="1"/>
  <c r="I1092" i="3" s="1"/>
  <c r="G1093" i="3"/>
  <c r="J1091" i="3"/>
  <c r="K1091" i="3" s="1"/>
  <c r="BL1106" i="6" s="1"/>
  <c r="L1091" i="3"/>
  <c r="AQ338" i="6"/>
  <c r="AP337" i="6"/>
  <c r="G190" i="6"/>
  <c r="O190" i="6" s="1"/>
  <c r="BA190" i="6"/>
  <c r="BB190" i="6" s="1"/>
  <c r="C190" i="6"/>
  <c r="BG336" i="6"/>
  <c r="BF336" i="6" s="1"/>
  <c r="AY338" i="6"/>
  <c r="BJ337" i="6"/>
  <c r="BI337" i="6" s="1"/>
  <c r="BH337" i="6"/>
  <c r="BE337" i="6"/>
  <c r="BD338" i="6"/>
  <c r="AM338" i="6" s="1"/>
  <c r="AW338" i="6"/>
  <c r="A339" i="6"/>
  <c r="AI339" i="6" s="1"/>
  <c r="L364" i="3"/>
  <c r="J364" i="3"/>
  <c r="K364" i="3" s="1"/>
  <c r="H365" i="3"/>
  <c r="I365" i="3" s="1"/>
  <c r="G366" i="3"/>
  <c r="G1094" i="3" l="1"/>
  <c r="H1093" i="3"/>
  <c r="I1093" i="3" s="1"/>
  <c r="J1092" i="3"/>
  <c r="K1092" i="3" s="1"/>
  <c r="BL1107" i="6" s="1"/>
  <c r="L1092" i="3"/>
  <c r="AQ339" i="6"/>
  <c r="BG337" i="6"/>
  <c r="BF337" i="6" s="1"/>
  <c r="AP338" i="6"/>
  <c r="H190" i="6"/>
  <c r="P190" i="6" s="1"/>
  <c r="L190" i="6"/>
  <c r="Z190" i="6" s="1"/>
  <c r="AZ191" i="6"/>
  <c r="AY339" i="6"/>
  <c r="BE338" i="6"/>
  <c r="BH338" i="6"/>
  <c r="BJ338" i="6"/>
  <c r="BI338" i="6" s="1"/>
  <c r="A340" i="6"/>
  <c r="AI340" i="6" s="1"/>
  <c r="BD339" i="6"/>
  <c r="AM339" i="6" s="1"/>
  <c r="AW339" i="6"/>
  <c r="H366" i="3"/>
  <c r="I366" i="3" s="1"/>
  <c r="G367" i="3"/>
  <c r="J365" i="3"/>
  <c r="K365" i="3" s="1"/>
  <c r="L365" i="3"/>
  <c r="L1093" i="3" l="1"/>
  <c r="J1093" i="3"/>
  <c r="K1093" i="3" s="1"/>
  <c r="BL1108" i="6" s="1"/>
  <c r="H1094" i="3"/>
  <c r="I1094" i="3" s="1"/>
  <c r="G1095" i="3"/>
  <c r="AQ340" i="6"/>
  <c r="AP339" i="6"/>
  <c r="G191" i="6"/>
  <c r="O191" i="6" s="1"/>
  <c r="C191" i="6"/>
  <c r="BA191" i="6"/>
  <c r="BG338" i="6"/>
  <c r="BF338" i="6" s="1"/>
  <c r="AY340" i="6"/>
  <c r="BD340" i="6"/>
  <c r="AM340" i="6" s="1"/>
  <c r="AW340" i="6"/>
  <c r="A341" i="6"/>
  <c r="AI341" i="6" s="1"/>
  <c r="BH339" i="6"/>
  <c r="BE339" i="6"/>
  <c r="BJ339" i="6"/>
  <c r="BI339" i="6" s="1"/>
  <c r="H367" i="3"/>
  <c r="I367" i="3" s="1"/>
  <c r="G368" i="3"/>
  <c r="J366" i="3"/>
  <c r="K366" i="3" s="1"/>
  <c r="L366" i="3"/>
  <c r="G1096" i="3" l="1"/>
  <c r="H1095" i="3"/>
  <c r="I1095" i="3" s="1"/>
  <c r="L1094" i="3"/>
  <c r="J1094" i="3"/>
  <c r="K1094" i="3" s="1"/>
  <c r="BL1109" i="6" s="1"/>
  <c r="AQ341" i="6"/>
  <c r="AP340" i="6"/>
  <c r="H191" i="6"/>
  <c r="P191" i="6" s="1"/>
  <c r="L191" i="6"/>
  <c r="Z191" i="6" s="1"/>
  <c r="BB191" i="6"/>
  <c r="AZ192" i="6" s="1"/>
  <c r="BG339" i="6"/>
  <c r="BF339" i="6" s="1"/>
  <c r="AY341" i="6"/>
  <c r="BH340" i="6"/>
  <c r="BJ340" i="6"/>
  <c r="BI340" i="6" s="1"/>
  <c r="BE340" i="6"/>
  <c r="AW341" i="6"/>
  <c r="BD341" i="6"/>
  <c r="AM341" i="6" s="1"/>
  <c r="A342" i="6"/>
  <c r="AI342" i="6" s="1"/>
  <c r="G369" i="3"/>
  <c r="H368" i="3"/>
  <c r="I368" i="3" s="1"/>
  <c r="J367" i="3"/>
  <c r="K367" i="3" s="1"/>
  <c r="L367" i="3"/>
  <c r="H1096" i="3" l="1"/>
  <c r="I1096" i="3" s="1"/>
  <c r="G1097" i="3"/>
  <c r="L1095" i="3"/>
  <c r="J1095" i="3"/>
  <c r="K1095" i="3" s="1"/>
  <c r="BL1110" i="6" s="1"/>
  <c r="AQ342" i="6"/>
  <c r="BG340" i="6"/>
  <c r="BF340" i="6" s="1"/>
  <c r="AP341" i="6"/>
  <c r="G192" i="6"/>
  <c r="O192" i="6" s="1"/>
  <c r="BA192" i="6"/>
  <c r="C192" i="6"/>
  <c r="AY342" i="6"/>
  <c r="BJ341" i="6"/>
  <c r="BI341" i="6" s="1"/>
  <c r="BH341" i="6"/>
  <c r="BE341" i="6"/>
  <c r="BD342" i="6"/>
  <c r="AM342" i="6" s="1"/>
  <c r="AW342" i="6"/>
  <c r="A343" i="6"/>
  <c r="AI343" i="6" s="1"/>
  <c r="L368" i="3"/>
  <c r="J368" i="3"/>
  <c r="K368" i="3" s="1"/>
  <c r="H369" i="3"/>
  <c r="I369" i="3" s="1"/>
  <c r="G370" i="3"/>
  <c r="G1098" i="3" l="1"/>
  <c r="H1097" i="3"/>
  <c r="I1097" i="3" s="1"/>
  <c r="J1096" i="3"/>
  <c r="K1096" i="3" s="1"/>
  <c r="BL1111" i="6" s="1"/>
  <c r="L1096" i="3"/>
  <c r="AQ343" i="6"/>
  <c r="AP342" i="6"/>
  <c r="H192" i="6"/>
  <c r="P192" i="6" s="1"/>
  <c r="L192" i="6"/>
  <c r="Z192" i="6" s="1"/>
  <c r="BB192" i="6"/>
  <c r="AZ193" i="6" s="1"/>
  <c r="BG341" i="6"/>
  <c r="BF341" i="6" s="1"/>
  <c r="AY343" i="6"/>
  <c r="A344" i="6"/>
  <c r="AI344" i="6" s="1"/>
  <c r="BD343" i="6"/>
  <c r="AM343" i="6" s="1"/>
  <c r="AW343" i="6"/>
  <c r="BE342" i="6"/>
  <c r="BH342" i="6"/>
  <c r="BJ342" i="6"/>
  <c r="BI342" i="6" s="1"/>
  <c r="H370" i="3"/>
  <c r="I370" i="3" s="1"/>
  <c r="G371" i="3"/>
  <c r="J369" i="3"/>
  <c r="K369" i="3" s="1"/>
  <c r="L369" i="3"/>
  <c r="J1097" i="3" l="1"/>
  <c r="K1097" i="3" s="1"/>
  <c r="BL1112" i="6" s="1"/>
  <c r="L1097" i="3"/>
  <c r="H1098" i="3"/>
  <c r="I1098" i="3" s="1"/>
  <c r="G1099" i="3"/>
  <c r="BG342" i="6"/>
  <c r="AQ344" i="6"/>
  <c r="AP343" i="6"/>
  <c r="G193" i="6"/>
  <c r="O193" i="6" s="1"/>
  <c r="BA193" i="6"/>
  <c r="C193" i="6"/>
  <c r="BF342" i="6"/>
  <c r="AY344" i="6"/>
  <c r="BH343" i="6"/>
  <c r="BE343" i="6"/>
  <c r="BJ343" i="6"/>
  <c r="BI343" i="6" s="1"/>
  <c r="BD344" i="6"/>
  <c r="AM344" i="6" s="1"/>
  <c r="AW344" i="6"/>
  <c r="A345" i="6"/>
  <c r="AI345" i="6" s="1"/>
  <c r="J370" i="3"/>
  <c r="K370" i="3" s="1"/>
  <c r="L370" i="3"/>
  <c r="H371" i="3"/>
  <c r="I371" i="3" s="1"/>
  <c r="G372" i="3"/>
  <c r="G1100" i="3" l="1"/>
  <c r="H1099" i="3"/>
  <c r="I1099" i="3" s="1"/>
  <c r="J1098" i="3"/>
  <c r="K1098" i="3" s="1"/>
  <c r="BL1113" i="6" s="1"/>
  <c r="L1098" i="3"/>
  <c r="AQ345" i="6"/>
  <c r="AP344" i="6"/>
  <c r="L193" i="6"/>
  <c r="Z193" i="6" s="1"/>
  <c r="H193" i="6"/>
  <c r="P193" i="6" s="1"/>
  <c r="BB193" i="6"/>
  <c r="AZ194" i="6" s="1"/>
  <c r="BG343" i="6"/>
  <c r="BF343" i="6" s="1"/>
  <c r="AY345" i="6"/>
  <c r="BH344" i="6"/>
  <c r="BJ344" i="6"/>
  <c r="BI344" i="6" s="1"/>
  <c r="BE344" i="6"/>
  <c r="AW345" i="6"/>
  <c r="BD345" i="6"/>
  <c r="AM345" i="6" s="1"/>
  <c r="A346" i="6"/>
  <c r="AI346" i="6" s="1"/>
  <c r="J371" i="3"/>
  <c r="K371" i="3" s="1"/>
  <c r="L371" i="3"/>
  <c r="G373" i="3"/>
  <c r="H372" i="3"/>
  <c r="I372" i="3" s="1"/>
  <c r="J1099" i="3" l="1"/>
  <c r="K1099" i="3" s="1"/>
  <c r="BL1114" i="6" s="1"/>
  <c r="L1099" i="3"/>
  <c r="H1100" i="3"/>
  <c r="I1100" i="3" s="1"/>
  <c r="G1101" i="3"/>
  <c r="AQ346" i="6"/>
  <c r="BG344" i="6"/>
  <c r="BF344" i="6" s="1"/>
  <c r="AP345" i="6"/>
  <c r="G194" i="6"/>
  <c r="O194" i="6" s="1"/>
  <c r="C194" i="6"/>
  <c r="BA194" i="6"/>
  <c r="AY346" i="6"/>
  <c r="BD346" i="6"/>
  <c r="AM346" i="6" s="1"/>
  <c r="AW346" i="6"/>
  <c r="A347" i="6"/>
  <c r="AI347" i="6" s="1"/>
  <c r="BJ345" i="6"/>
  <c r="BI345" i="6" s="1"/>
  <c r="BH345" i="6"/>
  <c r="BE345" i="6"/>
  <c r="L372" i="3"/>
  <c r="J372" i="3"/>
  <c r="K372" i="3" s="1"/>
  <c r="H373" i="3"/>
  <c r="I373" i="3" s="1"/>
  <c r="G374" i="3"/>
  <c r="G1102" i="3" l="1"/>
  <c r="H1101" i="3"/>
  <c r="I1101" i="3" s="1"/>
  <c r="J1100" i="3"/>
  <c r="K1100" i="3" s="1"/>
  <c r="BL1115" i="6" s="1"/>
  <c r="L1100" i="3"/>
  <c r="AQ347" i="6"/>
  <c r="AP346" i="6"/>
  <c r="L194" i="6"/>
  <c r="Z194" i="6" s="1"/>
  <c r="H194" i="6"/>
  <c r="P194" i="6" s="1"/>
  <c r="BB194" i="6"/>
  <c r="AZ195" i="6" s="1"/>
  <c r="BG345" i="6"/>
  <c r="BF345" i="6" s="1"/>
  <c r="AY347" i="6"/>
  <c r="BE346" i="6"/>
  <c r="BH346" i="6"/>
  <c r="BG346" i="6" s="1"/>
  <c r="BJ346" i="6"/>
  <c r="BI346" i="6" s="1"/>
  <c r="A348" i="6"/>
  <c r="AI348" i="6" s="1"/>
  <c r="BD347" i="6"/>
  <c r="AM347" i="6" s="1"/>
  <c r="AW347" i="6"/>
  <c r="H374" i="3"/>
  <c r="I374" i="3" s="1"/>
  <c r="G375" i="3"/>
  <c r="J373" i="3"/>
  <c r="K373" i="3" s="1"/>
  <c r="L373" i="3"/>
  <c r="L1101" i="3" l="1"/>
  <c r="J1101" i="3"/>
  <c r="K1101" i="3" s="1"/>
  <c r="BL1116" i="6" s="1"/>
  <c r="H1102" i="3"/>
  <c r="I1102" i="3" s="1"/>
  <c r="G1103" i="3"/>
  <c r="AQ348" i="6"/>
  <c r="AP347" i="6"/>
  <c r="G195" i="6"/>
  <c r="O195" i="6" s="1"/>
  <c r="C195" i="6"/>
  <c r="BA195" i="6"/>
  <c r="BB195" i="6" s="1"/>
  <c r="BF346" i="6"/>
  <c r="AY348" i="6"/>
  <c r="BH347" i="6"/>
  <c r="BE347" i="6"/>
  <c r="BJ347" i="6"/>
  <c r="BI347" i="6" s="1"/>
  <c r="BD348" i="6"/>
  <c r="AM348" i="6" s="1"/>
  <c r="AW348" i="6"/>
  <c r="A349" i="6"/>
  <c r="AI349" i="6" s="1"/>
  <c r="J374" i="3"/>
  <c r="K374" i="3" s="1"/>
  <c r="L374" i="3"/>
  <c r="H375" i="3"/>
  <c r="I375" i="3" s="1"/>
  <c r="G376" i="3"/>
  <c r="L1102" i="3" l="1"/>
  <c r="J1102" i="3"/>
  <c r="K1102" i="3" s="1"/>
  <c r="BL1117" i="6" s="1"/>
  <c r="G1104" i="3"/>
  <c r="H1103" i="3"/>
  <c r="I1103" i="3" s="1"/>
  <c r="AQ349" i="6"/>
  <c r="AP348" i="6"/>
  <c r="AZ196" i="6"/>
  <c r="H195" i="6"/>
  <c r="P195" i="6" s="1"/>
  <c r="L195" i="6"/>
  <c r="Z195" i="6" s="1"/>
  <c r="BG347" i="6"/>
  <c r="BF347" i="6" s="1"/>
  <c r="AY349" i="6"/>
  <c r="AW349" i="6"/>
  <c r="BD349" i="6"/>
  <c r="AM349" i="6" s="1"/>
  <c r="A350" i="6"/>
  <c r="AI350" i="6" s="1"/>
  <c r="BH348" i="6"/>
  <c r="BE348" i="6"/>
  <c r="BJ348" i="6"/>
  <c r="BI348" i="6" s="1"/>
  <c r="G377" i="3"/>
  <c r="H376" i="3"/>
  <c r="I376" i="3" s="1"/>
  <c r="J375" i="3"/>
  <c r="K375" i="3" s="1"/>
  <c r="L375" i="3"/>
  <c r="L1103" i="3" l="1"/>
  <c r="J1103" i="3"/>
  <c r="K1103" i="3" s="1"/>
  <c r="BL1118" i="6" s="1"/>
  <c r="H1104" i="3"/>
  <c r="I1104" i="3" s="1"/>
  <c r="G1105" i="3"/>
  <c r="AQ350" i="6"/>
  <c r="AP349" i="6"/>
  <c r="G196" i="6"/>
  <c r="O196" i="6" s="1"/>
  <c r="C196" i="6"/>
  <c r="BA196" i="6"/>
  <c r="BG348" i="6"/>
  <c r="BF348" i="6" s="1"/>
  <c r="AY350" i="6"/>
  <c r="BD350" i="6"/>
  <c r="AM350" i="6" s="1"/>
  <c r="AW350" i="6"/>
  <c r="A351" i="6"/>
  <c r="AI351" i="6" s="1"/>
  <c r="BJ349" i="6"/>
  <c r="BI349" i="6" s="1"/>
  <c r="BH349" i="6"/>
  <c r="BE349" i="6"/>
  <c r="L376" i="3"/>
  <c r="J376" i="3"/>
  <c r="K376" i="3" s="1"/>
  <c r="H377" i="3"/>
  <c r="I377" i="3" s="1"/>
  <c r="G378" i="3"/>
  <c r="G1106" i="3" l="1"/>
  <c r="H1105" i="3"/>
  <c r="I1105" i="3" s="1"/>
  <c r="J1104" i="3"/>
  <c r="K1104" i="3" s="1"/>
  <c r="BL1119" i="6" s="1"/>
  <c r="L1104" i="3"/>
  <c r="AQ351" i="6"/>
  <c r="AP350" i="6"/>
  <c r="H196" i="6"/>
  <c r="P196" i="6" s="1"/>
  <c r="L196" i="6"/>
  <c r="Z196" i="6" s="1"/>
  <c r="BB196" i="6"/>
  <c r="AZ197" i="6" s="1"/>
  <c r="BG349" i="6"/>
  <c r="BF349" i="6" s="1"/>
  <c r="AY351" i="6"/>
  <c r="BE350" i="6"/>
  <c r="BH350" i="6"/>
  <c r="BJ350" i="6"/>
  <c r="BI350" i="6" s="1"/>
  <c r="A352" i="6"/>
  <c r="AI352" i="6" s="1"/>
  <c r="BD351" i="6"/>
  <c r="AM351" i="6" s="1"/>
  <c r="AW351" i="6"/>
  <c r="H378" i="3"/>
  <c r="I378" i="3" s="1"/>
  <c r="G379" i="3"/>
  <c r="J377" i="3"/>
  <c r="K377" i="3" s="1"/>
  <c r="L377" i="3"/>
  <c r="J1105" i="3" l="1"/>
  <c r="K1105" i="3" s="1"/>
  <c r="BL1120" i="6" s="1"/>
  <c r="L1105" i="3"/>
  <c r="H1106" i="3"/>
  <c r="I1106" i="3" s="1"/>
  <c r="G1107" i="3"/>
  <c r="BG350" i="6"/>
  <c r="BF350" i="6" s="1"/>
  <c r="AQ352" i="6"/>
  <c r="AP351" i="6"/>
  <c r="G197" i="6"/>
  <c r="O197" i="6" s="1"/>
  <c r="BA197" i="6"/>
  <c r="C197" i="6"/>
  <c r="AY352" i="6"/>
  <c r="BH351" i="6"/>
  <c r="BE351" i="6"/>
  <c r="BJ351" i="6"/>
  <c r="BI351" i="6" s="1"/>
  <c r="BD352" i="6"/>
  <c r="AM352" i="6" s="1"/>
  <c r="AW352" i="6"/>
  <c r="A353" i="6"/>
  <c r="AI353" i="6" s="1"/>
  <c r="H379" i="3"/>
  <c r="I379" i="3" s="1"/>
  <c r="G380" i="3"/>
  <c r="J378" i="3"/>
  <c r="K378" i="3" s="1"/>
  <c r="L378" i="3"/>
  <c r="J1106" i="3" l="1"/>
  <c r="K1106" i="3" s="1"/>
  <c r="BL1121" i="6" s="1"/>
  <c r="L1106" i="3"/>
  <c r="G1108" i="3"/>
  <c r="H1107" i="3"/>
  <c r="I1107" i="3" s="1"/>
  <c r="AQ353" i="6"/>
  <c r="AP352" i="6"/>
  <c r="H197" i="6"/>
  <c r="P197" i="6" s="1"/>
  <c r="L197" i="6"/>
  <c r="Z197" i="6" s="1"/>
  <c r="BB197" i="6"/>
  <c r="AZ198" i="6" s="1"/>
  <c r="BG351" i="6"/>
  <c r="BF351" i="6" s="1"/>
  <c r="AY353" i="6"/>
  <c r="BH352" i="6"/>
  <c r="BJ352" i="6"/>
  <c r="BI352" i="6" s="1"/>
  <c r="BE352" i="6"/>
  <c r="AW353" i="6"/>
  <c r="BD353" i="6"/>
  <c r="AM353" i="6" s="1"/>
  <c r="A354" i="6"/>
  <c r="AI354" i="6" s="1"/>
  <c r="G381" i="3"/>
  <c r="H380" i="3"/>
  <c r="I380" i="3" s="1"/>
  <c r="J379" i="3"/>
  <c r="K379" i="3" s="1"/>
  <c r="L379" i="3"/>
  <c r="J1107" i="3" l="1"/>
  <c r="K1107" i="3" s="1"/>
  <c r="BL1122" i="6" s="1"/>
  <c r="L1107" i="3"/>
  <c r="H1108" i="3"/>
  <c r="I1108" i="3" s="1"/>
  <c r="G1109" i="3"/>
  <c r="AQ354" i="6"/>
  <c r="BG352" i="6"/>
  <c r="BF352" i="6" s="1"/>
  <c r="AP353" i="6"/>
  <c r="G198" i="6"/>
  <c r="O198" i="6" s="1"/>
  <c r="C198" i="6"/>
  <c r="BA198" i="6"/>
  <c r="AY354" i="6"/>
  <c r="BD354" i="6"/>
  <c r="AM354" i="6" s="1"/>
  <c r="AW354" i="6"/>
  <c r="A355" i="6"/>
  <c r="AI355" i="6" s="1"/>
  <c r="BJ353" i="6"/>
  <c r="BI353" i="6" s="1"/>
  <c r="BH353" i="6"/>
  <c r="BE353" i="6"/>
  <c r="L380" i="3"/>
  <c r="J380" i="3"/>
  <c r="K380" i="3" s="1"/>
  <c r="H381" i="3"/>
  <c r="I381" i="3" s="1"/>
  <c r="G382" i="3"/>
  <c r="G1110" i="3" l="1"/>
  <c r="H1109" i="3"/>
  <c r="I1109" i="3" s="1"/>
  <c r="J1108" i="3"/>
  <c r="K1108" i="3" s="1"/>
  <c r="BL1123" i="6" s="1"/>
  <c r="L1108" i="3"/>
  <c r="BG353" i="6"/>
  <c r="AQ355" i="6"/>
  <c r="AP354" i="6"/>
  <c r="L198" i="6"/>
  <c r="Z198" i="6" s="1"/>
  <c r="H198" i="6"/>
  <c r="P198" i="6" s="1"/>
  <c r="BB198" i="6"/>
  <c r="AZ199" i="6" s="1"/>
  <c r="BF353" i="6"/>
  <c r="AY355" i="6"/>
  <c r="BE354" i="6"/>
  <c r="BH354" i="6"/>
  <c r="BG354" i="6" s="1"/>
  <c r="BJ354" i="6"/>
  <c r="BI354" i="6" s="1"/>
  <c r="A356" i="6"/>
  <c r="AI356" i="6" s="1"/>
  <c r="BD355" i="6"/>
  <c r="AM355" i="6" s="1"/>
  <c r="AW355" i="6"/>
  <c r="J381" i="3"/>
  <c r="K381" i="3" s="1"/>
  <c r="L381" i="3"/>
  <c r="H382" i="3"/>
  <c r="I382" i="3" s="1"/>
  <c r="G383" i="3"/>
  <c r="L1109" i="3" l="1"/>
  <c r="J1109" i="3"/>
  <c r="K1109" i="3" s="1"/>
  <c r="BL1124" i="6" s="1"/>
  <c r="H1110" i="3"/>
  <c r="I1110" i="3" s="1"/>
  <c r="G1111" i="3"/>
  <c r="AQ356" i="6"/>
  <c r="AP355" i="6"/>
  <c r="G199" i="6"/>
  <c r="O199" i="6" s="1"/>
  <c r="C199" i="6"/>
  <c r="BA199" i="6"/>
  <c r="BF354" i="6"/>
  <c r="AY356" i="6"/>
  <c r="BD356" i="6"/>
  <c r="AM356" i="6" s="1"/>
  <c r="AW356" i="6"/>
  <c r="A357" i="6"/>
  <c r="AI357" i="6" s="1"/>
  <c r="BH355" i="6"/>
  <c r="BE355" i="6"/>
  <c r="BJ355" i="6"/>
  <c r="BI355" i="6" s="1"/>
  <c r="H383" i="3"/>
  <c r="I383" i="3" s="1"/>
  <c r="G384" i="3"/>
  <c r="J382" i="3"/>
  <c r="K382" i="3" s="1"/>
  <c r="L382" i="3"/>
  <c r="L1110" i="3" l="1"/>
  <c r="J1110" i="3"/>
  <c r="K1110" i="3" s="1"/>
  <c r="BL1125" i="6" s="1"/>
  <c r="G1112" i="3"/>
  <c r="H1111" i="3"/>
  <c r="I1111" i="3" s="1"/>
  <c r="AQ357" i="6"/>
  <c r="AP356" i="6"/>
  <c r="BB199" i="6"/>
  <c r="AZ200" i="6" s="1"/>
  <c r="L199" i="6"/>
  <c r="Z199" i="6" s="1"/>
  <c r="H199" i="6"/>
  <c r="P199" i="6" s="1"/>
  <c r="BG355" i="6"/>
  <c r="BF355" i="6" s="1"/>
  <c r="AY357" i="6"/>
  <c r="BH356" i="6"/>
  <c r="BJ356" i="6"/>
  <c r="BI356" i="6" s="1"/>
  <c r="BE356" i="6"/>
  <c r="BD357" i="6"/>
  <c r="AM357" i="6" s="1"/>
  <c r="AW357" i="6"/>
  <c r="A358" i="6"/>
  <c r="AI358" i="6" s="1"/>
  <c r="G385" i="3"/>
  <c r="H384" i="3"/>
  <c r="I384" i="3" s="1"/>
  <c r="J383" i="3"/>
  <c r="K383" i="3" s="1"/>
  <c r="L383" i="3"/>
  <c r="L1111" i="3" l="1"/>
  <c r="J1111" i="3"/>
  <c r="K1111" i="3" s="1"/>
  <c r="BL1126" i="6" s="1"/>
  <c r="H1112" i="3"/>
  <c r="I1112" i="3" s="1"/>
  <c r="G1113" i="3"/>
  <c r="BG356" i="6"/>
  <c r="AQ358" i="6"/>
  <c r="AP357" i="6"/>
  <c r="G200" i="6"/>
  <c r="O200" i="6" s="1"/>
  <c r="BA200" i="6"/>
  <c r="C200" i="6"/>
  <c r="AY358" i="6"/>
  <c r="BF356" i="6"/>
  <c r="BJ357" i="6"/>
  <c r="BI357" i="6" s="1"/>
  <c r="BE357" i="6"/>
  <c r="BH357" i="6"/>
  <c r="BG357" i="6" s="1"/>
  <c r="A359" i="6"/>
  <c r="AI359" i="6" s="1"/>
  <c r="BD358" i="6"/>
  <c r="AM358" i="6" s="1"/>
  <c r="AW358" i="6"/>
  <c r="L384" i="3"/>
  <c r="J384" i="3"/>
  <c r="K384" i="3" s="1"/>
  <c r="H385" i="3"/>
  <c r="I385" i="3" s="1"/>
  <c r="G386" i="3"/>
  <c r="J1112" i="3" l="1"/>
  <c r="K1112" i="3" s="1"/>
  <c r="BL1127" i="6" s="1"/>
  <c r="L1112" i="3"/>
  <c r="G1114" i="3"/>
  <c r="H1113" i="3"/>
  <c r="I1113" i="3" s="1"/>
  <c r="AQ359" i="6"/>
  <c r="AP358" i="6"/>
  <c r="H200" i="6"/>
  <c r="P200" i="6" s="1"/>
  <c r="L200" i="6"/>
  <c r="Z200" i="6" s="1"/>
  <c r="BB200" i="6"/>
  <c r="AZ201" i="6" s="1"/>
  <c r="BF357" i="6"/>
  <c r="AY359" i="6"/>
  <c r="BH358" i="6"/>
  <c r="BE358" i="6"/>
  <c r="BJ358" i="6"/>
  <c r="BI358" i="6" s="1"/>
  <c r="A360" i="6"/>
  <c r="AI360" i="6" s="1"/>
  <c r="AW359" i="6"/>
  <c r="BD359" i="6"/>
  <c r="AM359" i="6" s="1"/>
  <c r="H386" i="3"/>
  <c r="I386" i="3" s="1"/>
  <c r="G387" i="3"/>
  <c r="J385" i="3"/>
  <c r="K385" i="3" s="1"/>
  <c r="L385" i="3"/>
  <c r="J1113" i="3" l="1"/>
  <c r="K1113" i="3" s="1"/>
  <c r="BL1128" i="6" s="1"/>
  <c r="L1113" i="3"/>
  <c r="H1114" i="3"/>
  <c r="I1114" i="3" s="1"/>
  <c r="G1115" i="3"/>
  <c r="AQ360" i="6"/>
  <c r="AP359" i="6"/>
  <c r="G201" i="6"/>
  <c r="O201" i="6" s="1"/>
  <c r="BA201" i="6"/>
  <c r="C201" i="6"/>
  <c r="BG358" i="6"/>
  <c r="BF358" i="6" s="1"/>
  <c r="AY360" i="6"/>
  <c r="BH359" i="6"/>
  <c r="BE359" i="6"/>
  <c r="BJ359" i="6"/>
  <c r="BI359" i="6" s="1"/>
  <c r="AW360" i="6"/>
  <c r="A361" i="6"/>
  <c r="AI361" i="6" s="1"/>
  <c r="BD360" i="6"/>
  <c r="AM360" i="6" s="1"/>
  <c r="H387" i="3"/>
  <c r="I387" i="3" s="1"/>
  <c r="G388" i="3"/>
  <c r="J386" i="3"/>
  <c r="K386" i="3" s="1"/>
  <c r="L386" i="3"/>
  <c r="G1116" i="3" l="1"/>
  <c r="H1115" i="3"/>
  <c r="I1115" i="3" s="1"/>
  <c r="J1114" i="3"/>
  <c r="K1114" i="3" s="1"/>
  <c r="BL1129" i="6" s="1"/>
  <c r="L1114" i="3"/>
  <c r="AQ361" i="6"/>
  <c r="AP360" i="6"/>
  <c r="L201" i="6"/>
  <c r="Z201" i="6" s="1"/>
  <c r="H201" i="6"/>
  <c r="P201" i="6" s="1"/>
  <c r="BB201" i="6"/>
  <c r="AZ202" i="6" s="1"/>
  <c r="BG359" i="6"/>
  <c r="BF359" i="6" s="1"/>
  <c r="AY361" i="6"/>
  <c r="BJ360" i="6"/>
  <c r="BI360" i="6" s="1"/>
  <c r="BE360" i="6"/>
  <c r="BH360" i="6"/>
  <c r="BG360" i="6" s="1"/>
  <c r="BD361" i="6"/>
  <c r="AM361" i="6" s="1"/>
  <c r="AW361" i="6"/>
  <c r="A362" i="6"/>
  <c r="AI362" i="6" s="1"/>
  <c r="J387" i="3"/>
  <c r="K387" i="3" s="1"/>
  <c r="L387" i="3"/>
  <c r="G389" i="3"/>
  <c r="H388" i="3"/>
  <c r="I388" i="3" s="1"/>
  <c r="J1115" i="3" l="1"/>
  <c r="K1115" i="3" s="1"/>
  <c r="BL1130" i="6" s="1"/>
  <c r="L1115" i="3"/>
  <c r="H1116" i="3"/>
  <c r="I1116" i="3" s="1"/>
  <c r="G1117" i="3"/>
  <c r="AQ362" i="6"/>
  <c r="AP361" i="6"/>
  <c r="G202" i="6"/>
  <c r="O202" i="6" s="1"/>
  <c r="C202" i="6"/>
  <c r="BA202" i="6"/>
  <c r="BF360" i="6"/>
  <c r="AY362" i="6"/>
  <c r="A363" i="6"/>
  <c r="AI363" i="6" s="1"/>
  <c r="BD362" i="6"/>
  <c r="AM362" i="6" s="1"/>
  <c r="AW362" i="6"/>
  <c r="BJ361" i="6"/>
  <c r="BI361" i="6" s="1"/>
  <c r="BE361" i="6"/>
  <c r="BH361" i="6"/>
  <c r="L388" i="3"/>
  <c r="J388" i="3"/>
  <c r="K388" i="3" s="1"/>
  <c r="H389" i="3"/>
  <c r="I389" i="3" s="1"/>
  <c r="G390" i="3"/>
  <c r="G1118" i="3" l="1"/>
  <c r="H1117" i="3"/>
  <c r="I1117" i="3" s="1"/>
  <c r="J1116" i="3"/>
  <c r="K1116" i="3" s="1"/>
  <c r="BL1131" i="6" s="1"/>
  <c r="L1116" i="3"/>
  <c r="BG361" i="6"/>
  <c r="AQ363" i="6"/>
  <c r="AP362" i="6"/>
  <c r="L202" i="6"/>
  <c r="Z202" i="6" s="1"/>
  <c r="H202" i="6"/>
  <c r="P202" i="6" s="1"/>
  <c r="BB202" i="6"/>
  <c r="AZ203" i="6" s="1"/>
  <c r="BF361" i="6"/>
  <c r="AY363" i="6"/>
  <c r="AW363" i="6"/>
  <c r="A364" i="6"/>
  <c r="AI364" i="6" s="1"/>
  <c r="BD363" i="6"/>
  <c r="AM363" i="6" s="1"/>
  <c r="BH362" i="6"/>
  <c r="BE362" i="6"/>
  <c r="BJ362" i="6"/>
  <c r="BI362" i="6" s="1"/>
  <c r="H390" i="3"/>
  <c r="I390" i="3" s="1"/>
  <c r="G391" i="3"/>
  <c r="J389" i="3"/>
  <c r="K389" i="3" s="1"/>
  <c r="L389" i="3"/>
  <c r="L1117" i="3" l="1"/>
  <c r="J1117" i="3"/>
  <c r="K1117" i="3" s="1"/>
  <c r="BL1132" i="6" s="1"/>
  <c r="H1118" i="3"/>
  <c r="I1118" i="3" s="1"/>
  <c r="G1119" i="3"/>
  <c r="AQ364" i="6"/>
  <c r="AP363" i="6"/>
  <c r="G203" i="6"/>
  <c r="O203" i="6" s="1"/>
  <c r="C203" i="6"/>
  <c r="BA203" i="6"/>
  <c r="BG362" i="6"/>
  <c r="BF362" i="6" s="1"/>
  <c r="AY364" i="6"/>
  <c r="BJ363" i="6"/>
  <c r="BI363" i="6" s="1"/>
  <c r="BH363" i="6"/>
  <c r="BE363" i="6"/>
  <c r="BD364" i="6"/>
  <c r="AM364" i="6" s="1"/>
  <c r="AW364" i="6"/>
  <c r="A365" i="6"/>
  <c r="AI365" i="6" s="1"/>
  <c r="J390" i="3"/>
  <c r="K390" i="3" s="1"/>
  <c r="L390" i="3"/>
  <c r="H391" i="3"/>
  <c r="I391" i="3" s="1"/>
  <c r="G392" i="3"/>
  <c r="G1120" i="3" l="1"/>
  <c r="H1119" i="3"/>
  <c r="I1119" i="3" s="1"/>
  <c r="L1118" i="3"/>
  <c r="J1118" i="3"/>
  <c r="K1118" i="3" s="1"/>
  <c r="BL1133" i="6" s="1"/>
  <c r="AQ365" i="6"/>
  <c r="AP364" i="6"/>
  <c r="L203" i="6"/>
  <c r="Z203" i="6" s="1"/>
  <c r="H203" i="6"/>
  <c r="P203" i="6" s="1"/>
  <c r="BB203" i="6"/>
  <c r="AZ204" i="6" s="1"/>
  <c r="BG363" i="6"/>
  <c r="BF363" i="6" s="1"/>
  <c r="AY365" i="6"/>
  <c r="A366" i="6"/>
  <c r="AI366" i="6" s="1"/>
  <c r="BD365" i="6"/>
  <c r="AM365" i="6" s="1"/>
  <c r="AW365" i="6"/>
  <c r="BJ364" i="6"/>
  <c r="BI364" i="6" s="1"/>
  <c r="BH364" i="6"/>
  <c r="BE364" i="6"/>
  <c r="J391" i="3"/>
  <c r="K391" i="3" s="1"/>
  <c r="L391" i="3"/>
  <c r="G393" i="3"/>
  <c r="H392" i="3"/>
  <c r="I392" i="3" s="1"/>
  <c r="H1120" i="3" l="1"/>
  <c r="I1120" i="3" s="1"/>
  <c r="G1121" i="3"/>
  <c r="L1119" i="3"/>
  <c r="J1119" i="3"/>
  <c r="K1119" i="3" s="1"/>
  <c r="BL1134" i="6" s="1"/>
  <c r="AQ366" i="6"/>
  <c r="AP365" i="6"/>
  <c r="BA204" i="6"/>
  <c r="BB204" i="6" s="1"/>
  <c r="AZ205" i="6" s="1"/>
  <c r="C204" i="6"/>
  <c r="G204" i="6"/>
  <c r="O204" i="6" s="1"/>
  <c r="BG364" i="6"/>
  <c r="BF364" i="6" s="1"/>
  <c r="AY366" i="6"/>
  <c r="BH365" i="6"/>
  <c r="BE365" i="6"/>
  <c r="BJ365" i="6"/>
  <c r="BI365" i="6" s="1"/>
  <c r="AW366" i="6"/>
  <c r="A367" i="6"/>
  <c r="AI367" i="6" s="1"/>
  <c r="BD366" i="6"/>
  <c r="AM366" i="6" s="1"/>
  <c r="L392" i="3"/>
  <c r="J392" i="3"/>
  <c r="K392" i="3" s="1"/>
  <c r="H393" i="3"/>
  <c r="I393" i="3" s="1"/>
  <c r="G394" i="3"/>
  <c r="G1122" i="3" l="1"/>
  <c r="H1121" i="3"/>
  <c r="I1121" i="3" s="1"/>
  <c r="J1120" i="3"/>
  <c r="K1120" i="3" s="1"/>
  <c r="BL1135" i="6" s="1"/>
  <c r="L1120" i="3"/>
  <c r="AQ367" i="6"/>
  <c r="AP366" i="6"/>
  <c r="BA205" i="6"/>
  <c r="BB205" i="6" s="1"/>
  <c r="AZ206" i="6" s="1"/>
  <c r="G205" i="6"/>
  <c r="O205" i="6" s="1"/>
  <c r="C205" i="6"/>
  <c r="H204" i="6"/>
  <c r="P204" i="6" s="1"/>
  <c r="L204" i="6"/>
  <c r="Z204" i="6" s="1"/>
  <c r="BG365" i="6"/>
  <c r="BF365" i="6" s="1"/>
  <c r="AY367" i="6"/>
  <c r="BJ366" i="6"/>
  <c r="BI366" i="6" s="1"/>
  <c r="BH366" i="6"/>
  <c r="BE366" i="6"/>
  <c r="BD367" i="6"/>
  <c r="AM367" i="6" s="1"/>
  <c r="AW367" i="6"/>
  <c r="A368" i="6"/>
  <c r="AI368" i="6" s="1"/>
  <c r="H394" i="3"/>
  <c r="I394" i="3" s="1"/>
  <c r="G395" i="3"/>
  <c r="J393" i="3"/>
  <c r="K393" i="3" s="1"/>
  <c r="L393" i="3"/>
  <c r="J1121" i="3" l="1"/>
  <c r="K1121" i="3" s="1"/>
  <c r="BL1136" i="6" s="1"/>
  <c r="L1121" i="3"/>
  <c r="H1122" i="3"/>
  <c r="I1122" i="3" s="1"/>
  <c r="G1123" i="3"/>
  <c r="BG366" i="6"/>
  <c r="BF366" i="6" s="1"/>
  <c r="AQ368" i="6"/>
  <c r="AP367" i="6"/>
  <c r="G206" i="6"/>
  <c r="O206" i="6" s="1"/>
  <c r="C206" i="6"/>
  <c r="BA206" i="6"/>
  <c r="H205" i="6"/>
  <c r="P205" i="6" s="1"/>
  <c r="L205" i="6"/>
  <c r="Z205" i="6" s="1"/>
  <c r="AY368" i="6"/>
  <c r="A369" i="6"/>
  <c r="AI369" i="6" s="1"/>
  <c r="BD368" i="6"/>
  <c r="AM368" i="6" s="1"/>
  <c r="AW368" i="6"/>
  <c r="BJ367" i="6"/>
  <c r="BI367" i="6" s="1"/>
  <c r="BH367" i="6"/>
  <c r="BE367" i="6"/>
  <c r="J394" i="3"/>
  <c r="K394" i="3" s="1"/>
  <c r="L394" i="3"/>
  <c r="H395" i="3"/>
  <c r="I395" i="3" s="1"/>
  <c r="G396" i="3"/>
  <c r="G1124" i="3" l="1"/>
  <c r="H1123" i="3"/>
  <c r="I1123" i="3" s="1"/>
  <c r="J1122" i="3"/>
  <c r="K1122" i="3" s="1"/>
  <c r="BL1137" i="6" s="1"/>
  <c r="L1122" i="3"/>
  <c r="AQ369" i="6"/>
  <c r="AP368" i="6"/>
  <c r="H206" i="6"/>
  <c r="P206" i="6" s="1"/>
  <c r="L206" i="6"/>
  <c r="Z206" i="6" s="1"/>
  <c r="BB206" i="6"/>
  <c r="AZ207" i="6" s="1"/>
  <c r="BG367" i="6"/>
  <c r="BF367" i="6" s="1"/>
  <c r="AY369" i="6"/>
  <c r="BH368" i="6"/>
  <c r="BE368" i="6"/>
  <c r="BJ368" i="6"/>
  <c r="BI368" i="6" s="1"/>
  <c r="A370" i="6"/>
  <c r="AI370" i="6" s="1"/>
  <c r="BD369" i="6"/>
  <c r="AM369" i="6" s="1"/>
  <c r="AW369" i="6"/>
  <c r="J395" i="3"/>
  <c r="K395" i="3" s="1"/>
  <c r="L395" i="3"/>
  <c r="G397" i="3"/>
  <c r="H396" i="3"/>
  <c r="I396" i="3" s="1"/>
  <c r="H1124" i="3" l="1"/>
  <c r="I1124" i="3" s="1"/>
  <c r="G1125" i="3"/>
  <c r="J1123" i="3"/>
  <c r="K1123" i="3" s="1"/>
  <c r="BL1138" i="6" s="1"/>
  <c r="L1123" i="3"/>
  <c r="AQ370" i="6"/>
  <c r="AP369" i="6"/>
  <c r="C207" i="6"/>
  <c r="BA207" i="6"/>
  <c r="G207" i="6"/>
  <c r="O207" i="6" s="1"/>
  <c r="BG368" i="6"/>
  <c r="BF368" i="6" s="1"/>
  <c r="AY370" i="6"/>
  <c r="BH369" i="6"/>
  <c r="BE369" i="6"/>
  <c r="BJ369" i="6"/>
  <c r="BI369" i="6" s="1"/>
  <c r="AW370" i="6"/>
  <c r="A371" i="6"/>
  <c r="AI371" i="6" s="1"/>
  <c r="BD370" i="6"/>
  <c r="AM370" i="6" s="1"/>
  <c r="J396" i="3"/>
  <c r="K396" i="3" s="1"/>
  <c r="L396" i="3"/>
  <c r="H397" i="3"/>
  <c r="I397" i="3" s="1"/>
  <c r="G398" i="3"/>
  <c r="G1126" i="3" l="1"/>
  <c r="H1125" i="3"/>
  <c r="I1125" i="3" s="1"/>
  <c r="J1124" i="3"/>
  <c r="K1124" i="3" s="1"/>
  <c r="BL1139" i="6" s="1"/>
  <c r="L1124" i="3"/>
  <c r="AQ371" i="6"/>
  <c r="AP370" i="6"/>
  <c r="BB207" i="6"/>
  <c r="AZ208" i="6" s="1"/>
  <c r="H207" i="6"/>
  <c r="P207" i="6" s="1"/>
  <c r="L207" i="6"/>
  <c r="Z207" i="6" s="1"/>
  <c r="BG369" i="6"/>
  <c r="BF369" i="6" s="1"/>
  <c r="AY371" i="6"/>
  <c r="BJ370" i="6"/>
  <c r="BI370" i="6" s="1"/>
  <c r="BH370" i="6"/>
  <c r="BE370" i="6"/>
  <c r="BD371" i="6"/>
  <c r="AM371" i="6" s="1"/>
  <c r="AW371" i="6"/>
  <c r="A372" i="6"/>
  <c r="AI372" i="6" s="1"/>
  <c r="H398" i="3"/>
  <c r="I398" i="3" s="1"/>
  <c r="G399" i="3"/>
  <c r="J397" i="3"/>
  <c r="K397" i="3" s="1"/>
  <c r="L397" i="3"/>
  <c r="L1125" i="3" l="1"/>
  <c r="J1125" i="3"/>
  <c r="K1125" i="3" s="1"/>
  <c r="BL1140" i="6" s="1"/>
  <c r="H1126" i="3"/>
  <c r="I1126" i="3" s="1"/>
  <c r="G1127" i="3"/>
  <c r="AQ372" i="6"/>
  <c r="AP371" i="6"/>
  <c r="G208" i="6"/>
  <c r="O208" i="6" s="1"/>
  <c r="BA208" i="6"/>
  <c r="C208" i="6"/>
  <c r="BG370" i="6"/>
  <c r="BF370" i="6" s="1"/>
  <c r="AY372" i="6"/>
  <c r="BJ371" i="6"/>
  <c r="BI371" i="6" s="1"/>
  <c r="BH371" i="6"/>
  <c r="BE371" i="6"/>
  <c r="A373" i="6"/>
  <c r="AI373" i="6" s="1"/>
  <c r="BD372" i="6"/>
  <c r="AM372" i="6" s="1"/>
  <c r="AW372" i="6"/>
  <c r="H399" i="3"/>
  <c r="I399" i="3" s="1"/>
  <c r="G400" i="3"/>
  <c r="J398" i="3"/>
  <c r="K398" i="3" s="1"/>
  <c r="L398" i="3"/>
  <c r="G1128" i="3" l="1"/>
  <c r="H1127" i="3"/>
  <c r="I1127" i="3" s="1"/>
  <c r="L1126" i="3"/>
  <c r="J1126" i="3"/>
  <c r="K1126" i="3" s="1"/>
  <c r="BL1141" i="6" s="1"/>
  <c r="AQ373" i="6"/>
  <c r="AP372" i="6"/>
  <c r="H208" i="6"/>
  <c r="P208" i="6" s="1"/>
  <c r="L208" i="6"/>
  <c r="Z208" i="6" s="1"/>
  <c r="BB208" i="6"/>
  <c r="AZ209" i="6" s="1"/>
  <c r="BG371" i="6"/>
  <c r="BF371" i="6" s="1"/>
  <c r="AY373" i="6"/>
  <c r="A374" i="6"/>
  <c r="AI374" i="6" s="1"/>
  <c r="BD373" i="6"/>
  <c r="AM373" i="6" s="1"/>
  <c r="AW373" i="6"/>
  <c r="BH372" i="6"/>
  <c r="BE372" i="6"/>
  <c r="BJ372" i="6"/>
  <c r="BI372" i="6" s="1"/>
  <c r="L399" i="3"/>
  <c r="J399" i="3"/>
  <c r="K399" i="3" s="1"/>
  <c r="G401" i="3"/>
  <c r="H400" i="3"/>
  <c r="I400" i="3" s="1"/>
  <c r="H1128" i="3" l="1"/>
  <c r="I1128" i="3" s="1"/>
  <c r="G1129" i="3"/>
  <c r="L1127" i="3"/>
  <c r="J1127" i="3"/>
  <c r="K1127" i="3" s="1"/>
  <c r="BL1142" i="6" s="1"/>
  <c r="AQ374" i="6"/>
  <c r="BG372" i="6"/>
  <c r="BF372" i="6" s="1"/>
  <c r="AP373" i="6"/>
  <c r="G209" i="6"/>
  <c r="O209" i="6" s="1"/>
  <c r="BA209" i="6"/>
  <c r="C209" i="6"/>
  <c r="AY374" i="6"/>
  <c r="BH373" i="6"/>
  <c r="BE373" i="6"/>
  <c r="BJ373" i="6"/>
  <c r="BI373" i="6" s="1"/>
  <c r="AW374" i="6"/>
  <c r="A375" i="6"/>
  <c r="AI375" i="6" s="1"/>
  <c r="BD374" i="6"/>
  <c r="AM374" i="6" s="1"/>
  <c r="J400" i="3"/>
  <c r="K400" i="3" s="1"/>
  <c r="L400" i="3"/>
  <c r="H401" i="3"/>
  <c r="I401" i="3" s="1"/>
  <c r="G402" i="3"/>
  <c r="J1128" i="3" l="1"/>
  <c r="K1128" i="3" s="1"/>
  <c r="BL1143" i="6" s="1"/>
  <c r="L1128" i="3"/>
  <c r="G1130" i="3"/>
  <c r="H1129" i="3"/>
  <c r="I1129" i="3" s="1"/>
  <c r="BG373" i="6"/>
  <c r="BF373" i="6" s="1"/>
  <c r="AQ375" i="6"/>
  <c r="AP374" i="6"/>
  <c r="L209" i="6"/>
  <c r="Z209" i="6" s="1"/>
  <c r="H209" i="6"/>
  <c r="P209" i="6" s="1"/>
  <c r="BB209" i="6"/>
  <c r="AZ210" i="6" s="1"/>
  <c r="AY375" i="6"/>
  <c r="BJ374" i="6"/>
  <c r="BI374" i="6" s="1"/>
  <c r="BH374" i="6"/>
  <c r="BE374" i="6"/>
  <c r="BD375" i="6"/>
  <c r="AM375" i="6" s="1"/>
  <c r="AW375" i="6"/>
  <c r="A376" i="6"/>
  <c r="AI376" i="6" s="1"/>
  <c r="G403" i="3"/>
  <c r="H402" i="3"/>
  <c r="I402" i="3" s="1"/>
  <c r="J401" i="3"/>
  <c r="K401" i="3" s="1"/>
  <c r="L401" i="3"/>
  <c r="J1129" i="3" l="1"/>
  <c r="K1129" i="3" s="1"/>
  <c r="BL1144" i="6" s="1"/>
  <c r="L1129" i="3"/>
  <c r="H1130" i="3"/>
  <c r="I1130" i="3" s="1"/>
  <c r="G1131" i="3"/>
  <c r="AQ376" i="6"/>
  <c r="AP375" i="6"/>
  <c r="G210" i="6"/>
  <c r="O210" i="6" s="1"/>
  <c r="C210" i="6"/>
  <c r="BA210" i="6"/>
  <c r="BG374" i="6"/>
  <c r="BF374" i="6" s="1"/>
  <c r="AY376" i="6"/>
  <c r="A377" i="6"/>
  <c r="AI377" i="6" s="1"/>
  <c r="BD376" i="6"/>
  <c r="AM376" i="6" s="1"/>
  <c r="AW376" i="6"/>
  <c r="BJ375" i="6"/>
  <c r="BI375" i="6" s="1"/>
  <c r="BH375" i="6"/>
  <c r="BE375" i="6"/>
  <c r="J402" i="3"/>
  <c r="K402" i="3" s="1"/>
  <c r="L402" i="3"/>
  <c r="H403" i="3"/>
  <c r="I403" i="3" s="1"/>
  <c r="G404" i="3"/>
  <c r="G1132" i="3" l="1"/>
  <c r="H1131" i="3"/>
  <c r="I1131" i="3" s="1"/>
  <c r="J1130" i="3"/>
  <c r="K1130" i="3" s="1"/>
  <c r="BL1145" i="6" s="1"/>
  <c r="L1130" i="3"/>
  <c r="AQ377" i="6"/>
  <c r="AP376" i="6"/>
  <c r="H210" i="6"/>
  <c r="P210" i="6" s="1"/>
  <c r="L210" i="6"/>
  <c r="Z210" i="6" s="1"/>
  <c r="BB210" i="6"/>
  <c r="AZ211" i="6" s="1"/>
  <c r="BG375" i="6"/>
  <c r="BF375" i="6" s="1"/>
  <c r="AY377" i="6"/>
  <c r="BH376" i="6"/>
  <c r="BE376" i="6"/>
  <c r="BJ376" i="6"/>
  <c r="BI376" i="6" s="1"/>
  <c r="A378" i="6"/>
  <c r="AI378" i="6" s="1"/>
  <c r="BD377" i="6"/>
  <c r="AM377" i="6" s="1"/>
  <c r="AW377" i="6"/>
  <c r="G405" i="3"/>
  <c r="H404" i="3"/>
  <c r="I404" i="3" s="1"/>
  <c r="L403" i="3"/>
  <c r="J403" i="3"/>
  <c r="K403" i="3" s="1"/>
  <c r="J1131" i="3" l="1"/>
  <c r="K1131" i="3" s="1"/>
  <c r="BL1146" i="6" s="1"/>
  <c r="L1131" i="3"/>
  <c r="H1132" i="3"/>
  <c r="I1132" i="3" s="1"/>
  <c r="G1133" i="3"/>
  <c r="AQ378" i="6"/>
  <c r="AP377" i="6"/>
  <c r="G211" i="6"/>
  <c r="O211" i="6" s="1"/>
  <c r="C211" i="6"/>
  <c r="BA211" i="6"/>
  <c r="BG376" i="6"/>
  <c r="BF376" i="6" s="1"/>
  <c r="AY378" i="6"/>
  <c r="BH377" i="6"/>
  <c r="BE377" i="6"/>
  <c r="BJ377" i="6"/>
  <c r="BI377" i="6" s="1"/>
  <c r="AW378" i="6"/>
  <c r="A379" i="6"/>
  <c r="AI379" i="6" s="1"/>
  <c r="BD378" i="6"/>
  <c r="AM378" i="6" s="1"/>
  <c r="H405" i="3"/>
  <c r="I405" i="3" s="1"/>
  <c r="G406" i="3"/>
  <c r="L404" i="3"/>
  <c r="J404" i="3"/>
  <c r="K404" i="3" s="1"/>
  <c r="G1134" i="3" l="1"/>
  <c r="H1133" i="3"/>
  <c r="I1133" i="3" s="1"/>
  <c r="J1132" i="3"/>
  <c r="K1132" i="3" s="1"/>
  <c r="BL1147" i="6" s="1"/>
  <c r="L1132" i="3"/>
  <c r="AQ379" i="6"/>
  <c r="AP378" i="6"/>
  <c r="L211" i="6"/>
  <c r="Z211" i="6" s="1"/>
  <c r="H211" i="6"/>
  <c r="P211" i="6" s="1"/>
  <c r="BB211" i="6"/>
  <c r="AZ212" i="6" s="1"/>
  <c r="BG377" i="6"/>
  <c r="BF377" i="6" s="1"/>
  <c r="AY379" i="6"/>
  <c r="BD379" i="6"/>
  <c r="AM379" i="6" s="1"/>
  <c r="AW379" i="6"/>
  <c r="A380" i="6"/>
  <c r="AI380" i="6" s="1"/>
  <c r="BJ378" i="6"/>
  <c r="BI378" i="6" s="1"/>
  <c r="BH378" i="6"/>
  <c r="BE378" i="6"/>
  <c r="G407" i="3"/>
  <c r="H406" i="3"/>
  <c r="I406" i="3" s="1"/>
  <c r="J405" i="3"/>
  <c r="K405" i="3" s="1"/>
  <c r="L405" i="3"/>
  <c r="H1134" i="3" l="1"/>
  <c r="I1134" i="3" s="1"/>
  <c r="G1135" i="3"/>
  <c r="L1133" i="3"/>
  <c r="J1133" i="3"/>
  <c r="K1133" i="3" s="1"/>
  <c r="BL1148" i="6" s="1"/>
  <c r="AQ380" i="6"/>
  <c r="AP379" i="6"/>
  <c r="BA212" i="6"/>
  <c r="BB212" i="6" s="1"/>
  <c r="C212" i="6"/>
  <c r="G212" i="6"/>
  <c r="O212" i="6" s="1"/>
  <c r="BG378" i="6"/>
  <c r="BF378" i="6" s="1"/>
  <c r="AY380" i="6"/>
  <c r="A381" i="6"/>
  <c r="AI381" i="6" s="1"/>
  <c r="BD380" i="6"/>
  <c r="AM380" i="6" s="1"/>
  <c r="AW380" i="6"/>
  <c r="BJ379" i="6"/>
  <c r="BI379" i="6" s="1"/>
  <c r="BH379" i="6"/>
  <c r="BE379" i="6"/>
  <c r="J406" i="3"/>
  <c r="K406" i="3" s="1"/>
  <c r="L406" i="3"/>
  <c r="H407" i="3"/>
  <c r="I407" i="3" s="1"/>
  <c r="G408" i="3"/>
  <c r="G1136" i="3" l="1"/>
  <c r="H1135" i="3"/>
  <c r="I1135" i="3" s="1"/>
  <c r="L1134" i="3"/>
  <c r="J1134" i="3"/>
  <c r="K1134" i="3" s="1"/>
  <c r="BL1149" i="6" s="1"/>
  <c r="AZ213" i="6"/>
  <c r="G213" i="6" s="1"/>
  <c r="O213" i="6" s="1"/>
  <c r="AQ381" i="6"/>
  <c r="AP380" i="6"/>
  <c r="BA213" i="6"/>
  <c r="L212" i="6"/>
  <c r="Z212" i="6" s="1"/>
  <c r="H212" i="6"/>
  <c r="P212" i="6" s="1"/>
  <c r="BG379" i="6"/>
  <c r="BF379" i="6" s="1"/>
  <c r="AY381" i="6"/>
  <c r="A382" i="6"/>
  <c r="AI382" i="6" s="1"/>
  <c r="BD381" i="6"/>
  <c r="AM381" i="6" s="1"/>
  <c r="AW381" i="6"/>
  <c r="BH380" i="6"/>
  <c r="BE380" i="6"/>
  <c r="BJ380" i="6"/>
  <c r="BI380" i="6" s="1"/>
  <c r="L407" i="3"/>
  <c r="J407" i="3"/>
  <c r="K407" i="3" s="1"/>
  <c r="G409" i="3"/>
  <c r="H408" i="3"/>
  <c r="I408" i="3" s="1"/>
  <c r="L1135" i="3" l="1"/>
  <c r="J1135" i="3"/>
  <c r="K1135" i="3" s="1"/>
  <c r="BL1150" i="6" s="1"/>
  <c r="H1136" i="3"/>
  <c r="I1136" i="3" s="1"/>
  <c r="G1137" i="3"/>
  <c r="C213" i="6"/>
  <c r="H213" i="6" s="1"/>
  <c r="P213" i="6" s="1"/>
  <c r="AQ382" i="6"/>
  <c r="BG380" i="6"/>
  <c r="BF380" i="6" s="1"/>
  <c r="AP381" i="6"/>
  <c r="BB213" i="6"/>
  <c r="AZ214" i="6" s="1"/>
  <c r="AY382" i="6"/>
  <c r="BH381" i="6"/>
  <c r="BE381" i="6"/>
  <c r="BJ381" i="6"/>
  <c r="BI381" i="6" s="1"/>
  <c r="AW382" i="6"/>
  <c r="A383" i="6"/>
  <c r="AI383" i="6" s="1"/>
  <c r="BD382" i="6"/>
  <c r="AM382" i="6" s="1"/>
  <c r="L408" i="3"/>
  <c r="J408" i="3"/>
  <c r="K408" i="3" s="1"/>
  <c r="H409" i="3"/>
  <c r="I409" i="3" s="1"/>
  <c r="G410" i="3"/>
  <c r="G1138" i="3" l="1"/>
  <c r="H1137" i="3"/>
  <c r="I1137" i="3" s="1"/>
  <c r="J1136" i="3"/>
  <c r="K1136" i="3" s="1"/>
  <c r="BL1151" i="6" s="1"/>
  <c r="L1136" i="3"/>
  <c r="L213" i="6"/>
  <c r="Z213" i="6" s="1"/>
  <c r="AQ383" i="6"/>
  <c r="AP382" i="6"/>
  <c r="G214" i="6"/>
  <c r="O214" i="6" s="1"/>
  <c r="BA214" i="6"/>
  <c r="C214" i="6"/>
  <c r="BG381" i="6"/>
  <c r="BF381" i="6" s="1"/>
  <c r="AY383" i="6"/>
  <c r="BD383" i="6"/>
  <c r="AM383" i="6" s="1"/>
  <c r="AW383" i="6"/>
  <c r="A384" i="6"/>
  <c r="AI384" i="6" s="1"/>
  <c r="BJ382" i="6"/>
  <c r="BI382" i="6" s="1"/>
  <c r="BH382" i="6"/>
  <c r="BE382" i="6"/>
  <c r="G411" i="3"/>
  <c r="H410" i="3"/>
  <c r="I410" i="3" s="1"/>
  <c r="J409" i="3"/>
  <c r="K409" i="3" s="1"/>
  <c r="L409" i="3"/>
  <c r="J1137" i="3" l="1"/>
  <c r="K1137" i="3" s="1"/>
  <c r="BL1152" i="6" s="1"/>
  <c r="L1137" i="3"/>
  <c r="H1138" i="3"/>
  <c r="I1138" i="3" s="1"/>
  <c r="G1139" i="3"/>
  <c r="AQ384" i="6"/>
  <c r="AP383" i="6"/>
  <c r="H214" i="6"/>
  <c r="P214" i="6" s="1"/>
  <c r="L214" i="6"/>
  <c r="Z214" i="6" s="1"/>
  <c r="BB214" i="6"/>
  <c r="AZ215" i="6" s="1"/>
  <c r="BG382" i="6"/>
  <c r="BF382" i="6" s="1"/>
  <c r="AY384" i="6"/>
  <c r="A385" i="6"/>
  <c r="AI385" i="6" s="1"/>
  <c r="BD384" i="6"/>
  <c r="AM384" i="6" s="1"/>
  <c r="AW384" i="6"/>
  <c r="BJ383" i="6"/>
  <c r="BI383" i="6" s="1"/>
  <c r="BH383" i="6"/>
  <c r="BE383" i="6"/>
  <c r="J410" i="3"/>
  <c r="K410" i="3" s="1"/>
  <c r="L410" i="3"/>
  <c r="G412" i="3"/>
  <c r="H411" i="3"/>
  <c r="I411" i="3" s="1"/>
  <c r="G1140" i="3" l="1"/>
  <c r="H1139" i="3"/>
  <c r="I1139" i="3" s="1"/>
  <c r="J1138" i="3"/>
  <c r="K1138" i="3" s="1"/>
  <c r="BL1153" i="6" s="1"/>
  <c r="L1138" i="3"/>
  <c r="AQ385" i="6"/>
  <c r="AP384" i="6"/>
  <c r="G215" i="6"/>
  <c r="O215" i="6" s="1"/>
  <c r="C215" i="6"/>
  <c r="BA215" i="6"/>
  <c r="BG383" i="6"/>
  <c r="BF383" i="6" s="1"/>
  <c r="AY385" i="6"/>
  <c r="A386" i="6"/>
  <c r="AI386" i="6" s="1"/>
  <c r="BD385" i="6"/>
  <c r="AM385" i="6" s="1"/>
  <c r="AW385" i="6"/>
  <c r="BH384" i="6"/>
  <c r="BE384" i="6"/>
  <c r="BJ384" i="6"/>
  <c r="BI384" i="6" s="1"/>
  <c r="J411" i="3"/>
  <c r="K411" i="3" s="1"/>
  <c r="L411" i="3"/>
  <c r="H412" i="3"/>
  <c r="I412" i="3" s="1"/>
  <c r="G413" i="3"/>
  <c r="J1139" i="3" l="1"/>
  <c r="K1139" i="3" s="1"/>
  <c r="BL1154" i="6" s="1"/>
  <c r="L1139" i="3"/>
  <c r="H1140" i="3"/>
  <c r="I1140" i="3" s="1"/>
  <c r="G1141" i="3"/>
  <c r="AQ386" i="6"/>
  <c r="BG384" i="6"/>
  <c r="BF384" i="6" s="1"/>
  <c r="AP385" i="6"/>
  <c r="H215" i="6"/>
  <c r="P215" i="6" s="1"/>
  <c r="L215" i="6"/>
  <c r="Z215" i="6" s="1"/>
  <c r="BB215" i="6"/>
  <c r="AZ216" i="6" s="1"/>
  <c r="AY386" i="6"/>
  <c r="AW386" i="6"/>
  <c r="A387" i="6"/>
  <c r="AI387" i="6" s="1"/>
  <c r="BD386" i="6"/>
  <c r="AM386" i="6" s="1"/>
  <c r="BH385" i="6"/>
  <c r="BE385" i="6"/>
  <c r="BJ385" i="6"/>
  <c r="BI385" i="6" s="1"/>
  <c r="H413" i="3"/>
  <c r="I413" i="3" s="1"/>
  <c r="G414" i="3"/>
  <c r="J412" i="3"/>
  <c r="K412" i="3" s="1"/>
  <c r="L412" i="3"/>
  <c r="G1142" i="3" l="1"/>
  <c r="H1141" i="3"/>
  <c r="I1141" i="3" s="1"/>
  <c r="J1140" i="3"/>
  <c r="K1140" i="3" s="1"/>
  <c r="BL1155" i="6" s="1"/>
  <c r="L1140" i="3"/>
  <c r="AQ387" i="6"/>
  <c r="AP386" i="6"/>
  <c r="G216" i="6"/>
  <c r="O216" i="6" s="1"/>
  <c r="BA216" i="6"/>
  <c r="C216" i="6"/>
  <c r="BG385" i="6"/>
  <c r="BF385" i="6" s="1"/>
  <c r="AY387" i="6"/>
  <c r="BJ386" i="6"/>
  <c r="BI386" i="6" s="1"/>
  <c r="BH386" i="6"/>
  <c r="BE386" i="6"/>
  <c r="BD387" i="6"/>
  <c r="AM387" i="6" s="1"/>
  <c r="AW387" i="6"/>
  <c r="A388" i="6"/>
  <c r="AI388" i="6" s="1"/>
  <c r="J413" i="3"/>
  <c r="K413" i="3" s="1"/>
  <c r="L413" i="3"/>
  <c r="G415" i="3"/>
  <c r="H414" i="3"/>
  <c r="I414" i="3" s="1"/>
  <c r="L1141" i="3" l="1"/>
  <c r="J1141" i="3"/>
  <c r="K1141" i="3" s="1"/>
  <c r="BL1156" i="6" s="1"/>
  <c r="H1142" i="3"/>
  <c r="I1142" i="3" s="1"/>
  <c r="G1143" i="3"/>
  <c r="AQ388" i="6"/>
  <c r="AP387" i="6"/>
  <c r="H216" i="6"/>
  <c r="P216" i="6" s="1"/>
  <c r="L216" i="6"/>
  <c r="Z216" i="6" s="1"/>
  <c r="BB216" i="6"/>
  <c r="AZ217" i="6" s="1"/>
  <c r="BG386" i="6"/>
  <c r="BF386" i="6" s="1"/>
  <c r="AY388" i="6"/>
  <c r="BJ387" i="6"/>
  <c r="BI387" i="6" s="1"/>
  <c r="BH387" i="6"/>
  <c r="BE387" i="6"/>
  <c r="A389" i="6"/>
  <c r="AI389" i="6" s="1"/>
  <c r="BD388" i="6"/>
  <c r="AM388" i="6" s="1"/>
  <c r="AW388" i="6"/>
  <c r="G416" i="3"/>
  <c r="H415" i="3"/>
  <c r="I415" i="3" s="1"/>
  <c r="L414" i="3"/>
  <c r="J414" i="3"/>
  <c r="K414" i="3" s="1"/>
  <c r="G1144" i="3" l="1"/>
  <c r="H1143" i="3"/>
  <c r="I1143" i="3" s="1"/>
  <c r="L1142" i="3"/>
  <c r="J1142" i="3"/>
  <c r="K1142" i="3" s="1"/>
  <c r="BL1157" i="6" s="1"/>
  <c r="AQ389" i="6"/>
  <c r="AP388" i="6"/>
  <c r="G217" i="6"/>
  <c r="O217" i="6" s="1"/>
  <c r="BA217" i="6"/>
  <c r="C217" i="6"/>
  <c r="BG387" i="6"/>
  <c r="BF387" i="6" s="1"/>
  <c r="AY389" i="6"/>
  <c r="BH388" i="6"/>
  <c r="BE388" i="6"/>
  <c r="BJ388" i="6"/>
  <c r="BI388" i="6" s="1"/>
  <c r="A390" i="6"/>
  <c r="AI390" i="6" s="1"/>
  <c r="BD389" i="6"/>
  <c r="AM389" i="6" s="1"/>
  <c r="AW389" i="6"/>
  <c r="H416" i="3"/>
  <c r="I416" i="3" s="1"/>
  <c r="G417" i="3"/>
  <c r="J415" i="3"/>
  <c r="K415" i="3" s="1"/>
  <c r="L415" i="3"/>
  <c r="L1143" i="3" l="1"/>
  <c r="J1143" i="3"/>
  <c r="K1143" i="3" s="1"/>
  <c r="BL1158" i="6" s="1"/>
  <c r="H1144" i="3"/>
  <c r="I1144" i="3" s="1"/>
  <c r="G1145" i="3"/>
  <c r="AQ390" i="6"/>
  <c r="AP389" i="6"/>
  <c r="H217" i="6"/>
  <c r="P217" i="6" s="1"/>
  <c r="L217" i="6"/>
  <c r="Z217" i="6" s="1"/>
  <c r="BB217" i="6"/>
  <c r="AZ218" i="6" s="1"/>
  <c r="BG388" i="6"/>
  <c r="BF388" i="6" s="1"/>
  <c r="AY390" i="6"/>
  <c r="BH389" i="6"/>
  <c r="BE389" i="6"/>
  <c r="BJ389" i="6"/>
  <c r="BI389" i="6" s="1"/>
  <c r="AW390" i="6"/>
  <c r="A391" i="6"/>
  <c r="AI391" i="6" s="1"/>
  <c r="BD390" i="6"/>
  <c r="AM390" i="6" s="1"/>
  <c r="J416" i="3"/>
  <c r="K416" i="3" s="1"/>
  <c r="L416" i="3"/>
  <c r="G418" i="3"/>
  <c r="H417" i="3"/>
  <c r="I417" i="3" s="1"/>
  <c r="G1146" i="3" l="1"/>
  <c r="H1145" i="3"/>
  <c r="I1145" i="3" s="1"/>
  <c r="J1144" i="3"/>
  <c r="K1144" i="3" s="1"/>
  <c r="BL1159" i="6" s="1"/>
  <c r="L1144" i="3"/>
  <c r="AQ391" i="6"/>
  <c r="AP390" i="6"/>
  <c r="G218" i="6"/>
  <c r="O218" i="6" s="1"/>
  <c r="C218" i="6"/>
  <c r="BA218" i="6"/>
  <c r="BG389" i="6"/>
  <c r="BF389" i="6" s="1"/>
  <c r="AY391" i="6"/>
  <c r="BJ390" i="6"/>
  <c r="BI390" i="6" s="1"/>
  <c r="BH390" i="6"/>
  <c r="BE390" i="6"/>
  <c r="BD391" i="6"/>
  <c r="AM391" i="6" s="1"/>
  <c r="AW391" i="6"/>
  <c r="A392" i="6"/>
  <c r="AI392" i="6" s="1"/>
  <c r="J417" i="3"/>
  <c r="K417" i="3" s="1"/>
  <c r="L417" i="3"/>
  <c r="G419" i="3"/>
  <c r="H418" i="3"/>
  <c r="I418" i="3" s="1"/>
  <c r="J1145" i="3" l="1"/>
  <c r="K1145" i="3" s="1"/>
  <c r="BL1160" i="6" s="1"/>
  <c r="L1145" i="3"/>
  <c r="H1146" i="3"/>
  <c r="I1146" i="3" s="1"/>
  <c r="G1147" i="3"/>
  <c r="AQ392" i="6"/>
  <c r="AP391" i="6"/>
  <c r="L218" i="6"/>
  <c r="Z218" i="6" s="1"/>
  <c r="H218" i="6"/>
  <c r="P218" i="6" s="1"/>
  <c r="BB218" i="6"/>
  <c r="AZ219" i="6" s="1"/>
  <c r="BG390" i="6"/>
  <c r="BF390" i="6" s="1"/>
  <c r="AY392" i="6"/>
  <c r="A393" i="6"/>
  <c r="AI393" i="6" s="1"/>
  <c r="BD392" i="6"/>
  <c r="AM392" i="6" s="1"/>
  <c r="AW392" i="6"/>
  <c r="BJ391" i="6"/>
  <c r="BI391" i="6" s="1"/>
  <c r="BH391" i="6"/>
  <c r="BE391" i="6"/>
  <c r="L418" i="3"/>
  <c r="J418" i="3"/>
  <c r="K418" i="3" s="1"/>
  <c r="G420" i="3"/>
  <c r="H419" i="3"/>
  <c r="I419" i="3" s="1"/>
  <c r="G1148" i="3" l="1"/>
  <c r="H1147" i="3"/>
  <c r="I1147" i="3" s="1"/>
  <c r="J1146" i="3"/>
  <c r="K1146" i="3" s="1"/>
  <c r="BL1161" i="6" s="1"/>
  <c r="L1146" i="3"/>
  <c r="BG391" i="6"/>
  <c r="AQ393" i="6"/>
  <c r="AP392" i="6"/>
  <c r="G219" i="6"/>
  <c r="O219" i="6" s="1"/>
  <c r="C219" i="6"/>
  <c r="BA219" i="6"/>
  <c r="BF391" i="6"/>
  <c r="AY393" i="6"/>
  <c r="A394" i="6"/>
  <c r="AI394" i="6" s="1"/>
  <c r="BD393" i="6"/>
  <c r="AM393" i="6" s="1"/>
  <c r="AW393" i="6"/>
  <c r="BH392" i="6"/>
  <c r="BE392" i="6"/>
  <c r="BJ392" i="6"/>
  <c r="BI392" i="6" s="1"/>
  <c r="J419" i="3"/>
  <c r="K419" i="3" s="1"/>
  <c r="L419" i="3"/>
  <c r="H420" i="3"/>
  <c r="I420" i="3" s="1"/>
  <c r="G421" i="3"/>
  <c r="H1148" i="3" l="1"/>
  <c r="I1148" i="3" s="1"/>
  <c r="G1149" i="3"/>
  <c r="J1147" i="3"/>
  <c r="K1147" i="3" s="1"/>
  <c r="BL1162" i="6" s="1"/>
  <c r="L1147" i="3"/>
  <c r="AQ394" i="6"/>
  <c r="AP393" i="6"/>
  <c r="H219" i="6"/>
  <c r="P219" i="6" s="1"/>
  <c r="L219" i="6"/>
  <c r="Z219" i="6" s="1"/>
  <c r="BB219" i="6"/>
  <c r="AZ220" i="6" s="1"/>
  <c r="BG392" i="6"/>
  <c r="BF392" i="6" s="1"/>
  <c r="AY394" i="6"/>
  <c r="AW394" i="6"/>
  <c r="A395" i="6"/>
  <c r="AI395" i="6" s="1"/>
  <c r="BD394" i="6"/>
  <c r="AM394" i="6" s="1"/>
  <c r="BH393" i="6"/>
  <c r="BE393" i="6"/>
  <c r="BJ393" i="6"/>
  <c r="BI393" i="6" s="1"/>
  <c r="G422" i="3"/>
  <c r="H421" i="3"/>
  <c r="I421" i="3" s="1"/>
  <c r="J420" i="3"/>
  <c r="K420" i="3" s="1"/>
  <c r="L420" i="3"/>
  <c r="G1150" i="3" l="1"/>
  <c r="H1149" i="3"/>
  <c r="I1149" i="3" s="1"/>
  <c r="J1148" i="3"/>
  <c r="K1148" i="3" s="1"/>
  <c r="BL1163" i="6" s="1"/>
  <c r="L1148" i="3"/>
  <c r="AQ395" i="6"/>
  <c r="AP394" i="6"/>
  <c r="BA220" i="6"/>
  <c r="BB220" i="6" s="1"/>
  <c r="G220" i="6"/>
  <c r="O220" i="6" s="1"/>
  <c r="C220" i="6"/>
  <c r="BG393" i="6"/>
  <c r="BF393" i="6" s="1"/>
  <c r="AY395" i="6"/>
  <c r="BJ394" i="6"/>
  <c r="BI394" i="6" s="1"/>
  <c r="BH394" i="6"/>
  <c r="BE394" i="6"/>
  <c r="BD395" i="6"/>
  <c r="AM395" i="6" s="1"/>
  <c r="AW395" i="6"/>
  <c r="A396" i="6"/>
  <c r="AI396" i="6" s="1"/>
  <c r="G423" i="3"/>
  <c r="H422" i="3"/>
  <c r="I422" i="3" s="1"/>
  <c r="J421" i="3"/>
  <c r="K421" i="3" s="1"/>
  <c r="L421" i="3"/>
  <c r="L1149" i="3" l="1"/>
  <c r="J1149" i="3"/>
  <c r="K1149" i="3" s="1"/>
  <c r="BL1164" i="6" s="1"/>
  <c r="H1150" i="3"/>
  <c r="I1150" i="3" s="1"/>
  <c r="G1151" i="3"/>
  <c r="AQ396" i="6"/>
  <c r="AP395" i="6"/>
  <c r="H220" i="6"/>
  <c r="P220" i="6" s="1"/>
  <c r="L220" i="6"/>
  <c r="Z220" i="6" s="1"/>
  <c r="AZ221" i="6"/>
  <c r="BG394" i="6"/>
  <c r="BF394" i="6" s="1"/>
  <c r="AY396" i="6"/>
  <c r="BJ395" i="6"/>
  <c r="BI395" i="6" s="1"/>
  <c r="BH395" i="6"/>
  <c r="BE395" i="6"/>
  <c r="A397" i="6"/>
  <c r="AI397" i="6" s="1"/>
  <c r="BD396" i="6"/>
  <c r="AM396" i="6" s="1"/>
  <c r="AW396" i="6"/>
  <c r="G424" i="3"/>
  <c r="H423" i="3"/>
  <c r="I423" i="3" s="1"/>
  <c r="L422" i="3"/>
  <c r="J422" i="3"/>
  <c r="K422" i="3" s="1"/>
  <c r="G1152" i="3" l="1"/>
  <c r="H1151" i="3"/>
  <c r="I1151" i="3" s="1"/>
  <c r="L1150" i="3"/>
  <c r="J1150" i="3"/>
  <c r="K1150" i="3" s="1"/>
  <c r="BL1165" i="6" s="1"/>
  <c r="AQ397" i="6"/>
  <c r="AP396" i="6"/>
  <c r="G221" i="6"/>
  <c r="O221" i="6" s="1"/>
  <c r="BA221" i="6"/>
  <c r="C221" i="6"/>
  <c r="BG395" i="6"/>
  <c r="BF395" i="6" s="1"/>
  <c r="AY397" i="6"/>
  <c r="A398" i="6"/>
  <c r="AI398" i="6" s="1"/>
  <c r="BD397" i="6"/>
  <c r="AM397" i="6" s="1"/>
  <c r="AW397" i="6"/>
  <c r="BH396" i="6"/>
  <c r="BE396" i="6"/>
  <c r="BJ396" i="6"/>
  <c r="BI396" i="6" s="1"/>
  <c r="J423" i="3"/>
  <c r="K423" i="3" s="1"/>
  <c r="L423" i="3"/>
  <c r="H424" i="3"/>
  <c r="I424" i="3" s="1"/>
  <c r="G425" i="3"/>
  <c r="L1151" i="3" l="1"/>
  <c r="J1151" i="3"/>
  <c r="K1151" i="3" s="1"/>
  <c r="BL1166" i="6" s="1"/>
  <c r="H1152" i="3"/>
  <c r="I1152" i="3" s="1"/>
  <c r="G1153" i="3"/>
  <c r="AQ398" i="6"/>
  <c r="AP397" i="6"/>
  <c r="BB221" i="6"/>
  <c r="AZ222" i="6" s="1"/>
  <c r="H221" i="6"/>
  <c r="P221" i="6" s="1"/>
  <c r="L221" i="6"/>
  <c r="Z221" i="6" s="1"/>
  <c r="BG396" i="6"/>
  <c r="BF396" i="6" s="1"/>
  <c r="AY398" i="6"/>
  <c r="BH397" i="6"/>
  <c r="BE397" i="6"/>
  <c r="BJ397" i="6"/>
  <c r="BI397" i="6" s="1"/>
  <c r="AW398" i="6"/>
  <c r="A399" i="6"/>
  <c r="AI399" i="6" s="1"/>
  <c r="BD398" i="6"/>
  <c r="AM398" i="6" s="1"/>
  <c r="H425" i="3"/>
  <c r="I425" i="3" s="1"/>
  <c r="G426" i="3"/>
  <c r="J424" i="3"/>
  <c r="K424" i="3" s="1"/>
  <c r="L424" i="3"/>
  <c r="G1154" i="3" l="1"/>
  <c r="H1153" i="3"/>
  <c r="I1153" i="3" s="1"/>
  <c r="J1152" i="3"/>
  <c r="K1152" i="3" s="1"/>
  <c r="BL1167" i="6" s="1"/>
  <c r="L1152" i="3"/>
  <c r="AQ399" i="6"/>
  <c r="AP398" i="6"/>
  <c r="C222" i="6"/>
  <c r="BA222" i="6"/>
  <c r="BB222" i="6" s="1"/>
  <c r="G222" i="6"/>
  <c r="O222" i="6" s="1"/>
  <c r="BG397" i="6"/>
  <c r="BF397" i="6" s="1"/>
  <c r="AY399" i="6"/>
  <c r="BD399" i="6"/>
  <c r="AM399" i="6" s="1"/>
  <c r="AW399" i="6"/>
  <c r="A400" i="6"/>
  <c r="AI400" i="6" s="1"/>
  <c r="BJ398" i="6"/>
  <c r="BI398" i="6" s="1"/>
  <c r="BH398" i="6"/>
  <c r="BE398" i="6"/>
  <c r="J425" i="3"/>
  <c r="K425" i="3" s="1"/>
  <c r="L425" i="3"/>
  <c r="G427" i="3"/>
  <c r="H426" i="3"/>
  <c r="I426" i="3" s="1"/>
  <c r="J1153" i="3" l="1"/>
  <c r="K1153" i="3" s="1"/>
  <c r="BL1168" i="6" s="1"/>
  <c r="L1153" i="3"/>
  <c r="H1154" i="3"/>
  <c r="I1154" i="3" s="1"/>
  <c r="G1155" i="3"/>
  <c r="AQ400" i="6"/>
  <c r="AP399" i="6"/>
  <c r="L222" i="6"/>
  <c r="Z222" i="6" s="1"/>
  <c r="H222" i="6"/>
  <c r="P222" i="6" s="1"/>
  <c r="AZ223" i="6"/>
  <c r="BG398" i="6"/>
  <c r="BF398" i="6" s="1"/>
  <c r="AY400" i="6"/>
  <c r="A401" i="6"/>
  <c r="AI401" i="6" s="1"/>
  <c r="BD400" i="6"/>
  <c r="AM400" i="6" s="1"/>
  <c r="AW400" i="6"/>
  <c r="BJ399" i="6"/>
  <c r="BI399" i="6" s="1"/>
  <c r="BH399" i="6"/>
  <c r="BE399" i="6"/>
  <c r="L426" i="3"/>
  <c r="J426" i="3"/>
  <c r="K426" i="3" s="1"/>
  <c r="G428" i="3"/>
  <c r="H427" i="3"/>
  <c r="I427" i="3" s="1"/>
  <c r="G1156" i="3" l="1"/>
  <c r="H1155" i="3"/>
  <c r="I1155" i="3" s="1"/>
  <c r="J1154" i="3"/>
  <c r="K1154" i="3" s="1"/>
  <c r="BL1169" i="6" s="1"/>
  <c r="L1154" i="3"/>
  <c r="AQ401" i="6"/>
  <c r="AP400" i="6"/>
  <c r="C223" i="6"/>
  <c r="G223" i="6"/>
  <c r="O223" i="6" s="1"/>
  <c r="BA223" i="6"/>
  <c r="BB223" i="6" s="1"/>
  <c r="BG399" i="6"/>
  <c r="BF399" i="6" s="1"/>
  <c r="AY401" i="6"/>
  <c r="A402" i="6"/>
  <c r="AI402" i="6" s="1"/>
  <c r="BD401" i="6"/>
  <c r="AM401" i="6" s="1"/>
  <c r="AW401" i="6"/>
  <c r="BH400" i="6"/>
  <c r="BE400" i="6"/>
  <c r="BJ400" i="6"/>
  <c r="BI400" i="6" s="1"/>
  <c r="J427" i="3"/>
  <c r="K427" i="3" s="1"/>
  <c r="L427" i="3"/>
  <c r="H428" i="3"/>
  <c r="I428" i="3" s="1"/>
  <c r="G429" i="3"/>
  <c r="J1155" i="3" l="1"/>
  <c r="K1155" i="3" s="1"/>
  <c r="BL1170" i="6" s="1"/>
  <c r="L1155" i="3"/>
  <c r="H1156" i="3"/>
  <c r="I1156" i="3" s="1"/>
  <c r="G1157" i="3"/>
  <c r="AQ402" i="6"/>
  <c r="BG400" i="6"/>
  <c r="BF400" i="6" s="1"/>
  <c r="AP401" i="6"/>
  <c r="H223" i="6"/>
  <c r="P223" i="6" s="1"/>
  <c r="L223" i="6"/>
  <c r="Z223" i="6" s="1"/>
  <c r="AZ224" i="6"/>
  <c r="AY402" i="6"/>
  <c r="BH401" i="6"/>
  <c r="BE401" i="6"/>
  <c r="BJ401" i="6"/>
  <c r="BI401" i="6" s="1"/>
  <c r="AW402" i="6"/>
  <c r="A403" i="6"/>
  <c r="AI403" i="6" s="1"/>
  <c r="BD402" i="6"/>
  <c r="AM402" i="6" s="1"/>
  <c r="H429" i="3"/>
  <c r="I429" i="3" s="1"/>
  <c r="G430" i="3"/>
  <c r="J428" i="3"/>
  <c r="K428" i="3" s="1"/>
  <c r="L428" i="3"/>
  <c r="G1158" i="3" l="1"/>
  <c r="H1157" i="3"/>
  <c r="I1157" i="3" s="1"/>
  <c r="J1156" i="3"/>
  <c r="K1156" i="3" s="1"/>
  <c r="BL1171" i="6" s="1"/>
  <c r="L1156" i="3"/>
  <c r="AQ403" i="6"/>
  <c r="BG401" i="6"/>
  <c r="BF401" i="6" s="1"/>
  <c r="AP402" i="6"/>
  <c r="G224" i="6"/>
  <c r="O224" i="6" s="1"/>
  <c r="BA224" i="6"/>
  <c r="BB224" i="6" s="1"/>
  <c r="C224" i="6"/>
  <c r="AY403" i="6"/>
  <c r="BD403" i="6"/>
  <c r="AM403" i="6" s="1"/>
  <c r="AW403" i="6"/>
  <c r="A404" i="6"/>
  <c r="AI404" i="6" s="1"/>
  <c r="BJ402" i="6"/>
  <c r="BI402" i="6" s="1"/>
  <c r="BH402" i="6"/>
  <c r="BE402" i="6"/>
  <c r="G431" i="3"/>
  <c r="H430" i="3"/>
  <c r="I430" i="3" s="1"/>
  <c r="J429" i="3"/>
  <c r="K429" i="3" s="1"/>
  <c r="L429" i="3"/>
  <c r="L1157" i="3" l="1"/>
  <c r="J1157" i="3"/>
  <c r="K1157" i="3" s="1"/>
  <c r="BL1172" i="6" s="1"/>
  <c r="H1158" i="3"/>
  <c r="I1158" i="3" s="1"/>
  <c r="G1159" i="3"/>
  <c r="BG402" i="6"/>
  <c r="BF402" i="6" s="1"/>
  <c r="AQ404" i="6"/>
  <c r="AP403" i="6"/>
  <c r="H224" i="6"/>
  <c r="P224" i="6" s="1"/>
  <c r="L224" i="6"/>
  <c r="Z224" i="6" s="1"/>
  <c r="AZ225" i="6"/>
  <c r="AY404" i="6"/>
  <c r="BJ403" i="6"/>
  <c r="BI403" i="6" s="1"/>
  <c r="BH403" i="6"/>
  <c r="BE403" i="6"/>
  <c r="A405" i="6"/>
  <c r="AI405" i="6" s="1"/>
  <c r="BD404" i="6"/>
  <c r="AM404" i="6" s="1"/>
  <c r="AW404" i="6"/>
  <c r="L430" i="3"/>
  <c r="J430" i="3"/>
  <c r="K430" i="3" s="1"/>
  <c r="G432" i="3"/>
  <c r="H431" i="3"/>
  <c r="I431" i="3" s="1"/>
  <c r="G1160" i="3" l="1"/>
  <c r="H1159" i="3"/>
  <c r="I1159" i="3" s="1"/>
  <c r="L1158" i="3"/>
  <c r="J1158" i="3"/>
  <c r="K1158" i="3" s="1"/>
  <c r="BL1173" i="6" s="1"/>
  <c r="BG403" i="6"/>
  <c r="AQ405" i="6"/>
  <c r="AP404" i="6"/>
  <c r="G225" i="6"/>
  <c r="O225" i="6" s="1"/>
  <c r="C225" i="6"/>
  <c r="BA225" i="6"/>
  <c r="BF403" i="6"/>
  <c r="AY405" i="6"/>
  <c r="BH404" i="6"/>
  <c r="BE404" i="6"/>
  <c r="BJ404" i="6"/>
  <c r="BI404" i="6" s="1"/>
  <c r="A406" i="6"/>
  <c r="AI406" i="6" s="1"/>
  <c r="BD405" i="6"/>
  <c r="AM405" i="6" s="1"/>
  <c r="AW405" i="6"/>
  <c r="J431" i="3"/>
  <c r="K431" i="3" s="1"/>
  <c r="L431" i="3"/>
  <c r="H432" i="3"/>
  <c r="I432" i="3" s="1"/>
  <c r="G433" i="3"/>
  <c r="H1160" i="3" l="1"/>
  <c r="I1160" i="3" s="1"/>
  <c r="G1161" i="3"/>
  <c r="L1159" i="3"/>
  <c r="J1159" i="3"/>
  <c r="K1159" i="3" s="1"/>
  <c r="BL1174" i="6" s="1"/>
  <c r="AQ406" i="6"/>
  <c r="AP405" i="6"/>
  <c r="L225" i="6"/>
  <c r="Z225" i="6" s="1"/>
  <c r="H225" i="6"/>
  <c r="P225" i="6" s="1"/>
  <c r="BB225" i="6"/>
  <c r="AZ226" i="6" s="1"/>
  <c r="BG404" i="6"/>
  <c r="BF404" i="6" s="1"/>
  <c r="AY406" i="6"/>
  <c r="BH405" i="6"/>
  <c r="BE405" i="6"/>
  <c r="BJ405" i="6"/>
  <c r="BI405" i="6" s="1"/>
  <c r="AW406" i="6"/>
  <c r="A407" i="6"/>
  <c r="AI407" i="6" s="1"/>
  <c r="BD406" i="6"/>
  <c r="AM406" i="6" s="1"/>
  <c r="J432" i="3"/>
  <c r="K432" i="3" s="1"/>
  <c r="L432" i="3"/>
  <c r="H433" i="3"/>
  <c r="I433" i="3" s="1"/>
  <c r="G434" i="3"/>
  <c r="G1162" i="3" l="1"/>
  <c r="H1161" i="3"/>
  <c r="I1161" i="3" s="1"/>
  <c r="J1160" i="3"/>
  <c r="K1160" i="3" s="1"/>
  <c r="BL1175" i="6" s="1"/>
  <c r="L1160" i="3"/>
  <c r="BG405" i="6"/>
  <c r="AQ407" i="6"/>
  <c r="AP406" i="6"/>
  <c r="G226" i="6"/>
  <c r="O226" i="6" s="1"/>
  <c r="BA226" i="6"/>
  <c r="C226" i="6"/>
  <c r="BF405" i="6"/>
  <c r="AY407" i="6"/>
  <c r="BJ406" i="6"/>
  <c r="BI406" i="6" s="1"/>
  <c r="BH406" i="6"/>
  <c r="BE406" i="6"/>
  <c r="BD407" i="6"/>
  <c r="AM407" i="6" s="1"/>
  <c r="AW407" i="6"/>
  <c r="A408" i="6"/>
  <c r="AI408" i="6" s="1"/>
  <c r="G435" i="3"/>
  <c r="H434" i="3"/>
  <c r="I434" i="3" s="1"/>
  <c r="J433" i="3"/>
  <c r="K433" i="3" s="1"/>
  <c r="L433" i="3"/>
  <c r="J1161" i="3" l="1"/>
  <c r="K1161" i="3" s="1"/>
  <c r="BL1176" i="6" s="1"/>
  <c r="L1161" i="3"/>
  <c r="H1162" i="3"/>
  <c r="I1162" i="3" s="1"/>
  <c r="G1163" i="3"/>
  <c r="AQ408" i="6"/>
  <c r="AP407" i="6"/>
  <c r="BB226" i="6"/>
  <c r="AZ227" i="6" s="1"/>
  <c r="H226" i="6"/>
  <c r="P226" i="6" s="1"/>
  <c r="L226" i="6"/>
  <c r="Z226" i="6" s="1"/>
  <c r="BG406" i="6"/>
  <c r="BF406" i="6" s="1"/>
  <c r="AY408" i="6"/>
  <c r="BJ407" i="6"/>
  <c r="BI407" i="6" s="1"/>
  <c r="BH407" i="6"/>
  <c r="BE407" i="6"/>
  <c r="A409" i="6"/>
  <c r="AI409" i="6" s="1"/>
  <c r="BD408" i="6"/>
  <c r="AM408" i="6" s="1"/>
  <c r="AW408" i="6"/>
  <c r="L434" i="3"/>
  <c r="J434" i="3"/>
  <c r="K434" i="3" s="1"/>
  <c r="G436" i="3"/>
  <c r="H435" i="3"/>
  <c r="I435" i="3" s="1"/>
  <c r="L1162" i="3" l="1"/>
  <c r="J1162" i="3"/>
  <c r="K1162" i="3" s="1"/>
  <c r="BL1177" i="6" s="1"/>
  <c r="G1164" i="3"/>
  <c r="H1163" i="3"/>
  <c r="I1163" i="3" s="1"/>
  <c r="AQ409" i="6"/>
  <c r="AP408" i="6"/>
  <c r="BA227" i="6"/>
  <c r="BB227" i="6" s="1"/>
  <c r="C227" i="6"/>
  <c r="G227" i="6"/>
  <c r="O227" i="6" s="1"/>
  <c r="BG407" i="6"/>
  <c r="BF407" i="6" s="1"/>
  <c r="AY409" i="6"/>
  <c r="BH408" i="6"/>
  <c r="BE408" i="6"/>
  <c r="BJ408" i="6"/>
  <c r="BI408" i="6" s="1"/>
  <c r="A410" i="6"/>
  <c r="AI410" i="6" s="1"/>
  <c r="BD409" i="6"/>
  <c r="AM409" i="6" s="1"/>
  <c r="AW409" i="6"/>
  <c r="L435" i="3"/>
  <c r="J435" i="3"/>
  <c r="K435" i="3" s="1"/>
  <c r="H436" i="3"/>
  <c r="I436" i="3" s="1"/>
  <c r="G437" i="3"/>
  <c r="J1163" i="3" l="1"/>
  <c r="K1163" i="3" s="1"/>
  <c r="BL1178" i="6" s="1"/>
  <c r="L1163" i="3"/>
  <c r="H1164" i="3"/>
  <c r="I1164" i="3" s="1"/>
  <c r="G1165" i="3"/>
  <c r="BG408" i="6"/>
  <c r="BF408" i="6" s="1"/>
  <c r="AQ410" i="6"/>
  <c r="AP409" i="6"/>
  <c r="H227" i="6"/>
  <c r="P227" i="6" s="1"/>
  <c r="L227" i="6"/>
  <c r="Z227" i="6" s="1"/>
  <c r="AZ228" i="6"/>
  <c r="AY410" i="6"/>
  <c r="BH409" i="6"/>
  <c r="BE409" i="6"/>
  <c r="BJ409" i="6"/>
  <c r="BI409" i="6" s="1"/>
  <c r="AW410" i="6"/>
  <c r="A411" i="6"/>
  <c r="AI411" i="6" s="1"/>
  <c r="BD410" i="6"/>
  <c r="AM410" i="6" s="1"/>
  <c r="J436" i="3"/>
  <c r="K436" i="3" s="1"/>
  <c r="L436" i="3"/>
  <c r="H437" i="3"/>
  <c r="I437" i="3" s="1"/>
  <c r="G438" i="3"/>
  <c r="G1166" i="3" l="1"/>
  <c r="H1165" i="3"/>
  <c r="I1165" i="3" s="1"/>
  <c r="L1164" i="3"/>
  <c r="J1164" i="3"/>
  <c r="K1164" i="3" s="1"/>
  <c r="BL1179" i="6" s="1"/>
  <c r="AQ411" i="6"/>
  <c r="AP410" i="6"/>
  <c r="G228" i="6"/>
  <c r="O228" i="6" s="1"/>
  <c r="C228" i="6"/>
  <c r="BA228" i="6"/>
  <c r="BG409" i="6"/>
  <c r="BF409" i="6" s="1"/>
  <c r="AY411" i="6"/>
  <c r="BJ410" i="6"/>
  <c r="BI410" i="6" s="1"/>
  <c r="BH410" i="6"/>
  <c r="BE410" i="6"/>
  <c r="BD411" i="6"/>
  <c r="AM411" i="6" s="1"/>
  <c r="AW411" i="6"/>
  <c r="A412" i="6"/>
  <c r="AI412" i="6" s="1"/>
  <c r="J437" i="3"/>
  <c r="K437" i="3" s="1"/>
  <c r="L437" i="3"/>
  <c r="G439" i="3"/>
  <c r="H438" i="3"/>
  <c r="I438" i="3" s="1"/>
  <c r="J1165" i="3" l="1"/>
  <c r="K1165" i="3" s="1"/>
  <c r="BL1180" i="6" s="1"/>
  <c r="L1165" i="3"/>
  <c r="H1166" i="3"/>
  <c r="I1166" i="3" s="1"/>
  <c r="G1167" i="3"/>
  <c r="AQ412" i="6"/>
  <c r="AP411" i="6"/>
  <c r="H228" i="6"/>
  <c r="P228" i="6" s="1"/>
  <c r="L228" i="6"/>
  <c r="Z228" i="6" s="1"/>
  <c r="BB228" i="6"/>
  <c r="AZ229" i="6" s="1"/>
  <c r="BG410" i="6"/>
  <c r="BF410" i="6" s="1"/>
  <c r="AY412" i="6"/>
  <c r="A413" i="6"/>
  <c r="AI413" i="6" s="1"/>
  <c r="BD412" i="6"/>
  <c r="AM412" i="6" s="1"/>
  <c r="AW412" i="6"/>
  <c r="BJ411" i="6"/>
  <c r="BI411" i="6" s="1"/>
  <c r="BH411" i="6"/>
  <c r="BE411" i="6"/>
  <c r="L438" i="3"/>
  <c r="J438" i="3"/>
  <c r="K438" i="3" s="1"/>
  <c r="G440" i="3"/>
  <c r="H439" i="3"/>
  <c r="I439" i="3" s="1"/>
  <c r="G1168" i="3" l="1"/>
  <c r="H1167" i="3"/>
  <c r="I1167" i="3" s="1"/>
  <c r="J1166" i="3"/>
  <c r="K1166" i="3" s="1"/>
  <c r="BL1181" i="6" s="1"/>
  <c r="L1166" i="3"/>
  <c r="AQ413" i="6"/>
  <c r="AP412" i="6"/>
  <c r="G229" i="6"/>
  <c r="O229" i="6" s="1"/>
  <c r="BA229" i="6"/>
  <c r="C229" i="6"/>
  <c r="BG411" i="6"/>
  <c r="BF411" i="6" s="1"/>
  <c r="AY413" i="6"/>
  <c r="BH412" i="6"/>
  <c r="BE412" i="6"/>
  <c r="BJ412" i="6"/>
  <c r="BI412" i="6" s="1"/>
  <c r="A414" i="6"/>
  <c r="AI414" i="6" s="1"/>
  <c r="BD413" i="6"/>
  <c r="AM413" i="6" s="1"/>
  <c r="AW413" i="6"/>
  <c r="J439" i="3"/>
  <c r="K439" i="3" s="1"/>
  <c r="L439" i="3"/>
  <c r="H440" i="3"/>
  <c r="I440" i="3" s="1"/>
  <c r="G441" i="3"/>
  <c r="G1169" i="3" l="1"/>
  <c r="H1168" i="3"/>
  <c r="I1168" i="3" s="1"/>
  <c r="L1167" i="3"/>
  <c r="J1167" i="3"/>
  <c r="K1167" i="3" s="1"/>
  <c r="BL1182" i="6" s="1"/>
  <c r="AQ414" i="6"/>
  <c r="AP413" i="6"/>
  <c r="L229" i="6"/>
  <c r="Z229" i="6" s="1"/>
  <c r="H229" i="6"/>
  <c r="P229" i="6" s="1"/>
  <c r="BB229" i="6"/>
  <c r="AZ230" i="6" s="1"/>
  <c r="BG412" i="6"/>
  <c r="BF412" i="6" s="1"/>
  <c r="AY414" i="6"/>
  <c r="BH413" i="6"/>
  <c r="BE413" i="6"/>
  <c r="BJ413" i="6"/>
  <c r="BI413" i="6" s="1"/>
  <c r="AW414" i="6"/>
  <c r="A415" i="6"/>
  <c r="AI415" i="6" s="1"/>
  <c r="BD414" i="6"/>
  <c r="AM414" i="6" s="1"/>
  <c r="J440" i="3"/>
  <c r="K440" i="3" s="1"/>
  <c r="L440" i="3"/>
  <c r="H441" i="3"/>
  <c r="I441" i="3" s="1"/>
  <c r="G442" i="3"/>
  <c r="J1168" i="3" l="1"/>
  <c r="K1168" i="3" s="1"/>
  <c r="BL1183" i="6" s="1"/>
  <c r="L1168" i="3"/>
  <c r="G1170" i="3"/>
  <c r="H1169" i="3"/>
  <c r="I1169" i="3" s="1"/>
  <c r="AQ415" i="6"/>
  <c r="AP414" i="6"/>
  <c r="C230" i="6"/>
  <c r="BA230" i="6"/>
  <c r="G230" i="6"/>
  <c r="O230" i="6" s="1"/>
  <c r="BG413" i="6"/>
  <c r="BF413" i="6" s="1"/>
  <c r="AY415" i="6"/>
  <c r="BD415" i="6"/>
  <c r="AM415" i="6" s="1"/>
  <c r="AW415" i="6"/>
  <c r="A416" i="6"/>
  <c r="AI416" i="6" s="1"/>
  <c r="BJ414" i="6"/>
  <c r="BI414" i="6" s="1"/>
  <c r="BH414" i="6"/>
  <c r="BE414" i="6"/>
  <c r="G443" i="3"/>
  <c r="H442" i="3"/>
  <c r="I442" i="3" s="1"/>
  <c r="J441" i="3"/>
  <c r="K441" i="3" s="1"/>
  <c r="L441" i="3"/>
  <c r="L1169" i="3" l="1"/>
  <c r="J1169" i="3"/>
  <c r="K1169" i="3" s="1"/>
  <c r="BL1184" i="6" s="1"/>
  <c r="G1171" i="3"/>
  <c r="H1170" i="3"/>
  <c r="I1170" i="3" s="1"/>
  <c r="BG414" i="6"/>
  <c r="AQ416" i="6"/>
  <c r="AP415" i="6"/>
  <c r="H230" i="6"/>
  <c r="P230" i="6" s="1"/>
  <c r="L230" i="6"/>
  <c r="Z230" i="6" s="1"/>
  <c r="BB230" i="6"/>
  <c r="AZ231" i="6" s="1"/>
  <c r="BF414" i="6"/>
  <c r="AY416" i="6"/>
  <c r="A417" i="6"/>
  <c r="AI417" i="6" s="1"/>
  <c r="BD416" i="6"/>
  <c r="AM416" i="6" s="1"/>
  <c r="AW416" i="6"/>
  <c r="BJ415" i="6"/>
  <c r="BI415" i="6" s="1"/>
  <c r="BH415" i="6"/>
  <c r="BE415" i="6"/>
  <c r="L442" i="3"/>
  <c r="J442" i="3"/>
  <c r="K442" i="3" s="1"/>
  <c r="G444" i="3"/>
  <c r="H443" i="3"/>
  <c r="I443" i="3" s="1"/>
  <c r="J1170" i="3" l="1"/>
  <c r="K1170" i="3" s="1"/>
  <c r="BL1185" i="6" s="1"/>
  <c r="L1170" i="3"/>
  <c r="G1172" i="3"/>
  <c r="H1171" i="3"/>
  <c r="I1171" i="3" s="1"/>
  <c r="BG415" i="6"/>
  <c r="AQ417" i="6"/>
  <c r="AP416" i="6"/>
  <c r="C231" i="6"/>
  <c r="BA231" i="6"/>
  <c r="BB231" i="6" s="1"/>
  <c r="G231" i="6"/>
  <c r="O231" i="6" s="1"/>
  <c r="AY417" i="6"/>
  <c r="BF415" i="6"/>
  <c r="BH416" i="6"/>
  <c r="BE416" i="6"/>
  <c r="BJ416" i="6"/>
  <c r="BI416" i="6" s="1"/>
  <c r="A418" i="6"/>
  <c r="AI418" i="6" s="1"/>
  <c r="BD417" i="6"/>
  <c r="AM417" i="6" s="1"/>
  <c r="AW417" i="6"/>
  <c r="L443" i="3"/>
  <c r="J443" i="3"/>
  <c r="K443" i="3" s="1"/>
  <c r="H444" i="3"/>
  <c r="I444" i="3" s="1"/>
  <c r="G445" i="3"/>
  <c r="L1171" i="3" l="1"/>
  <c r="J1171" i="3"/>
  <c r="K1171" i="3" s="1"/>
  <c r="BL1186" i="6" s="1"/>
  <c r="G1173" i="3"/>
  <c r="H1172" i="3"/>
  <c r="I1172" i="3" s="1"/>
  <c r="AQ418" i="6"/>
  <c r="AP417" i="6"/>
  <c r="H231" i="6"/>
  <c r="P231" i="6" s="1"/>
  <c r="L231" i="6"/>
  <c r="Z231" i="6" s="1"/>
  <c r="AZ232" i="6"/>
  <c r="BG416" i="6"/>
  <c r="BF416" i="6" s="1"/>
  <c r="AY418" i="6"/>
  <c r="AW418" i="6"/>
  <c r="A419" i="6"/>
  <c r="AI419" i="6" s="1"/>
  <c r="BD418" i="6"/>
  <c r="AM418" i="6" s="1"/>
  <c r="BH417" i="6"/>
  <c r="BE417" i="6"/>
  <c r="BJ417" i="6"/>
  <c r="BI417" i="6" s="1"/>
  <c r="H445" i="3"/>
  <c r="I445" i="3" s="1"/>
  <c r="G446" i="3"/>
  <c r="L444" i="3"/>
  <c r="J444" i="3"/>
  <c r="K444" i="3" s="1"/>
  <c r="J1172" i="3" l="1"/>
  <c r="K1172" i="3" s="1"/>
  <c r="BL1187" i="6" s="1"/>
  <c r="L1172" i="3"/>
  <c r="G1174" i="3"/>
  <c r="H1173" i="3"/>
  <c r="I1173" i="3" s="1"/>
  <c r="AQ419" i="6"/>
  <c r="AP418" i="6"/>
  <c r="C232" i="6"/>
  <c r="G232" i="6"/>
  <c r="O232" i="6" s="1"/>
  <c r="BA232" i="6"/>
  <c r="BB232" i="6" s="1"/>
  <c r="BG417" i="6"/>
  <c r="BF417" i="6" s="1"/>
  <c r="AY419" i="6"/>
  <c r="BD419" i="6"/>
  <c r="AM419" i="6" s="1"/>
  <c r="AW419" i="6"/>
  <c r="A420" i="6"/>
  <c r="AI420" i="6" s="1"/>
  <c r="BJ418" i="6"/>
  <c r="BI418" i="6" s="1"/>
  <c r="BH418" i="6"/>
  <c r="BE418" i="6"/>
  <c r="G447" i="3"/>
  <c r="H446" i="3"/>
  <c r="I446" i="3" s="1"/>
  <c r="J445" i="3"/>
  <c r="K445" i="3" s="1"/>
  <c r="L445" i="3"/>
  <c r="L1173" i="3" l="1"/>
  <c r="J1173" i="3"/>
  <c r="K1173" i="3" s="1"/>
  <c r="BL1188" i="6" s="1"/>
  <c r="G1175" i="3"/>
  <c r="H1174" i="3"/>
  <c r="I1174" i="3" s="1"/>
  <c r="AZ233" i="6"/>
  <c r="AQ420" i="6"/>
  <c r="AP419" i="6"/>
  <c r="G233" i="6"/>
  <c r="O233" i="6" s="1"/>
  <c r="BA233" i="6"/>
  <c r="C233" i="6"/>
  <c r="H232" i="6"/>
  <c r="P232" i="6" s="1"/>
  <c r="L232" i="6"/>
  <c r="Z232" i="6" s="1"/>
  <c r="BG418" i="6"/>
  <c r="BF418" i="6" s="1"/>
  <c r="AY420" i="6"/>
  <c r="BJ419" i="6"/>
  <c r="BI419" i="6" s="1"/>
  <c r="BH419" i="6"/>
  <c r="BE419" i="6"/>
  <c r="A421" i="6"/>
  <c r="AI421" i="6" s="1"/>
  <c r="BD420" i="6"/>
  <c r="AM420" i="6" s="1"/>
  <c r="AW420" i="6"/>
  <c r="L446" i="3"/>
  <c r="J446" i="3"/>
  <c r="K446" i="3" s="1"/>
  <c r="G448" i="3"/>
  <c r="H447" i="3"/>
  <c r="I447" i="3" s="1"/>
  <c r="J1174" i="3" l="1"/>
  <c r="K1174" i="3" s="1"/>
  <c r="BL1189" i="6" s="1"/>
  <c r="L1174" i="3"/>
  <c r="G1176" i="3"/>
  <c r="H1175" i="3"/>
  <c r="I1175" i="3" s="1"/>
  <c r="AQ421" i="6"/>
  <c r="AP420" i="6"/>
  <c r="BB233" i="6"/>
  <c r="AZ234" i="6" s="1"/>
  <c r="L233" i="6"/>
  <c r="Z233" i="6" s="1"/>
  <c r="H233" i="6"/>
  <c r="P233" i="6" s="1"/>
  <c r="BG419" i="6"/>
  <c r="BF419" i="6" s="1"/>
  <c r="AY421" i="6"/>
  <c r="BH420" i="6"/>
  <c r="BE420" i="6"/>
  <c r="BJ420" i="6"/>
  <c r="BI420" i="6" s="1"/>
  <c r="A422" i="6"/>
  <c r="AI422" i="6" s="1"/>
  <c r="BD421" i="6"/>
  <c r="AM421" i="6" s="1"/>
  <c r="AW421" i="6"/>
  <c r="H448" i="3"/>
  <c r="I448" i="3" s="1"/>
  <c r="G449" i="3"/>
  <c r="J447" i="3"/>
  <c r="K447" i="3" s="1"/>
  <c r="L447" i="3"/>
  <c r="L1175" i="3" l="1"/>
  <c r="J1175" i="3"/>
  <c r="K1175" i="3" s="1"/>
  <c r="BL1190" i="6" s="1"/>
  <c r="G1177" i="3"/>
  <c r="H1176" i="3"/>
  <c r="I1176" i="3" s="1"/>
  <c r="AQ422" i="6"/>
  <c r="AP421" i="6"/>
  <c r="C234" i="6"/>
  <c r="G234" i="6"/>
  <c r="O234" i="6" s="1"/>
  <c r="BA234" i="6"/>
  <c r="BG420" i="6"/>
  <c r="BF420" i="6" s="1"/>
  <c r="AY422" i="6"/>
  <c r="AW422" i="6"/>
  <c r="A423" i="6"/>
  <c r="AI423" i="6" s="1"/>
  <c r="BD422" i="6"/>
  <c r="AM422" i="6" s="1"/>
  <c r="BH421" i="6"/>
  <c r="BE421" i="6"/>
  <c r="BJ421" i="6"/>
  <c r="BI421" i="6" s="1"/>
  <c r="H449" i="3"/>
  <c r="I449" i="3" s="1"/>
  <c r="G450" i="3"/>
  <c r="L448" i="3"/>
  <c r="J448" i="3"/>
  <c r="K448" i="3" s="1"/>
  <c r="J1176" i="3" l="1"/>
  <c r="K1176" i="3" s="1"/>
  <c r="BL1191" i="6" s="1"/>
  <c r="L1176" i="3"/>
  <c r="G1178" i="3"/>
  <c r="H1177" i="3"/>
  <c r="I1177" i="3" s="1"/>
  <c r="AQ423" i="6"/>
  <c r="AP422" i="6"/>
  <c r="L234" i="6"/>
  <c r="Z234" i="6" s="1"/>
  <c r="H234" i="6"/>
  <c r="P234" i="6" s="1"/>
  <c r="BB234" i="6"/>
  <c r="AZ235" i="6" s="1"/>
  <c r="BG421" i="6"/>
  <c r="BF421" i="6" s="1"/>
  <c r="AY423" i="6"/>
  <c r="BJ422" i="6"/>
  <c r="BI422" i="6" s="1"/>
  <c r="BH422" i="6"/>
  <c r="BE422" i="6"/>
  <c r="BD423" i="6"/>
  <c r="AM423" i="6" s="1"/>
  <c r="AW423" i="6"/>
  <c r="A424" i="6"/>
  <c r="AI424" i="6" s="1"/>
  <c r="G451" i="3"/>
  <c r="H450" i="3"/>
  <c r="I450" i="3" s="1"/>
  <c r="J449" i="3"/>
  <c r="K449" i="3" s="1"/>
  <c r="L449" i="3"/>
  <c r="L1177" i="3" l="1"/>
  <c r="J1177" i="3"/>
  <c r="K1177" i="3" s="1"/>
  <c r="BL1192" i="6" s="1"/>
  <c r="H1178" i="3"/>
  <c r="I1178" i="3" s="1"/>
  <c r="G1179" i="3"/>
  <c r="AQ424" i="6"/>
  <c r="AP423" i="6"/>
  <c r="G235" i="6"/>
  <c r="O235" i="6" s="1"/>
  <c r="C235" i="6"/>
  <c r="BA235" i="6"/>
  <c r="BG422" i="6"/>
  <c r="BF422" i="6" s="1"/>
  <c r="AY424" i="6"/>
  <c r="BJ423" i="6"/>
  <c r="BI423" i="6" s="1"/>
  <c r="BH423" i="6"/>
  <c r="BE423" i="6"/>
  <c r="A425" i="6"/>
  <c r="AI425" i="6" s="1"/>
  <c r="BD424" i="6"/>
  <c r="AM424" i="6" s="1"/>
  <c r="AW424" i="6"/>
  <c r="L450" i="3"/>
  <c r="J450" i="3"/>
  <c r="K450" i="3" s="1"/>
  <c r="G452" i="3"/>
  <c r="H451" i="3"/>
  <c r="I451" i="3" s="1"/>
  <c r="G1180" i="3" l="1"/>
  <c r="H1179" i="3"/>
  <c r="I1179" i="3" s="1"/>
  <c r="J1178" i="3"/>
  <c r="K1178" i="3" s="1"/>
  <c r="BL1193" i="6" s="1"/>
  <c r="L1178" i="3"/>
  <c r="BG423" i="6"/>
  <c r="BF423" i="6" s="1"/>
  <c r="AQ425" i="6"/>
  <c r="AP424" i="6"/>
  <c r="H235" i="6"/>
  <c r="P235" i="6" s="1"/>
  <c r="L235" i="6"/>
  <c r="Z235" i="6" s="1"/>
  <c r="BB235" i="6"/>
  <c r="AZ236" i="6" s="1"/>
  <c r="AY425" i="6"/>
  <c r="BH424" i="6"/>
  <c r="BE424" i="6"/>
  <c r="BJ424" i="6"/>
  <c r="BI424" i="6" s="1"/>
  <c r="A426" i="6"/>
  <c r="AI426" i="6" s="1"/>
  <c r="BD425" i="6"/>
  <c r="AM425" i="6" s="1"/>
  <c r="AW425" i="6"/>
  <c r="J451" i="3"/>
  <c r="K451" i="3" s="1"/>
  <c r="L451" i="3"/>
  <c r="H452" i="3"/>
  <c r="I452" i="3" s="1"/>
  <c r="G453" i="3"/>
  <c r="G1181" i="3" l="1"/>
  <c r="H1180" i="3"/>
  <c r="I1180" i="3" s="1"/>
  <c r="L1179" i="3"/>
  <c r="J1179" i="3"/>
  <c r="K1179" i="3" s="1"/>
  <c r="BL1194" i="6" s="1"/>
  <c r="AQ426" i="6"/>
  <c r="AP425" i="6"/>
  <c r="G236" i="6"/>
  <c r="O236" i="6" s="1"/>
  <c r="BA236" i="6"/>
  <c r="BB236" i="6" s="1"/>
  <c r="C236" i="6"/>
  <c r="BG424" i="6"/>
  <c r="BF424" i="6" s="1"/>
  <c r="AY426" i="6"/>
  <c r="AW426" i="6"/>
  <c r="A427" i="6"/>
  <c r="AI427" i="6" s="1"/>
  <c r="BD426" i="6"/>
  <c r="AM426" i="6" s="1"/>
  <c r="BH425" i="6"/>
  <c r="BE425" i="6"/>
  <c r="BJ425" i="6"/>
  <c r="BI425" i="6" s="1"/>
  <c r="H453" i="3"/>
  <c r="I453" i="3" s="1"/>
  <c r="G454" i="3"/>
  <c r="L452" i="3"/>
  <c r="J452" i="3"/>
  <c r="K452" i="3" s="1"/>
  <c r="G1182" i="3" l="1"/>
  <c r="H1181" i="3"/>
  <c r="I1181" i="3" s="1"/>
  <c r="J1180" i="3"/>
  <c r="K1180" i="3" s="1"/>
  <c r="BL1195" i="6" s="1"/>
  <c r="L1180" i="3"/>
  <c r="AQ427" i="6"/>
  <c r="BG425" i="6"/>
  <c r="BF425" i="6" s="1"/>
  <c r="AP426" i="6"/>
  <c r="H236" i="6"/>
  <c r="P236" i="6" s="1"/>
  <c r="L236" i="6"/>
  <c r="Z236" i="6" s="1"/>
  <c r="AZ237" i="6"/>
  <c r="AY427" i="6"/>
  <c r="BJ426" i="6"/>
  <c r="BI426" i="6" s="1"/>
  <c r="BH426" i="6"/>
  <c r="BE426" i="6"/>
  <c r="BD427" i="6"/>
  <c r="AM427" i="6" s="1"/>
  <c r="AW427" i="6"/>
  <c r="A428" i="6"/>
  <c r="AI428" i="6" s="1"/>
  <c r="G455" i="3"/>
  <c r="H454" i="3"/>
  <c r="I454" i="3" s="1"/>
  <c r="J453" i="3"/>
  <c r="K453" i="3" s="1"/>
  <c r="L453" i="3"/>
  <c r="H1182" i="3" l="1"/>
  <c r="I1182" i="3" s="1"/>
  <c r="G1183" i="3"/>
  <c r="L1181" i="3"/>
  <c r="J1181" i="3"/>
  <c r="K1181" i="3" s="1"/>
  <c r="BL1196" i="6" s="1"/>
  <c r="AQ428" i="6"/>
  <c r="AP427" i="6"/>
  <c r="BA237" i="6"/>
  <c r="BB237" i="6" s="1"/>
  <c r="AZ238" i="6" s="1"/>
  <c r="C237" i="6"/>
  <c r="G237" i="6"/>
  <c r="O237" i="6" s="1"/>
  <c r="BG426" i="6"/>
  <c r="BF426" i="6" s="1"/>
  <c r="AY428" i="6"/>
  <c r="A429" i="6"/>
  <c r="AI429" i="6" s="1"/>
  <c r="BD428" i="6"/>
  <c r="AM428" i="6" s="1"/>
  <c r="AW428" i="6"/>
  <c r="BJ427" i="6"/>
  <c r="BI427" i="6" s="1"/>
  <c r="BH427" i="6"/>
  <c r="BE427" i="6"/>
  <c r="L454" i="3"/>
  <c r="J454" i="3"/>
  <c r="K454" i="3" s="1"/>
  <c r="G456" i="3"/>
  <c r="H455" i="3"/>
  <c r="I455" i="3" s="1"/>
  <c r="J1182" i="3" l="1"/>
  <c r="K1182" i="3" s="1"/>
  <c r="BL1197" i="6" s="1"/>
  <c r="L1182" i="3"/>
  <c r="G1184" i="3"/>
  <c r="H1183" i="3"/>
  <c r="I1183" i="3" s="1"/>
  <c r="AQ429" i="6"/>
  <c r="AP428" i="6"/>
  <c r="BA238" i="6"/>
  <c r="BB238" i="6" s="1"/>
  <c r="AZ239" i="6" s="1"/>
  <c r="C238" i="6"/>
  <c r="G238" i="6"/>
  <c r="O238" i="6" s="1"/>
  <c r="H237" i="6"/>
  <c r="P237" i="6" s="1"/>
  <c r="L237" i="6"/>
  <c r="Z237" i="6" s="1"/>
  <c r="BG427" i="6"/>
  <c r="BF427" i="6" s="1"/>
  <c r="AY429" i="6"/>
  <c r="BH428" i="6"/>
  <c r="BE428" i="6"/>
  <c r="BJ428" i="6"/>
  <c r="BI428" i="6" s="1"/>
  <c r="A430" i="6"/>
  <c r="AI430" i="6" s="1"/>
  <c r="BD429" i="6"/>
  <c r="AM429" i="6" s="1"/>
  <c r="AW429" i="6"/>
  <c r="J455" i="3"/>
  <c r="K455" i="3" s="1"/>
  <c r="L455" i="3"/>
  <c r="H456" i="3"/>
  <c r="I456" i="3" s="1"/>
  <c r="G457" i="3"/>
  <c r="L1183" i="3" l="1"/>
  <c r="J1183" i="3"/>
  <c r="K1183" i="3" s="1"/>
  <c r="BL1198" i="6" s="1"/>
  <c r="G1185" i="3"/>
  <c r="H1184" i="3"/>
  <c r="I1184" i="3" s="1"/>
  <c r="AQ430" i="6"/>
  <c r="AP429" i="6"/>
  <c r="C239" i="6"/>
  <c r="BA239" i="6"/>
  <c r="BB239" i="6" s="1"/>
  <c r="G239" i="6"/>
  <c r="O239" i="6" s="1"/>
  <c r="H238" i="6"/>
  <c r="P238" i="6" s="1"/>
  <c r="L238" i="6"/>
  <c r="Z238" i="6" s="1"/>
  <c r="BG428" i="6"/>
  <c r="BF428" i="6" s="1"/>
  <c r="AY430" i="6"/>
  <c r="BH429" i="6"/>
  <c r="BE429" i="6"/>
  <c r="BJ429" i="6"/>
  <c r="BI429" i="6" s="1"/>
  <c r="AW430" i="6"/>
  <c r="A431" i="6"/>
  <c r="AI431" i="6" s="1"/>
  <c r="BD430" i="6"/>
  <c r="AM430" i="6" s="1"/>
  <c r="L456" i="3"/>
  <c r="J456" i="3"/>
  <c r="K456" i="3" s="1"/>
  <c r="H457" i="3"/>
  <c r="I457" i="3" s="1"/>
  <c r="G458" i="3"/>
  <c r="J1184" i="3" l="1"/>
  <c r="K1184" i="3" s="1"/>
  <c r="BL1199" i="6" s="1"/>
  <c r="L1184" i="3"/>
  <c r="G1186" i="3"/>
  <c r="H1185" i="3"/>
  <c r="I1185" i="3" s="1"/>
  <c r="AQ431" i="6"/>
  <c r="BG429" i="6"/>
  <c r="BF429" i="6" s="1"/>
  <c r="AP430" i="6"/>
  <c r="L239" i="6"/>
  <c r="Z239" i="6" s="1"/>
  <c r="H239" i="6"/>
  <c r="P239" i="6" s="1"/>
  <c r="AZ240" i="6"/>
  <c r="AY431" i="6"/>
  <c r="BJ430" i="6"/>
  <c r="BI430" i="6" s="1"/>
  <c r="BH430" i="6"/>
  <c r="BE430" i="6"/>
  <c r="BD431" i="6"/>
  <c r="AM431" i="6" s="1"/>
  <c r="AW431" i="6"/>
  <c r="A432" i="6"/>
  <c r="AI432" i="6" s="1"/>
  <c r="J457" i="3"/>
  <c r="K457" i="3" s="1"/>
  <c r="L457" i="3"/>
  <c r="G459" i="3"/>
  <c r="H458" i="3"/>
  <c r="I458" i="3" s="1"/>
  <c r="L1185" i="3" l="1"/>
  <c r="J1185" i="3"/>
  <c r="K1185" i="3" s="1"/>
  <c r="BL1200" i="6" s="1"/>
  <c r="H1186" i="3"/>
  <c r="I1186" i="3" s="1"/>
  <c r="G1187" i="3"/>
  <c r="BG430" i="6"/>
  <c r="BF430" i="6" s="1"/>
  <c r="AQ432" i="6"/>
  <c r="AP431" i="6"/>
  <c r="C240" i="6"/>
  <c r="BA240" i="6"/>
  <c r="G240" i="6"/>
  <c r="O240" i="6" s="1"/>
  <c r="AY432" i="6"/>
  <c r="BJ431" i="6"/>
  <c r="BI431" i="6" s="1"/>
  <c r="BH431" i="6"/>
  <c r="BE431" i="6"/>
  <c r="A433" i="6"/>
  <c r="AI433" i="6" s="1"/>
  <c r="BD432" i="6"/>
  <c r="AM432" i="6" s="1"/>
  <c r="AW432" i="6"/>
  <c r="L458" i="3"/>
  <c r="J458" i="3"/>
  <c r="K458" i="3" s="1"/>
  <c r="G460" i="3"/>
  <c r="H459" i="3"/>
  <c r="I459" i="3" s="1"/>
  <c r="G1188" i="3" l="1"/>
  <c r="H1187" i="3"/>
  <c r="I1187" i="3" s="1"/>
  <c r="J1186" i="3"/>
  <c r="K1186" i="3" s="1"/>
  <c r="BL1201" i="6" s="1"/>
  <c r="L1186" i="3"/>
  <c r="BG431" i="6"/>
  <c r="AQ433" i="6"/>
  <c r="AP432" i="6"/>
  <c r="H240" i="6"/>
  <c r="P240" i="6" s="1"/>
  <c r="L240" i="6"/>
  <c r="Z240" i="6" s="1"/>
  <c r="BB240" i="6"/>
  <c r="AZ241" i="6" s="1"/>
  <c r="AY433" i="6"/>
  <c r="BF431" i="6"/>
  <c r="A434" i="6"/>
  <c r="AI434" i="6" s="1"/>
  <c r="BD433" i="6"/>
  <c r="AM433" i="6" s="1"/>
  <c r="AW433" i="6"/>
  <c r="BH432" i="6"/>
  <c r="BE432" i="6"/>
  <c r="BJ432" i="6"/>
  <c r="BI432" i="6" s="1"/>
  <c r="J459" i="3"/>
  <c r="K459" i="3" s="1"/>
  <c r="L459" i="3"/>
  <c r="G461" i="3"/>
  <c r="H460" i="3"/>
  <c r="I460" i="3" s="1"/>
  <c r="G1189" i="3" l="1"/>
  <c r="H1188" i="3"/>
  <c r="I1188" i="3" s="1"/>
  <c r="L1187" i="3"/>
  <c r="J1187" i="3"/>
  <c r="K1187" i="3" s="1"/>
  <c r="BL1202" i="6" s="1"/>
  <c r="AQ434" i="6"/>
  <c r="AP433" i="6"/>
  <c r="G241" i="6"/>
  <c r="O241" i="6" s="1"/>
  <c r="C241" i="6"/>
  <c r="BA241" i="6"/>
  <c r="BG432" i="6"/>
  <c r="BF432" i="6" s="1"/>
  <c r="AY434" i="6"/>
  <c r="AW434" i="6"/>
  <c r="A435" i="6"/>
  <c r="AI435" i="6" s="1"/>
  <c r="BD434" i="6"/>
  <c r="AM434" i="6" s="1"/>
  <c r="BH433" i="6"/>
  <c r="BE433" i="6"/>
  <c r="BJ433" i="6"/>
  <c r="BI433" i="6" s="1"/>
  <c r="L460" i="3"/>
  <c r="J460" i="3"/>
  <c r="K460" i="3" s="1"/>
  <c r="H461" i="3"/>
  <c r="I461" i="3" s="1"/>
  <c r="G462" i="3"/>
  <c r="G1190" i="3" l="1"/>
  <c r="H1189" i="3"/>
  <c r="I1189" i="3" s="1"/>
  <c r="J1188" i="3"/>
  <c r="K1188" i="3" s="1"/>
  <c r="BL1203" i="6" s="1"/>
  <c r="L1188" i="3"/>
  <c r="AQ435" i="6"/>
  <c r="AP434" i="6"/>
  <c r="L241" i="6"/>
  <c r="Z241" i="6" s="1"/>
  <c r="H241" i="6"/>
  <c r="P241" i="6" s="1"/>
  <c r="BB241" i="6"/>
  <c r="AZ242" i="6" s="1"/>
  <c r="BG433" i="6"/>
  <c r="BF433" i="6" s="1"/>
  <c r="AY435" i="6"/>
  <c r="BJ434" i="6"/>
  <c r="BI434" i="6" s="1"/>
  <c r="BH434" i="6"/>
  <c r="BE434" i="6"/>
  <c r="BD435" i="6"/>
  <c r="AM435" i="6" s="1"/>
  <c r="AW435" i="6"/>
  <c r="A436" i="6"/>
  <c r="AI436" i="6" s="1"/>
  <c r="G463" i="3"/>
  <c r="H462" i="3"/>
  <c r="I462" i="3" s="1"/>
  <c r="J461" i="3"/>
  <c r="K461" i="3" s="1"/>
  <c r="L461" i="3"/>
  <c r="L1189" i="3" l="1"/>
  <c r="J1189" i="3"/>
  <c r="K1189" i="3" s="1"/>
  <c r="BL1204" i="6" s="1"/>
  <c r="H1190" i="3"/>
  <c r="I1190" i="3" s="1"/>
  <c r="G1191" i="3"/>
  <c r="AQ436" i="6"/>
  <c r="AP435" i="6"/>
  <c r="G242" i="6"/>
  <c r="O242" i="6" s="1"/>
  <c r="C242" i="6"/>
  <c r="BA242" i="6"/>
  <c r="BG434" i="6"/>
  <c r="BF434" i="6" s="1"/>
  <c r="AY436" i="6"/>
  <c r="A437" i="6"/>
  <c r="AI437" i="6" s="1"/>
  <c r="BD436" i="6"/>
  <c r="AM436" i="6" s="1"/>
  <c r="AW436" i="6"/>
  <c r="BJ435" i="6"/>
  <c r="BI435" i="6" s="1"/>
  <c r="BH435" i="6"/>
  <c r="BE435" i="6"/>
  <c r="J462" i="3"/>
  <c r="K462" i="3" s="1"/>
  <c r="L462" i="3"/>
  <c r="G464" i="3"/>
  <c r="H463" i="3"/>
  <c r="I463" i="3" s="1"/>
  <c r="G1192" i="3" l="1"/>
  <c r="H1191" i="3"/>
  <c r="I1191" i="3" s="1"/>
  <c r="J1190" i="3"/>
  <c r="K1190" i="3" s="1"/>
  <c r="BL1205" i="6" s="1"/>
  <c r="L1190" i="3"/>
  <c r="BG435" i="6"/>
  <c r="BF435" i="6" s="1"/>
  <c r="AQ437" i="6"/>
  <c r="AP436" i="6"/>
  <c r="L242" i="6"/>
  <c r="Z242" i="6" s="1"/>
  <c r="H242" i="6"/>
  <c r="P242" i="6" s="1"/>
  <c r="BB242" i="6"/>
  <c r="AZ243" i="6" s="1"/>
  <c r="AY437" i="6"/>
  <c r="BH436" i="6"/>
  <c r="BE436" i="6"/>
  <c r="BJ436" i="6"/>
  <c r="BI436" i="6" s="1"/>
  <c r="A438" i="6"/>
  <c r="AI438" i="6" s="1"/>
  <c r="BD437" i="6"/>
  <c r="AM437" i="6" s="1"/>
  <c r="AW437" i="6"/>
  <c r="G465" i="3"/>
  <c r="H464" i="3"/>
  <c r="I464" i="3" s="1"/>
  <c r="L463" i="3"/>
  <c r="J463" i="3"/>
  <c r="K463" i="3" s="1"/>
  <c r="G1193" i="3" l="1"/>
  <c r="H1192" i="3"/>
  <c r="I1192" i="3" s="1"/>
  <c r="L1191" i="3"/>
  <c r="J1191" i="3"/>
  <c r="K1191" i="3" s="1"/>
  <c r="BL1206" i="6" s="1"/>
  <c r="BG436" i="6"/>
  <c r="AQ438" i="6"/>
  <c r="AP437" i="6"/>
  <c r="G243" i="6"/>
  <c r="O243" i="6" s="1"/>
  <c r="C243" i="6"/>
  <c r="BA243" i="6"/>
  <c r="AY438" i="6"/>
  <c r="BF436" i="6"/>
  <c r="AW438" i="6"/>
  <c r="A439" i="6"/>
  <c r="AI439" i="6" s="1"/>
  <c r="BD438" i="6"/>
  <c r="AM438" i="6" s="1"/>
  <c r="BH437" i="6"/>
  <c r="BE437" i="6"/>
  <c r="BJ437" i="6"/>
  <c r="BI437" i="6" s="1"/>
  <c r="J464" i="3"/>
  <c r="K464" i="3" s="1"/>
  <c r="L464" i="3"/>
  <c r="G466" i="3"/>
  <c r="H465" i="3"/>
  <c r="I465" i="3" s="1"/>
  <c r="G1194" i="3" l="1"/>
  <c r="H1193" i="3"/>
  <c r="I1193" i="3" s="1"/>
  <c r="J1192" i="3"/>
  <c r="K1192" i="3" s="1"/>
  <c r="BL1207" i="6" s="1"/>
  <c r="L1192" i="3"/>
  <c r="AQ439" i="6"/>
  <c r="AP438" i="6"/>
  <c r="L243" i="6"/>
  <c r="Z243" i="6" s="1"/>
  <c r="H243" i="6"/>
  <c r="P243" i="6" s="1"/>
  <c r="BB243" i="6"/>
  <c r="AZ244" i="6" s="1"/>
  <c r="BG437" i="6"/>
  <c r="BF437" i="6" s="1"/>
  <c r="AY439" i="6"/>
  <c r="A440" i="6"/>
  <c r="AI440" i="6" s="1"/>
  <c r="BD439" i="6"/>
  <c r="AM439" i="6" s="1"/>
  <c r="AW439" i="6"/>
  <c r="BJ438" i="6"/>
  <c r="BI438" i="6" s="1"/>
  <c r="BH438" i="6"/>
  <c r="BE438" i="6"/>
  <c r="J465" i="3"/>
  <c r="K465" i="3" s="1"/>
  <c r="L465" i="3"/>
  <c r="H466" i="3"/>
  <c r="I466" i="3" s="1"/>
  <c r="G467" i="3"/>
  <c r="H1194" i="3" l="1"/>
  <c r="I1194" i="3" s="1"/>
  <c r="G1195" i="3"/>
  <c r="L1193" i="3"/>
  <c r="J1193" i="3"/>
  <c r="K1193" i="3" s="1"/>
  <c r="BL1208" i="6" s="1"/>
  <c r="AQ440" i="6"/>
  <c r="AP439" i="6"/>
  <c r="BA244" i="6"/>
  <c r="BB244" i="6" s="1"/>
  <c r="C244" i="6"/>
  <c r="G244" i="6"/>
  <c r="O244" i="6" s="1"/>
  <c r="BG438" i="6"/>
  <c r="BF438" i="6" s="1"/>
  <c r="AY440" i="6"/>
  <c r="BH439" i="6"/>
  <c r="BE439" i="6"/>
  <c r="BJ439" i="6"/>
  <c r="BI439" i="6" s="1"/>
  <c r="A441" i="6"/>
  <c r="AI441" i="6" s="1"/>
  <c r="BD440" i="6"/>
  <c r="AM440" i="6" s="1"/>
  <c r="AW440" i="6"/>
  <c r="G468" i="3"/>
  <c r="H467" i="3"/>
  <c r="I467" i="3" s="1"/>
  <c r="J466" i="3"/>
  <c r="K466" i="3" s="1"/>
  <c r="L466" i="3"/>
  <c r="J1194" i="3" l="1"/>
  <c r="K1194" i="3" s="1"/>
  <c r="BL1209" i="6" s="1"/>
  <c r="L1194" i="3"/>
  <c r="G1196" i="3"/>
  <c r="H1195" i="3"/>
  <c r="I1195" i="3" s="1"/>
  <c r="AQ441" i="6"/>
  <c r="AP440" i="6"/>
  <c r="L244" i="6"/>
  <c r="Z244" i="6" s="1"/>
  <c r="H244" i="6"/>
  <c r="P244" i="6" s="1"/>
  <c r="AZ245" i="6"/>
  <c r="BG439" i="6"/>
  <c r="BF439" i="6" s="1"/>
  <c r="AY441" i="6"/>
  <c r="AW441" i="6"/>
  <c r="A442" i="6"/>
  <c r="AI442" i="6" s="1"/>
  <c r="BD441" i="6"/>
  <c r="AM441" i="6" s="1"/>
  <c r="BJ440" i="6"/>
  <c r="BI440" i="6" s="1"/>
  <c r="BE440" i="6"/>
  <c r="BH440" i="6"/>
  <c r="BG440" i="6" s="1"/>
  <c r="J467" i="3"/>
  <c r="K467" i="3" s="1"/>
  <c r="L467" i="3"/>
  <c r="G469" i="3"/>
  <c r="H468" i="3"/>
  <c r="I468" i="3" s="1"/>
  <c r="L1195" i="3" l="1"/>
  <c r="J1195" i="3"/>
  <c r="K1195" i="3" s="1"/>
  <c r="BL1210" i="6" s="1"/>
  <c r="G1197" i="3"/>
  <c r="H1196" i="3"/>
  <c r="I1196" i="3" s="1"/>
  <c r="AQ442" i="6"/>
  <c r="AP441" i="6"/>
  <c r="C245" i="6"/>
  <c r="G245" i="6"/>
  <c r="O245" i="6" s="1"/>
  <c r="BA245" i="6"/>
  <c r="BF440" i="6"/>
  <c r="AY442" i="6"/>
  <c r="BJ441" i="6"/>
  <c r="BI441" i="6" s="1"/>
  <c r="BE441" i="6"/>
  <c r="BH441" i="6"/>
  <c r="BG441" i="6" s="1"/>
  <c r="BD442" i="6"/>
  <c r="AM442" i="6" s="1"/>
  <c r="A443" i="6"/>
  <c r="AI443" i="6" s="1"/>
  <c r="AW442" i="6"/>
  <c r="J468" i="3"/>
  <c r="K468" i="3" s="1"/>
  <c r="L468" i="3"/>
  <c r="H469" i="3"/>
  <c r="I469" i="3" s="1"/>
  <c r="G470" i="3"/>
  <c r="J1196" i="3" l="1"/>
  <c r="K1196" i="3" s="1"/>
  <c r="BL1211" i="6" s="1"/>
  <c r="L1196" i="3"/>
  <c r="H1197" i="3"/>
  <c r="I1197" i="3" s="1"/>
  <c r="G1198" i="3"/>
  <c r="AQ443" i="6"/>
  <c r="AP442" i="6"/>
  <c r="H245" i="6"/>
  <c r="P245" i="6" s="1"/>
  <c r="L245" i="6"/>
  <c r="Z245" i="6" s="1"/>
  <c r="BB245" i="6"/>
  <c r="AZ246" i="6" s="1"/>
  <c r="BF441" i="6"/>
  <c r="AY443" i="6"/>
  <c r="BH442" i="6"/>
  <c r="BJ442" i="6"/>
  <c r="BI442" i="6" s="1"/>
  <c r="BE442" i="6"/>
  <c r="A444" i="6"/>
  <c r="AI444" i="6" s="1"/>
  <c r="BD443" i="6"/>
  <c r="AM443" i="6" s="1"/>
  <c r="AW443" i="6"/>
  <c r="J469" i="3"/>
  <c r="K469" i="3" s="1"/>
  <c r="L469" i="3"/>
  <c r="G471" i="3"/>
  <c r="H470" i="3"/>
  <c r="I470" i="3" s="1"/>
  <c r="H1198" i="3" l="1"/>
  <c r="I1198" i="3" s="1"/>
  <c r="G1199" i="3"/>
  <c r="L1197" i="3"/>
  <c r="J1197" i="3"/>
  <c r="K1197" i="3" s="1"/>
  <c r="BL1212" i="6" s="1"/>
  <c r="BG442" i="6"/>
  <c r="BF442" i="6" s="1"/>
  <c r="AQ444" i="6"/>
  <c r="AP443" i="6"/>
  <c r="BA246" i="6"/>
  <c r="BB246" i="6" s="1"/>
  <c r="AZ247" i="6" s="1"/>
  <c r="C246" i="6"/>
  <c r="G246" i="6"/>
  <c r="O246" i="6" s="1"/>
  <c r="AY444" i="6"/>
  <c r="BH443" i="6"/>
  <c r="BE443" i="6"/>
  <c r="BJ443" i="6"/>
  <c r="BI443" i="6" s="1"/>
  <c r="A445" i="6"/>
  <c r="AI445" i="6" s="1"/>
  <c r="BD444" i="6"/>
  <c r="AM444" i="6" s="1"/>
  <c r="AW444" i="6"/>
  <c r="G472" i="3"/>
  <c r="H471" i="3"/>
  <c r="I471" i="3" s="1"/>
  <c r="J470" i="3"/>
  <c r="K470" i="3" s="1"/>
  <c r="L470" i="3"/>
  <c r="J1198" i="3" l="1"/>
  <c r="K1198" i="3" s="1"/>
  <c r="BL1213" i="6" s="1"/>
  <c r="L1198" i="3"/>
  <c r="H1199" i="3"/>
  <c r="I1199" i="3" s="1"/>
  <c r="G1200" i="3"/>
  <c r="AQ445" i="6"/>
  <c r="AP444" i="6"/>
  <c r="G247" i="6"/>
  <c r="O247" i="6" s="1"/>
  <c r="C247" i="6"/>
  <c r="BA247" i="6"/>
  <c r="L246" i="6"/>
  <c r="Z246" i="6" s="1"/>
  <c r="H246" i="6"/>
  <c r="P246" i="6" s="1"/>
  <c r="BG443" i="6"/>
  <c r="BF443" i="6" s="1"/>
  <c r="AY445" i="6"/>
  <c r="AW445" i="6"/>
  <c r="A446" i="6"/>
  <c r="AI446" i="6" s="1"/>
  <c r="BD445" i="6"/>
  <c r="AM445" i="6" s="1"/>
  <c r="BJ444" i="6"/>
  <c r="BI444" i="6" s="1"/>
  <c r="BE444" i="6"/>
  <c r="BH444" i="6"/>
  <c r="J471" i="3"/>
  <c r="K471" i="3" s="1"/>
  <c r="L471" i="3"/>
  <c r="H472" i="3"/>
  <c r="I472" i="3" s="1"/>
  <c r="G473" i="3"/>
  <c r="H1200" i="3" l="1"/>
  <c r="I1200" i="3" s="1"/>
  <c r="G1201" i="3"/>
  <c r="L1199" i="3"/>
  <c r="J1199" i="3"/>
  <c r="K1199" i="3" s="1"/>
  <c r="BL1214" i="6" s="1"/>
  <c r="BG444" i="6"/>
  <c r="AQ446" i="6"/>
  <c r="AP445" i="6"/>
  <c r="L247" i="6"/>
  <c r="Z247" i="6" s="1"/>
  <c r="H247" i="6"/>
  <c r="P247" i="6" s="1"/>
  <c r="BB247" i="6"/>
  <c r="AZ248" i="6" s="1"/>
  <c r="BF444" i="6"/>
  <c r="AY446" i="6"/>
  <c r="BD446" i="6"/>
  <c r="AM446" i="6" s="1"/>
  <c r="A447" i="6"/>
  <c r="AI447" i="6" s="1"/>
  <c r="AW446" i="6"/>
  <c r="BJ445" i="6"/>
  <c r="BI445" i="6" s="1"/>
  <c r="BE445" i="6"/>
  <c r="BH445" i="6"/>
  <c r="J472" i="3"/>
  <c r="K472" i="3" s="1"/>
  <c r="L472" i="3"/>
  <c r="G474" i="3"/>
  <c r="H473" i="3"/>
  <c r="I473" i="3" s="1"/>
  <c r="J1200" i="3" l="1"/>
  <c r="K1200" i="3" s="1"/>
  <c r="BL1215" i="6" s="1"/>
  <c r="L1200" i="3"/>
  <c r="H1201" i="3"/>
  <c r="I1201" i="3" s="1"/>
  <c r="G1202" i="3"/>
  <c r="AQ447" i="6"/>
  <c r="AP446" i="6"/>
  <c r="BA248" i="6"/>
  <c r="BB248" i="6" s="1"/>
  <c r="C248" i="6"/>
  <c r="G248" i="6"/>
  <c r="O248" i="6" s="1"/>
  <c r="BG445" i="6"/>
  <c r="BF445" i="6" s="1"/>
  <c r="AY447" i="6"/>
  <c r="A448" i="6"/>
  <c r="AI448" i="6" s="1"/>
  <c r="BD447" i="6"/>
  <c r="AM447" i="6" s="1"/>
  <c r="AW447" i="6"/>
  <c r="BH446" i="6"/>
  <c r="BJ446" i="6"/>
  <c r="BI446" i="6" s="1"/>
  <c r="BE446" i="6"/>
  <c r="L473" i="3"/>
  <c r="J473" i="3"/>
  <c r="K473" i="3" s="1"/>
  <c r="H474" i="3"/>
  <c r="I474" i="3" s="1"/>
  <c r="G475" i="3"/>
  <c r="L1201" i="3" l="1"/>
  <c r="J1201" i="3"/>
  <c r="K1201" i="3" s="1"/>
  <c r="BL1216" i="6" s="1"/>
  <c r="H1202" i="3"/>
  <c r="I1202" i="3" s="1"/>
  <c r="G1203" i="3"/>
  <c r="AQ448" i="6"/>
  <c r="AP447" i="6"/>
  <c r="H248" i="6"/>
  <c r="P248" i="6" s="1"/>
  <c r="L248" i="6"/>
  <c r="Z248" i="6" s="1"/>
  <c r="AZ249" i="6"/>
  <c r="BG446" i="6"/>
  <c r="BF446" i="6" s="1"/>
  <c r="AY448" i="6"/>
  <c r="BH447" i="6"/>
  <c r="BE447" i="6"/>
  <c r="BJ447" i="6"/>
  <c r="BI447" i="6" s="1"/>
  <c r="A449" i="6"/>
  <c r="AI449" i="6" s="1"/>
  <c r="BD448" i="6"/>
  <c r="AM448" i="6" s="1"/>
  <c r="AW448" i="6"/>
  <c r="G476" i="3"/>
  <c r="H475" i="3"/>
  <c r="I475" i="3" s="1"/>
  <c r="J474" i="3"/>
  <c r="K474" i="3" s="1"/>
  <c r="L474" i="3"/>
  <c r="J1202" i="3" l="1"/>
  <c r="K1202" i="3" s="1"/>
  <c r="BL1217" i="6" s="1"/>
  <c r="L1202" i="3"/>
  <c r="H1203" i="3"/>
  <c r="I1203" i="3" s="1"/>
  <c r="G1204" i="3"/>
  <c r="AQ449" i="6"/>
  <c r="AP448" i="6"/>
  <c r="BA249" i="6"/>
  <c r="BB249" i="6" s="1"/>
  <c r="G249" i="6"/>
  <c r="O249" i="6" s="1"/>
  <c r="C249" i="6"/>
  <c r="BG447" i="6"/>
  <c r="BF447" i="6" s="1"/>
  <c r="AY449" i="6"/>
  <c r="AW449" i="6"/>
  <c r="A450" i="6"/>
  <c r="AI450" i="6" s="1"/>
  <c r="BD449" i="6"/>
  <c r="AM449" i="6" s="1"/>
  <c r="BH448" i="6"/>
  <c r="BE448" i="6"/>
  <c r="BJ448" i="6"/>
  <c r="BI448" i="6" s="1"/>
  <c r="J475" i="3"/>
  <c r="K475" i="3" s="1"/>
  <c r="L475" i="3"/>
  <c r="G477" i="3"/>
  <c r="H476" i="3"/>
  <c r="I476" i="3" s="1"/>
  <c r="L1203" i="3" l="1"/>
  <c r="J1203" i="3"/>
  <c r="K1203" i="3" s="1"/>
  <c r="BL1218" i="6" s="1"/>
  <c r="H1204" i="3"/>
  <c r="I1204" i="3" s="1"/>
  <c r="G1205" i="3"/>
  <c r="AQ450" i="6"/>
  <c r="AP449" i="6"/>
  <c r="L249" i="6"/>
  <c r="Z249" i="6" s="1"/>
  <c r="H249" i="6"/>
  <c r="P249" i="6" s="1"/>
  <c r="AZ250" i="6"/>
  <c r="BG448" i="6"/>
  <c r="BF448" i="6" s="1"/>
  <c r="AY450" i="6"/>
  <c r="BJ449" i="6"/>
  <c r="BI449" i="6" s="1"/>
  <c r="BH449" i="6"/>
  <c r="BE449" i="6"/>
  <c r="AW450" i="6"/>
  <c r="BD450" i="6"/>
  <c r="AM450" i="6" s="1"/>
  <c r="A451" i="6"/>
  <c r="AI451" i="6" s="1"/>
  <c r="L476" i="3"/>
  <c r="J476" i="3"/>
  <c r="K476" i="3" s="1"/>
  <c r="H477" i="3"/>
  <c r="I477" i="3" s="1"/>
  <c r="G478" i="3"/>
  <c r="J1204" i="3" l="1"/>
  <c r="K1204" i="3" s="1"/>
  <c r="BL1219" i="6" s="1"/>
  <c r="L1204" i="3"/>
  <c r="H1205" i="3"/>
  <c r="I1205" i="3" s="1"/>
  <c r="G1206" i="3"/>
  <c r="AQ451" i="6"/>
  <c r="AP450" i="6"/>
  <c r="C250" i="6"/>
  <c r="BA250" i="6"/>
  <c r="G250" i="6"/>
  <c r="O250" i="6" s="1"/>
  <c r="BG449" i="6"/>
  <c r="BF449" i="6" s="1"/>
  <c r="AY451" i="6"/>
  <c r="BD451" i="6"/>
  <c r="AM451" i="6" s="1"/>
  <c r="A452" i="6"/>
  <c r="AI452" i="6" s="1"/>
  <c r="AW451" i="6"/>
  <c r="BJ450" i="6"/>
  <c r="BI450" i="6" s="1"/>
  <c r="BH450" i="6"/>
  <c r="BE450" i="6"/>
  <c r="J477" i="3"/>
  <c r="K477" i="3" s="1"/>
  <c r="L477" i="3"/>
  <c r="H478" i="3"/>
  <c r="I478" i="3" s="1"/>
  <c r="G479" i="3"/>
  <c r="L1205" i="3" l="1"/>
  <c r="J1205" i="3"/>
  <c r="K1205" i="3" s="1"/>
  <c r="BL1220" i="6" s="1"/>
  <c r="H1206" i="3"/>
  <c r="I1206" i="3" s="1"/>
  <c r="G1207" i="3"/>
  <c r="BG450" i="6"/>
  <c r="BF450" i="6" s="1"/>
  <c r="AQ452" i="6"/>
  <c r="AP451" i="6"/>
  <c r="L250" i="6"/>
  <c r="Z250" i="6" s="1"/>
  <c r="H250" i="6"/>
  <c r="P250" i="6" s="1"/>
  <c r="BB250" i="6"/>
  <c r="AZ251" i="6" s="1"/>
  <c r="AY452" i="6"/>
  <c r="A453" i="6"/>
  <c r="AI453" i="6" s="1"/>
  <c r="BD452" i="6"/>
  <c r="AM452" i="6" s="1"/>
  <c r="AW452" i="6"/>
  <c r="BH451" i="6"/>
  <c r="BE451" i="6"/>
  <c r="BJ451" i="6"/>
  <c r="BI451" i="6" s="1"/>
  <c r="J478" i="3"/>
  <c r="K478" i="3" s="1"/>
  <c r="L478" i="3"/>
  <c r="G480" i="3"/>
  <c r="H479" i="3"/>
  <c r="I479" i="3" s="1"/>
  <c r="H1207" i="3" l="1"/>
  <c r="I1207" i="3" s="1"/>
  <c r="J1206" i="3"/>
  <c r="K1206" i="3" s="1"/>
  <c r="BL1221" i="6" s="1"/>
  <c r="L1206" i="3"/>
  <c r="AQ453" i="6"/>
  <c r="AP452" i="6"/>
  <c r="G251" i="6"/>
  <c r="O251" i="6" s="1"/>
  <c r="BA251" i="6"/>
  <c r="BB251" i="6" s="1"/>
  <c r="C251" i="6"/>
  <c r="BG451" i="6"/>
  <c r="BF451" i="6" s="1"/>
  <c r="AY453" i="6"/>
  <c r="BH452" i="6"/>
  <c r="BE452" i="6"/>
  <c r="BJ452" i="6"/>
  <c r="BI452" i="6" s="1"/>
  <c r="BD453" i="6"/>
  <c r="AM453" i="6" s="1"/>
  <c r="AW453" i="6"/>
  <c r="A454" i="6"/>
  <c r="AI454" i="6" s="1"/>
  <c r="L479" i="3"/>
  <c r="J479" i="3"/>
  <c r="K479" i="3" s="1"/>
  <c r="H480" i="3"/>
  <c r="I480" i="3" s="1"/>
  <c r="G481" i="3"/>
  <c r="L1207" i="3" l="1"/>
  <c r="J1207" i="3"/>
  <c r="K1207" i="3" s="1"/>
  <c r="BL1222" i="6" s="1"/>
  <c r="AQ454" i="6"/>
  <c r="BG452" i="6"/>
  <c r="BF452" i="6" s="1"/>
  <c r="AP453" i="6"/>
  <c r="AZ252" i="6"/>
  <c r="H251" i="6"/>
  <c r="P251" i="6" s="1"/>
  <c r="L251" i="6"/>
  <c r="Z251" i="6" s="1"/>
  <c r="AY454" i="6"/>
  <c r="AW454" i="6"/>
  <c r="A455" i="6"/>
  <c r="AI455" i="6" s="1"/>
  <c r="BD454" i="6"/>
  <c r="AM454" i="6" s="1"/>
  <c r="BJ453" i="6"/>
  <c r="BI453" i="6" s="1"/>
  <c r="BH453" i="6"/>
  <c r="BE453" i="6"/>
  <c r="J480" i="3"/>
  <c r="K480" i="3" s="1"/>
  <c r="L480" i="3"/>
  <c r="H481" i="3"/>
  <c r="I481" i="3" s="1"/>
  <c r="G482" i="3"/>
  <c r="AQ455" i="6" l="1"/>
  <c r="AP454" i="6"/>
  <c r="BA252" i="6"/>
  <c r="BB252" i="6" s="1"/>
  <c r="C252" i="6"/>
  <c r="G252" i="6"/>
  <c r="O252" i="6" s="1"/>
  <c r="BG453" i="6"/>
  <c r="BF453" i="6" s="1"/>
  <c r="AY455" i="6"/>
  <c r="BJ454" i="6"/>
  <c r="BI454" i="6" s="1"/>
  <c r="BH454" i="6"/>
  <c r="BE454" i="6"/>
  <c r="BD455" i="6"/>
  <c r="AM455" i="6" s="1"/>
  <c r="A456" i="6"/>
  <c r="AI456" i="6" s="1"/>
  <c r="AW455" i="6"/>
  <c r="G483" i="3"/>
  <c r="H482" i="3"/>
  <c r="I482" i="3" s="1"/>
  <c r="J481" i="3"/>
  <c r="K481" i="3" s="1"/>
  <c r="L481" i="3"/>
  <c r="AQ456" i="6" l="1"/>
  <c r="AP455" i="6"/>
  <c r="H252" i="6"/>
  <c r="P252" i="6" s="1"/>
  <c r="L252" i="6"/>
  <c r="Z252" i="6" s="1"/>
  <c r="AZ253" i="6"/>
  <c r="BG454" i="6"/>
  <c r="BF454" i="6" s="1"/>
  <c r="AY456" i="6"/>
  <c r="BH455" i="6"/>
  <c r="BE455" i="6"/>
  <c r="BJ455" i="6"/>
  <c r="BI455" i="6" s="1"/>
  <c r="A457" i="6"/>
  <c r="AI457" i="6" s="1"/>
  <c r="AW456" i="6"/>
  <c r="BD456" i="6"/>
  <c r="AM456" i="6" s="1"/>
  <c r="L482" i="3"/>
  <c r="J482" i="3"/>
  <c r="K482" i="3" s="1"/>
  <c r="H483" i="3"/>
  <c r="I483" i="3" s="1"/>
  <c r="G484" i="3"/>
  <c r="AQ457" i="6" l="1"/>
  <c r="AP456" i="6"/>
  <c r="BA253" i="6"/>
  <c r="BB253" i="6" s="1"/>
  <c r="AZ254" i="6" s="1"/>
  <c r="C253" i="6"/>
  <c r="G253" i="6"/>
  <c r="O253" i="6" s="1"/>
  <c r="BG455" i="6"/>
  <c r="BF455" i="6" s="1"/>
  <c r="AY457" i="6"/>
  <c r="BH456" i="6"/>
  <c r="BE456" i="6"/>
  <c r="BJ456" i="6"/>
  <c r="BI456" i="6" s="1"/>
  <c r="BD457" i="6"/>
  <c r="AM457" i="6" s="1"/>
  <c r="AW457" i="6"/>
  <c r="A458" i="6"/>
  <c r="AI458" i="6" s="1"/>
  <c r="H484" i="3"/>
  <c r="I484" i="3" s="1"/>
  <c r="G485" i="3"/>
  <c r="J483" i="3"/>
  <c r="K483" i="3" s="1"/>
  <c r="L483" i="3"/>
  <c r="AQ458" i="6" l="1"/>
  <c r="AP457" i="6"/>
  <c r="BA254" i="6"/>
  <c r="BB254" i="6" s="1"/>
  <c r="AZ255" i="6" s="1"/>
  <c r="C254" i="6"/>
  <c r="G254" i="6"/>
  <c r="O254" i="6" s="1"/>
  <c r="L253" i="6"/>
  <c r="Z253" i="6" s="1"/>
  <c r="H253" i="6"/>
  <c r="P253" i="6" s="1"/>
  <c r="BG456" i="6"/>
  <c r="BF456" i="6" s="1"/>
  <c r="AY458" i="6"/>
  <c r="BJ457" i="6"/>
  <c r="BI457" i="6" s="1"/>
  <c r="BH457" i="6"/>
  <c r="BE457" i="6"/>
  <c r="AW458" i="6"/>
  <c r="A459" i="6"/>
  <c r="AI459" i="6" s="1"/>
  <c r="BD458" i="6"/>
  <c r="AM458" i="6" s="1"/>
  <c r="G486" i="3"/>
  <c r="H485" i="3"/>
  <c r="I485" i="3" s="1"/>
  <c r="J484" i="3"/>
  <c r="K484" i="3" s="1"/>
  <c r="L484" i="3"/>
  <c r="BG457" i="6" l="1"/>
  <c r="BF457" i="6" s="1"/>
  <c r="AQ459" i="6"/>
  <c r="AP458" i="6"/>
  <c r="G255" i="6"/>
  <c r="O255" i="6" s="1"/>
  <c r="BA255" i="6"/>
  <c r="BB255" i="6" s="1"/>
  <c r="C255" i="6"/>
  <c r="H254" i="6"/>
  <c r="P254" i="6" s="1"/>
  <c r="L254" i="6"/>
  <c r="Z254" i="6" s="1"/>
  <c r="AY459" i="6"/>
  <c r="BD459" i="6"/>
  <c r="AM459" i="6" s="1"/>
  <c r="A460" i="6"/>
  <c r="AI460" i="6" s="1"/>
  <c r="AW459" i="6"/>
  <c r="BJ458" i="6"/>
  <c r="BI458" i="6" s="1"/>
  <c r="BH458" i="6"/>
  <c r="BE458" i="6"/>
  <c r="J485" i="3"/>
  <c r="K485" i="3" s="1"/>
  <c r="L485" i="3"/>
  <c r="G487" i="3"/>
  <c r="H486" i="3"/>
  <c r="I486" i="3" s="1"/>
  <c r="BG458" i="6" l="1"/>
  <c r="AQ460" i="6"/>
  <c r="AP459" i="6"/>
  <c r="L255" i="6"/>
  <c r="Z255" i="6" s="1"/>
  <c r="H255" i="6"/>
  <c r="P255" i="6" s="1"/>
  <c r="AZ256" i="6"/>
  <c r="BF458" i="6"/>
  <c r="AY460" i="6"/>
  <c r="BH459" i="6"/>
  <c r="BE459" i="6"/>
  <c r="BJ459" i="6"/>
  <c r="BI459" i="6" s="1"/>
  <c r="A461" i="6"/>
  <c r="AI461" i="6" s="1"/>
  <c r="AW460" i="6"/>
  <c r="BD460" i="6"/>
  <c r="AM460" i="6" s="1"/>
  <c r="L486" i="3"/>
  <c r="J486" i="3"/>
  <c r="K486" i="3" s="1"/>
  <c r="H487" i="3"/>
  <c r="I487" i="3" s="1"/>
  <c r="G488" i="3"/>
  <c r="BG459" i="6" l="1"/>
  <c r="BF459" i="6" s="1"/>
  <c r="AQ461" i="6"/>
  <c r="AP460" i="6"/>
  <c r="C256" i="6"/>
  <c r="G256" i="6"/>
  <c r="O256" i="6" s="1"/>
  <c r="BA256" i="6"/>
  <c r="AY461" i="6"/>
  <c r="BD461" i="6"/>
  <c r="AM461" i="6" s="1"/>
  <c r="AW461" i="6"/>
  <c r="A462" i="6"/>
  <c r="AI462" i="6" s="1"/>
  <c r="BH460" i="6"/>
  <c r="BE460" i="6"/>
  <c r="BJ460" i="6"/>
  <c r="BI460" i="6" s="1"/>
  <c r="H488" i="3"/>
  <c r="I488" i="3" s="1"/>
  <c r="G489" i="3"/>
  <c r="L487" i="3"/>
  <c r="J487" i="3"/>
  <c r="K487" i="3" s="1"/>
  <c r="AQ462" i="6" l="1"/>
  <c r="BG460" i="6"/>
  <c r="BF460" i="6" s="1"/>
  <c r="AP461" i="6"/>
  <c r="BB256" i="6"/>
  <c r="AZ257" i="6" s="1"/>
  <c r="L256" i="6"/>
  <c r="Z256" i="6" s="1"/>
  <c r="H256" i="6"/>
  <c r="P256" i="6" s="1"/>
  <c r="AY462" i="6"/>
  <c r="AW462" i="6"/>
  <c r="A463" i="6"/>
  <c r="AI463" i="6" s="1"/>
  <c r="BD462" i="6"/>
  <c r="AM462" i="6" s="1"/>
  <c r="BJ461" i="6"/>
  <c r="BI461" i="6" s="1"/>
  <c r="BH461" i="6"/>
  <c r="BE461" i="6"/>
  <c r="G490" i="3"/>
  <c r="H489" i="3"/>
  <c r="I489" i="3" s="1"/>
  <c r="J488" i="3"/>
  <c r="K488" i="3" s="1"/>
  <c r="L488" i="3"/>
  <c r="AQ463" i="6" l="1"/>
  <c r="AP462" i="6"/>
  <c r="C257" i="6"/>
  <c r="G257" i="6"/>
  <c r="O257" i="6" s="1"/>
  <c r="BA257" i="6"/>
  <c r="BB257" i="6" s="1"/>
  <c r="BG461" i="6"/>
  <c r="BF461" i="6" s="1"/>
  <c r="AY463" i="6"/>
  <c r="BJ462" i="6"/>
  <c r="BI462" i="6" s="1"/>
  <c r="BH462" i="6"/>
  <c r="BE462" i="6"/>
  <c r="BD463" i="6"/>
  <c r="AM463" i="6" s="1"/>
  <c r="A464" i="6"/>
  <c r="AI464" i="6" s="1"/>
  <c r="AW463" i="6"/>
  <c r="J489" i="3"/>
  <c r="K489" i="3" s="1"/>
  <c r="L489" i="3"/>
  <c r="G491" i="3"/>
  <c r="H490" i="3"/>
  <c r="I490" i="3" s="1"/>
  <c r="AQ464" i="6" l="1"/>
  <c r="AP463" i="6"/>
  <c r="H257" i="6"/>
  <c r="P257" i="6" s="1"/>
  <c r="L257" i="6"/>
  <c r="Z257" i="6" s="1"/>
  <c r="AZ258" i="6"/>
  <c r="BG462" i="6"/>
  <c r="BF462" i="6" s="1"/>
  <c r="AY464" i="6"/>
  <c r="BH463" i="6"/>
  <c r="BE463" i="6"/>
  <c r="BJ463" i="6"/>
  <c r="BI463" i="6" s="1"/>
  <c r="A465" i="6"/>
  <c r="AI465" i="6" s="1"/>
  <c r="AW464" i="6"/>
  <c r="BD464" i="6"/>
  <c r="AM464" i="6" s="1"/>
  <c r="L490" i="3"/>
  <c r="J490" i="3"/>
  <c r="K490" i="3" s="1"/>
  <c r="H491" i="3"/>
  <c r="I491" i="3" s="1"/>
  <c r="G492" i="3"/>
  <c r="AQ465" i="6" l="1"/>
  <c r="AP464" i="6"/>
  <c r="BA258" i="6"/>
  <c r="BB258" i="6" s="1"/>
  <c r="C258" i="6"/>
  <c r="G258" i="6"/>
  <c r="O258" i="6" s="1"/>
  <c r="BG463" i="6"/>
  <c r="BF463" i="6" s="1"/>
  <c r="AY465" i="6"/>
  <c r="BD465" i="6"/>
  <c r="AM465" i="6" s="1"/>
  <c r="AW465" i="6"/>
  <c r="A466" i="6"/>
  <c r="AI466" i="6" s="1"/>
  <c r="BH464" i="6"/>
  <c r="BE464" i="6"/>
  <c r="BJ464" i="6"/>
  <c r="BI464" i="6" s="1"/>
  <c r="J491" i="3"/>
  <c r="K491" i="3" s="1"/>
  <c r="L491" i="3"/>
  <c r="H492" i="3"/>
  <c r="I492" i="3" s="1"/>
  <c r="G493" i="3"/>
  <c r="AZ259" i="6" l="1"/>
  <c r="C259" i="6" s="1"/>
  <c r="AQ466" i="6"/>
  <c r="AP465" i="6"/>
  <c r="L258" i="6"/>
  <c r="Z258" i="6" s="1"/>
  <c r="H258" i="6"/>
  <c r="P258" i="6" s="1"/>
  <c r="G259" i="6"/>
  <c r="O259" i="6" s="1"/>
  <c r="BG464" i="6"/>
  <c r="BF464" i="6" s="1"/>
  <c r="AY466" i="6"/>
  <c r="AW466" i="6"/>
  <c r="A467" i="6"/>
  <c r="AI467" i="6" s="1"/>
  <c r="BD466" i="6"/>
  <c r="AM466" i="6" s="1"/>
  <c r="BJ465" i="6"/>
  <c r="BI465" i="6" s="1"/>
  <c r="BH465" i="6"/>
  <c r="BE465" i="6"/>
  <c r="J492" i="3"/>
  <c r="K492" i="3" s="1"/>
  <c r="L492" i="3"/>
  <c r="G494" i="3"/>
  <c r="H493" i="3"/>
  <c r="I493" i="3" s="1"/>
  <c r="BA259" i="6" l="1"/>
  <c r="BB259" i="6" s="1"/>
  <c r="AQ467" i="6"/>
  <c r="BG465" i="6"/>
  <c r="BF465" i="6" s="1"/>
  <c r="AP466" i="6"/>
  <c r="H259" i="6"/>
  <c r="P259" i="6" s="1"/>
  <c r="L259" i="6"/>
  <c r="Z259" i="6" s="1"/>
  <c r="AY467" i="6"/>
  <c r="BD467" i="6"/>
  <c r="AM467" i="6" s="1"/>
  <c r="A468" i="6"/>
  <c r="AI468" i="6" s="1"/>
  <c r="AW467" i="6"/>
  <c r="BJ466" i="6"/>
  <c r="BI466" i="6" s="1"/>
  <c r="BH466" i="6"/>
  <c r="BE466" i="6"/>
  <c r="J493" i="3"/>
  <c r="K493" i="3" s="1"/>
  <c r="L493" i="3"/>
  <c r="G495" i="3"/>
  <c r="H494" i="3"/>
  <c r="I494" i="3" s="1"/>
  <c r="AZ260" i="6" l="1"/>
  <c r="AQ468" i="6"/>
  <c r="AP467" i="6"/>
  <c r="BG466" i="6"/>
  <c r="BF466" i="6" s="1"/>
  <c r="AY468" i="6"/>
  <c r="BH467" i="6"/>
  <c r="BE467" i="6"/>
  <c r="BJ467" i="6"/>
  <c r="BI467" i="6" s="1"/>
  <c r="A469" i="6"/>
  <c r="AI469" i="6" s="1"/>
  <c r="AW468" i="6"/>
  <c r="BD468" i="6"/>
  <c r="AM468" i="6" s="1"/>
  <c r="H495" i="3"/>
  <c r="I495" i="3" s="1"/>
  <c r="G496" i="3"/>
  <c r="L494" i="3"/>
  <c r="J494" i="3"/>
  <c r="K494" i="3" s="1"/>
  <c r="C260" i="6" l="1"/>
  <c r="G260" i="6"/>
  <c r="O260" i="6" s="1"/>
  <c r="BA260" i="6"/>
  <c r="BG467" i="6"/>
  <c r="BF467" i="6" s="1"/>
  <c r="AQ469" i="6"/>
  <c r="AP468" i="6"/>
  <c r="AY469" i="6"/>
  <c r="A470" i="6"/>
  <c r="AI470" i="6" s="1"/>
  <c r="BD469" i="6"/>
  <c r="AM469" i="6" s="1"/>
  <c r="AW469" i="6"/>
  <c r="BH468" i="6"/>
  <c r="BE468" i="6"/>
  <c r="BJ468" i="6"/>
  <c r="BI468" i="6" s="1"/>
  <c r="H496" i="3"/>
  <c r="I496" i="3" s="1"/>
  <c r="G497" i="3"/>
  <c r="L495" i="3"/>
  <c r="J495" i="3"/>
  <c r="K495" i="3" s="1"/>
  <c r="BB260" i="6" l="1"/>
  <c r="AZ261" i="6"/>
  <c r="L260" i="6"/>
  <c r="Z260" i="6" s="1"/>
  <c r="H260" i="6"/>
  <c r="P260" i="6" s="1"/>
  <c r="AQ470" i="6"/>
  <c r="BG468" i="6"/>
  <c r="BF468" i="6" s="1"/>
  <c r="AP469" i="6"/>
  <c r="AY470" i="6"/>
  <c r="BH469" i="6"/>
  <c r="BE469" i="6"/>
  <c r="BJ469" i="6"/>
  <c r="BI469" i="6" s="1"/>
  <c r="AW470" i="6"/>
  <c r="A471" i="6"/>
  <c r="AI471" i="6" s="1"/>
  <c r="BD470" i="6"/>
  <c r="AM470" i="6" s="1"/>
  <c r="G498" i="3"/>
  <c r="H497" i="3"/>
  <c r="I497" i="3" s="1"/>
  <c r="J496" i="3"/>
  <c r="K496" i="3" s="1"/>
  <c r="L496" i="3"/>
  <c r="BA261" i="6" l="1"/>
  <c r="BB261" i="6" s="1"/>
  <c r="G261" i="6"/>
  <c r="O261" i="6" s="1"/>
  <c r="C261" i="6"/>
  <c r="AQ471" i="6"/>
  <c r="AP470" i="6"/>
  <c r="BG469" i="6"/>
  <c r="BF469" i="6" s="1"/>
  <c r="AY471" i="6"/>
  <c r="BD471" i="6"/>
  <c r="AM471" i="6" s="1"/>
  <c r="AW471" i="6"/>
  <c r="A472" i="6"/>
  <c r="AI472" i="6" s="1"/>
  <c r="BJ470" i="6"/>
  <c r="BI470" i="6" s="1"/>
  <c r="BH470" i="6"/>
  <c r="BE470" i="6"/>
  <c r="G499" i="3"/>
  <c r="H498" i="3"/>
  <c r="I498" i="3" s="1"/>
  <c r="J497" i="3"/>
  <c r="K497" i="3" s="1"/>
  <c r="L497" i="3"/>
  <c r="AY262" i="6" l="1"/>
  <c r="AZ262" i="6" s="1"/>
  <c r="H261" i="6"/>
  <c r="P261" i="6" s="1"/>
  <c r="L261" i="6"/>
  <c r="Z261" i="6" s="1"/>
  <c r="AQ472" i="6"/>
  <c r="AP471" i="6"/>
  <c r="BG470" i="6"/>
  <c r="BF470" i="6" s="1"/>
  <c r="AY472" i="6"/>
  <c r="BJ471" i="6"/>
  <c r="BI471" i="6" s="1"/>
  <c r="BH471" i="6"/>
  <c r="BE471" i="6"/>
  <c r="A473" i="6"/>
  <c r="AI473" i="6" s="1"/>
  <c r="BD472" i="6"/>
  <c r="AM472" i="6" s="1"/>
  <c r="AW472" i="6"/>
  <c r="L498" i="3"/>
  <c r="J498" i="3"/>
  <c r="K498" i="3" s="1"/>
  <c r="H499" i="3"/>
  <c r="I499" i="3" s="1"/>
  <c r="G500" i="3"/>
  <c r="C262" i="6" l="1"/>
  <c r="BA262" i="6"/>
  <c r="BB262" i="6" s="1"/>
  <c r="AZ263" i="6" s="1"/>
  <c r="G262" i="6"/>
  <c r="O262" i="6" s="1"/>
  <c r="AQ473" i="6"/>
  <c r="AP472" i="6"/>
  <c r="BG471" i="6"/>
  <c r="BF471" i="6" s="1"/>
  <c r="AY473" i="6"/>
  <c r="BH472" i="6"/>
  <c r="BE472" i="6"/>
  <c r="BJ472" i="6"/>
  <c r="BI472" i="6" s="1"/>
  <c r="A474" i="6"/>
  <c r="AI474" i="6" s="1"/>
  <c r="BD473" i="6"/>
  <c r="AM473" i="6" s="1"/>
  <c r="AW473" i="6"/>
  <c r="H500" i="3"/>
  <c r="I500" i="3" s="1"/>
  <c r="G501" i="3"/>
  <c r="J499" i="3"/>
  <c r="K499" i="3" s="1"/>
  <c r="L499" i="3"/>
  <c r="BA263" i="6" l="1"/>
  <c r="BB263" i="6" s="1"/>
  <c r="C263" i="6"/>
  <c r="H263" i="6" s="1"/>
  <c r="P263" i="6" s="1"/>
  <c r="G263" i="6"/>
  <c r="O263" i="6" s="1"/>
  <c r="H262" i="6"/>
  <c r="P262" i="6" s="1"/>
  <c r="L262" i="6"/>
  <c r="Z262" i="6" s="1"/>
  <c r="BG472" i="6"/>
  <c r="BF472" i="6" s="1"/>
  <c r="AQ474" i="6"/>
  <c r="AP473" i="6"/>
  <c r="AZ264" i="6"/>
  <c r="AY474" i="6"/>
  <c r="AW474" i="6"/>
  <c r="A475" i="6"/>
  <c r="AI475" i="6" s="1"/>
  <c r="BD474" i="6"/>
  <c r="AM474" i="6" s="1"/>
  <c r="BH473" i="6"/>
  <c r="BE473" i="6"/>
  <c r="BJ473" i="6"/>
  <c r="BI473" i="6" s="1"/>
  <c r="G502" i="3"/>
  <c r="H501" i="3"/>
  <c r="I501" i="3" s="1"/>
  <c r="J500" i="3"/>
  <c r="K500" i="3" s="1"/>
  <c r="L500" i="3"/>
  <c r="L263" i="6" l="1"/>
  <c r="Z263" i="6" s="1"/>
  <c r="AQ475" i="6"/>
  <c r="AP474" i="6"/>
  <c r="G264" i="6"/>
  <c r="O264" i="6" s="1"/>
  <c r="C264" i="6"/>
  <c r="BA264" i="6"/>
  <c r="BG473" i="6"/>
  <c r="BF473" i="6" s="1"/>
  <c r="AY475" i="6"/>
  <c r="BD475" i="6"/>
  <c r="AM475" i="6" s="1"/>
  <c r="AW475" i="6"/>
  <c r="A476" i="6"/>
  <c r="AI476" i="6" s="1"/>
  <c r="BJ474" i="6"/>
  <c r="BI474" i="6" s="1"/>
  <c r="BH474" i="6"/>
  <c r="BE474" i="6"/>
  <c r="J501" i="3"/>
  <c r="K501" i="3" s="1"/>
  <c r="L501" i="3"/>
  <c r="G503" i="3"/>
  <c r="H502" i="3"/>
  <c r="I502" i="3" s="1"/>
  <c r="AQ476" i="6" l="1"/>
  <c r="BG474" i="6"/>
  <c r="BF474" i="6" s="1"/>
  <c r="AP475" i="6"/>
  <c r="BB264" i="6"/>
  <c r="AZ265" i="6" s="1"/>
  <c r="L264" i="6"/>
  <c r="Z264" i="6" s="1"/>
  <c r="H264" i="6"/>
  <c r="P264" i="6" s="1"/>
  <c r="AY476" i="6"/>
  <c r="BJ475" i="6"/>
  <c r="BI475" i="6" s="1"/>
  <c r="BH475" i="6"/>
  <c r="BE475" i="6"/>
  <c r="A477" i="6"/>
  <c r="AI477" i="6" s="1"/>
  <c r="BD476" i="6"/>
  <c r="AM476" i="6" s="1"/>
  <c r="AW476" i="6"/>
  <c r="H503" i="3"/>
  <c r="I503" i="3" s="1"/>
  <c r="G504" i="3"/>
  <c r="L502" i="3"/>
  <c r="J502" i="3"/>
  <c r="K502" i="3" s="1"/>
  <c r="AQ477" i="6" l="1"/>
  <c r="AP476" i="6"/>
  <c r="G265" i="6"/>
  <c r="O265" i="6" s="1"/>
  <c r="C265" i="6"/>
  <c r="BA265" i="6"/>
  <c r="BG475" i="6"/>
  <c r="BF475" i="6" s="1"/>
  <c r="AY477" i="6"/>
  <c r="A478" i="6"/>
  <c r="AI478" i="6" s="1"/>
  <c r="BD477" i="6"/>
  <c r="AM477" i="6" s="1"/>
  <c r="AW477" i="6"/>
  <c r="BH476" i="6"/>
  <c r="BE476" i="6"/>
  <c r="BJ476" i="6"/>
  <c r="BI476" i="6" s="1"/>
  <c r="H504" i="3"/>
  <c r="I504" i="3" s="1"/>
  <c r="G505" i="3"/>
  <c r="L503" i="3"/>
  <c r="J503" i="3"/>
  <c r="K503" i="3" s="1"/>
  <c r="AQ478" i="6" l="1"/>
  <c r="AP477" i="6"/>
  <c r="H265" i="6"/>
  <c r="P265" i="6" s="1"/>
  <c r="L265" i="6"/>
  <c r="Z265" i="6" s="1"/>
  <c r="BB265" i="6"/>
  <c r="AZ266" i="6" s="1"/>
  <c r="BG476" i="6"/>
  <c r="BF476" i="6" s="1"/>
  <c r="AY478" i="6"/>
  <c r="AW478" i="6"/>
  <c r="A479" i="6"/>
  <c r="AI479" i="6" s="1"/>
  <c r="BD478" i="6"/>
  <c r="AM478" i="6" s="1"/>
  <c r="BH477" i="6"/>
  <c r="BE477" i="6"/>
  <c r="BJ477" i="6"/>
  <c r="BI477" i="6" s="1"/>
  <c r="G506" i="3"/>
  <c r="H505" i="3"/>
  <c r="I505" i="3" s="1"/>
  <c r="J504" i="3"/>
  <c r="K504" i="3" s="1"/>
  <c r="L504" i="3"/>
  <c r="AQ479" i="6" l="1"/>
  <c r="BG477" i="6"/>
  <c r="BF477" i="6" s="1"/>
  <c r="AP478" i="6"/>
  <c r="G266" i="6"/>
  <c r="O266" i="6" s="1"/>
  <c r="C266" i="6"/>
  <c r="BA266" i="6"/>
  <c r="AY479" i="6"/>
  <c r="BJ478" i="6"/>
  <c r="BI478" i="6" s="1"/>
  <c r="BH478" i="6"/>
  <c r="BE478" i="6"/>
  <c r="BD479" i="6"/>
  <c r="AM479" i="6" s="1"/>
  <c r="AW479" i="6"/>
  <c r="A480" i="6"/>
  <c r="AI480" i="6" s="1"/>
  <c r="J505" i="3"/>
  <c r="K505" i="3" s="1"/>
  <c r="L505" i="3"/>
  <c r="G507" i="3"/>
  <c r="H506" i="3"/>
  <c r="I506" i="3" s="1"/>
  <c r="AQ480" i="6" l="1"/>
  <c r="AP479" i="6"/>
  <c r="H266" i="6"/>
  <c r="P266" i="6" s="1"/>
  <c r="L266" i="6"/>
  <c r="Z266" i="6" s="1"/>
  <c r="BB266" i="6"/>
  <c r="AZ267" i="6" s="1"/>
  <c r="BG478" i="6"/>
  <c r="BF478" i="6" s="1"/>
  <c r="AY480" i="6"/>
  <c r="A481" i="6"/>
  <c r="AI481" i="6" s="1"/>
  <c r="BD480" i="6"/>
  <c r="AM480" i="6" s="1"/>
  <c r="AW480" i="6"/>
  <c r="BJ479" i="6"/>
  <c r="BI479" i="6" s="1"/>
  <c r="BH479" i="6"/>
  <c r="BE479" i="6"/>
  <c r="L506" i="3"/>
  <c r="J506" i="3"/>
  <c r="K506" i="3" s="1"/>
  <c r="H507" i="3"/>
  <c r="I507" i="3" s="1"/>
  <c r="G508" i="3"/>
  <c r="BG479" i="6" l="1"/>
  <c r="BF479" i="6" s="1"/>
  <c r="AQ481" i="6"/>
  <c r="AP480" i="6"/>
  <c r="C267" i="6"/>
  <c r="BA267" i="6"/>
  <c r="BB267" i="6" s="1"/>
  <c r="G267" i="6"/>
  <c r="O267" i="6" s="1"/>
  <c r="AY481" i="6"/>
  <c r="BH480" i="6"/>
  <c r="BE480" i="6"/>
  <c r="BJ480" i="6"/>
  <c r="BI480" i="6" s="1"/>
  <c r="A482" i="6"/>
  <c r="AI482" i="6" s="1"/>
  <c r="BD481" i="6"/>
  <c r="AM481" i="6" s="1"/>
  <c r="AW481" i="6"/>
  <c r="H508" i="3"/>
  <c r="I508" i="3" s="1"/>
  <c r="G509" i="3"/>
  <c r="J507" i="3"/>
  <c r="K507" i="3" s="1"/>
  <c r="L507" i="3"/>
  <c r="AQ482" i="6" l="1"/>
  <c r="AP481" i="6"/>
  <c r="H267" i="6"/>
  <c r="P267" i="6" s="1"/>
  <c r="L267" i="6"/>
  <c r="Z267" i="6" s="1"/>
  <c r="AZ268" i="6"/>
  <c r="BG480" i="6"/>
  <c r="BF480" i="6" s="1"/>
  <c r="AY482" i="6"/>
  <c r="AW482" i="6"/>
  <c r="A483" i="6"/>
  <c r="AI483" i="6" s="1"/>
  <c r="BD482" i="6"/>
  <c r="AM482" i="6" s="1"/>
  <c r="BH481" i="6"/>
  <c r="BE481" i="6"/>
  <c r="BJ481" i="6"/>
  <c r="BI481" i="6" s="1"/>
  <c r="G510" i="3"/>
  <c r="H509" i="3"/>
  <c r="I509" i="3" s="1"/>
  <c r="J508" i="3"/>
  <c r="K508" i="3" s="1"/>
  <c r="L508" i="3"/>
  <c r="AQ483" i="6" l="1"/>
  <c r="BG481" i="6"/>
  <c r="BF481" i="6" s="1"/>
  <c r="AP482" i="6"/>
  <c r="G268" i="6"/>
  <c r="O268" i="6" s="1"/>
  <c r="BA268" i="6"/>
  <c r="C268" i="6"/>
  <c r="AY483" i="6"/>
  <c r="BJ482" i="6"/>
  <c r="BI482" i="6" s="1"/>
  <c r="BH482" i="6"/>
  <c r="BE482" i="6"/>
  <c r="BD483" i="6"/>
  <c r="AM483" i="6" s="1"/>
  <c r="AW483" i="6"/>
  <c r="A484" i="6"/>
  <c r="AI484" i="6" s="1"/>
  <c r="J509" i="3"/>
  <c r="K509" i="3" s="1"/>
  <c r="L509" i="3"/>
  <c r="G511" i="3"/>
  <c r="H510" i="3"/>
  <c r="I510" i="3" s="1"/>
  <c r="AQ484" i="6" l="1"/>
  <c r="AP483" i="6"/>
  <c r="L268" i="6"/>
  <c r="Z268" i="6" s="1"/>
  <c r="H268" i="6"/>
  <c r="P268" i="6" s="1"/>
  <c r="BB268" i="6"/>
  <c r="AZ269" i="6" s="1"/>
  <c r="BG482" i="6"/>
  <c r="BF482" i="6" s="1"/>
  <c r="AY484" i="6"/>
  <c r="BJ483" i="6"/>
  <c r="BI483" i="6" s="1"/>
  <c r="BH483" i="6"/>
  <c r="BE483" i="6"/>
  <c r="A485" i="6"/>
  <c r="AI485" i="6" s="1"/>
  <c r="BD484" i="6"/>
  <c r="AM484" i="6" s="1"/>
  <c r="AW484" i="6"/>
  <c r="H511" i="3"/>
  <c r="I511" i="3" s="1"/>
  <c r="G512" i="3"/>
  <c r="L510" i="3"/>
  <c r="J510" i="3"/>
  <c r="K510" i="3" s="1"/>
  <c r="AQ485" i="6" l="1"/>
  <c r="AP484" i="6"/>
  <c r="G269" i="6"/>
  <c r="O269" i="6" s="1"/>
  <c r="C269" i="6"/>
  <c r="BA269" i="6"/>
  <c r="BG483" i="6"/>
  <c r="BF483" i="6" s="1"/>
  <c r="AY485" i="6"/>
  <c r="BH484" i="6"/>
  <c r="BE484" i="6"/>
  <c r="BJ484" i="6"/>
  <c r="BI484" i="6" s="1"/>
  <c r="A486" i="6"/>
  <c r="AI486" i="6" s="1"/>
  <c r="BD485" i="6"/>
  <c r="AM485" i="6" s="1"/>
  <c r="AW485" i="6"/>
  <c r="H512" i="3"/>
  <c r="I512" i="3" s="1"/>
  <c r="G513" i="3"/>
  <c r="L511" i="3"/>
  <c r="J511" i="3"/>
  <c r="K511" i="3" s="1"/>
  <c r="AQ486" i="6" l="1"/>
  <c r="AP485" i="6"/>
  <c r="H269" i="6"/>
  <c r="P269" i="6" s="1"/>
  <c r="L269" i="6"/>
  <c r="Z269" i="6" s="1"/>
  <c r="BB269" i="6"/>
  <c r="AZ270" i="6" s="1"/>
  <c r="BG484" i="6"/>
  <c r="BF484" i="6" s="1"/>
  <c r="AY486" i="6"/>
  <c r="BH485" i="6"/>
  <c r="BE485" i="6"/>
  <c r="BJ485" i="6"/>
  <c r="BI485" i="6" s="1"/>
  <c r="AW486" i="6"/>
  <c r="A487" i="6"/>
  <c r="AI487" i="6" s="1"/>
  <c r="BD486" i="6"/>
  <c r="AM486" i="6" s="1"/>
  <c r="G514" i="3"/>
  <c r="H513" i="3"/>
  <c r="I513" i="3" s="1"/>
  <c r="J512" i="3"/>
  <c r="K512" i="3" s="1"/>
  <c r="L512" i="3"/>
  <c r="AQ487" i="6" l="1"/>
  <c r="AP486" i="6"/>
  <c r="BA270" i="6"/>
  <c r="BB270" i="6" s="1"/>
  <c r="G270" i="6"/>
  <c r="O270" i="6" s="1"/>
  <c r="C270" i="6"/>
  <c r="BG485" i="6"/>
  <c r="BF485" i="6" s="1"/>
  <c r="AY487" i="6"/>
  <c r="BJ486" i="6"/>
  <c r="BI486" i="6" s="1"/>
  <c r="BH486" i="6"/>
  <c r="BE486" i="6"/>
  <c r="BD487" i="6"/>
  <c r="AM487" i="6" s="1"/>
  <c r="AW487" i="6"/>
  <c r="A488" i="6"/>
  <c r="AI488" i="6" s="1"/>
  <c r="J513" i="3"/>
  <c r="K513" i="3" s="1"/>
  <c r="L513" i="3"/>
  <c r="G515" i="3"/>
  <c r="H514" i="3"/>
  <c r="I514" i="3" s="1"/>
  <c r="AQ488" i="6" l="1"/>
  <c r="AP487" i="6"/>
  <c r="AZ271" i="6"/>
  <c r="BA271" i="6" s="1"/>
  <c r="L270" i="6"/>
  <c r="Z270" i="6" s="1"/>
  <c r="H270" i="6"/>
  <c r="P270" i="6" s="1"/>
  <c r="BG486" i="6"/>
  <c r="BF486" i="6" s="1"/>
  <c r="AY488" i="6"/>
  <c r="A489" i="6"/>
  <c r="AI489" i="6" s="1"/>
  <c r="BD488" i="6"/>
  <c r="AM488" i="6" s="1"/>
  <c r="AW488" i="6"/>
  <c r="BJ487" i="6"/>
  <c r="BI487" i="6" s="1"/>
  <c r="BH487" i="6"/>
  <c r="BE487" i="6"/>
  <c r="H515" i="3"/>
  <c r="I515" i="3" s="1"/>
  <c r="G516" i="3"/>
  <c r="L514" i="3"/>
  <c r="J514" i="3"/>
  <c r="K514" i="3" s="1"/>
  <c r="C271" i="6" l="1"/>
  <c r="H271" i="6" s="1"/>
  <c r="P271" i="6" s="1"/>
  <c r="G271" i="6"/>
  <c r="O271" i="6" s="1"/>
  <c r="AQ489" i="6"/>
  <c r="AP488" i="6"/>
  <c r="BB271" i="6"/>
  <c r="AZ272" i="6" s="1"/>
  <c r="BG487" i="6"/>
  <c r="BF487" i="6" s="1"/>
  <c r="AY489" i="6"/>
  <c r="A490" i="6"/>
  <c r="AI490" i="6" s="1"/>
  <c r="BD489" i="6"/>
  <c r="AM489" i="6" s="1"/>
  <c r="AW489" i="6"/>
  <c r="BH488" i="6"/>
  <c r="BE488" i="6"/>
  <c r="BJ488" i="6"/>
  <c r="BI488" i="6" s="1"/>
  <c r="H516" i="3"/>
  <c r="I516" i="3" s="1"/>
  <c r="G517" i="3"/>
  <c r="J515" i="3"/>
  <c r="K515" i="3" s="1"/>
  <c r="L515" i="3"/>
  <c r="L271" i="6" l="1"/>
  <c r="Z271" i="6" s="1"/>
  <c r="AQ490" i="6"/>
  <c r="AP489" i="6"/>
  <c r="BA272" i="6"/>
  <c r="BB272" i="6" s="1"/>
  <c r="G272" i="6"/>
  <c r="O272" i="6" s="1"/>
  <c r="C272" i="6"/>
  <c r="H272" i="6" s="1"/>
  <c r="P272" i="6" s="1"/>
  <c r="BG488" i="6"/>
  <c r="BF488" i="6" s="1"/>
  <c r="AY490" i="6"/>
  <c r="BH489" i="6"/>
  <c r="BE489" i="6"/>
  <c r="BJ489" i="6"/>
  <c r="BI489" i="6" s="1"/>
  <c r="AW490" i="6"/>
  <c r="A491" i="6"/>
  <c r="AI491" i="6" s="1"/>
  <c r="BD490" i="6"/>
  <c r="AM490" i="6" s="1"/>
  <c r="G518" i="3"/>
  <c r="H517" i="3"/>
  <c r="I517" i="3" s="1"/>
  <c r="J516" i="3"/>
  <c r="K516" i="3" s="1"/>
  <c r="L516" i="3"/>
  <c r="AZ273" i="6" l="1"/>
  <c r="G273" i="6" s="1"/>
  <c r="O273" i="6" s="1"/>
  <c r="AQ491" i="6"/>
  <c r="AP490" i="6"/>
  <c r="L272" i="6"/>
  <c r="Z272" i="6" s="1"/>
  <c r="C273" i="6"/>
  <c r="BG489" i="6"/>
  <c r="BF489" i="6" s="1"/>
  <c r="AY491" i="6"/>
  <c r="BD491" i="6"/>
  <c r="AM491" i="6" s="1"/>
  <c r="AW491" i="6"/>
  <c r="A492" i="6"/>
  <c r="AI492" i="6" s="1"/>
  <c r="BJ490" i="6"/>
  <c r="BI490" i="6" s="1"/>
  <c r="BH490" i="6"/>
  <c r="BE490" i="6"/>
  <c r="J517" i="3"/>
  <c r="K517" i="3" s="1"/>
  <c r="L517" i="3"/>
  <c r="G519" i="3"/>
  <c r="H518" i="3"/>
  <c r="I518" i="3" s="1"/>
  <c r="BA273" i="6" l="1"/>
  <c r="AQ492" i="6"/>
  <c r="AP491" i="6"/>
  <c r="BB273" i="6"/>
  <c r="AZ274" i="6" s="1"/>
  <c r="L273" i="6"/>
  <c r="Z273" i="6" s="1"/>
  <c r="H273" i="6"/>
  <c r="P273" i="6" s="1"/>
  <c r="BG490" i="6"/>
  <c r="BF490" i="6" s="1"/>
  <c r="AY492" i="6"/>
  <c r="BJ491" i="6"/>
  <c r="BI491" i="6" s="1"/>
  <c r="BH491" i="6"/>
  <c r="BE491" i="6"/>
  <c r="A493" i="6"/>
  <c r="AI493" i="6" s="1"/>
  <c r="BD492" i="6"/>
  <c r="AM492" i="6" s="1"/>
  <c r="AW492" i="6"/>
  <c r="L518" i="3"/>
  <c r="J518" i="3"/>
  <c r="K518" i="3" s="1"/>
  <c r="H519" i="3"/>
  <c r="I519" i="3" s="1"/>
  <c r="G520" i="3"/>
  <c r="AQ493" i="6" l="1"/>
  <c r="AP492" i="6"/>
  <c r="G274" i="6"/>
  <c r="O274" i="6" s="1"/>
  <c r="C274" i="6"/>
  <c r="BA274" i="6"/>
  <c r="BB274" i="6" s="1"/>
  <c r="BG491" i="6"/>
  <c r="BF491" i="6" s="1"/>
  <c r="AY493" i="6"/>
  <c r="A494" i="6"/>
  <c r="AI494" i="6" s="1"/>
  <c r="BD493" i="6"/>
  <c r="AM493" i="6" s="1"/>
  <c r="AW493" i="6"/>
  <c r="BH492" i="6"/>
  <c r="BE492" i="6"/>
  <c r="BJ492" i="6"/>
  <c r="BI492" i="6" s="1"/>
  <c r="H520" i="3"/>
  <c r="I520" i="3" s="1"/>
  <c r="G521" i="3"/>
  <c r="L519" i="3"/>
  <c r="J519" i="3"/>
  <c r="K519" i="3" s="1"/>
  <c r="AQ494" i="6" l="1"/>
  <c r="AP493" i="6"/>
  <c r="AZ275" i="6"/>
  <c r="H274" i="6"/>
  <c r="P274" i="6" s="1"/>
  <c r="L274" i="6"/>
  <c r="Z274" i="6" s="1"/>
  <c r="BG492" i="6"/>
  <c r="BF492" i="6" s="1"/>
  <c r="AY494" i="6"/>
  <c r="BH493" i="6"/>
  <c r="BE493" i="6"/>
  <c r="BJ493" i="6"/>
  <c r="BI493" i="6" s="1"/>
  <c r="AW494" i="6"/>
  <c r="A495" i="6"/>
  <c r="AI495" i="6" s="1"/>
  <c r="BD494" i="6"/>
  <c r="AM494" i="6" s="1"/>
  <c r="G522" i="3"/>
  <c r="H521" i="3"/>
  <c r="I521" i="3" s="1"/>
  <c r="J520" i="3"/>
  <c r="K520" i="3" s="1"/>
  <c r="L520" i="3"/>
  <c r="AQ495" i="6" l="1"/>
  <c r="AP494" i="6"/>
  <c r="G275" i="6"/>
  <c r="O275" i="6" s="1"/>
  <c r="C275" i="6"/>
  <c r="BA275" i="6"/>
  <c r="BG493" i="6"/>
  <c r="BF493" i="6" s="1"/>
  <c r="AY495" i="6"/>
  <c r="BD495" i="6"/>
  <c r="AM495" i="6" s="1"/>
  <c r="AW495" i="6"/>
  <c r="A496" i="6"/>
  <c r="AI496" i="6" s="1"/>
  <c r="BJ494" i="6"/>
  <c r="BI494" i="6" s="1"/>
  <c r="BH494" i="6"/>
  <c r="BE494" i="6"/>
  <c r="J521" i="3"/>
  <c r="K521" i="3" s="1"/>
  <c r="L521" i="3"/>
  <c r="G523" i="3"/>
  <c r="H522" i="3"/>
  <c r="I522" i="3" s="1"/>
  <c r="AQ496" i="6" l="1"/>
  <c r="AP495" i="6"/>
  <c r="BB275" i="6"/>
  <c r="AZ276" i="6" s="1"/>
  <c r="H275" i="6"/>
  <c r="P275" i="6" s="1"/>
  <c r="L275" i="6"/>
  <c r="Z275" i="6" s="1"/>
  <c r="BG494" i="6"/>
  <c r="BF494" i="6" s="1"/>
  <c r="AY496" i="6"/>
  <c r="A497" i="6"/>
  <c r="AI497" i="6" s="1"/>
  <c r="BD496" i="6"/>
  <c r="AM496" i="6" s="1"/>
  <c r="AW496" i="6"/>
  <c r="BJ495" i="6"/>
  <c r="BI495" i="6" s="1"/>
  <c r="BH495" i="6"/>
  <c r="BE495" i="6"/>
  <c r="H523" i="3"/>
  <c r="I523" i="3" s="1"/>
  <c r="G524" i="3"/>
  <c r="L522" i="3"/>
  <c r="J522" i="3"/>
  <c r="K522" i="3" s="1"/>
  <c r="BG495" i="6" l="1"/>
  <c r="AQ497" i="6"/>
  <c r="AP496" i="6"/>
  <c r="G276" i="6"/>
  <c r="O276" i="6" s="1"/>
  <c r="BA276" i="6"/>
  <c r="C276" i="6"/>
  <c r="AY497" i="6"/>
  <c r="BF495" i="6"/>
  <c r="BH496" i="6"/>
  <c r="BE496" i="6"/>
  <c r="BJ496" i="6"/>
  <c r="BI496" i="6" s="1"/>
  <c r="A498" i="6"/>
  <c r="AI498" i="6" s="1"/>
  <c r="BD497" i="6"/>
  <c r="AM497" i="6" s="1"/>
  <c r="AW497" i="6"/>
  <c r="H524" i="3"/>
  <c r="I524" i="3" s="1"/>
  <c r="G525" i="3"/>
  <c r="J523" i="3"/>
  <c r="K523" i="3" s="1"/>
  <c r="L523" i="3"/>
  <c r="BG496" i="6" l="1"/>
  <c r="BF496" i="6" s="1"/>
  <c r="AQ498" i="6"/>
  <c r="AP497" i="6"/>
  <c r="BB276" i="6"/>
  <c r="AZ277" i="6" s="1"/>
  <c r="H276" i="6"/>
  <c r="P276" i="6" s="1"/>
  <c r="L276" i="6"/>
  <c r="Z276" i="6" s="1"/>
  <c r="AY498" i="6"/>
  <c r="AW498" i="6"/>
  <c r="A499" i="6"/>
  <c r="AI499" i="6" s="1"/>
  <c r="BD498" i="6"/>
  <c r="AM498" i="6" s="1"/>
  <c r="BH497" i="6"/>
  <c r="BE497" i="6"/>
  <c r="BJ497" i="6"/>
  <c r="BI497" i="6" s="1"/>
  <c r="G526" i="3"/>
  <c r="H525" i="3"/>
  <c r="I525" i="3" s="1"/>
  <c r="J524" i="3"/>
  <c r="K524" i="3" s="1"/>
  <c r="L524" i="3"/>
  <c r="AQ499" i="6" l="1"/>
  <c r="AP498" i="6"/>
  <c r="G277" i="6"/>
  <c r="O277" i="6" s="1"/>
  <c r="BA277" i="6"/>
  <c r="C277" i="6"/>
  <c r="BG497" i="6"/>
  <c r="BF497" i="6" s="1"/>
  <c r="AY499" i="6"/>
  <c r="BD499" i="6"/>
  <c r="AM499" i="6" s="1"/>
  <c r="AW499" i="6"/>
  <c r="A500" i="6"/>
  <c r="AI500" i="6" s="1"/>
  <c r="BJ498" i="6"/>
  <c r="BI498" i="6" s="1"/>
  <c r="BH498" i="6"/>
  <c r="BE498" i="6"/>
  <c r="J525" i="3"/>
  <c r="K525" i="3" s="1"/>
  <c r="L525" i="3"/>
  <c r="G527" i="3"/>
  <c r="H526" i="3"/>
  <c r="I526" i="3" s="1"/>
  <c r="AQ500" i="6" l="1"/>
  <c r="AP499" i="6"/>
  <c r="H277" i="6"/>
  <c r="P277" i="6" s="1"/>
  <c r="L277" i="6"/>
  <c r="Z277" i="6" s="1"/>
  <c r="BB277" i="6"/>
  <c r="AZ278" i="6" s="1"/>
  <c r="BG498" i="6"/>
  <c r="BF498" i="6" s="1"/>
  <c r="AY500" i="6"/>
  <c r="A501" i="6"/>
  <c r="AI501" i="6" s="1"/>
  <c r="BD500" i="6"/>
  <c r="AM500" i="6" s="1"/>
  <c r="AW500" i="6"/>
  <c r="BJ499" i="6"/>
  <c r="BI499" i="6" s="1"/>
  <c r="BH499" i="6"/>
  <c r="BE499" i="6"/>
  <c r="L526" i="3"/>
  <c r="J526" i="3"/>
  <c r="K526" i="3" s="1"/>
  <c r="H527" i="3"/>
  <c r="I527" i="3" s="1"/>
  <c r="G528" i="3"/>
  <c r="BG499" i="6" l="1"/>
  <c r="BF499" i="6" s="1"/>
  <c r="AQ501" i="6"/>
  <c r="AP500" i="6"/>
  <c r="C278" i="6"/>
  <c r="G278" i="6"/>
  <c r="O278" i="6" s="1"/>
  <c r="BA278" i="6"/>
  <c r="AY501" i="6"/>
  <c r="A502" i="6"/>
  <c r="AI502" i="6" s="1"/>
  <c r="BD501" i="6"/>
  <c r="AM501" i="6" s="1"/>
  <c r="AW501" i="6"/>
  <c r="BH500" i="6"/>
  <c r="BE500" i="6"/>
  <c r="BJ500" i="6"/>
  <c r="BI500" i="6" s="1"/>
  <c r="H528" i="3"/>
  <c r="I528" i="3" s="1"/>
  <c r="G529" i="3"/>
  <c r="L527" i="3"/>
  <c r="J527" i="3"/>
  <c r="K527" i="3" s="1"/>
  <c r="AQ502" i="6" l="1"/>
  <c r="AP501" i="6"/>
  <c r="BB278" i="6"/>
  <c r="AZ279" i="6" s="1"/>
  <c r="L278" i="6"/>
  <c r="Z278" i="6" s="1"/>
  <c r="H278" i="6"/>
  <c r="P278" i="6" s="1"/>
  <c r="BG500" i="6"/>
  <c r="BF500" i="6" s="1"/>
  <c r="AY502" i="6"/>
  <c r="BH501" i="6"/>
  <c r="BE501" i="6"/>
  <c r="BJ501" i="6"/>
  <c r="BI501" i="6" s="1"/>
  <c r="AW502" i="6"/>
  <c r="A503" i="6"/>
  <c r="AI503" i="6" s="1"/>
  <c r="BD502" i="6"/>
  <c r="AM502" i="6" s="1"/>
  <c r="G530" i="3"/>
  <c r="H529" i="3"/>
  <c r="I529" i="3" s="1"/>
  <c r="J528" i="3"/>
  <c r="K528" i="3" s="1"/>
  <c r="L528" i="3"/>
  <c r="AQ503" i="6" l="1"/>
  <c r="BG501" i="6"/>
  <c r="BF501" i="6" s="1"/>
  <c r="AP502" i="6"/>
  <c r="BA279" i="6"/>
  <c r="BB279" i="6" s="1"/>
  <c r="C279" i="6"/>
  <c r="G279" i="6"/>
  <c r="O279" i="6" s="1"/>
  <c r="AY503" i="6"/>
  <c r="BJ502" i="6"/>
  <c r="BI502" i="6" s="1"/>
  <c r="BH502" i="6"/>
  <c r="BE502" i="6"/>
  <c r="BD503" i="6"/>
  <c r="AM503" i="6" s="1"/>
  <c r="AW503" i="6"/>
  <c r="A504" i="6"/>
  <c r="AI504" i="6" s="1"/>
  <c r="J529" i="3"/>
  <c r="K529" i="3" s="1"/>
  <c r="L529" i="3"/>
  <c r="G531" i="3"/>
  <c r="H530" i="3"/>
  <c r="I530" i="3" s="1"/>
  <c r="AQ504" i="6" l="1"/>
  <c r="AP503" i="6"/>
  <c r="L279" i="6"/>
  <c r="Z279" i="6" s="1"/>
  <c r="H279" i="6"/>
  <c r="P279" i="6" s="1"/>
  <c r="AZ280" i="6"/>
  <c r="BG502" i="6"/>
  <c r="BF502" i="6" s="1"/>
  <c r="AY504" i="6"/>
  <c r="A505" i="6"/>
  <c r="AI505" i="6" s="1"/>
  <c r="BD504" i="6"/>
  <c r="AM504" i="6" s="1"/>
  <c r="AW504" i="6"/>
  <c r="BJ503" i="6"/>
  <c r="BI503" i="6" s="1"/>
  <c r="BH503" i="6"/>
  <c r="BE503" i="6"/>
  <c r="L530" i="3"/>
  <c r="J530" i="3"/>
  <c r="K530" i="3" s="1"/>
  <c r="H531" i="3"/>
  <c r="I531" i="3" s="1"/>
  <c r="G532" i="3"/>
  <c r="AQ505" i="6" l="1"/>
  <c r="AP504" i="6"/>
  <c r="BA280" i="6"/>
  <c r="C280" i="6"/>
  <c r="G280" i="6"/>
  <c r="O280" i="6" s="1"/>
  <c r="BG503" i="6"/>
  <c r="BF503" i="6" s="1"/>
  <c r="AY505" i="6"/>
  <c r="BH504" i="6"/>
  <c r="BE504" i="6"/>
  <c r="BJ504" i="6"/>
  <c r="BI504" i="6" s="1"/>
  <c r="A506" i="6"/>
  <c r="AI506" i="6" s="1"/>
  <c r="BD505" i="6"/>
  <c r="AM505" i="6" s="1"/>
  <c r="AW505" i="6"/>
  <c r="H532" i="3"/>
  <c r="I532" i="3" s="1"/>
  <c r="G533" i="3"/>
  <c r="J531" i="3"/>
  <c r="K531" i="3" s="1"/>
  <c r="L531" i="3"/>
  <c r="AQ506" i="6" l="1"/>
  <c r="AP505" i="6"/>
  <c r="L280" i="6"/>
  <c r="Z280" i="6" s="1"/>
  <c r="H280" i="6"/>
  <c r="P280" i="6" s="1"/>
  <c r="BB280" i="6"/>
  <c r="AZ281" i="6" s="1"/>
  <c r="BG504" i="6"/>
  <c r="BF504" i="6" s="1"/>
  <c r="AY506" i="6"/>
  <c r="BH505" i="6"/>
  <c r="BE505" i="6"/>
  <c r="BJ505" i="6"/>
  <c r="BI505" i="6" s="1"/>
  <c r="AW506" i="6"/>
  <c r="A507" i="6"/>
  <c r="AI507" i="6" s="1"/>
  <c r="BD506" i="6"/>
  <c r="AM506" i="6" s="1"/>
  <c r="G534" i="3"/>
  <c r="H533" i="3"/>
  <c r="I533" i="3" s="1"/>
  <c r="J532" i="3"/>
  <c r="K532" i="3" s="1"/>
  <c r="L532" i="3"/>
  <c r="AQ507" i="6" l="1"/>
  <c r="AP506" i="6"/>
  <c r="BA281" i="6"/>
  <c r="BB281" i="6" s="1"/>
  <c r="C281" i="6"/>
  <c r="G281" i="6"/>
  <c r="O281" i="6" s="1"/>
  <c r="BG505" i="6"/>
  <c r="BF505" i="6" s="1"/>
  <c r="AY507" i="6"/>
  <c r="BJ506" i="6"/>
  <c r="BI506" i="6" s="1"/>
  <c r="BH506" i="6"/>
  <c r="BE506" i="6"/>
  <c r="BD507" i="6"/>
  <c r="AM507" i="6" s="1"/>
  <c r="AW507" i="6"/>
  <c r="A508" i="6"/>
  <c r="AI508" i="6" s="1"/>
  <c r="J533" i="3"/>
  <c r="K533" i="3" s="1"/>
  <c r="L533" i="3"/>
  <c r="G535" i="3"/>
  <c r="H534" i="3"/>
  <c r="I534" i="3" s="1"/>
  <c r="AZ282" i="6" l="1"/>
  <c r="C282" i="6" s="1"/>
  <c r="AQ508" i="6"/>
  <c r="AP507" i="6"/>
  <c r="BA282" i="6"/>
  <c r="BB282" i="6" s="1"/>
  <c r="AZ283" i="6" s="1"/>
  <c r="H281" i="6"/>
  <c r="P281" i="6" s="1"/>
  <c r="L281" i="6"/>
  <c r="Z281" i="6" s="1"/>
  <c r="BG506" i="6"/>
  <c r="BF506" i="6" s="1"/>
  <c r="AY508" i="6"/>
  <c r="A509" i="6"/>
  <c r="AI509" i="6" s="1"/>
  <c r="BD508" i="6"/>
  <c r="AM508" i="6" s="1"/>
  <c r="AW508" i="6"/>
  <c r="BJ507" i="6"/>
  <c r="BI507" i="6" s="1"/>
  <c r="BH507" i="6"/>
  <c r="BE507" i="6"/>
  <c r="L534" i="3"/>
  <c r="J534" i="3"/>
  <c r="K534" i="3" s="1"/>
  <c r="H535" i="3"/>
  <c r="I535" i="3" s="1"/>
  <c r="G536" i="3"/>
  <c r="G282" i="6" l="1"/>
  <c r="O282" i="6" s="1"/>
  <c r="AQ509" i="6"/>
  <c r="AP508" i="6"/>
  <c r="G283" i="6"/>
  <c r="O283" i="6" s="1"/>
  <c r="BA283" i="6"/>
  <c r="C283" i="6"/>
  <c r="L282" i="6"/>
  <c r="Z282" i="6" s="1"/>
  <c r="H282" i="6"/>
  <c r="P282" i="6" s="1"/>
  <c r="BG507" i="6"/>
  <c r="BF507" i="6" s="1"/>
  <c r="AY509" i="6"/>
  <c r="BH508" i="6"/>
  <c r="BE508" i="6"/>
  <c r="BJ508" i="6"/>
  <c r="BI508" i="6" s="1"/>
  <c r="A510" i="6"/>
  <c r="AI510" i="6" s="1"/>
  <c r="BD509" i="6"/>
  <c r="AM509" i="6" s="1"/>
  <c r="AW509" i="6"/>
  <c r="J535" i="3"/>
  <c r="K535" i="3" s="1"/>
  <c r="L535" i="3"/>
  <c r="H536" i="3"/>
  <c r="I536" i="3" s="1"/>
  <c r="G537" i="3"/>
  <c r="AQ510" i="6" l="1"/>
  <c r="BG508" i="6"/>
  <c r="BF508" i="6" s="1"/>
  <c r="AP509" i="6"/>
  <c r="BB283" i="6"/>
  <c r="AZ284" i="6" s="1"/>
  <c r="H283" i="6"/>
  <c r="P283" i="6" s="1"/>
  <c r="L283" i="6"/>
  <c r="Z283" i="6" s="1"/>
  <c r="AY510" i="6"/>
  <c r="AW510" i="6"/>
  <c r="A511" i="6"/>
  <c r="AI511" i="6" s="1"/>
  <c r="BD510" i="6"/>
  <c r="AM510" i="6" s="1"/>
  <c r="BH509" i="6"/>
  <c r="BE509" i="6"/>
  <c r="BJ509" i="6"/>
  <c r="BI509" i="6" s="1"/>
  <c r="J536" i="3"/>
  <c r="K536" i="3" s="1"/>
  <c r="L536" i="3"/>
  <c r="H537" i="3"/>
  <c r="I537" i="3" s="1"/>
  <c r="G538" i="3"/>
  <c r="AQ511" i="6" l="1"/>
  <c r="BG509" i="6"/>
  <c r="BF509" i="6" s="1"/>
  <c r="AP510" i="6"/>
  <c r="G284" i="6"/>
  <c r="O284" i="6" s="1"/>
  <c r="C284" i="6"/>
  <c r="BA284" i="6"/>
  <c r="AY511" i="6"/>
  <c r="BJ510" i="6"/>
  <c r="BI510" i="6" s="1"/>
  <c r="BH510" i="6"/>
  <c r="BE510" i="6"/>
  <c r="BD511" i="6"/>
  <c r="AM511" i="6" s="1"/>
  <c r="AW511" i="6"/>
  <c r="A512" i="6"/>
  <c r="AI512" i="6" s="1"/>
  <c r="J537" i="3"/>
  <c r="K537" i="3" s="1"/>
  <c r="L537" i="3"/>
  <c r="G539" i="3"/>
  <c r="H538" i="3"/>
  <c r="I538" i="3" s="1"/>
  <c r="AQ512" i="6" l="1"/>
  <c r="BG510" i="6"/>
  <c r="BF510" i="6" s="1"/>
  <c r="AP511" i="6"/>
  <c r="H284" i="6"/>
  <c r="P284" i="6" s="1"/>
  <c r="L284" i="6"/>
  <c r="Z284" i="6" s="1"/>
  <c r="BB284" i="6"/>
  <c r="AZ285" i="6" s="1"/>
  <c r="AY512" i="6"/>
  <c r="BJ511" i="6"/>
  <c r="BI511" i="6" s="1"/>
  <c r="BH511" i="6"/>
  <c r="BE511" i="6"/>
  <c r="A513" i="6"/>
  <c r="AI513" i="6" s="1"/>
  <c r="BD512" i="6"/>
  <c r="AM512" i="6" s="1"/>
  <c r="AW512" i="6"/>
  <c r="H539" i="3"/>
  <c r="I539" i="3" s="1"/>
  <c r="G540" i="3"/>
  <c r="L538" i="3"/>
  <c r="J538" i="3"/>
  <c r="K538" i="3" s="1"/>
  <c r="AQ513" i="6" l="1"/>
  <c r="AP512" i="6"/>
  <c r="C285" i="6"/>
  <c r="BA285" i="6"/>
  <c r="BB285" i="6" s="1"/>
  <c r="G285" i="6"/>
  <c r="O285" i="6" s="1"/>
  <c r="BG511" i="6"/>
  <c r="BF511" i="6" s="1"/>
  <c r="AY513" i="6"/>
  <c r="A514" i="6"/>
  <c r="AI514" i="6" s="1"/>
  <c r="BD513" i="6"/>
  <c r="AM513" i="6" s="1"/>
  <c r="AW513" i="6"/>
  <c r="BH512" i="6"/>
  <c r="BE512" i="6"/>
  <c r="BJ512" i="6"/>
  <c r="BI512" i="6" s="1"/>
  <c r="H540" i="3"/>
  <c r="I540" i="3" s="1"/>
  <c r="G541" i="3"/>
  <c r="J539" i="3"/>
  <c r="K539" i="3" s="1"/>
  <c r="L539" i="3"/>
  <c r="AQ514" i="6" l="1"/>
  <c r="AP513" i="6"/>
  <c r="L285" i="6"/>
  <c r="Z285" i="6" s="1"/>
  <c r="H285" i="6"/>
  <c r="P285" i="6" s="1"/>
  <c r="AZ286" i="6"/>
  <c r="BG512" i="6"/>
  <c r="BF512" i="6" s="1"/>
  <c r="AY514" i="6"/>
  <c r="BH513" i="6"/>
  <c r="BE513" i="6"/>
  <c r="BJ513" i="6"/>
  <c r="BI513" i="6" s="1"/>
  <c r="AW514" i="6"/>
  <c r="A515" i="6"/>
  <c r="AI515" i="6" s="1"/>
  <c r="BD514" i="6"/>
  <c r="AM514" i="6" s="1"/>
  <c r="G542" i="3"/>
  <c r="H541" i="3"/>
  <c r="I541" i="3" s="1"/>
  <c r="J540" i="3"/>
  <c r="K540" i="3" s="1"/>
  <c r="L540" i="3"/>
  <c r="AQ515" i="6" l="1"/>
  <c r="AP514" i="6"/>
  <c r="G286" i="6"/>
  <c r="O286" i="6" s="1"/>
  <c r="C286" i="6"/>
  <c r="BA286" i="6"/>
  <c r="BG513" i="6"/>
  <c r="BF513" i="6" s="1"/>
  <c r="AY515" i="6"/>
  <c r="BD515" i="6"/>
  <c r="AM515" i="6" s="1"/>
  <c r="AW515" i="6"/>
  <c r="A516" i="6"/>
  <c r="AI516" i="6" s="1"/>
  <c r="BJ514" i="6"/>
  <c r="BI514" i="6" s="1"/>
  <c r="BH514" i="6"/>
  <c r="BE514" i="6"/>
  <c r="J541" i="3"/>
  <c r="K541" i="3" s="1"/>
  <c r="L541" i="3"/>
  <c r="H542" i="3"/>
  <c r="I542" i="3" s="1"/>
  <c r="G543" i="3"/>
  <c r="BG514" i="6" l="1"/>
  <c r="AQ516" i="6"/>
  <c r="AP515" i="6"/>
  <c r="H286" i="6"/>
  <c r="P286" i="6" s="1"/>
  <c r="L286" i="6"/>
  <c r="Z286" i="6" s="1"/>
  <c r="BB286" i="6"/>
  <c r="AZ287" i="6" s="1"/>
  <c r="BF514" i="6"/>
  <c r="AY516" i="6"/>
  <c r="BJ515" i="6"/>
  <c r="BI515" i="6" s="1"/>
  <c r="BH515" i="6"/>
  <c r="BE515" i="6"/>
  <c r="A517" i="6"/>
  <c r="AI517" i="6" s="1"/>
  <c r="BD516" i="6"/>
  <c r="AM516" i="6" s="1"/>
  <c r="AW516" i="6"/>
  <c r="L542" i="3"/>
  <c r="J542" i="3"/>
  <c r="K542" i="3" s="1"/>
  <c r="H543" i="3"/>
  <c r="I543" i="3" s="1"/>
  <c r="G544" i="3"/>
  <c r="AQ517" i="6" l="1"/>
  <c r="AP516" i="6"/>
  <c r="G287" i="6"/>
  <c r="O287" i="6" s="1"/>
  <c r="C287" i="6"/>
  <c r="BA287" i="6"/>
  <c r="BB287" i="6" s="1"/>
  <c r="BG515" i="6"/>
  <c r="BF515" i="6" s="1"/>
  <c r="AY517" i="6"/>
  <c r="BH516" i="6"/>
  <c r="BE516" i="6"/>
  <c r="BJ516" i="6"/>
  <c r="BI516" i="6" s="1"/>
  <c r="A518" i="6"/>
  <c r="AI518" i="6" s="1"/>
  <c r="BD517" i="6"/>
  <c r="AM517" i="6" s="1"/>
  <c r="AW517" i="6"/>
  <c r="H544" i="3"/>
  <c r="I544" i="3" s="1"/>
  <c r="G545" i="3"/>
  <c r="L543" i="3"/>
  <c r="J543" i="3"/>
  <c r="K543" i="3" s="1"/>
  <c r="AQ518" i="6" l="1"/>
  <c r="AP517" i="6"/>
  <c r="AZ288" i="6"/>
  <c r="H287" i="6"/>
  <c r="P287" i="6" s="1"/>
  <c r="L287" i="6"/>
  <c r="Z287" i="6" s="1"/>
  <c r="BG516" i="6"/>
  <c r="BF516" i="6" s="1"/>
  <c r="AY518" i="6"/>
  <c r="BH517" i="6"/>
  <c r="BE517" i="6"/>
  <c r="BJ517" i="6"/>
  <c r="BI517" i="6" s="1"/>
  <c r="BD518" i="6"/>
  <c r="AM518" i="6" s="1"/>
  <c r="AW518" i="6"/>
  <c r="A519" i="6"/>
  <c r="AI519" i="6" s="1"/>
  <c r="G546" i="3"/>
  <c r="H545" i="3"/>
  <c r="I545" i="3" s="1"/>
  <c r="J544" i="3"/>
  <c r="K544" i="3" s="1"/>
  <c r="L544" i="3"/>
  <c r="AQ519" i="6" l="1"/>
  <c r="AP518" i="6"/>
  <c r="G288" i="6"/>
  <c r="O288" i="6" s="1"/>
  <c r="C288" i="6"/>
  <c r="BA288" i="6"/>
  <c r="BG517" i="6"/>
  <c r="BF517" i="6" s="1"/>
  <c r="AY519" i="6"/>
  <c r="BJ518" i="6"/>
  <c r="BI518" i="6" s="1"/>
  <c r="BE518" i="6"/>
  <c r="BH518" i="6"/>
  <c r="BD519" i="6"/>
  <c r="AM519" i="6" s="1"/>
  <c r="AW519" i="6"/>
  <c r="A520" i="6"/>
  <c r="AI520" i="6" s="1"/>
  <c r="J545" i="3"/>
  <c r="K545" i="3" s="1"/>
  <c r="L545" i="3"/>
  <c r="H546" i="3"/>
  <c r="I546" i="3" s="1"/>
  <c r="G547" i="3"/>
  <c r="AQ520" i="6" l="1"/>
  <c r="AP519" i="6"/>
  <c r="BB288" i="6"/>
  <c r="AZ289" i="6" s="1"/>
  <c r="L288" i="6"/>
  <c r="Z288" i="6" s="1"/>
  <c r="H288" i="6"/>
  <c r="P288" i="6" s="1"/>
  <c r="BG518" i="6"/>
  <c r="BF518" i="6" s="1"/>
  <c r="AY520" i="6"/>
  <c r="A521" i="6"/>
  <c r="AI521" i="6" s="1"/>
  <c r="BD520" i="6"/>
  <c r="AM520" i="6" s="1"/>
  <c r="AW520" i="6"/>
  <c r="BJ519" i="6"/>
  <c r="BI519" i="6" s="1"/>
  <c r="BH519" i="6"/>
  <c r="BE519" i="6"/>
  <c r="H547" i="3"/>
  <c r="I547" i="3" s="1"/>
  <c r="G548" i="3"/>
  <c r="L546" i="3"/>
  <c r="J546" i="3"/>
  <c r="K546" i="3" s="1"/>
  <c r="AQ521" i="6" l="1"/>
  <c r="AP520" i="6"/>
  <c r="G289" i="6"/>
  <c r="O289" i="6" s="1"/>
  <c r="C289" i="6"/>
  <c r="BA289" i="6"/>
  <c r="BG519" i="6"/>
  <c r="BF519" i="6" s="1"/>
  <c r="AY521" i="6"/>
  <c r="BH520" i="6"/>
  <c r="BE520" i="6"/>
  <c r="BJ520" i="6"/>
  <c r="BI520" i="6" s="1"/>
  <c r="A522" i="6"/>
  <c r="AI522" i="6" s="1"/>
  <c r="BD521" i="6"/>
  <c r="AM521" i="6" s="1"/>
  <c r="AW521" i="6"/>
  <c r="H548" i="3"/>
  <c r="I548" i="3" s="1"/>
  <c r="G549" i="3"/>
  <c r="J547" i="3"/>
  <c r="K547" i="3" s="1"/>
  <c r="L547" i="3"/>
  <c r="BG520" i="6" l="1"/>
  <c r="AQ522" i="6"/>
  <c r="AP521" i="6"/>
  <c r="BB289" i="6"/>
  <c r="AZ290" i="6" s="1"/>
  <c r="H289" i="6"/>
  <c r="P289" i="6" s="1"/>
  <c r="L289" i="6"/>
  <c r="Z289" i="6" s="1"/>
  <c r="AY522" i="6"/>
  <c r="BF520" i="6"/>
  <c r="BH521" i="6"/>
  <c r="BE521" i="6"/>
  <c r="BJ521" i="6"/>
  <c r="BI521" i="6" s="1"/>
  <c r="AW522" i="6"/>
  <c r="A523" i="6"/>
  <c r="AI523" i="6" s="1"/>
  <c r="BD522" i="6"/>
  <c r="AM522" i="6" s="1"/>
  <c r="H549" i="3"/>
  <c r="I549" i="3" s="1"/>
  <c r="G550" i="3"/>
  <c r="J548" i="3"/>
  <c r="K548" i="3" s="1"/>
  <c r="L548" i="3"/>
  <c r="AQ523" i="6" l="1"/>
  <c r="BG521" i="6"/>
  <c r="BF521" i="6" s="1"/>
  <c r="AP522" i="6"/>
  <c r="C290" i="6"/>
  <c r="G290" i="6"/>
  <c r="O290" i="6" s="1"/>
  <c r="BA290" i="6"/>
  <c r="AY523" i="6"/>
  <c r="BJ522" i="6"/>
  <c r="BI522" i="6" s="1"/>
  <c r="BH522" i="6"/>
  <c r="BE522" i="6"/>
  <c r="BD523" i="6"/>
  <c r="AM523" i="6" s="1"/>
  <c r="AW523" i="6"/>
  <c r="A524" i="6"/>
  <c r="AI524" i="6" s="1"/>
  <c r="G551" i="3"/>
  <c r="H550" i="3"/>
  <c r="I550" i="3" s="1"/>
  <c r="J549" i="3"/>
  <c r="K549" i="3" s="1"/>
  <c r="L549" i="3"/>
  <c r="AQ524" i="6" l="1"/>
  <c r="AP523" i="6"/>
  <c r="L290" i="6"/>
  <c r="Z290" i="6" s="1"/>
  <c r="H290" i="6"/>
  <c r="P290" i="6" s="1"/>
  <c r="BB290" i="6"/>
  <c r="AZ291" i="6" s="1"/>
  <c r="BG522" i="6"/>
  <c r="BF522" i="6" s="1"/>
  <c r="AY524" i="6"/>
  <c r="BJ523" i="6"/>
  <c r="BI523" i="6" s="1"/>
  <c r="BH523" i="6"/>
  <c r="BE523" i="6"/>
  <c r="A525" i="6"/>
  <c r="AI525" i="6" s="1"/>
  <c r="BD524" i="6"/>
  <c r="AM524" i="6" s="1"/>
  <c r="AW524" i="6"/>
  <c r="L550" i="3"/>
  <c r="J550" i="3"/>
  <c r="K550" i="3" s="1"/>
  <c r="H551" i="3"/>
  <c r="I551" i="3" s="1"/>
  <c r="G552" i="3"/>
  <c r="AQ525" i="6" l="1"/>
  <c r="AP524" i="6"/>
  <c r="G291" i="6"/>
  <c r="O291" i="6" s="1"/>
  <c r="C291" i="6"/>
  <c r="BA291" i="6"/>
  <c r="BG523" i="6"/>
  <c r="BF523" i="6" s="1"/>
  <c r="AY525" i="6"/>
  <c r="A526" i="6"/>
  <c r="AI526" i="6" s="1"/>
  <c r="BD525" i="6"/>
  <c r="AM525" i="6" s="1"/>
  <c r="AW525" i="6"/>
  <c r="BH524" i="6"/>
  <c r="BE524" i="6"/>
  <c r="BJ524" i="6"/>
  <c r="BI524" i="6" s="1"/>
  <c r="J551" i="3"/>
  <c r="K551" i="3" s="1"/>
  <c r="L551" i="3"/>
  <c r="H552" i="3"/>
  <c r="I552" i="3" s="1"/>
  <c r="G553" i="3"/>
  <c r="AQ526" i="6" l="1"/>
  <c r="BG524" i="6"/>
  <c r="BF524" i="6" s="1"/>
  <c r="AP525" i="6"/>
  <c r="H291" i="6"/>
  <c r="P291" i="6" s="1"/>
  <c r="L291" i="6"/>
  <c r="Z291" i="6" s="1"/>
  <c r="BB291" i="6"/>
  <c r="AZ292" i="6" s="1"/>
  <c r="AY526" i="6"/>
  <c r="BH525" i="6"/>
  <c r="BE525" i="6"/>
  <c r="BJ525" i="6"/>
  <c r="BI525" i="6" s="1"/>
  <c r="AW526" i="6"/>
  <c r="A527" i="6"/>
  <c r="AI527" i="6" s="1"/>
  <c r="BD526" i="6"/>
  <c r="AM526" i="6" s="1"/>
  <c r="H553" i="3"/>
  <c r="I553" i="3" s="1"/>
  <c r="G554" i="3"/>
  <c r="J552" i="3"/>
  <c r="K552" i="3" s="1"/>
  <c r="L552" i="3"/>
  <c r="AQ527" i="6" l="1"/>
  <c r="AP526" i="6"/>
  <c r="G292" i="6"/>
  <c r="O292" i="6" s="1"/>
  <c r="BA292" i="6"/>
  <c r="C292" i="6"/>
  <c r="BG525" i="6"/>
  <c r="BF525" i="6" s="1"/>
  <c r="AY527" i="6"/>
  <c r="BJ526" i="6"/>
  <c r="BI526" i="6" s="1"/>
  <c r="BH526" i="6"/>
  <c r="BE526" i="6"/>
  <c r="BD527" i="6"/>
  <c r="AM527" i="6" s="1"/>
  <c r="AW527" i="6"/>
  <c r="A528" i="6"/>
  <c r="AI528" i="6" s="1"/>
  <c r="G555" i="3"/>
  <c r="H554" i="3"/>
  <c r="I554" i="3" s="1"/>
  <c r="J553" i="3"/>
  <c r="K553" i="3" s="1"/>
  <c r="L553" i="3"/>
  <c r="AQ528" i="6" l="1"/>
  <c r="AP527" i="6"/>
  <c r="L292" i="6"/>
  <c r="Z292" i="6" s="1"/>
  <c r="H292" i="6"/>
  <c r="P292" i="6" s="1"/>
  <c r="BB292" i="6"/>
  <c r="AZ293" i="6" s="1"/>
  <c r="BG526" i="6"/>
  <c r="BF526" i="6" s="1"/>
  <c r="AY528" i="6"/>
  <c r="A529" i="6"/>
  <c r="AI529" i="6" s="1"/>
  <c r="BD528" i="6"/>
  <c r="AM528" i="6" s="1"/>
  <c r="AW528" i="6"/>
  <c r="BJ527" i="6"/>
  <c r="BI527" i="6" s="1"/>
  <c r="BH527" i="6"/>
  <c r="BE527" i="6"/>
  <c r="L554" i="3"/>
  <c r="J554" i="3"/>
  <c r="K554" i="3" s="1"/>
  <c r="H555" i="3"/>
  <c r="I555" i="3" s="1"/>
  <c r="G556" i="3"/>
  <c r="BG527" i="6" l="1"/>
  <c r="AQ529" i="6"/>
  <c r="AP528" i="6"/>
  <c r="C293" i="6"/>
  <c r="BA293" i="6"/>
  <c r="BB293" i="6" s="1"/>
  <c r="G293" i="6"/>
  <c r="O293" i="6" s="1"/>
  <c r="BF527" i="6"/>
  <c r="AY529" i="6"/>
  <c r="BH528" i="6"/>
  <c r="BE528" i="6"/>
  <c r="BJ528" i="6"/>
  <c r="BI528" i="6" s="1"/>
  <c r="A530" i="6"/>
  <c r="AI530" i="6" s="1"/>
  <c r="BD529" i="6"/>
  <c r="AM529" i="6" s="1"/>
  <c r="AW529" i="6"/>
  <c r="J555" i="3"/>
  <c r="K555" i="3" s="1"/>
  <c r="L555" i="3"/>
  <c r="H556" i="3"/>
  <c r="I556" i="3" s="1"/>
  <c r="G557" i="3"/>
  <c r="AQ530" i="6" l="1"/>
  <c r="AP529" i="6"/>
  <c r="H293" i="6"/>
  <c r="P293" i="6" s="1"/>
  <c r="L293" i="6"/>
  <c r="Z293" i="6" s="1"/>
  <c r="AZ294" i="6"/>
  <c r="BG528" i="6"/>
  <c r="BF528" i="6" s="1"/>
  <c r="AY530" i="6"/>
  <c r="AW530" i="6"/>
  <c r="A531" i="6"/>
  <c r="AI531" i="6" s="1"/>
  <c r="BD530" i="6"/>
  <c r="AM530" i="6" s="1"/>
  <c r="BH529" i="6"/>
  <c r="BE529" i="6"/>
  <c r="BJ529" i="6"/>
  <c r="BI529" i="6" s="1"/>
  <c r="G558" i="3"/>
  <c r="H557" i="3"/>
  <c r="I557" i="3" s="1"/>
  <c r="J556" i="3"/>
  <c r="K556" i="3" s="1"/>
  <c r="L556" i="3"/>
  <c r="AQ531" i="6" l="1"/>
  <c r="BG529" i="6"/>
  <c r="BF529" i="6" s="1"/>
  <c r="AP530" i="6"/>
  <c r="C294" i="6"/>
  <c r="G294" i="6"/>
  <c r="O294" i="6" s="1"/>
  <c r="BA294" i="6"/>
  <c r="AY531" i="6"/>
  <c r="BD531" i="6"/>
  <c r="AM531" i="6" s="1"/>
  <c r="AW531" i="6"/>
  <c r="A532" i="6"/>
  <c r="AI532" i="6" s="1"/>
  <c r="BJ530" i="6"/>
  <c r="BI530" i="6" s="1"/>
  <c r="BH530" i="6"/>
  <c r="BE530" i="6"/>
  <c r="J557" i="3"/>
  <c r="K557" i="3" s="1"/>
  <c r="L557" i="3"/>
  <c r="H558" i="3"/>
  <c r="I558" i="3" s="1"/>
  <c r="G559" i="3"/>
  <c r="AQ532" i="6" l="1"/>
  <c r="AP531" i="6"/>
  <c r="L294" i="6"/>
  <c r="Z294" i="6" s="1"/>
  <c r="H294" i="6"/>
  <c r="P294" i="6" s="1"/>
  <c r="BB294" i="6"/>
  <c r="AZ295" i="6" s="1"/>
  <c r="BG530" i="6"/>
  <c r="BF530" i="6" s="1"/>
  <c r="AY532" i="6"/>
  <c r="A533" i="6"/>
  <c r="AI533" i="6" s="1"/>
  <c r="BD532" i="6"/>
  <c r="AM532" i="6" s="1"/>
  <c r="AW532" i="6"/>
  <c r="BJ531" i="6"/>
  <c r="BI531" i="6" s="1"/>
  <c r="BH531" i="6"/>
  <c r="BE531" i="6"/>
  <c r="H559" i="3"/>
  <c r="I559" i="3" s="1"/>
  <c r="G560" i="3"/>
  <c r="L558" i="3"/>
  <c r="J558" i="3"/>
  <c r="K558" i="3" s="1"/>
  <c r="AQ533" i="6" l="1"/>
  <c r="AP532" i="6"/>
  <c r="BA295" i="6"/>
  <c r="BB295" i="6" s="1"/>
  <c r="C295" i="6"/>
  <c r="G295" i="6"/>
  <c r="O295" i="6" s="1"/>
  <c r="BG531" i="6"/>
  <c r="BF531" i="6" s="1"/>
  <c r="AY533" i="6"/>
  <c r="BH532" i="6"/>
  <c r="BE532" i="6"/>
  <c r="BJ532" i="6"/>
  <c r="BI532" i="6" s="1"/>
  <c r="A534" i="6"/>
  <c r="AI534" i="6" s="1"/>
  <c r="BD533" i="6"/>
  <c r="AM533" i="6" s="1"/>
  <c r="AW533" i="6"/>
  <c r="H560" i="3"/>
  <c r="I560" i="3" s="1"/>
  <c r="G561" i="3"/>
  <c r="L559" i="3"/>
  <c r="J559" i="3"/>
  <c r="K559" i="3" s="1"/>
  <c r="AQ534" i="6" l="1"/>
  <c r="AP533" i="6"/>
  <c r="H295" i="6"/>
  <c r="P295" i="6" s="1"/>
  <c r="L295" i="6"/>
  <c r="Z295" i="6" s="1"/>
  <c r="AZ296" i="6"/>
  <c r="BG532" i="6"/>
  <c r="BF532" i="6" s="1"/>
  <c r="AY534" i="6"/>
  <c r="BH533" i="6"/>
  <c r="BE533" i="6"/>
  <c r="BJ533" i="6"/>
  <c r="BI533" i="6" s="1"/>
  <c r="AW534" i="6"/>
  <c r="A535" i="6"/>
  <c r="AI535" i="6" s="1"/>
  <c r="BD534" i="6"/>
  <c r="AM534" i="6" s="1"/>
  <c r="J560" i="3"/>
  <c r="K560" i="3" s="1"/>
  <c r="L560" i="3"/>
  <c r="G562" i="3"/>
  <c r="H561" i="3"/>
  <c r="I561" i="3" s="1"/>
  <c r="AQ535" i="6" l="1"/>
  <c r="AP534" i="6"/>
  <c r="G296" i="6"/>
  <c r="O296" i="6" s="1"/>
  <c r="C296" i="6"/>
  <c r="BA296" i="6"/>
  <c r="BG533" i="6"/>
  <c r="BF533" i="6" s="1"/>
  <c r="AY535" i="6"/>
  <c r="BJ534" i="6"/>
  <c r="BI534" i="6" s="1"/>
  <c r="BH534" i="6"/>
  <c r="BE534" i="6"/>
  <c r="BD535" i="6"/>
  <c r="AM535" i="6" s="1"/>
  <c r="AW535" i="6"/>
  <c r="A536" i="6"/>
  <c r="AI536" i="6" s="1"/>
  <c r="J561" i="3"/>
  <c r="K561" i="3" s="1"/>
  <c r="L561" i="3"/>
  <c r="H562" i="3"/>
  <c r="I562" i="3" s="1"/>
  <c r="G563" i="3"/>
  <c r="AQ536" i="6" l="1"/>
  <c r="AP535" i="6"/>
  <c r="H296" i="6"/>
  <c r="P296" i="6" s="1"/>
  <c r="L296" i="6"/>
  <c r="Z296" i="6" s="1"/>
  <c r="BB296" i="6"/>
  <c r="AZ297" i="6" s="1"/>
  <c r="BG534" i="6"/>
  <c r="BF534" i="6" s="1"/>
  <c r="AY536" i="6"/>
  <c r="BJ535" i="6"/>
  <c r="BI535" i="6" s="1"/>
  <c r="BH535" i="6"/>
  <c r="BE535" i="6"/>
  <c r="A537" i="6"/>
  <c r="AI537" i="6" s="1"/>
  <c r="BD536" i="6"/>
  <c r="AM536" i="6" s="1"/>
  <c r="AW536" i="6"/>
  <c r="L562" i="3"/>
  <c r="J562" i="3"/>
  <c r="K562" i="3" s="1"/>
  <c r="H563" i="3"/>
  <c r="I563" i="3" s="1"/>
  <c r="G564" i="3"/>
  <c r="AQ537" i="6" l="1"/>
  <c r="AP536" i="6"/>
  <c r="G297" i="6"/>
  <c r="O297" i="6" s="1"/>
  <c r="BA297" i="6"/>
  <c r="BB297" i="6" s="1"/>
  <c r="C297" i="6"/>
  <c r="BG535" i="6"/>
  <c r="BF535" i="6" s="1"/>
  <c r="AY537" i="6"/>
  <c r="A538" i="6"/>
  <c r="AI538" i="6" s="1"/>
  <c r="BD537" i="6"/>
  <c r="AM537" i="6" s="1"/>
  <c r="AW537" i="6"/>
  <c r="BH536" i="6"/>
  <c r="BE536" i="6"/>
  <c r="BJ536" i="6"/>
  <c r="BI536" i="6" s="1"/>
  <c r="J563" i="3"/>
  <c r="K563" i="3" s="1"/>
  <c r="L563" i="3"/>
  <c r="H564" i="3"/>
  <c r="I564" i="3" s="1"/>
  <c r="G565" i="3"/>
  <c r="AQ538" i="6" l="1"/>
  <c r="AP537" i="6"/>
  <c r="L297" i="6"/>
  <c r="Z297" i="6" s="1"/>
  <c r="H297" i="6"/>
  <c r="P297" i="6" s="1"/>
  <c r="AZ298" i="6"/>
  <c r="BG536" i="6"/>
  <c r="BF536" i="6" s="1"/>
  <c r="AY538" i="6"/>
  <c r="BH537" i="6"/>
  <c r="BE537" i="6"/>
  <c r="BJ537" i="6"/>
  <c r="BI537" i="6" s="1"/>
  <c r="AW538" i="6"/>
  <c r="A539" i="6"/>
  <c r="AI539" i="6" s="1"/>
  <c r="BD538" i="6"/>
  <c r="AM538" i="6" s="1"/>
  <c r="H565" i="3"/>
  <c r="I565" i="3" s="1"/>
  <c r="G566" i="3"/>
  <c r="J564" i="3"/>
  <c r="K564" i="3" s="1"/>
  <c r="L564" i="3"/>
  <c r="AQ539" i="6" l="1"/>
  <c r="AP538" i="6"/>
  <c r="G298" i="6"/>
  <c r="O298" i="6" s="1"/>
  <c r="C298" i="6"/>
  <c r="BA298" i="6"/>
  <c r="BB298" i="6" s="1"/>
  <c r="BG537" i="6"/>
  <c r="BF537" i="6" s="1"/>
  <c r="AY539" i="6"/>
  <c r="BJ538" i="6"/>
  <c r="BI538" i="6" s="1"/>
  <c r="BH538" i="6"/>
  <c r="BE538" i="6"/>
  <c r="A540" i="6"/>
  <c r="AI540" i="6" s="1"/>
  <c r="BD539" i="6"/>
  <c r="AM539" i="6" s="1"/>
  <c r="AW539" i="6"/>
  <c r="G567" i="3"/>
  <c r="H566" i="3"/>
  <c r="I566" i="3" s="1"/>
  <c r="J565" i="3"/>
  <c r="K565" i="3" s="1"/>
  <c r="L565" i="3"/>
  <c r="BG538" i="6" l="1"/>
  <c r="BF538" i="6" s="1"/>
  <c r="AQ540" i="6"/>
  <c r="AP539" i="6"/>
  <c r="AZ299" i="6"/>
  <c r="H298" i="6"/>
  <c r="P298" i="6" s="1"/>
  <c r="L298" i="6"/>
  <c r="Z298" i="6" s="1"/>
  <c r="AY540" i="6"/>
  <c r="BH539" i="6"/>
  <c r="BE539" i="6"/>
  <c r="BJ539" i="6"/>
  <c r="BI539" i="6" s="1"/>
  <c r="A541" i="6"/>
  <c r="AI541" i="6" s="1"/>
  <c r="BD540" i="6"/>
  <c r="AM540" i="6" s="1"/>
  <c r="AW540" i="6"/>
  <c r="L566" i="3"/>
  <c r="J566" i="3"/>
  <c r="K566" i="3" s="1"/>
  <c r="G568" i="3"/>
  <c r="H567" i="3"/>
  <c r="I567" i="3" s="1"/>
  <c r="AQ541" i="6" l="1"/>
  <c r="AP540" i="6"/>
  <c r="G299" i="6"/>
  <c r="O299" i="6" s="1"/>
  <c r="BA299" i="6"/>
  <c r="BB299" i="6" s="1"/>
  <c r="C299" i="6"/>
  <c r="BG539" i="6"/>
  <c r="BF539" i="6" s="1"/>
  <c r="AY541" i="6"/>
  <c r="BH540" i="6"/>
  <c r="BE540" i="6"/>
  <c r="BJ540" i="6"/>
  <c r="BI540" i="6" s="1"/>
  <c r="AW541" i="6"/>
  <c r="A542" i="6"/>
  <c r="AI542" i="6" s="1"/>
  <c r="BD541" i="6"/>
  <c r="AM541" i="6" s="1"/>
  <c r="J567" i="3"/>
  <c r="K567" i="3" s="1"/>
  <c r="L567" i="3"/>
  <c r="H568" i="3"/>
  <c r="I568" i="3" s="1"/>
  <c r="G569" i="3"/>
  <c r="AQ542" i="6" l="1"/>
  <c r="AP541" i="6"/>
  <c r="AZ300" i="6"/>
  <c r="H299" i="6"/>
  <c r="P299" i="6" s="1"/>
  <c r="L299" i="6"/>
  <c r="Z299" i="6" s="1"/>
  <c r="BG540" i="6"/>
  <c r="BF540" i="6" s="1"/>
  <c r="AY542" i="6"/>
  <c r="BJ541" i="6"/>
  <c r="BI541" i="6" s="1"/>
  <c r="BH541" i="6"/>
  <c r="BE541" i="6"/>
  <c r="BD542" i="6"/>
  <c r="AM542" i="6" s="1"/>
  <c r="AW542" i="6"/>
  <c r="A543" i="6"/>
  <c r="AI543" i="6" s="1"/>
  <c r="J568" i="3"/>
  <c r="K568" i="3" s="1"/>
  <c r="L568" i="3"/>
  <c r="G570" i="3"/>
  <c r="H569" i="3"/>
  <c r="I569" i="3" s="1"/>
  <c r="AQ543" i="6" l="1"/>
  <c r="AP542" i="6"/>
  <c r="G300" i="6"/>
  <c r="O300" i="6" s="1"/>
  <c r="BA300" i="6"/>
  <c r="BB300" i="6" s="1"/>
  <c r="C300" i="6"/>
  <c r="BG541" i="6"/>
  <c r="BF541" i="6" s="1"/>
  <c r="AY543" i="6"/>
  <c r="A544" i="6"/>
  <c r="AI544" i="6" s="1"/>
  <c r="BD543" i="6"/>
  <c r="AM543" i="6" s="1"/>
  <c r="AW543" i="6"/>
  <c r="BJ542" i="6"/>
  <c r="BI542" i="6" s="1"/>
  <c r="BH542" i="6"/>
  <c r="BE542" i="6"/>
  <c r="J569" i="3"/>
  <c r="K569" i="3" s="1"/>
  <c r="L569" i="3"/>
  <c r="H570" i="3"/>
  <c r="I570" i="3" s="1"/>
  <c r="G571" i="3"/>
  <c r="BG542" i="6" l="1"/>
  <c r="BF542" i="6" s="1"/>
  <c r="AQ544" i="6"/>
  <c r="AP543" i="6"/>
  <c r="H300" i="6"/>
  <c r="P300" i="6" s="1"/>
  <c r="L300" i="6"/>
  <c r="Z300" i="6" s="1"/>
  <c r="AZ301" i="6"/>
  <c r="AY544" i="6"/>
  <c r="BH543" i="6"/>
  <c r="BE543" i="6"/>
  <c r="BJ543" i="6"/>
  <c r="BI543" i="6" s="1"/>
  <c r="A545" i="6"/>
  <c r="AI545" i="6" s="1"/>
  <c r="BD544" i="6"/>
  <c r="AM544" i="6" s="1"/>
  <c r="AW544" i="6"/>
  <c r="L570" i="3"/>
  <c r="J570" i="3"/>
  <c r="K570" i="3" s="1"/>
  <c r="H571" i="3"/>
  <c r="I571" i="3" s="1"/>
  <c r="G572" i="3"/>
  <c r="AQ545" i="6" l="1"/>
  <c r="AP544" i="6"/>
  <c r="G301" i="6"/>
  <c r="O301" i="6" s="1"/>
  <c r="C301" i="6"/>
  <c r="BA301" i="6"/>
  <c r="BG543" i="6"/>
  <c r="BF543" i="6" s="1"/>
  <c r="AY545" i="6"/>
  <c r="BH544" i="6"/>
  <c r="BE544" i="6"/>
  <c r="BJ544" i="6"/>
  <c r="BI544" i="6" s="1"/>
  <c r="AW545" i="6"/>
  <c r="A546" i="6"/>
  <c r="AI546" i="6" s="1"/>
  <c r="BD545" i="6"/>
  <c r="AM545" i="6" s="1"/>
  <c r="H572" i="3"/>
  <c r="I572" i="3" s="1"/>
  <c r="G573" i="3"/>
  <c r="J571" i="3"/>
  <c r="K571" i="3" s="1"/>
  <c r="L571" i="3"/>
  <c r="BG544" i="6" l="1"/>
  <c r="BF544" i="6" s="1"/>
  <c r="AQ546" i="6"/>
  <c r="AP545" i="6"/>
  <c r="BB301" i="6"/>
  <c r="AZ302" i="6" s="1"/>
  <c r="H301" i="6"/>
  <c r="P301" i="6" s="1"/>
  <c r="L301" i="6"/>
  <c r="Z301" i="6" s="1"/>
  <c r="AY546" i="6"/>
  <c r="BD546" i="6"/>
  <c r="AM546" i="6" s="1"/>
  <c r="AW546" i="6"/>
  <c r="A547" i="6"/>
  <c r="AI547" i="6" s="1"/>
  <c r="BJ545" i="6"/>
  <c r="BI545" i="6" s="1"/>
  <c r="BH545" i="6"/>
  <c r="BE545" i="6"/>
  <c r="G574" i="3"/>
  <c r="H573" i="3"/>
  <c r="I573" i="3" s="1"/>
  <c r="L572" i="3"/>
  <c r="J572" i="3"/>
  <c r="K572" i="3" s="1"/>
  <c r="BG545" i="6" l="1"/>
  <c r="BF545" i="6" s="1"/>
  <c r="AQ547" i="6"/>
  <c r="AP546" i="6"/>
  <c r="G302" i="6"/>
  <c r="O302" i="6" s="1"/>
  <c r="C302" i="6"/>
  <c r="BA302" i="6"/>
  <c r="AY547" i="6"/>
  <c r="A548" i="6"/>
  <c r="AI548" i="6" s="1"/>
  <c r="BD547" i="6"/>
  <c r="AM547" i="6" s="1"/>
  <c r="AW547" i="6"/>
  <c r="BJ546" i="6"/>
  <c r="BI546" i="6" s="1"/>
  <c r="BH546" i="6"/>
  <c r="BE546" i="6"/>
  <c r="J573" i="3"/>
  <c r="K573" i="3" s="1"/>
  <c r="L573" i="3"/>
  <c r="H574" i="3"/>
  <c r="I574" i="3" s="1"/>
  <c r="G575" i="3"/>
  <c r="BG546" i="6" l="1"/>
  <c r="BF546" i="6" s="1"/>
  <c r="AQ548" i="6"/>
  <c r="AP547" i="6"/>
  <c r="L302" i="6"/>
  <c r="Z302" i="6" s="1"/>
  <c r="H302" i="6"/>
  <c r="P302" i="6" s="1"/>
  <c r="BB302" i="6"/>
  <c r="AZ303" i="6" s="1"/>
  <c r="AY548" i="6"/>
  <c r="BH547" i="6"/>
  <c r="BE547" i="6"/>
  <c r="BJ547" i="6"/>
  <c r="BI547" i="6" s="1"/>
  <c r="A549" i="6"/>
  <c r="AI549" i="6" s="1"/>
  <c r="BD548" i="6"/>
  <c r="AM548" i="6" s="1"/>
  <c r="AW548" i="6"/>
  <c r="G576" i="3"/>
  <c r="H575" i="3"/>
  <c r="I575" i="3" s="1"/>
  <c r="J574" i="3"/>
  <c r="K574" i="3" s="1"/>
  <c r="L574" i="3"/>
  <c r="AQ549" i="6" l="1"/>
  <c r="AP548" i="6"/>
  <c r="G303" i="6"/>
  <c r="O303" i="6" s="1"/>
  <c r="C303" i="6"/>
  <c r="BA303" i="6"/>
  <c r="BG547" i="6"/>
  <c r="BF547" i="6" s="1"/>
  <c r="AY549" i="6"/>
  <c r="AW549" i="6"/>
  <c r="A550" i="6"/>
  <c r="AI550" i="6" s="1"/>
  <c r="BD549" i="6"/>
  <c r="AM549" i="6" s="1"/>
  <c r="BH548" i="6"/>
  <c r="BE548" i="6"/>
  <c r="BJ548" i="6"/>
  <c r="BI548" i="6" s="1"/>
  <c r="J575" i="3"/>
  <c r="K575" i="3" s="1"/>
  <c r="L575" i="3"/>
  <c r="G577" i="3"/>
  <c r="H576" i="3"/>
  <c r="I576" i="3" s="1"/>
  <c r="AQ550" i="6" l="1"/>
  <c r="BG548" i="6"/>
  <c r="BF548" i="6" s="1"/>
  <c r="AP549" i="6"/>
  <c r="BB303" i="6"/>
  <c r="AZ304" i="6" s="1"/>
  <c r="H303" i="6"/>
  <c r="P303" i="6" s="1"/>
  <c r="L303" i="6"/>
  <c r="Z303" i="6" s="1"/>
  <c r="AY550" i="6"/>
  <c r="BJ549" i="6"/>
  <c r="BI549" i="6" s="1"/>
  <c r="BH549" i="6"/>
  <c r="BE549" i="6"/>
  <c r="BD550" i="6"/>
  <c r="AM550" i="6" s="1"/>
  <c r="AW550" i="6"/>
  <c r="A551" i="6"/>
  <c r="AI551" i="6" s="1"/>
  <c r="L576" i="3"/>
  <c r="J576" i="3"/>
  <c r="K576" i="3" s="1"/>
  <c r="G578" i="3"/>
  <c r="H577" i="3"/>
  <c r="I577" i="3" s="1"/>
  <c r="AQ551" i="6" l="1"/>
  <c r="BG549" i="6"/>
  <c r="BF549" i="6" s="1"/>
  <c r="AP550" i="6"/>
  <c r="G304" i="6"/>
  <c r="O304" i="6" s="1"/>
  <c r="C304" i="6"/>
  <c r="BA304" i="6"/>
  <c r="BB304" i="6" s="1"/>
  <c r="AY551" i="6"/>
  <c r="BJ550" i="6"/>
  <c r="BI550" i="6" s="1"/>
  <c r="BH550" i="6"/>
  <c r="BE550" i="6"/>
  <c r="A552" i="6"/>
  <c r="AI552" i="6" s="1"/>
  <c r="BD551" i="6"/>
  <c r="AM551" i="6" s="1"/>
  <c r="AW551" i="6"/>
  <c r="J577" i="3"/>
  <c r="K577" i="3" s="1"/>
  <c r="L577" i="3"/>
  <c r="H578" i="3"/>
  <c r="I578" i="3" s="1"/>
  <c r="G579" i="3"/>
  <c r="AQ552" i="6" l="1"/>
  <c r="AP551" i="6"/>
  <c r="L304" i="6"/>
  <c r="Z304" i="6" s="1"/>
  <c r="H304" i="6"/>
  <c r="P304" i="6" s="1"/>
  <c r="AZ305" i="6"/>
  <c r="BG550" i="6"/>
  <c r="BF550" i="6" s="1"/>
  <c r="AY552" i="6"/>
  <c r="BH551" i="6"/>
  <c r="BE551" i="6"/>
  <c r="BJ551" i="6"/>
  <c r="BI551" i="6" s="1"/>
  <c r="A553" i="6"/>
  <c r="AI553" i="6" s="1"/>
  <c r="BD552" i="6"/>
  <c r="AM552" i="6" s="1"/>
  <c r="AW552" i="6"/>
  <c r="H579" i="3"/>
  <c r="I579" i="3" s="1"/>
  <c r="G580" i="3"/>
  <c r="J578" i="3"/>
  <c r="K578" i="3" s="1"/>
  <c r="L578" i="3"/>
  <c r="AQ553" i="6" l="1"/>
  <c r="AP552" i="6"/>
  <c r="G305" i="6"/>
  <c r="O305" i="6" s="1"/>
  <c r="BA305" i="6"/>
  <c r="BB305" i="6" s="1"/>
  <c r="AZ306" i="6" s="1"/>
  <c r="C305" i="6"/>
  <c r="BG551" i="6"/>
  <c r="BF551" i="6" s="1"/>
  <c r="AY553" i="6"/>
  <c r="AW553" i="6"/>
  <c r="A554" i="6"/>
  <c r="AI554" i="6" s="1"/>
  <c r="BD553" i="6"/>
  <c r="AM553" i="6" s="1"/>
  <c r="BH552" i="6"/>
  <c r="BE552" i="6"/>
  <c r="BJ552" i="6"/>
  <c r="BI552" i="6" s="1"/>
  <c r="G581" i="3"/>
  <c r="H580" i="3"/>
  <c r="I580" i="3" s="1"/>
  <c r="J579" i="3"/>
  <c r="K579" i="3" s="1"/>
  <c r="L579" i="3"/>
  <c r="AQ554" i="6" l="1"/>
  <c r="AP553" i="6"/>
  <c r="G306" i="6"/>
  <c r="O306" i="6" s="1"/>
  <c r="C306" i="6"/>
  <c r="BA306" i="6"/>
  <c r="L305" i="6"/>
  <c r="Z305" i="6" s="1"/>
  <c r="H305" i="6"/>
  <c r="P305" i="6" s="1"/>
  <c r="BG552" i="6"/>
  <c r="BF552" i="6" s="1"/>
  <c r="AY554" i="6"/>
  <c r="BD554" i="6"/>
  <c r="AM554" i="6" s="1"/>
  <c r="AW554" i="6"/>
  <c r="A555" i="6"/>
  <c r="AI555" i="6" s="1"/>
  <c r="BJ553" i="6"/>
  <c r="BI553" i="6" s="1"/>
  <c r="BH553" i="6"/>
  <c r="BE553" i="6"/>
  <c r="L580" i="3"/>
  <c r="J580" i="3"/>
  <c r="K580" i="3" s="1"/>
  <c r="G582" i="3"/>
  <c r="H581" i="3"/>
  <c r="I581" i="3" s="1"/>
  <c r="AQ555" i="6" l="1"/>
  <c r="AP554" i="6"/>
  <c r="BB306" i="6"/>
  <c r="AZ307" i="6" s="1"/>
  <c r="L306" i="6"/>
  <c r="Z306" i="6" s="1"/>
  <c r="H306" i="6"/>
  <c r="P306" i="6" s="1"/>
  <c r="BG553" i="6"/>
  <c r="BF553" i="6" s="1"/>
  <c r="AY555" i="6"/>
  <c r="A556" i="6"/>
  <c r="AI556" i="6" s="1"/>
  <c r="BD555" i="6"/>
  <c r="AM555" i="6" s="1"/>
  <c r="AW555" i="6"/>
  <c r="BJ554" i="6"/>
  <c r="BI554" i="6" s="1"/>
  <c r="BH554" i="6"/>
  <c r="BE554" i="6"/>
  <c r="J581" i="3"/>
  <c r="K581" i="3" s="1"/>
  <c r="L581" i="3"/>
  <c r="H582" i="3"/>
  <c r="I582" i="3" s="1"/>
  <c r="G583" i="3"/>
  <c r="AQ556" i="6" l="1"/>
  <c r="AP555" i="6"/>
  <c r="G307" i="6"/>
  <c r="O307" i="6" s="1"/>
  <c r="C307" i="6"/>
  <c r="BA307" i="6"/>
  <c r="BG554" i="6"/>
  <c r="BF554" i="6" s="1"/>
  <c r="AY556" i="6"/>
  <c r="A557" i="6"/>
  <c r="AI557" i="6" s="1"/>
  <c r="BD556" i="6"/>
  <c r="AM556" i="6" s="1"/>
  <c r="AW556" i="6"/>
  <c r="BH555" i="6"/>
  <c r="BE555" i="6"/>
  <c r="BJ555" i="6"/>
  <c r="BI555" i="6" s="1"/>
  <c r="J582" i="3"/>
  <c r="K582" i="3" s="1"/>
  <c r="L582" i="3"/>
  <c r="H583" i="3"/>
  <c r="I583" i="3" s="1"/>
  <c r="G584" i="3"/>
  <c r="AQ557" i="6" l="1"/>
  <c r="AP556" i="6"/>
  <c r="H307" i="6"/>
  <c r="P307" i="6" s="1"/>
  <c r="L307" i="6"/>
  <c r="Z307" i="6" s="1"/>
  <c r="BB307" i="6"/>
  <c r="AZ308" i="6" s="1"/>
  <c r="BG555" i="6"/>
  <c r="BF555" i="6" s="1"/>
  <c r="AY557" i="6"/>
  <c r="BH556" i="6"/>
  <c r="BE556" i="6"/>
  <c r="BJ556" i="6"/>
  <c r="BI556" i="6" s="1"/>
  <c r="AW557" i="6"/>
  <c r="A558" i="6"/>
  <c r="AI558" i="6" s="1"/>
  <c r="BD557" i="6"/>
  <c r="AM557" i="6" s="1"/>
  <c r="J583" i="3"/>
  <c r="K583" i="3" s="1"/>
  <c r="L583" i="3"/>
  <c r="G585" i="3"/>
  <c r="H584" i="3"/>
  <c r="I584" i="3" s="1"/>
  <c r="AQ558" i="6" l="1"/>
  <c r="AP557" i="6"/>
  <c r="G308" i="6"/>
  <c r="O308" i="6" s="1"/>
  <c r="C308" i="6"/>
  <c r="BA308" i="6"/>
  <c r="BG556" i="6"/>
  <c r="BF556" i="6" s="1"/>
  <c r="AY558" i="6"/>
  <c r="BJ557" i="6"/>
  <c r="BI557" i="6" s="1"/>
  <c r="BH557" i="6"/>
  <c r="BE557" i="6"/>
  <c r="BD558" i="6"/>
  <c r="AM558" i="6" s="1"/>
  <c r="AW558" i="6"/>
  <c r="A559" i="6"/>
  <c r="AI559" i="6" s="1"/>
  <c r="L584" i="3"/>
  <c r="J584" i="3"/>
  <c r="K584" i="3" s="1"/>
  <c r="G586" i="3"/>
  <c r="H585" i="3"/>
  <c r="I585" i="3" s="1"/>
  <c r="AQ559" i="6" l="1"/>
  <c r="AP558" i="6"/>
  <c r="L308" i="6"/>
  <c r="Z308" i="6" s="1"/>
  <c r="H308" i="6"/>
  <c r="P308" i="6" s="1"/>
  <c r="BB308" i="6"/>
  <c r="AZ309" i="6" s="1"/>
  <c r="BG557" i="6"/>
  <c r="BF557" i="6" s="1"/>
  <c r="AY559" i="6"/>
  <c r="BJ558" i="6"/>
  <c r="BI558" i="6" s="1"/>
  <c r="BH558" i="6"/>
  <c r="BE558" i="6"/>
  <c r="A560" i="6"/>
  <c r="AI560" i="6" s="1"/>
  <c r="BD559" i="6"/>
  <c r="AM559" i="6" s="1"/>
  <c r="AW559" i="6"/>
  <c r="J585" i="3"/>
  <c r="K585" i="3" s="1"/>
  <c r="L585" i="3"/>
  <c r="H586" i="3"/>
  <c r="I586" i="3" s="1"/>
  <c r="G587" i="3"/>
  <c r="BG558" i="6" l="1"/>
  <c r="AQ560" i="6"/>
  <c r="AP559" i="6"/>
  <c r="BA309" i="6"/>
  <c r="BB309" i="6" s="1"/>
  <c r="C309" i="6"/>
  <c r="G309" i="6"/>
  <c r="O309" i="6" s="1"/>
  <c r="AY560" i="6"/>
  <c r="BF558" i="6"/>
  <c r="BH559" i="6"/>
  <c r="BE559" i="6"/>
  <c r="BJ559" i="6"/>
  <c r="BI559" i="6" s="1"/>
  <c r="A561" i="6"/>
  <c r="AI561" i="6" s="1"/>
  <c r="BD560" i="6"/>
  <c r="AM560" i="6" s="1"/>
  <c r="AW560" i="6"/>
  <c r="J586" i="3"/>
  <c r="K586" i="3" s="1"/>
  <c r="L586" i="3"/>
  <c r="H587" i="3"/>
  <c r="I587" i="3" s="1"/>
  <c r="G588" i="3"/>
  <c r="BG559" i="6" l="1"/>
  <c r="BF559" i="6" s="1"/>
  <c r="AQ561" i="6"/>
  <c r="AP560" i="6"/>
  <c r="L309" i="6"/>
  <c r="Z309" i="6" s="1"/>
  <c r="H309" i="6"/>
  <c r="P309" i="6" s="1"/>
  <c r="AZ310" i="6"/>
  <c r="AY561" i="6"/>
  <c r="BH560" i="6"/>
  <c r="BE560" i="6"/>
  <c r="BJ560" i="6"/>
  <c r="BI560" i="6" s="1"/>
  <c r="AW561" i="6"/>
  <c r="A562" i="6"/>
  <c r="AI562" i="6" s="1"/>
  <c r="BD561" i="6"/>
  <c r="AM561" i="6" s="1"/>
  <c r="G589" i="3"/>
  <c r="H588" i="3"/>
  <c r="I588" i="3" s="1"/>
  <c r="J587" i="3"/>
  <c r="K587" i="3" s="1"/>
  <c r="L587" i="3"/>
  <c r="AQ562" i="6" l="1"/>
  <c r="AP561" i="6"/>
  <c r="G310" i="6"/>
  <c r="O310" i="6" s="1"/>
  <c r="C310" i="6"/>
  <c r="BA310" i="6"/>
  <c r="BB310" i="6" s="1"/>
  <c r="BG560" i="6"/>
  <c r="BF560" i="6" s="1"/>
  <c r="AY562" i="6"/>
  <c r="BJ561" i="6"/>
  <c r="BI561" i="6" s="1"/>
  <c r="BH561" i="6"/>
  <c r="BE561" i="6"/>
  <c r="BD562" i="6"/>
  <c r="AM562" i="6" s="1"/>
  <c r="AW562" i="6"/>
  <c r="A563" i="6"/>
  <c r="AI563" i="6" s="1"/>
  <c r="L588" i="3"/>
  <c r="J588" i="3"/>
  <c r="K588" i="3" s="1"/>
  <c r="G590" i="3"/>
  <c r="H589" i="3"/>
  <c r="I589" i="3" s="1"/>
  <c r="AQ563" i="6" l="1"/>
  <c r="AP562" i="6"/>
  <c r="AZ311" i="6"/>
  <c r="H310" i="6"/>
  <c r="P310" i="6" s="1"/>
  <c r="L310" i="6"/>
  <c r="Z310" i="6" s="1"/>
  <c r="BG561" i="6"/>
  <c r="BF561" i="6" s="1"/>
  <c r="AY563" i="6"/>
  <c r="BJ562" i="6"/>
  <c r="BI562" i="6" s="1"/>
  <c r="BH562" i="6"/>
  <c r="BE562" i="6"/>
  <c r="A564" i="6"/>
  <c r="AI564" i="6" s="1"/>
  <c r="BD563" i="6"/>
  <c r="AM563" i="6" s="1"/>
  <c r="AW563" i="6"/>
  <c r="J589" i="3"/>
  <c r="K589" i="3" s="1"/>
  <c r="L589" i="3"/>
  <c r="H590" i="3"/>
  <c r="I590" i="3" s="1"/>
  <c r="G591" i="3"/>
  <c r="AQ564" i="6" l="1"/>
  <c r="AP563" i="6"/>
  <c r="G311" i="6"/>
  <c r="O311" i="6" s="1"/>
  <c r="C311" i="6"/>
  <c r="BA311" i="6"/>
  <c r="BG562" i="6"/>
  <c r="BF562" i="6" s="1"/>
  <c r="AY564" i="6"/>
  <c r="BH563" i="6"/>
  <c r="BE563" i="6"/>
  <c r="BJ563" i="6"/>
  <c r="BI563" i="6" s="1"/>
  <c r="A565" i="6"/>
  <c r="AI565" i="6" s="1"/>
  <c r="AW564" i="6"/>
  <c r="BD564" i="6"/>
  <c r="AM564" i="6" s="1"/>
  <c r="J590" i="3"/>
  <c r="K590" i="3" s="1"/>
  <c r="L590" i="3"/>
  <c r="G592" i="3"/>
  <c r="H591" i="3"/>
  <c r="I591" i="3" s="1"/>
  <c r="AQ565" i="6" l="1"/>
  <c r="AP564" i="6"/>
  <c r="BB311" i="6"/>
  <c r="AZ312" i="6" s="1"/>
  <c r="L311" i="6"/>
  <c r="Z311" i="6" s="1"/>
  <c r="H311" i="6"/>
  <c r="P311" i="6" s="1"/>
  <c r="BG563" i="6"/>
  <c r="BF563" i="6" s="1"/>
  <c r="AY565" i="6"/>
  <c r="BD565" i="6"/>
  <c r="AM565" i="6" s="1"/>
  <c r="A566" i="6"/>
  <c r="AI566" i="6" s="1"/>
  <c r="AW565" i="6"/>
  <c r="BH564" i="6"/>
  <c r="BE564" i="6"/>
  <c r="BJ564" i="6"/>
  <c r="BI564" i="6" s="1"/>
  <c r="J591" i="3"/>
  <c r="K591" i="3" s="1"/>
  <c r="L591" i="3"/>
  <c r="G593" i="3"/>
  <c r="H592" i="3"/>
  <c r="I592" i="3" s="1"/>
  <c r="AQ566" i="6" l="1"/>
  <c r="BG564" i="6"/>
  <c r="BF564" i="6" s="1"/>
  <c r="AP565" i="6"/>
  <c r="C312" i="6"/>
  <c r="G312" i="6"/>
  <c r="O312" i="6" s="1"/>
  <c r="BA312" i="6"/>
  <c r="AY566" i="6"/>
  <c r="AW566" i="6"/>
  <c r="A567" i="6"/>
  <c r="AI567" i="6" s="1"/>
  <c r="BD566" i="6"/>
  <c r="AM566" i="6" s="1"/>
  <c r="BJ565" i="6"/>
  <c r="BI565" i="6" s="1"/>
  <c r="BH565" i="6"/>
  <c r="BE565" i="6"/>
  <c r="L592" i="3"/>
  <c r="J592" i="3"/>
  <c r="K592" i="3" s="1"/>
  <c r="G594" i="3"/>
  <c r="H593" i="3"/>
  <c r="I593" i="3" s="1"/>
  <c r="AQ567" i="6" l="1"/>
  <c r="AP566" i="6"/>
  <c r="H312" i="6"/>
  <c r="P312" i="6" s="1"/>
  <c r="L312" i="6"/>
  <c r="Z312" i="6" s="1"/>
  <c r="BB312" i="6"/>
  <c r="AZ313" i="6" s="1"/>
  <c r="BG565" i="6"/>
  <c r="BF565" i="6" s="1"/>
  <c r="AY567" i="6"/>
  <c r="BD567" i="6"/>
  <c r="AM567" i="6" s="1"/>
  <c r="A568" i="6"/>
  <c r="AI568" i="6" s="1"/>
  <c r="AW567" i="6"/>
  <c r="BJ566" i="6"/>
  <c r="BI566" i="6" s="1"/>
  <c r="BH566" i="6"/>
  <c r="BE566" i="6"/>
  <c r="J593" i="3"/>
  <c r="K593" i="3" s="1"/>
  <c r="L593" i="3"/>
  <c r="H594" i="3"/>
  <c r="I594" i="3" s="1"/>
  <c r="G595" i="3"/>
  <c r="AQ568" i="6" l="1"/>
  <c r="AP567" i="6"/>
  <c r="C313" i="6"/>
  <c r="G313" i="6"/>
  <c r="O313" i="6" s="1"/>
  <c r="BA313" i="6"/>
  <c r="BG566" i="6"/>
  <c r="BF566" i="6" s="1"/>
  <c r="AY568" i="6"/>
  <c r="BE567" i="6"/>
  <c r="BJ567" i="6"/>
  <c r="BI567" i="6" s="1"/>
  <c r="BH567" i="6"/>
  <c r="A569" i="6"/>
  <c r="AI569" i="6" s="1"/>
  <c r="BD568" i="6"/>
  <c r="AM568" i="6" s="1"/>
  <c r="AW568" i="6"/>
  <c r="G596" i="3"/>
  <c r="H595" i="3"/>
  <c r="I595" i="3" s="1"/>
  <c r="J594" i="3"/>
  <c r="K594" i="3" s="1"/>
  <c r="L594" i="3"/>
  <c r="AQ569" i="6" l="1"/>
  <c r="AP568" i="6"/>
  <c r="BB313" i="6"/>
  <c r="AZ314" i="6" s="1"/>
  <c r="H313" i="6"/>
  <c r="P313" i="6" s="1"/>
  <c r="L313" i="6"/>
  <c r="Z313" i="6" s="1"/>
  <c r="BG567" i="6"/>
  <c r="BF567" i="6" s="1"/>
  <c r="AY569" i="6"/>
  <c r="BH568" i="6"/>
  <c r="BE568" i="6"/>
  <c r="BJ568" i="6"/>
  <c r="BI568" i="6" s="1"/>
  <c r="A570" i="6"/>
  <c r="AI570" i="6" s="1"/>
  <c r="BD569" i="6"/>
  <c r="AM569" i="6" s="1"/>
  <c r="AW569" i="6"/>
  <c r="J595" i="3"/>
  <c r="K595" i="3" s="1"/>
  <c r="L595" i="3"/>
  <c r="G597" i="3"/>
  <c r="H596" i="3"/>
  <c r="I596" i="3" s="1"/>
  <c r="AQ570" i="6" l="1"/>
  <c r="AP569" i="6"/>
  <c r="G314" i="6"/>
  <c r="O314" i="6" s="1"/>
  <c r="C314" i="6"/>
  <c r="BA314" i="6"/>
  <c r="BG568" i="6"/>
  <c r="BF568" i="6" s="1"/>
  <c r="AY570" i="6"/>
  <c r="AW570" i="6"/>
  <c r="A571" i="6"/>
  <c r="AI571" i="6" s="1"/>
  <c r="BD570" i="6"/>
  <c r="AM570" i="6" s="1"/>
  <c r="BH569" i="6"/>
  <c r="BE569" i="6"/>
  <c r="BJ569" i="6"/>
  <c r="BI569" i="6" s="1"/>
  <c r="L596" i="3"/>
  <c r="J596" i="3"/>
  <c r="K596" i="3" s="1"/>
  <c r="G598" i="3"/>
  <c r="H597" i="3"/>
  <c r="I597" i="3" s="1"/>
  <c r="AQ571" i="6" l="1"/>
  <c r="AP570" i="6"/>
  <c r="BB314" i="6"/>
  <c r="AZ315" i="6" s="1"/>
  <c r="H314" i="6"/>
  <c r="P314" i="6" s="1"/>
  <c r="L314" i="6"/>
  <c r="Z314" i="6" s="1"/>
  <c r="BG569" i="6"/>
  <c r="BF569" i="6" s="1"/>
  <c r="AY571" i="6"/>
  <c r="BD571" i="6"/>
  <c r="AM571" i="6" s="1"/>
  <c r="AW571" i="6"/>
  <c r="A572" i="6"/>
  <c r="AI572" i="6" s="1"/>
  <c r="BJ570" i="6"/>
  <c r="BI570" i="6" s="1"/>
  <c r="BH570" i="6"/>
  <c r="BE570" i="6"/>
  <c r="J597" i="3"/>
  <c r="K597" i="3" s="1"/>
  <c r="L597" i="3"/>
  <c r="H598" i="3"/>
  <c r="I598" i="3" s="1"/>
  <c r="G599" i="3"/>
  <c r="AQ572" i="6" l="1"/>
  <c r="AP571" i="6"/>
  <c r="BA315" i="6"/>
  <c r="BB315" i="6" s="1"/>
  <c r="G315" i="6"/>
  <c r="O315" i="6" s="1"/>
  <c r="C315" i="6"/>
  <c r="BG570" i="6"/>
  <c r="BF570" i="6" s="1"/>
  <c r="AY572" i="6"/>
  <c r="BJ571" i="6"/>
  <c r="BI571" i="6" s="1"/>
  <c r="BH571" i="6"/>
  <c r="BE571" i="6"/>
  <c r="A573" i="6"/>
  <c r="AI573" i="6" s="1"/>
  <c r="BD572" i="6"/>
  <c r="AM572" i="6" s="1"/>
  <c r="AW572" i="6"/>
  <c r="H599" i="3"/>
  <c r="I599" i="3" s="1"/>
  <c r="G600" i="3"/>
  <c r="J598" i="3"/>
  <c r="K598" i="3" s="1"/>
  <c r="L598" i="3"/>
  <c r="AQ573" i="6" l="1"/>
  <c r="AP572" i="6"/>
  <c r="L315" i="6"/>
  <c r="Z315" i="6" s="1"/>
  <c r="H315" i="6"/>
  <c r="P315" i="6" s="1"/>
  <c r="AZ316" i="6"/>
  <c r="BG571" i="6"/>
  <c r="BF571" i="6" s="1"/>
  <c r="AY573" i="6"/>
  <c r="A574" i="6"/>
  <c r="AI574" i="6" s="1"/>
  <c r="BD573" i="6"/>
  <c r="AM573" i="6" s="1"/>
  <c r="AW573" i="6"/>
  <c r="BH572" i="6"/>
  <c r="BE572" i="6"/>
  <c r="BJ572" i="6"/>
  <c r="BI572" i="6" s="1"/>
  <c r="G601" i="3"/>
  <c r="H600" i="3"/>
  <c r="I600" i="3" s="1"/>
  <c r="J599" i="3"/>
  <c r="K599" i="3" s="1"/>
  <c r="L599" i="3"/>
  <c r="AQ574" i="6" l="1"/>
  <c r="AP573" i="6"/>
  <c r="C316" i="6"/>
  <c r="BA316" i="6"/>
  <c r="BB316" i="6" s="1"/>
  <c r="G316" i="6"/>
  <c r="O316" i="6" s="1"/>
  <c r="BG572" i="6"/>
  <c r="BF572" i="6" s="1"/>
  <c r="AY574" i="6"/>
  <c r="BH573" i="6"/>
  <c r="BE573" i="6"/>
  <c r="BJ573" i="6"/>
  <c r="BI573" i="6" s="1"/>
  <c r="AW574" i="6"/>
  <c r="A575" i="6"/>
  <c r="AI575" i="6" s="1"/>
  <c r="BD574" i="6"/>
  <c r="AM574" i="6" s="1"/>
  <c r="L600" i="3"/>
  <c r="J600" i="3"/>
  <c r="K600" i="3" s="1"/>
  <c r="G602" i="3"/>
  <c r="H601" i="3"/>
  <c r="I601" i="3" s="1"/>
  <c r="AQ575" i="6" l="1"/>
  <c r="AP574" i="6"/>
  <c r="AZ317" i="6"/>
  <c r="H316" i="6"/>
  <c r="P316" i="6" s="1"/>
  <c r="L316" i="6"/>
  <c r="Z316" i="6" s="1"/>
  <c r="BG573" i="6"/>
  <c r="BF573" i="6" s="1"/>
  <c r="AY575" i="6"/>
  <c r="BD575" i="6"/>
  <c r="AM575" i="6" s="1"/>
  <c r="AW575" i="6"/>
  <c r="A576" i="6"/>
  <c r="AI576" i="6" s="1"/>
  <c r="BJ574" i="6"/>
  <c r="BI574" i="6" s="1"/>
  <c r="BH574" i="6"/>
  <c r="BE574" i="6"/>
  <c r="H602" i="3"/>
  <c r="I602" i="3" s="1"/>
  <c r="G603" i="3"/>
  <c r="J601" i="3"/>
  <c r="K601" i="3" s="1"/>
  <c r="L601" i="3"/>
  <c r="AQ576" i="6" l="1"/>
  <c r="AP575" i="6"/>
  <c r="G317" i="6"/>
  <c r="O317" i="6" s="1"/>
  <c r="C317" i="6"/>
  <c r="BA317" i="6"/>
  <c r="BG574" i="6"/>
  <c r="BF574" i="6" s="1"/>
  <c r="AY576" i="6"/>
  <c r="A577" i="6"/>
  <c r="AI577" i="6" s="1"/>
  <c r="BD576" i="6"/>
  <c r="AM576" i="6" s="1"/>
  <c r="AW576" i="6"/>
  <c r="BJ575" i="6"/>
  <c r="BI575" i="6" s="1"/>
  <c r="BH575" i="6"/>
  <c r="BE575" i="6"/>
  <c r="H603" i="3"/>
  <c r="I603" i="3" s="1"/>
  <c r="G604" i="3"/>
  <c r="J602" i="3"/>
  <c r="K602" i="3" s="1"/>
  <c r="L602" i="3"/>
  <c r="AQ577" i="6" l="1"/>
  <c r="AP576" i="6"/>
  <c r="H317" i="6"/>
  <c r="P317" i="6" s="1"/>
  <c r="L317" i="6"/>
  <c r="Z317" i="6" s="1"/>
  <c r="BB317" i="6"/>
  <c r="AZ318" i="6" s="1"/>
  <c r="BG575" i="6"/>
  <c r="BF575" i="6" s="1"/>
  <c r="AY577" i="6"/>
  <c r="A578" i="6"/>
  <c r="AI578" i="6" s="1"/>
  <c r="BD577" i="6"/>
  <c r="AM577" i="6" s="1"/>
  <c r="AW577" i="6"/>
  <c r="BH576" i="6"/>
  <c r="BE576" i="6"/>
  <c r="BJ576" i="6"/>
  <c r="BI576" i="6" s="1"/>
  <c r="G605" i="3"/>
  <c r="H604" i="3"/>
  <c r="I604" i="3" s="1"/>
  <c r="J603" i="3"/>
  <c r="K603" i="3" s="1"/>
  <c r="L603" i="3"/>
  <c r="AQ578" i="6" l="1"/>
  <c r="BG576" i="6"/>
  <c r="BF576" i="6" s="1"/>
  <c r="AP577" i="6"/>
  <c r="C318" i="6"/>
  <c r="BA318" i="6"/>
  <c r="G318" i="6"/>
  <c r="O318" i="6" s="1"/>
  <c r="AY578" i="6"/>
  <c r="BH577" i="6"/>
  <c r="BE577" i="6"/>
  <c r="BJ577" i="6"/>
  <c r="BI577" i="6" s="1"/>
  <c r="AW578" i="6"/>
  <c r="A579" i="6"/>
  <c r="AI579" i="6" s="1"/>
  <c r="BD578" i="6"/>
  <c r="AM578" i="6" s="1"/>
  <c r="L604" i="3"/>
  <c r="J604" i="3"/>
  <c r="K604" i="3" s="1"/>
  <c r="G606" i="3"/>
  <c r="H605" i="3"/>
  <c r="I605" i="3" s="1"/>
  <c r="AQ579" i="6" l="1"/>
  <c r="BG577" i="6"/>
  <c r="BF577" i="6" s="1"/>
  <c r="AP578" i="6"/>
  <c r="BB318" i="6"/>
  <c r="AZ319" i="6" s="1"/>
  <c r="H318" i="6"/>
  <c r="P318" i="6" s="1"/>
  <c r="L318" i="6"/>
  <c r="Z318" i="6" s="1"/>
  <c r="AY579" i="6"/>
  <c r="BD579" i="6"/>
  <c r="AM579" i="6" s="1"/>
  <c r="AW579" i="6"/>
  <c r="A580" i="6"/>
  <c r="AI580" i="6" s="1"/>
  <c r="BJ578" i="6"/>
  <c r="BI578" i="6" s="1"/>
  <c r="BH578" i="6"/>
  <c r="BE578" i="6"/>
  <c r="J605" i="3"/>
  <c r="K605" i="3" s="1"/>
  <c r="L605" i="3"/>
  <c r="H606" i="3"/>
  <c r="I606" i="3" s="1"/>
  <c r="G607" i="3"/>
  <c r="AQ580" i="6" l="1"/>
  <c r="AP579" i="6"/>
  <c r="G319" i="6"/>
  <c r="O319" i="6" s="1"/>
  <c r="C319" i="6"/>
  <c r="BA319" i="6"/>
  <c r="BB319" i="6" s="1"/>
  <c r="BG578" i="6"/>
  <c r="BF578" i="6" s="1"/>
  <c r="AY580" i="6"/>
  <c r="A581" i="6"/>
  <c r="AI581" i="6" s="1"/>
  <c r="BD580" i="6"/>
  <c r="AM580" i="6" s="1"/>
  <c r="AW580" i="6"/>
  <c r="BJ579" i="6"/>
  <c r="BI579" i="6" s="1"/>
  <c r="BH579" i="6"/>
  <c r="BE579" i="6"/>
  <c r="G608" i="3"/>
  <c r="H607" i="3"/>
  <c r="I607" i="3" s="1"/>
  <c r="J606" i="3"/>
  <c r="K606" i="3" s="1"/>
  <c r="L606" i="3"/>
  <c r="BG579" i="6" l="1"/>
  <c r="AQ581" i="6"/>
  <c r="AP580" i="6"/>
  <c r="H319" i="6"/>
  <c r="P319" i="6" s="1"/>
  <c r="L319" i="6"/>
  <c r="Z319" i="6" s="1"/>
  <c r="AZ320" i="6"/>
  <c r="AY581" i="6"/>
  <c r="BF579" i="6"/>
  <c r="BH580" i="6"/>
  <c r="BE580" i="6"/>
  <c r="BJ580" i="6"/>
  <c r="BI580" i="6" s="1"/>
  <c r="A582" i="6"/>
  <c r="AI582" i="6" s="1"/>
  <c r="BD581" i="6"/>
  <c r="AM581" i="6" s="1"/>
  <c r="AW581" i="6"/>
  <c r="J607" i="3"/>
  <c r="K607" i="3" s="1"/>
  <c r="L607" i="3"/>
  <c r="G609" i="3"/>
  <c r="H608" i="3"/>
  <c r="I608" i="3" s="1"/>
  <c r="AQ582" i="6" l="1"/>
  <c r="AP581" i="6"/>
  <c r="G320" i="6"/>
  <c r="O320" i="6" s="1"/>
  <c r="C320" i="6"/>
  <c r="BA320" i="6"/>
  <c r="BG580" i="6"/>
  <c r="BF580" i="6" s="1"/>
  <c r="AY582" i="6"/>
  <c r="BH581" i="6"/>
  <c r="BE581" i="6"/>
  <c r="BJ581" i="6"/>
  <c r="BI581" i="6" s="1"/>
  <c r="AW582" i="6"/>
  <c r="A583" i="6"/>
  <c r="AI583" i="6" s="1"/>
  <c r="BD582" i="6"/>
  <c r="AM582" i="6" s="1"/>
  <c r="L608" i="3"/>
  <c r="J608" i="3"/>
  <c r="K608" i="3" s="1"/>
  <c r="G610" i="3"/>
  <c r="H609" i="3"/>
  <c r="I609" i="3" s="1"/>
  <c r="AQ583" i="6" l="1"/>
  <c r="AP582" i="6"/>
  <c r="H320" i="6"/>
  <c r="P320" i="6" s="1"/>
  <c r="L320" i="6"/>
  <c r="Z320" i="6" s="1"/>
  <c r="BB320" i="6"/>
  <c r="AZ321" i="6" s="1"/>
  <c r="BG581" i="6"/>
  <c r="BF581" i="6" s="1"/>
  <c r="AY583" i="6"/>
  <c r="BD583" i="6"/>
  <c r="AM583" i="6" s="1"/>
  <c r="AW583" i="6"/>
  <c r="A584" i="6"/>
  <c r="AI584" i="6" s="1"/>
  <c r="BJ582" i="6"/>
  <c r="BI582" i="6" s="1"/>
  <c r="BH582" i="6"/>
  <c r="BE582" i="6"/>
  <c r="H610" i="3"/>
  <c r="I610" i="3" s="1"/>
  <c r="G611" i="3"/>
  <c r="J609" i="3"/>
  <c r="K609" i="3" s="1"/>
  <c r="L609" i="3"/>
  <c r="AQ584" i="6" l="1"/>
  <c r="BG582" i="6"/>
  <c r="BF582" i="6" s="1"/>
  <c r="AP583" i="6"/>
  <c r="G321" i="6"/>
  <c r="O321" i="6" s="1"/>
  <c r="C321" i="6"/>
  <c r="BA321" i="6"/>
  <c r="AY584" i="6"/>
  <c r="A585" i="6"/>
  <c r="AI585" i="6" s="1"/>
  <c r="BD584" i="6"/>
  <c r="AM584" i="6" s="1"/>
  <c r="AW584" i="6"/>
  <c r="BJ583" i="6"/>
  <c r="BI583" i="6" s="1"/>
  <c r="BH583" i="6"/>
  <c r="BE583" i="6"/>
  <c r="H611" i="3"/>
  <c r="I611" i="3" s="1"/>
  <c r="G612" i="3"/>
  <c r="J610" i="3"/>
  <c r="K610" i="3" s="1"/>
  <c r="L610" i="3"/>
  <c r="BG583" i="6" l="1"/>
  <c r="AQ585" i="6"/>
  <c r="AP584" i="6"/>
  <c r="H321" i="6"/>
  <c r="P321" i="6" s="1"/>
  <c r="L321" i="6"/>
  <c r="Z321" i="6" s="1"/>
  <c r="BB321" i="6"/>
  <c r="AZ322" i="6" s="1"/>
  <c r="BF583" i="6"/>
  <c r="AY585" i="6"/>
  <c r="A586" i="6"/>
  <c r="AI586" i="6" s="1"/>
  <c r="BD585" i="6"/>
  <c r="AM585" i="6" s="1"/>
  <c r="AW585" i="6"/>
  <c r="BH584" i="6"/>
  <c r="BE584" i="6"/>
  <c r="BJ584" i="6"/>
  <c r="BI584" i="6" s="1"/>
  <c r="G613" i="3"/>
  <c r="H612" i="3"/>
  <c r="I612" i="3" s="1"/>
  <c r="J611" i="3"/>
  <c r="K611" i="3" s="1"/>
  <c r="L611" i="3"/>
  <c r="AQ586" i="6" l="1"/>
  <c r="AP585" i="6"/>
  <c r="G322" i="6"/>
  <c r="O322" i="6" s="1"/>
  <c r="BA322" i="6"/>
  <c r="C322" i="6"/>
  <c r="BG584" i="6"/>
  <c r="BF584" i="6" s="1"/>
  <c r="AY586" i="6"/>
  <c r="BH585" i="6"/>
  <c r="BE585" i="6"/>
  <c r="BJ585" i="6"/>
  <c r="BI585" i="6" s="1"/>
  <c r="AW586" i="6"/>
  <c r="A587" i="6"/>
  <c r="AI587" i="6" s="1"/>
  <c r="BD586" i="6"/>
  <c r="AM586" i="6" s="1"/>
  <c r="L612" i="3"/>
  <c r="J612" i="3"/>
  <c r="K612" i="3" s="1"/>
  <c r="G614" i="3"/>
  <c r="H613" i="3"/>
  <c r="I613" i="3" s="1"/>
  <c r="AQ587" i="6" l="1"/>
  <c r="AP586" i="6"/>
  <c r="L322" i="6"/>
  <c r="Z322" i="6" s="1"/>
  <c r="H322" i="6"/>
  <c r="P322" i="6" s="1"/>
  <c r="BB322" i="6"/>
  <c r="AZ323" i="6" s="1"/>
  <c r="BG585" i="6"/>
  <c r="BF585" i="6" s="1"/>
  <c r="AY587" i="6"/>
  <c r="BD587" i="6"/>
  <c r="AM587" i="6" s="1"/>
  <c r="AW587" i="6"/>
  <c r="A588" i="6"/>
  <c r="AI588" i="6" s="1"/>
  <c r="BJ586" i="6"/>
  <c r="BI586" i="6" s="1"/>
  <c r="BH586" i="6"/>
  <c r="BE586" i="6"/>
  <c r="J613" i="3"/>
  <c r="K613" i="3" s="1"/>
  <c r="L613" i="3"/>
  <c r="H614" i="3"/>
  <c r="I614" i="3" s="1"/>
  <c r="G615" i="3"/>
  <c r="AQ588" i="6" l="1"/>
  <c r="AP587" i="6"/>
  <c r="C323" i="6"/>
  <c r="G323" i="6"/>
  <c r="O323" i="6" s="1"/>
  <c r="BA323" i="6"/>
  <c r="BG586" i="6"/>
  <c r="BF586" i="6" s="1"/>
  <c r="AY588" i="6"/>
  <c r="BJ587" i="6"/>
  <c r="BI587" i="6" s="1"/>
  <c r="BH587" i="6"/>
  <c r="BE587" i="6"/>
  <c r="A589" i="6"/>
  <c r="AI589" i="6" s="1"/>
  <c r="BD588" i="6"/>
  <c r="AM588" i="6" s="1"/>
  <c r="AW588" i="6"/>
  <c r="H615" i="3"/>
  <c r="I615" i="3" s="1"/>
  <c r="G616" i="3"/>
  <c r="J614" i="3"/>
  <c r="K614" i="3" s="1"/>
  <c r="L614" i="3"/>
  <c r="AQ589" i="6" l="1"/>
  <c r="AP588" i="6"/>
  <c r="H323" i="6"/>
  <c r="P323" i="6" s="1"/>
  <c r="L323" i="6"/>
  <c r="Z323" i="6" s="1"/>
  <c r="BB323" i="6"/>
  <c r="AZ324" i="6" s="1"/>
  <c r="BG587" i="6"/>
  <c r="BF587" i="6" s="1"/>
  <c r="AY589" i="6"/>
  <c r="A590" i="6"/>
  <c r="AI590" i="6" s="1"/>
  <c r="BD589" i="6"/>
  <c r="AM589" i="6" s="1"/>
  <c r="AW589" i="6"/>
  <c r="BH588" i="6"/>
  <c r="BE588" i="6"/>
  <c r="BJ588" i="6"/>
  <c r="BI588" i="6" s="1"/>
  <c r="G617" i="3"/>
  <c r="H616" i="3"/>
  <c r="I616" i="3" s="1"/>
  <c r="J615" i="3"/>
  <c r="K615" i="3" s="1"/>
  <c r="L615" i="3"/>
  <c r="AQ590" i="6" l="1"/>
  <c r="AP589" i="6"/>
  <c r="G324" i="6"/>
  <c r="O324" i="6" s="1"/>
  <c r="BA324" i="6"/>
  <c r="C324" i="6"/>
  <c r="BG588" i="6"/>
  <c r="BF588" i="6" s="1"/>
  <c r="AY590" i="6"/>
  <c r="BH589" i="6"/>
  <c r="BE589" i="6"/>
  <c r="BJ589" i="6"/>
  <c r="BI589" i="6" s="1"/>
  <c r="AW590" i="6"/>
  <c r="A591" i="6"/>
  <c r="AI591" i="6" s="1"/>
  <c r="BD590" i="6"/>
  <c r="AM590" i="6" s="1"/>
  <c r="L616" i="3"/>
  <c r="J616" i="3"/>
  <c r="K616" i="3" s="1"/>
  <c r="G618" i="3"/>
  <c r="H617" i="3"/>
  <c r="I617" i="3" s="1"/>
  <c r="AQ591" i="6" l="1"/>
  <c r="AP590" i="6"/>
  <c r="H324" i="6"/>
  <c r="P324" i="6" s="1"/>
  <c r="L324" i="6"/>
  <c r="Z324" i="6" s="1"/>
  <c r="BB324" i="6"/>
  <c r="AZ325" i="6" s="1"/>
  <c r="BG589" i="6"/>
  <c r="BF589" i="6" s="1"/>
  <c r="AY591" i="6"/>
  <c r="BJ590" i="6"/>
  <c r="BI590" i="6" s="1"/>
  <c r="BH590" i="6"/>
  <c r="BE590" i="6"/>
  <c r="BD591" i="6"/>
  <c r="AM591" i="6" s="1"/>
  <c r="AW591" i="6"/>
  <c r="A592" i="6"/>
  <c r="AI592" i="6" s="1"/>
  <c r="J617" i="3"/>
  <c r="K617" i="3" s="1"/>
  <c r="L617" i="3"/>
  <c r="H618" i="3"/>
  <c r="I618" i="3" s="1"/>
  <c r="G619" i="3"/>
  <c r="AQ592" i="6" l="1"/>
  <c r="AP591" i="6"/>
  <c r="G325" i="6"/>
  <c r="O325" i="6" s="1"/>
  <c r="C325" i="6"/>
  <c r="BA325" i="6"/>
  <c r="BG590" i="6"/>
  <c r="BF590" i="6" s="1"/>
  <c r="AY592" i="6"/>
  <c r="A593" i="6"/>
  <c r="AI593" i="6" s="1"/>
  <c r="BD592" i="6"/>
  <c r="AM592" i="6" s="1"/>
  <c r="AW592" i="6"/>
  <c r="BJ591" i="6"/>
  <c r="BI591" i="6" s="1"/>
  <c r="BH591" i="6"/>
  <c r="BE591" i="6"/>
  <c r="J618" i="3"/>
  <c r="K618" i="3" s="1"/>
  <c r="L618" i="3"/>
  <c r="H619" i="3"/>
  <c r="I619" i="3" s="1"/>
  <c r="G620" i="3"/>
  <c r="AQ593" i="6" l="1"/>
  <c r="AP592" i="6"/>
  <c r="H325" i="6"/>
  <c r="P325" i="6" s="1"/>
  <c r="L325" i="6"/>
  <c r="Z325" i="6" s="1"/>
  <c r="BB325" i="6"/>
  <c r="AZ326" i="6" s="1"/>
  <c r="BG591" i="6"/>
  <c r="BF591" i="6" s="1"/>
  <c r="AY593" i="6"/>
  <c r="BH592" i="6"/>
  <c r="BE592" i="6"/>
  <c r="BJ592" i="6"/>
  <c r="BI592" i="6" s="1"/>
  <c r="A594" i="6"/>
  <c r="AI594" i="6" s="1"/>
  <c r="BD593" i="6"/>
  <c r="AM593" i="6" s="1"/>
  <c r="AW593" i="6"/>
  <c r="J619" i="3"/>
  <c r="K619" i="3" s="1"/>
  <c r="L619" i="3"/>
  <c r="G621" i="3"/>
  <c r="H620" i="3"/>
  <c r="I620" i="3" s="1"/>
  <c r="AQ594" i="6" l="1"/>
  <c r="AP593" i="6"/>
  <c r="C326" i="6"/>
  <c r="BA326" i="6"/>
  <c r="BB326" i="6" s="1"/>
  <c r="G326" i="6"/>
  <c r="O326" i="6" s="1"/>
  <c r="BG592" i="6"/>
  <c r="BF592" i="6" s="1"/>
  <c r="AY594" i="6"/>
  <c r="BH593" i="6"/>
  <c r="BE593" i="6"/>
  <c r="BJ593" i="6"/>
  <c r="BI593" i="6" s="1"/>
  <c r="AW594" i="6"/>
  <c r="A595" i="6"/>
  <c r="AI595" i="6" s="1"/>
  <c r="BD594" i="6"/>
  <c r="AM594" i="6" s="1"/>
  <c r="L620" i="3"/>
  <c r="J620" i="3"/>
  <c r="K620" i="3" s="1"/>
  <c r="G622" i="3"/>
  <c r="H621" i="3"/>
  <c r="I621" i="3" s="1"/>
  <c r="AQ595" i="6" l="1"/>
  <c r="AP594" i="6"/>
  <c r="H326" i="6"/>
  <c r="P326" i="6" s="1"/>
  <c r="L326" i="6"/>
  <c r="Z326" i="6" s="1"/>
  <c r="AZ327" i="6"/>
  <c r="BG593" i="6"/>
  <c r="BF593" i="6" s="1"/>
  <c r="AY595" i="6"/>
  <c r="BD595" i="6"/>
  <c r="AM595" i="6" s="1"/>
  <c r="AW595" i="6"/>
  <c r="A596" i="6"/>
  <c r="AI596" i="6" s="1"/>
  <c r="BJ594" i="6"/>
  <c r="BI594" i="6" s="1"/>
  <c r="BH594" i="6"/>
  <c r="BE594" i="6"/>
  <c r="J621" i="3"/>
  <c r="K621" i="3" s="1"/>
  <c r="L621" i="3"/>
  <c r="H622" i="3"/>
  <c r="I622" i="3" s="1"/>
  <c r="G623" i="3"/>
  <c r="AQ596" i="6" l="1"/>
  <c r="AP595" i="6"/>
  <c r="G327" i="6"/>
  <c r="O327" i="6" s="1"/>
  <c r="C327" i="6"/>
  <c r="BA327" i="6"/>
  <c r="BG594" i="6"/>
  <c r="BF594" i="6" s="1"/>
  <c r="AY596" i="6"/>
  <c r="A597" i="6"/>
  <c r="AI597" i="6" s="1"/>
  <c r="BD596" i="6"/>
  <c r="AM596" i="6" s="1"/>
  <c r="AW596" i="6"/>
  <c r="BJ595" i="6"/>
  <c r="BI595" i="6" s="1"/>
  <c r="BH595" i="6"/>
  <c r="BE595" i="6"/>
  <c r="G624" i="3"/>
  <c r="H623" i="3"/>
  <c r="I623" i="3" s="1"/>
  <c r="J622" i="3"/>
  <c r="K622" i="3" s="1"/>
  <c r="L622" i="3"/>
  <c r="AQ597" i="6" l="1"/>
  <c r="AP596" i="6"/>
  <c r="H327" i="6"/>
  <c r="P327" i="6" s="1"/>
  <c r="L327" i="6"/>
  <c r="Z327" i="6" s="1"/>
  <c r="BB327" i="6"/>
  <c r="AZ328" i="6" s="1"/>
  <c r="BG595" i="6"/>
  <c r="BF595" i="6" s="1"/>
  <c r="AY597" i="6"/>
  <c r="BH596" i="6"/>
  <c r="BE596" i="6"/>
  <c r="BJ596" i="6"/>
  <c r="BI596" i="6" s="1"/>
  <c r="A598" i="6"/>
  <c r="AI598" i="6" s="1"/>
  <c r="BD597" i="6"/>
  <c r="AM597" i="6" s="1"/>
  <c r="AW597" i="6"/>
  <c r="J623" i="3"/>
  <c r="K623" i="3" s="1"/>
  <c r="L623" i="3"/>
  <c r="G625" i="3"/>
  <c r="H624" i="3"/>
  <c r="I624" i="3" s="1"/>
  <c r="AQ598" i="6" l="1"/>
  <c r="AP597" i="6"/>
  <c r="G328" i="6"/>
  <c r="O328" i="6" s="1"/>
  <c r="BA328" i="6"/>
  <c r="C328" i="6"/>
  <c r="BG596" i="6"/>
  <c r="BF596" i="6" s="1"/>
  <c r="AY598" i="6"/>
  <c r="BH597" i="6"/>
  <c r="BE597" i="6"/>
  <c r="BJ597" i="6"/>
  <c r="BI597" i="6" s="1"/>
  <c r="A599" i="6"/>
  <c r="AI599" i="6" s="1"/>
  <c r="BD598" i="6"/>
  <c r="AM598" i="6" s="1"/>
  <c r="AW598" i="6"/>
  <c r="L624" i="3"/>
  <c r="J624" i="3"/>
  <c r="K624" i="3" s="1"/>
  <c r="G626" i="3"/>
  <c r="H625" i="3"/>
  <c r="I625" i="3" s="1"/>
  <c r="AQ599" i="6" l="1"/>
  <c r="AP598" i="6"/>
  <c r="L328" i="6"/>
  <c r="Z328" i="6" s="1"/>
  <c r="H328" i="6"/>
  <c r="P328" i="6" s="1"/>
  <c r="BB328" i="6"/>
  <c r="AZ329" i="6" s="1"/>
  <c r="BG597" i="6"/>
  <c r="BF597" i="6" s="1"/>
  <c r="AY599" i="6"/>
  <c r="BJ598" i="6"/>
  <c r="BI598" i="6" s="1"/>
  <c r="BE598" i="6"/>
  <c r="BH598" i="6"/>
  <c r="BG598" i="6" s="1"/>
  <c r="AW599" i="6"/>
  <c r="A600" i="6"/>
  <c r="AI600" i="6" s="1"/>
  <c r="BD599" i="6"/>
  <c r="AM599" i="6" s="1"/>
  <c r="J625" i="3"/>
  <c r="K625" i="3" s="1"/>
  <c r="L625" i="3"/>
  <c r="H626" i="3"/>
  <c r="I626" i="3" s="1"/>
  <c r="G627" i="3"/>
  <c r="AQ600" i="6" l="1"/>
  <c r="AP599" i="6"/>
  <c r="G329" i="6"/>
  <c r="O329" i="6" s="1"/>
  <c r="BA329" i="6"/>
  <c r="C329" i="6"/>
  <c r="BF598" i="6"/>
  <c r="AY600" i="6"/>
  <c r="BD600" i="6"/>
  <c r="AM600" i="6" s="1"/>
  <c r="A601" i="6"/>
  <c r="AI601" i="6" s="1"/>
  <c r="AW600" i="6"/>
  <c r="BJ599" i="6"/>
  <c r="BI599" i="6" s="1"/>
  <c r="BE599" i="6"/>
  <c r="BH599" i="6"/>
  <c r="H627" i="3"/>
  <c r="I627" i="3" s="1"/>
  <c r="G628" i="3"/>
  <c r="J626" i="3"/>
  <c r="K626" i="3" s="1"/>
  <c r="L626" i="3"/>
  <c r="BG599" i="6" l="1"/>
  <c r="BF599" i="6" s="1"/>
  <c r="AQ601" i="6"/>
  <c r="AP600" i="6"/>
  <c r="H329" i="6"/>
  <c r="P329" i="6" s="1"/>
  <c r="L329" i="6"/>
  <c r="Z329" i="6" s="1"/>
  <c r="BB329" i="6"/>
  <c r="AZ330" i="6" s="1"/>
  <c r="AY601" i="6"/>
  <c r="BH600" i="6"/>
  <c r="BJ600" i="6"/>
  <c r="BI600" i="6" s="1"/>
  <c r="BE600" i="6"/>
  <c r="A602" i="6"/>
  <c r="AI602" i="6" s="1"/>
  <c r="BD601" i="6"/>
  <c r="AM601" i="6" s="1"/>
  <c r="AW601" i="6"/>
  <c r="G629" i="3"/>
  <c r="H628" i="3"/>
  <c r="I628" i="3" s="1"/>
  <c r="J627" i="3"/>
  <c r="K627" i="3" s="1"/>
  <c r="L627" i="3"/>
  <c r="BG600" i="6" l="1"/>
  <c r="AQ602" i="6"/>
  <c r="AP601" i="6"/>
  <c r="C330" i="6"/>
  <c r="G330" i="6"/>
  <c r="O330" i="6" s="1"/>
  <c r="BA330" i="6"/>
  <c r="BF600" i="6"/>
  <c r="AY602" i="6"/>
  <c r="A603" i="6"/>
  <c r="AI603" i="6" s="1"/>
  <c r="BD602" i="6"/>
  <c r="AM602" i="6" s="1"/>
  <c r="AW602" i="6"/>
  <c r="BH601" i="6"/>
  <c r="BE601" i="6"/>
  <c r="BJ601" i="6"/>
  <c r="BI601" i="6" s="1"/>
  <c r="L628" i="3"/>
  <c r="J628" i="3"/>
  <c r="K628" i="3" s="1"/>
  <c r="G630" i="3"/>
  <c r="H629" i="3"/>
  <c r="I629" i="3" s="1"/>
  <c r="AQ603" i="6" l="1"/>
  <c r="BG601" i="6"/>
  <c r="BF601" i="6" s="1"/>
  <c r="AP602" i="6"/>
  <c r="H330" i="6"/>
  <c r="P330" i="6" s="1"/>
  <c r="L330" i="6"/>
  <c r="Z330" i="6" s="1"/>
  <c r="BB330" i="6"/>
  <c r="AZ331" i="6" s="1"/>
  <c r="AY603" i="6"/>
  <c r="BJ602" i="6"/>
  <c r="BI602" i="6" s="1"/>
  <c r="BE602" i="6"/>
  <c r="BH602" i="6"/>
  <c r="AW603" i="6"/>
  <c r="A604" i="6"/>
  <c r="AI604" i="6" s="1"/>
  <c r="BD603" i="6"/>
  <c r="AM603" i="6" s="1"/>
  <c r="H630" i="3"/>
  <c r="I630" i="3" s="1"/>
  <c r="G631" i="3"/>
  <c r="J629" i="3"/>
  <c r="K629" i="3" s="1"/>
  <c r="L629" i="3"/>
  <c r="BG602" i="6" l="1"/>
  <c r="BF602" i="6" s="1"/>
  <c r="AQ604" i="6"/>
  <c r="AP603" i="6"/>
  <c r="G331" i="6"/>
  <c r="O331" i="6" s="1"/>
  <c r="BA331" i="6"/>
  <c r="BB331" i="6" s="1"/>
  <c r="C331" i="6"/>
  <c r="AY604" i="6"/>
  <c r="BD604" i="6"/>
  <c r="AM604" i="6" s="1"/>
  <c r="A605" i="6"/>
  <c r="AI605" i="6" s="1"/>
  <c r="AW604" i="6"/>
  <c r="BJ603" i="6"/>
  <c r="BI603" i="6" s="1"/>
  <c r="BE603" i="6"/>
  <c r="BH603" i="6"/>
  <c r="G632" i="3"/>
  <c r="H631" i="3"/>
  <c r="I631" i="3" s="1"/>
  <c r="J630" i="3"/>
  <c r="K630" i="3" s="1"/>
  <c r="L630" i="3"/>
  <c r="AQ605" i="6" l="1"/>
  <c r="AP604" i="6"/>
  <c r="H331" i="6"/>
  <c r="P331" i="6" s="1"/>
  <c r="L331" i="6"/>
  <c r="Z331" i="6" s="1"/>
  <c r="AZ332" i="6"/>
  <c r="BG603" i="6"/>
  <c r="BF603" i="6" s="1"/>
  <c r="AY605" i="6"/>
  <c r="BH604" i="6"/>
  <c r="BJ604" i="6"/>
  <c r="BI604" i="6" s="1"/>
  <c r="BE604" i="6"/>
  <c r="A606" i="6"/>
  <c r="AI606" i="6" s="1"/>
  <c r="BD605" i="6"/>
  <c r="AM605" i="6" s="1"/>
  <c r="AW605" i="6"/>
  <c r="J631" i="3"/>
  <c r="K631" i="3" s="1"/>
  <c r="L631" i="3"/>
  <c r="G633" i="3"/>
  <c r="H632" i="3"/>
  <c r="I632" i="3" s="1"/>
  <c r="AQ606" i="6" l="1"/>
  <c r="AP605" i="6"/>
  <c r="G332" i="6"/>
  <c r="O332" i="6" s="1"/>
  <c r="BA332" i="6"/>
  <c r="C332" i="6"/>
  <c r="BG604" i="6"/>
  <c r="BF604" i="6" s="1"/>
  <c r="AY606" i="6"/>
  <c r="BH605" i="6"/>
  <c r="BE605" i="6"/>
  <c r="BJ605" i="6"/>
  <c r="BI605" i="6" s="1"/>
  <c r="A607" i="6"/>
  <c r="AI607" i="6" s="1"/>
  <c r="BD606" i="6"/>
  <c r="AM606" i="6" s="1"/>
  <c r="AW606" i="6"/>
  <c r="L632" i="3"/>
  <c r="J632" i="3"/>
  <c r="K632" i="3" s="1"/>
  <c r="G634" i="3"/>
  <c r="H633" i="3"/>
  <c r="I633" i="3" s="1"/>
  <c r="AQ607" i="6" l="1"/>
  <c r="AP606" i="6"/>
  <c r="L332" i="6"/>
  <c r="Z332" i="6" s="1"/>
  <c r="H332" i="6"/>
  <c r="P332" i="6" s="1"/>
  <c r="BB332" i="6"/>
  <c r="AZ333" i="6" s="1"/>
  <c r="BG605" i="6"/>
  <c r="BF605" i="6" s="1"/>
  <c r="AY607" i="6"/>
  <c r="AW607" i="6"/>
  <c r="A608" i="6"/>
  <c r="AI608" i="6" s="1"/>
  <c r="BD607" i="6"/>
  <c r="AM607" i="6" s="1"/>
  <c r="BJ606" i="6"/>
  <c r="BI606" i="6" s="1"/>
  <c r="BE606" i="6"/>
  <c r="BH606" i="6"/>
  <c r="BG606" i="6" s="1"/>
  <c r="H634" i="3"/>
  <c r="I634" i="3" s="1"/>
  <c r="G635" i="3"/>
  <c r="J633" i="3"/>
  <c r="K633" i="3" s="1"/>
  <c r="L633" i="3"/>
  <c r="AQ608" i="6" l="1"/>
  <c r="AP607" i="6"/>
  <c r="G333" i="6"/>
  <c r="O333" i="6" s="1"/>
  <c r="BA333" i="6"/>
  <c r="C333" i="6"/>
  <c r="AY608" i="6"/>
  <c r="BF606" i="6"/>
  <c r="BJ607" i="6"/>
  <c r="BI607" i="6" s="1"/>
  <c r="BE607" i="6"/>
  <c r="BH607" i="6"/>
  <c r="BG607" i="6" s="1"/>
  <c r="BD608" i="6"/>
  <c r="AM608" i="6" s="1"/>
  <c r="A609" i="6"/>
  <c r="AI609" i="6" s="1"/>
  <c r="AW608" i="6"/>
  <c r="H635" i="3"/>
  <c r="I635" i="3" s="1"/>
  <c r="G636" i="3"/>
  <c r="J634" i="3"/>
  <c r="K634" i="3" s="1"/>
  <c r="L634" i="3"/>
  <c r="AQ609" i="6" l="1"/>
  <c r="AP608" i="6"/>
  <c r="L333" i="6"/>
  <c r="Z333" i="6" s="1"/>
  <c r="H333" i="6"/>
  <c r="P333" i="6" s="1"/>
  <c r="BB333" i="6"/>
  <c r="AZ334" i="6" s="1"/>
  <c r="BF607" i="6"/>
  <c r="AY609" i="6"/>
  <c r="A610" i="6"/>
  <c r="AI610" i="6" s="1"/>
  <c r="BD609" i="6"/>
  <c r="AM609" i="6" s="1"/>
  <c r="AW609" i="6"/>
  <c r="BH608" i="6"/>
  <c r="BJ608" i="6"/>
  <c r="BI608" i="6" s="1"/>
  <c r="BE608" i="6"/>
  <c r="G637" i="3"/>
  <c r="H636" i="3"/>
  <c r="I636" i="3" s="1"/>
  <c r="J635" i="3"/>
  <c r="K635" i="3" s="1"/>
  <c r="L635" i="3"/>
  <c r="AQ610" i="6" l="1"/>
  <c r="AP609" i="6"/>
  <c r="G334" i="6"/>
  <c r="O334" i="6" s="1"/>
  <c r="BA334" i="6"/>
  <c r="C334" i="6"/>
  <c r="BG608" i="6"/>
  <c r="BF608" i="6" s="1"/>
  <c r="AY610" i="6"/>
  <c r="BH609" i="6"/>
  <c r="BE609" i="6"/>
  <c r="BJ609" i="6"/>
  <c r="BI609" i="6" s="1"/>
  <c r="AW610" i="6"/>
  <c r="A611" i="6"/>
  <c r="AI611" i="6" s="1"/>
  <c r="BD610" i="6"/>
  <c r="AM610" i="6" s="1"/>
  <c r="L636" i="3"/>
  <c r="J636" i="3"/>
  <c r="K636" i="3" s="1"/>
  <c r="G638" i="3"/>
  <c r="H637" i="3"/>
  <c r="I637" i="3" s="1"/>
  <c r="AQ611" i="6" l="1"/>
  <c r="AP610" i="6"/>
  <c r="L334" i="6"/>
  <c r="Z334" i="6" s="1"/>
  <c r="H334" i="6"/>
  <c r="P334" i="6" s="1"/>
  <c r="BB334" i="6"/>
  <c r="AZ335" i="6" s="1"/>
  <c r="BG609" i="6"/>
  <c r="BF609" i="6" s="1"/>
  <c r="AY611" i="6"/>
  <c r="BJ610" i="6"/>
  <c r="BI610" i="6" s="1"/>
  <c r="BE610" i="6"/>
  <c r="BH610" i="6"/>
  <c r="BG610" i="6" s="1"/>
  <c r="A612" i="6"/>
  <c r="AI612" i="6" s="1"/>
  <c r="BD611" i="6"/>
  <c r="AM611" i="6" s="1"/>
  <c r="AW611" i="6"/>
  <c r="J637" i="3"/>
  <c r="K637" i="3" s="1"/>
  <c r="L637" i="3"/>
  <c r="H638" i="3"/>
  <c r="I638" i="3" s="1"/>
  <c r="G639" i="3"/>
  <c r="AQ612" i="6" l="1"/>
  <c r="AP611" i="6"/>
  <c r="G335" i="6"/>
  <c r="O335" i="6" s="1"/>
  <c r="C335" i="6"/>
  <c r="BA335" i="6"/>
  <c r="BF610" i="6"/>
  <c r="AY612" i="6"/>
  <c r="BH611" i="6"/>
  <c r="BE611" i="6"/>
  <c r="BJ611" i="6"/>
  <c r="BI611" i="6" s="1"/>
  <c r="A613" i="6"/>
  <c r="AI613" i="6" s="1"/>
  <c r="BD612" i="6"/>
  <c r="AM612" i="6" s="1"/>
  <c r="AW612" i="6"/>
  <c r="G640" i="3"/>
  <c r="H639" i="3"/>
  <c r="I639" i="3" s="1"/>
  <c r="J638" i="3"/>
  <c r="K638" i="3" s="1"/>
  <c r="L638" i="3"/>
  <c r="AQ613" i="6" l="1"/>
  <c r="AP612" i="6"/>
  <c r="L335" i="6"/>
  <c r="Z335" i="6" s="1"/>
  <c r="H335" i="6"/>
  <c r="P335" i="6" s="1"/>
  <c r="BB335" i="6"/>
  <c r="AZ336" i="6" s="1"/>
  <c r="BG611" i="6"/>
  <c r="BF611" i="6" s="1"/>
  <c r="AY613" i="6"/>
  <c r="AW613" i="6"/>
  <c r="A614" i="6"/>
  <c r="AI614" i="6" s="1"/>
  <c r="BD613" i="6"/>
  <c r="AM613" i="6" s="1"/>
  <c r="BH612" i="6"/>
  <c r="BE612" i="6"/>
  <c r="BJ612" i="6"/>
  <c r="BI612" i="6" s="1"/>
  <c r="J639" i="3"/>
  <c r="K639" i="3" s="1"/>
  <c r="L639" i="3"/>
  <c r="G641" i="3"/>
  <c r="H640" i="3"/>
  <c r="I640" i="3" s="1"/>
  <c r="AQ614" i="6" l="1"/>
  <c r="BG612" i="6"/>
  <c r="BF612" i="6" s="1"/>
  <c r="AP613" i="6"/>
  <c r="G336" i="6"/>
  <c r="O336" i="6" s="1"/>
  <c r="C336" i="6"/>
  <c r="BA336" i="6"/>
  <c r="AY614" i="6"/>
  <c r="BJ613" i="6"/>
  <c r="BI613" i="6" s="1"/>
  <c r="BH613" i="6"/>
  <c r="BE613" i="6"/>
  <c r="BD614" i="6"/>
  <c r="AM614" i="6" s="1"/>
  <c r="AW614" i="6"/>
  <c r="A615" i="6"/>
  <c r="AI615" i="6" s="1"/>
  <c r="G642" i="3"/>
  <c r="H641" i="3"/>
  <c r="I641" i="3" s="1"/>
  <c r="L640" i="3"/>
  <c r="J640" i="3"/>
  <c r="K640" i="3" s="1"/>
  <c r="AQ615" i="6" l="1"/>
  <c r="AP614" i="6"/>
  <c r="H336" i="6"/>
  <c r="P336" i="6" s="1"/>
  <c r="L336" i="6"/>
  <c r="Z336" i="6" s="1"/>
  <c r="BB336" i="6"/>
  <c r="AZ337" i="6" s="1"/>
  <c r="BG613" i="6"/>
  <c r="BF613" i="6" s="1"/>
  <c r="AY615" i="6"/>
  <c r="A616" i="6"/>
  <c r="AI616" i="6" s="1"/>
  <c r="BD615" i="6"/>
  <c r="AM615" i="6" s="1"/>
  <c r="AW615" i="6"/>
  <c r="BJ614" i="6"/>
  <c r="BI614" i="6" s="1"/>
  <c r="BH614" i="6"/>
  <c r="BE614" i="6"/>
  <c r="J641" i="3"/>
  <c r="K641" i="3" s="1"/>
  <c r="L641" i="3"/>
  <c r="H642" i="3"/>
  <c r="I642" i="3" s="1"/>
  <c r="G643" i="3"/>
  <c r="AQ616" i="6" l="1"/>
  <c r="AP615" i="6"/>
  <c r="G337" i="6"/>
  <c r="O337" i="6" s="1"/>
  <c r="BA337" i="6"/>
  <c r="C337" i="6"/>
  <c r="BG614" i="6"/>
  <c r="BF614" i="6" s="1"/>
  <c r="AY616" i="6"/>
  <c r="BH615" i="6"/>
  <c r="BE615" i="6"/>
  <c r="BJ615" i="6"/>
  <c r="BI615" i="6" s="1"/>
  <c r="A617" i="6"/>
  <c r="AI617" i="6" s="1"/>
  <c r="BD616" i="6"/>
  <c r="AM616" i="6" s="1"/>
  <c r="AW616" i="6"/>
  <c r="J642" i="3"/>
  <c r="K642" i="3" s="1"/>
  <c r="L642" i="3"/>
  <c r="H643" i="3"/>
  <c r="I643" i="3" s="1"/>
  <c r="G644" i="3"/>
  <c r="BG615" i="6" l="1"/>
  <c r="AQ617" i="6"/>
  <c r="AP616" i="6"/>
  <c r="L337" i="6"/>
  <c r="Z337" i="6" s="1"/>
  <c r="H337" i="6"/>
  <c r="P337" i="6" s="1"/>
  <c r="BB337" i="6"/>
  <c r="AZ338" i="6" s="1"/>
  <c r="BF615" i="6"/>
  <c r="AY617" i="6"/>
  <c r="AW617" i="6"/>
  <c r="A618" i="6"/>
  <c r="AI618" i="6" s="1"/>
  <c r="BD617" i="6"/>
  <c r="AM617" i="6" s="1"/>
  <c r="BH616" i="6"/>
  <c r="BE616" i="6"/>
  <c r="BJ616" i="6"/>
  <c r="BI616" i="6" s="1"/>
  <c r="J643" i="3"/>
  <c r="K643" i="3" s="1"/>
  <c r="L643" i="3"/>
  <c r="G645" i="3"/>
  <c r="H644" i="3"/>
  <c r="I644" i="3" s="1"/>
  <c r="AQ618" i="6" l="1"/>
  <c r="AP617" i="6"/>
  <c r="G338" i="6"/>
  <c r="O338" i="6" s="1"/>
  <c r="BA338" i="6"/>
  <c r="C338" i="6"/>
  <c r="BG616" i="6"/>
  <c r="BF616" i="6" s="1"/>
  <c r="AY618" i="6"/>
  <c r="BJ617" i="6"/>
  <c r="BI617" i="6" s="1"/>
  <c r="BH617" i="6"/>
  <c r="BE617" i="6"/>
  <c r="BD618" i="6"/>
  <c r="AM618" i="6" s="1"/>
  <c r="AW618" i="6"/>
  <c r="A619" i="6"/>
  <c r="AI619" i="6" s="1"/>
  <c r="G646" i="3"/>
  <c r="H645" i="3"/>
  <c r="I645" i="3" s="1"/>
  <c r="L644" i="3"/>
  <c r="J644" i="3"/>
  <c r="K644" i="3" s="1"/>
  <c r="AQ619" i="6" l="1"/>
  <c r="AP618" i="6"/>
  <c r="L338" i="6"/>
  <c r="Z338" i="6" s="1"/>
  <c r="H338" i="6"/>
  <c r="P338" i="6" s="1"/>
  <c r="BB338" i="6"/>
  <c r="AZ339" i="6" s="1"/>
  <c r="BG617" i="6"/>
  <c r="BF617" i="6" s="1"/>
  <c r="AY619" i="6"/>
  <c r="BJ618" i="6"/>
  <c r="BI618" i="6" s="1"/>
  <c r="BH618" i="6"/>
  <c r="BE618" i="6"/>
  <c r="A620" i="6"/>
  <c r="AI620" i="6" s="1"/>
  <c r="BD619" i="6"/>
  <c r="AM619" i="6" s="1"/>
  <c r="AW619" i="6"/>
  <c r="J645" i="3"/>
  <c r="K645" i="3" s="1"/>
  <c r="L645" i="3"/>
  <c r="H646" i="3"/>
  <c r="I646" i="3" s="1"/>
  <c r="G647" i="3"/>
  <c r="BG618" i="6" l="1"/>
  <c r="BF618" i="6" s="1"/>
  <c r="AQ620" i="6"/>
  <c r="AP619" i="6"/>
  <c r="C339" i="6"/>
  <c r="G339" i="6"/>
  <c r="O339" i="6" s="1"/>
  <c r="BA339" i="6"/>
  <c r="AY620" i="6"/>
  <c r="BH619" i="6"/>
  <c r="BE619" i="6"/>
  <c r="BJ619" i="6"/>
  <c r="BI619" i="6" s="1"/>
  <c r="A621" i="6"/>
  <c r="AI621" i="6" s="1"/>
  <c r="BD620" i="6"/>
  <c r="AM620" i="6" s="1"/>
  <c r="AW620" i="6"/>
  <c r="G648" i="3"/>
  <c r="H647" i="3"/>
  <c r="I647" i="3" s="1"/>
  <c r="J646" i="3"/>
  <c r="K646" i="3" s="1"/>
  <c r="L646" i="3"/>
  <c r="AQ621" i="6" l="1"/>
  <c r="AP620" i="6"/>
  <c r="BB339" i="6"/>
  <c r="AZ340" i="6" s="1"/>
  <c r="L339" i="6"/>
  <c r="Z339" i="6" s="1"/>
  <c r="H339" i="6"/>
  <c r="P339" i="6" s="1"/>
  <c r="BG619" i="6"/>
  <c r="BF619" i="6" s="1"/>
  <c r="AY621" i="6"/>
  <c r="BH620" i="6"/>
  <c r="BE620" i="6"/>
  <c r="BJ620" i="6"/>
  <c r="BI620" i="6" s="1"/>
  <c r="AW621" i="6"/>
  <c r="A622" i="6"/>
  <c r="AI622" i="6" s="1"/>
  <c r="BD621" i="6"/>
  <c r="AM621" i="6" s="1"/>
  <c r="J647" i="3"/>
  <c r="K647" i="3" s="1"/>
  <c r="L647" i="3"/>
  <c r="G649" i="3"/>
  <c r="H648" i="3"/>
  <c r="I648" i="3" s="1"/>
  <c r="AQ622" i="6" l="1"/>
  <c r="BG620" i="6"/>
  <c r="BF620" i="6" s="1"/>
  <c r="AP621" i="6"/>
  <c r="C340" i="6"/>
  <c r="G340" i="6"/>
  <c r="O340" i="6" s="1"/>
  <c r="BA340" i="6"/>
  <c r="BB340" i="6" s="1"/>
  <c r="AY622" i="6"/>
  <c r="BJ621" i="6"/>
  <c r="BI621" i="6" s="1"/>
  <c r="BH621" i="6"/>
  <c r="BE621" i="6"/>
  <c r="BD622" i="6"/>
  <c r="AM622" i="6" s="1"/>
  <c r="AW622" i="6"/>
  <c r="A623" i="6"/>
  <c r="AI623" i="6" s="1"/>
  <c r="L648" i="3"/>
  <c r="J648" i="3"/>
  <c r="K648" i="3" s="1"/>
  <c r="G650" i="3"/>
  <c r="H649" i="3"/>
  <c r="I649" i="3" s="1"/>
  <c r="AQ623" i="6" l="1"/>
  <c r="AP622" i="6"/>
  <c r="H340" i="6"/>
  <c r="P340" i="6" s="1"/>
  <c r="L340" i="6"/>
  <c r="Z340" i="6" s="1"/>
  <c r="AZ341" i="6"/>
  <c r="BG621" i="6"/>
  <c r="BF621" i="6" s="1"/>
  <c r="AY623" i="6"/>
  <c r="BJ622" i="6"/>
  <c r="BI622" i="6" s="1"/>
  <c r="BH622" i="6"/>
  <c r="BE622" i="6"/>
  <c r="A624" i="6"/>
  <c r="AI624" i="6" s="1"/>
  <c r="BD623" i="6"/>
  <c r="AM623" i="6" s="1"/>
  <c r="AW623" i="6"/>
  <c r="H650" i="3"/>
  <c r="I650" i="3" s="1"/>
  <c r="G651" i="3"/>
  <c r="J649" i="3"/>
  <c r="K649" i="3" s="1"/>
  <c r="L649" i="3"/>
  <c r="AQ624" i="6" l="1"/>
  <c r="AP623" i="6"/>
  <c r="C341" i="6"/>
  <c r="G341" i="6"/>
  <c r="O341" i="6" s="1"/>
  <c r="BA341" i="6"/>
  <c r="BG622" i="6"/>
  <c r="BF622" i="6" s="1"/>
  <c r="AY624" i="6"/>
  <c r="A625" i="6"/>
  <c r="AI625" i="6" s="1"/>
  <c r="BD624" i="6"/>
  <c r="AM624" i="6" s="1"/>
  <c r="AW624" i="6"/>
  <c r="BH623" i="6"/>
  <c r="BE623" i="6"/>
  <c r="BJ623" i="6"/>
  <c r="BI623" i="6" s="1"/>
  <c r="H651" i="3"/>
  <c r="I651" i="3" s="1"/>
  <c r="G652" i="3"/>
  <c r="J650" i="3"/>
  <c r="K650" i="3" s="1"/>
  <c r="L650" i="3"/>
  <c r="AQ625" i="6" l="1"/>
  <c r="AP624" i="6"/>
  <c r="H341" i="6"/>
  <c r="P341" i="6" s="1"/>
  <c r="L341" i="6"/>
  <c r="Z341" i="6" s="1"/>
  <c r="BB341" i="6"/>
  <c r="AZ342" i="6" s="1"/>
  <c r="BG623" i="6"/>
  <c r="BF623" i="6" s="1"/>
  <c r="AY625" i="6"/>
  <c r="BJ624" i="6"/>
  <c r="BI624" i="6" s="1"/>
  <c r="BH624" i="6"/>
  <c r="BE624" i="6"/>
  <c r="BD625" i="6"/>
  <c r="AM625" i="6" s="1"/>
  <c r="AW625" i="6"/>
  <c r="A626" i="6"/>
  <c r="AI626" i="6" s="1"/>
  <c r="G653" i="3"/>
  <c r="H652" i="3"/>
  <c r="I652" i="3" s="1"/>
  <c r="J651" i="3"/>
  <c r="K651" i="3" s="1"/>
  <c r="L651" i="3"/>
  <c r="AQ626" i="6" l="1"/>
  <c r="BG624" i="6"/>
  <c r="BF624" i="6" s="1"/>
  <c r="AP625" i="6"/>
  <c r="C342" i="6"/>
  <c r="BA342" i="6"/>
  <c r="G342" i="6"/>
  <c r="O342" i="6" s="1"/>
  <c r="AY626" i="6"/>
  <c r="A627" i="6"/>
  <c r="AI627" i="6" s="1"/>
  <c r="BD626" i="6"/>
  <c r="AM626" i="6" s="1"/>
  <c r="AW626" i="6"/>
  <c r="BJ625" i="6"/>
  <c r="BI625" i="6" s="1"/>
  <c r="BH625" i="6"/>
  <c r="BE625" i="6"/>
  <c r="L652" i="3"/>
  <c r="J652" i="3"/>
  <c r="K652" i="3" s="1"/>
  <c r="G654" i="3"/>
  <c r="H653" i="3"/>
  <c r="I653" i="3" s="1"/>
  <c r="AQ627" i="6" l="1"/>
  <c r="AP626" i="6"/>
  <c r="L342" i="6"/>
  <c r="Z342" i="6" s="1"/>
  <c r="H342" i="6"/>
  <c r="P342" i="6" s="1"/>
  <c r="BB342" i="6"/>
  <c r="AZ343" i="6" s="1"/>
  <c r="BG625" i="6"/>
  <c r="BF625" i="6" s="1"/>
  <c r="AY627" i="6"/>
  <c r="BH626" i="6"/>
  <c r="BE626" i="6"/>
  <c r="BJ626" i="6"/>
  <c r="BI626" i="6" s="1"/>
  <c r="A628" i="6"/>
  <c r="AI628" i="6" s="1"/>
  <c r="BD627" i="6"/>
  <c r="AM627" i="6" s="1"/>
  <c r="AW627" i="6"/>
  <c r="J653" i="3"/>
  <c r="K653" i="3" s="1"/>
  <c r="L653" i="3"/>
  <c r="H654" i="3"/>
  <c r="I654" i="3" s="1"/>
  <c r="G655" i="3"/>
  <c r="BG626" i="6" l="1"/>
  <c r="AQ628" i="6"/>
  <c r="AP627" i="6"/>
  <c r="G343" i="6"/>
  <c r="O343" i="6" s="1"/>
  <c r="BA343" i="6"/>
  <c r="C343" i="6"/>
  <c r="AY628" i="6"/>
  <c r="BF626" i="6"/>
  <c r="BH627" i="6"/>
  <c r="BE627" i="6"/>
  <c r="BJ627" i="6"/>
  <c r="BI627" i="6" s="1"/>
  <c r="AW628" i="6"/>
  <c r="A629" i="6"/>
  <c r="AI629" i="6" s="1"/>
  <c r="BD628" i="6"/>
  <c r="AM628" i="6" s="1"/>
  <c r="J654" i="3"/>
  <c r="K654" i="3" s="1"/>
  <c r="L654" i="3"/>
  <c r="G656" i="3"/>
  <c r="H655" i="3"/>
  <c r="I655" i="3" s="1"/>
  <c r="BG627" i="6" l="1"/>
  <c r="AQ629" i="6"/>
  <c r="AP628" i="6"/>
  <c r="H343" i="6"/>
  <c r="P343" i="6" s="1"/>
  <c r="L343" i="6"/>
  <c r="Z343" i="6" s="1"/>
  <c r="BB343" i="6"/>
  <c r="AZ344" i="6" s="1"/>
  <c r="AY629" i="6"/>
  <c r="BF627" i="6"/>
  <c r="BD629" i="6"/>
  <c r="AM629" i="6" s="1"/>
  <c r="AW629" i="6"/>
  <c r="A630" i="6"/>
  <c r="AI630" i="6" s="1"/>
  <c r="BJ628" i="6"/>
  <c r="BI628" i="6" s="1"/>
  <c r="BH628" i="6"/>
  <c r="BE628" i="6"/>
  <c r="G657" i="3"/>
  <c r="H656" i="3"/>
  <c r="I656" i="3" s="1"/>
  <c r="J655" i="3"/>
  <c r="K655" i="3" s="1"/>
  <c r="L655" i="3"/>
  <c r="AQ630" i="6" l="1"/>
  <c r="AP629" i="6"/>
  <c r="G344" i="6"/>
  <c r="O344" i="6" s="1"/>
  <c r="BA344" i="6"/>
  <c r="C344" i="6"/>
  <c r="BG628" i="6"/>
  <c r="BF628" i="6" s="1"/>
  <c r="AY630" i="6"/>
  <c r="BJ629" i="6"/>
  <c r="BI629" i="6" s="1"/>
  <c r="BH629" i="6"/>
  <c r="BE629" i="6"/>
  <c r="BD630" i="6"/>
  <c r="AM630" i="6" s="1"/>
  <c r="A631" i="6"/>
  <c r="AI631" i="6" s="1"/>
  <c r="AW630" i="6"/>
  <c r="L656" i="3"/>
  <c r="J656" i="3"/>
  <c r="K656" i="3" s="1"/>
  <c r="G658" i="3"/>
  <c r="H657" i="3"/>
  <c r="I657" i="3" s="1"/>
  <c r="AQ631" i="6" l="1"/>
  <c r="AP630" i="6"/>
  <c r="L344" i="6"/>
  <c r="Z344" i="6" s="1"/>
  <c r="H344" i="6"/>
  <c r="P344" i="6" s="1"/>
  <c r="BB344" i="6"/>
  <c r="AZ345" i="6" s="1"/>
  <c r="BG629" i="6"/>
  <c r="BF629" i="6" s="1"/>
  <c r="AY631" i="6"/>
  <c r="BJ630" i="6"/>
  <c r="BI630" i="6" s="1"/>
  <c r="BE630" i="6"/>
  <c r="BH630" i="6"/>
  <c r="BG630" i="6" s="1"/>
  <c r="AW631" i="6"/>
  <c r="BD631" i="6"/>
  <c r="AM631" i="6" s="1"/>
  <c r="A632" i="6"/>
  <c r="AI632" i="6" s="1"/>
  <c r="H658" i="3"/>
  <c r="I658" i="3" s="1"/>
  <c r="G659" i="3"/>
  <c r="J657" i="3"/>
  <c r="K657" i="3" s="1"/>
  <c r="L657" i="3"/>
  <c r="AQ632" i="6" l="1"/>
  <c r="AP631" i="6"/>
  <c r="G345" i="6"/>
  <c r="O345" i="6" s="1"/>
  <c r="C345" i="6"/>
  <c r="BA345" i="6"/>
  <c r="BF630" i="6"/>
  <c r="AY632" i="6"/>
  <c r="BJ631" i="6"/>
  <c r="BI631" i="6" s="1"/>
  <c r="BE631" i="6"/>
  <c r="BH631" i="6"/>
  <c r="BG631" i="6" s="1"/>
  <c r="BD632" i="6"/>
  <c r="AM632" i="6" s="1"/>
  <c r="AW632" i="6"/>
  <c r="A633" i="6"/>
  <c r="AI633" i="6" s="1"/>
  <c r="H659" i="3"/>
  <c r="I659" i="3" s="1"/>
  <c r="G660" i="3"/>
  <c r="J658" i="3"/>
  <c r="K658" i="3" s="1"/>
  <c r="L658" i="3"/>
  <c r="AQ633" i="6" l="1"/>
  <c r="AP632" i="6"/>
  <c r="H345" i="6"/>
  <c r="P345" i="6" s="1"/>
  <c r="L345" i="6"/>
  <c r="Z345" i="6" s="1"/>
  <c r="BB345" i="6"/>
  <c r="AZ346" i="6" s="1"/>
  <c r="AY633" i="6"/>
  <c r="BF631" i="6"/>
  <c r="BJ632" i="6"/>
  <c r="BI632" i="6" s="1"/>
  <c r="BE632" i="6"/>
  <c r="BH632" i="6"/>
  <c r="A634" i="6"/>
  <c r="AI634" i="6" s="1"/>
  <c r="BD633" i="6"/>
  <c r="AM633" i="6" s="1"/>
  <c r="AW633" i="6"/>
  <c r="G661" i="3"/>
  <c r="H660" i="3"/>
  <c r="I660" i="3" s="1"/>
  <c r="J659" i="3"/>
  <c r="K659" i="3" s="1"/>
  <c r="L659" i="3"/>
  <c r="AQ634" i="6" l="1"/>
  <c r="AP633" i="6"/>
  <c r="BA346" i="6"/>
  <c r="BB346" i="6" s="1"/>
  <c r="C346" i="6"/>
  <c r="G346" i="6"/>
  <c r="O346" i="6" s="1"/>
  <c r="BG632" i="6"/>
  <c r="BF632" i="6" s="1"/>
  <c r="AY634" i="6"/>
  <c r="BD634" i="6"/>
  <c r="AM634" i="6" s="1"/>
  <c r="AW634" i="6"/>
  <c r="A635" i="6"/>
  <c r="AI635" i="6" s="1"/>
  <c r="BH633" i="6"/>
  <c r="BE633" i="6"/>
  <c r="BJ633" i="6"/>
  <c r="BI633" i="6" s="1"/>
  <c r="L660" i="3"/>
  <c r="J660" i="3"/>
  <c r="K660" i="3" s="1"/>
  <c r="G662" i="3"/>
  <c r="H661" i="3"/>
  <c r="I661" i="3" s="1"/>
  <c r="AQ635" i="6" l="1"/>
  <c r="AP634" i="6"/>
  <c r="H346" i="6"/>
  <c r="P346" i="6" s="1"/>
  <c r="L346" i="6"/>
  <c r="Z346" i="6" s="1"/>
  <c r="AZ347" i="6"/>
  <c r="BG633" i="6"/>
  <c r="BF633" i="6" s="1"/>
  <c r="AY635" i="6"/>
  <c r="BJ634" i="6"/>
  <c r="BI634" i="6" s="1"/>
  <c r="BE634" i="6"/>
  <c r="BH634" i="6"/>
  <c r="AW635" i="6"/>
  <c r="BD635" i="6"/>
  <c r="AM635" i="6" s="1"/>
  <c r="A636" i="6"/>
  <c r="AI636" i="6" s="1"/>
  <c r="H662" i="3"/>
  <c r="I662" i="3" s="1"/>
  <c r="G663" i="3"/>
  <c r="J661" i="3"/>
  <c r="K661" i="3" s="1"/>
  <c r="L661" i="3"/>
  <c r="AQ636" i="6" l="1"/>
  <c r="AP635" i="6"/>
  <c r="BA347" i="6"/>
  <c r="BB347" i="6" s="1"/>
  <c r="C347" i="6"/>
  <c r="G347" i="6"/>
  <c r="O347" i="6" s="1"/>
  <c r="BG634" i="6"/>
  <c r="BF634" i="6" s="1"/>
  <c r="AY636" i="6"/>
  <c r="BD636" i="6"/>
  <c r="AM636" i="6" s="1"/>
  <c r="AW636" i="6"/>
  <c r="A637" i="6"/>
  <c r="AI637" i="6" s="1"/>
  <c r="BJ635" i="6"/>
  <c r="BI635" i="6" s="1"/>
  <c r="BE635" i="6"/>
  <c r="BH635" i="6"/>
  <c r="BG635" i="6" s="1"/>
  <c r="G664" i="3"/>
  <c r="H663" i="3"/>
  <c r="I663" i="3" s="1"/>
  <c r="J662" i="3"/>
  <c r="K662" i="3" s="1"/>
  <c r="L662" i="3"/>
  <c r="AQ637" i="6" l="1"/>
  <c r="AP636" i="6"/>
  <c r="H347" i="6"/>
  <c r="P347" i="6" s="1"/>
  <c r="L347" i="6"/>
  <c r="Z347" i="6" s="1"/>
  <c r="AZ348" i="6"/>
  <c r="AY637" i="6"/>
  <c r="BF635" i="6"/>
  <c r="A638" i="6"/>
  <c r="AI638" i="6" s="1"/>
  <c r="BD637" i="6"/>
  <c r="AM637" i="6" s="1"/>
  <c r="AW637" i="6"/>
  <c r="BJ636" i="6"/>
  <c r="BI636" i="6" s="1"/>
  <c r="BE636" i="6"/>
  <c r="BH636" i="6"/>
  <c r="BG636" i="6" s="1"/>
  <c r="J663" i="3"/>
  <c r="K663" i="3" s="1"/>
  <c r="L663" i="3"/>
  <c r="G665" i="3"/>
  <c r="H664" i="3"/>
  <c r="I664" i="3" s="1"/>
  <c r="AQ638" i="6" l="1"/>
  <c r="AP637" i="6"/>
  <c r="C348" i="6"/>
  <c r="G348" i="6"/>
  <c r="O348" i="6" s="1"/>
  <c r="BA348" i="6"/>
  <c r="BF636" i="6"/>
  <c r="AY638" i="6"/>
  <c r="BH637" i="6"/>
  <c r="BE637" i="6"/>
  <c r="BJ637" i="6"/>
  <c r="BI637" i="6" s="1"/>
  <c r="BD638" i="6"/>
  <c r="AM638" i="6" s="1"/>
  <c r="AW638" i="6"/>
  <c r="A639" i="6"/>
  <c r="AI639" i="6" s="1"/>
  <c r="L664" i="3"/>
  <c r="J664" i="3"/>
  <c r="K664" i="3" s="1"/>
  <c r="G666" i="3"/>
  <c r="H665" i="3"/>
  <c r="I665" i="3" s="1"/>
  <c r="AQ639" i="6" l="1"/>
  <c r="AP638" i="6"/>
  <c r="H348" i="6"/>
  <c r="P348" i="6" s="1"/>
  <c r="L348" i="6"/>
  <c r="Z348" i="6" s="1"/>
  <c r="BB348" i="6"/>
  <c r="AZ349" i="6" s="1"/>
  <c r="BG637" i="6"/>
  <c r="BF637" i="6" s="1"/>
  <c r="AY639" i="6"/>
  <c r="BJ638" i="6"/>
  <c r="BI638" i="6" s="1"/>
  <c r="BE638" i="6"/>
  <c r="BH638" i="6"/>
  <c r="BG638" i="6" s="1"/>
  <c r="AW639" i="6"/>
  <c r="BD639" i="6"/>
  <c r="AM639" i="6" s="1"/>
  <c r="A640" i="6"/>
  <c r="AI640" i="6" s="1"/>
  <c r="J665" i="3"/>
  <c r="K665" i="3" s="1"/>
  <c r="L665" i="3"/>
  <c r="H666" i="3"/>
  <c r="I666" i="3" s="1"/>
  <c r="G667" i="3"/>
  <c r="AQ640" i="6" l="1"/>
  <c r="AP639" i="6"/>
  <c r="C349" i="6"/>
  <c r="BA349" i="6"/>
  <c r="BB349" i="6" s="1"/>
  <c r="G349" i="6"/>
  <c r="O349" i="6" s="1"/>
  <c r="BF638" i="6"/>
  <c r="AY640" i="6"/>
  <c r="BJ639" i="6"/>
  <c r="BI639" i="6" s="1"/>
  <c r="BE639" i="6"/>
  <c r="BH639" i="6"/>
  <c r="BD640" i="6"/>
  <c r="AM640" i="6" s="1"/>
  <c r="AW640" i="6"/>
  <c r="A641" i="6"/>
  <c r="AI641" i="6" s="1"/>
  <c r="H667" i="3"/>
  <c r="I667" i="3" s="1"/>
  <c r="G668" i="3"/>
  <c r="J666" i="3"/>
  <c r="K666" i="3" s="1"/>
  <c r="L666" i="3"/>
  <c r="AQ641" i="6" l="1"/>
  <c r="AP640" i="6"/>
  <c r="L349" i="6"/>
  <c r="Z349" i="6" s="1"/>
  <c r="H349" i="6"/>
  <c r="P349" i="6" s="1"/>
  <c r="AZ350" i="6"/>
  <c r="BG639" i="6"/>
  <c r="BF639" i="6" s="1"/>
  <c r="AY641" i="6"/>
  <c r="A642" i="6"/>
  <c r="AI642" i="6" s="1"/>
  <c r="BD641" i="6"/>
  <c r="AM641" i="6" s="1"/>
  <c r="AW641" i="6"/>
  <c r="BJ640" i="6"/>
  <c r="BI640" i="6" s="1"/>
  <c r="BE640" i="6"/>
  <c r="BH640" i="6"/>
  <c r="G669" i="3"/>
  <c r="H668" i="3"/>
  <c r="I668" i="3" s="1"/>
  <c r="J667" i="3"/>
  <c r="K667" i="3" s="1"/>
  <c r="L667" i="3"/>
  <c r="AQ642" i="6" l="1"/>
  <c r="BG640" i="6"/>
  <c r="BF640" i="6" s="1"/>
  <c r="AP641" i="6"/>
  <c r="G350" i="6"/>
  <c r="O350" i="6" s="1"/>
  <c r="C350" i="6"/>
  <c r="BA350" i="6"/>
  <c r="AY642" i="6"/>
  <c r="BH641" i="6"/>
  <c r="BE641" i="6"/>
  <c r="BJ641" i="6"/>
  <c r="BI641" i="6" s="1"/>
  <c r="BD642" i="6"/>
  <c r="AM642" i="6" s="1"/>
  <c r="AW642" i="6"/>
  <c r="A643" i="6"/>
  <c r="AI643" i="6" s="1"/>
  <c r="L668" i="3"/>
  <c r="J668" i="3"/>
  <c r="K668" i="3" s="1"/>
  <c r="G670" i="3"/>
  <c r="H669" i="3"/>
  <c r="I669" i="3" s="1"/>
  <c r="AQ643" i="6" l="1"/>
  <c r="BG641" i="6"/>
  <c r="BF641" i="6" s="1"/>
  <c r="AP642" i="6"/>
  <c r="H350" i="6"/>
  <c r="P350" i="6" s="1"/>
  <c r="L350" i="6"/>
  <c r="Z350" i="6" s="1"/>
  <c r="BB350" i="6"/>
  <c r="AZ351" i="6" s="1"/>
  <c r="AY643" i="6"/>
  <c r="BJ642" i="6"/>
  <c r="BI642" i="6" s="1"/>
  <c r="BE642" i="6"/>
  <c r="BH642" i="6"/>
  <c r="AW643" i="6"/>
  <c r="BD643" i="6"/>
  <c r="AM643" i="6" s="1"/>
  <c r="A644" i="6"/>
  <c r="AI644" i="6" s="1"/>
  <c r="J669" i="3"/>
  <c r="K669" i="3" s="1"/>
  <c r="L669" i="3"/>
  <c r="H670" i="3"/>
  <c r="I670" i="3" s="1"/>
  <c r="G671" i="3"/>
  <c r="AQ644" i="6" l="1"/>
  <c r="AP643" i="6"/>
  <c r="G351" i="6"/>
  <c r="O351" i="6" s="1"/>
  <c r="BA351" i="6"/>
  <c r="C351" i="6"/>
  <c r="BG642" i="6"/>
  <c r="BF642" i="6" s="1"/>
  <c r="AY644" i="6"/>
  <c r="BJ643" i="6"/>
  <c r="BI643" i="6" s="1"/>
  <c r="BE643" i="6"/>
  <c r="BH643" i="6"/>
  <c r="BG643" i="6" s="1"/>
  <c r="BD644" i="6"/>
  <c r="AM644" i="6" s="1"/>
  <c r="AW644" i="6"/>
  <c r="A645" i="6"/>
  <c r="AI645" i="6" s="1"/>
  <c r="G672" i="3"/>
  <c r="H671" i="3"/>
  <c r="I671" i="3" s="1"/>
  <c r="J670" i="3"/>
  <c r="K670" i="3" s="1"/>
  <c r="L670" i="3"/>
  <c r="AQ645" i="6" l="1"/>
  <c r="AP644" i="6"/>
  <c r="L351" i="6"/>
  <c r="Z351" i="6" s="1"/>
  <c r="H351" i="6"/>
  <c r="P351" i="6" s="1"/>
  <c r="BB351" i="6"/>
  <c r="AZ352" i="6" s="1"/>
  <c r="BF643" i="6"/>
  <c r="AY645" i="6"/>
  <c r="A646" i="6"/>
  <c r="AI646" i="6" s="1"/>
  <c r="BD645" i="6"/>
  <c r="AM645" i="6" s="1"/>
  <c r="AW645" i="6"/>
  <c r="BJ644" i="6"/>
  <c r="BI644" i="6" s="1"/>
  <c r="BE644" i="6"/>
  <c r="BH644" i="6"/>
  <c r="J671" i="3"/>
  <c r="K671" i="3" s="1"/>
  <c r="L671" i="3"/>
  <c r="G673" i="3"/>
  <c r="H672" i="3"/>
  <c r="I672" i="3" s="1"/>
  <c r="AQ646" i="6" l="1"/>
  <c r="AP645" i="6"/>
  <c r="G352" i="6"/>
  <c r="O352" i="6" s="1"/>
  <c r="BA352" i="6"/>
  <c r="C352" i="6"/>
  <c r="BG644" i="6"/>
  <c r="BF644" i="6" s="1"/>
  <c r="AY646" i="6"/>
  <c r="BH645" i="6"/>
  <c r="BE645" i="6"/>
  <c r="BJ645" i="6"/>
  <c r="BI645" i="6" s="1"/>
  <c r="BD646" i="6"/>
  <c r="AM646" i="6" s="1"/>
  <c r="AW646" i="6"/>
  <c r="A647" i="6"/>
  <c r="AI647" i="6" s="1"/>
  <c r="G674" i="3"/>
  <c r="H673" i="3"/>
  <c r="I673" i="3" s="1"/>
  <c r="L672" i="3"/>
  <c r="J672" i="3"/>
  <c r="K672" i="3" s="1"/>
  <c r="AQ647" i="6" l="1"/>
  <c r="BG645" i="6"/>
  <c r="BF645" i="6" s="1"/>
  <c r="AP646" i="6"/>
  <c r="L352" i="6"/>
  <c r="Z352" i="6" s="1"/>
  <c r="H352" i="6"/>
  <c r="P352" i="6" s="1"/>
  <c r="BB352" i="6"/>
  <c r="AZ353" i="6" s="1"/>
  <c r="AY647" i="6"/>
  <c r="AW647" i="6"/>
  <c r="BD647" i="6"/>
  <c r="AM647" i="6" s="1"/>
  <c r="A648" i="6"/>
  <c r="AI648" i="6" s="1"/>
  <c r="BJ646" i="6"/>
  <c r="BI646" i="6" s="1"/>
  <c r="BE646" i="6"/>
  <c r="BH646" i="6"/>
  <c r="J673" i="3"/>
  <c r="K673" i="3" s="1"/>
  <c r="L673" i="3"/>
  <c r="H674" i="3"/>
  <c r="I674" i="3" s="1"/>
  <c r="G675" i="3"/>
  <c r="AQ648" i="6" l="1"/>
  <c r="AP647" i="6"/>
  <c r="G353" i="6"/>
  <c r="O353" i="6" s="1"/>
  <c r="BA353" i="6"/>
  <c r="C353" i="6"/>
  <c r="BG646" i="6"/>
  <c r="BF646" i="6" s="1"/>
  <c r="AY648" i="6"/>
  <c r="BJ647" i="6"/>
  <c r="BI647" i="6" s="1"/>
  <c r="BE647" i="6"/>
  <c r="BH647" i="6"/>
  <c r="BG647" i="6" s="1"/>
  <c r="BD648" i="6"/>
  <c r="AM648" i="6" s="1"/>
  <c r="A649" i="6"/>
  <c r="AI649" i="6" s="1"/>
  <c r="AW648" i="6"/>
  <c r="H675" i="3"/>
  <c r="I675" i="3" s="1"/>
  <c r="G676" i="3"/>
  <c r="J674" i="3"/>
  <c r="K674" i="3" s="1"/>
  <c r="L674" i="3"/>
  <c r="AQ649" i="6" l="1"/>
  <c r="AP648" i="6"/>
  <c r="BB353" i="6"/>
  <c r="AZ354" i="6" s="1"/>
  <c r="L353" i="6"/>
  <c r="Z353" i="6" s="1"/>
  <c r="H353" i="6"/>
  <c r="P353" i="6" s="1"/>
  <c r="BF647" i="6"/>
  <c r="AY649" i="6"/>
  <c r="AW649" i="6"/>
  <c r="A650" i="6"/>
  <c r="AI650" i="6" s="1"/>
  <c r="BD649" i="6"/>
  <c r="AM649" i="6" s="1"/>
  <c r="BH648" i="6"/>
  <c r="BE648" i="6"/>
  <c r="BJ648" i="6"/>
  <c r="BI648" i="6" s="1"/>
  <c r="G677" i="3"/>
  <c r="H676" i="3"/>
  <c r="I676" i="3" s="1"/>
  <c r="J675" i="3"/>
  <c r="K675" i="3" s="1"/>
  <c r="L675" i="3"/>
  <c r="AQ650" i="6" l="1"/>
  <c r="AP649" i="6"/>
  <c r="BA354" i="6"/>
  <c r="BB354" i="6" s="1"/>
  <c r="AZ355" i="6" s="1"/>
  <c r="G354" i="6"/>
  <c r="O354" i="6" s="1"/>
  <c r="C354" i="6"/>
  <c r="BG648" i="6"/>
  <c r="BF648" i="6" s="1"/>
  <c r="AY650" i="6"/>
  <c r="BJ649" i="6"/>
  <c r="BI649" i="6" s="1"/>
  <c r="BH649" i="6"/>
  <c r="BE649" i="6"/>
  <c r="BD650" i="6"/>
  <c r="AM650" i="6" s="1"/>
  <c r="A651" i="6"/>
  <c r="AI651" i="6" s="1"/>
  <c r="AW650" i="6"/>
  <c r="L676" i="3"/>
  <c r="J676" i="3"/>
  <c r="K676" i="3" s="1"/>
  <c r="G678" i="3"/>
  <c r="H677" i="3"/>
  <c r="I677" i="3" s="1"/>
  <c r="AQ651" i="6" l="1"/>
  <c r="AP650" i="6"/>
  <c r="G355" i="6"/>
  <c r="O355" i="6" s="1"/>
  <c r="C355" i="6"/>
  <c r="BA355" i="6"/>
  <c r="L354" i="6"/>
  <c r="Z354" i="6" s="1"/>
  <c r="H354" i="6"/>
  <c r="P354" i="6" s="1"/>
  <c r="BG649" i="6"/>
  <c r="BF649" i="6" s="1"/>
  <c r="AY651" i="6"/>
  <c r="BH650" i="6"/>
  <c r="BE650" i="6"/>
  <c r="BJ650" i="6"/>
  <c r="BI650" i="6" s="1"/>
  <c r="A652" i="6"/>
  <c r="AI652" i="6" s="1"/>
  <c r="AW651" i="6"/>
  <c r="BD651" i="6"/>
  <c r="AM651" i="6" s="1"/>
  <c r="H678" i="3"/>
  <c r="I678" i="3" s="1"/>
  <c r="G679" i="3"/>
  <c r="J677" i="3"/>
  <c r="K677" i="3" s="1"/>
  <c r="L677" i="3"/>
  <c r="AQ652" i="6" l="1"/>
  <c r="AP651" i="6"/>
  <c r="BB355" i="6"/>
  <c r="AZ356" i="6" s="1"/>
  <c r="L355" i="6"/>
  <c r="Z355" i="6" s="1"/>
  <c r="H355" i="6"/>
  <c r="P355" i="6" s="1"/>
  <c r="BG650" i="6"/>
  <c r="BF650" i="6" s="1"/>
  <c r="AY652" i="6"/>
  <c r="BH651" i="6"/>
  <c r="BE651" i="6"/>
  <c r="BJ651" i="6"/>
  <c r="BI651" i="6" s="1"/>
  <c r="BD652" i="6"/>
  <c r="AM652" i="6" s="1"/>
  <c r="AW652" i="6"/>
  <c r="A653" i="6"/>
  <c r="AI653" i="6" s="1"/>
  <c r="G680" i="3"/>
  <c r="H679" i="3"/>
  <c r="I679" i="3" s="1"/>
  <c r="L678" i="3"/>
  <c r="J678" i="3"/>
  <c r="K678" i="3" s="1"/>
  <c r="AQ653" i="6" l="1"/>
  <c r="AP652" i="6"/>
  <c r="G356" i="6"/>
  <c r="O356" i="6" s="1"/>
  <c r="C356" i="6"/>
  <c r="BA356" i="6"/>
  <c r="BG651" i="6"/>
  <c r="BF651" i="6" s="1"/>
  <c r="AY653" i="6"/>
  <c r="BJ652" i="6"/>
  <c r="BI652" i="6" s="1"/>
  <c r="BH652" i="6"/>
  <c r="BE652" i="6"/>
  <c r="AW653" i="6"/>
  <c r="A654" i="6"/>
  <c r="AI654" i="6" s="1"/>
  <c r="BD653" i="6"/>
  <c r="AM653" i="6" s="1"/>
  <c r="J679" i="3"/>
  <c r="K679" i="3" s="1"/>
  <c r="L679" i="3"/>
  <c r="G681" i="3"/>
  <c r="H680" i="3"/>
  <c r="I680" i="3" s="1"/>
  <c r="AQ654" i="6" l="1"/>
  <c r="AP653" i="6"/>
  <c r="H356" i="6"/>
  <c r="P356" i="6" s="1"/>
  <c r="L356" i="6"/>
  <c r="Z356" i="6" s="1"/>
  <c r="BB356" i="6"/>
  <c r="AZ357" i="6" s="1"/>
  <c r="BG652" i="6"/>
  <c r="BF652" i="6" s="1"/>
  <c r="AY654" i="6"/>
  <c r="BJ653" i="6"/>
  <c r="BI653" i="6" s="1"/>
  <c r="BH653" i="6"/>
  <c r="BE653" i="6"/>
  <c r="BD654" i="6"/>
  <c r="AM654" i="6" s="1"/>
  <c r="A655" i="6"/>
  <c r="AI655" i="6" s="1"/>
  <c r="AW654" i="6"/>
  <c r="L680" i="3"/>
  <c r="J680" i="3"/>
  <c r="K680" i="3" s="1"/>
  <c r="G682" i="3"/>
  <c r="H681" i="3"/>
  <c r="I681" i="3" s="1"/>
  <c r="AQ655" i="6" l="1"/>
  <c r="AP654" i="6"/>
  <c r="G357" i="6"/>
  <c r="O357" i="6" s="1"/>
  <c r="C357" i="6"/>
  <c r="BA357" i="6"/>
  <c r="BG653" i="6"/>
  <c r="BF653" i="6" s="1"/>
  <c r="AY655" i="6"/>
  <c r="BH654" i="6"/>
  <c r="BE654" i="6"/>
  <c r="BJ654" i="6"/>
  <c r="BI654" i="6" s="1"/>
  <c r="A656" i="6"/>
  <c r="AI656" i="6" s="1"/>
  <c r="AW655" i="6"/>
  <c r="BD655" i="6"/>
  <c r="AM655" i="6" s="1"/>
  <c r="L681" i="3"/>
  <c r="J681" i="3"/>
  <c r="K681" i="3" s="1"/>
  <c r="H682" i="3"/>
  <c r="I682" i="3" s="1"/>
  <c r="G683" i="3"/>
  <c r="AQ656" i="6" l="1"/>
  <c r="AP655" i="6"/>
  <c r="L357" i="6"/>
  <c r="Z357" i="6" s="1"/>
  <c r="H357" i="6"/>
  <c r="P357" i="6" s="1"/>
  <c r="BB357" i="6"/>
  <c r="AZ358" i="6" s="1"/>
  <c r="BG654" i="6"/>
  <c r="BF654" i="6" s="1"/>
  <c r="AY656" i="6"/>
  <c r="BD656" i="6"/>
  <c r="AM656" i="6" s="1"/>
  <c r="AW656" i="6"/>
  <c r="A657" i="6"/>
  <c r="AI657" i="6" s="1"/>
  <c r="BH655" i="6"/>
  <c r="BE655" i="6"/>
  <c r="BJ655" i="6"/>
  <c r="BI655" i="6" s="1"/>
  <c r="H683" i="3"/>
  <c r="I683" i="3" s="1"/>
  <c r="G684" i="3"/>
  <c r="J682" i="3"/>
  <c r="K682" i="3" s="1"/>
  <c r="L682" i="3"/>
  <c r="AQ657" i="6" l="1"/>
  <c r="AP656" i="6"/>
  <c r="G358" i="6"/>
  <c r="O358" i="6" s="1"/>
  <c r="BA358" i="6"/>
  <c r="C358" i="6"/>
  <c r="BG655" i="6"/>
  <c r="BF655" i="6" s="1"/>
  <c r="AY657" i="6"/>
  <c r="AW657" i="6"/>
  <c r="A658" i="6"/>
  <c r="AI658" i="6" s="1"/>
  <c r="BD657" i="6"/>
  <c r="AM657" i="6" s="1"/>
  <c r="BJ656" i="6"/>
  <c r="BI656" i="6" s="1"/>
  <c r="BH656" i="6"/>
  <c r="BE656" i="6"/>
  <c r="G685" i="3"/>
  <c r="H684" i="3"/>
  <c r="I684" i="3" s="1"/>
  <c r="J683" i="3"/>
  <c r="K683" i="3" s="1"/>
  <c r="L683" i="3"/>
  <c r="AQ658" i="6" l="1"/>
  <c r="AP657" i="6"/>
  <c r="H358" i="6"/>
  <c r="P358" i="6" s="1"/>
  <c r="L358" i="6"/>
  <c r="Z358" i="6" s="1"/>
  <c r="BB358" i="6"/>
  <c r="AZ359" i="6" s="1"/>
  <c r="BG656" i="6"/>
  <c r="BF656" i="6" s="1"/>
  <c r="AY658" i="6"/>
  <c r="BJ657" i="6"/>
  <c r="BI657" i="6" s="1"/>
  <c r="BH657" i="6"/>
  <c r="BE657" i="6"/>
  <c r="BD658" i="6"/>
  <c r="AM658" i="6" s="1"/>
  <c r="A659" i="6"/>
  <c r="AI659" i="6" s="1"/>
  <c r="AW658" i="6"/>
  <c r="L684" i="3"/>
  <c r="J684" i="3"/>
  <c r="K684" i="3" s="1"/>
  <c r="G686" i="3"/>
  <c r="H685" i="3"/>
  <c r="I685" i="3" s="1"/>
  <c r="BG657" i="6" l="1"/>
  <c r="BF657" i="6" s="1"/>
  <c r="AQ659" i="6"/>
  <c r="AP658" i="6"/>
  <c r="G359" i="6"/>
  <c r="O359" i="6" s="1"/>
  <c r="BA359" i="6"/>
  <c r="C359" i="6"/>
  <c r="AY659" i="6"/>
  <c r="BH658" i="6"/>
  <c r="BE658" i="6"/>
  <c r="BJ658" i="6"/>
  <c r="BI658" i="6" s="1"/>
  <c r="A660" i="6"/>
  <c r="AI660" i="6" s="1"/>
  <c r="AW659" i="6"/>
  <c r="BD659" i="6"/>
  <c r="AM659" i="6" s="1"/>
  <c r="J685" i="3"/>
  <c r="K685" i="3" s="1"/>
  <c r="L685" i="3"/>
  <c r="H686" i="3"/>
  <c r="I686" i="3" s="1"/>
  <c r="G687" i="3"/>
  <c r="AQ660" i="6" l="1"/>
  <c r="AP659" i="6"/>
  <c r="H359" i="6"/>
  <c r="P359" i="6" s="1"/>
  <c r="L359" i="6"/>
  <c r="Z359" i="6" s="1"/>
  <c r="BB359" i="6"/>
  <c r="AZ360" i="6" s="1"/>
  <c r="BG658" i="6"/>
  <c r="BF658" i="6" s="1"/>
  <c r="AY660" i="6"/>
  <c r="BH659" i="6"/>
  <c r="BE659" i="6"/>
  <c r="BJ659" i="6"/>
  <c r="BI659" i="6" s="1"/>
  <c r="BD660" i="6"/>
  <c r="AM660" i="6" s="1"/>
  <c r="AW660" i="6"/>
  <c r="A661" i="6"/>
  <c r="AI661" i="6" s="1"/>
  <c r="J686" i="3"/>
  <c r="K686" i="3" s="1"/>
  <c r="L686" i="3"/>
  <c r="H687" i="3"/>
  <c r="I687" i="3" s="1"/>
  <c r="G688" i="3"/>
  <c r="AQ661" i="6" l="1"/>
  <c r="BG659" i="6"/>
  <c r="BF659" i="6" s="1"/>
  <c r="AP660" i="6"/>
  <c r="G360" i="6"/>
  <c r="O360" i="6" s="1"/>
  <c r="C360" i="6"/>
  <c r="BA360" i="6"/>
  <c r="AY661" i="6"/>
  <c r="AW661" i="6"/>
  <c r="A662" i="6"/>
  <c r="AI662" i="6" s="1"/>
  <c r="BD661" i="6"/>
  <c r="AM661" i="6" s="1"/>
  <c r="BJ660" i="6"/>
  <c r="BI660" i="6" s="1"/>
  <c r="BH660" i="6"/>
  <c r="BE660" i="6"/>
  <c r="G689" i="3"/>
  <c r="H688" i="3"/>
  <c r="I688" i="3" s="1"/>
  <c r="J687" i="3"/>
  <c r="K687" i="3" s="1"/>
  <c r="L687" i="3"/>
  <c r="AQ662" i="6" l="1"/>
  <c r="AP661" i="6"/>
  <c r="H360" i="6"/>
  <c r="P360" i="6" s="1"/>
  <c r="L360" i="6"/>
  <c r="Z360" i="6" s="1"/>
  <c r="BB360" i="6"/>
  <c r="AZ361" i="6" s="1"/>
  <c r="BG660" i="6"/>
  <c r="BF660" i="6" s="1"/>
  <c r="AY662" i="6"/>
  <c r="BJ661" i="6"/>
  <c r="BI661" i="6" s="1"/>
  <c r="BH661" i="6"/>
  <c r="BE661" i="6"/>
  <c r="BD662" i="6"/>
  <c r="AM662" i="6" s="1"/>
  <c r="A663" i="6"/>
  <c r="AI663" i="6" s="1"/>
  <c r="AW662" i="6"/>
  <c r="L688" i="3"/>
  <c r="J688" i="3"/>
  <c r="K688" i="3" s="1"/>
  <c r="G690" i="3"/>
  <c r="H689" i="3"/>
  <c r="I689" i="3" s="1"/>
  <c r="BG661" i="6" l="1"/>
  <c r="BF661" i="6" s="1"/>
  <c r="AQ663" i="6"/>
  <c r="AP662" i="6"/>
  <c r="G361" i="6"/>
  <c r="O361" i="6" s="1"/>
  <c r="BA361" i="6"/>
  <c r="C361" i="6"/>
  <c r="AY663" i="6"/>
  <c r="BH662" i="6"/>
  <c r="BE662" i="6"/>
  <c r="BJ662" i="6"/>
  <c r="BI662" i="6" s="1"/>
  <c r="A664" i="6"/>
  <c r="AI664" i="6" s="1"/>
  <c r="AW663" i="6"/>
  <c r="BD663" i="6"/>
  <c r="AM663" i="6" s="1"/>
  <c r="J689" i="3"/>
  <c r="K689" i="3" s="1"/>
  <c r="L689" i="3"/>
  <c r="H690" i="3"/>
  <c r="I690" i="3" s="1"/>
  <c r="G691" i="3"/>
  <c r="AQ664" i="6" l="1"/>
  <c r="AP663" i="6"/>
  <c r="BB361" i="6"/>
  <c r="AZ362" i="6" s="1"/>
  <c r="L361" i="6"/>
  <c r="Z361" i="6" s="1"/>
  <c r="H361" i="6"/>
  <c r="P361" i="6" s="1"/>
  <c r="BG662" i="6"/>
  <c r="BF662" i="6" s="1"/>
  <c r="AY664" i="6"/>
  <c r="A665" i="6"/>
  <c r="AI665" i="6" s="1"/>
  <c r="BD664" i="6"/>
  <c r="AM664" i="6" s="1"/>
  <c r="AW664" i="6"/>
  <c r="BH663" i="6"/>
  <c r="BE663" i="6"/>
  <c r="BJ663" i="6"/>
  <c r="BI663" i="6" s="1"/>
  <c r="J690" i="3"/>
  <c r="K690" i="3" s="1"/>
  <c r="L690" i="3"/>
  <c r="G692" i="3"/>
  <c r="H691" i="3"/>
  <c r="I691" i="3" s="1"/>
  <c r="AQ665" i="6" l="1"/>
  <c r="AP664" i="6"/>
  <c r="G362" i="6"/>
  <c r="O362" i="6" s="1"/>
  <c r="C362" i="6"/>
  <c r="BA362" i="6"/>
  <c r="BB362" i="6" s="1"/>
  <c r="AZ363" i="6" s="1"/>
  <c r="BG663" i="6"/>
  <c r="BF663" i="6" s="1"/>
  <c r="AY665" i="6"/>
  <c r="BH664" i="6"/>
  <c r="BJ664" i="6"/>
  <c r="BI664" i="6" s="1"/>
  <c r="BE664" i="6"/>
  <c r="AW665" i="6"/>
  <c r="A666" i="6"/>
  <c r="AI666" i="6" s="1"/>
  <c r="BD665" i="6"/>
  <c r="AM665" i="6" s="1"/>
  <c r="J691" i="3"/>
  <c r="K691" i="3" s="1"/>
  <c r="L691" i="3"/>
  <c r="G693" i="3"/>
  <c r="H692" i="3"/>
  <c r="I692" i="3" s="1"/>
  <c r="AQ666" i="6" l="1"/>
  <c r="AP665" i="6"/>
  <c r="H362" i="6"/>
  <c r="P362" i="6" s="1"/>
  <c r="L362" i="6"/>
  <c r="Z362" i="6" s="1"/>
  <c r="G363" i="6"/>
  <c r="O363" i="6" s="1"/>
  <c r="C363" i="6"/>
  <c r="BA363" i="6"/>
  <c r="BB363" i="6" s="1"/>
  <c r="AZ364" i="6" s="1"/>
  <c r="BG664" i="6"/>
  <c r="BF664" i="6" s="1"/>
  <c r="AY666" i="6"/>
  <c r="BJ665" i="6"/>
  <c r="BI665" i="6" s="1"/>
  <c r="BH665" i="6"/>
  <c r="BE665" i="6"/>
  <c r="BD666" i="6"/>
  <c r="AM666" i="6" s="1"/>
  <c r="AW666" i="6"/>
  <c r="A667" i="6"/>
  <c r="AI667" i="6" s="1"/>
  <c r="L692" i="3"/>
  <c r="J692" i="3"/>
  <c r="K692" i="3" s="1"/>
  <c r="G694" i="3"/>
  <c r="H693" i="3"/>
  <c r="I693" i="3" s="1"/>
  <c r="AQ667" i="6" l="1"/>
  <c r="AP666" i="6"/>
  <c r="BA364" i="6"/>
  <c r="G364" i="6"/>
  <c r="O364" i="6" s="1"/>
  <c r="C364" i="6"/>
  <c r="L363" i="6"/>
  <c r="Z363" i="6" s="1"/>
  <c r="H363" i="6"/>
  <c r="P363" i="6" s="1"/>
  <c r="BG665" i="6"/>
  <c r="BF665" i="6" s="1"/>
  <c r="AY667" i="6"/>
  <c r="A668" i="6"/>
  <c r="AI668" i="6" s="1"/>
  <c r="BD667" i="6"/>
  <c r="AM667" i="6" s="1"/>
  <c r="AW667" i="6"/>
  <c r="BJ666" i="6"/>
  <c r="BI666" i="6" s="1"/>
  <c r="BH666" i="6"/>
  <c r="BE666" i="6"/>
  <c r="L693" i="3"/>
  <c r="J693" i="3"/>
  <c r="K693" i="3" s="1"/>
  <c r="H694" i="3"/>
  <c r="I694" i="3" s="1"/>
  <c r="G695" i="3"/>
  <c r="AQ668" i="6" l="1"/>
  <c r="AP667" i="6"/>
  <c r="H364" i="6"/>
  <c r="P364" i="6" s="1"/>
  <c r="L364" i="6"/>
  <c r="Z364" i="6" s="1"/>
  <c r="BB364" i="6"/>
  <c r="AZ365" i="6" s="1"/>
  <c r="BG666" i="6"/>
  <c r="BF666" i="6" s="1"/>
  <c r="AY668" i="6"/>
  <c r="BH667" i="6"/>
  <c r="BE667" i="6"/>
  <c r="BJ667" i="6"/>
  <c r="BI667" i="6" s="1"/>
  <c r="A669" i="6"/>
  <c r="AI669" i="6" s="1"/>
  <c r="BD668" i="6"/>
  <c r="AM668" i="6" s="1"/>
  <c r="AW668" i="6"/>
  <c r="G696" i="3"/>
  <c r="H695" i="3"/>
  <c r="I695" i="3" s="1"/>
  <c r="L694" i="3"/>
  <c r="J694" i="3"/>
  <c r="K694" i="3" s="1"/>
  <c r="AQ669" i="6" l="1"/>
  <c r="AP668" i="6"/>
  <c r="G365" i="6"/>
  <c r="O365" i="6" s="1"/>
  <c r="BA365" i="6"/>
  <c r="C365" i="6"/>
  <c r="BG667" i="6"/>
  <c r="BF667" i="6" s="1"/>
  <c r="AY669" i="6"/>
  <c r="AW669" i="6"/>
  <c r="A670" i="6"/>
  <c r="AI670" i="6" s="1"/>
  <c r="BD669" i="6"/>
  <c r="AM669" i="6" s="1"/>
  <c r="BH668" i="6"/>
  <c r="BE668" i="6"/>
  <c r="BJ668" i="6"/>
  <c r="BI668" i="6" s="1"/>
  <c r="J695" i="3"/>
  <c r="K695" i="3" s="1"/>
  <c r="L695" i="3"/>
  <c r="G697" i="3"/>
  <c r="H696" i="3"/>
  <c r="I696" i="3" s="1"/>
  <c r="AQ670" i="6" l="1"/>
  <c r="AP669" i="6"/>
  <c r="BB365" i="6"/>
  <c r="AZ366" i="6" s="1"/>
  <c r="H365" i="6"/>
  <c r="P365" i="6" s="1"/>
  <c r="L365" i="6"/>
  <c r="Z365" i="6" s="1"/>
  <c r="BG668" i="6"/>
  <c r="BF668" i="6" s="1"/>
  <c r="AY670" i="6"/>
  <c r="BJ669" i="6"/>
  <c r="BI669" i="6" s="1"/>
  <c r="BH669" i="6"/>
  <c r="BE669" i="6"/>
  <c r="BD670" i="6"/>
  <c r="AM670" i="6" s="1"/>
  <c r="AW670" i="6"/>
  <c r="A671" i="6"/>
  <c r="AI671" i="6" s="1"/>
  <c r="L696" i="3"/>
  <c r="J696" i="3"/>
  <c r="K696" i="3" s="1"/>
  <c r="G698" i="3"/>
  <c r="H697" i="3"/>
  <c r="I697" i="3" s="1"/>
  <c r="AQ671" i="6" l="1"/>
  <c r="AP670" i="6"/>
  <c r="G366" i="6"/>
  <c r="O366" i="6" s="1"/>
  <c r="C366" i="6"/>
  <c r="BA366" i="6"/>
  <c r="BG669" i="6"/>
  <c r="BF669" i="6" s="1"/>
  <c r="AY671" i="6"/>
  <c r="BJ670" i="6"/>
  <c r="BI670" i="6" s="1"/>
  <c r="BE670" i="6"/>
  <c r="BH670" i="6"/>
  <c r="BG670" i="6" s="1"/>
  <c r="AW671" i="6"/>
  <c r="BD671" i="6"/>
  <c r="AM671" i="6" s="1"/>
  <c r="A672" i="6"/>
  <c r="AI672" i="6" s="1"/>
  <c r="L697" i="3"/>
  <c r="J697" i="3"/>
  <c r="K697" i="3" s="1"/>
  <c r="H698" i="3"/>
  <c r="I698" i="3" s="1"/>
  <c r="G699" i="3"/>
  <c r="AQ672" i="6" l="1"/>
  <c r="AP671" i="6"/>
  <c r="H366" i="6"/>
  <c r="P366" i="6" s="1"/>
  <c r="L366" i="6"/>
  <c r="Z366" i="6" s="1"/>
  <c r="BB366" i="6"/>
  <c r="AZ367" i="6" s="1"/>
  <c r="AY672" i="6"/>
  <c r="BF670" i="6"/>
  <c r="BJ671" i="6"/>
  <c r="BI671" i="6" s="1"/>
  <c r="BE671" i="6"/>
  <c r="BH671" i="6"/>
  <c r="BG671" i="6" s="1"/>
  <c r="A673" i="6"/>
  <c r="AI673" i="6" s="1"/>
  <c r="BD672" i="6"/>
  <c r="AM672" i="6" s="1"/>
  <c r="AW672" i="6"/>
  <c r="H699" i="3"/>
  <c r="I699" i="3" s="1"/>
  <c r="G700" i="3"/>
  <c r="J698" i="3"/>
  <c r="K698" i="3" s="1"/>
  <c r="L698" i="3"/>
  <c r="AQ673" i="6" l="1"/>
  <c r="AP672" i="6"/>
  <c r="G367" i="6"/>
  <c r="O367" i="6" s="1"/>
  <c r="C367" i="6"/>
  <c r="BA367" i="6"/>
  <c r="BF671" i="6"/>
  <c r="AY673" i="6"/>
  <c r="A674" i="6"/>
  <c r="AI674" i="6" s="1"/>
  <c r="BD673" i="6"/>
  <c r="AM673" i="6" s="1"/>
  <c r="AW673" i="6"/>
  <c r="BH672" i="6"/>
  <c r="BE672" i="6"/>
  <c r="BJ672" i="6"/>
  <c r="BI672" i="6" s="1"/>
  <c r="G701" i="3"/>
  <c r="H700" i="3"/>
  <c r="I700" i="3" s="1"/>
  <c r="J699" i="3"/>
  <c r="K699" i="3" s="1"/>
  <c r="L699" i="3"/>
  <c r="AQ674" i="6" l="1"/>
  <c r="AP673" i="6"/>
  <c r="BB367" i="6"/>
  <c r="AZ368" i="6" s="1"/>
  <c r="H367" i="6"/>
  <c r="P367" i="6" s="1"/>
  <c r="L367" i="6"/>
  <c r="Z367" i="6" s="1"/>
  <c r="BG672" i="6"/>
  <c r="BF672" i="6" s="1"/>
  <c r="AY674" i="6"/>
  <c r="BH673" i="6"/>
  <c r="BE673" i="6"/>
  <c r="BJ673" i="6"/>
  <c r="BI673" i="6" s="1"/>
  <c r="AW674" i="6"/>
  <c r="A675" i="6"/>
  <c r="AI675" i="6" s="1"/>
  <c r="BD674" i="6"/>
  <c r="AM674" i="6" s="1"/>
  <c r="L700" i="3"/>
  <c r="J700" i="3"/>
  <c r="K700" i="3" s="1"/>
  <c r="G702" i="3"/>
  <c r="H701" i="3"/>
  <c r="I701" i="3" s="1"/>
  <c r="AQ675" i="6" l="1"/>
  <c r="AP674" i="6"/>
  <c r="G368" i="6"/>
  <c r="O368" i="6" s="1"/>
  <c r="BA368" i="6"/>
  <c r="C368" i="6"/>
  <c r="BG673" i="6"/>
  <c r="BF673" i="6" s="1"/>
  <c r="AY675" i="6"/>
  <c r="BD675" i="6"/>
  <c r="AM675" i="6" s="1"/>
  <c r="AW675" i="6"/>
  <c r="A676" i="6"/>
  <c r="AI676" i="6" s="1"/>
  <c r="BJ674" i="6"/>
  <c r="BI674" i="6" s="1"/>
  <c r="BH674" i="6"/>
  <c r="BE674" i="6"/>
  <c r="H702" i="3"/>
  <c r="I702" i="3" s="1"/>
  <c r="G703" i="3"/>
  <c r="J701" i="3"/>
  <c r="K701" i="3" s="1"/>
  <c r="L701" i="3"/>
  <c r="AQ676" i="6" l="1"/>
  <c r="AP675" i="6"/>
  <c r="BB368" i="6"/>
  <c r="AZ369" i="6" s="1"/>
  <c r="H368" i="6"/>
  <c r="P368" i="6" s="1"/>
  <c r="L368" i="6"/>
  <c r="Z368" i="6" s="1"/>
  <c r="BG674" i="6"/>
  <c r="BF674" i="6" s="1"/>
  <c r="AY676" i="6"/>
  <c r="A677" i="6"/>
  <c r="AI677" i="6" s="1"/>
  <c r="BD676" i="6"/>
  <c r="AM676" i="6" s="1"/>
  <c r="AW676" i="6"/>
  <c r="BJ675" i="6"/>
  <c r="BI675" i="6" s="1"/>
  <c r="BH675" i="6"/>
  <c r="BE675" i="6"/>
  <c r="H703" i="3"/>
  <c r="I703" i="3" s="1"/>
  <c r="G704" i="3"/>
  <c r="J702" i="3"/>
  <c r="K702" i="3" s="1"/>
  <c r="L702" i="3"/>
  <c r="AQ677" i="6" l="1"/>
  <c r="AP676" i="6"/>
  <c r="C369" i="6"/>
  <c r="BA369" i="6"/>
  <c r="BB369" i="6" s="1"/>
  <c r="G369" i="6"/>
  <c r="O369" i="6" s="1"/>
  <c r="BG675" i="6"/>
  <c r="BF675" i="6" s="1"/>
  <c r="AY677" i="6"/>
  <c r="BH676" i="6"/>
  <c r="BE676" i="6"/>
  <c r="BJ676" i="6"/>
  <c r="BI676" i="6" s="1"/>
  <c r="A678" i="6"/>
  <c r="AI678" i="6" s="1"/>
  <c r="BD677" i="6"/>
  <c r="AM677" i="6" s="1"/>
  <c r="AW677" i="6"/>
  <c r="G705" i="3"/>
  <c r="H704" i="3"/>
  <c r="I704" i="3" s="1"/>
  <c r="J703" i="3"/>
  <c r="K703" i="3" s="1"/>
  <c r="L703" i="3"/>
  <c r="AQ678" i="6" l="1"/>
  <c r="AP677" i="6"/>
  <c r="AZ370" i="6"/>
  <c r="H369" i="6"/>
  <c r="P369" i="6" s="1"/>
  <c r="L369" i="6"/>
  <c r="Z369" i="6" s="1"/>
  <c r="BG676" i="6"/>
  <c r="BF676" i="6" s="1"/>
  <c r="AY678" i="6"/>
  <c r="BH677" i="6"/>
  <c r="BE677" i="6"/>
  <c r="BJ677" i="6"/>
  <c r="BI677" i="6" s="1"/>
  <c r="AW678" i="6"/>
  <c r="A679" i="6"/>
  <c r="AI679" i="6" s="1"/>
  <c r="BD678" i="6"/>
  <c r="AM678" i="6" s="1"/>
  <c r="L704" i="3"/>
  <c r="J704" i="3"/>
  <c r="K704" i="3" s="1"/>
  <c r="G706" i="3"/>
  <c r="H705" i="3"/>
  <c r="I705" i="3" s="1"/>
  <c r="AQ679" i="6" l="1"/>
  <c r="AP678" i="6"/>
  <c r="C370" i="6"/>
  <c r="BA370" i="6"/>
  <c r="G370" i="6"/>
  <c r="O370" i="6" s="1"/>
  <c r="BG677" i="6"/>
  <c r="BF677" i="6" s="1"/>
  <c r="AY679" i="6"/>
  <c r="BJ678" i="6"/>
  <c r="BI678" i="6" s="1"/>
  <c r="BH678" i="6"/>
  <c r="BE678" i="6"/>
  <c r="BD679" i="6"/>
  <c r="AM679" i="6" s="1"/>
  <c r="AW679" i="6"/>
  <c r="A680" i="6"/>
  <c r="AI680" i="6" s="1"/>
  <c r="J705" i="3"/>
  <c r="K705" i="3" s="1"/>
  <c r="L705" i="3"/>
  <c r="H706" i="3"/>
  <c r="I706" i="3" s="1"/>
  <c r="G707" i="3"/>
  <c r="AQ680" i="6" l="1"/>
  <c r="AP679" i="6"/>
  <c r="BB370" i="6"/>
  <c r="AZ371" i="6" s="1"/>
  <c r="H370" i="6"/>
  <c r="P370" i="6" s="1"/>
  <c r="L370" i="6"/>
  <c r="Z370" i="6" s="1"/>
  <c r="BG678" i="6"/>
  <c r="BF678" i="6" s="1"/>
  <c r="AY680" i="6"/>
  <c r="A681" i="6"/>
  <c r="AI681" i="6" s="1"/>
  <c r="BD680" i="6"/>
  <c r="AM680" i="6" s="1"/>
  <c r="AW680" i="6"/>
  <c r="BJ679" i="6"/>
  <c r="BI679" i="6" s="1"/>
  <c r="BH679" i="6"/>
  <c r="BE679" i="6"/>
  <c r="L706" i="3"/>
  <c r="J706" i="3"/>
  <c r="K706" i="3" s="1"/>
  <c r="H707" i="3"/>
  <c r="I707" i="3" s="1"/>
  <c r="G708" i="3"/>
  <c r="AQ681" i="6" l="1"/>
  <c r="AP680" i="6"/>
  <c r="G371" i="6"/>
  <c r="O371" i="6" s="1"/>
  <c r="BA371" i="6"/>
  <c r="C371" i="6"/>
  <c r="BG679" i="6"/>
  <c r="BF679" i="6" s="1"/>
  <c r="AY681" i="6"/>
  <c r="BH680" i="6"/>
  <c r="BE680" i="6"/>
  <c r="BJ680" i="6"/>
  <c r="BI680" i="6" s="1"/>
  <c r="A682" i="6"/>
  <c r="AI682" i="6" s="1"/>
  <c r="BD681" i="6"/>
  <c r="AM681" i="6" s="1"/>
  <c r="AW681" i="6"/>
  <c r="G709" i="3"/>
  <c r="H708" i="3"/>
  <c r="I708" i="3" s="1"/>
  <c r="J707" i="3"/>
  <c r="K707" i="3" s="1"/>
  <c r="L707" i="3"/>
  <c r="BG680" i="6" l="1"/>
  <c r="BF680" i="6" s="1"/>
  <c r="AQ682" i="6"/>
  <c r="AP681" i="6"/>
  <c r="L371" i="6"/>
  <c r="Z371" i="6" s="1"/>
  <c r="H371" i="6"/>
  <c r="P371" i="6" s="1"/>
  <c r="BB371" i="6"/>
  <c r="AZ372" i="6" s="1"/>
  <c r="AY682" i="6"/>
  <c r="AW682" i="6"/>
  <c r="A683" i="6"/>
  <c r="AI683" i="6" s="1"/>
  <c r="BD682" i="6"/>
  <c r="AM682" i="6" s="1"/>
  <c r="BH681" i="6"/>
  <c r="BE681" i="6"/>
  <c r="BJ681" i="6"/>
  <c r="BI681" i="6" s="1"/>
  <c r="L708" i="3"/>
  <c r="J708" i="3"/>
  <c r="K708" i="3" s="1"/>
  <c r="G710" i="3"/>
  <c r="H709" i="3"/>
  <c r="I709" i="3" s="1"/>
  <c r="AQ683" i="6" l="1"/>
  <c r="BG681" i="6"/>
  <c r="BF681" i="6" s="1"/>
  <c r="AP682" i="6"/>
  <c r="BA372" i="6"/>
  <c r="BB372" i="6" s="1"/>
  <c r="AZ373" i="6" s="1"/>
  <c r="G372" i="6"/>
  <c r="O372" i="6" s="1"/>
  <c r="C372" i="6"/>
  <c r="AY683" i="6"/>
  <c r="A684" i="6"/>
  <c r="AI684" i="6" s="1"/>
  <c r="BD683" i="6"/>
  <c r="AM683" i="6" s="1"/>
  <c r="AW683" i="6"/>
  <c r="BJ682" i="6"/>
  <c r="BI682" i="6" s="1"/>
  <c r="BH682" i="6"/>
  <c r="BE682" i="6"/>
  <c r="J709" i="3"/>
  <c r="K709" i="3" s="1"/>
  <c r="L709" i="3"/>
  <c r="H710" i="3"/>
  <c r="I710" i="3" s="1"/>
  <c r="G711" i="3"/>
  <c r="AQ684" i="6" l="1"/>
  <c r="AP683" i="6"/>
  <c r="C373" i="6"/>
  <c r="BA373" i="6"/>
  <c r="BB373" i="6" s="1"/>
  <c r="G373" i="6"/>
  <c r="O373" i="6" s="1"/>
  <c r="H372" i="6"/>
  <c r="P372" i="6" s="1"/>
  <c r="L372" i="6"/>
  <c r="Z372" i="6" s="1"/>
  <c r="BG682" i="6"/>
  <c r="BF682" i="6" s="1"/>
  <c r="AY684" i="6"/>
  <c r="BH683" i="6"/>
  <c r="BE683" i="6"/>
  <c r="BJ683" i="6"/>
  <c r="BI683" i="6" s="1"/>
  <c r="AW684" i="6"/>
  <c r="A685" i="6"/>
  <c r="AI685" i="6" s="1"/>
  <c r="BD684" i="6"/>
  <c r="AM684" i="6" s="1"/>
  <c r="G712" i="3"/>
  <c r="H711" i="3"/>
  <c r="I711" i="3" s="1"/>
  <c r="L710" i="3"/>
  <c r="J710" i="3"/>
  <c r="K710" i="3" s="1"/>
  <c r="AQ685" i="6" l="1"/>
  <c r="AP684" i="6"/>
  <c r="H373" i="6"/>
  <c r="P373" i="6" s="1"/>
  <c r="L373" i="6"/>
  <c r="Z373" i="6" s="1"/>
  <c r="AZ374" i="6"/>
  <c r="BG683" i="6"/>
  <c r="BF683" i="6" s="1"/>
  <c r="AY685" i="6"/>
  <c r="BJ684" i="6"/>
  <c r="BI684" i="6" s="1"/>
  <c r="BH684" i="6"/>
  <c r="BE684" i="6"/>
  <c r="BD685" i="6"/>
  <c r="AM685" i="6" s="1"/>
  <c r="AW685" i="6"/>
  <c r="A686" i="6"/>
  <c r="AI686" i="6" s="1"/>
  <c r="J711" i="3"/>
  <c r="K711" i="3" s="1"/>
  <c r="L711" i="3"/>
  <c r="G713" i="3"/>
  <c r="H712" i="3"/>
  <c r="I712" i="3" s="1"/>
  <c r="AQ686" i="6" l="1"/>
  <c r="BG684" i="6"/>
  <c r="BF684" i="6" s="1"/>
  <c r="AP685" i="6"/>
  <c r="C374" i="6"/>
  <c r="G374" i="6"/>
  <c r="O374" i="6" s="1"/>
  <c r="BA374" i="6"/>
  <c r="AY686" i="6"/>
  <c r="A687" i="6"/>
  <c r="AI687" i="6" s="1"/>
  <c r="BD686" i="6"/>
  <c r="AM686" i="6" s="1"/>
  <c r="AW686" i="6"/>
  <c r="BJ685" i="6"/>
  <c r="BI685" i="6" s="1"/>
  <c r="BH685" i="6"/>
  <c r="BE685" i="6"/>
  <c r="L712" i="3"/>
  <c r="J712" i="3"/>
  <c r="K712" i="3" s="1"/>
  <c r="H713" i="3"/>
  <c r="I713" i="3" s="1"/>
  <c r="G714" i="3"/>
  <c r="BG685" i="6" l="1"/>
  <c r="BF685" i="6" s="1"/>
  <c r="AQ687" i="6"/>
  <c r="AP686" i="6"/>
  <c r="BB374" i="6"/>
  <c r="AZ375" i="6" s="1"/>
  <c r="H374" i="6"/>
  <c r="P374" i="6" s="1"/>
  <c r="L374" i="6"/>
  <c r="Z374" i="6" s="1"/>
  <c r="AY687" i="6"/>
  <c r="BH686" i="6"/>
  <c r="BE686" i="6"/>
  <c r="BJ686" i="6"/>
  <c r="BI686" i="6" s="1"/>
  <c r="A688" i="6"/>
  <c r="AI688" i="6" s="1"/>
  <c r="BD687" i="6"/>
  <c r="AM687" i="6" s="1"/>
  <c r="AW687" i="6"/>
  <c r="J713" i="3"/>
  <c r="K713" i="3" s="1"/>
  <c r="L713" i="3"/>
  <c r="H714" i="3"/>
  <c r="I714" i="3" s="1"/>
  <c r="G715" i="3"/>
  <c r="AQ688" i="6" l="1"/>
  <c r="AP687" i="6"/>
  <c r="BA375" i="6"/>
  <c r="BB375" i="6" s="1"/>
  <c r="AZ376" i="6" s="1"/>
  <c r="G375" i="6"/>
  <c r="O375" i="6" s="1"/>
  <c r="C375" i="6"/>
  <c r="BG686" i="6"/>
  <c r="BF686" i="6" s="1"/>
  <c r="AY688" i="6"/>
  <c r="AW688" i="6"/>
  <c r="A689" i="6"/>
  <c r="AI689" i="6" s="1"/>
  <c r="BD688" i="6"/>
  <c r="AM688" i="6" s="1"/>
  <c r="BH687" i="6"/>
  <c r="BE687" i="6"/>
  <c r="BJ687" i="6"/>
  <c r="BI687" i="6" s="1"/>
  <c r="G716" i="3"/>
  <c r="H715" i="3"/>
  <c r="I715" i="3" s="1"/>
  <c r="L714" i="3"/>
  <c r="J714" i="3"/>
  <c r="K714" i="3" s="1"/>
  <c r="AQ689" i="6" l="1"/>
  <c r="AP688" i="6"/>
  <c r="BA376" i="6"/>
  <c r="BB376" i="6" s="1"/>
  <c r="G376" i="6"/>
  <c r="O376" i="6" s="1"/>
  <c r="C376" i="6"/>
  <c r="H375" i="6"/>
  <c r="P375" i="6" s="1"/>
  <c r="L375" i="6"/>
  <c r="Z375" i="6" s="1"/>
  <c r="BG687" i="6"/>
  <c r="BF687" i="6" s="1"/>
  <c r="AY689" i="6"/>
  <c r="BD689" i="6"/>
  <c r="AM689" i="6" s="1"/>
  <c r="AW689" i="6"/>
  <c r="A690" i="6"/>
  <c r="AI690" i="6" s="1"/>
  <c r="BJ688" i="6"/>
  <c r="BI688" i="6" s="1"/>
  <c r="BH688" i="6"/>
  <c r="BE688" i="6"/>
  <c r="J715" i="3"/>
  <c r="K715" i="3" s="1"/>
  <c r="L715" i="3"/>
  <c r="G717" i="3"/>
  <c r="H716" i="3"/>
  <c r="I716" i="3" s="1"/>
  <c r="AQ690" i="6" l="1"/>
  <c r="BG688" i="6"/>
  <c r="BF688" i="6" s="1"/>
  <c r="AP689" i="6"/>
  <c r="H376" i="6"/>
  <c r="P376" i="6" s="1"/>
  <c r="L376" i="6"/>
  <c r="Z376" i="6" s="1"/>
  <c r="AZ377" i="6"/>
  <c r="AY690" i="6"/>
  <c r="BJ689" i="6"/>
  <c r="BI689" i="6" s="1"/>
  <c r="BH689" i="6"/>
  <c r="BE689" i="6"/>
  <c r="A691" i="6"/>
  <c r="AI691" i="6" s="1"/>
  <c r="BD690" i="6"/>
  <c r="AM690" i="6" s="1"/>
  <c r="AW690" i="6"/>
  <c r="L716" i="3"/>
  <c r="J716" i="3"/>
  <c r="K716" i="3" s="1"/>
  <c r="H717" i="3"/>
  <c r="I717" i="3" s="1"/>
  <c r="G718" i="3"/>
  <c r="AQ691" i="6" l="1"/>
  <c r="AP690" i="6"/>
  <c r="C377" i="6"/>
  <c r="G377" i="6"/>
  <c r="O377" i="6" s="1"/>
  <c r="BA377" i="6"/>
  <c r="BG689" i="6"/>
  <c r="BF689" i="6" s="1"/>
  <c r="AY691" i="6"/>
  <c r="A692" i="6"/>
  <c r="AI692" i="6" s="1"/>
  <c r="BD691" i="6"/>
  <c r="AM691" i="6" s="1"/>
  <c r="AW691" i="6"/>
  <c r="BH690" i="6"/>
  <c r="BE690" i="6"/>
  <c r="BJ690" i="6"/>
  <c r="BI690" i="6" s="1"/>
  <c r="H718" i="3"/>
  <c r="I718" i="3" s="1"/>
  <c r="G719" i="3"/>
  <c r="J717" i="3"/>
  <c r="K717" i="3" s="1"/>
  <c r="L717" i="3"/>
  <c r="AQ692" i="6" l="1"/>
  <c r="AP691" i="6"/>
  <c r="BB377" i="6"/>
  <c r="AZ378" i="6" s="1"/>
  <c r="H377" i="6"/>
  <c r="P377" i="6" s="1"/>
  <c r="L377" i="6"/>
  <c r="Z377" i="6" s="1"/>
  <c r="BG690" i="6"/>
  <c r="BF690" i="6" s="1"/>
  <c r="AY692" i="6"/>
  <c r="BH691" i="6"/>
  <c r="BE691" i="6"/>
  <c r="BJ691" i="6"/>
  <c r="BI691" i="6" s="1"/>
  <c r="AW692" i="6"/>
  <c r="A693" i="6"/>
  <c r="AI693" i="6" s="1"/>
  <c r="BD692" i="6"/>
  <c r="AM692" i="6" s="1"/>
  <c r="G720" i="3"/>
  <c r="H719" i="3"/>
  <c r="I719" i="3" s="1"/>
  <c r="L718" i="3"/>
  <c r="J718" i="3"/>
  <c r="K718" i="3" s="1"/>
  <c r="BG691" i="6" l="1"/>
  <c r="BF691" i="6" s="1"/>
  <c r="AQ693" i="6"/>
  <c r="AP692" i="6"/>
  <c r="C378" i="6"/>
  <c r="G378" i="6"/>
  <c r="O378" i="6" s="1"/>
  <c r="BA378" i="6"/>
  <c r="AY693" i="6"/>
  <c r="BJ692" i="6"/>
  <c r="BI692" i="6" s="1"/>
  <c r="BH692" i="6"/>
  <c r="BE692" i="6"/>
  <c r="BD693" i="6"/>
  <c r="AM693" i="6" s="1"/>
  <c r="AW693" i="6"/>
  <c r="A694" i="6"/>
  <c r="AI694" i="6" s="1"/>
  <c r="J719" i="3"/>
  <c r="K719" i="3" s="1"/>
  <c r="L719" i="3"/>
  <c r="G721" i="3"/>
  <c r="H720" i="3"/>
  <c r="I720" i="3" s="1"/>
  <c r="AQ694" i="6" l="1"/>
  <c r="AP693" i="6"/>
  <c r="H378" i="6"/>
  <c r="P378" i="6" s="1"/>
  <c r="L378" i="6"/>
  <c r="Z378" i="6" s="1"/>
  <c r="BB378" i="6"/>
  <c r="AZ379" i="6" s="1"/>
  <c r="BG692" i="6"/>
  <c r="BF692" i="6" s="1"/>
  <c r="AY694" i="6"/>
  <c r="BJ693" i="6"/>
  <c r="BI693" i="6" s="1"/>
  <c r="BH693" i="6"/>
  <c r="BE693" i="6"/>
  <c r="A695" i="6"/>
  <c r="AI695" i="6" s="1"/>
  <c r="BD694" i="6"/>
  <c r="AM694" i="6" s="1"/>
  <c r="AW694" i="6"/>
  <c r="L720" i="3"/>
  <c r="J720" i="3"/>
  <c r="K720" i="3" s="1"/>
  <c r="H721" i="3"/>
  <c r="I721" i="3" s="1"/>
  <c r="G722" i="3"/>
  <c r="AQ695" i="6" l="1"/>
  <c r="AP694" i="6"/>
  <c r="G379" i="6"/>
  <c r="O379" i="6" s="1"/>
  <c r="C379" i="6"/>
  <c r="BA379" i="6"/>
  <c r="BB379" i="6" s="1"/>
  <c r="BG693" i="6"/>
  <c r="BF693" i="6" s="1"/>
  <c r="AY695" i="6"/>
  <c r="A696" i="6"/>
  <c r="AI696" i="6" s="1"/>
  <c r="BD695" i="6"/>
  <c r="AM695" i="6" s="1"/>
  <c r="AW695" i="6"/>
  <c r="BH694" i="6"/>
  <c r="BE694" i="6"/>
  <c r="BJ694" i="6"/>
  <c r="BI694" i="6" s="1"/>
  <c r="H722" i="3"/>
  <c r="I722" i="3" s="1"/>
  <c r="G723" i="3"/>
  <c r="J721" i="3"/>
  <c r="K721" i="3" s="1"/>
  <c r="L721" i="3"/>
  <c r="AQ696" i="6" l="1"/>
  <c r="AP695" i="6"/>
  <c r="H379" i="6"/>
  <c r="P379" i="6" s="1"/>
  <c r="L379" i="6"/>
  <c r="Z379" i="6" s="1"/>
  <c r="AZ380" i="6"/>
  <c r="BG694" i="6"/>
  <c r="BF694" i="6" s="1"/>
  <c r="AY696" i="6"/>
  <c r="AW696" i="6"/>
  <c r="A697" i="6"/>
  <c r="AI697" i="6" s="1"/>
  <c r="BD696" i="6"/>
  <c r="AM696" i="6" s="1"/>
  <c r="BH695" i="6"/>
  <c r="BE695" i="6"/>
  <c r="BJ695" i="6"/>
  <c r="BI695" i="6" s="1"/>
  <c r="G724" i="3"/>
  <c r="H723" i="3"/>
  <c r="I723" i="3" s="1"/>
  <c r="L722" i="3"/>
  <c r="J722" i="3"/>
  <c r="K722" i="3" s="1"/>
  <c r="AQ697" i="6" l="1"/>
  <c r="BG695" i="6"/>
  <c r="BF695" i="6" s="1"/>
  <c r="AP696" i="6"/>
  <c r="G380" i="6"/>
  <c r="O380" i="6" s="1"/>
  <c r="BA380" i="6"/>
  <c r="BB380" i="6" s="1"/>
  <c r="C380" i="6"/>
  <c r="AY697" i="6"/>
  <c r="BD697" i="6"/>
  <c r="AM697" i="6" s="1"/>
  <c r="AW697" i="6"/>
  <c r="A698" i="6"/>
  <c r="AI698" i="6" s="1"/>
  <c r="BJ696" i="6"/>
  <c r="BI696" i="6" s="1"/>
  <c r="BH696" i="6"/>
  <c r="BE696" i="6"/>
  <c r="J723" i="3"/>
  <c r="K723" i="3" s="1"/>
  <c r="L723" i="3"/>
  <c r="G725" i="3"/>
  <c r="H724" i="3"/>
  <c r="I724" i="3" s="1"/>
  <c r="AQ698" i="6" l="1"/>
  <c r="AP697" i="6"/>
  <c r="H380" i="6"/>
  <c r="P380" i="6" s="1"/>
  <c r="L380" i="6"/>
  <c r="Z380" i="6" s="1"/>
  <c r="AZ381" i="6"/>
  <c r="BG696" i="6"/>
  <c r="BF696" i="6" s="1"/>
  <c r="AY698" i="6"/>
  <c r="BJ697" i="6"/>
  <c r="BI697" i="6" s="1"/>
  <c r="BH697" i="6"/>
  <c r="BE697" i="6"/>
  <c r="A699" i="6"/>
  <c r="AI699" i="6" s="1"/>
  <c r="BD698" i="6"/>
  <c r="AM698" i="6" s="1"/>
  <c r="AW698" i="6"/>
  <c r="L724" i="3"/>
  <c r="J724" i="3"/>
  <c r="K724" i="3" s="1"/>
  <c r="H725" i="3"/>
  <c r="I725" i="3" s="1"/>
  <c r="G726" i="3"/>
  <c r="AQ699" i="6" l="1"/>
  <c r="AP698" i="6"/>
  <c r="G381" i="6"/>
  <c r="O381" i="6" s="1"/>
  <c r="BA381" i="6"/>
  <c r="C381" i="6"/>
  <c r="BG697" i="6"/>
  <c r="BF697" i="6" s="1"/>
  <c r="AY699" i="6"/>
  <c r="BH698" i="6"/>
  <c r="BE698" i="6"/>
  <c r="BJ698" i="6"/>
  <c r="BI698" i="6" s="1"/>
  <c r="A700" i="6"/>
  <c r="AI700" i="6" s="1"/>
  <c r="BD699" i="6"/>
  <c r="AM699" i="6" s="1"/>
  <c r="AW699" i="6"/>
  <c r="J725" i="3"/>
  <c r="K725" i="3" s="1"/>
  <c r="L725" i="3"/>
  <c r="H726" i="3"/>
  <c r="I726" i="3" s="1"/>
  <c r="G727" i="3"/>
  <c r="AQ700" i="6" l="1"/>
  <c r="AP699" i="6"/>
  <c r="BB381" i="6"/>
  <c r="AZ382" i="6" s="1"/>
  <c r="H381" i="6"/>
  <c r="P381" i="6" s="1"/>
  <c r="L381" i="6"/>
  <c r="Z381" i="6" s="1"/>
  <c r="BG698" i="6"/>
  <c r="BF698" i="6" s="1"/>
  <c r="AY700" i="6"/>
  <c r="BH699" i="6"/>
  <c r="BE699" i="6"/>
  <c r="BJ699" i="6"/>
  <c r="BI699" i="6" s="1"/>
  <c r="AW700" i="6"/>
  <c r="A701" i="6"/>
  <c r="AI701" i="6" s="1"/>
  <c r="BD700" i="6"/>
  <c r="AM700" i="6" s="1"/>
  <c r="G728" i="3"/>
  <c r="H727" i="3"/>
  <c r="I727" i="3" s="1"/>
  <c r="L726" i="3"/>
  <c r="J726" i="3"/>
  <c r="K726" i="3" s="1"/>
  <c r="AQ701" i="6" l="1"/>
  <c r="AP700" i="6"/>
  <c r="C382" i="6"/>
  <c r="G382" i="6"/>
  <c r="O382" i="6" s="1"/>
  <c r="BA382" i="6"/>
  <c r="BG699" i="6"/>
  <c r="BF699" i="6" s="1"/>
  <c r="AY701" i="6"/>
  <c r="BJ700" i="6"/>
  <c r="BI700" i="6" s="1"/>
  <c r="BH700" i="6"/>
  <c r="BE700" i="6"/>
  <c r="A702" i="6"/>
  <c r="AI702" i="6" s="1"/>
  <c r="AW701" i="6"/>
  <c r="BD701" i="6"/>
  <c r="AM701" i="6" s="1"/>
  <c r="J727" i="3"/>
  <c r="K727" i="3" s="1"/>
  <c r="L727" i="3"/>
  <c r="G729" i="3"/>
  <c r="H728" i="3"/>
  <c r="I728" i="3" s="1"/>
  <c r="AQ702" i="6" l="1"/>
  <c r="AP701" i="6"/>
  <c r="H382" i="6"/>
  <c r="P382" i="6" s="1"/>
  <c r="L382" i="6"/>
  <c r="Z382" i="6" s="1"/>
  <c r="BB382" i="6"/>
  <c r="AZ383" i="6" s="1"/>
  <c r="BG700" i="6"/>
  <c r="BF700" i="6" s="1"/>
  <c r="AY702" i="6"/>
  <c r="BH701" i="6"/>
  <c r="BE701" i="6"/>
  <c r="BJ701" i="6"/>
  <c r="BI701" i="6" s="1"/>
  <c r="AW702" i="6"/>
  <c r="BD702" i="6"/>
  <c r="AM702" i="6" s="1"/>
  <c r="A703" i="6"/>
  <c r="AI703" i="6" s="1"/>
  <c r="H729" i="3"/>
  <c r="I729" i="3" s="1"/>
  <c r="G730" i="3"/>
  <c r="L728" i="3"/>
  <c r="J728" i="3"/>
  <c r="K728" i="3" s="1"/>
  <c r="AQ703" i="6" l="1"/>
  <c r="AP702" i="6"/>
  <c r="G383" i="6"/>
  <c r="O383" i="6" s="1"/>
  <c r="C383" i="6"/>
  <c r="BA383" i="6"/>
  <c r="BG701" i="6"/>
  <c r="BF701" i="6" s="1"/>
  <c r="AY703" i="6"/>
  <c r="BJ702" i="6"/>
  <c r="BI702" i="6" s="1"/>
  <c r="BH702" i="6"/>
  <c r="BE702" i="6"/>
  <c r="A704" i="6"/>
  <c r="AI704" i="6" s="1"/>
  <c r="BD703" i="6"/>
  <c r="AM703" i="6" s="1"/>
  <c r="AW703" i="6"/>
  <c r="H730" i="3"/>
  <c r="I730" i="3" s="1"/>
  <c r="G731" i="3"/>
  <c r="J729" i="3"/>
  <c r="K729" i="3" s="1"/>
  <c r="L729" i="3"/>
  <c r="BG702" i="6" l="1"/>
  <c r="AQ704" i="6"/>
  <c r="AP703" i="6"/>
  <c r="L383" i="6"/>
  <c r="Z383" i="6" s="1"/>
  <c r="H383" i="6"/>
  <c r="P383" i="6" s="1"/>
  <c r="BB383" i="6"/>
  <c r="AZ384" i="6" s="1"/>
  <c r="BF702" i="6"/>
  <c r="AY704" i="6"/>
  <c r="BH703" i="6"/>
  <c r="BE703" i="6"/>
  <c r="BJ703" i="6"/>
  <c r="BI703" i="6" s="1"/>
  <c r="A705" i="6"/>
  <c r="AI705" i="6" s="1"/>
  <c r="BD704" i="6"/>
  <c r="AM704" i="6" s="1"/>
  <c r="AW704" i="6"/>
  <c r="G732" i="3"/>
  <c r="H731" i="3"/>
  <c r="I731" i="3" s="1"/>
  <c r="L730" i="3"/>
  <c r="J730" i="3"/>
  <c r="K730" i="3" s="1"/>
  <c r="AQ705" i="6" l="1"/>
  <c r="AP704" i="6"/>
  <c r="G384" i="6"/>
  <c r="O384" i="6" s="1"/>
  <c r="BA384" i="6"/>
  <c r="BB384" i="6" s="1"/>
  <c r="C384" i="6"/>
  <c r="BG703" i="6"/>
  <c r="BF703" i="6" s="1"/>
  <c r="AY705" i="6"/>
  <c r="AW705" i="6"/>
  <c r="A706" i="6"/>
  <c r="AI706" i="6" s="1"/>
  <c r="BD705" i="6"/>
  <c r="AM705" i="6" s="1"/>
  <c r="BH704" i="6"/>
  <c r="BE704" i="6"/>
  <c r="BJ704" i="6"/>
  <c r="BI704" i="6" s="1"/>
  <c r="J731" i="3"/>
  <c r="K731" i="3" s="1"/>
  <c r="L731" i="3"/>
  <c r="G733" i="3"/>
  <c r="H732" i="3"/>
  <c r="I732" i="3" s="1"/>
  <c r="AQ706" i="6" l="1"/>
  <c r="AP705" i="6"/>
  <c r="AZ385" i="6"/>
  <c r="L384" i="6"/>
  <c r="Z384" i="6" s="1"/>
  <c r="H384" i="6"/>
  <c r="P384" i="6" s="1"/>
  <c r="BG704" i="6"/>
  <c r="BF704" i="6" s="1"/>
  <c r="AY706" i="6"/>
  <c r="BD706" i="6"/>
  <c r="AM706" i="6" s="1"/>
  <c r="AW706" i="6"/>
  <c r="A707" i="6"/>
  <c r="AI707" i="6" s="1"/>
  <c r="BJ705" i="6"/>
  <c r="BI705" i="6" s="1"/>
  <c r="BH705" i="6"/>
  <c r="BE705" i="6"/>
  <c r="H733" i="3"/>
  <c r="I733" i="3" s="1"/>
  <c r="G734" i="3"/>
  <c r="L732" i="3"/>
  <c r="J732" i="3"/>
  <c r="K732" i="3" s="1"/>
  <c r="AQ707" i="6" l="1"/>
  <c r="AP706" i="6"/>
  <c r="C385" i="6"/>
  <c r="G385" i="6"/>
  <c r="O385" i="6" s="1"/>
  <c r="BA385" i="6"/>
  <c r="BB385" i="6" s="1"/>
  <c r="BG705" i="6"/>
  <c r="BF705" i="6" s="1"/>
  <c r="AY707" i="6"/>
  <c r="A708" i="6"/>
  <c r="AI708" i="6" s="1"/>
  <c r="BD707" i="6"/>
  <c r="AM707" i="6" s="1"/>
  <c r="AW707" i="6"/>
  <c r="BJ706" i="6"/>
  <c r="BI706" i="6" s="1"/>
  <c r="BH706" i="6"/>
  <c r="BE706" i="6"/>
  <c r="H734" i="3"/>
  <c r="I734" i="3" s="1"/>
  <c r="G735" i="3"/>
  <c r="J733" i="3"/>
  <c r="K733" i="3" s="1"/>
  <c r="L733" i="3"/>
  <c r="AQ708" i="6" l="1"/>
  <c r="AP707" i="6"/>
  <c r="L385" i="6"/>
  <c r="Z385" i="6" s="1"/>
  <c r="H385" i="6"/>
  <c r="P385" i="6" s="1"/>
  <c r="AZ386" i="6"/>
  <c r="BG706" i="6"/>
  <c r="BF706" i="6" s="1"/>
  <c r="AY708" i="6"/>
  <c r="BH707" i="6"/>
  <c r="BE707" i="6"/>
  <c r="BJ707" i="6"/>
  <c r="BI707" i="6" s="1"/>
  <c r="A709" i="6"/>
  <c r="AI709" i="6" s="1"/>
  <c r="BD708" i="6"/>
  <c r="AM708" i="6" s="1"/>
  <c r="AW708" i="6"/>
  <c r="G736" i="3"/>
  <c r="H735" i="3"/>
  <c r="I735" i="3" s="1"/>
  <c r="L734" i="3"/>
  <c r="J734" i="3"/>
  <c r="K734" i="3" s="1"/>
  <c r="AQ709" i="6" l="1"/>
  <c r="AP708" i="6"/>
  <c r="G386" i="6"/>
  <c r="O386" i="6" s="1"/>
  <c r="C386" i="6"/>
  <c r="BA386" i="6"/>
  <c r="BG707" i="6"/>
  <c r="BF707" i="6" s="1"/>
  <c r="AY709" i="6"/>
  <c r="BH708" i="6"/>
  <c r="BE708" i="6"/>
  <c r="BJ708" i="6"/>
  <c r="BI708" i="6" s="1"/>
  <c r="AW709" i="6"/>
  <c r="A710" i="6"/>
  <c r="AI710" i="6" s="1"/>
  <c r="BD709" i="6"/>
  <c r="AM709" i="6" s="1"/>
  <c r="J735" i="3"/>
  <c r="K735" i="3" s="1"/>
  <c r="L735" i="3"/>
  <c r="G737" i="3"/>
  <c r="H736" i="3"/>
  <c r="I736" i="3" s="1"/>
  <c r="AQ710" i="6" l="1"/>
  <c r="AP709" i="6"/>
  <c r="H386" i="6"/>
  <c r="P386" i="6" s="1"/>
  <c r="L386" i="6"/>
  <c r="Z386" i="6" s="1"/>
  <c r="BB386" i="6"/>
  <c r="AZ387" i="6" s="1"/>
  <c r="BG708" i="6"/>
  <c r="BF708" i="6" s="1"/>
  <c r="AY710" i="6"/>
  <c r="BJ709" i="6"/>
  <c r="BI709" i="6" s="1"/>
  <c r="BH709" i="6"/>
  <c r="BE709" i="6"/>
  <c r="BD710" i="6"/>
  <c r="AM710" i="6" s="1"/>
  <c r="AW710" i="6"/>
  <c r="A711" i="6"/>
  <c r="AI711" i="6" s="1"/>
  <c r="L736" i="3"/>
  <c r="J736" i="3"/>
  <c r="K736" i="3" s="1"/>
  <c r="H737" i="3"/>
  <c r="I737" i="3" s="1"/>
  <c r="G738" i="3"/>
  <c r="AQ711" i="6" l="1"/>
  <c r="BG709" i="6"/>
  <c r="BF709" i="6" s="1"/>
  <c r="AP710" i="6"/>
  <c r="G387" i="6"/>
  <c r="O387" i="6" s="1"/>
  <c r="BA387" i="6"/>
  <c r="BB387" i="6" s="1"/>
  <c r="C387" i="6"/>
  <c r="AY711" i="6"/>
  <c r="BJ710" i="6"/>
  <c r="BI710" i="6" s="1"/>
  <c r="BH710" i="6"/>
  <c r="BE710" i="6"/>
  <c r="A712" i="6"/>
  <c r="AI712" i="6" s="1"/>
  <c r="BD711" i="6"/>
  <c r="AM711" i="6" s="1"/>
  <c r="AW711" i="6"/>
  <c r="J737" i="3"/>
  <c r="K737" i="3" s="1"/>
  <c r="L737" i="3"/>
  <c r="H738" i="3"/>
  <c r="I738" i="3" s="1"/>
  <c r="G739" i="3"/>
  <c r="BG710" i="6" l="1"/>
  <c r="BF710" i="6" s="1"/>
  <c r="AQ712" i="6"/>
  <c r="AP711" i="6"/>
  <c r="H387" i="6"/>
  <c r="P387" i="6" s="1"/>
  <c r="L387" i="6"/>
  <c r="Z387" i="6" s="1"/>
  <c r="AZ388" i="6"/>
  <c r="AY712" i="6"/>
  <c r="A713" i="6"/>
  <c r="AI713" i="6" s="1"/>
  <c r="BD712" i="6"/>
  <c r="AM712" i="6" s="1"/>
  <c r="AW712" i="6"/>
  <c r="BH711" i="6"/>
  <c r="BE711" i="6"/>
  <c r="BJ711" i="6"/>
  <c r="BI711" i="6" s="1"/>
  <c r="G740" i="3"/>
  <c r="H739" i="3"/>
  <c r="I739" i="3" s="1"/>
  <c r="L738" i="3"/>
  <c r="J738" i="3"/>
  <c r="K738" i="3" s="1"/>
  <c r="AQ713" i="6" l="1"/>
  <c r="BG711" i="6"/>
  <c r="BF711" i="6" s="1"/>
  <c r="AP712" i="6"/>
  <c r="G388" i="6"/>
  <c r="O388" i="6" s="1"/>
  <c r="C388" i="6"/>
  <c r="BA388" i="6"/>
  <c r="AY713" i="6"/>
  <c r="BH712" i="6"/>
  <c r="BE712" i="6"/>
  <c r="BJ712" i="6"/>
  <c r="BI712" i="6" s="1"/>
  <c r="AW713" i="6"/>
  <c r="A714" i="6"/>
  <c r="AI714" i="6" s="1"/>
  <c r="BD713" i="6"/>
  <c r="AM713" i="6" s="1"/>
  <c r="J739" i="3"/>
  <c r="K739" i="3" s="1"/>
  <c r="L739" i="3"/>
  <c r="G741" i="3"/>
  <c r="H740" i="3"/>
  <c r="I740" i="3" s="1"/>
  <c r="AQ714" i="6" l="1"/>
  <c r="AP713" i="6"/>
  <c r="H388" i="6"/>
  <c r="P388" i="6" s="1"/>
  <c r="L388" i="6"/>
  <c r="Z388" i="6" s="1"/>
  <c r="BB388" i="6"/>
  <c r="AZ389" i="6" s="1"/>
  <c r="BG712" i="6"/>
  <c r="BF712" i="6" s="1"/>
  <c r="AY714" i="6"/>
  <c r="BD714" i="6"/>
  <c r="AM714" i="6" s="1"/>
  <c r="AW714" i="6"/>
  <c r="A715" i="6"/>
  <c r="AI715" i="6" s="1"/>
  <c r="BJ713" i="6"/>
  <c r="BI713" i="6" s="1"/>
  <c r="BH713" i="6"/>
  <c r="BE713" i="6"/>
  <c r="H741" i="3"/>
  <c r="I741" i="3" s="1"/>
  <c r="G742" i="3"/>
  <c r="L740" i="3"/>
  <c r="J740" i="3"/>
  <c r="K740" i="3" s="1"/>
  <c r="AQ715" i="6" l="1"/>
  <c r="BG713" i="6"/>
  <c r="BF713" i="6" s="1"/>
  <c r="AP714" i="6"/>
  <c r="G389" i="6"/>
  <c r="O389" i="6" s="1"/>
  <c r="BA389" i="6"/>
  <c r="BB389" i="6" s="1"/>
  <c r="AZ390" i="6" s="1"/>
  <c r="C389" i="6"/>
  <c r="AY715" i="6"/>
  <c r="A716" i="6"/>
  <c r="AI716" i="6" s="1"/>
  <c r="BD715" i="6"/>
  <c r="AM715" i="6" s="1"/>
  <c r="AW715" i="6"/>
  <c r="BJ714" i="6"/>
  <c r="BI714" i="6" s="1"/>
  <c r="BH714" i="6"/>
  <c r="BE714" i="6"/>
  <c r="H742" i="3"/>
  <c r="I742" i="3" s="1"/>
  <c r="G743" i="3"/>
  <c r="J741" i="3"/>
  <c r="K741" i="3" s="1"/>
  <c r="L741" i="3"/>
  <c r="AQ716" i="6" l="1"/>
  <c r="AP715" i="6"/>
  <c r="G390" i="6"/>
  <c r="O390" i="6" s="1"/>
  <c r="C390" i="6"/>
  <c r="BA390" i="6"/>
  <c r="H389" i="6"/>
  <c r="P389" i="6" s="1"/>
  <c r="L389" i="6"/>
  <c r="Z389" i="6" s="1"/>
  <c r="BG714" i="6"/>
  <c r="BF714" i="6" s="1"/>
  <c r="AY716" i="6"/>
  <c r="BH715" i="6"/>
  <c r="BE715" i="6"/>
  <c r="BJ715" i="6"/>
  <c r="BI715" i="6" s="1"/>
  <c r="A717" i="6"/>
  <c r="AI717" i="6" s="1"/>
  <c r="BD716" i="6"/>
  <c r="AM716" i="6" s="1"/>
  <c r="AW716" i="6"/>
  <c r="G744" i="3"/>
  <c r="H743" i="3"/>
  <c r="I743" i="3" s="1"/>
  <c r="L742" i="3"/>
  <c r="J742" i="3"/>
  <c r="K742" i="3" s="1"/>
  <c r="AQ717" i="6" l="1"/>
  <c r="AP716" i="6"/>
  <c r="H390" i="6"/>
  <c r="P390" i="6" s="1"/>
  <c r="L390" i="6"/>
  <c r="Z390" i="6" s="1"/>
  <c r="BB390" i="6"/>
  <c r="AZ391" i="6" s="1"/>
  <c r="BG715" i="6"/>
  <c r="BF715" i="6" s="1"/>
  <c r="AY717" i="6"/>
  <c r="BH716" i="6"/>
  <c r="BE716" i="6"/>
  <c r="BJ716" i="6"/>
  <c r="BI716" i="6" s="1"/>
  <c r="AW717" i="6"/>
  <c r="A718" i="6"/>
  <c r="AI718" i="6" s="1"/>
  <c r="BD717" i="6"/>
  <c r="AM717" i="6" s="1"/>
  <c r="J743" i="3"/>
  <c r="K743" i="3" s="1"/>
  <c r="L743" i="3"/>
  <c r="G745" i="3"/>
  <c r="H744" i="3"/>
  <c r="I744" i="3" s="1"/>
  <c r="AQ718" i="6" l="1"/>
  <c r="AP717" i="6"/>
  <c r="G391" i="6"/>
  <c r="O391" i="6" s="1"/>
  <c r="C391" i="6"/>
  <c r="BA391" i="6"/>
  <c r="BG716" i="6"/>
  <c r="BF716" i="6" s="1"/>
  <c r="AY718" i="6"/>
  <c r="BD718" i="6"/>
  <c r="AM718" i="6" s="1"/>
  <c r="AW718" i="6"/>
  <c r="A719" i="6"/>
  <c r="AI719" i="6" s="1"/>
  <c r="BJ717" i="6"/>
  <c r="BI717" i="6" s="1"/>
  <c r="BH717" i="6"/>
  <c r="BE717" i="6"/>
  <c r="L744" i="3"/>
  <c r="J744" i="3"/>
  <c r="K744" i="3" s="1"/>
  <c r="H745" i="3"/>
  <c r="I745" i="3" s="1"/>
  <c r="G746" i="3"/>
  <c r="AQ719" i="6" l="1"/>
  <c r="AP718" i="6"/>
  <c r="L391" i="6"/>
  <c r="Z391" i="6" s="1"/>
  <c r="H391" i="6"/>
  <c r="P391" i="6" s="1"/>
  <c r="BB391" i="6"/>
  <c r="AZ392" i="6" s="1"/>
  <c r="BG717" i="6"/>
  <c r="BF717" i="6" s="1"/>
  <c r="AY719" i="6"/>
  <c r="A720" i="6"/>
  <c r="AI720" i="6" s="1"/>
  <c r="BD719" i="6"/>
  <c r="AM719" i="6" s="1"/>
  <c r="AW719" i="6"/>
  <c r="BJ718" i="6"/>
  <c r="BI718" i="6" s="1"/>
  <c r="BH718" i="6"/>
  <c r="BE718" i="6"/>
  <c r="J745" i="3"/>
  <c r="K745" i="3" s="1"/>
  <c r="L745" i="3"/>
  <c r="H746" i="3"/>
  <c r="I746" i="3" s="1"/>
  <c r="G747" i="3"/>
  <c r="BG718" i="6" l="1"/>
  <c r="AQ720" i="6"/>
  <c r="AP719" i="6"/>
  <c r="G392" i="6"/>
  <c r="O392" i="6" s="1"/>
  <c r="C392" i="6"/>
  <c r="BA392" i="6"/>
  <c r="BF718" i="6"/>
  <c r="AY720" i="6"/>
  <c r="A721" i="6"/>
  <c r="AI721" i="6" s="1"/>
  <c r="BD720" i="6"/>
  <c r="AM720" i="6" s="1"/>
  <c r="AW720" i="6"/>
  <c r="BH719" i="6"/>
  <c r="BE719" i="6"/>
  <c r="BJ719" i="6"/>
  <c r="BI719" i="6" s="1"/>
  <c r="G748" i="3"/>
  <c r="H747" i="3"/>
  <c r="I747" i="3" s="1"/>
  <c r="L746" i="3"/>
  <c r="J746" i="3"/>
  <c r="K746" i="3" s="1"/>
  <c r="AQ721" i="6" l="1"/>
  <c r="AP720" i="6"/>
  <c r="L392" i="6"/>
  <c r="Z392" i="6" s="1"/>
  <c r="H392" i="6"/>
  <c r="P392" i="6" s="1"/>
  <c r="BB392" i="6"/>
  <c r="AZ393" i="6" s="1"/>
  <c r="BG719" i="6"/>
  <c r="BF719" i="6" s="1"/>
  <c r="AY721" i="6"/>
  <c r="BH720" i="6"/>
  <c r="BE720" i="6"/>
  <c r="BJ720" i="6"/>
  <c r="BI720" i="6" s="1"/>
  <c r="AW721" i="6"/>
  <c r="A722" i="6"/>
  <c r="AI722" i="6" s="1"/>
  <c r="BD721" i="6"/>
  <c r="AM721" i="6" s="1"/>
  <c r="J747" i="3"/>
  <c r="K747" i="3" s="1"/>
  <c r="L747" i="3"/>
  <c r="G749" i="3"/>
  <c r="H748" i="3"/>
  <c r="I748" i="3" s="1"/>
  <c r="AQ722" i="6" l="1"/>
  <c r="AP721" i="6"/>
  <c r="G393" i="6"/>
  <c r="O393" i="6" s="1"/>
  <c r="BA393" i="6"/>
  <c r="C393" i="6"/>
  <c r="BG720" i="6"/>
  <c r="BF720" i="6" s="1"/>
  <c r="AY722" i="6"/>
  <c r="A723" i="6"/>
  <c r="AI723" i="6" s="1"/>
  <c r="BD722" i="6"/>
  <c r="AM722" i="6" s="1"/>
  <c r="AW722" i="6"/>
  <c r="BJ721" i="6"/>
  <c r="BI721" i="6" s="1"/>
  <c r="BH721" i="6"/>
  <c r="BE721" i="6"/>
  <c r="L748" i="3"/>
  <c r="J748" i="3"/>
  <c r="K748" i="3" s="1"/>
  <c r="H749" i="3"/>
  <c r="I749" i="3" s="1"/>
  <c r="G750" i="3"/>
  <c r="AQ723" i="6" l="1"/>
  <c r="AP722" i="6"/>
  <c r="L393" i="6"/>
  <c r="Z393" i="6" s="1"/>
  <c r="H393" i="6"/>
  <c r="P393" i="6" s="1"/>
  <c r="BB393" i="6"/>
  <c r="AZ394" i="6" s="1"/>
  <c r="BG721" i="6"/>
  <c r="BF721" i="6" s="1"/>
  <c r="AY723" i="6"/>
  <c r="BH722" i="6"/>
  <c r="BE722" i="6"/>
  <c r="BJ722" i="6"/>
  <c r="BI722" i="6" s="1"/>
  <c r="BD723" i="6"/>
  <c r="AM723" i="6" s="1"/>
  <c r="AW723" i="6"/>
  <c r="A724" i="6"/>
  <c r="AI724" i="6" s="1"/>
  <c r="H750" i="3"/>
  <c r="I750" i="3" s="1"/>
  <c r="G751" i="3"/>
  <c r="J749" i="3"/>
  <c r="K749" i="3" s="1"/>
  <c r="L749" i="3"/>
  <c r="AQ724" i="6" l="1"/>
  <c r="BG722" i="6"/>
  <c r="BF722" i="6" s="1"/>
  <c r="AP723" i="6"/>
  <c r="C394" i="6"/>
  <c r="G394" i="6"/>
  <c r="O394" i="6" s="1"/>
  <c r="BA394" i="6"/>
  <c r="AY724" i="6"/>
  <c r="AW724" i="6"/>
  <c r="A725" i="6"/>
  <c r="AI725" i="6" s="1"/>
  <c r="BD724" i="6"/>
  <c r="AM724" i="6" s="1"/>
  <c r="BH723" i="6"/>
  <c r="BE723" i="6"/>
  <c r="BJ723" i="6"/>
  <c r="BI723" i="6" s="1"/>
  <c r="G752" i="3"/>
  <c r="H751" i="3"/>
  <c r="I751" i="3" s="1"/>
  <c r="L750" i="3"/>
  <c r="J750" i="3"/>
  <c r="K750" i="3" s="1"/>
  <c r="AQ725" i="6" l="1"/>
  <c r="AP724" i="6"/>
  <c r="BG723" i="6"/>
  <c r="BF723" i="6" s="1"/>
  <c r="H394" i="6"/>
  <c r="P394" i="6" s="1"/>
  <c r="L394" i="6"/>
  <c r="Z394" i="6" s="1"/>
  <c r="BB394" i="6"/>
  <c r="AZ395" i="6" s="1"/>
  <c r="AY725" i="6"/>
  <c r="BD725" i="6"/>
  <c r="AM725" i="6" s="1"/>
  <c r="AW725" i="6"/>
  <c r="A726" i="6"/>
  <c r="AI726" i="6" s="1"/>
  <c r="BJ724" i="6"/>
  <c r="BI724" i="6" s="1"/>
  <c r="BH724" i="6"/>
  <c r="BE724" i="6"/>
  <c r="J751" i="3"/>
  <c r="K751" i="3" s="1"/>
  <c r="L751" i="3"/>
  <c r="G753" i="3"/>
  <c r="H752" i="3"/>
  <c r="I752" i="3" s="1"/>
  <c r="AQ726" i="6" l="1"/>
  <c r="AP725" i="6"/>
  <c r="G395" i="6"/>
  <c r="O395" i="6" s="1"/>
  <c r="BA395" i="6"/>
  <c r="C395" i="6"/>
  <c r="BG724" i="6"/>
  <c r="BF724" i="6" s="1"/>
  <c r="AY726" i="6"/>
  <c r="A727" i="6"/>
  <c r="AI727" i="6" s="1"/>
  <c r="BD726" i="6"/>
  <c r="AM726" i="6" s="1"/>
  <c r="AW726" i="6"/>
  <c r="BJ725" i="6"/>
  <c r="BI725" i="6" s="1"/>
  <c r="BH725" i="6"/>
  <c r="BE725" i="6"/>
  <c r="H753" i="3"/>
  <c r="I753" i="3" s="1"/>
  <c r="G754" i="3"/>
  <c r="L752" i="3"/>
  <c r="J752" i="3"/>
  <c r="K752" i="3" s="1"/>
  <c r="AQ727" i="6" l="1"/>
  <c r="AP726" i="6"/>
  <c r="H395" i="6"/>
  <c r="P395" i="6" s="1"/>
  <c r="L395" i="6"/>
  <c r="Z395" i="6" s="1"/>
  <c r="BB395" i="6"/>
  <c r="AZ396" i="6" s="1"/>
  <c r="BG725" i="6"/>
  <c r="BF725" i="6" s="1"/>
  <c r="AY727" i="6"/>
  <c r="BH726" i="6"/>
  <c r="BE726" i="6"/>
  <c r="BJ726" i="6"/>
  <c r="BI726" i="6" s="1"/>
  <c r="A728" i="6"/>
  <c r="AI728" i="6" s="1"/>
  <c r="AW727" i="6"/>
  <c r="BD727" i="6"/>
  <c r="AM727" i="6" s="1"/>
  <c r="H754" i="3"/>
  <c r="I754" i="3" s="1"/>
  <c r="G755" i="3"/>
  <c r="J753" i="3"/>
  <c r="K753" i="3" s="1"/>
  <c r="L753" i="3"/>
  <c r="AQ728" i="6" l="1"/>
  <c r="AP727" i="6"/>
  <c r="G396" i="6"/>
  <c r="O396" i="6" s="1"/>
  <c r="BA396" i="6"/>
  <c r="C396" i="6"/>
  <c r="BG726" i="6"/>
  <c r="BF726" i="6" s="1"/>
  <c r="AY728" i="6"/>
  <c r="AW728" i="6"/>
  <c r="A729" i="6"/>
  <c r="AI729" i="6" s="1"/>
  <c r="BD728" i="6"/>
  <c r="AM728" i="6" s="1"/>
  <c r="BH727" i="6"/>
  <c r="BE727" i="6"/>
  <c r="BJ727" i="6"/>
  <c r="BI727" i="6" s="1"/>
  <c r="G756" i="3"/>
  <c r="H755" i="3"/>
  <c r="I755" i="3" s="1"/>
  <c r="L754" i="3"/>
  <c r="J754" i="3"/>
  <c r="K754" i="3" s="1"/>
  <c r="AQ729" i="6" l="1"/>
  <c r="BG727" i="6"/>
  <c r="BF727" i="6" s="1"/>
  <c r="AP728" i="6"/>
  <c r="L396" i="6"/>
  <c r="Z396" i="6" s="1"/>
  <c r="H396" i="6"/>
  <c r="P396" i="6" s="1"/>
  <c r="BB396" i="6"/>
  <c r="AZ397" i="6" s="1"/>
  <c r="AY729" i="6"/>
  <c r="BJ728" i="6"/>
  <c r="BI728" i="6" s="1"/>
  <c r="BH728" i="6"/>
  <c r="BE728" i="6"/>
  <c r="BD729" i="6"/>
  <c r="AM729" i="6" s="1"/>
  <c r="AW729" i="6"/>
  <c r="A730" i="6"/>
  <c r="AI730" i="6" s="1"/>
  <c r="J755" i="3"/>
  <c r="K755" i="3" s="1"/>
  <c r="L755" i="3"/>
  <c r="G757" i="3"/>
  <c r="H756" i="3"/>
  <c r="I756" i="3" s="1"/>
  <c r="AQ730" i="6" l="1"/>
  <c r="AP729" i="6"/>
  <c r="G397" i="6"/>
  <c r="O397" i="6" s="1"/>
  <c r="C397" i="6"/>
  <c r="BA397" i="6"/>
  <c r="BG728" i="6"/>
  <c r="BF728" i="6" s="1"/>
  <c r="AY730" i="6"/>
  <c r="A731" i="6"/>
  <c r="AI731" i="6" s="1"/>
  <c r="BD730" i="6"/>
  <c r="AM730" i="6" s="1"/>
  <c r="AW730" i="6"/>
  <c r="BJ729" i="6"/>
  <c r="BI729" i="6" s="1"/>
  <c r="BH729" i="6"/>
  <c r="BE729" i="6"/>
  <c r="L756" i="3"/>
  <c r="J756" i="3"/>
  <c r="K756" i="3" s="1"/>
  <c r="H757" i="3"/>
  <c r="I757" i="3" s="1"/>
  <c r="G758" i="3"/>
  <c r="BG729" i="6" l="1"/>
  <c r="BF729" i="6" s="1"/>
  <c r="AQ731" i="6"/>
  <c r="AP730" i="6"/>
  <c r="H397" i="6"/>
  <c r="P397" i="6" s="1"/>
  <c r="L397" i="6"/>
  <c r="Z397" i="6" s="1"/>
  <c r="BB397" i="6"/>
  <c r="AZ398" i="6" s="1"/>
  <c r="AY731" i="6"/>
  <c r="BH730" i="6"/>
  <c r="BE730" i="6"/>
  <c r="BJ730" i="6"/>
  <c r="BI730" i="6" s="1"/>
  <c r="A732" i="6"/>
  <c r="AI732" i="6" s="1"/>
  <c r="BD731" i="6"/>
  <c r="AM731" i="6" s="1"/>
  <c r="AW731" i="6"/>
  <c r="J757" i="3"/>
  <c r="K757" i="3" s="1"/>
  <c r="L757" i="3"/>
  <c r="H758" i="3"/>
  <c r="I758" i="3" s="1"/>
  <c r="G759" i="3"/>
  <c r="BG730" i="6" l="1"/>
  <c r="AQ732" i="6"/>
  <c r="AP731" i="6"/>
  <c r="G398" i="6"/>
  <c r="O398" i="6" s="1"/>
  <c r="C398" i="6"/>
  <c r="BA398" i="6"/>
  <c r="BF730" i="6"/>
  <c r="AY732" i="6"/>
  <c r="BH731" i="6"/>
  <c r="BE731" i="6"/>
  <c r="BJ731" i="6"/>
  <c r="BI731" i="6" s="1"/>
  <c r="AW732" i="6"/>
  <c r="A733" i="6"/>
  <c r="AI733" i="6" s="1"/>
  <c r="BD732" i="6"/>
  <c r="AM732" i="6" s="1"/>
  <c r="G760" i="3"/>
  <c r="H759" i="3"/>
  <c r="I759" i="3" s="1"/>
  <c r="L758" i="3"/>
  <c r="J758" i="3"/>
  <c r="K758" i="3" s="1"/>
  <c r="BG731" i="6" l="1"/>
  <c r="BF731" i="6" s="1"/>
  <c r="AQ733" i="6"/>
  <c r="AP732" i="6"/>
  <c r="L398" i="6"/>
  <c r="Z398" i="6" s="1"/>
  <c r="H398" i="6"/>
  <c r="P398" i="6" s="1"/>
  <c r="BB398" i="6"/>
  <c r="AZ399" i="6" s="1"/>
  <c r="AY733" i="6"/>
  <c r="BJ732" i="6"/>
  <c r="BI732" i="6" s="1"/>
  <c r="BH732" i="6"/>
  <c r="BE732" i="6"/>
  <c r="BD733" i="6"/>
  <c r="AM733" i="6" s="1"/>
  <c r="AW733" i="6"/>
  <c r="A734" i="6"/>
  <c r="AI734" i="6" s="1"/>
  <c r="J759" i="3"/>
  <c r="K759" i="3" s="1"/>
  <c r="L759" i="3"/>
  <c r="G761" i="3"/>
  <c r="H760" i="3"/>
  <c r="I760" i="3" s="1"/>
  <c r="BG732" i="6" l="1"/>
  <c r="AQ734" i="6"/>
  <c r="AP733" i="6"/>
  <c r="G399" i="6"/>
  <c r="O399" i="6" s="1"/>
  <c r="BA399" i="6"/>
  <c r="C399" i="6"/>
  <c r="AY734" i="6"/>
  <c r="BF732" i="6"/>
  <c r="A735" i="6"/>
  <c r="AI735" i="6" s="1"/>
  <c r="BD734" i="6"/>
  <c r="AM734" i="6" s="1"/>
  <c r="AW734" i="6"/>
  <c r="BJ733" i="6"/>
  <c r="BI733" i="6" s="1"/>
  <c r="BH733" i="6"/>
  <c r="BE733" i="6"/>
  <c r="L760" i="3"/>
  <c r="J760" i="3"/>
  <c r="K760" i="3" s="1"/>
  <c r="H761" i="3"/>
  <c r="I761" i="3" s="1"/>
  <c r="G762" i="3"/>
  <c r="AQ735" i="6" l="1"/>
  <c r="AP734" i="6"/>
  <c r="H399" i="6"/>
  <c r="P399" i="6" s="1"/>
  <c r="L399" i="6"/>
  <c r="Z399" i="6" s="1"/>
  <c r="BB399" i="6"/>
  <c r="AZ400" i="6" s="1"/>
  <c r="BG733" i="6"/>
  <c r="BF733" i="6" s="1"/>
  <c r="AY735" i="6"/>
  <c r="BH734" i="6"/>
  <c r="BE734" i="6"/>
  <c r="BJ734" i="6"/>
  <c r="BI734" i="6" s="1"/>
  <c r="A736" i="6"/>
  <c r="AI736" i="6" s="1"/>
  <c r="BD735" i="6"/>
  <c r="AM735" i="6" s="1"/>
  <c r="AW735" i="6"/>
  <c r="J761" i="3"/>
  <c r="K761" i="3" s="1"/>
  <c r="L761" i="3"/>
  <c r="H762" i="3"/>
  <c r="I762" i="3" s="1"/>
  <c r="G763" i="3"/>
  <c r="AQ736" i="6" l="1"/>
  <c r="AP735" i="6"/>
  <c r="G400" i="6"/>
  <c r="O400" i="6" s="1"/>
  <c r="BA400" i="6"/>
  <c r="C400" i="6"/>
  <c r="BG734" i="6"/>
  <c r="BF734" i="6" s="1"/>
  <c r="AY736" i="6"/>
  <c r="AW736" i="6"/>
  <c r="A737" i="6"/>
  <c r="AI737" i="6" s="1"/>
  <c r="BD736" i="6"/>
  <c r="AM736" i="6" s="1"/>
  <c r="BH735" i="6"/>
  <c r="BE735" i="6"/>
  <c r="BJ735" i="6"/>
  <c r="BI735" i="6" s="1"/>
  <c r="G764" i="3"/>
  <c r="H763" i="3"/>
  <c r="I763" i="3" s="1"/>
  <c r="L762" i="3"/>
  <c r="J762" i="3"/>
  <c r="K762" i="3" s="1"/>
  <c r="AQ737" i="6" l="1"/>
  <c r="AP736" i="6"/>
  <c r="H400" i="6"/>
  <c r="P400" i="6" s="1"/>
  <c r="L400" i="6"/>
  <c r="Z400" i="6" s="1"/>
  <c r="BB400" i="6"/>
  <c r="AZ401" i="6" s="1"/>
  <c r="BG735" i="6"/>
  <c r="BF735" i="6" s="1"/>
  <c r="AY737" i="6"/>
  <c r="BJ736" i="6"/>
  <c r="BI736" i="6" s="1"/>
  <c r="BH736" i="6"/>
  <c r="BE736" i="6"/>
  <c r="BD737" i="6"/>
  <c r="AM737" i="6" s="1"/>
  <c r="AW737" i="6"/>
  <c r="A738" i="6"/>
  <c r="AI738" i="6" s="1"/>
  <c r="J763" i="3"/>
  <c r="K763" i="3" s="1"/>
  <c r="L763" i="3"/>
  <c r="G765" i="3"/>
  <c r="H764" i="3"/>
  <c r="I764" i="3" s="1"/>
  <c r="AQ738" i="6" l="1"/>
  <c r="AP737" i="6"/>
  <c r="BA401" i="6"/>
  <c r="BB401" i="6" s="1"/>
  <c r="G401" i="6"/>
  <c r="O401" i="6" s="1"/>
  <c r="C401" i="6"/>
  <c r="BG736" i="6"/>
  <c r="BF736" i="6" s="1"/>
  <c r="AY738" i="6"/>
  <c r="A739" i="6"/>
  <c r="AI739" i="6" s="1"/>
  <c r="BD738" i="6"/>
  <c r="AM738" i="6" s="1"/>
  <c r="AW738" i="6"/>
  <c r="BJ737" i="6"/>
  <c r="BI737" i="6" s="1"/>
  <c r="BH737" i="6"/>
  <c r="BE737" i="6"/>
  <c r="L764" i="3"/>
  <c r="J764" i="3"/>
  <c r="K764" i="3" s="1"/>
  <c r="H765" i="3"/>
  <c r="I765" i="3" s="1"/>
  <c r="G766" i="3"/>
  <c r="AQ739" i="6" l="1"/>
  <c r="AP738" i="6"/>
  <c r="H401" i="6"/>
  <c r="P401" i="6" s="1"/>
  <c r="L401" i="6"/>
  <c r="Z401" i="6" s="1"/>
  <c r="AZ402" i="6"/>
  <c r="BG737" i="6"/>
  <c r="BF737" i="6" s="1"/>
  <c r="AY739" i="6"/>
  <c r="BH738" i="6"/>
  <c r="BE738" i="6"/>
  <c r="BJ738" i="6"/>
  <c r="BI738" i="6" s="1"/>
  <c r="A740" i="6"/>
  <c r="AI740" i="6" s="1"/>
  <c r="BD739" i="6"/>
  <c r="AM739" i="6" s="1"/>
  <c r="AW739" i="6"/>
  <c r="J765" i="3"/>
  <c r="K765" i="3" s="1"/>
  <c r="L765" i="3"/>
  <c r="H766" i="3"/>
  <c r="I766" i="3" s="1"/>
  <c r="G767" i="3"/>
  <c r="AQ740" i="6" l="1"/>
  <c r="AP739" i="6"/>
  <c r="C402" i="6"/>
  <c r="G402" i="6"/>
  <c r="O402" i="6" s="1"/>
  <c r="BA402" i="6"/>
  <c r="BB402" i="6" s="1"/>
  <c r="BG738" i="6"/>
  <c r="BF738" i="6" s="1"/>
  <c r="AY740" i="6"/>
  <c r="BH739" i="6"/>
  <c r="BE739" i="6"/>
  <c r="BJ739" i="6"/>
  <c r="BI739" i="6" s="1"/>
  <c r="AW740" i="6"/>
  <c r="A741" i="6"/>
  <c r="AI741" i="6" s="1"/>
  <c r="BD740" i="6"/>
  <c r="AM740" i="6" s="1"/>
  <c r="L766" i="3"/>
  <c r="J766" i="3"/>
  <c r="K766" i="3" s="1"/>
  <c r="G768" i="3"/>
  <c r="H768" i="3" s="1"/>
  <c r="I768" i="3" s="1"/>
  <c r="H767" i="3"/>
  <c r="I767" i="3" s="1"/>
  <c r="AQ741" i="6" l="1"/>
  <c r="AP740" i="6"/>
  <c r="L402" i="6"/>
  <c r="Z402" i="6" s="1"/>
  <c r="H402" i="6"/>
  <c r="P402" i="6" s="1"/>
  <c r="AZ403" i="6"/>
  <c r="BG739" i="6"/>
  <c r="BF739" i="6" s="1"/>
  <c r="AY741" i="6"/>
  <c r="BJ740" i="6"/>
  <c r="BI740" i="6" s="1"/>
  <c r="BH740" i="6"/>
  <c r="BE740" i="6"/>
  <c r="BD741" i="6"/>
  <c r="AM741" i="6" s="1"/>
  <c r="AW741" i="6"/>
  <c r="A742" i="6"/>
  <c r="AI742" i="6" s="1"/>
  <c r="L768" i="3"/>
  <c r="J768" i="3"/>
  <c r="K768" i="3" s="1"/>
  <c r="J767" i="3"/>
  <c r="K767" i="3" s="1"/>
  <c r="L767" i="3"/>
  <c r="AQ742" i="6" l="1"/>
  <c r="BG740" i="6"/>
  <c r="BF740" i="6" s="1"/>
  <c r="AP741" i="6"/>
  <c r="BA403" i="6"/>
  <c r="BB403" i="6" s="1"/>
  <c r="AZ404" i="6" s="1"/>
  <c r="C403" i="6"/>
  <c r="G403" i="6"/>
  <c r="O403" i="6" s="1"/>
  <c r="AY742" i="6"/>
  <c r="A743" i="6"/>
  <c r="AI743" i="6" s="1"/>
  <c r="BD742" i="6"/>
  <c r="AM742" i="6" s="1"/>
  <c r="AW742" i="6"/>
  <c r="BJ741" i="6"/>
  <c r="BI741" i="6" s="1"/>
  <c r="BE741" i="6"/>
  <c r="BH741" i="6"/>
  <c r="BG741" i="6" l="1"/>
  <c r="BF741" i="6" s="1"/>
  <c r="AQ743" i="6"/>
  <c r="AP742" i="6"/>
  <c r="G404" i="6"/>
  <c r="O404" i="6" s="1"/>
  <c r="BA404" i="6"/>
  <c r="BB404" i="6" s="1"/>
  <c r="C404" i="6"/>
  <c r="H403" i="6"/>
  <c r="P403" i="6" s="1"/>
  <c r="L403" i="6"/>
  <c r="Z403" i="6" s="1"/>
  <c r="AY743" i="6"/>
  <c r="BH742" i="6"/>
  <c r="BE742" i="6"/>
  <c r="BJ742" i="6"/>
  <c r="BI742" i="6" s="1"/>
  <c r="A744" i="6"/>
  <c r="AI744" i="6" s="1"/>
  <c r="BD743" i="6"/>
  <c r="AM743" i="6" s="1"/>
  <c r="AW743" i="6"/>
  <c r="AQ744" i="6" l="1"/>
  <c r="AP743" i="6"/>
  <c r="L404" i="6"/>
  <c r="Z404" i="6" s="1"/>
  <c r="H404" i="6"/>
  <c r="P404" i="6" s="1"/>
  <c r="AZ405" i="6"/>
  <c r="BG742" i="6"/>
  <c r="BF742" i="6" s="1"/>
  <c r="AY744" i="6"/>
  <c r="BD744" i="6"/>
  <c r="AM744" i="6" s="1"/>
  <c r="AW744" i="6"/>
  <c r="A745" i="6"/>
  <c r="AI745" i="6" s="1"/>
  <c r="BH743" i="6"/>
  <c r="BE743" i="6"/>
  <c r="BJ743" i="6"/>
  <c r="BI743" i="6" s="1"/>
  <c r="AQ745" i="6" l="1"/>
  <c r="AP744" i="6"/>
  <c r="G405" i="6"/>
  <c r="O405" i="6" s="1"/>
  <c r="C405" i="6"/>
  <c r="BA405" i="6"/>
  <c r="BG743" i="6"/>
  <c r="BF743" i="6" s="1"/>
  <c r="AY745" i="6"/>
  <c r="BJ744" i="6"/>
  <c r="BI744" i="6" s="1"/>
  <c r="BH744" i="6"/>
  <c r="BE744" i="6"/>
  <c r="AW745" i="6"/>
  <c r="A746" i="6"/>
  <c r="AI746" i="6" s="1"/>
  <c r="BD745" i="6"/>
  <c r="AM745" i="6" s="1"/>
  <c r="AQ746" i="6" l="1"/>
  <c r="AP745" i="6"/>
  <c r="BB405" i="6"/>
  <c r="AZ406" i="6" s="1"/>
  <c r="H405" i="6"/>
  <c r="P405" i="6" s="1"/>
  <c r="L405" i="6"/>
  <c r="Z405" i="6" s="1"/>
  <c r="BG744" i="6"/>
  <c r="BF744" i="6" s="1"/>
  <c r="AY746" i="6"/>
  <c r="BJ745" i="6"/>
  <c r="BI745" i="6" s="1"/>
  <c r="BH745" i="6"/>
  <c r="BE745" i="6"/>
  <c r="BD746" i="6"/>
  <c r="AM746" i="6" s="1"/>
  <c r="A747" i="6"/>
  <c r="AI747" i="6" s="1"/>
  <c r="AW746" i="6"/>
  <c r="AQ747" i="6" l="1"/>
  <c r="AP746" i="6"/>
  <c r="G406" i="6"/>
  <c r="O406" i="6" s="1"/>
  <c r="BA406" i="6"/>
  <c r="C406" i="6"/>
  <c r="BG745" i="6"/>
  <c r="BF745" i="6" s="1"/>
  <c r="AY747" i="6"/>
  <c r="BH746" i="6"/>
  <c r="BE746" i="6"/>
  <c r="BJ746" i="6"/>
  <c r="BI746" i="6" s="1"/>
  <c r="A748" i="6"/>
  <c r="AI748" i="6" s="1"/>
  <c r="AW747" i="6"/>
  <c r="BD747" i="6"/>
  <c r="AM747" i="6" s="1"/>
  <c r="AQ748" i="6" l="1"/>
  <c r="AP747" i="6"/>
  <c r="BB406" i="6"/>
  <c r="AZ407" i="6" s="1"/>
  <c r="L406" i="6"/>
  <c r="Z406" i="6" s="1"/>
  <c r="H406" i="6"/>
  <c r="P406" i="6" s="1"/>
  <c r="BG746" i="6"/>
  <c r="BF746" i="6" s="1"/>
  <c r="AY748" i="6"/>
  <c r="BH747" i="6"/>
  <c r="BE747" i="6"/>
  <c r="BJ747" i="6"/>
  <c r="BI747" i="6" s="1"/>
  <c r="BD748" i="6"/>
  <c r="AM748" i="6" s="1"/>
  <c r="AW748" i="6"/>
  <c r="A749" i="6"/>
  <c r="AI749" i="6" s="1"/>
  <c r="AQ749" i="6" l="1"/>
  <c r="BG747" i="6"/>
  <c r="BF747" i="6" s="1"/>
  <c r="AP748" i="6"/>
  <c r="G407" i="6"/>
  <c r="O407" i="6" s="1"/>
  <c r="C407" i="6"/>
  <c r="BA407" i="6"/>
  <c r="AY749" i="6"/>
  <c r="AW749" i="6"/>
  <c r="A750" i="6"/>
  <c r="AI750" i="6" s="1"/>
  <c r="BD749" i="6"/>
  <c r="AM749" i="6" s="1"/>
  <c r="BJ748" i="6"/>
  <c r="BI748" i="6" s="1"/>
  <c r="BH748" i="6"/>
  <c r="BE748" i="6"/>
  <c r="AQ750" i="6" l="1"/>
  <c r="AP749" i="6"/>
  <c r="H407" i="6"/>
  <c r="P407" i="6" s="1"/>
  <c r="L407" i="6"/>
  <c r="Z407" i="6" s="1"/>
  <c r="BB407" i="6"/>
  <c r="AZ408" i="6" s="1"/>
  <c r="BG748" i="6"/>
  <c r="BF748" i="6" s="1"/>
  <c r="AY750" i="6"/>
  <c r="BJ749" i="6"/>
  <c r="BI749" i="6" s="1"/>
  <c r="BH749" i="6"/>
  <c r="BE749" i="6"/>
  <c r="A751" i="6"/>
  <c r="AI751" i="6" s="1"/>
  <c r="BD750" i="6"/>
  <c r="AM750" i="6" s="1"/>
  <c r="AW750" i="6"/>
  <c r="BG749" i="6" l="1"/>
  <c r="BF749" i="6" s="1"/>
  <c r="AQ751" i="6"/>
  <c r="AP750" i="6"/>
  <c r="G408" i="6"/>
  <c r="O408" i="6" s="1"/>
  <c r="C408" i="6"/>
  <c r="BA408" i="6"/>
  <c r="AY751" i="6"/>
  <c r="BH750" i="6"/>
  <c r="BE750" i="6"/>
  <c r="BJ750" i="6"/>
  <c r="BI750" i="6" s="1"/>
  <c r="BD751" i="6"/>
  <c r="AM751" i="6" s="1"/>
  <c r="AW751" i="6"/>
  <c r="A752" i="6"/>
  <c r="AI752" i="6" s="1"/>
  <c r="AQ752" i="6" l="1"/>
  <c r="AP751" i="6"/>
  <c r="L408" i="6"/>
  <c r="Z408" i="6" s="1"/>
  <c r="H408" i="6"/>
  <c r="P408" i="6" s="1"/>
  <c r="BB408" i="6"/>
  <c r="AZ409" i="6" s="1"/>
  <c r="BG750" i="6"/>
  <c r="BF750" i="6" s="1"/>
  <c r="AY752" i="6"/>
  <c r="AW752" i="6"/>
  <c r="BD752" i="6"/>
  <c r="AM752" i="6" s="1"/>
  <c r="A753" i="6"/>
  <c r="AI753" i="6" s="1"/>
  <c r="BH751" i="6"/>
  <c r="BJ751" i="6"/>
  <c r="BI751" i="6" s="1"/>
  <c r="BE751" i="6"/>
  <c r="AQ753" i="6" l="1"/>
  <c r="AP752" i="6"/>
  <c r="C409" i="6"/>
  <c r="G409" i="6"/>
  <c r="O409" i="6" s="1"/>
  <c r="BA409" i="6"/>
  <c r="BB409" i="6" s="1"/>
  <c r="BG751" i="6"/>
  <c r="BF751" i="6" s="1"/>
  <c r="AY753" i="6"/>
  <c r="BD753" i="6"/>
  <c r="AM753" i="6" s="1"/>
  <c r="AW753" i="6"/>
  <c r="A754" i="6"/>
  <c r="AI754" i="6" s="1"/>
  <c r="BJ752" i="6"/>
  <c r="BI752" i="6" s="1"/>
  <c r="BH752" i="6"/>
  <c r="BE752" i="6"/>
  <c r="BG752" i="6" l="1"/>
  <c r="BF752" i="6" s="1"/>
  <c r="AQ754" i="6"/>
  <c r="AP753" i="6"/>
  <c r="H409" i="6"/>
  <c r="P409" i="6" s="1"/>
  <c r="L409" i="6"/>
  <c r="Z409" i="6" s="1"/>
  <c r="AZ410" i="6"/>
  <c r="AY754" i="6"/>
  <c r="A755" i="6"/>
  <c r="AI755" i="6" s="1"/>
  <c r="BD754" i="6"/>
  <c r="AM754" i="6" s="1"/>
  <c r="AW754" i="6"/>
  <c r="BE753" i="6"/>
  <c r="BJ753" i="6"/>
  <c r="BI753" i="6" s="1"/>
  <c r="BH753" i="6"/>
  <c r="AQ755" i="6" l="1"/>
  <c r="AP754" i="6"/>
  <c r="C410" i="6"/>
  <c r="BA410" i="6"/>
  <c r="BB410" i="6" s="1"/>
  <c r="AZ411" i="6" s="1"/>
  <c r="G410" i="6"/>
  <c r="O410" i="6" s="1"/>
  <c r="BG753" i="6"/>
  <c r="BF753" i="6" s="1"/>
  <c r="AY755" i="6"/>
  <c r="AW755" i="6"/>
  <c r="A756" i="6"/>
  <c r="AI756" i="6" s="1"/>
  <c r="BD755" i="6"/>
  <c r="AM755" i="6" s="1"/>
  <c r="BH754" i="6"/>
  <c r="BE754" i="6"/>
  <c r="BJ754" i="6"/>
  <c r="BI754" i="6" s="1"/>
  <c r="AQ756" i="6" l="1"/>
  <c r="AP755" i="6"/>
  <c r="G411" i="6"/>
  <c r="O411" i="6" s="1"/>
  <c r="C411" i="6"/>
  <c r="BA411" i="6"/>
  <c r="BB411" i="6" s="1"/>
  <c r="H410" i="6"/>
  <c r="P410" i="6" s="1"/>
  <c r="L410" i="6"/>
  <c r="Z410" i="6" s="1"/>
  <c r="BG754" i="6"/>
  <c r="BF754" i="6" s="1"/>
  <c r="AY756" i="6"/>
  <c r="BD756" i="6"/>
  <c r="AM756" i="6" s="1"/>
  <c r="A757" i="6"/>
  <c r="AI757" i="6" s="1"/>
  <c r="AW756" i="6"/>
  <c r="BJ755" i="6"/>
  <c r="BI755" i="6" s="1"/>
  <c r="BE755" i="6"/>
  <c r="BH755" i="6"/>
  <c r="AQ757" i="6" l="1"/>
  <c r="AP756" i="6"/>
  <c r="L411" i="6"/>
  <c r="Z411" i="6" s="1"/>
  <c r="H411" i="6"/>
  <c r="P411" i="6" s="1"/>
  <c r="AZ412" i="6"/>
  <c r="BG755" i="6"/>
  <c r="BF755" i="6" s="1"/>
  <c r="AY757" i="6"/>
  <c r="A758" i="6"/>
  <c r="AI758" i="6" s="1"/>
  <c r="BD757" i="6"/>
  <c r="AM757" i="6" s="1"/>
  <c r="AW757" i="6"/>
  <c r="BJ756" i="6"/>
  <c r="BI756" i="6" s="1"/>
  <c r="BH756" i="6"/>
  <c r="BE756" i="6"/>
  <c r="AQ758" i="6" l="1"/>
  <c r="AP757" i="6"/>
  <c r="BA412" i="6"/>
  <c r="BB412" i="6" s="1"/>
  <c r="G412" i="6"/>
  <c r="O412" i="6" s="1"/>
  <c r="C412" i="6"/>
  <c r="BG756" i="6"/>
  <c r="BF756" i="6" s="1"/>
  <c r="AY758" i="6"/>
  <c r="BH757" i="6"/>
  <c r="BE757" i="6"/>
  <c r="BJ757" i="6"/>
  <c r="BI757" i="6" s="1"/>
  <c r="A759" i="6"/>
  <c r="AI759" i="6" s="1"/>
  <c r="AW758" i="6"/>
  <c r="BD758" i="6"/>
  <c r="AM758" i="6" s="1"/>
  <c r="AQ759" i="6" l="1"/>
  <c r="AP758" i="6"/>
  <c r="H412" i="6"/>
  <c r="P412" i="6" s="1"/>
  <c r="L412" i="6"/>
  <c r="Z412" i="6" s="1"/>
  <c r="AZ413" i="6"/>
  <c r="BG757" i="6"/>
  <c r="BF757" i="6" s="1"/>
  <c r="AY759" i="6"/>
  <c r="BH758" i="6"/>
  <c r="BE758" i="6"/>
  <c r="BJ758" i="6"/>
  <c r="BI758" i="6" s="1"/>
  <c r="AW759" i="6"/>
  <c r="BD759" i="6"/>
  <c r="AM759" i="6" s="1"/>
  <c r="A760" i="6"/>
  <c r="AI760" i="6" s="1"/>
  <c r="AQ760" i="6" l="1"/>
  <c r="BG758" i="6"/>
  <c r="BF758" i="6" s="1"/>
  <c r="AP759" i="6"/>
  <c r="G413" i="6"/>
  <c r="O413" i="6" s="1"/>
  <c r="BA413" i="6"/>
  <c r="C413" i="6"/>
  <c r="AY760" i="6"/>
  <c r="BD760" i="6"/>
  <c r="AM760" i="6" s="1"/>
  <c r="AW760" i="6"/>
  <c r="A761" i="6"/>
  <c r="AI761" i="6" s="1"/>
  <c r="BJ759" i="6"/>
  <c r="BI759" i="6" s="1"/>
  <c r="BH759" i="6"/>
  <c r="BE759" i="6"/>
  <c r="BG759" i="6" l="1"/>
  <c r="AQ761" i="6"/>
  <c r="AP760" i="6"/>
  <c r="H413" i="6"/>
  <c r="P413" i="6" s="1"/>
  <c r="L413" i="6"/>
  <c r="Z413" i="6" s="1"/>
  <c r="BB413" i="6"/>
  <c r="AZ414" i="6" s="1"/>
  <c r="AY761" i="6"/>
  <c r="BF759" i="6"/>
  <c r="BJ760" i="6"/>
  <c r="BI760" i="6" s="1"/>
  <c r="BE760" i="6"/>
  <c r="BH760" i="6"/>
  <c r="BG760" i="6" s="1"/>
  <c r="A762" i="6"/>
  <c r="AI762" i="6" s="1"/>
  <c r="BD761" i="6"/>
  <c r="AM761" i="6" s="1"/>
  <c r="AW761" i="6"/>
  <c r="AQ762" i="6" l="1"/>
  <c r="AP761" i="6"/>
  <c r="G414" i="6"/>
  <c r="O414" i="6" s="1"/>
  <c r="C414" i="6"/>
  <c r="BA414" i="6"/>
  <c r="BB414" i="6" s="1"/>
  <c r="AY762" i="6"/>
  <c r="BF760" i="6"/>
  <c r="BH761" i="6"/>
  <c r="BE761" i="6"/>
  <c r="BJ761" i="6"/>
  <c r="BI761" i="6" s="1"/>
  <c r="A763" i="6"/>
  <c r="AI763" i="6" s="1"/>
  <c r="AW762" i="6"/>
  <c r="BD762" i="6"/>
  <c r="AM762" i="6" s="1"/>
  <c r="AQ763" i="6" l="1"/>
  <c r="AP762" i="6"/>
  <c r="L414" i="6"/>
  <c r="Z414" i="6" s="1"/>
  <c r="H414" i="6"/>
  <c r="P414" i="6" s="1"/>
  <c r="AZ415" i="6"/>
  <c r="BG761" i="6"/>
  <c r="BF761" i="6" s="1"/>
  <c r="AY763" i="6"/>
  <c r="BH762" i="6"/>
  <c r="BE762" i="6"/>
  <c r="BJ762" i="6"/>
  <c r="BI762" i="6" s="1"/>
  <c r="AW763" i="6"/>
  <c r="A764" i="6"/>
  <c r="AI764" i="6" s="1"/>
  <c r="BD763" i="6"/>
  <c r="AM763" i="6" s="1"/>
  <c r="AQ764" i="6" l="1"/>
  <c r="BG762" i="6"/>
  <c r="BF762" i="6" s="1"/>
  <c r="AP763" i="6"/>
  <c r="C415" i="6"/>
  <c r="G415" i="6"/>
  <c r="O415" i="6" s="1"/>
  <c r="BA415" i="6"/>
  <c r="BB415" i="6" s="1"/>
  <c r="AY764" i="6"/>
  <c r="BJ763" i="6"/>
  <c r="BI763" i="6" s="1"/>
  <c r="BE763" i="6"/>
  <c r="BH763" i="6"/>
  <c r="BG763" i="6" s="1"/>
  <c r="A765" i="6"/>
  <c r="AI765" i="6" s="1"/>
  <c r="BD764" i="6"/>
  <c r="AM764" i="6" s="1"/>
  <c r="AW764" i="6"/>
  <c r="AQ765" i="6" l="1"/>
  <c r="AP764" i="6"/>
  <c r="L415" i="6"/>
  <c r="Z415" i="6" s="1"/>
  <c r="H415" i="6"/>
  <c r="P415" i="6" s="1"/>
  <c r="AZ416" i="6"/>
  <c r="BF763" i="6"/>
  <c r="AY765" i="6"/>
  <c r="BH764" i="6"/>
  <c r="BE764" i="6"/>
  <c r="BJ764" i="6"/>
  <c r="BI764" i="6" s="1"/>
  <c r="A766" i="6"/>
  <c r="AI766" i="6" s="1"/>
  <c r="AW765" i="6"/>
  <c r="BD765" i="6"/>
  <c r="AM765" i="6" s="1"/>
  <c r="AQ766" i="6" l="1"/>
  <c r="AP765" i="6"/>
  <c r="G416" i="6"/>
  <c r="O416" i="6" s="1"/>
  <c r="BA416" i="6"/>
  <c r="C416" i="6"/>
  <c r="BG764" i="6"/>
  <c r="BF764" i="6" s="1"/>
  <c r="AY766" i="6"/>
  <c r="BJ765" i="6"/>
  <c r="BI765" i="6" s="1"/>
  <c r="BH765" i="6"/>
  <c r="BE765" i="6"/>
  <c r="A767" i="6"/>
  <c r="AI767" i="6" s="1"/>
  <c r="BD766" i="6"/>
  <c r="AM766" i="6" s="1"/>
  <c r="AW766" i="6"/>
  <c r="AQ767" i="6" l="1"/>
  <c r="AP766" i="6"/>
  <c r="H416" i="6"/>
  <c r="P416" i="6" s="1"/>
  <c r="L416" i="6"/>
  <c r="Z416" i="6" s="1"/>
  <c r="BB416" i="6"/>
  <c r="AZ417" i="6" s="1"/>
  <c r="BG765" i="6"/>
  <c r="BF765" i="6" s="1"/>
  <c r="AY767" i="6"/>
  <c r="BH766" i="6"/>
  <c r="BE766" i="6"/>
  <c r="BJ766" i="6"/>
  <c r="BI766" i="6" s="1"/>
  <c r="A768" i="6"/>
  <c r="AI768" i="6" s="1"/>
  <c r="BD767" i="6"/>
  <c r="AM767" i="6" s="1"/>
  <c r="AW767" i="6"/>
  <c r="AQ768" i="6" l="1"/>
  <c r="AP767" i="6"/>
  <c r="G417" i="6"/>
  <c r="O417" i="6" s="1"/>
  <c r="BA417" i="6"/>
  <c r="C417" i="6"/>
  <c r="BG766" i="6"/>
  <c r="BF766" i="6" s="1"/>
  <c r="AY768" i="6"/>
  <c r="AW768" i="6"/>
  <c r="A769" i="6"/>
  <c r="AI769" i="6" s="1"/>
  <c r="BD768" i="6"/>
  <c r="AM768" i="6" s="1"/>
  <c r="BH767" i="6"/>
  <c r="BE767" i="6"/>
  <c r="BJ767" i="6"/>
  <c r="BI767" i="6" s="1"/>
  <c r="AQ769" i="6" l="1"/>
  <c r="AP768" i="6"/>
  <c r="H417" i="6"/>
  <c r="P417" i="6" s="1"/>
  <c r="L417" i="6"/>
  <c r="Z417" i="6" s="1"/>
  <c r="BB417" i="6"/>
  <c r="AZ418" i="6" s="1"/>
  <c r="BG767" i="6"/>
  <c r="BF767" i="6" s="1"/>
  <c r="AY769" i="6"/>
  <c r="BD769" i="6"/>
  <c r="AM769" i="6" s="1"/>
  <c r="AW769" i="6"/>
  <c r="A770" i="6"/>
  <c r="AI770" i="6" s="1"/>
  <c r="BJ768" i="6"/>
  <c r="BI768" i="6" s="1"/>
  <c r="BH768" i="6"/>
  <c r="BE768" i="6"/>
  <c r="AQ770" i="6" l="1"/>
  <c r="BG768" i="6"/>
  <c r="BF768" i="6" s="1"/>
  <c r="AP769" i="6"/>
  <c r="G418" i="6"/>
  <c r="O418" i="6" s="1"/>
  <c r="BA418" i="6"/>
  <c r="C418" i="6"/>
  <c r="AY770" i="6"/>
  <c r="BJ769" i="6"/>
  <c r="BI769" i="6" s="1"/>
  <c r="BH769" i="6"/>
  <c r="BE769" i="6"/>
  <c r="A771" i="6"/>
  <c r="AI771" i="6" s="1"/>
  <c r="BD770" i="6"/>
  <c r="AM770" i="6" s="1"/>
  <c r="AW770" i="6"/>
  <c r="AQ771" i="6" l="1"/>
  <c r="AP770" i="6"/>
  <c r="H418" i="6"/>
  <c r="P418" i="6" s="1"/>
  <c r="L418" i="6"/>
  <c r="Z418" i="6" s="1"/>
  <c r="BB418" i="6"/>
  <c r="AZ419" i="6" s="1"/>
  <c r="BG769" i="6"/>
  <c r="BF769" i="6" s="1"/>
  <c r="AY771" i="6"/>
  <c r="BH770" i="6"/>
  <c r="BE770" i="6"/>
  <c r="BJ770" i="6"/>
  <c r="BI770" i="6" s="1"/>
  <c r="A772" i="6"/>
  <c r="AI772" i="6" s="1"/>
  <c r="BD771" i="6"/>
  <c r="AM771" i="6" s="1"/>
  <c r="AW771" i="6"/>
  <c r="BG770" i="6" l="1"/>
  <c r="AQ772" i="6"/>
  <c r="AP771" i="6"/>
  <c r="G419" i="6"/>
  <c r="O419" i="6" s="1"/>
  <c r="BA419" i="6"/>
  <c r="C419" i="6"/>
  <c r="AY772" i="6"/>
  <c r="BF770" i="6"/>
  <c r="BD772" i="6"/>
  <c r="AM772" i="6" s="1"/>
  <c r="AW772" i="6"/>
  <c r="A773" i="6"/>
  <c r="AI773" i="6" s="1"/>
  <c r="BJ771" i="6"/>
  <c r="BI771" i="6" s="1"/>
  <c r="BH771" i="6"/>
  <c r="BE771" i="6"/>
  <c r="AQ773" i="6" l="1"/>
  <c r="AP772" i="6"/>
  <c r="H419" i="6"/>
  <c r="P419" i="6" s="1"/>
  <c r="L419" i="6"/>
  <c r="Z419" i="6" s="1"/>
  <c r="BB419" i="6"/>
  <c r="AZ420" i="6" s="1"/>
  <c r="BG771" i="6"/>
  <c r="BF771" i="6" s="1"/>
  <c r="AY773" i="6"/>
  <c r="BJ772" i="6"/>
  <c r="BI772" i="6" s="1"/>
  <c r="BH772" i="6"/>
  <c r="BE772" i="6"/>
  <c r="A774" i="6"/>
  <c r="AI774" i="6" s="1"/>
  <c r="BD773" i="6"/>
  <c r="AM773" i="6" s="1"/>
  <c r="AW773" i="6"/>
  <c r="AQ774" i="6" l="1"/>
  <c r="AP773" i="6"/>
  <c r="G420" i="6"/>
  <c r="O420" i="6" s="1"/>
  <c r="C420" i="6"/>
  <c r="BA420" i="6"/>
  <c r="BG772" i="6"/>
  <c r="BF772" i="6" s="1"/>
  <c r="AY774" i="6"/>
  <c r="BH773" i="6"/>
  <c r="BE773" i="6"/>
  <c r="BJ773" i="6"/>
  <c r="BI773" i="6" s="1"/>
  <c r="A775" i="6"/>
  <c r="AI775" i="6" s="1"/>
  <c r="BD774" i="6"/>
  <c r="AM774" i="6" s="1"/>
  <c r="AW774" i="6"/>
  <c r="AQ775" i="6" l="1"/>
  <c r="AP774" i="6"/>
  <c r="H420" i="6"/>
  <c r="P420" i="6" s="1"/>
  <c r="L420" i="6"/>
  <c r="Z420" i="6" s="1"/>
  <c r="BB420" i="6"/>
  <c r="AZ421" i="6" s="1"/>
  <c r="BG773" i="6"/>
  <c r="BF773" i="6" s="1"/>
  <c r="AY775" i="6"/>
  <c r="BH774" i="6"/>
  <c r="BE774" i="6"/>
  <c r="BJ774" i="6"/>
  <c r="BI774" i="6" s="1"/>
  <c r="AW775" i="6"/>
  <c r="A776" i="6"/>
  <c r="AI776" i="6" s="1"/>
  <c r="BD775" i="6"/>
  <c r="AM775" i="6" s="1"/>
  <c r="BG774" i="6" l="1"/>
  <c r="BF774" i="6" s="1"/>
  <c r="A777" i="6"/>
  <c r="AI777" i="6" s="1"/>
  <c r="AQ776" i="6"/>
  <c r="AP775" i="6"/>
  <c r="G421" i="6"/>
  <c r="O421" i="6" s="1"/>
  <c r="C421" i="6"/>
  <c r="BA421" i="6"/>
  <c r="AY777" i="6"/>
  <c r="BD777" i="6"/>
  <c r="AM777" i="6" s="1"/>
  <c r="A778" i="6"/>
  <c r="AI778" i="6" s="1"/>
  <c r="AY776" i="6"/>
  <c r="BJ775" i="6"/>
  <c r="BI775" i="6" s="1"/>
  <c r="BH775" i="6"/>
  <c r="BE775" i="6"/>
  <c r="BD776" i="6"/>
  <c r="AM776" i="6" s="1"/>
  <c r="AW776" i="6"/>
  <c r="AW777" i="6" s="1"/>
  <c r="AW778" i="6" s="1"/>
  <c r="BG775" i="6" l="1"/>
  <c r="AQ778" i="6"/>
  <c r="AP776" i="6"/>
  <c r="AQ777" i="6"/>
  <c r="H421" i="6"/>
  <c r="P421" i="6" s="1"/>
  <c r="L421" i="6"/>
  <c r="Z421" i="6" s="1"/>
  <c r="BB421" i="6"/>
  <c r="AZ422" i="6" s="1"/>
  <c r="BD778" i="6"/>
  <c r="AM778" i="6" s="1"/>
  <c r="AY778" i="6"/>
  <c r="A779" i="6"/>
  <c r="AI779" i="6" s="1"/>
  <c r="BJ777" i="6"/>
  <c r="BI777" i="6" s="1"/>
  <c r="BH777" i="6"/>
  <c r="BE777" i="6"/>
  <c r="BF775" i="6"/>
  <c r="BJ776" i="6"/>
  <c r="BI776" i="6" s="1"/>
  <c r="BH776" i="6"/>
  <c r="BE776" i="6"/>
  <c r="BG776" i="6" l="1"/>
  <c r="AQ779" i="6"/>
  <c r="AP777" i="6"/>
  <c r="AP778" i="6"/>
  <c r="BA422" i="6"/>
  <c r="BB422" i="6" s="1"/>
  <c r="AZ423" i="6" s="1"/>
  <c r="G422" i="6"/>
  <c r="O422" i="6" s="1"/>
  <c r="C422" i="6"/>
  <c r="BG777" i="6"/>
  <c r="BF777" i="6" s="1"/>
  <c r="BD779" i="6"/>
  <c r="AM779" i="6" s="1"/>
  <c r="A780" i="6"/>
  <c r="AI780" i="6" s="1"/>
  <c r="AY779" i="6"/>
  <c r="AW779" i="6"/>
  <c r="BH778" i="6"/>
  <c r="BG778" i="6" s="1"/>
  <c r="BF778" i="6" s="1"/>
  <c r="BJ778" i="6"/>
  <c r="BI778" i="6" s="1"/>
  <c r="BE778" i="6"/>
  <c r="BF776" i="6"/>
  <c r="AW780" i="6" l="1"/>
  <c r="AQ780" i="6"/>
  <c r="AP779" i="6"/>
  <c r="G423" i="6"/>
  <c r="O423" i="6" s="1"/>
  <c r="C423" i="6"/>
  <c r="BA423" i="6"/>
  <c r="BB423" i="6" s="1"/>
  <c r="L422" i="6"/>
  <c r="Z422" i="6" s="1"/>
  <c r="H422" i="6"/>
  <c r="P422" i="6" s="1"/>
  <c r="BH779" i="6"/>
  <c r="BJ779" i="6"/>
  <c r="BI779" i="6" s="1"/>
  <c r="BE779" i="6"/>
  <c r="A781" i="6"/>
  <c r="AI781" i="6" s="1"/>
  <c r="BD780" i="6"/>
  <c r="AM780" i="6" s="1"/>
  <c r="AY780" i="6"/>
  <c r="BG779" i="6" l="1"/>
  <c r="AQ781" i="6"/>
  <c r="AP780" i="6"/>
  <c r="H423" i="6"/>
  <c r="P423" i="6" s="1"/>
  <c r="L423" i="6"/>
  <c r="Z423" i="6" s="1"/>
  <c r="AZ424" i="6"/>
  <c r="BD781" i="6"/>
  <c r="AM781" i="6" s="1"/>
  <c r="AY781" i="6"/>
  <c r="A782" i="6"/>
  <c r="AI782" i="6" s="1"/>
  <c r="AW781" i="6"/>
  <c r="AW782" i="6" s="1"/>
  <c r="BJ780" i="6"/>
  <c r="BI780" i="6" s="1"/>
  <c r="BE780" i="6"/>
  <c r="BH780" i="6"/>
  <c r="BG780" i="6" s="1"/>
  <c r="BF780" i="6" s="1"/>
  <c r="BF779" i="6"/>
  <c r="AQ782" i="6" l="1"/>
  <c r="AP781" i="6"/>
  <c r="G424" i="6"/>
  <c r="O424" i="6" s="1"/>
  <c r="C424" i="6"/>
  <c r="BA424" i="6"/>
  <c r="BB424" i="6" s="1"/>
  <c r="AY782" i="6"/>
  <c r="A783" i="6"/>
  <c r="AI783" i="6" s="1"/>
  <c r="BD782" i="6"/>
  <c r="AM782" i="6" s="1"/>
  <c r="BE781" i="6"/>
  <c r="BH781" i="6"/>
  <c r="BG781" i="6" s="1"/>
  <c r="BJ781" i="6"/>
  <c r="BI781" i="6" s="1"/>
  <c r="AZ425" i="6" l="1"/>
  <c r="C425" i="6" s="1"/>
  <c r="AQ783" i="6"/>
  <c r="AP782" i="6"/>
  <c r="H424" i="6"/>
  <c r="P424" i="6" s="1"/>
  <c r="L424" i="6"/>
  <c r="Z424" i="6" s="1"/>
  <c r="A784" i="6"/>
  <c r="AI784" i="6" s="1"/>
  <c r="AY783" i="6"/>
  <c r="BD783" i="6"/>
  <c r="AM783" i="6" s="1"/>
  <c r="BF781" i="6"/>
  <c r="BH782" i="6"/>
  <c r="BJ782" i="6"/>
  <c r="BI782" i="6" s="1"/>
  <c r="BE782" i="6"/>
  <c r="AW783" i="6"/>
  <c r="AW784" i="6" l="1"/>
  <c r="G425" i="6"/>
  <c r="O425" i="6" s="1"/>
  <c r="BA425" i="6"/>
  <c r="BB425" i="6" s="1"/>
  <c r="AZ426" i="6" s="1"/>
  <c r="AQ784" i="6"/>
  <c r="AP783" i="6"/>
  <c r="H425" i="6"/>
  <c r="P425" i="6" s="1"/>
  <c r="L425" i="6"/>
  <c r="Z425" i="6" s="1"/>
  <c r="BJ783" i="6"/>
  <c r="BI783" i="6" s="1"/>
  <c r="BE783" i="6"/>
  <c r="BH783" i="6"/>
  <c r="BG782" i="6"/>
  <c r="BF782" i="6" s="1"/>
  <c r="BD784" i="6"/>
  <c r="AM784" i="6" s="1"/>
  <c r="AY784" i="6"/>
  <c r="A785" i="6"/>
  <c r="AI785" i="6" s="1"/>
  <c r="BG783" i="6" l="1"/>
  <c r="BF783" i="6" s="1"/>
  <c r="AQ785" i="6"/>
  <c r="AP784" i="6"/>
  <c r="G426" i="6"/>
  <c r="O426" i="6" s="1"/>
  <c r="BA426" i="6"/>
  <c r="C426" i="6"/>
  <c r="BD785" i="6"/>
  <c r="AM785" i="6" s="1"/>
  <c r="AY785" i="6"/>
  <c r="A786" i="6"/>
  <c r="AI786" i="6" s="1"/>
  <c r="AW785" i="6"/>
  <c r="BE784" i="6"/>
  <c r="BJ784" i="6"/>
  <c r="BI784" i="6" s="1"/>
  <c r="BH784" i="6"/>
  <c r="BG784" i="6" l="1"/>
  <c r="BF784" i="6" s="1"/>
  <c r="AQ786" i="6"/>
  <c r="AP785" i="6"/>
  <c r="H426" i="6"/>
  <c r="P426" i="6" s="1"/>
  <c r="L426" i="6"/>
  <c r="Z426" i="6" s="1"/>
  <c r="BB426" i="6"/>
  <c r="AZ427" i="6" s="1"/>
  <c r="BD786" i="6"/>
  <c r="AM786" i="6" s="1"/>
  <c r="A787" i="6"/>
  <c r="AI787" i="6" s="1"/>
  <c r="AY786" i="6"/>
  <c r="AW786" i="6"/>
  <c r="BJ785" i="6"/>
  <c r="BI785" i="6" s="1"/>
  <c r="BE785" i="6"/>
  <c r="BH785" i="6"/>
  <c r="AW787" i="6" l="1"/>
  <c r="AQ787" i="6"/>
  <c r="AP786" i="6"/>
  <c r="G427" i="6"/>
  <c r="O427" i="6" s="1"/>
  <c r="BA427" i="6"/>
  <c r="C427" i="6"/>
  <c r="BD787" i="6"/>
  <c r="AM787" i="6" s="1"/>
  <c r="AY787" i="6"/>
  <c r="A788" i="6"/>
  <c r="AI788" i="6" s="1"/>
  <c r="BG785" i="6"/>
  <c r="BF785" i="6" s="1"/>
  <c r="BJ786" i="6"/>
  <c r="BI786" i="6" s="1"/>
  <c r="BE786" i="6"/>
  <c r="BH786" i="6"/>
  <c r="AQ788" i="6" l="1"/>
  <c r="AP787" i="6"/>
  <c r="H427" i="6"/>
  <c r="P427" i="6" s="1"/>
  <c r="L427" i="6"/>
  <c r="Z427" i="6" s="1"/>
  <c r="BB427" i="6"/>
  <c r="AZ428" i="6" s="1"/>
  <c r="BE787" i="6"/>
  <c r="BJ787" i="6"/>
  <c r="BI787" i="6" s="1"/>
  <c r="BH787" i="6"/>
  <c r="BG786" i="6"/>
  <c r="BF786" i="6" s="1"/>
  <c r="BD788" i="6"/>
  <c r="AM788" i="6" s="1"/>
  <c r="AY788" i="6"/>
  <c r="A789" i="6"/>
  <c r="AI789" i="6" s="1"/>
  <c r="AW788" i="6"/>
  <c r="AW789" i="6" s="1"/>
  <c r="AQ789" i="6" l="1"/>
  <c r="BG787" i="6"/>
  <c r="BF787" i="6" s="1"/>
  <c r="AP788" i="6"/>
  <c r="G428" i="6"/>
  <c r="O428" i="6" s="1"/>
  <c r="C428" i="6"/>
  <c r="BA428" i="6"/>
  <c r="AY789" i="6"/>
  <c r="BD789" i="6"/>
  <c r="AM789" i="6" s="1"/>
  <c r="A790" i="6"/>
  <c r="AI790" i="6" s="1"/>
  <c r="BJ788" i="6"/>
  <c r="BI788" i="6" s="1"/>
  <c r="BE788" i="6"/>
  <c r="BH788" i="6"/>
  <c r="AQ790" i="6" l="1"/>
  <c r="BG788" i="6"/>
  <c r="BF788" i="6" s="1"/>
  <c r="AP789" i="6"/>
  <c r="H428" i="6"/>
  <c r="P428" i="6" s="1"/>
  <c r="L428" i="6"/>
  <c r="Z428" i="6" s="1"/>
  <c r="BB428" i="6"/>
  <c r="AZ429" i="6" s="1"/>
  <c r="BJ789" i="6"/>
  <c r="BI789" i="6" s="1"/>
  <c r="BE789" i="6"/>
  <c r="BH789" i="6"/>
  <c r="BG789" i="6" s="1"/>
  <c r="BF789" i="6" s="1"/>
  <c r="BD790" i="6"/>
  <c r="AM790" i="6" s="1"/>
  <c r="AY790" i="6"/>
  <c r="A791" i="6"/>
  <c r="AI791" i="6" s="1"/>
  <c r="AW790" i="6"/>
  <c r="AQ791" i="6" l="1"/>
  <c r="AP790" i="6"/>
  <c r="G429" i="6"/>
  <c r="O429" i="6" s="1"/>
  <c r="BA429" i="6"/>
  <c r="BB429" i="6" s="1"/>
  <c r="C429" i="6"/>
  <c r="BD791" i="6"/>
  <c r="AM791" i="6" s="1"/>
  <c r="AY791" i="6"/>
  <c r="A792" i="6"/>
  <c r="AI792" i="6" s="1"/>
  <c r="BJ790" i="6"/>
  <c r="BI790" i="6" s="1"/>
  <c r="BE790" i="6"/>
  <c r="BH790" i="6"/>
  <c r="AW791" i="6"/>
  <c r="AW792" i="6" s="1"/>
  <c r="AQ792" i="6" l="1"/>
  <c r="BG790" i="6"/>
  <c r="BF790" i="6" s="1"/>
  <c r="AP791" i="6"/>
  <c r="L429" i="6"/>
  <c r="Z429" i="6" s="1"/>
  <c r="H429" i="6"/>
  <c r="P429" i="6" s="1"/>
  <c r="AZ430" i="6"/>
  <c r="BD792" i="6"/>
  <c r="AM792" i="6" s="1"/>
  <c r="AY792" i="6"/>
  <c r="A793" i="6"/>
  <c r="AI793" i="6" s="1"/>
  <c r="BJ791" i="6"/>
  <c r="BI791" i="6" s="1"/>
  <c r="BE791" i="6"/>
  <c r="BH791" i="6"/>
  <c r="AQ793" i="6" l="1"/>
  <c r="BG791" i="6"/>
  <c r="BF791" i="6" s="1"/>
  <c r="AP792" i="6"/>
  <c r="G430" i="6"/>
  <c r="O430" i="6" s="1"/>
  <c r="BA430" i="6"/>
  <c r="BB430" i="6" s="1"/>
  <c r="C430" i="6"/>
  <c r="BD793" i="6"/>
  <c r="AM793" i="6" s="1"/>
  <c r="AY793" i="6"/>
  <c r="A794" i="6"/>
  <c r="AI794" i="6" s="1"/>
  <c r="AW793" i="6"/>
  <c r="BJ792" i="6"/>
  <c r="BI792" i="6" s="1"/>
  <c r="BE792" i="6"/>
  <c r="BH792" i="6"/>
  <c r="BG792" i="6" l="1"/>
  <c r="BF792" i="6" s="1"/>
  <c r="AQ794" i="6"/>
  <c r="AP793" i="6"/>
  <c r="H430" i="6"/>
  <c r="P430" i="6" s="1"/>
  <c r="L430" i="6"/>
  <c r="Z430" i="6" s="1"/>
  <c r="AZ431" i="6"/>
  <c r="BD794" i="6"/>
  <c r="AM794" i="6" s="1"/>
  <c r="AY794" i="6"/>
  <c r="A795" i="6"/>
  <c r="AI795" i="6" s="1"/>
  <c r="BJ793" i="6"/>
  <c r="BI793" i="6" s="1"/>
  <c r="BE793" i="6"/>
  <c r="BH793" i="6"/>
  <c r="AW794" i="6"/>
  <c r="AW795" i="6" s="1"/>
  <c r="AQ795" i="6" l="1"/>
  <c r="BG793" i="6"/>
  <c r="BF793" i="6" s="1"/>
  <c r="AP794" i="6"/>
  <c r="G431" i="6"/>
  <c r="O431" i="6" s="1"/>
  <c r="C431" i="6"/>
  <c r="BA431" i="6"/>
  <c r="BD795" i="6"/>
  <c r="AM795" i="6" s="1"/>
  <c r="AY795" i="6"/>
  <c r="A796" i="6"/>
  <c r="AI796" i="6" s="1"/>
  <c r="BJ794" i="6"/>
  <c r="BI794" i="6" s="1"/>
  <c r="BE794" i="6"/>
  <c r="BH794" i="6"/>
  <c r="AW796" i="6"/>
  <c r="AQ796" i="6" l="1"/>
  <c r="BG794" i="6"/>
  <c r="BF794" i="6" s="1"/>
  <c r="AP795" i="6"/>
  <c r="H431" i="6"/>
  <c r="P431" i="6" s="1"/>
  <c r="L431" i="6"/>
  <c r="Z431" i="6" s="1"/>
  <c r="BB431" i="6"/>
  <c r="AZ432" i="6" s="1"/>
  <c r="BD796" i="6"/>
  <c r="AM796" i="6" s="1"/>
  <c r="A797" i="6"/>
  <c r="AI797" i="6" s="1"/>
  <c r="AY796" i="6"/>
  <c r="BJ795" i="6"/>
  <c r="BI795" i="6" s="1"/>
  <c r="BE795" i="6"/>
  <c r="BH795" i="6"/>
  <c r="AQ797" i="6" l="1"/>
  <c r="AW797" i="6"/>
  <c r="AP796" i="6"/>
  <c r="G432" i="6"/>
  <c r="O432" i="6" s="1"/>
  <c r="BA432" i="6"/>
  <c r="BB432" i="6" s="1"/>
  <c r="C432" i="6"/>
  <c r="BJ796" i="6"/>
  <c r="BI796" i="6" s="1"/>
  <c r="BE796" i="6"/>
  <c r="BH796" i="6"/>
  <c r="BG796" i="6" s="1"/>
  <c r="BG795" i="6"/>
  <c r="BF795" i="6" s="1"/>
  <c r="BD797" i="6"/>
  <c r="AM797" i="6" s="1"/>
  <c r="AY797" i="6"/>
  <c r="A798" i="6"/>
  <c r="AI798" i="6" s="1"/>
  <c r="AQ798" i="6" l="1"/>
  <c r="AP797" i="6"/>
  <c r="AZ433" i="6"/>
  <c r="H432" i="6"/>
  <c r="P432" i="6" s="1"/>
  <c r="L432" i="6"/>
  <c r="Z432" i="6" s="1"/>
  <c r="BF796" i="6"/>
  <c r="BJ797" i="6"/>
  <c r="BI797" i="6" s="1"/>
  <c r="BE797" i="6"/>
  <c r="BH797" i="6"/>
  <c r="BG797" i="6" s="1"/>
  <c r="BF797" i="6" s="1"/>
  <c r="BD798" i="6"/>
  <c r="AM798" i="6" s="1"/>
  <c r="AY798" i="6"/>
  <c r="A799" i="6"/>
  <c r="AI799" i="6" s="1"/>
  <c r="AW798" i="6"/>
  <c r="AQ799" i="6" l="1"/>
  <c r="AP798" i="6"/>
  <c r="G433" i="6"/>
  <c r="O433" i="6" s="1"/>
  <c r="C433" i="6"/>
  <c r="BA433" i="6"/>
  <c r="BD799" i="6"/>
  <c r="AM799" i="6" s="1"/>
  <c r="AY799" i="6"/>
  <c r="A800" i="6"/>
  <c r="AI800" i="6" s="1"/>
  <c r="AW799" i="6"/>
  <c r="AW800" i="6" s="1"/>
  <c r="BJ798" i="6"/>
  <c r="BI798" i="6" s="1"/>
  <c r="BE798" i="6"/>
  <c r="BH798" i="6"/>
  <c r="BG798" i="6" l="1"/>
  <c r="AQ800" i="6"/>
  <c r="AP799" i="6"/>
  <c r="H433" i="6"/>
  <c r="P433" i="6" s="1"/>
  <c r="L433" i="6"/>
  <c r="Z433" i="6" s="1"/>
  <c r="BB433" i="6"/>
  <c r="AZ434" i="6" s="1"/>
  <c r="BD800" i="6"/>
  <c r="AM800" i="6" s="1"/>
  <c r="AY800" i="6"/>
  <c r="A801" i="6"/>
  <c r="AI801" i="6" s="1"/>
  <c r="BF798" i="6"/>
  <c r="AW801" i="6"/>
  <c r="BJ799" i="6"/>
  <c r="BI799" i="6" s="1"/>
  <c r="BE799" i="6"/>
  <c r="BH799" i="6"/>
  <c r="BG799" i="6" s="1"/>
  <c r="AQ801" i="6" l="1"/>
  <c r="AP800" i="6"/>
  <c r="C434" i="6"/>
  <c r="BA434" i="6"/>
  <c r="BB434" i="6" s="1"/>
  <c r="G434" i="6"/>
  <c r="O434" i="6" s="1"/>
  <c r="BD801" i="6"/>
  <c r="AM801" i="6" s="1"/>
  <c r="A802" i="6"/>
  <c r="AI802" i="6" s="1"/>
  <c r="AY801" i="6"/>
  <c r="BF799" i="6"/>
  <c r="BJ800" i="6"/>
  <c r="BI800" i="6" s="1"/>
  <c r="BE800" i="6"/>
  <c r="BH800" i="6"/>
  <c r="BG800" i="6" l="1"/>
  <c r="BF800" i="6" s="1"/>
  <c r="AQ802" i="6"/>
  <c r="AP801" i="6"/>
  <c r="H434" i="6"/>
  <c r="P434" i="6" s="1"/>
  <c r="L434" i="6"/>
  <c r="Z434" i="6" s="1"/>
  <c r="AZ435" i="6"/>
  <c r="BD802" i="6"/>
  <c r="AM802" i="6" s="1"/>
  <c r="AY802" i="6"/>
  <c r="A803" i="6"/>
  <c r="AI803" i="6" s="1"/>
  <c r="BJ801" i="6"/>
  <c r="BI801" i="6" s="1"/>
  <c r="BH801" i="6"/>
  <c r="BE801" i="6"/>
  <c r="AW802" i="6"/>
  <c r="AW803" i="6" s="1"/>
  <c r="AQ803" i="6" l="1"/>
  <c r="AP802" i="6"/>
  <c r="G435" i="6"/>
  <c r="O435" i="6" s="1"/>
  <c r="BA435" i="6"/>
  <c r="C435" i="6"/>
  <c r="BD803" i="6"/>
  <c r="AM803" i="6" s="1"/>
  <c r="AY803" i="6"/>
  <c r="A804" i="6"/>
  <c r="AI804" i="6" s="1"/>
  <c r="BG801" i="6"/>
  <c r="BF801" i="6" s="1"/>
  <c r="BJ802" i="6"/>
  <c r="BI802" i="6" s="1"/>
  <c r="BH802" i="6"/>
  <c r="BE802" i="6"/>
  <c r="AQ804" i="6" l="1"/>
  <c r="BG802" i="6"/>
  <c r="BF802" i="6" s="1"/>
  <c r="AP803" i="6"/>
  <c r="BB435" i="6"/>
  <c r="AZ436" i="6" s="1"/>
  <c r="H435" i="6"/>
  <c r="P435" i="6" s="1"/>
  <c r="L435" i="6"/>
  <c r="Z435" i="6" s="1"/>
  <c r="BJ803" i="6"/>
  <c r="BI803" i="6" s="1"/>
  <c r="BE803" i="6"/>
  <c r="BH803" i="6"/>
  <c r="BG803" i="6" s="1"/>
  <c r="AY804" i="6"/>
  <c r="A805" i="6"/>
  <c r="AI805" i="6" s="1"/>
  <c r="BD804" i="6"/>
  <c r="AM804" i="6" s="1"/>
  <c r="AW804" i="6"/>
  <c r="AW805" i="6" l="1"/>
  <c r="AQ805" i="6"/>
  <c r="AP804" i="6"/>
  <c r="BA436" i="6"/>
  <c r="C436" i="6"/>
  <c r="G436" i="6"/>
  <c r="O436" i="6" s="1"/>
  <c r="BE804" i="6"/>
  <c r="BJ804" i="6"/>
  <c r="BI804" i="6" s="1"/>
  <c r="BH804" i="6"/>
  <c r="AY805" i="6"/>
  <c r="BD805" i="6"/>
  <c r="AM805" i="6" s="1"/>
  <c r="A806" i="6"/>
  <c r="AI806" i="6" s="1"/>
  <c r="BF803" i="6"/>
  <c r="BG804" i="6" l="1"/>
  <c r="BF804" i="6" s="1"/>
  <c r="AQ806" i="6"/>
  <c r="AP805" i="6"/>
  <c r="H436" i="6"/>
  <c r="P436" i="6" s="1"/>
  <c r="L436" i="6"/>
  <c r="Z436" i="6" s="1"/>
  <c r="BB436" i="6"/>
  <c r="AZ437" i="6" s="1"/>
  <c r="BD806" i="6"/>
  <c r="AM806" i="6" s="1"/>
  <c r="AY806" i="6"/>
  <c r="A807" i="6"/>
  <c r="AI807" i="6" s="1"/>
  <c r="AW806" i="6"/>
  <c r="BH805" i="6"/>
  <c r="BJ805" i="6"/>
  <c r="BI805" i="6" s="1"/>
  <c r="BE805" i="6"/>
  <c r="AW807" i="6" l="1"/>
  <c r="BG805" i="6"/>
  <c r="BF805" i="6" s="1"/>
  <c r="AQ807" i="6"/>
  <c r="AP806" i="6"/>
  <c r="G437" i="6"/>
  <c r="O437" i="6" s="1"/>
  <c r="BA437" i="6"/>
  <c r="C437" i="6"/>
  <c r="BJ806" i="6"/>
  <c r="BI806" i="6" s="1"/>
  <c r="BH806" i="6"/>
  <c r="BE806" i="6"/>
  <c r="BD807" i="6"/>
  <c r="AM807" i="6" s="1"/>
  <c r="AY807" i="6"/>
  <c r="A808" i="6"/>
  <c r="AI808" i="6" s="1"/>
  <c r="AW808" i="6" l="1"/>
  <c r="AQ808" i="6"/>
  <c r="AP807" i="6"/>
  <c r="BB437" i="6"/>
  <c r="AZ438" i="6" s="1"/>
  <c r="H437" i="6"/>
  <c r="P437" i="6" s="1"/>
  <c r="L437" i="6"/>
  <c r="Z437" i="6" s="1"/>
  <c r="BJ807" i="6"/>
  <c r="BI807" i="6" s="1"/>
  <c r="BE807" i="6"/>
  <c r="BH807" i="6"/>
  <c r="BG807" i="6" s="1"/>
  <c r="BF807" i="6" s="1"/>
  <c r="BG806" i="6"/>
  <c r="BF806" i="6" s="1"/>
  <c r="AY808" i="6"/>
  <c r="BD808" i="6"/>
  <c r="AM808" i="6" s="1"/>
  <c r="A809" i="6"/>
  <c r="AI809" i="6" s="1"/>
  <c r="AQ809" i="6" l="1"/>
  <c r="AP808" i="6"/>
  <c r="G438" i="6"/>
  <c r="O438" i="6" s="1"/>
  <c r="BA438" i="6"/>
  <c r="C438" i="6"/>
  <c r="BD809" i="6"/>
  <c r="AM809" i="6" s="1"/>
  <c r="AY809" i="6"/>
  <c r="A810" i="6"/>
  <c r="AI810" i="6" s="1"/>
  <c r="BJ808" i="6"/>
  <c r="BI808" i="6" s="1"/>
  <c r="BH808" i="6"/>
  <c r="BE808" i="6"/>
  <c r="AW809" i="6"/>
  <c r="AW810" i="6" s="1"/>
  <c r="BG808" i="6" l="1"/>
  <c r="BF808" i="6" s="1"/>
  <c r="AQ810" i="6"/>
  <c r="AP809" i="6"/>
  <c r="H438" i="6"/>
  <c r="P438" i="6" s="1"/>
  <c r="L438" i="6"/>
  <c r="Z438" i="6" s="1"/>
  <c r="BB438" i="6"/>
  <c r="AZ439" i="6" s="1"/>
  <c r="BJ809" i="6"/>
  <c r="BI809" i="6" s="1"/>
  <c r="BE809" i="6"/>
  <c r="BH809" i="6"/>
  <c r="AY810" i="6"/>
  <c r="BD810" i="6"/>
  <c r="AM810" i="6" s="1"/>
  <c r="A811" i="6"/>
  <c r="AI811" i="6" s="1"/>
  <c r="BG809" i="6" l="1"/>
  <c r="BF809" i="6" s="1"/>
  <c r="AQ811" i="6"/>
  <c r="AP810" i="6"/>
  <c r="G439" i="6"/>
  <c r="O439" i="6" s="1"/>
  <c r="BA439" i="6"/>
  <c r="C439" i="6"/>
  <c r="BJ810" i="6"/>
  <c r="BI810" i="6" s="1"/>
  <c r="BH810" i="6"/>
  <c r="BE810" i="6"/>
  <c r="BD811" i="6"/>
  <c r="AM811" i="6" s="1"/>
  <c r="AY811" i="6"/>
  <c r="A812" i="6"/>
  <c r="AI812" i="6" s="1"/>
  <c r="AW811" i="6"/>
  <c r="AQ812" i="6" l="1"/>
  <c r="AP811" i="6"/>
  <c r="H439" i="6"/>
  <c r="P439" i="6" s="1"/>
  <c r="L439" i="6"/>
  <c r="Z439" i="6" s="1"/>
  <c r="BB439" i="6"/>
  <c r="AZ440" i="6" s="1"/>
  <c r="AY812" i="6"/>
  <c r="BD812" i="6"/>
  <c r="AM812" i="6" s="1"/>
  <c r="A813" i="6"/>
  <c r="AI813" i="6" s="1"/>
  <c r="BJ811" i="6"/>
  <c r="BI811" i="6" s="1"/>
  <c r="BE811" i="6"/>
  <c r="BH811" i="6"/>
  <c r="AW812" i="6"/>
  <c r="BG810" i="6"/>
  <c r="BF810" i="6" s="1"/>
  <c r="AQ813" i="6" l="1"/>
  <c r="BG811" i="6"/>
  <c r="BF811" i="6" s="1"/>
  <c r="AP812" i="6"/>
  <c r="G440" i="6"/>
  <c r="O440" i="6" s="1"/>
  <c r="C440" i="6"/>
  <c r="BA440" i="6"/>
  <c r="BD813" i="6"/>
  <c r="AM813" i="6" s="1"/>
  <c r="AY813" i="6"/>
  <c r="A814" i="6"/>
  <c r="AI814" i="6" s="1"/>
  <c r="BJ812" i="6"/>
  <c r="BI812" i="6" s="1"/>
  <c r="BE812" i="6"/>
  <c r="BH812" i="6"/>
  <c r="AW813" i="6"/>
  <c r="AW814" i="6" s="1"/>
  <c r="AQ814" i="6" l="1"/>
  <c r="BG812" i="6"/>
  <c r="BF812" i="6" s="1"/>
  <c r="AP813" i="6"/>
  <c r="L440" i="6"/>
  <c r="Z440" i="6" s="1"/>
  <c r="H440" i="6"/>
  <c r="P440" i="6" s="1"/>
  <c r="BB440" i="6"/>
  <c r="AZ441" i="6" s="1"/>
  <c r="BD814" i="6"/>
  <c r="AM814" i="6" s="1"/>
  <c r="A815" i="6"/>
  <c r="AI815" i="6" s="1"/>
  <c r="AY814" i="6"/>
  <c r="BJ813" i="6"/>
  <c r="BI813" i="6" s="1"/>
  <c r="BE813" i="6"/>
  <c r="BH813" i="6"/>
  <c r="AQ815" i="6" l="1"/>
  <c r="AP814" i="6"/>
  <c r="G441" i="6"/>
  <c r="O441" i="6" s="1"/>
  <c r="BA441" i="6"/>
  <c r="C441" i="6"/>
  <c r="A816" i="6"/>
  <c r="AI816" i="6" s="1"/>
  <c r="BD815" i="6"/>
  <c r="AM815" i="6" s="1"/>
  <c r="AY815" i="6"/>
  <c r="BG813" i="6"/>
  <c r="BF813" i="6" s="1"/>
  <c r="AW815" i="6"/>
  <c r="BH814" i="6"/>
  <c r="BJ814" i="6"/>
  <c r="BI814" i="6" s="1"/>
  <c r="BE814" i="6"/>
  <c r="AQ816" i="6" l="1"/>
  <c r="AP815" i="6"/>
  <c r="L441" i="6"/>
  <c r="Z441" i="6" s="1"/>
  <c r="H441" i="6"/>
  <c r="P441" i="6" s="1"/>
  <c r="BB441" i="6"/>
  <c r="AZ442" i="6" s="1"/>
  <c r="BD816" i="6"/>
  <c r="AM816" i="6" s="1"/>
  <c r="A817" i="6"/>
  <c r="AI817" i="6" s="1"/>
  <c r="AY816" i="6"/>
  <c r="BG814" i="6"/>
  <c r="BF814" i="6" s="1"/>
  <c r="AW816" i="6"/>
  <c r="AW817" i="6" s="1"/>
  <c r="BJ815" i="6"/>
  <c r="BI815" i="6" s="1"/>
  <c r="BE815" i="6"/>
  <c r="BH815" i="6"/>
  <c r="BG815" i="6" s="1"/>
  <c r="BF815" i="6" s="1"/>
  <c r="AQ817" i="6" l="1"/>
  <c r="AP816" i="6"/>
  <c r="G442" i="6"/>
  <c r="O442" i="6" s="1"/>
  <c r="BA442" i="6"/>
  <c r="BB442" i="6" s="1"/>
  <c r="C442" i="6"/>
  <c r="BE816" i="6"/>
  <c r="BH816" i="6"/>
  <c r="BJ816" i="6"/>
  <c r="BI816" i="6" s="1"/>
  <c r="BD817" i="6"/>
  <c r="AM817" i="6" s="1"/>
  <c r="AY817" i="6"/>
  <c r="A818" i="6"/>
  <c r="AI818" i="6" s="1"/>
  <c r="AQ818" i="6" l="1"/>
  <c r="BG816" i="6"/>
  <c r="BF816" i="6" s="1"/>
  <c r="AP817" i="6"/>
  <c r="H442" i="6"/>
  <c r="P442" i="6" s="1"/>
  <c r="L442" i="6"/>
  <c r="Z442" i="6" s="1"/>
  <c r="AZ443" i="6"/>
  <c r="BJ817" i="6"/>
  <c r="BI817" i="6" s="1"/>
  <c r="BE817" i="6"/>
  <c r="BH817" i="6"/>
  <c r="AY818" i="6"/>
  <c r="BD818" i="6"/>
  <c r="AM818" i="6" s="1"/>
  <c r="A819" i="6"/>
  <c r="AI819" i="6" s="1"/>
  <c r="AW818" i="6"/>
  <c r="AW819" i="6" s="1"/>
  <c r="BG817" i="6" l="1"/>
  <c r="BF817" i="6" s="1"/>
  <c r="AQ819" i="6"/>
  <c r="AP818" i="6"/>
  <c r="G443" i="6"/>
  <c r="O443" i="6" s="1"/>
  <c r="C443" i="6"/>
  <c r="BA443" i="6"/>
  <c r="BB443" i="6" s="1"/>
  <c r="BJ818" i="6"/>
  <c r="BI818" i="6" s="1"/>
  <c r="BE818" i="6"/>
  <c r="BH818" i="6"/>
  <c r="AY819" i="6"/>
  <c r="A820" i="6"/>
  <c r="AI820" i="6" s="1"/>
  <c r="BD819" i="6"/>
  <c r="AM819" i="6" s="1"/>
  <c r="AW820" i="6" l="1"/>
  <c r="BG818" i="6"/>
  <c r="BF818" i="6" s="1"/>
  <c r="AQ820" i="6"/>
  <c r="AP819" i="6"/>
  <c r="AZ444" i="6"/>
  <c r="H443" i="6"/>
  <c r="P443" i="6" s="1"/>
  <c r="L443" i="6"/>
  <c r="Z443" i="6" s="1"/>
  <c r="BJ819" i="6"/>
  <c r="BI819" i="6" s="1"/>
  <c r="BE819" i="6"/>
  <c r="BH819" i="6"/>
  <c r="AY820" i="6"/>
  <c r="BD820" i="6"/>
  <c r="AM820" i="6" s="1"/>
  <c r="A821" i="6"/>
  <c r="AI821" i="6" s="1"/>
  <c r="BG819" i="6" l="1"/>
  <c r="BF819" i="6" s="1"/>
  <c r="AQ821" i="6"/>
  <c r="AP820" i="6"/>
  <c r="G444" i="6"/>
  <c r="O444" i="6" s="1"/>
  <c r="C444" i="6"/>
  <c r="BA444" i="6"/>
  <c r="AY821" i="6"/>
  <c r="BD821" i="6"/>
  <c r="AM821" i="6" s="1"/>
  <c r="A822" i="6"/>
  <c r="AI822" i="6" s="1"/>
  <c r="BJ820" i="6"/>
  <c r="BI820" i="6" s="1"/>
  <c r="BE820" i="6"/>
  <c r="BH820" i="6"/>
  <c r="AW821" i="6"/>
  <c r="AW822" i="6" s="1"/>
  <c r="AQ822" i="6" l="1"/>
  <c r="BG820" i="6"/>
  <c r="BF820" i="6" s="1"/>
  <c r="AP821" i="6"/>
  <c r="L444" i="6"/>
  <c r="Z444" i="6" s="1"/>
  <c r="H444" i="6"/>
  <c r="P444" i="6" s="1"/>
  <c r="BB444" i="6"/>
  <c r="AZ445" i="6" s="1"/>
  <c r="BD822" i="6"/>
  <c r="AM822" i="6" s="1"/>
  <c r="AY822" i="6"/>
  <c r="A823" i="6"/>
  <c r="AI823" i="6" s="1"/>
  <c r="BJ821" i="6"/>
  <c r="BI821" i="6" s="1"/>
  <c r="BH821" i="6"/>
  <c r="BG821" i="6" s="1"/>
  <c r="BF821" i="6" s="1"/>
  <c r="BE821" i="6"/>
  <c r="AQ823" i="6" l="1"/>
  <c r="AP822" i="6"/>
  <c r="G445" i="6"/>
  <c r="O445" i="6" s="1"/>
  <c r="BA445" i="6"/>
  <c r="C445" i="6"/>
  <c r="AY823" i="6"/>
  <c r="A824" i="6"/>
  <c r="AI824" i="6" s="1"/>
  <c r="BD823" i="6"/>
  <c r="AM823" i="6" s="1"/>
  <c r="BJ822" i="6"/>
  <c r="BI822" i="6" s="1"/>
  <c r="BE822" i="6"/>
  <c r="BH822" i="6"/>
  <c r="AW823" i="6"/>
  <c r="AW824" i="6" l="1"/>
  <c r="BG822" i="6"/>
  <c r="BF822" i="6" s="1"/>
  <c r="AQ824" i="6"/>
  <c r="AP823" i="6"/>
  <c r="H445" i="6"/>
  <c r="P445" i="6" s="1"/>
  <c r="L445" i="6"/>
  <c r="Z445" i="6" s="1"/>
  <c r="BB445" i="6"/>
  <c r="AZ446" i="6" s="1"/>
  <c r="BJ823" i="6"/>
  <c r="BI823" i="6" s="1"/>
  <c r="BE823" i="6"/>
  <c r="BH823" i="6"/>
  <c r="AY824" i="6"/>
  <c r="BD824" i="6"/>
  <c r="AM824" i="6" s="1"/>
  <c r="A825" i="6"/>
  <c r="AI825" i="6" s="1"/>
  <c r="BG823" i="6" l="1"/>
  <c r="BF823" i="6" s="1"/>
  <c r="AQ825" i="6"/>
  <c r="AP824" i="6"/>
  <c r="G446" i="6"/>
  <c r="O446" i="6" s="1"/>
  <c r="BA446" i="6"/>
  <c r="C446" i="6"/>
  <c r="AY825" i="6"/>
  <c r="A826" i="6"/>
  <c r="AI826" i="6" s="1"/>
  <c r="BD825" i="6"/>
  <c r="AM825" i="6" s="1"/>
  <c r="BJ824" i="6"/>
  <c r="BI824" i="6" s="1"/>
  <c r="BE824" i="6"/>
  <c r="BH824" i="6"/>
  <c r="AW825" i="6"/>
  <c r="AQ826" i="6" l="1"/>
  <c r="AP825" i="6"/>
  <c r="H446" i="6"/>
  <c r="P446" i="6" s="1"/>
  <c r="L446" i="6"/>
  <c r="Z446" i="6" s="1"/>
  <c r="BB446" i="6"/>
  <c r="AZ447" i="6" s="1"/>
  <c r="AY826" i="6"/>
  <c r="BD826" i="6"/>
  <c r="AM826" i="6" s="1"/>
  <c r="A827" i="6"/>
  <c r="AI827" i="6" s="1"/>
  <c r="AW826" i="6"/>
  <c r="BG824" i="6"/>
  <c r="BF824" i="6" s="1"/>
  <c r="BJ825" i="6"/>
  <c r="BI825" i="6" s="1"/>
  <c r="BE825" i="6"/>
  <c r="BH825" i="6"/>
  <c r="BG825" i="6" l="1"/>
  <c r="BF825" i="6" s="1"/>
  <c r="AW827" i="6"/>
  <c r="AQ827" i="6"/>
  <c r="AP826" i="6"/>
  <c r="G447" i="6"/>
  <c r="O447" i="6" s="1"/>
  <c r="C447" i="6"/>
  <c r="BA447" i="6"/>
  <c r="BJ826" i="6"/>
  <c r="BI826" i="6" s="1"/>
  <c r="BE826" i="6"/>
  <c r="BH826" i="6"/>
  <c r="AY827" i="6"/>
  <c r="A828" i="6"/>
  <c r="AI828" i="6" s="1"/>
  <c r="BD827" i="6"/>
  <c r="AM827" i="6" s="1"/>
  <c r="BG826" i="6" l="1"/>
  <c r="BF826" i="6" s="1"/>
  <c r="AQ828" i="6"/>
  <c r="AP827" i="6"/>
  <c r="BB447" i="6"/>
  <c r="AZ448" i="6" s="1"/>
  <c r="H447" i="6"/>
  <c r="P447" i="6" s="1"/>
  <c r="L447" i="6"/>
  <c r="Z447" i="6" s="1"/>
  <c r="BJ827" i="6"/>
  <c r="BI827" i="6" s="1"/>
  <c r="BE827" i="6"/>
  <c r="BH827" i="6"/>
  <c r="BD828" i="6"/>
  <c r="AM828" i="6" s="1"/>
  <c r="AY828" i="6"/>
  <c r="A829" i="6"/>
  <c r="AI829" i="6" s="1"/>
  <c r="AW828" i="6"/>
  <c r="BG827" i="6" l="1"/>
  <c r="BF827" i="6" s="1"/>
  <c r="AQ829" i="6"/>
  <c r="AP828" i="6"/>
  <c r="G448" i="6"/>
  <c r="O448" i="6" s="1"/>
  <c r="C448" i="6"/>
  <c r="BA448" i="6"/>
  <c r="BD829" i="6"/>
  <c r="AM829" i="6" s="1"/>
  <c r="AY829" i="6"/>
  <c r="A830" i="6"/>
  <c r="AI830" i="6" s="1"/>
  <c r="AW829" i="6"/>
  <c r="BJ828" i="6"/>
  <c r="BI828" i="6" s="1"/>
  <c r="BE828" i="6"/>
  <c r="BH828" i="6"/>
  <c r="BG828" i="6" l="1"/>
  <c r="BF828" i="6" s="1"/>
  <c r="AQ830" i="6"/>
  <c r="AP829" i="6"/>
  <c r="H448" i="6"/>
  <c r="P448" i="6" s="1"/>
  <c r="L448" i="6"/>
  <c r="Z448" i="6" s="1"/>
  <c r="BB448" i="6"/>
  <c r="AZ449" i="6" s="1"/>
  <c r="BD830" i="6"/>
  <c r="AM830" i="6" s="1"/>
  <c r="A831" i="6"/>
  <c r="AI831" i="6" s="1"/>
  <c r="AY830" i="6"/>
  <c r="AW830" i="6"/>
  <c r="BJ829" i="6"/>
  <c r="BI829" i="6" s="1"/>
  <c r="BE829" i="6"/>
  <c r="BH829" i="6"/>
  <c r="BG829" i="6" l="1"/>
  <c r="BF829" i="6" s="1"/>
  <c r="AQ831" i="6"/>
  <c r="AP830" i="6"/>
  <c r="BA449" i="6"/>
  <c r="BB449" i="6" s="1"/>
  <c r="C449" i="6"/>
  <c r="G449" i="6"/>
  <c r="O449" i="6" s="1"/>
  <c r="BD831" i="6"/>
  <c r="AM831" i="6" s="1"/>
  <c r="AY831" i="6"/>
  <c r="A832" i="6"/>
  <c r="AI832" i="6" s="1"/>
  <c r="AW831" i="6"/>
  <c r="BJ830" i="6"/>
  <c r="BI830" i="6" s="1"/>
  <c r="BE830" i="6"/>
  <c r="BH830" i="6"/>
  <c r="BG830" i="6" l="1"/>
  <c r="BF830" i="6" s="1"/>
  <c r="AZ450" i="6"/>
  <c r="BA450" i="6" s="1"/>
  <c r="BB450" i="6" s="1"/>
  <c r="AQ832" i="6"/>
  <c r="AP831" i="6"/>
  <c r="L449" i="6"/>
  <c r="Z449" i="6" s="1"/>
  <c r="H449" i="6"/>
  <c r="P449" i="6" s="1"/>
  <c r="C450" i="6"/>
  <c r="G450" i="6"/>
  <c r="O450" i="6" s="1"/>
  <c r="BD832" i="6"/>
  <c r="AM832" i="6" s="1"/>
  <c r="AY832" i="6"/>
  <c r="A833" i="6"/>
  <c r="AI833" i="6" s="1"/>
  <c r="BJ831" i="6"/>
  <c r="BI831" i="6" s="1"/>
  <c r="BE831" i="6"/>
  <c r="BH831" i="6"/>
  <c r="AW832" i="6"/>
  <c r="AW833" i="6" l="1"/>
  <c r="AQ833" i="6"/>
  <c r="AP832" i="6"/>
  <c r="AZ451" i="6"/>
  <c r="C451" i="6" s="1"/>
  <c r="H450" i="6"/>
  <c r="P450" i="6" s="1"/>
  <c r="L450" i="6"/>
  <c r="Z450" i="6" s="1"/>
  <c r="BD833" i="6"/>
  <c r="AM833" i="6" s="1"/>
  <c r="AY833" i="6"/>
  <c r="A834" i="6"/>
  <c r="AI834" i="6" s="1"/>
  <c r="BG831" i="6"/>
  <c r="BF831" i="6" s="1"/>
  <c r="BJ832" i="6"/>
  <c r="BI832" i="6" s="1"/>
  <c r="BE832" i="6"/>
  <c r="BH832" i="6"/>
  <c r="G451" i="6" l="1"/>
  <c r="O451" i="6" s="1"/>
  <c r="BA451" i="6"/>
  <c r="BB451" i="6" s="1"/>
  <c r="AZ452" i="6" s="1"/>
  <c r="BG832" i="6"/>
  <c r="BF832" i="6" s="1"/>
  <c r="AQ834" i="6"/>
  <c r="AP833" i="6"/>
  <c r="H451" i="6"/>
  <c r="P451" i="6" s="1"/>
  <c r="L451" i="6"/>
  <c r="Z451" i="6" s="1"/>
  <c r="BD834" i="6"/>
  <c r="AM834" i="6" s="1"/>
  <c r="A835" i="6"/>
  <c r="AI835" i="6" s="1"/>
  <c r="AY834" i="6"/>
  <c r="BJ833" i="6"/>
  <c r="BI833" i="6" s="1"/>
  <c r="BE833" i="6"/>
  <c r="BH833" i="6"/>
  <c r="AW834" i="6"/>
  <c r="AW835" i="6" s="1"/>
  <c r="BG833" i="6" l="1"/>
  <c r="BF833" i="6" s="1"/>
  <c r="AQ835" i="6"/>
  <c r="AP834" i="6"/>
  <c r="G452" i="6"/>
  <c r="O452" i="6" s="1"/>
  <c r="BA452" i="6"/>
  <c r="C452" i="6"/>
  <c r="BJ834" i="6"/>
  <c r="BI834" i="6" s="1"/>
  <c r="BE834" i="6"/>
  <c r="BH834" i="6"/>
  <c r="A836" i="6"/>
  <c r="AI836" i="6" s="1"/>
  <c r="BD835" i="6"/>
  <c r="AM835" i="6" s="1"/>
  <c r="AY835" i="6"/>
  <c r="BG834" i="6" l="1"/>
  <c r="BF834" i="6" s="1"/>
  <c r="AQ836" i="6"/>
  <c r="AP835" i="6"/>
  <c r="H452" i="6"/>
  <c r="P452" i="6" s="1"/>
  <c r="L452" i="6"/>
  <c r="Z452" i="6" s="1"/>
  <c r="BB452" i="6"/>
  <c r="AZ453" i="6" s="1"/>
  <c r="BD836" i="6"/>
  <c r="AM836" i="6" s="1"/>
  <c r="AY836" i="6"/>
  <c r="A837" i="6"/>
  <c r="AI837" i="6" s="1"/>
  <c r="BJ835" i="6"/>
  <c r="BI835" i="6" s="1"/>
  <c r="BE835" i="6"/>
  <c r="BH835" i="6"/>
  <c r="AW836" i="6"/>
  <c r="AQ837" i="6" l="1"/>
  <c r="BG835" i="6"/>
  <c r="BF835" i="6" s="1"/>
  <c r="AP836" i="6"/>
  <c r="C453" i="6"/>
  <c r="G453" i="6"/>
  <c r="O453" i="6" s="1"/>
  <c r="BA453" i="6"/>
  <c r="BD837" i="6"/>
  <c r="AM837" i="6" s="1"/>
  <c r="AY837" i="6"/>
  <c r="A838" i="6"/>
  <c r="AI838" i="6" s="1"/>
  <c r="AW837" i="6"/>
  <c r="AW838" i="6" s="1"/>
  <c r="BJ836" i="6"/>
  <c r="BI836" i="6" s="1"/>
  <c r="BE836" i="6"/>
  <c r="BH836" i="6"/>
  <c r="BG836" i="6" s="1"/>
  <c r="AQ838" i="6" l="1"/>
  <c r="AP837" i="6"/>
  <c r="L453" i="6"/>
  <c r="Z453" i="6" s="1"/>
  <c r="H453" i="6"/>
  <c r="P453" i="6" s="1"/>
  <c r="BB453" i="6"/>
  <c r="AZ454" i="6" s="1"/>
  <c r="BD838" i="6"/>
  <c r="AM838" i="6" s="1"/>
  <c r="AY838" i="6"/>
  <c r="A839" i="6"/>
  <c r="AI839" i="6" s="1"/>
  <c r="BF836" i="6"/>
  <c r="BJ837" i="6"/>
  <c r="BI837" i="6" s="1"/>
  <c r="BE837" i="6"/>
  <c r="BH837" i="6"/>
  <c r="AQ839" i="6" l="1"/>
  <c r="AP838" i="6"/>
  <c r="C454" i="6"/>
  <c r="G454" i="6"/>
  <c r="O454" i="6" s="1"/>
  <c r="BA454" i="6"/>
  <c r="BB454" i="6" s="1"/>
  <c r="AZ455" i="6" s="1"/>
  <c r="BJ838" i="6"/>
  <c r="BI838" i="6" s="1"/>
  <c r="BE838" i="6"/>
  <c r="BH838" i="6"/>
  <c r="BG837" i="6"/>
  <c r="BF837" i="6" s="1"/>
  <c r="BD839" i="6"/>
  <c r="AM839" i="6" s="1"/>
  <c r="AY839" i="6"/>
  <c r="A840" i="6"/>
  <c r="AI840" i="6" s="1"/>
  <c r="AW839" i="6"/>
  <c r="AW840" i="6" s="1"/>
  <c r="BG838" i="6" l="1"/>
  <c r="AQ840" i="6"/>
  <c r="AP839" i="6"/>
  <c r="G455" i="6"/>
  <c r="O455" i="6" s="1"/>
  <c r="BA455" i="6"/>
  <c r="C455" i="6"/>
  <c r="H454" i="6"/>
  <c r="P454" i="6" s="1"/>
  <c r="L454" i="6"/>
  <c r="Z454" i="6" s="1"/>
  <c r="BJ839" i="6"/>
  <c r="BI839" i="6" s="1"/>
  <c r="BE839" i="6"/>
  <c r="BH839" i="6"/>
  <c r="BG839" i="6" s="1"/>
  <c r="BF839" i="6" s="1"/>
  <c r="BF838" i="6"/>
  <c r="BD840" i="6"/>
  <c r="AM840" i="6" s="1"/>
  <c r="A841" i="6"/>
  <c r="AI841" i="6" s="1"/>
  <c r="AY840" i="6"/>
  <c r="AQ841" i="6" l="1"/>
  <c r="AP840" i="6"/>
  <c r="L455" i="6"/>
  <c r="Z455" i="6" s="1"/>
  <c r="H455" i="6"/>
  <c r="P455" i="6" s="1"/>
  <c r="BB455" i="6"/>
  <c r="AZ456" i="6" s="1"/>
  <c r="BJ840" i="6"/>
  <c r="BI840" i="6" s="1"/>
  <c r="BE840" i="6"/>
  <c r="BH840" i="6"/>
  <c r="BD841" i="6"/>
  <c r="AM841" i="6" s="1"/>
  <c r="AY841" i="6"/>
  <c r="A842" i="6"/>
  <c r="AI842" i="6" s="1"/>
  <c r="AW841" i="6"/>
  <c r="BG840" i="6" l="1"/>
  <c r="BF840" i="6" s="1"/>
  <c r="AQ842" i="6"/>
  <c r="AP841" i="6"/>
  <c r="C456" i="6"/>
  <c r="G456" i="6"/>
  <c r="O456" i="6" s="1"/>
  <c r="BA456" i="6"/>
  <c r="BD842" i="6"/>
  <c r="AM842" i="6" s="1"/>
  <c r="A843" i="6"/>
  <c r="AI843" i="6" s="1"/>
  <c r="AY842" i="6"/>
  <c r="BJ841" i="6"/>
  <c r="BI841" i="6" s="1"/>
  <c r="BE841" i="6"/>
  <c r="BH841" i="6"/>
  <c r="AW842" i="6"/>
  <c r="AW843" i="6" l="1"/>
  <c r="BG841" i="6"/>
  <c r="BF841" i="6" s="1"/>
  <c r="AQ843" i="6"/>
  <c r="AP842" i="6"/>
  <c r="BB456" i="6"/>
  <c r="AZ457" i="6" s="1"/>
  <c r="H456" i="6"/>
  <c r="P456" i="6" s="1"/>
  <c r="L456" i="6"/>
  <c r="Z456" i="6" s="1"/>
  <c r="BD843" i="6"/>
  <c r="AM843" i="6" s="1"/>
  <c r="AY843" i="6"/>
  <c r="A844" i="6"/>
  <c r="AI844" i="6" s="1"/>
  <c r="BJ842" i="6"/>
  <c r="BI842" i="6" s="1"/>
  <c r="BE842" i="6"/>
  <c r="BH842" i="6"/>
  <c r="AQ844" i="6" l="1"/>
  <c r="BG842" i="6"/>
  <c r="BF842" i="6" s="1"/>
  <c r="AP843" i="6"/>
  <c r="G457" i="6"/>
  <c r="O457" i="6" s="1"/>
  <c r="BA457" i="6"/>
  <c r="C457" i="6"/>
  <c r="BD844" i="6"/>
  <c r="AM844" i="6" s="1"/>
  <c r="A845" i="6"/>
  <c r="AI845" i="6" s="1"/>
  <c r="AY844" i="6"/>
  <c r="BJ843" i="6"/>
  <c r="BI843" i="6" s="1"/>
  <c r="BE843" i="6"/>
  <c r="BH843" i="6"/>
  <c r="AW844" i="6"/>
  <c r="AW845" i="6" l="1"/>
  <c r="BG843" i="6"/>
  <c r="BF843" i="6" s="1"/>
  <c r="AQ845" i="6"/>
  <c r="AP844" i="6"/>
  <c r="BB457" i="6"/>
  <c r="AZ458" i="6" s="1"/>
  <c r="L457" i="6"/>
  <c r="Z457" i="6" s="1"/>
  <c r="H457" i="6"/>
  <c r="P457" i="6" s="1"/>
  <c r="A846" i="6"/>
  <c r="AI846" i="6" s="1"/>
  <c r="BD845" i="6"/>
  <c r="AM845" i="6" s="1"/>
  <c r="AY845" i="6"/>
  <c r="BJ844" i="6"/>
  <c r="BI844" i="6" s="1"/>
  <c r="BE844" i="6"/>
  <c r="BH844" i="6"/>
  <c r="BG844" i="6" l="1"/>
  <c r="BF844" i="6" s="1"/>
  <c r="AQ846" i="6"/>
  <c r="AP845" i="6"/>
  <c r="G458" i="6"/>
  <c r="O458" i="6" s="1"/>
  <c r="BA458" i="6"/>
  <c r="C458" i="6"/>
  <c r="BE845" i="6"/>
  <c r="BH845" i="6"/>
  <c r="BJ845" i="6"/>
  <c r="BI845" i="6" s="1"/>
  <c r="AY846" i="6"/>
  <c r="BD846" i="6"/>
  <c r="AM846" i="6" s="1"/>
  <c r="A847" i="6"/>
  <c r="AI847" i="6" s="1"/>
  <c r="AW846" i="6"/>
  <c r="AW847" i="6" s="1"/>
  <c r="AQ847" i="6" l="1"/>
  <c r="BG845" i="6"/>
  <c r="BF845" i="6" s="1"/>
  <c r="AP846" i="6"/>
  <c r="H458" i="6"/>
  <c r="P458" i="6" s="1"/>
  <c r="L458" i="6"/>
  <c r="Z458" i="6" s="1"/>
  <c r="BB458" i="6"/>
  <c r="AZ459" i="6" s="1"/>
  <c r="AY847" i="6"/>
  <c r="A848" i="6"/>
  <c r="AI848" i="6" s="1"/>
  <c r="BD847" i="6"/>
  <c r="AM847" i="6" s="1"/>
  <c r="BE846" i="6"/>
  <c r="BJ846" i="6"/>
  <c r="BI846" i="6" s="1"/>
  <c r="BH846" i="6"/>
  <c r="AQ848" i="6" l="1"/>
  <c r="AP847" i="6"/>
  <c r="G459" i="6"/>
  <c r="O459" i="6" s="1"/>
  <c r="BA459" i="6"/>
  <c r="BB459" i="6" s="1"/>
  <c r="C459" i="6"/>
  <c r="A849" i="6"/>
  <c r="AI849" i="6" s="1"/>
  <c r="AY848" i="6"/>
  <c r="BD848" i="6"/>
  <c r="AM848" i="6" s="1"/>
  <c r="BE847" i="6"/>
  <c r="BH847" i="6"/>
  <c r="BG847" i="6" s="1"/>
  <c r="BF847" i="6" s="1"/>
  <c r="BJ847" i="6"/>
  <c r="BI847" i="6" s="1"/>
  <c r="BG846" i="6"/>
  <c r="BF846" i="6" s="1"/>
  <c r="AW848" i="6"/>
  <c r="AQ849" i="6" l="1"/>
  <c r="AW849" i="6"/>
  <c r="AP848" i="6"/>
  <c r="AZ460" i="6"/>
  <c r="L459" i="6"/>
  <c r="Z459" i="6" s="1"/>
  <c r="H459" i="6"/>
  <c r="P459" i="6" s="1"/>
  <c r="BH848" i="6"/>
  <c r="BE848" i="6"/>
  <c r="BJ848" i="6"/>
  <c r="BI848" i="6" s="1"/>
  <c r="BD849" i="6"/>
  <c r="AM849" i="6" s="1"/>
  <c r="A850" i="6"/>
  <c r="AI850" i="6" s="1"/>
  <c r="AY849" i="6"/>
  <c r="AQ850" i="6" l="1"/>
  <c r="AP849" i="6"/>
  <c r="G460" i="6"/>
  <c r="O460" i="6" s="1"/>
  <c r="C460" i="6"/>
  <c r="BA460" i="6"/>
  <c r="AY850" i="6"/>
  <c r="BD850" i="6"/>
  <c r="AM850" i="6" s="1"/>
  <c r="A851" i="6"/>
  <c r="AI851" i="6" s="1"/>
  <c r="BE849" i="6"/>
  <c r="BH849" i="6"/>
  <c r="BJ849" i="6"/>
  <c r="BI849" i="6" s="1"/>
  <c r="BG848" i="6"/>
  <c r="BF848" i="6" s="1"/>
  <c r="AW850" i="6"/>
  <c r="AQ851" i="6" l="1"/>
  <c r="AP850" i="6"/>
  <c r="H460" i="6"/>
  <c r="P460" i="6" s="1"/>
  <c r="L460" i="6"/>
  <c r="Z460" i="6" s="1"/>
  <c r="BB460" i="6"/>
  <c r="AZ461" i="6" s="1"/>
  <c r="AY851" i="6"/>
  <c r="BD851" i="6"/>
  <c r="AM851" i="6" s="1"/>
  <c r="A852" i="6"/>
  <c r="AI852" i="6" s="1"/>
  <c r="BE850" i="6"/>
  <c r="BJ850" i="6"/>
  <c r="BI850" i="6" s="1"/>
  <c r="BH850" i="6"/>
  <c r="AW851" i="6"/>
  <c r="AW852" i="6" s="1"/>
  <c r="BG849" i="6"/>
  <c r="BF849" i="6" s="1"/>
  <c r="AQ852" i="6" l="1"/>
  <c r="BG850" i="6"/>
  <c r="BF850" i="6" s="1"/>
  <c r="AP851" i="6"/>
  <c r="G461" i="6"/>
  <c r="O461" i="6" s="1"/>
  <c r="BA461" i="6"/>
  <c r="C461" i="6"/>
  <c r="BE851" i="6"/>
  <c r="BH851" i="6"/>
  <c r="BJ851" i="6"/>
  <c r="BI851" i="6" s="1"/>
  <c r="A853" i="6"/>
  <c r="AI853" i="6" s="1"/>
  <c r="BD852" i="6"/>
  <c r="AM852" i="6" s="1"/>
  <c r="AY852" i="6"/>
  <c r="AQ853" i="6" l="1"/>
  <c r="BG851" i="6"/>
  <c r="BF851" i="6" s="1"/>
  <c r="AP852" i="6"/>
  <c r="H461" i="6"/>
  <c r="P461" i="6" s="1"/>
  <c r="L461" i="6"/>
  <c r="Z461" i="6" s="1"/>
  <c r="BB461" i="6"/>
  <c r="AZ462" i="6" s="1"/>
  <c r="BE852" i="6"/>
  <c r="BJ852" i="6"/>
  <c r="BI852" i="6" s="1"/>
  <c r="BH852" i="6"/>
  <c r="BD853" i="6"/>
  <c r="AM853" i="6" s="1"/>
  <c r="A854" i="6"/>
  <c r="AI854" i="6" s="1"/>
  <c r="AY853" i="6"/>
  <c r="AW853" i="6"/>
  <c r="BG852" i="6" l="1"/>
  <c r="BF852" i="6" s="1"/>
  <c r="AQ854" i="6"/>
  <c r="AP853" i="6"/>
  <c r="G462" i="6"/>
  <c r="O462" i="6" s="1"/>
  <c r="BA462" i="6"/>
  <c r="BB462" i="6" s="1"/>
  <c r="C462" i="6"/>
  <c r="AY854" i="6"/>
  <c r="BD854" i="6"/>
  <c r="AM854" i="6" s="1"/>
  <c r="A855" i="6"/>
  <c r="AI855" i="6" s="1"/>
  <c r="AW854" i="6"/>
  <c r="AW855" i="6" s="1"/>
  <c r="BE853" i="6"/>
  <c r="BH853" i="6"/>
  <c r="BJ853" i="6"/>
  <c r="BI853" i="6" s="1"/>
  <c r="AQ855" i="6" l="1"/>
  <c r="BG853" i="6"/>
  <c r="BF853" i="6" s="1"/>
  <c r="AP854" i="6"/>
  <c r="AZ463" i="6"/>
  <c r="L462" i="6"/>
  <c r="Z462" i="6" s="1"/>
  <c r="H462" i="6"/>
  <c r="P462" i="6" s="1"/>
  <c r="BE854" i="6"/>
  <c r="BJ854" i="6"/>
  <c r="BI854" i="6" s="1"/>
  <c r="BH854" i="6"/>
  <c r="AY855" i="6"/>
  <c r="BD855" i="6"/>
  <c r="AM855" i="6" s="1"/>
  <c r="A856" i="6"/>
  <c r="AI856" i="6" s="1"/>
  <c r="BG854" i="6" l="1"/>
  <c r="BF854" i="6" s="1"/>
  <c r="AQ856" i="6"/>
  <c r="AP855" i="6"/>
  <c r="G463" i="6"/>
  <c r="O463" i="6" s="1"/>
  <c r="BA463" i="6"/>
  <c r="C463" i="6"/>
  <c r="A857" i="6"/>
  <c r="AI857" i="6" s="1"/>
  <c r="AY856" i="6"/>
  <c r="BD856" i="6"/>
  <c r="AM856" i="6" s="1"/>
  <c r="AW856" i="6"/>
  <c r="BE855" i="6"/>
  <c r="BH855" i="6"/>
  <c r="BJ855" i="6"/>
  <c r="BI855" i="6" s="1"/>
  <c r="AW857" i="6" l="1"/>
  <c r="AQ857" i="6"/>
  <c r="BG855" i="6"/>
  <c r="BF855" i="6" s="1"/>
  <c r="AP856" i="6"/>
  <c r="H463" i="6"/>
  <c r="P463" i="6" s="1"/>
  <c r="L463" i="6"/>
  <c r="Z463" i="6" s="1"/>
  <c r="BB463" i="6"/>
  <c r="AZ464" i="6" s="1"/>
  <c r="BE856" i="6"/>
  <c r="BJ856" i="6"/>
  <c r="BI856" i="6" s="1"/>
  <c r="BH856" i="6"/>
  <c r="BD857" i="6"/>
  <c r="AM857" i="6" s="1"/>
  <c r="A858" i="6"/>
  <c r="AY857" i="6"/>
  <c r="AW858" i="6" l="1"/>
  <c r="AI858" i="6"/>
  <c r="BG856" i="6"/>
  <c r="BF856" i="6" s="1"/>
  <c r="AQ858" i="6"/>
  <c r="AP857" i="6"/>
  <c r="G464" i="6"/>
  <c r="O464" i="6" s="1"/>
  <c r="BA464" i="6"/>
  <c r="C464" i="6"/>
  <c r="BE857" i="6"/>
  <c r="BH857" i="6"/>
  <c r="BJ857" i="6"/>
  <c r="BI857" i="6" s="1"/>
  <c r="A859" i="6"/>
  <c r="AI859" i="6" s="1"/>
  <c r="AY858" i="6"/>
  <c r="BD858" i="6"/>
  <c r="AM858" i="6" s="1"/>
  <c r="AQ859" i="6" l="1"/>
  <c r="BG857" i="6"/>
  <c r="BF857" i="6" s="1"/>
  <c r="AP858" i="6"/>
  <c r="L464" i="6"/>
  <c r="Z464" i="6" s="1"/>
  <c r="H464" i="6"/>
  <c r="P464" i="6" s="1"/>
  <c r="BB464" i="6"/>
  <c r="AZ465" i="6" s="1"/>
  <c r="AY859" i="6"/>
  <c r="BD859" i="6"/>
  <c r="AM859" i="6" s="1"/>
  <c r="A860" i="6"/>
  <c r="AI860" i="6" s="1"/>
  <c r="AW859" i="6"/>
  <c r="BE858" i="6"/>
  <c r="BJ858" i="6"/>
  <c r="BI858" i="6" s="1"/>
  <c r="BH858" i="6"/>
  <c r="BG858" i="6" l="1"/>
  <c r="BF858" i="6" s="1"/>
  <c r="AW860" i="6"/>
  <c r="AQ860" i="6"/>
  <c r="AP859" i="6"/>
  <c r="G465" i="6"/>
  <c r="O465" i="6" s="1"/>
  <c r="BA465" i="6"/>
  <c r="BB465" i="6" s="1"/>
  <c r="AZ466" i="6" s="1"/>
  <c r="C465" i="6"/>
  <c r="A861" i="6"/>
  <c r="AI861" i="6" s="1"/>
  <c r="AY860" i="6"/>
  <c r="BD860" i="6"/>
  <c r="AM860" i="6" s="1"/>
  <c r="BE859" i="6"/>
  <c r="BH859" i="6"/>
  <c r="BG859" i="6" s="1"/>
  <c r="BJ859" i="6"/>
  <c r="BI859" i="6" s="1"/>
  <c r="AQ861" i="6" l="1"/>
  <c r="AP860" i="6"/>
  <c r="C466" i="6"/>
  <c r="BA466" i="6"/>
  <c r="BB466" i="6" s="1"/>
  <c r="AZ467" i="6" s="1"/>
  <c r="G466" i="6"/>
  <c r="O466" i="6" s="1"/>
  <c r="H465" i="6"/>
  <c r="P465" i="6" s="1"/>
  <c r="L465" i="6"/>
  <c r="Z465" i="6" s="1"/>
  <c r="BD861" i="6"/>
  <c r="AM861" i="6" s="1"/>
  <c r="A862" i="6"/>
  <c r="AI862" i="6" s="1"/>
  <c r="AY861" i="6"/>
  <c r="BF859" i="6"/>
  <c r="AW861" i="6"/>
  <c r="BJ860" i="6"/>
  <c r="BI860" i="6" s="1"/>
  <c r="BE860" i="6"/>
  <c r="BH860" i="6"/>
  <c r="AQ862" i="6" l="1"/>
  <c r="BG860" i="6"/>
  <c r="BF860" i="6" s="1"/>
  <c r="AP861" i="6"/>
  <c r="G467" i="6"/>
  <c r="O467" i="6" s="1"/>
  <c r="BA467" i="6"/>
  <c r="C467" i="6"/>
  <c r="L466" i="6"/>
  <c r="Z466" i="6" s="1"/>
  <c r="H466" i="6"/>
  <c r="P466" i="6" s="1"/>
  <c r="BD862" i="6"/>
  <c r="AM862" i="6" s="1"/>
  <c r="A863" i="6"/>
  <c r="AI863" i="6" s="1"/>
  <c r="AY862" i="6"/>
  <c r="AW862" i="6"/>
  <c r="BE861" i="6"/>
  <c r="BH861" i="6"/>
  <c r="BG861" i="6" s="1"/>
  <c r="BF861" i="6" s="1"/>
  <c r="BJ861" i="6"/>
  <c r="BI861" i="6" s="1"/>
  <c r="AQ863" i="6" l="1"/>
  <c r="AP862" i="6"/>
  <c r="H467" i="6"/>
  <c r="P467" i="6" s="1"/>
  <c r="L467" i="6"/>
  <c r="Z467" i="6" s="1"/>
  <c r="BB467" i="6"/>
  <c r="AZ468" i="6" s="1"/>
  <c r="A864" i="6"/>
  <c r="AI864" i="6" s="1"/>
  <c r="AY863" i="6"/>
  <c r="BD863" i="6"/>
  <c r="AM863" i="6" s="1"/>
  <c r="BE862" i="6"/>
  <c r="BH862" i="6"/>
  <c r="BJ862" i="6"/>
  <c r="BI862" i="6" s="1"/>
  <c r="AW863" i="6"/>
  <c r="AQ864" i="6" l="1"/>
  <c r="AP863" i="6"/>
  <c r="G468" i="6"/>
  <c r="O468" i="6" s="1"/>
  <c r="C468" i="6"/>
  <c r="BA468" i="6"/>
  <c r="A865" i="6"/>
  <c r="AI865" i="6" s="1"/>
  <c r="AY864" i="6"/>
  <c r="BD864" i="6"/>
  <c r="AM864" i="6" s="1"/>
  <c r="AW864" i="6"/>
  <c r="BG862" i="6"/>
  <c r="BF862" i="6" s="1"/>
  <c r="BE863" i="6"/>
  <c r="BH863" i="6"/>
  <c r="BJ863" i="6"/>
  <c r="BI863" i="6" s="1"/>
  <c r="BG863" i="6" l="1"/>
  <c r="AQ865" i="6"/>
  <c r="AW865" i="6"/>
  <c r="AP864" i="6"/>
  <c r="L468" i="6"/>
  <c r="Z468" i="6" s="1"/>
  <c r="H468" i="6"/>
  <c r="P468" i="6" s="1"/>
  <c r="BB468" i="6"/>
  <c r="AZ469" i="6" s="1"/>
  <c r="BF863" i="6"/>
  <c r="BE864" i="6"/>
  <c r="BJ864" i="6"/>
  <c r="BI864" i="6" s="1"/>
  <c r="BH864" i="6"/>
  <c r="BD865" i="6"/>
  <c r="AM865" i="6" s="1"/>
  <c r="A866" i="6"/>
  <c r="AY865" i="6"/>
  <c r="AW866" i="6" l="1"/>
  <c r="AI866" i="6"/>
  <c r="BG864" i="6"/>
  <c r="BF864" i="6" s="1"/>
  <c r="AQ866" i="6"/>
  <c r="AP865" i="6"/>
  <c r="G469" i="6"/>
  <c r="O469" i="6" s="1"/>
  <c r="C469" i="6"/>
  <c r="BA469" i="6"/>
  <c r="BE865" i="6"/>
  <c r="BH865" i="6"/>
  <c r="BJ865" i="6"/>
  <c r="BI865" i="6" s="1"/>
  <c r="AY866" i="6"/>
  <c r="BD866" i="6"/>
  <c r="AM866" i="6" s="1"/>
  <c r="A867" i="6"/>
  <c r="AI867" i="6" s="1"/>
  <c r="AQ867" i="6" l="1"/>
  <c r="AP866" i="6"/>
  <c r="H469" i="6"/>
  <c r="P469" i="6" s="1"/>
  <c r="L469" i="6"/>
  <c r="Z469" i="6" s="1"/>
  <c r="BB469" i="6"/>
  <c r="AZ470" i="6" s="1"/>
  <c r="AY867" i="6"/>
  <c r="BD867" i="6"/>
  <c r="AM867" i="6" s="1"/>
  <c r="A868" i="6"/>
  <c r="AI868" i="6" s="1"/>
  <c r="BE866" i="6"/>
  <c r="BJ866" i="6"/>
  <c r="BI866" i="6" s="1"/>
  <c r="BH866" i="6"/>
  <c r="AW867" i="6"/>
  <c r="AW868" i="6" s="1"/>
  <c r="BG865" i="6"/>
  <c r="BF865" i="6" s="1"/>
  <c r="AQ868" i="6" l="1"/>
  <c r="AP867" i="6"/>
  <c r="C470" i="6"/>
  <c r="BA470" i="6"/>
  <c r="BB470" i="6" s="1"/>
  <c r="G470" i="6"/>
  <c r="O470" i="6" s="1"/>
  <c r="BE867" i="6"/>
  <c r="BH867" i="6"/>
  <c r="BJ867" i="6"/>
  <c r="BI867" i="6" s="1"/>
  <c r="BG866" i="6"/>
  <c r="BF866" i="6" s="1"/>
  <c r="A869" i="6"/>
  <c r="AI869" i="6" s="1"/>
  <c r="BD868" i="6"/>
  <c r="AM868" i="6" s="1"/>
  <c r="AY868" i="6"/>
  <c r="AW869" i="6" l="1"/>
  <c r="AQ869" i="6"/>
  <c r="BG867" i="6"/>
  <c r="BF867" i="6" s="1"/>
  <c r="AP868" i="6"/>
  <c r="L470" i="6"/>
  <c r="Z470" i="6" s="1"/>
  <c r="H470" i="6"/>
  <c r="P470" i="6" s="1"/>
  <c r="AZ471" i="6"/>
  <c r="BH868" i="6"/>
  <c r="BE868" i="6"/>
  <c r="BJ868" i="6"/>
  <c r="BI868" i="6" s="1"/>
  <c r="A870" i="6"/>
  <c r="AI870" i="6" s="1"/>
  <c r="AY869" i="6"/>
  <c r="BD869" i="6"/>
  <c r="AM869" i="6" s="1"/>
  <c r="AQ870" i="6" l="1"/>
  <c r="AP869" i="6"/>
  <c r="G471" i="6"/>
  <c r="O471" i="6" s="1"/>
  <c r="C471" i="6"/>
  <c r="BA471" i="6"/>
  <c r="BE869" i="6"/>
  <c r="BH869" i="6"/>
  <c r="BJ869" i="6"/>
  <c r="BI869" i="6" s="1"/>
  <c r="BG868" i="6"/>
  <c r="BF868" i="6" s="1"/>
  <c r="A871" i="6"/>
  <c r="AI871" i="6" s="1"/>
  <c r="AY870" i="6"/>
  <c r="BD870" i="6"/>
  <c r="AM870" i="6" s="1"/>
  <c r="AW870" i="6"/>
  <c r="AQ871" i="6" l="1"/>
  <c r="BG869" i="6"/>
  <c r="BF869" i="6" s="1"/>
  <c r="AP870" i="6"/>
  <c r="BB471" i="6"/>
  <c r="AZ472" i="6" s="1"/>
  <c r="H471" i="6"/>
  <c r="P471" i="6" s="1"/>
  <c r="L471" i="6"/>
  <c r="Z471" i="6" s="1"/>
  <c r="BE870" i="6"/>
  <c r="BJ870" i="6"/>
  <c r="BI870" i="6" s="1"/>
  <c r="BH870" i="6"/>
  <c r="BD871" i="6"/>
  <c r="AM871" i="6" s="1"/>
  <c r="A872" i="6"/>
  <c r="AI872" i="6" s="1"/>
  <c r="AY871" i="6"/>
  <c r="AW871" i="6"/>
  <c r="BG870" i="6" l="1"/>
  <c r="BF870" i="6" s="1"/>
  <c r="AW872" i="6"/>
  <c r="AQ872" i="6"/>
  <c r="AP871" i="6"/>
  <c r="G472" i="6"/>
  <c r="O472" i="6" s="1"/>
  <c r="C472" i="6"/>
  <c r="BA472" i="6"/>
  <c r="BE871" i="6"/>
  <c r="BH871" i="6"/>
  <c r="BJ871" i="6"/>
  <c r="BI871" i="6" s="1"/>
  <c r="A873" i="6"/>
  <c r="AI873" i="6" s="1"/>
  <c r="AY872" i="6"/>
  <c r="BD872" i="6"/>
  <c r="AM872" i="6" s="1"/>
  <c r="AQ873" i="6" l="1"/>
  <c r="BG871" i="6"/>
  <c r="BF871" i="6" s="1"/>
  <c r="AP872" i="6"/>
  <c r="H472" i="6"/>
  <c r="P472" i="6" s="1"/>
  <c r="L472" i="6"/>
  <c r="Z472" i="6" s="1"/>
  <c r="BB472" i="6"/>
  <c r="AZ473" i="6" s="1"/>
  <c r="BE872" i="6"/>
  <c r="BJ872" i="6"/>
  <c r="BI872" i="6" s="1"/>
  <c r="BH872" i="6"/>
  <c r="A874" i="6"/>
  <c r="AI874" i="6" s="1"/>
  <c r="AY873" i="6"/>
  <c r="BD873" i="6"/>
  <c r="AM873" i="6" s="1"/>
  <c r="AW873" i="6"/>
  <c r="AW874" i="6" s="1"/>
  <c r="BG872" i="6" l="1"/>
  <c r="BF872" i="6" s="1"/>
  <c r="AQ874" i="6"/>
  <c r="AP873" i="6"/>
  <c r="G473" i="6"/>
  <c r="O473" i="6" s="1"/>
  <c r="BA473" i="6"/>
  <c r="C473" i="6"/>
  <c r="A875" i="6"/>
  <c r="AI875" i="6" s="1"/>
  <c r="BD874" i="6"/>
  <c r="AM874" i="6" s="1"/>
  <c r="AY874" i="6"/>
  <c r="BE873" i="6"/>
  <c r="BH873" i="6"/>
  <c r="BG873" i="6" s="1"/>
  <c r="BJ873" i="6"/>
  <c r="BI873" i="6" s="1"/>
  <c r="AQ875" i="6" l="1"/>
  <c r="AP874" i="6"/>
  <c r="H473" i="6"/>
  <c r="P473" i="6" s="1"/>
  <c r="L473" i="6"/>
  <c r="Z473" i="6" s="1"/>
  <c r="BB473" i="6"/>
  <c r="AZ474" i="6" s="1"/>
  <c r="BD875" i="6"/>
  <c r="AM875" i="6" s="1"/>
  <c r="A876" i="6"/>
  <c r="AI876" i="6" s="1"/>
  <c r="AY875" i="6"/>
  <c r="AW875" i="6"/>
  <c r="BF873" i="6"/>
  <c r="BE874" i="6"/>
  <c r="BJ874" i="6"/>
  <c r="BI874" i="6" s="1"/>
  <c r="BH874" i="6"/>
  <c r="AW876" i="6" l="1"/>
  <c r="BG874" i="6"/>
  <c r="BF874" i="6" s="1"/>
  <c r="AQ876" i="6"/>
  <c r="AP875" i="6"/>
  <c r="G474" i="6"/>
  <c r="O474" i="6" s="1"/>
  <c r="BA474" i="6"/>
  <c r="C474" i="6"/>
  <c r="A877" i="6"/>
  <c r="AI877" i="6" s="1"/>
  <c r="BD876" i="6"/>
  <c r="AM876" i="6" s="1"/>
  <c r="AY876" i="6"/>
  <c r="BE875" i="6"/>
  <c r="BH875" i="6"/>
  <c r="BJ875" i="6"/>
  <c r="BI875" i="6" s="1"/>
  <c r="AQ877" i="6" l="1"/>
  <c r="AP876" i="6"/>
  <c r="L474" i="6"/>
  <c r="Z474" i="6" s="1"/>
  <c r="H474" i="6"/>
  <c r="P474" i="6" s="1"/>
  <c r="BB474" i="6"/>
  <c r="AZ475" i="6" s="1"/>
  <c r="AY877" i="6"/>
  <c r="A878" i="6"/>
  <c r="AI878" i="6" s="1"/>
  <c r="BD877" i="6"/>
  <c r="AM877" i="6" s="1"/>
  <c r="BE876" i="6"/>
  <c r="BJ876" i="6"/>
  <c r="BI876" i="6" s="1"/>
  <c r="BH876" i="6"/>
  <c r="BG875" i="6"/>
  <c r="BF875" i="6" s="1"/>
  <c r="AW877" i="6"/>
  <c r="AW878" i="6" l="1"/>
  <c r="AQ878" i="6"/>
  <c r="AP877" i="6"/>
  <c r="G475" i="6"/>
  <c r="O475" i="6" s="1"/>
  <c r="BA475" i="6"/>
  <c r="C475" i="6"/>
  <c r="BE877" i="6"/>
  <c r="BH877" i="6"/>
  <c r="BJ877" i="6"/>
  <c r="BI877" i="6" s="1"/>
  <c r="BG876" i="6"/>
  <c r="BF876" i="6" s="1"/>
  <c r="A879" i="6"/>
  <c r="AI879" i="6" s="1"/>
  <c r="AY878" i="6"/>
  <c r="BD878" i="6"/>
  <c r="AM878" i="6" s="1"/>
  <c r="AQ879" i="6" l="1"/>
  <c r="AP878" i="6"/>
  <c r="BB475" i="6"/>
  <c r="AZ476" i="6" s="1"/>
  <c r="H475" i="6"/>
  <c r="P475" i="6" s="1"/>
  <c r="L475" i="6"/>
  <c r="Z475" i="6" s="1"/>
  <c r="BD879" i="6"/>
  <c r="AM879" i="6" s="1"/>
  <c r="A880" i="6"/>
  <c r="AI880" i="6" s="1"/>
  <c r="AY879" i="6"/>
  <c r="BH878" i="6"/>
  <c r="BE878" i="6"/>
  <c r="BJ878" i="6"/>
  <c r="BI878" i="6" s="1"/>
  <c r="BG877" i="6"/>
  <c r="BF877" i="6" s="1"/>
  <c r="AW879" i="6"/>
  <c r="AW880" i="6" l="1"/>
  <c r="AQ880" i="6"/>
  <c r="AP879" i="6"/>
  <c r="G476" i="6"/>
  <c r="O476" i="6" s="1"/>
  <c r="BA476" i="6"/>
  <c r="C476" i="6"/>
  <c r="AY880" i="6"/>
  <c r="BD880" i="6"/>
  <c r="AM880" i="6" s="1"/>
  <c r="A881" i="6"/>
  <c r="AI881" i="6" s="1"/>
  <c r="BG878" i="6"/>
  <c r="BF878" i="6" s="1"/>
  <c r="BE879" i="6"/>
  <c r="BH879" i="6"/>
  <c r="BJ879" i="6"/>
  <c r="BI879" i="6" s="1"/>
  <c r="AQ881" i="6" l="1"/>
  <c r="BG879" i="6"/>
  <c r="BF879" i="6" s="1"/>
  <c r="AP880" i="6"/>
  <c r="BB476" i="6"/>
  <c r="AZ477" i="6" s="1"/>
  <c r="L476" i="6"/>
  <c r="Z476" i="6" s="1"/>
  <c r="H476" i="6"/>
  <c r="P476" i="6" s="1"/>
  <c r="BE880" i="6"/>
  <c r="BJ880" i="6"/>
  <c r="BI880" i="6" s="1"/>
  <c r="BH880" i="6"/>
  <c r="AY881" i="6"/>
  <c r="A882" i="6"/>
  <c r="AI882" i="6" s="1"/>
  <c r="BD881" i="6"/>
  <c r="AM881" i="6" s="1"/>
  <c r="AW881" i="6"/>
  <c r="AQ882" i="6" l="1"/>
  <c r="AP881" i="6"/>
  <c r="BA477" i="6"/>
  <c r="G477" i="6"/>
  <c r="O477" i="6" s="1"/>
  <c r="C477" i="6"/>
  <c r="A883" i="6"/>
  <c r="AI883" i="6" s="1"/>
  <c r="BD882" i="6"/>
  <c r="AM882" i="6" s="1"/>
  <c r="AY882" i="6"/>
  <c r="AW882" i="6"/>
  <c r="BE881" i="6"/>
  <c r="BH881" i="6"/>
  <c r="BJ881" i="6"/>
  <c r="BI881" i="6" s="1"/>
  <c r="BG880" i="6"/>
  <c r="BF880" i="6" s="1"/>
  <c r="AQ883" i="6" l="1"/>
  <c r="AW883" i="6"/>
  <c r="AP882" i="6"/>
  <c r="L477" i="6"/>
  <c r="Z477" i="6" s="1"/>
  <c r="H477" i="6"/>
  <c r="P477" i="6" s="1"/>
  <c r="BB477" i="6"/>
  <c r="AZ478" i="6" s="1"/>
  <c r="BE882" i="6"/>
  <c r="BJ882" i="6"/>
  <c r="BI882" i="6" s="1"/>
  <c r="BH882" i="6"/>
  <c r="BG881" i="6"/>
  <c r="BF881" i="6" s="1"/>
  <c r="BD883" i="6"/>
  <c r="AM883" i="6" s="1"/>
  <c r="A884" i="6"/>
  <c r="AI884" i="6" s="1"/>
  <c r="AY883" i="6"/>
  <c r="AW884" i="6" l="1"/>
  <c r="AQ884" i="6"/>
  <c r="AP883" i="6"/>
  <c r="G478" i="6"/>
  <c r="O478" i="6" s="1"/>
  <c r="BA478" i="6"/>
  <c r="C478" i="6"/>
  <c r="BE883" i="6"/>
  <c r="BH883" i="6"/>
  <c r="BJ883" i="6"/>
  <c r="BI883" i="6" s="1"/>
  <c r="A885" i="6"/>
  <c r="AI885" i="6" s="1"/>
  <c r="AY884" i="6"/>
  <c r="BD884" i="6"/>
  <c r="AM884" i="6" s="1"/>
  <c r="BG882" i="6"/>
  <c r="BF882" i="6" s="1"/>
  <c r="AQ885" i="6" l="1"/>
  <c r="BG883" i="6"/>
  <c r="BF883" i="6" s="1"/>
  <c r="AP884" i="6"/>
  <c r="BB478" i="6"/>
  <c r="AZ479" i="6" s="1"/>
  <c r="L478" i="6"/>
  <c r="Z478" i="6" s="1"/>
  <c r="H478" i="6"/>
  <c r="P478" i="6" s="1"/>
  <c r="BE884" i="6"/>
  <c r="BJ884" i="6"/>
  <c r="BI884" i="6" s="1"/>
  <c r="BH884" i="6"/>
  <c r="A886" i="6"/>
  <c r="AI886" i="6" s="1"/>
  <c r="BD885" i="6"/>
  <c r="AM885" i="6" s="1"/>
  <c r="AY885" i="6"/>
  <c r="AW885" i="6"/>
  <c r="AW886" i="6" s="1"/>
  <c r="BG884" i="6" l="1"/>
  <c r="BF884" i="6" s="1"/>
  <c r="AQ886" i="6"/>
  <c r="AP885" i="6"/>
  <c r="G479" i="6"/>
  <c r="O479" i="6" s="1"/>
  <c r="BA479" i="6"/>
  <c r="C479" i="6"/>
  <c r="BE885" i="6"/>
  <c r="BJ885" i="6"/>
  <c r="BI885" i="6" s="1"/>
  <c r="BH885" i="6"/>
  <c r="A887" i="6"/>
  <c r="AI887" i="6" s="1"/>
  <c r="AY886" i="6"/>
  <c r="BD886" i="6"/>
  <c r="AM886" i="6" s="1"/>
  <c r="AQ887" i="6" l="1"/>
  <c r="BG885" i="6"/>
  <c r="BF885" i="6" s="1"/>
  <c r="AP886" i="6"/>
  <c r="L479" i="6"/>
  <c r="Z479" i="6" s="1"/>
  <c r="H479" i="6"/>
  <c r="P479" i="6" s="1"/>
  <c r="BB479" i="6"/>
  <c r="AZ480" i="6" s="1"/>
  <c r="AY887" i="6"/>
  <c r="BD887" i="6"/>
  <c r="AM887" i="6" s="1"/>
  <c r="A888" i="6"/>
  <c r="AI888" i="6" s="1"/>
  <c r="BE886" i="6"/>
  <c r="BJ886" i="6"/>
  <c r="BI886" i="6" s="1"/>
  <c r="BH886" i="6"/>
  <c r="AW887" i="6"/>
  <c r="AQ888" i="6" l="1"/>
  <c r="AP887" i="6"/>
  <c r="G480" i="6"/>
  <c r="O480" i="6" s="1"/>
  <c r="BA480" i="6"/>
  <c r="BB480" i="6" s="1"/>
  <c r="AZ481" i="6" s="1"/>
  <c r="C480" i="6"/>
  <c r="BD888" i="6"/>
  <c r="AM888" i="6" s="1"/>
  <c r="A889" i="6"/>
  <c r="AI889" i="6" s="1"/>
  <c r="AY888" i="6"/>
  <c r="BE887" i="6"/>
  <c r="BJ887" i="6"/>
  <c r="BI887" i="6" s="1"/>
  <c r="BH887" i="6"/>
  <c r="AW888" i="6"/>
  <c r="BG886" i="6"/>
  <c r="BF886" i="6" s="1"/>
  <c r="AW889" i="6" l="1"/>
  <c r="BG887" i="6"/>
  <c r="BF887" i="6" s="1"/>
  <c r="AQ889" i="6"/>
  <c r="AP888" i="6"/>
  <c r="G481" i="6"/>
  <c r="O481" i="6" s="1"/>
  <c r="BA481" i="6"/>
  <c r="C481" i="6"/>
  <c r="L480" i="6"/>
  <c r="Z480" i="6" s="1"/>
  <c r="H480" i="6"/>
  <c r="P480" i="6" s="1"/>
  <c r="A890" i="6"/>
  <c r="AI890" i="6" s="1"/>
  <c r="AY889" i="6"/>
  <c r="BD889" i="6"/>
  <c r="AM889" i="6" s="1"/>
  <c r="BE888" i="6"/>
  <c r="BJ888" i="6"/>
  <c r="BI888" i="6" s="1"/>
  <c r="BH888" i="6"/>
  <c r="AQ890" i="6" l="1"/>
  <c r="AP889" i="6"/>
  <c r="H481" i="6"/>
  <c r="P481" i="6" s="1"/>
  <c r="L481" i="6"/>
  <c r="Z481" i="6" s="1"/>
  <c r="BB481" i="6"/>
  <c r="AZ482" i="6" s="1"/>
  <c r="AY890" i="6"/>
  <c r="A891" i="6"/>
  <c r="AI891" i="6" s="1"/>
  <c r="BD890" i="6"/>
  <c r="AM890" i="6" s="1"/>
  <c r="BG888" i="6"/>
  <c r="BF888" i="6" s="1"/>
  <c r="BE889" i="6"/>
  <c r="BJ889" i="6"/>
  <c r="BI889" i="6" s="1"/>
  <c r="BH889" i="6"/>
  <c r="AW890" i="6"/>
  <c r="AW891" i="6" l="1"/>
  <c r="BG889" i="6"/>
  <c r="BF889" i="6" s="1"/>
  <c r="AQ891" i="6"/>
  <c r="AP890" i="6"/>
  <c r="G482" i="6"/>
  <c r="O482" i="6" s="1"/>
  <c r="BA482" i="6"/>
  <c r="C482" i="6"/>
  <c r="AY891" i="6"/>
  <c r="A892" i="6"/>
  <c r="AI892" i="6" s="1"/>
  <c r="BD891" i="6"/>
  <c r="AM891" i="6" s="1"/>
  <c r="BH890" i="6"/>
  <c r="BE890" i="6"/>
  <c r="BJ890" i="6"/>
  <c r="BI890" i="6" s="1"/>
  <c r="BG890" i="6" l="1"/>
  <c r="BF890" i="6" s="1"/>
  <c r="AQ892" i="6"/>
  <c r="AP891" i="6"/>
  <c r="H482" i="6"/>
  <c r="P482" i="6" s="1"/>
  <c r="L482" i="6"/>
  <c r="Z482" i="6" s="1"/>
  <c r="BB482" i="6"/>
  <c r="AZ483" i="6" s="1"/>
  <c r="BD892" i="6"/>
  <c r="AM892" i="6" s="1"/>
  <c r="AY892" i="6"/>
  <c r="A893" i="6"/>
  <c r="AI893" i="6" s="1"/>
  <c r="AW892" i="6"/>
  <c r="BH891" i="6"/>
  <c r="BE891" i="6"/>
  <c r="BJ891" i="6"/>
  <c r="BI891" i="6" s="1"/>
  <c r="AQ893" i="6" l="1"/>
  <c r="AP892" i="6"/>
  <c r="BA483" i="6"/>
  <c r="G483" i="6"/>
  <c r="O483" i="6" s="1"/>
  <c r="C483" i="6"/>
  <c r="BD893" i="6"/>
  <c r="AM893" i="6" s="1"/>
  <c r="AY893" i="6"/>
  <c r="A894" i="6"/>
  <c r="AI894" i="6" s="1"/>
  <c r="BH892" i="6"/>
  <c r="BE892" i="6"/>
  <c r="BJ892" i="6"/>
  <c r="BI892" i="6" s="1"/>
  <c r="AW893" i="6"/>
  <c r="BG891" i="6"/>
  <c r="BF891" i="6" s="1"/>
  <c r="AQ894" i="6" l="1"/>
  <c r="AP893" i="6"/>
  <c r="L483" i="6"/>
  <c r="Z483" i="6" s="1"/>
  <c r="H483" i="6"/>
  <c r="P483" i="6" s="1"/>
  <c r="BB483" i="6"/>
  <c r="AZ484" i="6" s="1"/>
  <c r="BD894" i="6"/>
  <c r="AM894" i="6" s="1"/>
  <c r="AY894" i="6"/>
  <c r="A895" i="6"/>
  <c r="AI895" i="6" s="1"/>
  <c r="BH893" i="6"/>
  <c r="BE893" i="6"/>
  <c r="BJ893" i="6"/>
  <c r="BI893" i="6" s="1"/>
  <c r="AW894" i="6"/>
  <c r="BG892" i="6"/>
  <c r="BF892" i="6" s="1"/>
  <c r="AQ895" i="6" l="1"/>
  <c r="AP894" i="6"/>
  <c r="G484" i="6"/>
  <c r="O484" i="6" s="1"/>
  <c r="BA484" i="6"/>
  <c r="C484" i="6"/>
  <c r="BD895" i="6"/>
  <c r="AM895" i="6" s="1"/>
  <c r="AY895" i="6"/>
  <c r="A896" i="6"/>
  <c r="AI896" i="6" s="1"/>
  <c r="BG893" i="6"/>
  <c r="BF893" i="6" s="1"/>
  <c r="AW895" i="6"/>
  <c r="BH894" i="6"/>
  <c r="BJ894" i="6"/>
  <c r="BI894" i="6" s="1"/>
  <c r="BE894" i="6"/>
  <c r="AQ896" i="6" l="1"/>
  <c r="AP895" i="6"/>
  <c r="H484" i="6"/>
  <c r="P484" i="6" s="1"/>
  <c r="L484" i="6"/>
  <c r="Z484" i="6" s="1"/>
  <c r="BB484" i="6"/>
  <c r="AZ485" i="6" s="1"/>
  <c r="BD896" i="6"/>
  <c r="AM896" i="6" s="1"/>
  <c r="AY896" i="6"/>
  <c r="A897" i="6"/>
  <c r="AI897" i="6" s="1"/>
  <c r="BG894" i="6"/>
  <c r="BF894" i="6" s="1"/>
  <c r="AW896" i="6"/>
  <c r="BH895" i="6"/>
  <c r="BE895" i="6"/>
  <c r="BJ895" i="6"/>
  <c r="BI895" i="6" s="1"/>
  <c r="AQ897" i="6" l="1"/>
  <c r="AP896" i="6"/>
  <c r="C485" i="6"/>
  <c r="G485" i="6"/>
  <c r="O485" i="6" s="1"/>
  <c r="BA485" i="6"/>
  <c r="BB485" i="6" s="1"/>
  <c r="BH896" i="6"/>
  <c r="BE896" i="6"/>
  <c r="BJ896" i="6"/>
  <c r="BI896" i="6" s="1"/>
  <c r="BG895" i="6"/>
  <c r="BF895" i="6" s="1"/>
  <c r="BD897" i="6"/>
  <c r="AM897" i="6" s="1"/>
  <c r="AY897" i="6"/>
  <c r="A898" i="6"/>
  <c r="AI898" i="6" s="1"/>
  <c r="AW897" i="6"/>
  <c r="AW898" i="6" s="1"/>
  <c r="AQ898" i="6" l="1"/>
  <c r="AP897" i="6"/>
  <c r="L485" i="6"/>
  <c r="Z485" i="6" s="1"/>
  <c r="H485" i="6"/>
  <c r="P485" i="6" s="1"/>
  <c r="AZ486" i="6"/>
  <c r="BH897" i="6"/>
  <c r="BE897" i="6"/>
  <c r="BJ897" i="6"/>
  <c r="BI897" i="6" s="1"/>
  <c r="BG896" i="6"/>
  <c r="BF896" i="6" s="1"/>
  <c r="BD898" i="6"/>
  <c r="AM898" i="6" s="1"/>
  <c r="AY898" i="6"/>
  <c r="A899" i="6"/>
  <c r="AI899" i="6" s="1"/>
  <c r="AQ899" i="6" l="1"/>
  <c r="AP898" i="6"/>
  <c r="G486" i="6"/>
  <c r="O486" i="6" s="1"/>
  <c r="BA486" i="6"/>
  <c r="BB486" i="6" s="1"/>
  <c r="AZ487" i="6" s="1"/>
  <c r="C486" i="6"/>
  <c r="BD899" i="6"/>
  <c r="AM899" i="6" s="1"/>
  <c r="AY899" i="6"/>
  <c r="A900" i="6"/>
  <c r="AI900" i="6" s="1"/>
  <c r="BH898" i="6"/>
  <c r="BJ898" i="6"/>
  <c r="BI898" i="6" s="1"/>
  <c r="BE898" i="6"/>
  <c r="BG897" i="6"/>
  <c r="BF897" i="6" s="1"/>
  <c r="AW899" i="6"/>
  <c r="AW900" i="6" s="1"/>
  <c r="AQ900" i="6" l="1"/>
  <c r="AP899" i="6"/>
  <c r="G487" i="6"/>
  <c r="O487" i="6" s="1"/>
  <c r="C487" i="6"/>
  <c r="BA487" i="6"/>
  <c r="H486" i="6"/>
  <c r="P486" i="6" s="1"/>
  <c r="L486" i="6"/>
  <c r="Z486" i="6" s="1"/>
  <c r="BD900" i="6"/>
  <c r="AM900" i="6" s="1"/>
  <c r="AY900" i="6"/>
  <c r="A901" i="6"/>
  <c r="AI901" i="6" s="1"/>
  <c r="BG898" i="6"/>
  <c r="BF898" i="6" s="1"/>
  <c r="BH899" i="6"/>
  <c r="BE899" i="6"/>
  <c r="BJ899" i="6"/>
  <c r="BI899" i="6" s="1"/>
  <c r="AQ901" i="6" l="1"/>
  <c r="AW901" i="6"/>
  <c r="AP900" i="6"/>
  <c r="H487" i="6"/>
  <c r="P487" i="6" s="1"/>
  <c r="L487" i="6"/>
  <c r="Z487" i="6" s="1"/>
  <c r="BB487" i="6"/>
  <c r="AZ488" i="6" s="1"/>
  <c r="BD901" i="6"/>
  <c r="AM901" i="6" s="1"/>
  <c r="AY901" i="6"/>
  <c r="A902" i="6"/>
  <c r="AI902" i="6" s="1"/>
  <c r="BG899" i="6"/>
  <c r="BF899" i="6" s="1"/>
  <c r="BH900" i="6"/>
  <c r="BJ900" i="6"/>
  <c r="BI900" i="6" s="1"/>
  <c r="BE900" i="6"/>
  <c r="AQ902" i="6" l="1"/>
  <c r="AP901" i="6"/>
  <c r="C488" i="6"/>
  <c r="BA488" i="6"/>
  <c r="BB488" i="6" s="1"/>
  <c r="G488" i="6"/>
  <c r="O488" i="6" s="1"/>
  <c r="BH901" i="6"/>
  <c r="BE901" i="6"/>
  <c r="BJ901" i="6"/>
  <c r="BI901" i="6" s="1"/>
  <c r="BG900" i="6"/>
  <c r="BF900" i="6" s="1"/>
  <c r="BD902" i="6"/>
  <c r="AM902" i="6" s="1"/>
  <c r="A903" i="6"/>
  <c r="AI903" i="6" s="1"/>
  <c r="AY902" i="6"/>
  <c r="AW902" i="6"/>
  <c r="AW903" i="6" l="1"/>
  <c r="AQ903" i="6"/>
  <c r="AP902" i="6"/>
  <c r="H488" i="6"/>
  <c r="P488" i="6" s="1"/>
  <c r="L488" i="6"/>
  <c r="Z488" i="6" s="1"/>
  <c r="AZ489" i="6"/>
  <c r="BH902" i="6"/>
  <c r="BE902" i="6"/>
  <c r="BJ902" i="6"/>
  <c r="BI902" i="6" s="1"/>
  <c r="BG901" i="6"/>
  <c r="BF901" i="6" s="1"/>
  <c r="BD903" i="6"/>
  <c r="AM903" i="6" s="1"/>
  <c r="AY903" i="6"/>
  <c r="A904" i="6"/>
  <c r="AI904" i="6" s="1"/>
  <c r="AQ904" i="6" l="1"/>
  <c r="AP903" i="6"/>
  <c r="C489" i="6"/>
  <c r="BA489" i="6"/>
  <c r="G489" i="6"/>
  <c r="O489" i="6" s="1"/>
  <c r="BD904" i="6"/>
  <c r="AM904" i="6" s="1"/>
  <c r="AY904" i="6"/>
  <c r="A905" i="6"/>
  <c r="AI905" i="6" s="1"/>
  <c r="BH903" i="6"/>
  <c r="BE903" i="6"/>
  <c r="BJ903" i="6"/>
  <c r="BI903" i="6" s="1"/>
  <c r="AW904" i="6"/>
  <c r="BG902" i="6"/>
  <c r="BF902" i="6" s="1"/>
  <c r="AQ905" i="6" l="1"/>
  <c r="AP904" i="6"/>
  <c r="H489" i="6"/>
  <c r="P489" i="6" s="1"/>
  <c r="L489" i="6"/>
  <c r="Z489" i="6" s="1"/>
  <c r="BB489" i="6"/>
  <c r="AZ490" i="6" s="1"/>
  <c r="BD905" i="6"/>
  <c r="AM905" i="6" s="1"/>
  <c r="AY905" i="6"/>
  <c r="A906" i="6"/>
  <c r="AI906" i="6" s="1"/>
  <c r="AW905" i="6"/>
  <c r="BG903" i="6"/>
  <c r="BF903" i="6" s="1"/>
  <c r="BH904" i="6"/>
  <c r="BE904" i="6"/>
  <c r="BJ904" i="6"/>
  <c r="BI904" i="6" s="1"/>
  <c r="AQ906" i="6" l="1"/>
  <c r="AP905" i="6"/>
  <c r="C490" i="6"/>
  <c r="BA490" i="6"/>
  <c r="BB490" i="6" s="1"/>
  <c r="AZ491" i="6" s="1"/>
  <c r="G490" i="6"/>
  <c r="O490" i="6" s="1"/>
  <c r="BD906" i="6"/>
  <c r="AM906" i="6" s="1"/>
  <c r="AY906" i="6"/>
  <c r="A907" i="6"/>
  <c r="AI907" i="6" s="1"/>
  <c r="BG904" i="6"/>
  <c r="BF904" i="6" s="1"/>
  <c r="AW906" i="6"/>
  <c r="AW907" i="6" s="1"/>
  <c r="BH905" i="6"/>
  <c r="BE905" i="6"/>
  <c r="BJ905" i="6"/>
  <c r="BI905" i="6" s="1"/>
  <c r="AQ907" i="6" l="1"/>
  <c r="BG905" i="6"/>
  <c r="BF905" i="6" s="1"/>
  <c r="AP906" i="6"/>
  <c r="G491" i="6"/>
  <c r="O491" i="6" s="1"/>
  <c r="BA491" i="6"/>
  <c r="C491" i="6"/>
  <c r="H490" i="6"/>
  <c r="P490" i="6" s="1"/>
  <c r="L490" i="6"/>
  <c r="Z490" i="6" s="1"/>
  <c r="BD907" i="6"/>
  <c r="AM907" i="6" s="1"/>
  <c r="AY907" i="6"/>
  <c r="A908" i="6"/>
  <c r="AI908" i="6" s="1"/>
  <c r="BH906" i="6"/>
  <c r="BE906" i="6"/>
  <c r="BJ906" i="6"/>
  <c r="BI906" i="6" s="1"/>
  <c r="AW908" i="6" l="1"/>
  <c r="AQ908" i="6"/>
  <c r="AP907" i="6"/>
  <c r="H491" i="6"/>
  <c r="P491" i="6" s="1"/>
  <c r="L491" i="6"/>
  <c r="Z491" i="6" s="1"/>
  <c r="BB491" i="6"/>
  <c r="AZ492" i="6" s="1"/>
  <c r="BD908" i="6"/>
  <c r="AM908" i="6" s="1"/>
  <c r="A909" i="6"/>
  <c r="AI909" i="6" s="1"/>
  <c r="AY908" i="6"/>
  <c r="BG906" i="6"/>
  <c r="BF906" i="6" s="1"/>
  <c r="BH907" i="6"/>
  <c r="BJ907" i="6"/>
  <c r="BI907" i="6" s="1"/>
  <c r="BE907" i="6"/>
  <c r="AQ909" i="6" l="1"/>
  <c r="AP908" i="6"/>
  <c r="G492" i="6"/>
  <c r="O492" i="6" s="1"/>
  <c r="BA492" i="6"/>
  <c r="C492" i="6"/>
  <c r="BH908" i="6"/>
  <c r="BE908" i="6"/>
  <c r="BJ908" i="6"/>
  <c r="BI908" i="6" s="1"/>
  <c r="BG907" i="6"/>
  <c r="BF907" i="6" s="1"/>
  <c r="AY909" i="6"/>
  <c r="A910" i="6"/>
  <c r="AI910" i="6" s="1"/>
  <c r="BD909" i="6"/>
  <c r="AM909" i="6" s="1"/>
  <c r="AW909" i="6"/>
  <c r="AW910" i="6" l="1"/>
  <c r="AQ910" i="6"/>
  <c r="AP909" i="6"/>
  <c r="BB492" i="6"/>
  <c r="AZ493" i="6" s="1"/>
  <c r="L492" i="6"/>
  <c r="Z492" i="6" s="1"/>
  <c r="H492" i="6"/>
  <c r="P492" i="6" s="1"/>
  <c r="BH909" i="6"/>
  <c r="BJ909" i="6"/>
  <c r="BI909" i="6" s="1"/>
  <c r="BE909" i="6"/>
  <c r="AY910" i="6"/>
  <c r="A911" i="6"/>
  <c r="AI911" i="6" s="1"/>
  <c r="BD910" i="6"/>
  <c r="AM910" i="6" s="1"/>
  <c r="BG908" i="6"/>
  <c r="BF908" i="6" s="1"/>
  <c r="AW911" i="6" l="1"/>
  <c r="AQ911" i="6"/>
  <c r="AP910" i="6"/>
  <c r="BA493" i="6"/>
  <c r="G493" i="6"/>
  <c r="O493" i="6" s="1"/>
  <c r="C493" i="6"/>
  <c r="BH910" i="6"/>
  <c r="BE910" i="6"/>
  <c r="BJ910" i="6"/>
  <c r="BI910" i="6" s="1"/>
  <c r="AY911" i="6"/>
  <c r="A912" i="6"/>
  <c r="AI912" i="6" s="1"/>
  <c r="BD911" i="6"/>
  <c r="AM911" i="6" s="1"/>
  <c r="BG909" i="6"/>
  <c r="BF909" i="6" s="1"/>
  <c r="AQ912" i="6" l="1"/>
  <c r="AP911" i="6"/>
  <c r="H493" i="6"/>
  <c r="P493" i="6" s="1"/>
  <c r="L493" i="6"/>
  <c r="Z493" i="6" s="1"/>
  <c r="BB493" i="6"/>
  <c r="AZ494" i="6" s="1"/>
  <c r="BH911" i="6"/>
  <c r="BJ911" i="6"/>
  <c r="BI911" i="6" s="1"/>
  <c r="BE911" i="6"/>
  <c r="BG910" i="6"/>
  <c r="BF910" i="6" s="1"/>
  <c r="AY912" i="6"/>
  <c r="A913" i="6"/>
  <c r="AI913" i="6" s="1"/>
  <c r="BD912" i="6"/>
  <c r="AM912" i="6" s="1"/>
  <c r="AW912" i="6"/>
  <c r="AW913" i="6" l="1"/>
  <c r="AQ913" i="6"/>
  <c r="AP912" i="6"/>
  <c r="G494" i="6"/>
  <c r="O494" i="6" s="1"/>
  <c r="C494" i="6"/>
  <c r="BA494" i="6"/>
  <c r="BB494" i="6" s="1"/>
  <c r="BH912" i="6"/>
  <c r="BJ912" i="6"/>
  <c r="BI912" i="6" s="1"/>
  <c r="BE912" i="6"/>
  <c r="AY913" i="6"/>
  <c r="A914" i="6"/>
  <c r="AI914" i="6" s="1"/>
  <c r="BD913" i="6"/>
  <c r="AM913" i="6" s="1"/>
  <c r="BG911" i="6"/>
  <c r="BF911" i="6" s="1"/>
  <c r="BG912" i="6" l="1"/>
  <c r="BF912" i="6" s="1"/>
  <c r="AQ914" i="6"/>
  <c r="AP913" i="6"/>
  <c r="L494" i="6"/>
  <c r="Z494" i="6" s="1"/>
  <c r="H494" i="6"/>
  <c r="P494" i="6" s="1"/>
  <c r="AZ495" i="6"/>
  <c r="BH913" i="6"/>
  <c r="BJ913" i="6"/>
  <c r="BI913" i="6" s="1"/>
  <c r="BE913" i="6"/>
  <c r="AY914" i="6"/>
  <c r="A915" i="6"/>
  <c r="AI915" i="6" s="1"/>
  <c r="BD914" i="6"/>
  <c r="AM914" i="6" s="1"/>
  <c r="AW914" i="6"/>
  <c r="AQ915" i="6" l="1"/>
  <c r="AW915" i="6"/>
  <c r="AP914" i="6"/>
  <c r="G495" i="6"/>
  <c r="O495" i="6" s="1"/>
  <c r="C495" i="6"/>
  <c r="BA495" i="6"/>
  <c r="BH914" i="6"/>
  <c r="BE914" i="6"/>
  <c r="BJ914" i="6"/>
  <c r="BI914" i="6" s="1"/>
  <c r="AY915" i="6"/>
  <c r="A916" i="6"/>
  <c r="AI916" i="6" s="1"/>
  <c r="BD915" i="6"/>
  <c r="AM915" i="6" s="1"/>
  <c r="BG913" i="6"/>
  <c r="BF913" i="6" s="1"/>
  <c r="AQ916" i="6" l="1"/>
  <c r="AP915" i="6"/>
  <c r="H495" i="6"/>
  <c r="P495" i="6" s="1"/>
  <c r="L495" i="6"/>
  <c r="Z495" i="6" s="1"/>
  <c r="BB495" i="6"/>
  <c r="AZ496" i="6" s="1"/>
  <c r="BH915" i="6"/>
  <c r="BJ915" i="6"/>
  <c r="BI915" i="6" s="1"/>
  <c r="BE915" i="6"/>
  <c r="AY916" i="6"/>
  <c r="BD916" i="6"/>
  <c r="AM916" i="6" s="1"/>
  <c r="A917" i="6"/>
  <c r="AI917" i="6" s="1"/>
  <c r="AW916" i="6"/>
  <c r="BG914" i="6"/>
  <c r="BF914" i="6" s="1"/>
  <c r="AW917" i="6" l="1"/>
  <c r="AQ917" i="6"/>
  <c r="AP916" i="6"/>
  <c r="G496" i="6"/>
  <c r="O496" i="6" s="1"/>
  <c r="C496" i="6"/>
  <c r="BA496" i="6"/>
  <c r="BB496" i="6" s="1"/>
  <c r="AY917" i="6"/>
  <c r="A918" i="6"/>
  <c r="AI918" i="6" s="1"/>
  <c r="BD917" i="6"/>
  <c r="AM917" i="6" s="1"/>
  <c r="BH916" i="6"/>
  <c r="BE916" i="6"/>
  <c r="BJ916" i="6"/>
  <c r="BI916" i="6" s="1"/>
  <c r="BG915" i="6"/>
  <c r="BF915" i="6" s="1"/>
  <c r="AW918" i="6" l="1"/>
  <c r="AQ918" i="6"/>
  <c r="AP917" i="6"/>
  <c r="AZ497" i="6"/>
  <c r="H496" i="6"/>
  <c r="P496" i="6" s="1"/>
  <c r="L496" i="6"/>
  <c r="Z496" i="6" s="1"/>
  <c r="BH917" i="6"/>
  <c r="BJ917" i="6"/>
  <c r="BI917" i="6" s="1"/>
  <c r="BE917" i="6"/>
  <c r="BG916" i="6"/>
  <c r="BF916" i="6" s="1"/>
  <c r="AY918" i="6"/>
  <c r="BD918" i="6"/>
  <c r="AM918" i="6" s="1"/>
  <c r="A919" i="6"/>
  <c r="AI919" i="6" s="1"/>
  <c r="AW919" i="6" l="1"/>
  <c r="AQ919" i="6"/>
  <c r="AP918" i="6"/>
  <c r="G497" i="6"/>
  <c r="O497" i="6" s="1"/>
  <c r="BA497" i="6"/>
  <c r="C497" i="6"/>
  <c r="BG917" i="6"/>
  <c r="BF917" i="6" s="1"/>
  <c r="BH918" i="6"/>
  <c r="BE918" i="6"/>
  <c r="BJ918" i="6"/>
  <c r="BI918" i="6" s="1"/>
  <c r="AY919" i="6"/>
  <c r="A920" i="6"/>
  <c r="AI920" i="6" s="1"/>
  <c r="BD919" i="6"/>
  <c r="AM919" i="6" s="1"/>
  <c r="BG918" i="6" l="1"/>
  <c r="BF918" i="6" s="1"/>
  <c r="AQ920" i="6"/>
  <c r="AP919" i="6"/>
  <c r="BB497" i="6"/>
  <c r="AZ498" i="6" s="1"/>
  <c r="H497" i="6"/>
  <c r="P497" i="6" s="1"/>
  <c r="L497" i="6"/>
  <c r="Z497" i="6" s="1"/>
  <c r="BH919" i="6"/>
  <c r="BE919" i="6"/>
  <c r="BJ919" i="6"/>
  <c r="BI919" i="6" s="1"/>
  <c r="AY920" i="6"/>
  <c r="A921" i="6"/>
  <c r="AI921" i="6" s="1"/>
  <c r="BD920" i="6"/>
  <c r="AM920" i="6" s="1"/>
  <c r="AW920" i="6"/>
  <c r="AQ921" i="6" l="1"/>
  <c r="AP920" i="6"/>
  <c r="C498" i="6"/>
  <c r="G498" i="6"/>
  <c r="O498" i="6" s="1"/>
  <c r="BA498" i="6"/>
  <c r="BB498" i="6" s="1"/>
  <c r="BH920" i="6"/>
  <c r="BG920" i="6" s="1"/>
  <c r="BJ920" i="6"/>
  <c r="BI920" i="6" s="1"/>
  <c r="BE920" i="6"/>
  <c r="AY921" i="6"/>
  <c r="A922" i="6"/>
  <c r="AI922" i="6" s="1"/>
  <c r="BD921" i="6"/>
  <c r="AM921" i="6" s="1"/>
  <c r="AW921" i="6"/>
  <c r="BG919" i="6"/>
  <c r="BF919" i="6" s="1"/>
  <c r="AQ922" i="6" l="1"/>
  <c r="AP921" i="6"/>
  <c r="H498" i="6"/>
  <c r="P498" i="6" s="1"/>
  <c r="L498" i="6"/>
  <c r="Z498" i="6" s="1"/>
  <c r="AZ499" i="6"/>
  <c r="AY922" i="6"/>
  <c r="A923" i="6"/>
  <c r="AI923" i="6" s="1"/>
  <c r="BD922" i="6"/>
  <c r="AM922" i="6" s="1"/>
  <c r="AW922" i="6"/>
  <c r="BH921" i="6"/>
  <c r="BJ921" i="6"/>
  <c r="BI921" i="6" s="1"/>
  <c r="BE921" i="6"/>
  <c r="BF920" i="6"/>
  <c r="BG921" i="6" l="1"/>
  <c r="BF921" i="6" s="1"/>
  <c r="AQ923" i="6"/>
  <c r="AP922" i="6"/>
  <c r="BA499" i="6"/>
  <c r="BB499" i="6" s="1"/>
  <c r="AZ500" i="6" s="1"/>
  <c r="G499" i="6"/>
  <c r="O499" i="6" s="1"/>
  <c r="C499" i="6"/>
  <c r="BH922" i="6"/>
  <c r="BJ922" i="6"/>
  <c r="BI922" i="6" s="1"/>
  <c r="BE922" i="6"/>
  <c r="AY923" i="6"/>
  <c r="BD923" i="6"/>
  <c r="AM923" i="6" s="1"/>
  <c r="A924" i="6"/>
  <c r="AI924" i="6" s="1"/>
  <c r="AW923" i="6"/>
  <c r="AQ924" i="6" l="1"/>
  <c r="BG922" i="6"/>
  <c r="BF922" i="6" s="1"/>
  <c r="AW924" i="6"/>
  <c r="AP923" i="6"/>
  <c r="G500" i="6"/>
  <c r="O500" i="6" s="1"/>
  <c r="BA500" i="6"/>
  <c r="C500" i="6"/>
  <c r="H499" i="6"/>
  <c r="P499" i="6" s="1"/>
  <c r="L499" i="6"/>
  <c r="Z499" i="6" s="1"/>
  <c r="BH923" i="6"/>
  <c r="BJ923" i="6"/>
  <c r="BI923" i="6" s="1"/>
  <c r="BE923" i="6"/>
  <c r="AY924" i="6"/>
  <c r="BD924" i="6"/>
  <c r="AM924" i="6" s="1"/>
  <c r="A925" i="6"/>
  <c r="AI925" i="6" s="1"/>
  <c r="AQ925" i="6" l="1"/>
  <c r="AW925" i="6"/>
  <c r="AP924" i="6"/>
  <c r="L500" i="6"/>
  <c r="Z500" i="6" s="1"/>
  <c r="H500" i="6"/>
  <c r="P500" i="6" s="1"/>
  <c r="BB500" i="6"/>
  <c r="AZ501" i="6" s="1"/>
  <c r="AY925" i="6"/>
  <c r="A926" i="6"/>
  <c r="AI926" i="6" s="1"/>
  <c r="BD925" i="6"/>
  <c r="AM925" i="6" s="1"/>
  <c r="BH924" i="6"/>
  <c r="BE924" i="6"/>
  <c r="BJ924" i="6"/>
  <c r="BI924" i="6" s="1"/>
  <c r="BG923" i="6"/>
  <c r="BF923" i="6" s="1"/>
  <c r="AQ926" i="6" l="1"/>
  <c r="AP925" i="6"/>
  <c r="BA501" i="6"/>
  <c r="BB501" i="6" s="1"/>
  <c r="AZ502" i="6" s="1"/>
  <c r="C501" i="6"/>
  <c r="G501" i="6"/>
  <c r="O501" i="6" s="1"/>
  <c r="BH925" i="6"/>
  <c r="BE925" i="6"/>
  <c r="BJ925" i="6"/>
  <c r="BI925" i="6" s="1"/>
  <c r="AY926" i="6"/>
  <c r="A927" i="6"/>
  <c r="AI927" i="6" s="1"/>
  <c r="BD926" i="6"/>
  <c r="AM926" i="6" s="1"/>
  <c r="BG924" i="6"/>
  <c r="BF924" i="6" s="1"/>
  <c r="AW926" i="6"/>
  <c r="AW927" i="6" l="1"/>
  <c r="AQ927" i="6"/>
  <c r="AP926" i="6"/>
  <c r="C502" i="6"/>
  <c r="G502" i="6"/>
  <c r="O502" i="6" s="1"/>
  <c r="BA502" i="6"/>
  <c r="BB502" i="6" s="1"/>
  <c r="L501" i="6"/>
  <c r="Z501" i="6" s="1"/>
  <c r="H501" i="6"/>
  <c r="P501" i="6" s="1"/>
  <c r="AY927" i="6"/>
  <c r="A928" i="6"/>
  <c r="AI928" i="6" s="1"/>
  <c r="BD927" i="6"/>
  <c r="AM927" i="6" s="1"/>
  <c r="BH926" i="6"/>
  <c r="BE926" i="6"/>
  <c r="BJ926" i="6"/>
  <c r="BI926" i="6" s="1"/>
  <c r="BG925" i="6"/>
  <c r="BF925" i="6" s="1"/>
  <c r="AQ928" i="6" l="1"/>
  <c r="BG926" i="6"/>
  <c r="BF926" i="6" s="1"/>
  <c r="AP927" i="6"/>
  <c r="H502" i="6"/>
  <c r="P502" i="6" s="1"/>
  <c r="L502" i="6"/>
  <c r="Z502" i="6" s="1"/>
  <c r="AZ503" i="6"/>
  <c r="AY928" i="6"/>
  <c r="A929" i="6"/>
  <c r="AI929" i="6" s="1"/>
  <c r="BD928" i="6"/>
  <c r="AM928" i="6" s="1"/>
  <c r="BH927" i="6"/>
  <c r="BJ927" i="6"/>
  <c r="BI927" i="6" s="1"/>
  <c r="BE927" i="6"/>
  <c r="AW928" i="6"/>
  <c r="AW929" i="6" s="1"/>
  <c r="AQ929" i="6" l="1"/>
  <c r="BG927" i="6"/>
  <c r="BF927" i="6" s="1"/>
  <c r="AP928" i="6"/>
  <c r="G503" i="6"/>
  <c r="O503" i="6" s="1"/>
  <c r="C503" i="6"/>
  <c r="BA503" i="6"/>
  <c r="AY929" i="6"/>
  <c r="A930" i="6"/>
  <c r="AI930" i="6" s="1"/>
  <c r="BD929" i="6"/>
  <c r="AM929" i="6" s="1"/>
  <c r="BH928" i="6"/>
  <c r="BE928" i="6"/>
  <c r="BJ928" i="6"/>
  <c r="BI928" i="6" s="1"/>
  <c r="AQ930" i="6" l="1"/>
  <c r="AP929" i="6"/>
  <c r="H503" i="6"/>
  <c r="P503" i="6" s="1"/>
  <c r="L503" i="6"/>
  <c r="Z503" i="6" s="1"/>
  <c r="BB503" i="6"/>
  <c r="AZ504" i="6" s="1"/>
  <c r="BH929" i="6"/>
  <c r="BE929" i="6"/>
  <c r="BJ929" i="6"/>
  <c r="BI929" i="6" s="1"/>
  <c r="AY930" i="6"/>
  <c r="A931" i="6"/>
  <c r="AI931" i="6" s="1"/>
  <c r="BD930" i="6"/>
  <c r="AM930" i="6" s="1"/>
  <c r="BG928" i="6"/>
  <c r="BF928" i="6" s="1"/>
  <c r="AW930" i="6"/>
  <c r="BG929" i="6" l="1"/>
  <c r="BF929" i="6" s="1"/>
  <c r="AQ931" i="6"/>
  <c r="AW931" i="6"/>
  <c r="AP930" i="6"/>
  <c r="G504" i="6"/>
  <c r="O504" i="6" s="1"/>
  <c r="C504" i="6"/>
  <c r="BA504" i="6"/>
  <c r="AY931" i="6"/>
  <c r="A932" i="6"/>
  <c r="AI932" i="6" s="1"/>
  <c r="BD931" i="6"/>
  <c r="AM931" i="6" s="1"/>
  <c r="BH930" i="6"/>
  <c r="BE930" i="6"/>
  <c r="BJ930" i="6"/>
  <c r="BI930" i="6" s="1"/>
  <c r="AQ932" i="6" l="1"/>
  <c r="AP931" i="6"/>
  <c r="H504" i="6"/>
  <c r="P504" i="6" s="1"/>
  <c r="L504" i="6"/>
  <c r="Z504" i="6" s="1"/>
  <c r="BB504" i="6"/>
  <c r="AZ505" i="6" s="1"/>
  <c r="AY932" i="6"/>
  <c r="BD932" i="6"/>
  <c r="AM932" i="6" s="1"/>
  <c r="A933" i="6"/>
  <c r="AI933" i="6" s="1"/>
  <c r="BG930" i="6"/>
  <c r="BF930" i="6" s="1"/>
  <c r="BH931" i="6"/>
  <c r="BJ931" i="6"/>
  <c r="BI931" i="6" s="1"/>
  <c r="BE931" i="6"/>
  <c r="AW932" i="6"/>
  <c r="BG931" i="6" l="1"/>
  <c r="BF931" i="6" s="1"/>
  <c r="AW933" i="6"/>
  <c r="AQ933" i="6"/>
  <c r="AP932" i="6"/>
  <c r="G505" i="6"/>
  <c r="O505" i="6" s="1"/>
  <c r="BA505" i="6"/>
  <c r="C505" i="6"/>
  <c r="BH932" i="6"/>
  <c r="BJ932" i="6"/>
  <c r="BI932" i="6" s="1"/>
  <c r="BE932" i="6"/>
  <c r="AY933" i="6"/>
  <c r="A934" i="6"/>
  <c r="AI934" i="6" s="1"/>
  <c r="BD933" i="6"/>
  <c r="AM933" i="6" s="1"/>
  <c r="AW934" i="6" l="1"/>
  <c r="AQ934" i="6"/>
  <c r="AP933" i="6"/>
  <c r="H505" i="6"/>
  <c r="P505" i="6" s="1"/>
  <c r="L505" i="6"/>
  <c r="Z505" i="6" s="1"/>
  <c r="BB505" i="6"/>
  <c r="AZ506" i="6" s="1"/>
  <c r="BH933" i="6"/>
  <c r="BE933" i="6"/>
  <c r="BJ933" i="6"/>
  <c r="BI933" i="6" s="1"/>
  <c r="AY934" i="6"/>
  <c r="A935" i="6"/>
  <c r="AI935" i="6" s="1"/>
  <c r="BD934" i="6"/>
  <c r="AM934" i="6" s="1"/>
  <c r="BG932" i="6"/>
  <c r="BF932" i="6" s="1"/>
  <c r="AQ935" i="6" l="1"/>
  <c r="AP934" i="6"/>
  <c r="G506" i="6"/>
  <c r="O506" i="6" s="1"/>
  <c r="C506" i="6"/>
  <c r="BA506" i="6"/>
  <c r="BH934" i="6"/>
  <c r="BJ934" i="6"/>
  <c r="BI934" i="6" s="1"/>
  <c r="BE934" i="6"/>
  <c r="AY935" i="6"/>
  <c r="A936" i="6"/>
  <c r="AI936" i="6" s="1"/>
  <c r="BD935" i="6"/>
  <c r="AM935" i="6" s="1"/>
  <c r="BG933" i="6"/>
  <c r="BF933" i="6" s="1"/>
  <c r="AW935" i="6"/>
  <c r="BG934" i="6" l="1"/>
  <c r="AW936" i="6"/>
  <c r="AQ936" i="6"/>
  <c r="AP935" i="6"/>
  <c r="L506" i="6"/>
  <c r="Z506" i="6" s="1"/>
  <c r="H506" i="6"/>
  <c r="P506" i="6" s="1"/>
  <c r="BB506" i="6"/>
  <c r="AZ507" i="6" s="1"/>
  <c r="AY936" i="6"/>
  <c r="A937" i="6"/>
  <c r="AI937" i="6" s="1"/>
  <c r="BD936" i="6"/>
  <c r="AM936" i="6" s="1"/>
  <c r="BH935" i="6"/>
  <c r="BJ935" i="6"/>
  <c r="BI935" i="6" s="1"/>
  <c r="BE935" i="6"/>
  <c r="BF934" i="6"/>
  <c r="AQ937" i="6" l="1"/>
  <c r="AP936" i="6"/>
  <c r="G507" i="6"/>
  <c r="O507" i="6" s="1"/>
  <c r="BA507" i="6"/>
  <c r="C507" i="6"/>
  <c r="AY937" i="6"/>
  <c r="A938" i="6"/>
  <c r="AI938" i="6" s="1"/>
  <c r="BD937" i="6"/>
  <c r="AM937" i="6" s="1"/>
  <c r="BG935" i="6"/>
  <c r="BF935" i="6" s="1"/>
  <c r="BH936" i="6"/>
  <c r="BE936" i="6"/>
  <c r="BJ936" i="6"/>
  <c r="BI936" i="6" s="1"/>
  <c r="AW937" i="6"/>
  <c r="AW938" i="6" l="1"/>
  <c r="AQ938" i="6"/>
  <c r="AP937" i="6"/>
  <c r="H507" i="6"/>
  <c r="P507" i="6" s="1"/>
  <c r="L507" i="6"/>
  <c r="Z507" i="6" s="1"/>
  <c r="BB507" i="6"/>
  <c r="AZ508" i="6" s="1"/>
  <c r="BH937" i="6"/>
  <c r="BJ937" i="6"/>
  <c r="BI937" i="6" s="1"/>
  <c r="BE937" i="6"/>
  <c r="BG936" i="6"/>
  <c r="BF936" i="6" s="1"/>
  <c r="AY938" i="6"/>
  <c r="A939" i="6"/>
  <c r="AI939" i="6" s="1"/>
  <c r="BD938" i="6"/>
  <c r="AM938" i="6" s="1"/>
  <c r="AQ939" i="6" l="1"/>
  <c r="AP938" i="6"/>
  <c r="G508" i="6"/>
  <c r="O508" i="6" s="1"/>
  <c r="C508" i="6"/>
  <c r="BA508" i="6"/>
  <c r="BH938" i="6"/>
  <c r="BJ938" i="6"/>
  <c r="BI938" i="6" s="1"/>
  <c r="BE938" i="6"/>
  <c r="AY939" i="6"/>
  <c r="A940" i="6"/>
  <c r="AI940" i="6" s="1"/>
  <c r="BD939" i="6"/>
  <c r="AM939" i="6" s="1"/>
  <c r="BG937" i="6"/>
  <c r="BF937" i="6" s="1"/>
  <c r="AW939" i="6"/>
  <c r="AW940" i="6" l="1"/>
  <c r="AQ940" i="6"/>
  <c r="AP939" i="6"/>
  <c r="H508" i="6"/>
  <c r="P508" i="6" s="1"/>
  <c r="L508" i="6"/>
  <c r="Z508" i="6" s="1"/>
  <c r="BB508" i="6"/>
  <c r="AZ509" i="6" s="1"/>
  <c r="AY940" i="6"/>
  <c r="A941" i="6"/>
  <c r="AI941" i="6" s="1"/>
  <c r="BD940" i="6"/>
  <c r="AM940" i="6" s="1"/>
  <c r="BH939" i="6"/>
  <c r="BE939" i="6"/>
  <c r="BJ939" i="6"/>
  <c r="BI939" i="6" s="1"/>
  <c r="BG938" i="6"/>
  <c r="BF938" i="6" s="1"/>
  <c r="AQ941" i="6" l="1"/>
  <c r="AP940" i="6"/>
  <c r="BA509" i="6"/>
  <c r="C509" i="6"/>
  <c r="G509" i="6"/>
  <c r="O509" i="6" s="1"/>
  <c r="AY941" i="6"/>
  <c r="A942" i="6"/>
  <c r="AI942" i="6" s="1"/>
  <c r="BD941" i="6"/>
  <c r="AM941" i="6" s="1"/>
  <c r="BG939" i="6"/>
  <c r="BF939" i="6" s="1"/>
  <c r="BH940" i="6"/>
  <c r="BJ940" i="6"/>
  <c r="BI940" i="6" s="1"/>
  <c r="BE940" i="6"/>
  <c r="AW941" i="6"/>
  <c r="AW942" i="6" l="1"/>
  <c r="AQ942" i="6"/>
  <c r="AP941" i="6"/>
  <c r="H509" i="6"/>
  <c r="P509" i="6" s="1"/>
  <c r="L509" i="6"/>
  <c r="Z509" i="6" s="1"/>
  <c r="BB509" i="6"/>
  <c r="AZ510" i="6" s="1"/>
  <c r="BH941" i="6"/>
  <c r="BE941" i="6"/>
  <c r="BJ941" i="6"/>
  <c r="BI941" i="6" s="1"/>
  <c r="BG940" i="6"/>
  <c r="BF940" i="6" s="1"/>
  <c r="AY942" i="6"/>
  <c r="A943" i="6"/>
  <c r="AI943" i="6" s="1"/>
  <c r="BD942" i="6"/>
  <c r="AM942" i="6" s="1"/>
  <c r="AW943" i="6" l="1"/>
  <c r="AQ943" i="6"/>
  <c r="AP942" i="6"/>
  <c r="BA510" i="6"/>
  <c r="BB510" i="6" s="1"/>
  <c r="G510" i="6"/>
  <c r="O510" i="6" s="1"/>
  <c r="C510" i="6"/>
  <c r="BH942" i="6"/>
  <c r="BG942" i="6" s="1"/>
  <c r="BJ942" i="6"/>
  <c r="BI942" i="6" s="1"/>
  <c r="BE942" i="6"/>
  <c r="AY943" i="6"/>
  <c r="A944" i="6"/>
  <c r="BD943" i="6"/>
  <c r="AM943" i="6" s="1"/>
  <c r="BG941" i="6"/>
  <c r="BF941" i="6" s="1"/>
  <c r="AW944" i="6" l="1"/>
  <c r="AI944" i="6"/>
  <c r="AQ944" i="6"/>
  <c r="AP943" i="6"/>
  <c r="H510" i="6"/>
  <c r="P510" i="6" s="1"/>
  <c r="L510" i="6"/>
  <c r="Z510" i="6" s="1"/>
  <c r="AZ511" i="6"/>
  <c r="BH943" i="6"/>
  <c r="BJ943" i="6"/>
  <c r="BI943" i="6" s="1"/>
  <c r="BE943" i="6"/>
  <c r="AY944" i="6"/>
  <c r="A945" i="6"/>
  <c r="AI945" i="6" s="1"/>
  <c r="BD944" i="6"/>
  <c r="AM944" i="6" s="1"/>
  <c r="BF942" i="6"/>
  <c r="AQ945" i="6" l="1"/>
  <c r="AP944" i="6"/>
  <c r="C511" i="6"/>
  <c r="BA511" i="6"/>
  <c r="G511" i="6"/>
  <c r="O511" i="6" s="1"/>
  <c r="AY945" i="6"/>
  <c r="A946" i="6"/>
  <c r="AI946" i="6" s="1"/>
  <c r="BD945" i="6"/>
  <c r="AM945" i="6" s="1"/>
  <c r="AW945" i="6"/>
  <c r="BH944" i="6"/>
  <c r="BG944" i="6" s="1"/>
  <c r="BJ944" i="6"/>
  <c r="BI944" i="6" s="1"/>
  <c r="BE944" i="6"/>
  <c r="BG943" i="6"/>
  <c r="BF943" i="6" s="1"/>
  <c r="AQ946" i="6" l="1"/>
  <c r="AP945" i="6"/>
  <c r="BB511" i="6"/>
  <c r="AZ512" i="6" s="1"/>
  <c r="H511" i="6"/>
  <c r="P511" i="6" s="1"/>
  <c r="L511" i="6"/>
  <c r="Z511" i="6" s="1"/>
  <c r="BH945" i="6"/>
  <c r="BJ945" i="6"/>
  <c r="BI945" i="6" s="1"/>
  <c r="BE945" i="6"/>
  <c r="AY946" i="6"/>
  <c r="A947" i="6"/>
  <c r="AI947" i="6" s="1"/>
  <c r="BD946" i="6"/>
  <c r="AM946" i="6" s="1"/>
  <c r="BF944" i="6"/>
  <c r="AW946" i="6"/>
  <c r="AQ947" i="6" l="1"/>
  <c r="AW947" i="6"/>
  <c r="AP946" i="6"/>
  <c r="C512" i="6"/>
  <c r="G512" i="6"/>
  <c r="O512" i="6" s="1"/>
  <c r="BA512" i="6"/>
  <c r="BB512" i="6" s="1"/>
  <c r="BH946" i="6"/>
  <c r="BE946" i="6"/>
  <c r="BJ946" i="6"/>
  <c r="BI946" i="6" s="1"/>
  <c r="AY947" i="6"/>
  <c r="A948" i="6"/>
  <c r="AI948" i="6" s="1"/>
  <c r="BD947" i="6"/>
  <c r="AM947" i="6" s="1"/>
  <c r="BG945" i="6"/>
  <c r="BF945" i="6" s="1"/>
  <c r="AQ948" i="6" l="1"/>
  <c r="AP947" i="6"/>
  <c r="H512" i="6"/>
  <c r="P512" i="6" s="1"/>
  <c r="L512" i="6"/>
  <c r="Z512" i="6" s="1"/>
  <c r="AZ513" i="6"/>
  <c r="BH947" i="6"/>
  <c r="BE947" i="6"/>
  <c r="BJ947" i="6"/>
  <c r="BI947" i="6" s="1"/>
  <c r="BG946" i="6"/>
  <c r="BF946" i="6" s="1"/>
  <c r="AY948" i="6"/>
  <c r="A949" i="6"/>
  <c r="AI949" i="6" s="1"/>
  <c r="BD948" i="6"/>
  <c r="AM948" i="6" s="1"/>
  <c r="AW948" i="6"/>
  <c r="AW949" i="6" l="1"/>
  <c r="AQ949" i="6"/>
  <c r="AP948" i="6"/>
  <c r="G513" i="6"/>
  <c r="O513" i="6" s="1"/>
  <c r="BA513" i="6"/>
  <c r="C513" i="6"/>
  <c r="BH948" i="6"/>
  <c r="BJ948" i="6"/>
  <c r="BI948" i="6" s="1"/>
  <c r="BE948" i="6"/>
  <c r="AY949" i="6"/>
  <c r="A950" i="6"/>
  <c r="AI950" i="6" s="1"/>
  <c r="BD949" i="6"/>
  <c r="AM949" i="6" s="1"/>
  <c r="BG947" i="6"/>
  <c r="BF947" i="6" s="1"/>
  <c r="AQ950" i="6" l="1"/>
  <c r="AP949" i="6"/>
  <c r="L513" i="6"/>
  <c r="Z513" i="6" s="1"/>
  <c r="H513" i="6"/>
  <c r="P513" i="6" s="1"/>
  <c r="BB513" i="6"/>
  <c r="AZ514" i="6" s="1"/>
  <c r="BH949" i="6"/>
  <c r="BE949" i="6"/>
  <c r="BJ949" i="6"/>
  <c r="BI949" i="6" s="1"/>
  <c r="BG948" i="6"/>
  <c r="BF948" i="6" s="1"/>
  <c r="AY950" i="6"/>
  <c r="A951" i="6"/>
  <c r="AI951" i="6" s="1"/>
  <c r="BD950" i="6"/>
  <c r="AM950" i="6" s="1"/>
  <c r="AW950" i="6"/>
  <c r="AW951" i="6" l="1"/>
  <c r="AQ951" i="6"/>
  <c r="AP950" i="6"/>
  <c r="C514" i="6"/>
  <c r="G514" i="6"/>
  <c r="O514" i="6" s="1"/>
  <c r="BA514" i="6"/>
  <c r="BB514" i="6" s="1"/>
  <c r="BH950" i="6"/>
  <c r="BE950" i="6"/>
  <c r="BJ950" i="6"/>
  <c r="BI950" i="6" s="1"/>
  <c r="BG949" i="6"/>
  <c r="BF949" i="6" s="1"/>
  <c r="AY951" i="6"/>
  <c r="A952" i="6"/>
  <c r="AI952" i="6" s="1"/>
  <c r="BD951" i="6"/>
  <c r="AM951" i="6" s="1"/>
  <c r="AW952" i="6" l="1"/>
  <c r="AQ952" i="6"/>
  <c r="AP951" i="6"/>
  <c r="L514" i="6"/>
  <c r="Z514" i="6" s="1"/>
  <c r="H514" i="6"/>
  <c r="P514" i="6" s="1"/>
  <c r="AZ515" i="6"/>
  <c r="BH951" i="6"/>
  <c r="BJ951" i="6"/>
  <c r="BI951" i="6" s="1"/>
  <c r="BE951" i="6"/>
  <c r="AY952" i="6"/>
  <c r="A953" i="6"/>
  <c r="AI953" i="6" s="1"/>
  <c r="BD952" i="6"/>
  <c r="AM952" i="6" s="1"/>
  <c r="BG950" i="6"/>
  <c r="BF950" i="6" s="1"/>
  <c r="AQ953" i="6" l="1"/>
  <c r="AP952" i="6"/>
  <c r="G515" i="6"/>
  <c r="O515" i="6" s="1"/>
  <c r="BA515" i="6"/>
  <c r="C515" i="6"/>
  <c r="BH952" i="6"/>
  <c r="BJ952" i="6"/>
  <c r="BI952" i="6" s="1"/>
  <c r="BE952" i="6"/>
  <c r="BG951" i="6"/>
  <c r="BF951" i="6" s="1"/>
  <c r="AY953" i="6"/>
  <c r="BD953" i="6"/>
  <c r="AM953" i="6" s="1"/>
  <c r="A954" i="6"/>
  <c r="AI954" i="6" s="1"/>
  <c r="AW953" i="6"/>
  <c r="AQ954" i="6" l="1"/>
  <c r="AP953" i="6"/>
  <c r="H515" i="6"/>
  <c r="P515" i="6" s="1"/>
  <c r="L515" i="6"/>
  <c r="Z515" i="6" s="1"/>
  <c r="BB515" i="6"/>
  <c r="AZ516" i="6" s="1"/>
  <c r="AW954" i="6"/>
  <c r="AY954" i="6"/>
  <c r="BD954" i="6"/>
  <c r="AM954" i="6" s="1"/>
  <c r="A955" i="6"/>
  <c r="AI955" i="6" s="1"/>
  <c r="BH953" i="6"/>
  <c r="BG953" i="6" s="1"/>
  <c r="BJ953" i="6"/>
  <c r="BI953" i="6" s="1"/>
  <c r="BE953" i="6"/>
  <c r="BG952" i="6"/>
  <c r="BF952" i="6" s="1"/>
  <c r="AQ955" i="6" l="1"/>
  <c r="AP954" i="6"/>
  <c r="G516" i="6"/>
  <c r="O516" i="6" s="1"/>
  <c r="C516" i="6"/>
  <c r="BA516" i="6"/>
  <c r="BH954" i="6"/>
  <c r="BE954" i="6"/>
  <c r="BJ954" i="6"/>
  <c r="BI954" i="6" s="1"/>
  <c r="BF953" i="6"/>
  <c r="AY955" i="6"/>
  <c r="A956" i="6"/>
  <c r="AI956" i="6" s="1"/>
  <c r="BD955" i="6"/>
  <c r="AM955" i="6" s="1"/>
  <c r="AW955" i="6"/>
  <c r="AQ956" i="6" l="1"/>
  <c r="AP955" i="6"/>
  <c r="H516" i="6"/>
  <c r="P516" i="6" s="1"/>
  <c r="L516" i="6"/>
  <c r="Z516" i="6" s="1"/>
  <c r="BB516" i="6"/>
  <c r="AZ517" i="6" s="1"/>
  <c r="AY956" i="6"/>
  <c r="A957" i="6"/>
  <c r="AI957" i="6" s="1"/>
  <c r="BD956" i="6"/>
  <c r="AM956" i="6" s="1"/>
  <c r="AW956" i="6"/>
  <c r="BH955" i="6"/>
  <c r="BE955" i="6"/>
  <c r="BJ955" i="6"/>
  <c r="BI955" i="6" s="1"/>
  <c r="BG954" i="6"/>
  <c r="BF954" i="6" s="1"/>
  <c r="BG955" i="6" l="1"/>
  <c r="BF955" i="6" s="1"/>
  <c r="AW957" i="6"/>
  <c r="AQ957" i="6"/>
  <c r="AP956" i="6"/>
  <c r="C517" i="6"/>
  <c r="BA517" i="6"/>
  <c r="G517" i="6"/>
  <c r="O517" i="6" s="1"/>
  <c r="BH956" i="6"/>
  <c r="BE956" i="6"/>
  <c r="BJ956" i="6"/>
  <c r="BI956" i="6" s="1"/>
  <c r="AY957" i="6"/>
  <c r="A958" i="6"/>
  <c r="AI958" i="6" s="1"/>
  <c r="BD957" i="6"/>
  <c r="AM957" i="6" s="1"/>
  <c r="AQ958" i="6" l="1"/>
  <c r="AP957" i="6"/>
  <c r="BB517" i="6"/>
  <c r="AZ518" i="6" s="1"/>
  <c r="H517" i="6"/>
  <c r="P517" i="6" s="1"/>
  <c r="L517" i="6"/>
  <c r="Z517" i="6" s="1"/>
  <c r="AY958" i="6"/>
  <c r="A959" i="6"/>
  <c r="AI959" i="6" s="1"/>
  <c r="BD958" i="6"/>
  <c r="AM958" i="6" s="1"/>
  <c r="AW958" i="6"/>
  <c r="BH957" i="6"/>
  <c r="BG957" i="6" s="1"/>
  <c r="BJ957" i="6"/>
  <c r="BI957" i="6" s="1"/>
  <c r="BE957" i="6"/>
  <c r="BG956" i="6"/>
  <c r="BF956" i="6" s="1"/>
  <c r="AQ959" i="6" l="1"/>
  <c r="AP958" i="6"/>
  <c r="G518" i="6"/>
  <c r="O518" i="6" s="1"/>
  <c r="BA518" i="6"/>
  <c r="C518" i="6"/>
  <c r="BH958" i="6"/>
  <c r="BJ958" i="6"/>
  <c r="BI958" i="6" s="1"/>
  <c r="BE958" i="6"/>
  <c r="BF957" i="6"/>
  <c r="AY959" i="6"/>
  <c r="BD959" i="6"/>
  <c r="AM959" i="6" s="1"/>
  <c r="A960" i="6"/>
  <c r="AI960" i="6" s="1"/>
  <c r="AW959" i="6"/>
  <c r="AW960" i="6" s="1"/>
  <c r="AQ960" i="6" l="1"/>
  <c r="AP959" i="6"/>
  <c r="H518" i="6"/>
  <c r="P518" i="6" s="1"/>
  <c r="L518" i="6"/>
  <c r="Z518" i="6" s="1"/>
  <c r="BB518" i="6"/>
  <c r="AZ519" i="6" s="1"/>
  <c r="BH959" i="6"/>
  <c r="BJ959" i="6"/>
  <c r="BI959" i="6" s="1"/>
  <c r="BE959" i="6"/>
  <c r="AY960" i="6"/>
  <c r="A961" i="6"/>
  <c r="AI961" i="6" s="1"/>
  <c r="BD960" i="6"/>
  <c r="AM960" i="6" s="1"/>
  <c r="BG958" i="6"/>
  <c r="BF958" i="6" s="1"/>
  <c r="AQ961" i="6" l="1"/>
  <c r="AP960" i="6"/>
  <c r="C519" i="6"/>
  <c r="G519" i="6"/>
  <c r="O519" i="6" s="1"/>
  <c r="BA519" i="6"/>
  <c r="BB519" i="6" s="1"/>
  <c r="AY961" i="6"/>
  <c r="A962" i="6"/>
  <c r="AI962" i="6" s="1"/>
  <c r="BD961" i="6"/>
  <c r="AM961" i="6" s="1"/>
  <c r="BH960" i="6"/>
  <c r="BJ960" i="6"/>
  <c r="BI960" i="6" s="1"/>
  <c r="BE960" i="6"/>
  <c r="AW961" i="6"/>
  <c r="BG959" i="6"/>
  <c r="BF959" i="6" s="1"/>
  <c r="BG960" i="6" l="1"/>
  <c r="BF960" i="6" s="1"/>
  <c r="AW962" i="6"/>
  <c r="AQ962" i="6"/>
  <c r="AP961" i="6"/>
  <c r="H519" i="6"/>
  <c r="P519" i="6" s="1"/>
  <c r="L519" i="6"/>
  <c r="Z519" i="6" s="1"/>
  <c r="AZ520" i="6"/>
  <c r="BH961" i="6"/>
  <c r="BJ961" i="6"/>
  <c r="BI961" i="6" s="1"/>
  <c r="BE961" i="6"/>
  <c r="AY962" i="6"/>
  <c r="BD962" i="6"/>
  <c r="AM962" i="6" s="1"/>
  <c r="A963" i="6"/>
  <c r="AI963" i="6" s="1"/>
  <c r="AQ963" i="6" l="1"/>
  <c r="AP962" i="6"/>
  <c r="BA520" i="6"/>
  <c r="BB520" i="6" s="1"/>
  <c r="C520" i="6"/>
  <c r="G520" i="6"/>
  <c r="O520" i="6" s="1"/>
  <c r="AY963" i="6"/>
  <c r="A964" i="6"/>
  <c r="AI964" i="6" s="1"/>
  <c r="BD963" i="6"/>
  <c r="AM963" i="6" s="1"/>
  <c r="BH962" i="6"/>
  <c r="BJ962" i="6"/>
  <c r="BI962" i="6" s="1"/>
  <c r="BE962" i="6"/>
  <c r="BG961" i="6"/>
  <c r="BF961" i="6" s="1"/>
  <c r="AW963" i="6"/>
  <c r="AQ964" i="6" l="1"/>
  <c r="AP963" i="6"/>
  <c r="L520" i="6"/>
  <c r="Z520" i="6" s="1"/>
  <c r="H520" i="6"/>
  <c r="P520" i="6" s="1"/>
  <c r="AZ521" i="6"/>
  <c r="BH963" i="6"/>
  <c r="BE963" i="6"/>
  <c r="BJ963" i="6"/>
  <c r="BI963" i="6" s="1"/>
  <c r="BG962" i="6"/>
  <c r="BF962" i="6" s="1"/>
  <c r="AY964" i="6"/>
  <c r="A965" i="6"/>
  <c r="AI965" i="6" s="1"/>
  <c r="BD964" i="6"/>
  <c r="AM964" i="6" s="1"/>
  <c r="AW964" i="6"/>
  <c r="AW965" i="6" l="1"/>
  <c r="AQ965" i="6"/>
  <c r="AP964" i="6"/>
  <c r="C521" i="6"/>
  <c r="BA521" i="6"/>
  <c r="BB521" i="6" s="1"/>
  <c r="AZ522" i="6" s="1"/>
  <c r="G521" i="6"/>
  <c r="O521" i="6" s="1"/>
  <c r="BH964" i="6"/>
  <c r="BE964" i="6"/>
  <c r="BJ964" i="6"/>
  <c r="BI964" i="6" s="1"/>
  <c r="BG963" i="6"/>
  <c r="BF963" i="6" s="1"/>
  <c r="AY965" i="6"/>
  <c r="A966" i="6"/>
  <c r="AI966" i="6" s="1"/>
  <c r="BD965" i="6"/>
  <c r="AM965" i="6" s="1"/>
  <c r="AW966" i="6" l="1"/>
  <c r="AQ966" i="6"/>
  <c r="AP965" i="6"/>
  <c r="G522" i="6"/>
  <c r="O522" i="6" s="1"/>
  <c r="BA522" i="6"/>
  <c r="C522" i="6"/>
  <c r="H521" i="6"/>
  <c r="P521" i="6" s="1"/>
  <c r="L521" i="6"/>
  <c r="Z521" i="6" s="1"/>
  <c r="BH965" i="6"/>
  <c r="BJ965" i="6"/>
  <c r="BI965" i="6" s="1"/>
  <c r="BE965" i="6"/>
  <c r="AY966" i="6"/>
  <c r="A967" i="6"/>
  <c r="AI967" i="6" s="1"/>
  <c r="BD966" i="6"/>
  <c r="AM966" i="6" s="1"/>
  <c r="BG964" i="6"/>
  <c r="BF964" i="6" s="1"/>
  <c r="AQ967" i="6" l="1"/>
  <c r="AW967" i="6"/>
  <c r="AP966" i="6"/>
  <c r="H522" i="6"/>
  <c r="P522" i="6" s="1"/>
  <c r="L522" i="6"/>
  <c r="Z522" i="6" s="1"/>
  <c r="BB522" i="6"/>
  <c r="AZ523" i="6" s="1"/>
  <c r="BH966" i="6"/>
  <c r="BE966" i="6"/>
  <c r="BJ966" i="6"/>
  <c r="BI966" i="6" s="1"/>
  <c r="AY967" i="6"/>
  <c r="A968" i="6"/>
  <c r="AI968" i="6" s="1"/>
  <c r="BD967" i="6"/>
  <c r="AM967" i="6" s="1"/>
  <c r="BG965" i="6"/>
  <c r="BF965" i="6" s="1"/>
  <c r="AQ968" i="6" l="1"/>
  <c r="AP967" i="6"/>
  <c r="C523" i="6"/>
  <c r="G523" i="6"/>
  <c r="O523" i="6" s="1"/>
  <c r="BA523" i="6"/>
  <c r="BH967" i="6"/>
  <c r="BJ967" i="6"/>
  <c r="BI967" i="6" s="1"/>
  <c r="BE967" i="6"/>
  <c r="AY968" i="6"/>
  <c r="BD968" i="6"/>
  <c r="AM968" i="6" s="1"/>
  <c r="A969" i="6"/>
  <c r="AI969" i="6" s="1"/>
  <c r="BG966" i="6"/>
  <c r="BF966" i="6" s="1"/>
  <c r="AW968" i="6"/>
  <c r="AW969" i="6" l="1"/>
  <c r="AQ969" i="6"/>
  <c r="AP968" i="6"/>
  <c r="BB523" i="6"/>
  <c r="AZ524" i="6" s="1"/>
  <c r="H523" i="6"/>
  <c r="P523" i="6" s="1"/>
  <c r="L523" i="6"/>
  <c r="Z523" i="6" s="1"/>
  <c r="BJ968" i="6"/>
  <c r="BI968" i="6" s="1"/>
  <c r="BE968" i="6"/>
  <c r="BH968" i="6"/>
  <c r="BG968" i="6" s="1"/>
  <c r="BF968" i="6" s="1"/>
  <c r="A970" i="6"/>
  <c r="AI970" i="6" s="1"/>
  <c r="AY969" i="6"/>
  <c r="BD969" i="6"/>
  <c r="AM969" i="6" s="1"/>
  <c r="BG967" i="6"/>
  <c r="BF967" i="6" s="1"/>
  <c r="AQ970" i="6" l="1"/>
  <c r="AP969" i="6"/>
  <c r="BA524" i="6"/>
  <c r="BB524" i="6" s="1"/>
  <c r="AZ525" i="6" s="1"/>
  <c r="C524" i="6"/>
  <c r="G524" i="6"/>
  <c r="O524" i="6" s="1"/>
  <c r="BJ969" i="6"/>
  <c r="BI969" i="6" s="1"/>
  <c r="BE969" i="6"/>
  <c r="BH969" i="6"/>
  <c r="A971" i="6"/>
  <c r="AI971" i="6" s="1"/>
  <c r="AY970" i="6"/>
  <c r="BD970" i="6"/>
  <c r="AM970" i="6" s="1"/>
  <c r="AW970" i="6"/>
  <c r="AW971" i="6" l="1"/>
  <c r="AQ971" i="6"/>
  <c r="AP970" i="6"/>
  <c r="G525" i="6"/>
  <c r="O525" i="6" s="1"/>
  <c r="BA525" i="6"/>
  <c r="C525" i="6"/>
  <c r="L524" i="6"/>
  <c r="Z524" i="6" s="1"/>
  <c r="H524" i="6"/>
  <c r="P524" i="6" s="1"/>
  <c r="BD971" i="6"/>
  <c r="AM971" i="6" s="1"/>
  <c r="A972" i="6"/>
  <c r="AI972" i="6" s="1"/>
  <c r="AY971" i="6"/>
  <c r="BE970" i="6"/>
  <c r="BJ970" i="6"/>
  <c r="BI970" i="6" s="1"/>
  <c r="BH970" i="6"/>
  <c r="BG969" i="6"/>
  <c r="BF969" i="6" s="1"/>
  <c r="BG970" i="6" l="1"/>
  <c r="BF970" i="6" s="1"/>
  <c r="AQ972" i="6"/>
  <c r="AP971" i="6"/>
  <c r="L525" i="6"/>
  <c r="Z525" i="6" s="1"/>
  <c r="H525" i="6"/>
  <c r="P525" i="6" s="1"/>
  <c r="BB525" i="6"/>
  <c r="AZ526" i="6" s="1"/>
  <c r="BE971" i="6"/>
  <c r="BJ971" i="6"/>
  <c r="BI971" i="6" s="1"/>
  <c r="BH971" i="6"/>
  <c r="A973" i="6"/>
  <c r="AI973" i="6" s="1"/>
  <c r="AY972" i="6"/>
  <c r="BD972" i="6"/>
  <c r="AM972" i="6" s="1"/>
  <c r="AW972" i="6"/>
  <c r="AW973" i="6" l="1"/>
  <c r="AQ973" i="6"/>
  <c r="BG971" i="6"/>
  <c r="BF971" i="6" s="1"/>
  <c r="AP972" i="6"/>
  <c r="G526" i="6"/>
  <c r="O526" i="6" s="1"/>
  <c r="BA526" i="6"/>
  <c r="BB526" i="6" s="1"/>
  <c r="C526" i="6"/>
  <c r="BE972" i="6"/>
  <c r="BJ972" i="6"/>
  <c r="BI972" i="6" s="1"/>
  <c r="BH972" i="6"/>
  <c r="BD973" i="6"/>
  <c r="AM973" i="6" s="1"/>
  <c r="A974" i="6"/>
  <c r="AI974" i="6" s="1"/>
  <c r="AY973" i="6"/>
  <c r="BG972" i="6" l="1"/>
  <c r="BF972" i="6" s="1"/>
  <c r="AQ974" i="6"/>
  <c r="AP973" i="6"/>
  <c r="H526" i="6"/>
  <c r="P526" i="6" s="1"/>
  <c r="L526" i="6"/>
  <c r="Z526" i="6" s="1"/>
  <c r="AZ527" i="6"/>
  <c r="BD974" i="6"/>
  <c r="AM974" i="6" s="1"/>
  <c r="A975" i="6"/>
  <c r="AI975" i="6" s="1"/>
  <c r="AY974" i="6"/>
  <c r="BJ973" i="6"/>
  <c r="BI973" i="6" s="1"/>
  <c r="BE973" i="6"/>
  <c r="BH973" i="6"/>
  <c r="AW974" i="6"/>
  <c r="AW975" i="6" l="1"/>
  <c r="BG973" i="6"/>
  <c r="BF973" i="6" s="1"/>
  <c r="AQ975" i="6"/>
  <c r="AP974" i="6"/>
  <c r="BA527" i="6"/>
  <c r="BB527" i="6" s="1"/>
  <c r="C527" i="6"/>
  <c r="G527" i="6"/>
  <c r="O527" i="6" s="1"/>
  <c r="BD975" i="6"/>
  <c r="AM975" i="6" s="1"/>
  <c r="A976" i="6"/>
  <c r="AI976" i="6" s="1"/>
  <c r="AY975" i="6"/>
  <c r="BE974" i="6"/>
  <c r="BJ974" i="6"/>
  <c r="BI974" i="6" s="1"/>
  <c r="BH974" i="6"/>
  <c r="AW976" i="6" l="1"/>
  <c r="AQ976" i="6"/>
  <c r="AP975" i="6"/>
  <c r="L527" i="6"/>
  <c r="Z527" i="6" s="1"/>
  <c r="H527" i="6"/>
  <c r="P527" i="6" s="1"/>
  <c r="AZ528" i="6"/>
  <c r="BD976" i="6"/>
  <c r="AM976" i="6" s="1"/>
  <c r="A977" i="6"/>
  <c r="AI977" i="6" s="1"/>
  <c r="AY976" i="6"/>
  <c r="BG974" i="6"/>
  <c r="BF974" i="6" s="1"/>
  <c r="BE975" i="6"/>
  <c r="BJ975" i="6"/>
  <c r="BI975" i="6" s="1"/>
  <c r="BH975" i="6"/>
  <c r="BG975" i="6" l="1"/>
  <c r="BF975" i="6" s="1"/>
  <c r="AQ977" i="6"/>
  <c r="AP976" i="6"/>
  <c r="BA528" i="6"/>
  <c r="BB528" i="6" s="1"/>
  <c r="C528" i="6"/>
  <c r="G528" i="6"/>
  <c r="O528" i="6" s="1"/>
  <c r="BD977" i="6"/>
  <c r="AM977" i="6" s="1"/>
  <c r="A978" i="6"/>
  <c r="AI978" i="6" s="1"/>
  <c r="AY977" i="6"/>
  <c r="BE976" i="6"/>
  <c r="BH976" i="6"/>
  <c r="BJ976" i="6"/>
  <c r="BI976" i="6" s="1"/>
  <c r="AW977" i="6"/>
  <c r="AW978" i="6" l="1"/>
  <c r="AZ529" i="6"/>
  <c r="BA529" i="6" s="1"/>
  <c r="BB529" i="6" s="1"/>
  <c r="AQ978" i="6"/>
  <c r="AP977" i="6"/>
  <c r="L528" i="6"/>
  <c r="Z528" i="6" s="1"/>
  <c r="H528" i="6"/>
  <c r="P528" i="6" s="1"/>
  <c r="BD978" i="6"/>
  <c r="AM978" i="6" s="1"/>
  <c r="A979" i="6"/>
  <c r="AI979" i="6" s="1"/>
  <c r="AY978" i="6"/>
  <c r="BG976" i="6"/>
  <c r="BF976" i="6" s="1"/>
  <c r="BE977" i="6"/>
  <c r="BJ977" i="6"/>
  <c r="BI977" i="6" s="1"/>
  <c r="BH977" i="6"/>
  <c r="C529" i="6" l="1"/>
  <c r="G529" i="6"/>
  <c r="O529" i="6" s="1"/>
  <c r="BG977" i="6"/>
  <c r="BF977" i="6" s="1"/>
  <c r="AQ979" i="6"/>
  <c r="AP978" i="6"/>
  <c r="L529" i="6"/>
  <c r="Z529" i="6" s="1"/>
  <c r="H529" i="6"/>
  <c r="P529" i="6" s="1"/>
  <c r="AZ530" i="6"/>
  <c r="BE978" i="6"/>
  <c r="BJ978" i="6"/>
  <c r="BI978" i="6" s="1"/>
  <c r="BH978" i="6"/>
  <c r="BD979" i="6"/>
  <c r="AM979" i="6" s="1"/>
  <c r="A980" i="6"/>
  <c r="AI980" i="6" s="1"/>
  <c r="AY979" i="6"/>
  <c r="AW979" i="6"/>
  <c r="AW980" i="6" l="1"/>
  <c r="AQ980" i="6"/>
  <c r="AP979" i="6"/>
  <c r="G530" i="6"/>
  <c r="O530" i="6" s="1"/>
  <c r="C530" i="6"/>
  <c r="BA530" i="6"/>
  <c r="BB530" i="6" s="1"/>
  <c r="BD980" i="6"/>
  <c r="AM980" i="6" s="1"/>
  <c r="A981" i="6"/>
  <c r="AI981" i="6" s="1"/>
  <c r="AY980" i="6"/>
  <c r="BE979" i="6"/>
  <c r="BJ979" i="6"/>
  <c r="BI979" i="6" s="1"/>
  <c r="BH979" i="6"/>
  <c r="BG978" i="6"/>
  <c r="BF978" i="6" s="1"/>
  <c r="AQ981" i="6" l="1"/>
  <c r="AP980" i="6"/>
  <c r="AZ531" i="6"/>
  <c r="H530" i="6"/>
  <c r="P530" i="6" s="1"/>
  <c r="L530" i="6"/>
  <c r="Z530" i="6" s="1"/>
  <c r="BD981" i="6"/>
  <c r="AM981" i="6" s="1"/>
  <c r="A982" i="6"/>
  <c r="AI982" i="6" s="1"/>
  <c r="AY981" i="6"/>
  <c r="BG979" i="6"/>
  <c r="BF979" i="6" s="1"/>
  <c r="BE980" i="6"/>
  <c r="BJ980" i="6"/>
  <c r="BI980" i="6" s="1"/>
  <c r="BH980" i="6"/>
  <c r="AW981" i="6"/>
  <c r="AW982" i="6" l="1"/>
  <c r="AQ982" i="6"/>
  <c r="AP981" i="6"/>
  <c r="G531" i="6"/>
  <c r="O531" i="6" s="1"/>
  <c r="C531" i="6"/>
  <c r="BA531" i="6"/>
  <c r="BB531" i="6" s="1"/>
  <c r="BD982" i="6"/>
  <c r="AM982" i="6" s="1"/>
  <c r="AY982" i="6"/>
  <c r="A983" i="6"/>
  <c r="AI983" i="6" s="1"/>
  <c r="BG980" i="6"/>
  <c r="BF980" i="6" s="1"/>
  <c r="BE981" i="6"/>
  <c r="BJ981" i="6"/>
  <c r="BI981" i="6" s="1"/>
  <c r="BH981" i="6"/>
  <c r="AW983" i="6" l="1"/>
  <c r="AQ983" i="6"/>
  <c r="AP982" i="6"/>
  <c r="H531" i="6"/>
  <c r="P531" i="6" s="1"/>
  <c r="L531" i="6"/>
  <c r="Z531" i="6" s="1"/>
  <c r="AZ532" i="6"/>
  <c r="BH982" i="6"/>
  <c r="BE982" i="6"/>
  <c r="BJ982" i="6"/>
  <c r="BI982" i="6" s="1"/>
  <c r="BG981" i="6"/>
  <c r="BF981" i="6" s="1"/>
  <c r="AY983" i="6"/>
  <c r="A984" i="6"/>
  <c r="AI984" i="6" s="1"/>
  <c r="BD983" i="6"/>
  <c r="AM983" i="6" s="1"/>
  <c r="AQ984" i="6" l="1"/>
  <c r="AP983" i="6"/>
  <c r="G532" i="6"/>
  <c r="O532" i="6" s="1"/>
  <c r="BA532" i="6"/>
  <c r="C532" i="6"/>
  <c r="BH983" i="6"/>
  <c r="BE983" i="6"/>
  <c r="BJ983" i="6"/>
  <c r="BI983" i="6" s="1"/>
  <c r="BG982" i="6"/>
  <c r="BF982" i="6" s="1"/>
  <c r="AY984" i="6"/>
  <c r="A985" i="6"/>
  <c r="AI985" i="6" s="1"/>
  <c r="BD984" i="6"/>
  <c r="AM984" i="6" s="1"/>
  <c r="AW984" i="6"/>
  <c r="BG983" i="6" l="1"/>
  <c r="BF983" i="6" s="1"/>
  <c r="AW985" i="6"/>
  <c r="AQ985" i="6"/>
  <c r="AP984" i="6"/>
  <c r="BB532" i="6"/>
  <c r="AZ533" i="6" s="1"/>
  <c r="H532" i="6"/>
  <c r="P532" i="6" s="1"/>
  <c r="L532" i="6"/>
  <c r="Z532" i="6" s="1"/>
  <c r="BH984" i="6"/>
  <c r="BG984" i="6" s="1"/>
  <c r="BF984" i="6" s="1"/>
  <c r="BE984" i="6"/>
  <c r="BJ984" i="6"/>
  <c r="BI984" i="6" s="1"/>
  <c r="BD985" i="6"/>
  <c r="AM985" i="6" s="1"/>
  <c r="AY985" i="6"/>
  <c r="A986" i="6"/>
  <c r="AI986" i="6" s="1"/>
  <c r="AQ986" i="6" l="1"/>
  <c r="AP985" i="6"/>
  <c r="G533" i="6"/>
  <c r="O533" i="6" s="1"/>
  <c r="BA533" i="6"/>
  <c r="C533" i="6"/>
  <c r="BJ985" i="6"/>
  <c r="BI985" i="6" s="1"/>
  <c r="BH985" i="6"/>
  <c r="BE985" i="6"/>
  <c r="A987" i="6"/>
  <c r="AI987" i="6" s="1"/>
  <c r="BD986" i="6"/>
  <c r="AM986" i="6" s="1"/>
  <c r="AY986" i="6"/>
  <c r="AW986" i="6"/>
  <c r="AQ987" i="6" l="1"/>
  <c r="AW987" i="6"/>
  <c r="AP986" i="6"/>
  <c r="H533" i="6"/>
  <c r="P533" i="6" s="1"/>
  <c r="L533" i="6"/>
  <c r="Z533" i="6" s="1"/>
  <c r="BB533" i="6"/>
  <c r="AZ534" i="6" s="1"/>
  <c r="AY987" i="6"/>
  <c r="A988" i="6"/>
  <c r="AI988" i="6" s="1"/>
  <c r="BD987" i="6"/>
  <c r="AM987" i="6" s="1"/>
  <c r="BH986" i="6"/>
  <c r="BE986" i="6"/>
  <c r="BJ986" i="6"/>
  <c r="BI986" i="6" s="1"/>
  <c r="BG985" i="6"/>
  <c r="BF985" i="6" s="1"/>
  <c r="AQ988" i="6" l="1"/>
  <c r="AP987" i="6"/>
  <c r="G534" i="6"/>
  <c r="O534" i="6" s="1"/>
  <c r="C534" i="6"/>
  <c r="BA534" i="6"/>
  <c r="BG986" i="6"/>
  <c r="BF986" i="6" s="1"/>
  <c r="BD988" i="6"/>
  <c r="AM988" i="6" s="1"/>
  <c r="AY988" i="6"/>
  <c r="A989" i="6"/>
  <c r="AI989" i="6" s="1"/>
  <c r="BH987" i="6"/>
  <c r="BE987" i="6"/>
  <c r="BJ987" i="6"/>
  <c r="BI987" i="6" s="1"/>
  <c r="AW988" i="6"/>
  <c r="AW989" i="6" s="1"/>
  <c r="AQ989" i="6" l="1"/>
  <c r="AP988" i="6"/>
  <c r="H534" i="6"/>
  <c r="P534" i="6" s="1"/>
  <c r="L534" i="6"/>
  <c r="Z534" i="6" s="1"/>
  <c r="BB534" i="6"/>
  <c r="AZ535" i="6" s="1"/>
  <c r="BH988" i="6"/>
  <c r="BG988" i="6" s="1"/>
  <c r="BF988" i="6" s="1"/>
  <c r="BE988" i="6"/>
  <c r="BJ988" i="6"/>
  <c r="BI988" i="6" s="1"/>
  <c r="BG987" i="6"/>
  <c r="BF987" i="6" s="1"/>
  <c r="BD989" i="6"/>
  <c r="AM989" i="6" s="1"/>
  <c r="AY989" i="6"/>
  <c r="A990" i="6"/>
  <c r="AI990" i="6" s="1"/>
  <c r="AW990" i="6" l="1"/>
  <c r="AQ990" i="6"/>
  <c r="AP989" i="6"/>
  <c r="C535" i="6"/>
  <c r="BA535" i="6"/>
  <c r="G535" i="6"/>
  <c r="O535" i="6" s="1"/>
  <c r="A991" i="6"/>
  <c r="AI991" i="6" s="1"/>
  <c r="BD990" i="6"/>
  <c r="AM990" i="6" s="1"/>
  <c r="AY990" i="6"/>
  <c r="BJ989" i="6"/>
  <c r="BI989" i="6" s="1"/>
  <c r="BH989" i="6"/>
  <c r="BE989" i="6"/>
  <c r="AQ991" i="6" l="1"/>
  <c r="AP990" i="6"/>
  <c r="BB535" i="6"/>
  <c r="AZ536" i="6" s="1"/>
  <c r="L535" i="6"/>
  <c r="Z535" i="6" s="1"/>
  <c r="H535" i="6"/>
  <c r="P535" i="6" s="1"/>
  <c r="BD991" i="6"/>
  <c r="AM991" i="6" s="1"/>
  <c r="AY991" i="6"/>
  <c r="A992" i="6"/>
  <c r="AI992" i="6" s="1"/>
  <c r="BH990" i="6"/>
  <c r="BJ990" i="6"/>
  <c r="BI990" i="6" s="1"/>
  <c r="BE990" i="6"/>
  <c r="BG989" i="6"/>
  <c r="BF989" i="6" s="1"/>
  <c r="AW991" i="6"/>
  <c r="AQ992" i="6" l="1"/>
  <c r="AP991" i="6"/>
  <c r="C536" i="6"/>
  <c r="BA536" i="6"/>
  <c r="G536" i="6"/>
  <c r="O536" i="6" s="1"/>
  <c r="A993" i="6"/>
  <c r="AI993" i="6" s="1"/>
  <c r="BD992" i="6"/>
  <c r="AM992" i="6" s="1"/>
  <c r="AY992" i="6"/>
  <c r="AW992" i="6"/>
  <c r="BG990" i="6"/>
  <c r="BF990" i="6" s="1"/>
  <c r="BE991" i="6"/>
  <c r="BH991" i="6"/>
  <c r="BJ991" i="6"/>
  <c r="BI991" i="6" s="1"/>
  <c r="BG991" i="6" l="1"/>
  <c r="BF991" i="6" s="1"/>
  <c r="AQ993" i="6"/>
  <c r="AW993" i="6"/>
  <c r="AP992" i="6"/>
  <c r="L536" i="6"/>
  <c r="Z536" i="6" s="1"/>
  <c r="H536" i="6"/>
  <c r="P536" i="6" s="1"/>
  <c r="BB536" i="6"/>
  <c r="AZ537" i="6" s="1"/>
  <c r="BH992" i="6"/>
  <c r="BE992" i="6"/>
  <c r="BJ992" i="6"/>
  <c r="BI992" i="6" s="1"/>
  <c r="A994" i="6"/>
  <c r="AI994" i="6" s="1"/>
  <c r="BD993" i="6"/>
  <c r="AM993" i="6" s="1"/>
  <c r="AY993" i="6"/>
  <c r="AQ994" i="6" l="1"/>
  <c r="AP993" i="6"/>
  <c r="G537" i="6"/>
  <c r="O537" i="6" s="1"/>
  <c r="BA537" i="6"/>
  <c r="C537" i="6"/>
  <c r="BG992" i="6"/>
  <c r="BF992" i="6" s="1"/>
  <c r="BH993" i="6"/>
  <c r="BJ993" i="6"/>
  <c r="BI993" i="6" s="1"/>
  <c r="BE993" i="6"/>
  <c r="AY994" i="6"/>
  <c r="A995" i="6"/>
  <c r="AI995" i="6" s="1"/>
  <c r="BD994" i="6"/>
  <c r="AM994" i="6" s="1"/>
  <c r="AW994" i="6"/>
  <c r="AQ995" i="6" l="1"/>
  <c r="AP994" i="6"/>
  <c r="BB537" i="6"/>
  <c r="AZ538" i="6" s="1"/>
  <c r="H537" i="6"/>
  <c r="P537" i="6" s="1"/>
  <c r="L537" i="6"/>
  <c r="Z537" i="6" s="1"/>
  <c r="BH994" i="6"/>
  <c r="BJ994" i="6"/>
  <c r="BI994" i="6" s="1"/>
  <c r="BE994" i="6"/>
  <c r="BD995" i="6"/>
  <c r="AM995" i="6" s="1"/>
  <c r="AY995" i="6"/>
  <c r="A996" i="6"/>
  <c r="AI996" i="6" s="1"/>
  <c r="AW995" i="6"/>
  <c r="BG993" i="6"/>
  <c r="BF993" i="6" s="1"/>
  <c r="AQ996" i="6" l="1"/>
  <c r="AP995" i="6"/>
  <c r="G538" i="6"/>
  <c r="O538" i="6" s="1"/>
  <c r="BA538" i="6"/>
  <c r="BB538" i="6" s="1"/>
  <c r="C538" i="6"/>
  <c r="BE995" i="6"/>
  <c r="BH995" i="6"/>
  <c r="BJ995" i="6"/>
  <c r="BI995" i="6" s="1"/>
  <c r="A997" i="6"/>
  <c r="AI997" i="6" s="1"/>
  <c r="BD996" i="6"/>
  <c r="AM996" i="6" s="1"/>
  <c r="AY996" i="6"/>
  <c r="AW996" i="6"/>
  <c r="BG994" i="6"/>
  <c r="BF994" i="6" s="1"/>
  <c r="AW997" i="6" l="1"/>
  <c r="AQ997" i="6"/>
  <c r="BG995" i="6"/>
  <c r="BF995" i="6" s="1"/>
  <c r="AP996" i="6"/>
  <c r="L538" i="6"/>
  <c r="Z538" i="6" s="1"/>
  <c r="H538" i="6"/>
  <c r="P538" i="6" s="1"/>
  <c r="AZ539" i="6"/>
  <c r="BH996" i="6"/>
  <c r="BJ996" i="6"/>
  <c r="BI996" i="6" s="1"/>
  <c r="BE996" i="6"/>
  <c r="A998" i="6"/>
  <c r="AI998" i="6" s="1"/>
  <c r="BD997" i="6"/>
  <c r="AM997" i="6" s="1"/>
  <c r="AY997" i="6"/>
  <c r="AQ998" i="6" l="1"/>
  <c r="AP997" i="6"/>
  <c r="G539" i="6"/>
  <c r="O539" i="6" s="1"/>
  <c r="BA539" i="6"/>
  <c r="C539" i="6"/>
  <c r="BH997" i="6"/>
  <c r="BJ997" i="6"/>
  <c r="BI997" i="6" s="1"/>
  <c r="BE997" i="6"/>
  <c r="BG996" i="6"/>
  <c r="BF996" i="6" s="1"/>
  <c r="BD998" i="6"/>
  <c r="AM998" i="6" s="1"/>
  <c r="AY998" i="6"/>
  <c r="A999" i="6"/>
  <c r="AI999" i="6" s="1"/>
  <c r="AW998" i="6"/>
  <c r="AW999" i="6" s="1"/>
  <c r="AQ999" i="6" l="1"/>
  <c r="AP998" i="6"/>
  <c r="L539" i="6"/>
  <c r="Z539" i="6" s="1"/>
  <c r="H539" i="6"/>
  <c r="P539" i="6" s="1"/>
  <c r="BB539" i="6"/>
  <c r="AZ540" i="6" s="1"/>
  <c r="BE998" i="6"/>
  <c r="BH998" i="6"/>
  <c r="BJ998" i="6"/>
  <c r="BI998" i="6" s="1"/>
  <c r="A1000" i="6"/>
  <c r="AI1000" i="6" s="1"/>
  <c r="BD999" i="6"/>
  <c r="AM999" i="6" s="1"/>
  <c r="AY999" i="6"/>
  <c r="BG997" i="6"/>
  <c r="BF997" i="6" s="1"/>
  <c r="AQ1000" i="6" l="1"/>
  <c r="BG998" i="6"/>
  <c r="BF998" i="6" s="1"/>
  <c r="AP999" i="6"/>
  <c r="G540" i="6"/>
  <c r="O540" i="6" s="1"/>
  <c r="C540" i="6"/>
  <c r="BA540" i="6"/>
  <c r="BH999" i="6"/>
  <c r="BJ999" i="6"/>
  <c r="BI999" i="6" s="1"/>
  <c r="BE999" i="6"/>
  <c r="BD1000" i="6"/>
  <c r="AM1000" i="6" s="1"/>
  <c r="AY1000" i="6"/>
  <c r="A1001" i="6"/>
  <c r="AI1001" i="6" s="1"/>
  <c r="AW1000" i="6"/>
  <c r="AW1001" i="6" l="1"/>
  <c r="AQ1001" i="6"/>
  <c r="AP1000" i="6"/>
  <c r="H540" i="6"/>
  <c r="P540" i="6" s="1"/>
  <c r="L540" i="6"/>
  <c r="Z540" i="6" s="1"/>
  <c r="BB540" i="6"/>
  <c r="AZ541" i="6" s="1"/>
  <c r="BD1001" i="6"/>
  <c r="AM1001" i="6" s="1"/>
  <c r="AY1001" i="6"/>
  <c r="A1002" i="6"/>
  <c r="AI1002" i="6" s="1"/>
  <c r="AW1002" i="6"/>
  <c r="BH1000" i="6"/>
  <c r="BG1000" i="6" s="1"/>
  <c r="BF1000" i="6" s="1"/>
  <c r="BJ1000" i="6"/>
  <c r="BI1000" i="6" s="1"/>
  <c r="BE1000" i="6"/>
  <c r="BG999" i="6"/>
  <c r="BF999" i="6" s="1"/>
  <c r="AQ1002" i="6" l="1"/>
  <c r="AP1001" i="6"/>
  <c r="G541" i="6"/>
  <c r="O541" i="6" s="1"/>
  <c r="C541" i="6"/>
  <c r="BA541" i="6"/>
  <c r="BH1001" i="6"/>
  <c r="BJ1001" i="6"/>
  <c r="BI1001" i="6" s="1"/>
  <c r="BE1001" i="6"/>
  <c r="BD1002" i="6"/>
  <c r="AM1002" i="6" s="1"/>
  <c r="AY1002" i="6"/>
  <c r="A1003" i="6"/>
  <c r="AI1003" i="6" s="1"/>
  <c r="AQ1003" i="6" l="1"/>
  <c r="AP1002" i="6"/>
  <c r="BB541" i="6"/>
  <c r="AZ542" i="6" s="1"/>
  <c r="H541" i="6"/>
  <c r="P541" i="6" s="1"/>
  <c r="L541" i="6"/>
  <c r="Z541" i="6" s="1"/>
  <c r="BH1002" i="6"/>
  <c r="BJ1002" i="6"/>
  <c r="BI1002" i="6" s="1"/>
  <c r="BE1002" i="6"/>
  <c r="BG1001" i="6"/>
  <c r="BF1001" i="6" s="1"/>
  <c r="BD1003" i="6"/>
  <c r="AM1003" i="6" s="1"/>
  <c r="AY1003" i="6"/>
  <c r="A1004" i="6"/>
  <c r="AI1004" i="6" s="1"/>
  <c r="AW1003" i="6"/>
  <c r="AQ1004" i="6" l="1"/>
  <c r="AP1003" i="6"/>
  <c r="G542" i="6"/>
  <c r="O542" i="6" s="1"/>
  <c r="BA542" i="6"/>
  <c r="C542" i="6"/>
  <c r="AW1004" i="6"/>
  <c r="BH1003" i="6"/>
  <c r="BJ1003" i="6"/>
  <c r="BI1003" i="6" s="1"/>
  <c r="BE1003" i="6"/>
  <c r="BD1004" i="6"/>
  <c r="AM1004" i="6" s="1"/>
  <c r="AY1004" i="6"/>
  <c r="A1005" i="6"/>
  <c r="AI1005" i="6" s="1"/>
  <c r="BG1002" i="6"/>
  <c r="BF1002" i="6" s="1"/>
  <c r="AQ1005" i="6" l="1"/>
  <c r="AP1004" i="6"/>
  <c r="H542" i="6"/>
  <c r="P542" i="6" s="1"/>
  <c r="L542" i="6"/>
  <c r="Z542" i="6" s="1"/>
  <c r="BB542" i="6"/>
  <c r="AZ543" i="6" s="1"/>
  <c r="BH1004" i="6"/>
  <c r="BJ1004" i="6"/>
  <c r="BI1004" i="6" s="1"/>
  <c r="BE1004" i="6"/>
  <c r="BD1005" i="6"/>
  <c r="AM1005" i="6" s="1"/>
  <c r="AY1005" i="6"/>
  <c r="A1006" i="6"/>
  <c r="AI1006" i="6" s="1"/>
  <c r="BG1003" i="6"/>
  <c r="BF1003" i="6" s="1"/>
  <c r="AW1005" i="6"/>
  <c r="AW1006" i="6" l="1"/>
  <c r="AQ1006" i="6"/>
  <c r="AP1005" i="6"/>
  <c r="BA543" i="6"/>
  <c r="C543" i="6"/>
  <c r="G543" i="6"/>
  <c r="O543" i="6" s="1"/>
  <c r="BH1005" i="6"/>
  <c r="BJ1005" i="6"/>
  <c r="BI1005" i="6" s="1"/>
  <c r="BE1005" i="6"/>
  <c r="BD1006" i="6"/>
  <c r="AM1006" i="6" s="1"/>
  <c r="AY1006" i="6"/>
  <c r="A1007" i="6"/>
  <c r="AI1007" i="6" s="1"/>
  <c r="BG1004" i="6"/>
  <c r="BF1004" i="6" s="1"/>
  <c r="AQ1007" i="6" l="1"/>
  <c r="AP1006" i="6"/>
  <c r="L543" i="6"/>
  <c r="Z543" i="6" s="1"/>
  <c r="H543" i="6"/>
  <c r="P543" i="6" s="1"/>
  <c r="BB543" i="6"/>
  <c r="AZ544" i="6" s="1"/>
  <c r="BH1006" i="6"/>
  <c r="BJ1006" i="6"/>
  <c r="BI1006" i="6" s="1"/>
  <c r="BE1006" i="6"/>
  <c r="BG1005" i="6"/>
  <c r="BF1005" i="6" s="1"/>
  <c r="BD1007" i="6"/>
  <c r="AM1007" i="6" s="1"/>
  <c r="AY1007" i="6"/>
  <c r="A1008" i="6"/>
  <c r="AI1008" i="6" s="1"/>
  <c r="AW1007" i="6"/>
  <c r="AW1008" i="6" s="1"/>
  <c r="AQ1008" i="6" l="1"/>
  <c r="AP1007" i="6"/>
  <c r="G544" i="6"/>
  <c r="O544" i="6" s="1"/>
  <c r="C544" i="6"/>
  <c r="BA544" i="6"/>
  <c r="BH1007" i="6"/>
  <c r="BJ1007" i="6"/>
  <c r="BI1007" i="6" s="1"/>
  <c r="BE1007" i="6"/>
  <c r="BD1008" i="6"/>
  <c r="AM1008" i="6" s="1"/>
  <c r="AY1008" i="6"/>
  <c r="A1009" i="6"/>
  <c r="AI1009" i="6" s="1"/>
  <c r="BG1006" i="6"/>
  <c r="BF1006" i="6" s="1"/>
  <c r="AQ1009" i="6" l="1"/>
  <c r="AP1008" i="6"/>
  <c r="H544" i="6"/>
  <c r="P544" i="6" s="1"/>
  <c r="L544" i="6"/>
  <c r="Z544" i="6" s="1"/>
  <c r="BB544" i="6"/>
  <c r="AZ545" i="6" s="1"/>
  <c r="BH1008" i="6"/>
  <c r="BJ1008" i="6"/>
  <c r="BI1008" i="6" s="1"/>
  <c r="BE1008" i="6"/>
  <c r="BD1009" i="6"/>
  <c r="AM1009" i="6" s="1"/>
  <c r="AY1009" i="6"/>
  <c r="A1010" i="6"/>
  <c r="AI1010" i="6" s="1"/>
  <c r="BG1007" i="6"/>
  <c r="BF1007" i="6" s="1"/>
  <c r="AW1009" i="6"/>
  <c r="AW1010" i="6" l="1"/>
  <c r="AQ1010" i="6"/>
  <c r="AP1009" i="6"/>
  <c r="G545" i="6"/>
  <c r="O545" i="6" s="1"/>
  <c r="BA545" i="6"/>
  <c r="C545" i="6"/>
  <c r="BH1009" i="6"/>
  <c r="BG1009" i="6" s="1"/>
  <c r="BJ1009" i="6"/>
  <c r="BI1009" i="6" s="1"/>
  <c r="BE1009" i="6"/>
  <c r="BG1008" i="6"/>
  <c r="BF1008" i="6" s="1"/>
  <c r="BD1010" i="6"/>
  <c r="AM1010" i="6" s="1"/>
  <c r="AY1010" i="6"/>
  <c r="A1011" i="6"/>
  <c r="AI1011" i="6" s="1"/>
  <c r="AQ1011" i="6" l="1"/>
  <c r="AP1010" i="6"/>
  <c r="H545" i="6"/>
  <c r="P545" i="6" s="1"/>
  <c r="L545" i="6"/>
  <c r="Z545" i="6" s="1"/>
  <c r="BB545" i="6"/>
  <c r="AZ546" i="6" s="1"/>
  <c r="BD1011" i="6"/>
  <c r="AM1011" i="6" s="1"/>
  <c r="AY1011" i="6"/>
  <c r="A1012" i="6"/>
  <c r="AI1012" i="6" s="1"/>
  <c r="BH1010" i="6"/>
  <c r="BJ1010" i="6"/>
  <c r="BI1010" i="6" s="1"/>
  <c r="BE1010" i="6"/>
  <c r="BF1009" i="6"/>
  <c r="AW1011" i="6"/>
  <c r="AW1012" i="6" s="1"/>
  <c r="BG1010" i="6" l="1"/>
  <c r="AQ1012" i="6"/>
  <c r="AP1011" i="6"/>
  <c r="G546" i="6"/>
  <c r="O546" i="6" s="1"/>
  <c r="BA546" i="6"/>
  <c r="C546" i="6"/>
  <c r="BD1012" i="6"/>
  <c r="AM1012" i="6" s="1"/>
  <c r="AY1012" i="6"/>
  <c r="A1013" i="6"/>
  <c r="BF1010" i="6"/>
  <c r="BH1011" i="6"/>
  <c r="BJ1011" i="6"/>
  <c r="BI1011" i="6" s="1"/>
  <c r="BE1011" i="6"/>
  <c r="AW1013" i="6" l="1"/>
  <c r="AI1013" i="6"/>
  <c r="AQ1013" i="6"/>
  <c r="AP1012" i="6"/>
  <c r="L546" i="6"/>
  <c r="Z546" i="6" s="1"/>
  <c r="H546" i="6"/>
  <c r="P546" i="6" s="1"/>
  <c r="BB546" i="6"/>
  <c r="AZ547" i="6" s="1"/>
  <c r="BH1012" i="6"/>
  <c r="BJ1012" i="6"/>
  <c r="BI1012" i="6" s="1"/>
  <c r="BE1012" i="6"/>
  <c r="A1014" i="6"/>
  <c r="AI1014" i="6" s="1"/>
  <c r="AY1013" i="6"/>
  <c r="BD1013" i="6"/>
  <c r="AM1013" i="6" s="1"/>
  <c r="BG1011" i="6"/>
  <c r="BF1011" i="6" s="1"/>
  <c r="AQ1014" i="6" l="1"/>
  <c r="AP1013" i="6"/>
  <c r="C547" i="6"/>
  <c r="BA547" i="6"/>
  <c r="G547" i="6"/>
  <c r="O547" i="6" s="1"/>
  <c r="A1015" i="6"/>
  <c r="AI1015" i="6" s="1"/>
  <c r="AY1014" i="6"/>
  <c r="BD1014" i="6"/>
  <c r="AM1014" i="6" s="1"/>
  <c r="BH1013" i="6"/>
  <c r="BJ1013" i="6"/>
  <c r="BI1013" i="6" s="1"/>
  <c r="BE1013" i="6"/>
  <c r="AW1014" i="6"/>
  <c r="BG1012" i="6"/>
  <c r="BF1012" i="6" s="1"/>
  <c r="AQ1015" i="6" l="1"/>
  <c r="AW1015" i="6"/>
  <c r="AP1014" i="6"/>
  <c r="BB547" i="6"/>
  <c r="AZ548" i="6" s="1"/>
  <c r="L547" i="6"/>
  <c r="Z547" i="6" s="1"/>
  <c r="H547" i="6"/>
  <c r="P547" i="6" s="1"/>
  <c r="BJ1014" i="6"/>
  <c r="BI1014" i="6" s="1"/>
  <c r="BE1014" i="6"/>
  <c r="BH1014" i="6"/>
  <c r="BG1013" i="6"/>
  <c r="BF1013" i="6" s="1"/>
  <c r="A1016" i="6"/>
  <c r="AI1016" i="6" s="1"/>
  <c r="AY1015" i="6"/>
  <c r="BD1015" i="6"/>
  <c r="AM1015" i="6" s="1"/>
  <c r="BG1014" i="6" l="1"/>
  <c r="AQ1016" i="6"/>
  <c r="AP1015" i="6"/>
  <c r="G548" i="6"/>
  <c r="O548" i="6" s="1"/>
  <c r="BA548" i="6"/>
  <c r="C548" i="6"/>
  <c r="BF1014" i="6"/>
  <c r="BH1015" i="6"/>
  <c r="BJ1015" i="6"/>
  <c r="BI1015" i="6" s="1"/>
  <c r="BE1015" i="6"/>
  <c r="AY1016" i="6"/>
  <c r="BD1016" i="6"/>
  <c r="AM1016" i="6" s="1"/>
  <c r="A1017" i="6"/>
  <c r="AI1017" i="6" s="1"/>
  <c r="AW1016" i="6"/>
  <c r="AW1017" i="6" l="1"/>
  <c r="AQ1017" i="6"/>
  <c r="AP1016" i="6"/>
  <c r="H548" i="6"/>
  <c r="P548" i="6" s="1"/>
  <c r="L548" i="6"/>
  <c r="Z548" i="6" s="1"/>
  <c r="BB548" i="6"/>
  <c r="AZ549" i="6" s="1"/>
  <c r="BJ1016" i="6"/>
  <c r="BI1016" i="6" s="1"/>
  <c r="BE1016" i="6"/>
  <c r="BH1016" i="6"/>
  <c r="AY1017" i="6"/>
  <c r="BD1017" i="6"/>
  <c r="AM1017" i="6" s="1"/>
  <c r="A1018" i="6"/>
  <c r="AI1018" i="6" s="1"/>
  <c r="BG1015" i="6"/>
  <c r="BF1015" i="6" s="1"/>
  <c r="BG1016" i="6" l="1"/>
  <c r="BF1016" i="6" s="1"/>
  <c r="AQ1018" i="6"/>
  <c r="AP1017" i="6"/>
  <c r="G549" i="6"/>
  <c r="O549" i="6" s="1"/>
  <c r="BA549" i="6"/>
  <c r="C549" i="6"/>
  <c r="BE1017" i="6"/>
  <c r="BJ1017" i="6"/>
  <c r="BI1017" i="6" s="1"/>
  <c r="BH1017" i="6"/>
  <c r="BD1018" i="6"/>
  <c r="AM1018" i="6" s="1"/>
  <c r="A1019" i="6"/>
  <c r="AI1019" i="6" s="1"/>
  <c r="AY1018" i="6"/>
  <c r="AW1018" i="6"/>
  <c r="AQ1019" i="6" l="1"/>
  <c r="BG1017" i="6"/>
  <c r="BF1017" i="6" s="1"/>
  <c r="AW1019" i="6"/>
  <c r="AP1018" i="6"/>
  <c r="H549" i="6"/>
  <c r="P549" i="6" s="1"/>
  <c r="L549" i="6"/>
  <c r="Z549" i="6" s="1"/>
  <c r="BB549" i="6"/>
  <c r="AZ550" i="6" s="1"/>
  <c r="A1020" i="6"/>
  <c r="AI1020" i="6" s="1"/>
  <c r="AY1019" i="6"/>
  <c r="BD1019" i="6"/>
  <c r="AM1019" i="6" s="1"/>
  <c r="BE1018" i="6"/>
  <c r="BJ1018" i="6"/>
  <c r="BI1018" i="6" s="1"/>
  <c r="BH1018" i="6"/>
  <c r="AQ1020" i="6" l="1"/>
  <c r="AW1020" i="6"/>
  <c r="AP1019" i="6"/>
  <c r="BA550" i="6"/>
  <c r="BB550" i="6" s="1"/>
  <c r="G550" i="6"/>
  <c r="O550" i="6" s="1"/>
  <c r="C550" i="6"/>
  <c r="AW1021" i="6"/>
  <c r="BD1020" i="6"/>
  <c r="AM1020" i="6" s="1"/>
  <c r="A1021" i="6"/>
  <c r="AI1021" i="6" s="1"/>
  <c r="AY1020" i="6"/>
  <c r="BG1018" i="6"/>
  <c r="BF1018" i="6" s="1"/>
  <c r="BE1019" i="6"/>
  <c r="BJ1019" i="6"/>
  <c r="BI1019" i="6" s="1"/>
  <c r="BH1019" i="6"/>
  <c r="BG1019" i="6" s="1"/>
  <c r="BF1019" i="6" s="1"/>
  <c r="AQ1021" i="6" l="1"/>
  <c r="AP1020" i="6"/>
  <c r="H550" i="6"/>
  <c r="P550" i="6" s="1"/>
  <c r="L550" i="6"/>
  <c r="Z550" i="6" s="1"/>
  <c r="AZ551" i="6"/>
  <c r="A1022" i="6"/>
  <c r="AI1022" i="6" s="1"/>
  <c r="AY1021" i="6"/>
  <c r="BD1021" i="6"/>
  <c r="AM1021" i="6" s="1"/>
  <c r="BE1020" i="6"/>
  <c r="BJ1020" i="6"/>
  <c r="BI1020" i="6" s="1"/>
  <c r="BH1020" i="6"/>
  <c r="AQ1022" i="6" l="1"/>
  <c r="BG1020" i="6"/>
  <c r="BF1020" i="6" s="1"/>
  <c r="AP1021" i="6"/>
  <c r="G551" i="6"/>
  <c r="O551" i="6" s="1"/>
  <c r="C551" i="6"/>
  <c r="BA551" i="6"/>
  <c r="AY1022" i="6"/>
  <c r="BD1022" i="6"/>
  <c r="AM1022" i="6" s="1"/>
  <c r="A1023" i="6"/>
  <c r="AI1023" i="6" s="1"/>
  <c r="BE1021" i="6"/>
  <c r="BJ1021" i="6"/>
  <c r="BI1021" i="6" s="1"/>
  <c r="BH1021" i="6"/>
  <c r="AW1022" i="6"/>
  <c r="AW1023" i="6" s="1"/>
  <c r="BG1021" i="6" l="1"/>
  <c r="BF1021" i="6" s="1"/>
  <c r="AQ1023" i="6"/>
  <c r="AP1022" i="6"/>
  <c r="H551" i="6"/>
  <c r="P551" i="6" s="1"/>
  <c r="L551" i="6"/>
  <c r="Z551" i="6" s="1"/>
  <c r="BB551" i="6"/>
  <c r="AZ552" i="6" s="1"/>
  <c r="BE1022" i="6"/>
  <c r="BJ1022" i="6"/>
  <c r="BI1022" i="6" s="1"/>
  <c r="BH1022" i="6"/>
  <c r="A1024" i="6"/>
  <c r="AI1024" i="6" s="1"/>
  <c r="BD1023" i="6"/>
  <c r="AM1023" i="6" s="1"/>
  <c r="AY1023" i="6"/>
  <c r="AQ1024" i="6" l="1"/>
  <c r="AP1023" i="6"/>
  <c r="C552" i="6"/>
  <c r="BA552" i="6"/>
  <c r="BB552" i="6" s="1"/>
  <c r="G552" i="6"/>
  <c r="O552" i="6" s="1"/>
  <c r="AY1024" i="6"/>
  <c r="BD1024" i="6"/>
  <c r="AM1024" i="6" s="1"/>
  <c r="A1025" i="6"/>
  <c r="AI1025" i="6" s="1"/>
  <c r="AW1024" i="6"/>
  <c r="BE1023" i="6"/>
  <c r="BJ1023" i="6"/>
  <c r="BI1023" i="6" s="1"/>
  <c r="BH1023" i="6"/>
  <c r="BG1022" i="6"/>
  <c r="BF1022" i="6" s="1"/>
  <c r="BG1023" i="6" l="1"/>
  <c r="BF1023" i="6" s="1"/>
  <c r="AQ1025" i="6"/>
  <c r="AP1024" i="6"/>
  <c r="H552" i="6"/>
  <c r="P552" i="6" s="1"/>
  <c r="L552" i="6"/>
  <c r="Z552" i="6" s="1"/>
  <c r="AZ553" i="6"/>
  <c r="BE1024" i="6"/>
  <c r="BH1024" i="6"/>
  <c r="BJ1024" i="6"/>
  <c r="BI1024" i="6" s="1"/>
  <c r="A1026" i="6"/>
  <c r="AI1026" i="6" s="1"/>
  <c r="AY1025" i="6"/>
  <c r="BD1025" i="6"/>
  <c r="AM1025" i="6" s="1"/>
  <c r="AW1025" i="6"/>
  <c r="AW1026" i="6" l="1"/>
  <c r="AQ1026" i="6"/>
  <c r="BG1024" i="6"/>
  <c r="BF1024" i="6" s="1"/>
  <c r="AP1025" i="6"/>
  <c r="G553" i="6"/>
  <c r="O553" i="6" s="1"/>
  <c r="BA553" i="6"/>
  <c r="C553" i="6"/>
  <c r="AY1026" i="6"/>
  <c r="BD1026" i="6"/>
  <c r="AM1026" i="6" s="1"/>
  <c r="A1027" i="6"/>
  <c r="AI1027" i="6" s="1"/>
  <c r="BE1025" i="6"/>
  <c r="BJ1025" i="6"/>
  <c r="BI1025" i="6" s="1"/>
  <c r="BH1025" i="6"/>
  <c r="BG1025" i="6" l="1"/>
  <c r="BF1025" i="6" s="1"/>
  <c r="AQ1027" i="6"/>
  <c r="AP1026" i="6"/>
  <c r="H553" i="6"/>
  <c r="P553" i="6" s="1"/>
  <c r="L553" i="6"/>
  <c r="Z553" i="6" s="1"/>
  <c r="BB553" i="6"/>
  <c r="AZ554" i="6" s="1"/>
  <c r="A1028" i="6"/>
  <c r="AI1028" i="6" s="1"/>
  <c r="AY1027" i="6"/>
  <c r="BD1027" i="6"/>
  <c r="AM1027" i="6" s="1"/>
  <c r="AW1027" i="6"/>
  <c r="BE1026" i="6"/>
  <c r="BJ1026" i="6"/>
  <c r="BI1026" i="6" s="1"/>
  <c r="BH1026" i="6"/>
  <c r="BG1026" i="6" l="1"/>
  <c r="BF1026" i="6" s="1"/>
  <c r="AQ1028" i="6"/>
  <c r="AW1028" i="6"/>
  <c r="AP1027" i="6"/>
  <c r="G554" i="6"/>
  <c r="O554" i="6" s="1"/>
  <c r="BA554" i="6"/>
  <c r="BB554" i="6" s="1"/>
  <c r="AZ555" i="6" s="1"/>
  <c r="C554" i="6"/>
  <c r="BE1027" i="6"/>
  <c r="BJ1027" i="6"/>
  <c r="BI1027" i="6" s="1"/>
  <c r="BH1027" i="6"/>
  <c r="AY1028" i="6"/>
  <c r="BD1028" i="6"/>
  <c r="AM1028" i="6" s="1"/>
  <c r="A1029" i="6"/>
  <c r="AI1029" i="6" s="1"/>
  <c r="BG1027" i="6" l="1"/>
  <c r="BF1027" i="6" s="1"/>
  <c r="AQ1029" i="6"/>
  <c r="AP1028" i="6"/>
  <c r="BA555" i="6"/>
  <c r="BB555" i="6" s="1"/>
  <c r="G555" i="6"/>
  <c r="O555" i="6" s="1"/>
  <c r="C555" i="6"/>
  <c r="H554" i="6"/>
  <c r="P554" i="6" s="1"/>
  <c r="L554" i="6"/>
  <c r="Z554" i="6" s="1"/>
  <c r="A1030" i="6"/>
  <c r="AI1030" i="6" s="1"/>
  <c r="AY1029" i="6"/>
  <c r="BD1029" i="6"/>
  <c r="AM1029" i="6" s="1"/>
  <c r="AW1029" i="6"/>
  <c r="BE1028" i="6"/>
  <c r="BJ1028" i="6"/>
  <c r="BI1028" i="6" s="1"/>
  <c r="BH1028" i="6"/>
  <c r="AQ1030" i="6" l="1"/>
  <c r="AW1030" i="6"/>
  <c r="AP1029" i="6"/>
  <c r="L555" i="6"/>
  <c r="Z555" i="6" s="1"/>
  <c r="H555" i="6"/>
  <c r="P555" i="6" s="1"/>
  <c r="AZ556" i="6"/>
  <c r="BE1029" i="6"/>
  <c r="BJ1029" i="6"/>
  <c r="BI1029" i="6" s="1"/>
  <c r="BH1029" i="6"/>
  <c r="BG1028" i="6"/>
  <c r="BF1028" i="6" s="1"/>
  <c r="AY1030" i="6"/>
  <c r="BD1030" i="6"/>
  <c r="AM1030" i="6" s="1"/>
  <c r="A1031" i="6"/>
  <c r="AI1031" i="6" s="1"/>
  <c r="BG1029" i="6" l="1"/>
  <c r="BF1029" i="6" s="1"/>
  <c r="AQ1031" i="6"/>
  <c r="AP1030" i="6"/>
  <c r="G556" i="6"/>
  <c r="O556" i="6" s="1"/>
  <c r="BA556" i="6"/>
  <c r="C556" i="6"/>
  <c r="BE1030" i="6"/>
  <c r="BJ1030" i="6"/>
  <c r="BI1030" i="6" s="1"/>
  <c r="BH1030" i="6"/>
  <c r="A1032" i="6"/>
  <c r="AI1032" i="6" s="1"/>
  <c r="AY1031" i="6"/>
  <c r="BD1031" i="6"/>
  <c r="AM1031" i="6" s="1"/>
  <c r="AW1031" i="6"/>
  <c r="AW1032" i="6" l="1"/>
  <c r="BG1030" i="6"/>
  <c r="BF1030" i="6" s="1"/>
  <c r="AQ1032" i="6"/>
  <c r="AP1031" i="6"/>
  <c r="BB556" i="6"/>
  <c r="AZ557" i="6" s="1"/>
  <c r="L556" i="6"/>
  <c r="Z556" i="6" s="1"/>
  <c r="H556" i="6"/>
  <c r="P556" i="6" s="1"/>
  <c r="BE1031" i="6"/>
  <c r="BJ1031" i="6"/>
  <c r="BI1031" i="6" s="1"/>
  <c r="BH1031" i="6"/>
  <c r="AY1032" i="6"/>
  <c r="BD1032" i="6"/>
  <c r="AM1032" i="6" s="1"/>
  <c r="A1033" i="6"/>
  <c r="AI1033" i="6" s="1"/>
  <c r="BG1031" i="6" l="1"/>
  <c r="BF1031" i="6" s="1"/>
  <c r="AW1033" i="6"/>
  <c r="AQ1033" i="6"/>
  <c r="AP1032" i="6"/>
  <c r="BA557" i="6"/>
  <c r="BB557" i="6" s="1"/>
  <c r="AZ558" i="6" s="1"/>
  <c r="G557" i="6"/>
  <c r="O557" i="6" s="1"/>
  <c r="C557" i="6"/>
  <c r="A1034" i="6"/>
  <c r="AI1034" i="6" s="1"/>
  <c r="AY1033" i="6"/>
  <c r="BD1033" i="6"/>
  <c r="AM1033" i="6" s="1"/>
  <c r="BE1032" i="6"/>
  <c r="BJ1032" i="6"/>
  <c r="BI1032" i="6" s="1"/>
  <c r="BH1032" i="6"/>
  <c r="AP1033" i="6" l="1"/>
  <c r="AQ1034" i="6"/>
  <c r="C558" i="6"/>
  <c r="G558" i="6"/>
  <c r="O558" i="6" s="1"/>
  <c r="BA558" i="6"/>
  <c r="BB558" i="6" s="1"/>
  <c r="H557" i="6"/>
  <c r="P557" i="6" s="1"/>
  <c r="L557" i="6"/>
  <c r="Z557" i="6" s="1"/>
  <c r="BD1034" i="6"/>
  <c r="AM1034" i="6" s="1"/>
  <c r="A1035" i="6"/>
  <c r="AI1035" i="6" s="1"/>
  <c r="AY1034" i="6"/>
  <c r="BG1032" i="6"/>
  <c r="BF1032" i="6" s="1"/>
  <c r="BE1033" i="6"/>
  <c r="BJ1033" i="6"/>
  <c r="BI1033" i="6" s="1"/>
  <c r="BH1033" i="6"/>
  <c r="AW1034" i="6"/>
  <c r="AW1035" i="6" l="1"/>
  <c r="AQ1035" i="6"/>
  <c r="AP1034" i="6"/>
  <c r="H558" i="6"/>
  <c r="P558" i="6" s="1"/>
  <c r="L558" i="6"/>
  <c r="Z558" i="6" s="1"/>
  <c r="AZ559" i="6"/>
  <c r="A1036" i="6"/>
  <c r="AI1036" i="6" s="1"/>
  <c r="BD1035" i="6"/>
  <c r="AM1035" i="6" s="1"/>
  <c r="AY1035" i="6"/>
  <c r="BE1034" i="6"/>
  <c r="BJ1034" i="6"/>
  <c r="BI1034" i="6" s="1"/>
  <c r="BH1034" i="6"/>
  <c r="BG1033" i="6"/>
  <c r="BF1033" i="6" s="1"/>
  <c r="AQ1036" i="6" l="1"/>
  <c r="BG1034" i="6"/>
  <c r="BF1034" i="6" s="1"/>
  <c r="AP1035" i="6"/>
  <c r="G559" i="6"/>
  <c r="O559" i="6" s="1"/>
  <c r="BA559" i="6"/>
  <c r="C559" i="6"/>
  <c r="BE1035" i="6"/>
  <c r="BJ1035" i="6"/>
  <c r="BI1035" i="6" s="1"/>
  <c r="BH1035" i="6"/>
  <c r="AY1036" i="6"/>
  <c r="BD1036" i="6"/>
  <c r="AM1036" i="6" s="1"/>
  <c r="A1037" i="6"/>
  <c r="AI1037" i="6" s="1"/>
  <c r="AW1036" i="6"/>
  <c r="AW1037" i="6" l="1"/>
  <c r="AQ1037" i="6"/>
  <c r="BG1035" i="6"/>
  <c r="BF1035" i="6" s="1"/>
  <c r="AP1036" i="6"/>
  <c r="H559" i="6"/>
  <c r="P559" i="6" s="1"/>
  <c r="L559" i="6"/>
  <c r="Z559" i="6" s="1"/>
  <c r="BB559" i="6"/>
  <c r="AZ560" i="6" s="1"/>
  <c r="BE1036" i="6"/>
  <c r="BJ1036" i="6"/>
  <c r="BI1036" i="6" s="1"/>
  <c r="BH1036" i="6"/>
  <c r="A1038" i="6"/>
  <c r="AI1038" i="6" s="1"/>
  <c r="AY1037" i="6"/>
  <c r="BD1037" i="6"/>
  <c r="AM1037" i="6" s="1"/>
  <c r="BG1036" i="6" l="1"/>
  <c r="BF1036" i="6" s="1"/>
  <c r="AP1037" i="6"/>
  <c r="AQ1038" i="6"/>
  <c r="G560" i="6"/>
  <c r="O560" i="6" s="1"/>
  <c r="BA560" i="6"/>
  <c r="C560" i="6"/>
  <c r="BD1038" i="6"/>
  <c r="AM1038" i="6" s="1"/>
  <c r="A1039" i="6"/>
  <c r="AI1039" i="6" s="1"/>
  <c r="AY1038" i="6"/>
  <c r="BE1037" i="6"/>
  <c r="BJ1037" i="6"/>
  <c r="BI1037" i="6" s="1"/>
  <c r="BH1037" i="6"/>
  <c r="AW1038" i="6"/>
  <c r="AW1039" i="6" s="1"/>
  <c r="AP1038" i="6" l="1"/>
  <c r="AQ1039" i="6"/>
  <c r="H560" i="6"/>
  <c r="P560" i="6" s="1"/>
  <c r="L560" i="6"/>
  <c r="Z560" i="6" s="1"/>
  <c r="BB560" i="6"/>
  <c r="AZ561" i="6" s="1"/>
  <c r="BE1038" i="6"/>
  <c r="BJ1038" i="6"/>
  <c r="BI1038" i="6" s="1"/>
  <c r="BH1038" i="6"/>
  <c r="BG1037" i="6"/>
  <c r="BF1037" i="6" s="1"/>
  <c r="A1040" i="6"/>
  <c r="AI1040" i="6" s="1"/>
  <c r="AY1039" i="6"/>
  <c r="BD1039" i="6"/>
  <c r="AM1039" i="6" s="1"/>
  <c r="BG1038" i="6" l="1"/>
  <c r="BF1038" i="6" s="1"/>
  <c r="AQ1040" i="6"/>
  <c r="AP1039" i="6"/>
  <c r="C561" i="6"/>
  <c r="BA561" i="6"/>
  <c r="G561" i="6"/>
  <c r="O561" i="6" s="1"/>
  <c r="BD1040" i="6"/>
  <c r="AM1040" i="6" s="1"/>
  <c r="A1041" i="6"/>
  <c r="AI1041" i="6" s="1"/>
  <c r="AY1040" i="6"/>
  <c r="AW1040" i="6"/>
  <c r="BE1039" i="6"/>
  <c r="BJ1039" i="6"/>
  <c r="BI1039" i="6" s="1"/>
  <c r="BH1039" i="6"/>
  <c r="BG1039" i="6" l="1"/>
  <c r="BF1039" i="6" s="1"/>
  <c r="AQ1041" i="6"/>
  <c r="AP1040" i="6"/>
  <c r="BB561" i="6"/>
  <c r="AZ562" i="6" s="1"/>
  <c r="L561" i="6"/>
  <c r="Z561" i="6" s="1"/>
  <c r="H561" i="6"/>
  <c r="P561" i="6" s="1"/>
  <c r="BE1040" i="6"/>
  <c r="BJ1040" i="6"/>
  <c r="BI1040" i="6" s="1"/>
  <c r="BH1040" i="6"/>
  <c r="A1042" i="6"/>
  <c r="AI1042" i="6" s="1"/>
  <c r="BD1041" i="6"/>
  <c r="AM1041" i="6" s="1"/>
  <c r="AY1041" i="6"/>
  <c r="AW1041" i="6"/>
  <c r="AW1042" i="6" l="1"/>
  <c r="BG1040" i="6"/>
  <c r="BF1040" i="6" s="1"/>
  <c r="AQ1042" i="6"/>
  <c r="AP1041" i="6"/>
  <c r="BA562" i="6"/>
  <c r="BB562" i="6" s="1"/>
  <c r="AZ563" i="6" s="1"/>
  <c r="G562" i="6"/>
  <c r="O562" i="6" s="1"/>
  <c r="C562" i="6"/>
  <c r="AY1042" i="6"/>
  <c r="BD1042" i="6"/>
  <c r="AM1042" i="6" s="1"/>
  <c r="A1043" i="6"/>
  <c r="AI1043" i="6" s="1"/>
  <c r="BE1041" i="6"/>
  <c r="BJ1041" i="6"/>
  <c r="BI1041" i="6" s="1"/>
  <c r="BH1041" i="6"/>
  <c r="AQ1043" i="6" l="1"/>
  <c r="BG1041" i="6"/>
  <c r="BF1041" i="6" s="1"/>
  <c r="AP1042" i="6"/>
  <c r="G563" i="6"/>
  <c r="O563" i="6" s="1"/>
  <c r="C563" i="6"/>
  <c r="BA563" i="6"/>
  <c r="H562" i="6"/>
  <c r="P562" i="6" s="1"/>
  <c r="L562" i="6"/>
  <c r="Z562" i="6" s="1"/>
  <c r="BE1042" i="6"/>
  <c r="BJ1042" i="6"/>
  <c r="BI1042" i="6" s="1"/>
  <c r="BH1042" i="6"/>
  <c r="BG1042" i="6" s="1"/>
  <c r="A1044" i="6"/>
  <c r="AI1044" i="6" s="1"/>
  <c r="BD1043" i="6"/>
  <c r="AM1043" i="6" s="1"/>
  <c r="AY1043" i="6"/>
  <c r="AW1043" i="6"/>
  <c r="AW1044" i="6" s="1"/>
  <c r="AQ1044" i="6" l="1"/>
  <c r="AP1043" i="6"/>
  <c r="L563" i="6"/>
  <c r="Z563" i="6" s="1"/>
  <c r="H563" i="6"/>
  <c r="P563" i="6" s="1"/>
  <c r="BB563" i="6"/>
  <c r="AZ564" i="6" s="1"/>
  <c r="BE1043" i="6"/>
  <c r="BJ1043" i="6"/>
  <c r="BI1043" i="6" s="1"/>
  <c r="BH1043" i="6"/>
  <c r="AY1044" i="6"/>
  <c r="BD1044" i="6"/>
  <c r="AM1044" i="6" s="1"/>
  <c r="A1045" i="6"/>
  <c r="AI1045" i="6" s="1"/>
  <c r="BF1042" i="6"/>
  <c r="AQ1045" i="6" l="1"/>
  <c r="AP1044" i="6"/>
  <c r="BA564" i="6"/>
  <c r="BB564" i="6" s="1"/>
  <c r="G564" i="6"/>
  <c r="O564" i="6" s="1"/>
  <c r="C564" i="6"/>
  <c r="A1046" i="6"/>
  <c r="AI1046" i="6" s="1"/>
  <c r="BD1045" i="6"/>
  <c r="AM1045" i="6" s="1"/>
  <c r="AY1045" i="6"/>
  <c r="AW1045" i="6"/>
  <c r="BE1044" i="6"/>
  <c r="BJ1044" i="6"/>
  <c r="BI1044" i="6" s="1"/>
  <c r="BH1044" i="6"/>
  <c r="BG1043" i="6"/>
  <c r="BF1043" i="6" s="1"/>
  <c r="AQ1046" i="6" l="1"/>
  <c r="AW1046" i="6"/>
  <c r="AP1045" i="6"/>
  <c r="L564" i="6"/>
  <c r="Z564" i="6" s="1"/>
  <c r="H564" i="6"/>
  <c r="P564" i="6" s="1"/>
  <c r="AZ565" i="6"/>
  <c r="BD1046" i="6"/>
  <c r="AM1046" i="6" s="1"/>
  <c r="A1047" i="6"/>
  <c r="AI1047" i="6" s="1"/>
  <c r="AY1046" i="6"/>
  <c r="BG1044" i="6"/>
  <c r="BF1044" i="6" s="1"/>
  <c r="BE1045" i="6"/>
  <c r="BJ1045" i="6"/>
  <c r="BI1045" i="6" s="1"/>
  <c r="BH1045" i="6"/>
  <c r="BG1045" i="6" l="1"/>
  <c r="BF1045" i="6" s="1"/>
  <c r="AW1047" i="6"/>
  <c r="AQ1047" i="6"/>
  <c r="AP1046" i="6"/>
  <c r="BA565" i="6"/>
  <c r="BB565" i="6" s="1"/>
  <c r="G565" i="6"/>
  <c r="O565" i="6" s="1"/>
  <c r="C565" i="6"/>
  <c r="A1048" i="6"/>
  <c r="AI1048" i="6" s="1"/>
  <c r="BD1047" i="6"/>
  <c r="AM1047" i="6" s="1"/>
  <c r="AY1047" i="6"/>
  <c r="BE1046" i="6"/>
  <c r="BJ1046" i="6"/>
  <c r="BI1046" i="6" s="1"/>
  <c r="BH1046" i="6"/>
  <c r="BG1046" i="6" l="1"/>
  <c r="BF1046" i="6" s="1"/>
  <c r="AP1047" i="6"/>
  <c r="AQ1048" i="6"/>
  <c r="L565" i="6"/>
  <c r="Z565" i="6" s="1"/>
  <c r="H565" i="6"/>
  <c r="P565" i="6" s="1"/>
  <c r="AZ566" i="6"/>
  <c r="BE1047" i="6"/>
  <c r="BJ1047" i="6"/>
  <c r="BI1047" i="6" s="1"/>
  <c r="BH1047" i="6"/>
  <c r="BD1048" i="6"/>
  <c r="AM1048" i="6" s="1"/>
  <c r="A1049" i="6"/>
  <c r="AI1049" i="6" s="1"/>
  <c r="AY1048" i="6"/>
  <c r="AW1048" i="6"/>
  <c r="AW1049" i="6" l="1"/>
  <c r="AP1048" i="6"/>
  <c r="BG1047" i="6"/>
  <c r="BF1047" i="6" s="1"/>
  <c r="AQ1049" i="6"/>
  <c r="C566" i="6"/>
  <c r="G566" i="6"/>
  <c r="O566" i="6" s="1"/>
  <c r="BA566" i="6"/>
  <c r="BB566" i="6" s="1"/>
  <c r="A1050" i="6"/>
  <c r="AI1050" i="6" s="1"/>
  <c r="BD1049" i="6"/>
  <c r="AM1049" i="6" s="1"/>
  <c r="AY1049" i="6"/>
  <c r="BE1048" i="6"/>
  <c r="BJ1048" i="6"/>
  <c r="BI1048" i="6" s="1"/>
  <c r="BH1048" i="6"/>
  <c r="AW1050" i="6" l="1"/>
  <c r="AP1049" i="6"/>
  <c r="BG1048" i="6"/>
  <c r="BF1048" i="6" s="1"/>
  <c r="AQ1050" i="6"/>
  <c r="L566" i="6"/>
  <c r="Z566" i="6" s="1"/>
  <c r="H566" i="6"/>
  <c r="P566" i="6" s="1"/>
  <c r="AZ567" i="6"/>
  <c r="BE1049" i="6"/>
  <c r="BJ1049" i="6"/>
  <c r="BI1049" i="6" s="1"/>
  <c r="BH1049" i="6"/>
  <c r="BG1049" i="6" s="1"/>
  <c r="BF1049" i="6" s="1"/>
  <c r="BD1050" i="6"/>
  <c r="AM1050" i="6" s="1"/>
  <c r="A1051" i="6"/>
  <c r="AI1051" i="6" s="1"/>
  <c r="AY1050" i="6"/>
  <c r="AP1050" i="6" l="1"/>
  <c r="AQ1051" i="6"/>
  <c r="C567" i="6"/>
  <c r="BA567" i="6"/>
  <c r="BB567" i="6" s="1"/>
  <c r="G567" i="6"/>
  <c r="O567" i="6" s="1"/>
  <c r="A1052" i="6"/>
  <c r="AI1052" i="6" s="1"/>
  <c r="AY1051" i="6"/>
  <c r="BD1051" i="6"/>
  <c r="AM1051" i="6" s="1"/>
  <c r="BE1050" i="6"/>
  <c r="BJ1050" i="6"/>
  <c r="BI1050" i="6" s="1"/>
  <c r="BH1050" i="6"/>
  <c r="AW1051" i="6"/>
  <c r="AQ1052" i="6" l="1"/>
  <c r="AP1051" i="6"/>
  <c r="AW1052" i="6"/>
  <c r="L567" i="6"/>
  <c r="Z567" i="6" s="1"/>
  <c r="H567" i="6"/>
  <c r="P567" i="6" s="1"/>
  <c r="AZ568" i="6"/>
  <c r="AY1052" i="6"/>
  <c r="BD1052" i="6"/>
  <c r="AM1052" i="6" s="1"/>
  <c r="A1053" i="6"/>
  <c r="AI1053" i="6" s="1"/>
  <c r="BE1051" i="6"/>
  <c r="BJ1051" i="6"/>
  <c r="BI1051" i="6" s="1"/>
  <c r="BH1051" i="6"/>
  <c r="BG1050" i="6"/>
  <c r="BF1050" i="6" s="1"/>
  <c r="AW1053" i="6" l="1"/>
  <c r="BG1051" i="6"/>
  <c r="BF1051" i="6" s="1"/>
  <c r="AQ1053" i="6"/>
  <c r="AP1052" i="6"/>
  <c r="C568" i="6"/>
  <c r="BA568" i="6"/>
  <c r="BB568" i="6" s="1"/>
  <c r="G568" i="6"/>
  <c r="O568" i="6" s="1"/>
  <c r="A1054" i="6"/>
  <c r="AI1054" i="6" s="1"/>
  <c r="BD1053" i="6"/>
  <c r="AM1053" i="6" s="1"/>
  <c r="AY1053" i="6"/>
  <c r="BE1052" i="6"/>
  <c r="BJ1052" i="6"/>
  <c r="BI1052" i="6" s="1"/>
  <c r="BH1052" i="6"/>
  <c r="AQ1054" i="6" l="1"/>
  <c r="AP1053" i="6"/>
  <c r="H568" i="6"/>
  <c r="P568" i="6" s="1"/>
  <c r="L568" i="6"/>
  <c r="Z568" i="6" s="1"/>
  <c r="AZ569" i="6"/>
  <c r="AY1054" i="6"/>
  <c r="BD1054" i="6"/>
  <c r="AM1054" i="6" s="1"/>
  <c r="A1055" i="6"/>
  <c r="AI1055" i="6" s="1"/>
  <c r="BE1053" i="6"/>
  <c r="BJ1053" i="6"/>
  <c r="BI1053" i="6" s="1"/>
  <c r="BH1053" i="6"/>
  <c r="BG1052" i="6"/>
  <c r="BF1052" i="6" s="1"/>
  <c r="AW1054" i="6"/>
  <c r="AW1055" i="6" s="1"/>
  <c r="AQ1055" i="6" l="1"/>
  <c r="BG1053" i="6"/>
  <c r="BF1053" i="6" s="1"/>
  <c r="AP1054" i="6"/>
  <c r="C569" i="6"/>
  <c r="BA569" i="6"/>
  <c r="BB569" i="6" s="1"/>
  <c r="G569" i="6"/>
  <c r="O569" i="6" s="1"/>
  <c r="A1056" i="6"/>
  <c r="AI1056" i="6" s="1"/>
  <c r="AY1055" i="6"/>
  <c r="BD1055" i="6"/>
  <c r="AM1055" i="6" s="1"/>
  <c r="BE1054" i="6"/>
  <c r="BJ1054" i="6"/>
  <c r="BI1054" i="6" s="1"/>
  <c r="BH1054" i="6"/>
  <c r="AQ1056" i="6" l="1"/>
  <c r="BG1054" i="6"/>
  <c r="BF1054" i="6" s="1"/>
  <c r="AP1055" i="6"/>
  <c r="L569" i="6"/>
  <c r="Z569" i="6" s="1"/>
  <c r="H569" i="6"/>
  <c r="P569" i="6" s="1"/>
  <c r="AZ570" i="6"/>
  <c r="A1057" i="6"/>
  <c r="AI1057" i="6" s="1"/>
  <c r="AY1056" i="6"/>
  <c r="BD1056" i="6"/>
  <c r="AM1056" i="6" s="1"/>
  <c r="BE1055" i="6"/>
  <c r="BJ1055" i="6"/>
  <c r="BI1055" i="6" s="1"/>
  <c r="BH1055" i="6"/>
  <c r="AW1056" i="6"/>
  <c r="AQ1057" i="6" l="1"/>
  <c r="AW1057" i="6"/>
  <c r="AP1056" i="6"/>
  <c r="BA570" i="6"/>
  <c r="BB570" i="6" s="1"/>
  <c r="C570" i="6"/>
  <c r="G570" i="6"/>
  <c r="O570" i="6" s="1"/>
  <c r="BJ1056" i="6"/>
  <c r="BI1056" i="6" s="1"/>
  <c r="BE1056" i="6"/>
  <c r="BH1056" i="6"/>
  <c r="BG1055" i="6"/>
  <c r="BF1055" i="6" s="1"/>
  <c r="A1058" i="6"/>
  <c r="BD1057" i="6"/>
  <c r="AM1057" i="6" s="1"/>
  <c r="AY1057" i="6"/>
  <c r="AW1058" i="6" l="1"/>
  <c r="AI1058" i="6"/>
  <c r="BG1056" i="6"/>
  <c r="BF1056" i="6" s="1"/>
  <c r="AQ1058" i="6"/>
  <c r="AP1057" i="6"/>
  <c r="H570" i="6"/>
  <c r="P570" i="6" s="1"/>
  <c r="L570" i="6"/>
  <c r="Z570" i="6" s="1"/>
  <c r="AZ571" i="6"/>
  <c r="BJ1057" i="6"/>
  <c r="BI1057" i="6" s="1"/>
  <c r="BE1057" i="6"/>
  <c r="BH1057" i="6"/>
  <c r="A1059" i="6"/>
  <c r="AI1059" i="6" s="1"/>
  <c r="BD1058" i="6"/>
  <c r="AM1058" i="6" s="1"/>
  <c r="AY1058" i="6"/>
  <c r="BG1057" i="6" l="1"/>
  <c r="BF1057" i="6" s="1"/>
  <c r="AQ1059" i="6"/>
  <c r="AP1058" i="6"/>
  <c r="BA571" i="6"/>
  <c r="BB571" i="6" s="1"/>
  <c r="C571" i="6"/>
  <c r="G571" i="6"/>
  <c r="O571" i="6" s="1"/>
  <c r="A1060" i="6"/>
  <c r="AI1060" i="6" s="1"/>
  <c r="AY1059" i="6"/>
  <c r="BD1059" i="6"/>
  <c r="AM1059" i="6" s="1"/>
  <c r="BJ1058" i="6"/>
  <c r="BI1058" i="6" s="1"/>
  <c r="BE1058" i="6"/>
  <c r="BH1058" i="6"/>
  <c r="AW1059" i="6"/>
  <c r="AW1060" i="6" l="1"/>
  <c r="AQ1060" i="6"/>
  <c r="AP1059" i="6"/>
  <c r="H571" i="6"/>
  <c r="P571" i="6" s="1"/>
  <c r="L571" i="6"/>
  <c r="Z571" i="6" s="1"/>
  <c r="AZ572" i="6"/>
  <c r="A1061" i="6"/>
  <c r="AI1061" i="6" s="1"/>
  <c r="AY1060" i="6"/>
  <c r="BD1060" i="6"/>
  <c r="AM1060" i="6" s="1"/>
  <c r="BJ1059" i="6"/>
  <c r="BI1059" i="6" s="1"/>
  <c r="BE1059" i="6"/>
  <c r="BH1059" i="6"/>
  <c r="BG1058" i="6"/>
  <c r="BF1058" i="6" s="1"/>
  <c r="AQ1061" i="6" l="1"/>
  <c r="BG1059" i="6"/>
  <c r="BF1059" i="6" s="1"/>
  <c r="AP1060" i="6"/>
  <c r="G572" i="6"/>
  <c r="O572" i="6" s="1"/>
  <c r="C572" i="6"/>
  <c r="BA572" i="6"/>
  <c r="BB572" i="6" s="1"/>
  <c r="A1062" i="6"/>
  <c r="AI1062" i="6" s="1"/>
  <c r="AY1061" i="6"/>
  <c r="BD1061" i="6"/>
  <c r="AM1061" i="6" s="1"/>
  <c r="AW1061" i="6"/>
  <c r="BJ1060" i="6"/>
  <c r="BI1060" i="6" s="1"/>
  <c r="BE1060" i="6"/>
  <c r="BH1060" i="6"/>
  <c r="AW1062" i="6" l="1"/>
  <c r="BG1060" i="6"/>
  <c r="BF1060" i="6" s="1"/>
  <c r="AQ1062" i="6"/>
  <c r="AP1061" i="6"/>
  <c r="H572" i="6"/>
  <c r="P572" i="6" s="1"/>
  <c r="L572" i="6"/>
  <c r="Z572" i="6" s="1"/>
  <c r="AZ573" i="6"/>
  <c r="BJ1061" i="6"/>
  <c r="BI1061" i="6" s="1"/>
  <c r="BE1061" i="6"/>
  <c r="BH1061" i="6"/>
  <c r="A1063" i="6"/>
  <c r="AI1063" i="6" s="1"/>
  <c r="AY1062" i="6"/>
  <c r="BD1062" i="6"/>
  <c r="AM1062" i="6" s="1"/>
  <c r="BG1061" i="6" l="1"/>
  <c r="BF1061" i="6" s="1"/>
  <c r="AQ1063" i="6"/>
  <c r="AP1062" i="6"/>
  <c r="C573" i="6"/>
  <c r="G573" i="6"/>
  <c r="O573" i="6" s="1"/>
  <c r="BA573" i="6"/>
  <c r="BB573" i="6" s="1"/>
  <c r="A1064" i="6"/>
  <c r="AI1064" i="6" s="1"/>
  <c r="AY1063" i="6"/>
  <c r="BD1063" i="6"/>
  <c r="AM1063" i="6" s="1"/>
  <c r="BJ1062" i="6"/>
  <c r="BI1062" i="6" s="1"/>
  <c r="BE1062" i="6"/>
  <c r="BH1062" i="6"/>
  <c r="AW1063" i="6"/>
  <c r="BG1062" i="6" l="1"/>
  <c r="AQ1064" i="6"/>
  <c r="AW1064" i="6"/>
  <c r="AP1063" i="6"/>
  <c r="H573" i="6"/>
  <c r="P573" i="6" s="1"/>
  <c r="L573" i="6"/>
  <c r="Z573" i="6" s="1"/>
  <c r="AZ574" i="6"/>
  <c r="BJ1063" i="6"/>
  <c r="BI1063" i="6" s="1"/>
  <c r="BE1063" i="6"/>
  <c r="BH1063" i="6"/>
  <c r="BG1063" i="6" s="1"/>
  <c r="A1065" i="6"/>
  <c r="AI1065" i="6" s="1"/>
  <c r="AY1064" i="6"/>
  <c r="BD1064" i="6"/>
  <c r="AM1064" i="6" s="1"/>
  <c r="BF1062" i="6"/>
  <c r="AQ1065" i="6" l="1"/>
  <c r="AW1065" i="6"/>
  <c r="AP1064" i="6"/>
  <c r="C574" i="6"/>
  <c r="G574" i="6"/>
  <c r="O574" i="6" s="1"/>
  <c r="BA574" i="6"/>
  <c r="BB574" i="6" s="1"/>
  <c r="A1066" i="6"/>
  <c r="AI1066" i="6" s="1"/>
  <c r="AY1065" i="6"/>
  <c r="BD1065" i="6"/>
  <c r="AM1065" i="6" s="1"/>
  <c r="BF1063" i="6"/>
  <c r="BJ1064" i="6"/>
  <c r="BI1064" i="6" s="1"/>
  <c r="BE1064" i="6"/>
  <c r="BH1064" i="6"/>
  <c r="AQ1066" i="6" l="1"/>
  <c r="AP1065" i="6"/>
  <c r="L574" i="6"/>
  <c r="Z574" i="6" s="1"/>
  <c r="H574" i="6"/>
  <c r="P574" i="6" s="1"/>
  <c r="AZ575" i="6"/>
  <c r="A1067" i="6"/>
  <c r="AI1067" i="6" s="1"/>
  <c r="BD1066" i="6"/>
  <c r="AM1066" i="6" s="1"/>
  <c r="AY1066" i="6"/>
  <c r="BG1064" i="6"/>
  <c r="BF1064" i="6" s="1"/>
  <c r="BJ1065" i="6"/>
  <c r="BI1065" i="6" s="1"/>
  <c r="BE1065" i="6"/>
  <c r="BH1065" i="6"/>
  <c r="AW1066" i="6"/>
  <c r="BG1065" i="6" l="1"/>
  <c r="BF1065" i="6" s="1"/>
  <c r="AQ1067" i="6"/>
  <c r="AW1067" i="6"/>
  <c r="AP1066" i="6"/>
  <c r="G575" i="6"/>
  <c r="O575" i="6" s="1"/>
  <c r="C575" i="6"/>
  <c r="BA575" i="6"/>
  <c r="BJ1066" i="6"/>
  <c r="BI1066" i="6" s="1"/>
  <c r="BE1066" i="6"/>
  <c r="BH1066" i="6"/>
  <c r="A1068" i="6"/>
  <c r="AI1068" i="6" s="1"/>
  <c r="AY1067" i="6"/>
  <c r="BD1067" i="6"/>
  <c r="AM1067" i="6" s="1"/>
  <c r="BG1066" i="6" l="1"/>
  <c r="BF1066" i="6" s="1"/>
  <c r="AW1068" i="6"/>
  <c r="AQ1068" i="6"/>
  <c r="AP1067" i="6"/>
  <c r="H575" i="6"/>
  <c r="P575" i="6" s="1"/>
  <c r="L575" i="6"/>
  <c r="Z575" i="6" s="1"/>
  <c r="BB575" i="6"/>
  <c r="AZ576" i="6" s="1"/>
  <c r="BJ1067" i="6"/>
  <c r="BI1067" i="6" s="1"/>
  <c r="BE1067" i="6"/>
  <c r="BH1067" i="6"/>
  <c r="A1069" i="6"/>
  <c r="AI1069" i="6" s="1"/>
  <c r="AY1068" i="6"/>
  <c r="BD1068" i="6"/>
  <c r="AM1068" i="6" s="1"/>
  <c r="AW1069" i="6" l="1"/>
  <c r="AQ1069" i="6"/>
  <c r="AP1068" i="6"/>
  <c r="C576" i="6"/>
  <c r="G576" i="6"/>
  <c r="O576" i="6" s="1"/>
  <c r="BA576" i="6"/>
  <c r="BJ1068" i="6"/>
  <c r="BI1068" i="6" s="1"/>
  <c r="BE1068" i="6"/>
  <c r="BH1068" i="6"/>
  <c r="BG1068" i="6" s="1"/>
  <c r="A1070" i="6"/>
  <c r="AY1069" i="6"/>
  <c r="BD1069" i="6"/>
  <c r="AM1069" i="6" s="1"/>
  <c r="BG1067" i="6"/>
  <c r="BF1067" i="6" s="1"/>
  <c r="AW1070" i="6" l="1"/>
  <c r="AI1070" i="6"/>
  <c r="AQ1070" i="6"/>
  <c r="AP1069" i="6"/>
  <c r="H576" i="6"/>
  <c r="P576" i="6" s="1"/>
  <c r="L576" i="6"/>
  <c r="Z576" i="6" s="1"/>
  <c r="BB576" i="6"/>
  <c r="AZ577" i="6" s="1"/>
  <c r="A1071" i="6"/>
  <c r="AI1071" i="6" s="1"/>
  <c r="AY1070" i="6"/>
  <c r="BD1070" i="6"/>
  <c r="AM1070" i="6" s="1"/>
  <c r="BJ1069" i="6"/>
  <c r="BI1069" i="6" s="1"/>
  <c r="BE1069" i="6"/>
  <c r="BH1069" i="6"/>
  <c r="BF1068" i="6"/>
  <c r="AW1071" i="6" l="1"/>
  <c r="BG1069" i="6"/>
  <c r="BF1069" i="6" s="1"/>
  <c r="AQ1071" i="6"/>
  <c r="AP1070" i="6"/>
  <c r="C577" i="6"/>
  <c r="BA577" i="6"/>
  <c r="BB577" i="6" s="1"/>
  <c r="G577" i="6"/>
  <c r="O577" i="6" s="1"/>
  <c r="BJ1070" i="6"/>
  <c r="BI1070" i="6" s="1"/>
  <c r="BH1070" i="6"/>
  <c r="BE1070" i="6"/>
  <c r="AY1071" i="6"/>
  <c r="A1072" i="6"/>
  <c r="AI1072" i="6" s="1"/>
  <c r="BD1071" i="6"/>
  <c r="AM1071" i="6" s="1"/>
  <c r="AQ1072" i="6" l="1"/>
  <c r="BG1070" i="6"/>
  <c r="BF1070" i="6" s="1"/>
  <c r="AP1071" i="6"/>
  <c r="AZ578" i="6"/>
  <c r="H577" i="6"/>
  <c r="P577" i="6" s="1"/>
  <c r="L577" i="6"/>
  <c r="Z577" i="6" s="1"/>
  <c r="BJ1071" i="6"/>
  <c r="BI1071" i="6" s="1"/>
  <c r="BE1071" i="6"/>
  <c r="BH1071" i="6"/>
  <c r="BG1071" i="6" s="1"/>
  <c r="A1073" i="6"/>
  <c r="AI1073" i="6" s="1"/>
  <c r="AY1072" i="6"/>
  <c r="BD1072" i="6"/>
  <c r="AM1072" i="6" s="1"/>
  <c r="AW1072" i="6"/>
  <c r="AW1073" i="6" s="1"/>
  <c r="AQ1073" i="6" l="1"/>
  <c r="AP1072" i="6"/>
  <c r="G578" i="6"/>
  <c r="O578" i="6" s="1"/>
  <c r="C578" i="6"/>
  <c r="BA578" i="6"/>
  <c r="BB578" i="6" s="1"/>
  <c r="BJ1072" i="6"/>
  <c r="BI1072" i="6" s="1"/>
  <c r="BE1072" i="6"/>
  <c r="BH1072" i="6"/>
  <c r="BF1071" i="6"/>
  <c r="A1074" i="6"/>
  <c r="AI1074" i="6" s="1"/>
  <c r="BD1073" i="6"/>
  <c r="AM1073" i="6" s="1"/>
  <c r="AY1073" i="6"/>
  <c r="AW1074" i="6" l="1"/>
  <c r="AQ1074" i="6"/>
  <c r="AP1073" i="6"/>
  <c r="L578" i="6"/>
  <c r="Z578" i="6" s="1"/>
  <c r="H578" i="6"/>
  <c r="P578" i="6" s="1"/>
  <c r="AZ579" i="6"/>
  <c r="BJ1073" i="6"/>
  <c r="BI1073" i="6" s="1"/>
  <c r="BE1073" i="6"/>
  <c r="BH1073" i="6"/>
  <c r="A1075" i="6"/>
  <c r="AI1075" i="6" s="1"/>
  <c r="AY1074" i="6"/>
  <c r="BD1074" i="6"/>
  <c r="AM1074" i="6" s="1"/>
  <c r="BG1072" i="6"/>
  <c r="BF1072" i="6" s="1"/>
  <c r="AQ1075" i="6" l="1"/>
  <c r="AP1074" i="6"/>
  <c r="BA579" i="6"/>
  <c r="G579" i="6"/>
  <c r="O579" i="6" s="1"/>
  <c r="C579" i="6"/>
  <c r="A1076" i="6"/>
  <c r="AI1076" i="6" s="1"/>
  <c r="AY1075" i="6"/>
  <c r="BD1075" i="6"/>
  <c r="AM1075" i="6" s="1"/>
  <c r="AW1075" i="6"/>
  <c r="BJ1074" i="6"/>
  <c r="BI1074" i="6" s="1"/>
  <c r="BE1074" i="6"/>
  <c r="BH1074" i="6"/>
  <c r="BG1073" i="6"/>
  <c r="BF1073" i="6" s="1"/>
  <c r="BG1074" i="6" l="1"/>
  <c r="BF1074" i="6" s="1"/>
  <c r="AQ1076" i="6"/>
  <c r="AP1075" i="6"/>
  <c r="H579" i="6"/>
  <c r="P579" i="6" s="1"/>
  <c r="L579" i="6"/>
  <c r="Z579" i="6" s="1"/>
  <c r="BB579" i="6"/>
  <c r="AZ580" i="6" s="1"/>
  <c r="A1077" i="6"/>
  <c r="AI1077" i="6" s="1"/>
  <c r="AY1076" i="6"/>
  <c r="BD1076" i="6"/>
  <c r="AM1076" i="6" s="1"/>
  <c r="AW1076" i="6"/>
  <c r="AW1077" i="6" s="1"/>
  <c r="BJ1075" i="6"/>
  <c r="BI1075" i="6" s="1"/>
  <c r="BE1075" i="6"/>
  <c r="BH1075" i="6"/>
  <c r="BG1075" i="6" l="1"/>
  <c r="BF1075" i="6" s="1"/>
  <c r="AQ1077" i="6"/>
  <c r="AP1076" i="6"/>
  <c r="C580" i="6"/>
  <c r="G580" i="6"/>
  <c r="O580" i="6" s="1"/>
  <c r="BA580" i="6"/>
  <c r="BJ1076" i="6"/>
  <c r="BI1076" i="6" s="1"/>
  <c r="BE1076" i="6"/>
  <c r="BH1076" i="6"/>
  <c r="A1078" i="6"/>
  <c r="AI1078" i="6" s="1"/>
  <c r="AY1077" i="6"/>
  <c r="BD1077" i="6"/>
  <c r="AM1077" i="6" s="1"/>
  <c r="BG1076" i="6" l="1"/>
  <c r="BF1076" i="6" s="1"/>
  <c r="AQ1078" i="6"/>
  <c r="AP1077" i="6"/>
  <c r="L580" i="6"/>
  <c r="Z580" i="6" s="1"/>
  <c r="H580" i="6"/>
  <c r="P580" i="6" s="1"/>
  <c r="BB580" i="6"/>
  <c r="AZ581" i="6" s="1"/>
  <c r="A1079" i="6"/>
  <c r="AI1079" i="6" s="1"/>
  <c r="AY1078" i="6"/>
  <c r="BD1078" i="6"/>
  <c r="AM1078" i="6" s="1"/>
  <c r="BJ1077" i="6"/>
  <c r="BI1077" i="6" s="1"/>
  <c r="BE1077" i="6"/>
  <c r="BH1077" i="6"/>
  <c r="AW1078" i="6"/>
  <c r="AW1079" i="6" l="1"/>
  <c r="BG1077" i="6"/>
  <c r="AQ1079" i="6"/>
  <c r="AP1078" i="6"/>
  <c r="C581" i="6"/>
  <c r="BA581" i="6"/>
  <c r="G581" i="6"/>
  <c r="O581" i="6" s="1"/>
  <c r="BJ1078" i="6"/>
  <c r="BI1078" i="6" s="1"/>
  <c r="BE1078" i="6"/>
  <c r="BH1078" i="6"/>
  <c r="BG1078" i="6" s="1"/>
  <c r="BF1077" i="6"/>
  <c r="A1080" i="6"/>
  <c r="AI1080" i="6" s="1"/>
  <c r="AY1079" i="6"/>
  <c r="BD1079" i="6"/>
  <c r="AM1079" i="6" s="1"/>
  <c r="AW1080" i="6" l="1"/>
  <c r="AQ1080" i="6"/>
  <c r="AP1079" i="6"/>
  <c r="H581" i="6"/>
  <c r="P581" i="6" s="1"/>
  <c r="L581" i="6"/>
  <c r="Z581" i="6" s="1"/>
  <c r="BB581" i="6"/>
  <c r="AZ582" i="6" s="1"/>
  <c r="BJ1079" i="6"/>
  <c r="BI1079" i="6" s="1"/>
  <c r="BE1079" i="6"/>
  <c r="BH1079" i="6"/>
  <c r="A1081" i="6"/>
  <c r="AI1081" i="6" s="1"/>
  <c r="AY1080" i="6"/>
  <c r="BD1080" i="6"/>
  <c r="AM1080" i="6" s="1"/>
  <c r="BF1078" i="6"/>
  <c r="BG1079" i="6" l="1"/>
  <c r="BF1079" i="6" s="1"/>
  <c r="AQ1081" i="6"/>
  <c r="AP1080" i="6"/>
  <c r="BA582" i="6"/>
  <c r="BB582" i="6" s="1"/>
  <c r="G582" i="6"/>
  <c r="O582" i="6" s="1"/>
  <c r="C582" i="6"/>
  <c r="BJ1080" i="6"/>
  <c r="BI1080" i="6" s="1"/>
  <c r="BE1080" i="6"/>
  <c r="BH1080" i="6"/>
  <c r="A1082" i="6"/>
  <c r="AI1082" i="6" s="1"/>
  <c r="BD1081" i="6"/>
  <c r="AM1081" i="6" s="1"/>
  <c r="AY1081" i="6"/>
  <c r="AW1081" i="6"/>
  <c r="AW1082" i="6" l="1"/>
  <c r="BG1080" i="6"/>
  <c r="BF1080" i="6" s="1"/>
  <c r="AQ1082" i="6"/>
  <c r="AP1081" i="6"/>
  <c r="L582" i="6"/>
  <c r="Z582" i="6" s="1"/>
  <c r="H582" i="6"/>
  <c r="P582" i="6" s="1"/>
  <c r="AZ583" i="6"/>
  <c r="BJ1081" i="6"/>
  <c r="BI1081" i="6" s="1"/>
  <c r="BE1081" i="6"/>
  <c r="BH1081" i="6"/>
  <c r="A1083" i="6"/>
  <c r="AI1083" i="6" s="1"/>
  <c r="AY1082" i="6"/>
  <c r="BD1082" i="6"/>
  <c r="AM1082" i="6" s="1"/>
  <c r="BG1081" i="6" l="1"/>
  <c r="BF1081" i="6" s="1"/>
  <c r="AQ1083" i="6"/>
  <c r="AW1083" i="6"/>
  <c r="AP1082" i="6"/>
  <c r="G583" i="6"/>
  <c r="O583" i="6" s="1"/>
  <c r="C583" i="6"/>
  <c r="BA583" i="6"/>
  <c r="A1084" i="6"/>
  <c r="AI1084" i="6" s="1"/>
  <c r="AY1083" i="6"/>
  <c r="BD1083" i="6"/>
  <c r="AM1083" i="6" s="1"/>
  <c r="BJ1082" i="6"/>
  <c r="BI1082" i="6" s="1"/>
  <c r="BE1082" i="6"/>
  <c r="BH1082" i="6"/>
  <c r="AQ1084" i="6" l="1"/>
  <c r="AP1083" i="6"/>
  <c r="H583" i="6"/>
  <c r="P583" i="6" s="1"/>
  <c r="L583" i="6"/>
  <c r="Z583" i="6" s="1"/>
  <c r="BB583" i="6"/>
  <c r="AZ584" i="6" s="1"/>
  <c r="A1085" i="6"/>
  <c r="AI1085" i="6" s="1"/>
  <c r="AY1084" i="6"/>
  <c r="BD1084" i="6"/>
  <c r="AM1084" i="6" s="1"/>
  <c r="BG1082" i="6"/>
  <c r="BF1082" i="6" s="1"/>
  <c r="BJ1083" i="6"/>
  <c r="BI1083" i="6" s="1"/>
  <c r="BE1083" i="6"/>
  <c r="BH1083" i="6"/>
  <c r="AW1084" i="6"/>
  <c r="BG1083" i="6" l="1"/>
  <c r="BF1083" i="6" s="1"/>
  <c r="AQ1085" i="6"/>
  <c r="AW1085" i="6"/>
  <c r="AP1084" i="6"/>
  <c r="C584" i="6"/>
  <c r="G584" i="6"/>
  <c r="O584" i="6" s="1"/>
  <c r="BA584" i="6"/>
  <c r="BB584" i="6" s="1"/>
  <c r="AZ585" i="6" s="1"/>
  <c r="A1086" i="6"/>
  <c r="AI1086" i="6" s="1"/>
  <c r="AY1085" i="6"/>
  <c r="BD1085" i="6"/>
  <c r="AM1085" i="6" s="1"/>
  <c r="BJ1084" i="6"/>
  <c r="BI1084" i="6" s="1"/>
  <c r="BE1084" i="6"/>
  <c r="BH1084" i="6"/>
  <c r="AW1086" i="6" l="1"/>
  <c r="BG1084" i="6"/>
  <c r="BF1084" i="6" s="1"/>
  <c r="AQ1086" i="6"/>
  <c r="AP1085" i="6"/>
  <c r="C585" i="6"/>
  <c r="BA585" i="6"/>
  <c r="BB585" i="6" s="1"/>
  <c r="G585" i="6"/>
  <c r="O585" i="6" s="1"/>
  <c r="L584" i="6"/>
  <c r="Z584" i="6" s="1"/>
  <c r="H584" i="6"/>
  <c r="P584" i="6" s="1"/>
  <c r="BJ1085" i="6"/>
  <c r="BI1085" i="6" s="1"/>
  <c r="BE1085" i="6"/>
  <c r="BH1085" i="6"/>
  <c r="BG1085" i="6" s="1"/>
  <c r="A1087" i="6"/>
  <c r="AI1087" i="6" s="1"/>
  <c r="AY1086" i="6"/>
  <c r="BD1086" i="6"/>
  <c r="AM1086" i="6" s="1"/>
  <c r="AQ1087" i="6" l="1"/>
  <c r="AP1086" i="6"/>
  <c r="H585" i="6"/>
  <c r="P585" i="6" s="1"/>
  <c r="L585" i="6"/>
  <c r="Z585" i="6" s="1"/>
  <c r="AZ586" i="6"/>
  <c r="BJ1086" i="6"/>
  <c r="BI1086" i="6" s="1"/>
  <c r="BE1086" i="6"/>
  <c r="BH1086" i="6"/>
  <c r="BF1085" i="6"/>
  <c r="A1088" i="6"/>
  <c r="AI1088" i="6" s="1"/>
  <c r="AY1087" i="6"/>
  <c r="BD1087" i="6"/>
  <c r="AM1087" i="6" s="1"/>
  <c r="AW1087" i="6"/>
  <c r="BG1086" i="6" l="1"/>
  <c r="BF1086" i="6" s="1"/>
  <c r="AW1088" i="6"/>
  <c r="AQ1088" i="6"/>
  <c r="AP1087" i="6"/>
  <c r="BA586" i="6"/>
  <c r="BB586" i="6" s="1"/>
  <c r="G586" i="6"/>
  <c r="O586" i="6" s="1"/>
  <c r="C586" i="6"/>
  <c r="BJ1087" i="6"/>
  <c r="BI1087" i="6" s="1"/>
  <c r="BE1087" i="6"/>
  <c r="BH1087" i="6"/>
  <c r="BG1087" i="6" s="1"/>
  <c r="A1089" i="6"/>
  <c r="AI1089" i="6" s="1"/>
  <c r="AY1088" i="6"/>
  <c r="BD1088" i="6"/>
  <c r="AM1088" i="6" s="1"/>
  <c r="AW1089" i="6"/>
  <c r="AQ1089" i="6" l="1"/>
  <c r="AP1088" i="6"/>
  <c r="AZ587" i="6"/>
  <c r="H586" i="6"/>
  <c r="P586" i="6" s="1"/>
  <c r="L586" i="6"/>
  <c r="Z586" i="6" s="1"/>
  <c r="BF1087" i="6"/>
  <c r="BJ1088" i="6"/>
  <c r="BI1088" i="6" s="1"/>
  <c r="BE1088" i="6"/>
  <c r="BH1088" i="6"/>
  <c r="A1090" i="6"/>
  <c r="AI1090" i="6" s="1"/>
  <c r="AY1089" i="6"/>
  <c r="BD1089" i="6"/>
  <c r="AM1089" i="6" s="1"/>
  <c r="BG1088" i="6" l="1"/>
  <c r="BF1088" i="6" s="1"/>
  <c r="AW1090" i="6"/>
  <c r="AQ1090" i="6"/>
  <c r="AP1089" i="6"/>
  <c r="G587" i="6"/>
  <c r="O587" i="6" s="1"/>
  <c r="C587" i="6"/>
  <c r="BA587" i="6"/>
  <c r="BB587" i="6" s="1"/>
  <c r="BJ1089" i="6"/>
  <c r="BI1089" i="6" s="1"/>
  <c r="BE1089" i="6"/>
  <c r="BH1089" i="6"/>
  <c r="A1091" i="6"/>
  <c r="AI1091" i="6" s="1"/>
  <c r="AY1090" i="6"/>
  <c r="BD1090" i="6"/>
  <c r="AM1090" i="6" s="1"/>
  <c r="BG1089" i="6" l="1"/>
  <c r="BF1089" i="6" s="1"/>
  <c r="AW1091" i="6"/>
  <c r="AQ1091" i="6"/>
  <c r="AP1090" i="6"/>
  <c r="H587" i="6"/>
  <c r="P587" i="6" s="1"/>
  <c r="L587" i="6"/>
  <c r="Z587" i="6" s="1"/>
  <c r="AZ588" i="6"/>
  <c r="BJ1090" i="6"/>
  <c r="BI1090" i="6" s="1"/>
  <c r="BE1090" i="6"/>
  <c r="BH1090" i="6"/>
  <c r="BG1090" i="6" s="1"/>
  <c r="A1092" i="6"/>
  <c r="AI1092" i="6" s="1"/>
  <c r="AY1091" i="6"/>
  <c r="BD1091" i="6"/>
  <c r="AM1091" i="6" s="1"/>
  <c r="AQ1092" i="6" l="1"/>
  <c r="AP1091" i="6"/>
  <c r="C588" i="6"/>
  <c r="G588" i="6"/>
  <c r="O588" i="6" s="1"/>
  <c r="BA588" i="6"/>
  <c r="BB588" i="6" s="1"/>
  <c r="BJ1091" i="6"/>
  <c r="BI1091" i="6" s="1"/>
  <c r="BE1091" i="6"/>
  <c r="BH1091" i="6"/>
  <c r="A1093" i="6"/>
  <c r="AI1093" i="6" s="1"/>
  <c r="AY1092" i="6"/>
  <c r="BD1092" i="6"/>
  <c r="AM1092" i="6" s="1"/>
  <c r="BF1090" i="6"/>
  <c r="AW1092" i="6"/>
  <c r="AW1093" i="6" s="1"/>
  <c r="BG1091" i="6" l="1"/>
  <c r="BF1091" i="6" s="1"/>
  <c r="AQ1093" i="6"/>
  <c r="AP1092" i="6"/>
  <c r="H588" i="6"/>
  <c r="P588" i="6" s="1"/>
  <c r="L588" i="6"/>
  <c r="Z588" i="6" s="1"/>
  <c r="AZ589" i="6"/>
  <c r="BJ1092" i="6"/>
  <c r="BI1092" i="6" s="1"/>
  <c r="BE1092" i="6"/>
  <c r="BH1092" i="6"/>
  <c r="A1094" i="6"/>
  <c r="AI1094" i="6" s="1"/>
  <c r="AY1093" i="6"/>
  <c r="BD1093" i="6"/>
  <c r="AM1093" i="6" s="1"/>
  <c r="BG1092" i="6" l="1"/>
  <c r="AQ1094" i="6"/>
  <c r="AW1094" i="6"/>
  <c r="AP1093" i="6"/>
  <c r="C589" i="6"/>
  <c r="G589" i="6"/>
  <c r="O589" i="6" s="1"/>
  <c r="BA589" i="6"/>
  <c r="BB589" i="6" s="1"/>
  <c r="A1095" i="6"/>
  <c r="AI1095" i="6" s="1"/>
  <c r="AY1094" i="6"/>
  <c r="BD1094" i="6"/>
  <c r="AM1094" i="6" s="1"/>
  <c r="BF1092" i="6"/>
  <c r="BJ1093" i="6"/>
  <c r="BI1093" i="6" s="1"/>
  <c r="BH1093" i="6"/>
  <c r="BE1093" i="6"/>
  <c r="AQ1095" i="6" l="1"/>
  <c r="BG1093" i="6"/>
  <c r="BF1093" i="6" s="1"/>
  <c r="AP1094" i="6"/>
  <c r="L589" i="6"/>
  <c r="Z589" i="6" s="1"/>
  <c r="H589" i="6"/>
  <c r="P589" i="6" s="1"/>
  <c r="AZ590" i="6"/>
  <c r="A1096" i="6"/>
  <c r="AI1096" i="6" s="1"/>
  <c r="BD1095" i="6"/>
  <c r="AM1095" i="6" s="1"/>
  <c r="AY1095" i="6"/>
  <c r="BJ1094" i="6"/>
  <c r="BI1094" i="6" s="1"/>
  <c r="BE1094" i="6"/>
  <c r="BH1094" i="6"/>
  <c r="AW1095" i="6"/>
  <c r="BG1094" i="6" l="1"/>
  <c r="BF1094" i="6" s="1"/>
  <c r="AQ1096" i="6"/>
  <c r="AW1096" i="6"/>
  <c r="AP1095" i="6"/>
  <c r="G590" i="6"/>
  <c r="O590" i="6" s="1"/>
  <c r="C590" i="6"/>
  <c r="BA590" i="6"/>
  <c r="BD1096" i="6"/>
  <c r="AM1096" i="6" s="1"/>
  <c r="A1097" i="6"/>
  <c r="AI1097" i="6" s="1"/>
  <c r="AY1096" i="6"/>
  <c r="BJ1095" i="6"/>
  <c r="BI1095" i="6" s="1"/>
  <c r="BE1095" i="6"/>
  <c r="BH1095" i="6"/>
  <c r="BG1095" i="6" l="1"/>
  <c r="BF1095" i="6" s="1"/>
  <c r="AQ1097" i="6"/>
  <c r="AP1096" i="6"/>
  <c r="L590" i="6"/>
  <c r="Z590" i="6" s="1"/>
  <c r="H590" i="6"/>
  <c r="P590" i="6" s="1"/>
  <c r="BB590" i="6"/>
  <c r="AZ591" i="6" s="1"/>
  <c r="AY1097" i="6"/>
  <c r="A1098" i="6"/>
  <c r="AI1098" i="6" s="1"/>
  <c r="BD1097" i="6"/>
  <c r="AM1097" i="6" s="1"/>
  <c r="BE1096" i="6"/>
  <c r="BJ1096" i="6"/>
  <c r="BI1096" i="6" s="1"/>
  <c r="BH1096" i="6"/>
  <c r="AW1097" i="6"/>
  <c r="AW1098" i="6" l="1"/>
  <c r="AW1099" i="6" s="1"/>
  <c r="AQ1098" i="6"/>
  <c r="AP1097" i="6"/>
  <c r="G591" i="6"/>
  <c r="O591" i="6" s="1"/>
  <c r="C591" i="6"/>
  <c r="BA591" i="6"/>
  <c r="BE1097" i="6"/>
  <c r="BH1097" i="6"/>
  <c r="BJ1097" i="6"/>
  <c r="BI1097" i="6" s="1"/>
  <c r="BG1096" i="6"/>
  <c r="BF1096" i="6" s="1"/>
  <c r="BD1098" i="6"/>
  <c r="AM1098" i="6" s="1"/>
  <c r="A1099" i="6"/>
  <c r="AI1099" i="6" s="1"/>
  <c r="AY1098" i="6"/>
  <c r="AQ1099" i="6" l="1"/>
  <c r="AP1098" i="6"/>
  <c r="H591" i="6"/>
  <c r="P591" i="6" s="1"/>
  <c r="L591" i="6"/>
  <c r="Z591" i="6" s="1"/>
  <c r="BB591" i="6"/>
  <c r="AZ592" i="6" s="1"/>
  <c r="BH1098" i="6"/>
  <c r="BE1098" i="6"/>
  <c r="BJ1098" i="6"/>
  <c r="BI1098" i="6" s="1"/>
  <c r="BD1099" i="6"/>
  <c r="AM1099" i="6" s="1"/>
  <c r="A1100" i="6"/>
  <c r="AI1100" i="6" s="1"/>
  <c r="AY1099" i="6"/>
  <c r="BG1097" i="6"/>
  <c r="BF1097" i="6" s="1"/>
  <c r="AW1100" i="6" l="1"/>
  <c r="AQ1100" i="6"/>
  <c r="AP1099" i="6"/>
  <c r="BA592" i="6"/>
  <c r="BB592" i="6" s="1"/>
  <c r="AZ593" i="6" s="1"/>
  <c r="C592" i="6"/>
  <c r="G592" i="6"/>
  <c r="O592" i="6" s="1"/>
  <c r="BE1099" i="6"/>
  <c r="BH1099" i="6"/>
  <c r="BJ1099" i="6"/>
  <c r="BI1099" i="6" s="1"/>
  <c r="BD1100" i="6"/>
  <c r="AM1100" i="6" s="1"/>
  <c r="A1101" i="6"/>
  <c r="AI1101" i="6" s="1"/>
  <c r="AY1100" i="6"/>
  <c r="BG1098" i="6"/>
  <c r="BF1098" i="6" s="1"/>
  <c r="AQ1101" i="6" l="1"/>
  <c r="AP1100" i="6"/>
  <c r="G593" i="6"/>
  <c r="O593" i="6" s="1"/>
  <c r="C593" i="6"/>
  <c r="BA593" i="6"/>
  <c r="BB593" i="6" s="1"/>
  <c r="L592" i="6"/>
  <c r="Z592" i="6" s="1"/>
  <c r="H592" i="6"/>
  <c r="P592" i="6" s="1"/>
  <c r="BE1100" i="6"/>
  <c r="BJ1100" i="6"/>
  <c r="BI1100" i="6" s="1"/>
  <c r="BH1100" i="6"/>
  <c r="BD1101" i="6"/>
  <c r="AM1101" i="6" s="1"/>
  <c r="AY1101" i="6"/>
  <c r="A1102" i="6"/>
  <c r="AI1102" i="6" s="1"/>
  <c r="AW1101" i="6"/>
  <c r="AW1102" i="6" s="1"/>
  <c r="BG1099" i="6"/>
  <c r="BF1099" i="6" s="1"/>
  <c r="BG1100" i="6" l="1"/>
  <c r="BF1100" i="6" s="1"/>
  <c r="AQ1102" i="6"/>
  <c r="AP1101" i="6"/>
  <c r="H593" i="6"/>
  <c r="P593" i="6" s="1"/>
  <c r="L593" i="6"/>
  <c r="Z593" i="6" s="1"/>
  <c r="AZ594" i="6"/>
  <c r="BE1101" i="6"/>
  <c r="BJ1101" i="6"/>
  <c r="BI1101" i="6" s="1"/>
  <c r="BH1101" i="6"/>
  <c r="BD1102" i="6"/>
  <c r="AM1102" i="6" s="1"/>
  <c r="AY1102" i="6"/>
  <c r="A1103" i="6"/>
  <c r="AI1103" i="6" s="1"/>
  <c r="BG1101" i="6" l="1"/>
  <c r="BF1101" i="6" s="1"/>
  <c r="AQ1103" i="6"/>
  <c r="AP1102" i="6"/>
  <c r="G594" i="6"/>
  <c r="O594" i="6" s="1"/>
  <c r="C594" i="6"/>
  <c r="BA594" i="6"/>
  <c r="BB594" i="6" s="1"/>
  <c r="A1104" i="6"/>
  <c r="AI1104" i="6" s="1"/>
  <c r="AY1103" i="6"/>
  <c r="BD1103" i="6"/>
  <c r="AM1103" i="6" s="1"/>
  <c r="BE1102" i="6"/>
  <c r="BJ1102" i="6"/>
  <c r="BI1102" i="6" s="1"/>
  <c r="BH1102" i="6"/>
  <c r="AW1103" i="6"/>
  <c r="AW1104" i="6" l="1"/>
  <c r="AQ1104" i="6"/>
  <c r="AP1103" i="6"/>
  <c r="L594" i="6"/>
  <c r="Z594" i="6" s="1"/>
  <c r="H594" i="6"/>
  <c r="P594" i="6" s="1"/>
  <c r="AZ595" i="6"/>
  <c r="BE1103" i="6"/>
  <c r="BJ1103" i="6"/>
  <c r="BI1103" i="6" s="1"/>
  <c r="BH1103" i="6"/>
  <c r="BG1102" i="6"/>
  <c r="BF1102" i="6" s="1"/>
  <c r="BD1104" i="6"/>
  <c r="AM1104" i="6" s="1"/>
  <c r="A1105" i="6"/>
  <c r="AI1105" i="6" s="1"/>
  <c r="AY1104" i="6"/>
  <c r="BG1103" i="6" l="1"/>
  <c r="BF1103" i="6" s="1"/>
  <c r="AW1105" i="6"/>
  <c r="AQ1105" i="6"/>
  <c r="AP1104" i="6"/>
  <c r="BA595" i="6"/>
  <c r="BB595" i="6" s="1"/>
  <c r="G595" i="6"/>
  <c r="O595" i="6" s="1"/>
  <c r="C595" i="6"/>
  <c r="BE1104" i="6"/>
  <c r="BJ1104" i="6"/>
  <c r="BI1104" i="6" s="1"/>
  <c r="BH1104" i="6"/>
  <c r="A1106" i="6"/>
  <c r="AI1106" i="6" s="1"/>
  <c r="AY1105" i="6"/>
  <c r="BD1105" i="6"/>
  <c r="AM1105" i="6" s="1"/>
  <c r="BG1104" i="6" l="1"/>
  <c r="BF1104" i="6" s="1"/>
  <c r="AP1105" i="6"/>
  <c r="AQ1106" i="6"/>
  <c r="H595" i="6"/>
  <c r="P595" i="6" s="1"/>
  <c r="L595" i="6"/>
  <c r="Z595" i="6" s="1"/>
  <c r="AZ596" i="6"/>
  <c r="BH1105" i="6"/>
  <c r="BE1105" i="6"/>
  <c r="BJ1105" i="6"/>
  <c r="BI1105" i="6" s="1"/>
  <c r="BD1106" i="6"/>
  <c r="AM1106" i="6" s="1"/>
  <c r="A1107" i="6"/>
  <c r="AI1107" i="6" s="1"/>
  <c r="AY1106" i="6"/>
  <c r="AW1106" i="6"/>
  <c r="AW1107" i="6" s="1"/>
  <c r="AQ1107" i="6" l="1"/>
  <c r="AP1106" i="6"/>
  <c r="G596" i="6"/>
  <c r="O596" i="6" s="1"/>
  <c r="C596" i="6"/>
  <c r="BA596" i="6"/>
  <c r="BE1106" i="6"/>
  <c r="BJ1106" i="6"/>
  <c r="BI1106" i="6" s="1"/>
  <c r="BH1106" i="6"/>
  <c r="A1108" i="6"/>
  <c r="AI1108" i="6" s="1"/>
  <c r="AY1107" i="6"/>
  <c r="BD1107" i="6"/>
  <c r="AM1107" i="6" s="1"/>
  <c r="BG1105" i="6"/>
  <c r="BF1105" i="6" s="1"/>
  <c r="AQ1108" i="6" l="1"/>
  <c r="BG1106" i="6"/>
  <c r="BF1106" i="6" s="1"/>
  <c r="AP1107" i="6"/>
  <c r="H596" i="6"/>
  <c r="P596" i="6" s="1"/>
  <c r="L596" i="6"/>
  <c r="Z596" i="6" s="1"/>
  <c r="BB596" i="6"/>
  <c r="AZ597" i="6" s="1"/>
  <c r="BD1108" i="6"/>
  <c r="AM1108" i="6" s="1"/>
  <c r="A1109" i="6"/>
  <c r="AI1109" i="6" s="1"/>
  <c r="AY1108" i="6"/>
  <c r="AW1108" i="6"/>
  <c r="BE1107" i="6"/>
  <c r="BJ1107" i="6"/>
  <c r="BI1107" i="6" s="1"/>
  <c r="BH1107" i="6"/>
  <c r="AQ1109" i="6" l="1"/>
  <c r="AP1108" i="6"/>
  <c r="G597" i="6"/>
  <c r="O597" i="6" s="1"/>
  <c r="BA597" i="6"/>
  <c r="BB597" i="6" s="1"/>
  <c r="AZ598" i="6" s="1"/>
  <c r="C597" i="6"/>
  <c r="A1110" i="6"/>
  <c r="AI1110" i="6" s="1"/>
  <c r="AY1109" i="6"/>
  <c r="BD1109" i="6"/>
  <c r="AM1109" i="6" s="1"/>
  <c r="BG1107" i="6"/>
  <c r="BF1107" i="6" s="1"/>
  <c r="AW1109" i="6"/>
  <c r="AW1110" i="6" s="1"/>
  <c r="BE1108" i="6"/>
  <c r="BJ1108" i="6"/>
  <c r="BI1108" i="6" s="1"/>
  <c r="BH1108" i="6"/>
  <c r="BG1108" i="6" l="1"/>
  <c r="BF1108" i="6" s="1"/>
  <c r="AQ1110" i="6"/>
  <c r="AP1109" i="6"/>
  <c r="G598" i="6"/>
  <c r="O598" i="6" s="1"/>
  <c r="BA598" i="6"/>
  <c r="C598" i="6"/>
  <c r="L597" i="6"/>
  <c r="Z597" i="6" s="1"/>
  <c r="H597" i="6"/>
  <c r="P597" i="6" s="1"/>
  <c r="BE1109" i="6"/>
  <c r="BJ1109" i="6"/>
  <c r="BI1109" i="6" s="1"/>
  <c r="BH1109" i="6"/>
  <c r="BG1109" i="6" s="1"/>
  <c r="BF1109" i="6" s="1"/>
  <c r="BD1110" i="6"/>
  <c r="AM1110" i="6" s="1"/>
  <c r="A1111" i="6"/>
  <c r="AI1111" i="6" s="1"/>
  <c r="AY1110" i="6"/>
  <c r="AQ1111" i="6" l="1"/>
  <c r="AP1110" i="6"/>
  <c r="H598" i="6"/>
  <c r="P598" i="6" s="1"/>
  <c r="L598" i="6"/>
  <c r="Z598" i="6" s="1"/>
  <c r="BB598" i="6"/>
  <c r="AZ599" i="6" s="1"/>
  <c r="BD1111" i="6"/>
  <c r="AM1111" i="6" s="1"/>
  <c r="A1112" i="6"/>
  <c r="AI1112" i="6" s="1"/>
  <c r="AY1111" i="6"/>
  <c r="BE1110" i="6"/>
  <c r="BJ1110" i="6"/>
  <c r="BI1110" i="6" s="1"/>
  <c r="BH1110" i="6"/>
  <c r="AW1111" i="6"/>
  <c r="AQ1112" i="6" l="1"/>
  <c r="AP1111" i="6"/>
  <c r="G599" i="6"/>
  <c r="O599" i="6" s="1"/>
  <c r="C599" i="6"/>
  <c r="BA599" i="6"/>
  <c r="BD1112" i="6"/>
  <c r="AM1112" i="6" s="1"/>
  <c r="A1113" i="6"/>
  <c r="AI1113" i="6" s="1"/>
  <c r="AY1112" i="6"/>
  <c r="AW1112" i="6"/>
  <c r="BG1110" i="6"/>
  <c r="BF1110" i="6" s="1"/>
  <c r="BE1111" i="6"/>
  <c r="BJ1111" i="6"/>
  <c r="BI1111" i="6" s="1"/>
  <c r="BH1111" i="6"/>
  <c r="BG1111" i="6" l="1"/>
  <c r="BF1111" i="6" s="1"/>
  <c r="AW1113" i="6"/>
  <c r="AQ1113" i="6"/>
  <c r="AP1112" i="6"/>
  <c r="BB599" i="6"/>
  <c r="AZ600" i="6" s="1"/>
  <c r="L599" i="6"/>
  <c r="Z599" i="6" s="1"/>
  <c r="H599" i="6"/>
  <c r="P599" i="6" s="1"/>
  <c r="AY1113" i="6"/>
  <c r="A1114" i="6"/>
  <c r="AI1114" i="6" s="1"/>
  <c r="BD1113" i="6"/>
  <c r="AM1113" i="6" s="1"/>
  <c r="BE1112" i="6"/>
  <c r="BJ1112" i="6"/>
  <c r="BI1112" i="6" s="1"/>
  <c r="BH1112" i="6"/>
  <c r="AQ1114" i="6" l="1"/>
  <c r="AP1113" i="6"/>
  <c r="C600" i="6"/>
  <c r="BA600" i="6"/>
  <c r="G600" i="6"/>
  <c r="O600" i="6" s="1"/>
  <c r="BD1114" i="6"/>
  <c r="AM1114" i="6" s="1"/>
  <c r="AY1114" i="6"/>
  <c r="A1115" i="6"/>
  <c r="AI1115" i="6" s="1"/>
  <c r="BG1112" i="6"/>
  <c r="BF1112" i="6" s="1"/>
  <c r="BE1113" i="6"/>
  <c r="BJ1113" i="6"/>
  <c r="BI1113" i="6" s="1"/>
  <c r="BH1113" i="6"/>
  <c r="AW1114" i="6"/>
  <c r="AW1115" i="6" s="1"/>
  <c r="AQ1115" i="6" l="1"/>
  <c r="AP1114" i="6"/>
  <c r="L600" i="6"/>
  <c r="Z600" i="6" s="1"/>
  <c r="H600" i="6"/>
  <c r="P600" i="6" s="1"/>
  <c r="BB600" i="6"/>
  <c r="AZ601" i="6" s="1"/>
  <c r="A1116" i="6"/>
  <c r="AI1116" i="6" s="1"/>
  <c r="BD1115" i="6"/>
  <c r="AM1115" i="6" s="1"/>
  <c r="AY1115" i="6"/>
  <c r="BG1113" i="6"/>
  <c r="BF1113" i="6" s="1"/>
  <c r="BJ1114" i="6"/>
  <c r="BI1114" i="6" s="1"/>
  <c r="BH1114" i="6"/>
  <c r="BE1114" i="6"/>
  <c r="AQ1116" i="6" l="1"/>
  <c r="AW1116" i="6"/>
  <c r="AP1115" i="6"/>
  <c r="BA601" i="6"/>
  <c r="BB601" i="6" s="1"/>
  <c r="C601" i="6"/>
  <c r="G601" i="6"/>
  <c r="O601" i="6" s="1"/>
  <c r="BD1116" i="6"/>
  <c r="AM1116" i="6" s="1"/>
  <c r="AY1116" i="6"/>
  <c r="A1117" i="6"/>
  <c r="AI1117" i="6" s="1"/>
  <c r="BG1114" i="6"/>
  <c r="BF1114" i="6" s="1"/>
  <c r="BH1115" i="6"/>
  <c r="BE1115" i="6"/>
  <c r="BJ1115" i="6"/>
  <c r="BI1115" i="6" s="1"/>
  <c r="AW1117" i="6" l="1"/>
  <c r="AQ1117" i="6"/>
  <c r="AP1116" i="6"/>
  <c r="L601" i="6"/>
  <c r="Z601" i="6" s="1"/>
  <c r="H601" i="6"/>
  <c r="P601" i="6" s="1"/>
  <c r="AZ602" i="6"/>
  <c r="BH1116" i="6"/>
  <c r="BJ1116" i="6"/>
  <c r="BI1116" i="6" s="1"/>
  <c r="BE1116" i="6"/>
  <c r="BG1115" i="6"/>
  <c r="BF1115" i="6" s="1"/>
  <c r="AY1117" i="6"/>
  <c r="A1118" i="6"/>
  <c r="AI1118" i="6" s="1"/>
  <c r="BD1117" i="6"/>
  <c r="AM1117" i="6" s="1"/>
  <c r="AQ1118" i="6" l="1"/>
  <c r="AP1117" i="6"/>
  <c r="G602" i="6"/>
  <c r="O602" i="6" s="1"/>
  <c r="BA602" i="6"/>
  <c r="C602" i="6"/>
  <c r="BD1118" i="6"/>
  <c r="AM1118" i="6" s="1"/>
  <c r="A1119" i="6"/>
  <c r="AI1119" i="6" s="1"/>
  <c r="AY1118" i="6"/>
  <c r="BH1117" i="6"/>
  <c r="BE1117" i="6"/>
  <c r="BJ1117" i="6"/>
  <c r="BI1117" i="6" s="1"/>
  <c r="BG1116" i="6"/>
  <c r="BF1116" i="6" s="1"/>
  <c r="AW1118" i="6"/>
  <c r="AW1119" i="6" l="1"/>
  <c r="AQ1119" i="6"/>
  <c r="AP1118" i="6"/>
  <c r="L602" i="6"/>
  <c r="Z602" i="6" s="1"/>
  <c r="H602" i="6"/>
  <c r="P602" i="6" s="1"/>
  <c r="BB602" i="6"/>
  <c r="AZ603" i="6" s="1"/>
  <c r="BD1119" i="6"/>
  <c r="AM1119" i="6" s="1"/>
  <c r="AY1119" i="6"/>
  <c r="A1120" i="6"/>
  <c r="AI1120" i="6" s="1"/>
  <c r="BG1117" i="6"/>
  <c r="BF1117" i="6" s="1"/>
  <c r="BH1118" i="6"/>
  <c r="BG1118" i="6" s="1"/>
  <c r="BE1118" i="6"/>
  <c r="BJ1118" i="6"/>
  <c r="BI1118" i="6" s="1"/>
  <c r="AQ1120" i="6" l="1"/>
  <c r="AP1119" i="6"/>
  <c r="C603" i="6"/>
  <c r="BA603" i="6"/>
  <c r="BB603" i="6" s="1"/>
  <c r="G603" i="6"/>
  <c r="O603" i="6" s="1"/>
  <c r="BH1119" i="6"/>
  <c r="BE1119" i="6"/>
  <c r="BJ1119" i="6"/>
  <c r="BI1119" i="6" s="1"/>
  <c r="BD1120" i="6"/>
  <c r="AM1120" i="6" s="1"/>
  <c r="AY1120" i="6"/>
  <c r="A1121" i="6"/>
  <c r="AI1121" i="6" s="1"/>
  <c r="BF1118" i="6"/>
  <c r="AW1120" i="6"/>
  <c r="AW1121" i="6" l="1"/>
  <c r="AQ1121" i="6"/>
  <c r="AP1120" i="6"/>
  <c r="L603" i="6"/>
  <c r="Z603" i="6" s="1"/>
  <c r="H603" i="6"/>
  <c r="P603" i="6" s="1"/>
  <c r="AZ604" i="6"/>
  <c r="BD1121" i="6"/>
  <c r="AM1121" i="6" s="1"/>
  <c r="AY1121" i="6"/>
  <c r="A1122" i="6"/>
  <c r="AI1122" i="6" s="1"/>
  <c r="BH1120" i="6"/>
  <c r="BE1120" i="6"/>
  <c r="BJ1120" i="6"/>
  <c r="BI1120" i="6" s="1"/>
  <c r="BG1119" i="6"/>
  <c r="BF1119" i="6" s="1"/>
  <c r="AW1122" i="6" l="1"/>
  <c r="AQ1122" i="6"/>
  <c r="AP1121" i="6"/>
  <c r="C604" i="6"/>
  <c r="G604" i="6"/>
  <c r="O604" i="6" s="1"/>
  <c r="BA604" i="6"/>
  <c r="BH1121" i="6"/>
  <c r="BE1121" i="6"/>
  <c r="BJ1121" i="6"/>
  <c r="BI1121" i="6" s="1"/>
  <c r="BD1122" i="6"/>
  <c r="AM1122" i="6" s="1"/>
  <c r="AY1122" i="6"/>
  <c r="A1123" i="6"/>
  <c r="AI1123" i="6" s="1"/>
  <c r="BG1120" i="6"/>
  <c r="BF1120" i="6" s="1"/>
  <c r="AQ1123" i="6" l="1"/>
  <c r="AP1122" i="6"/>
  <c r="H604" i="6"/>
  <c r="P604" i="6" s="1"/>
  <c r="L604" i="6"/>
  <c r="Z604" i="6" s="1"/>
  <c r="BB604" i="6"/>
  <c r="AZ605" i="6" s="1"/>
  <c r="BD1123" i="6"/>
  <c r="AM1123" i="6" s="1"/>
  <c r="AY1123" i="6"/>
  <c r="A1124" i="6"/>
  <c r="AI1124" i="6" s="1"/>
  <c r="BG1121" i="6"/>
  <c r="BF1121" i="6" s="1"/>
  <c r="BH1122" i="6"/>
  <c r="BE1122" i="6"/>
  <c r="BJ1122" i="6"/>
  <c r="BI1122" i="6" s="1"/>
  <c r="AW1123" i="6"/>
  <c r="AW1124" i="6" s="1"/>
  <c r="AQ1124" i="6" l="1"/>
  <c r="AP1123" i="6"/>
  <c r="C605" i="6"/>
  <c r="G605" i="6"/>
  <c r="O605" i="6" s="1"/>
  <c r="BA605" i="6"/>
  <c r="BH1123" i="6"/>
  <c r="BJ1123" i="6"/>
  <c r="BI1123" i="6" s="1"/>
  <c r="BE1123" i="6"/>
  <c r="BD1124" i="6"/>
  <c r="AM1124" i="6" s="1"/>
  <c r="AY1124" i="6"/>
  <c r="A1125" i="6"/>
  <c r="AI1125" i="6" s="1"/>
  <c r="BG1122" i="6"/>
  <c r="BF1122" i="6" s="1"/>
  <c r="AQ1125" i="6" l="1"/>
  <c r="AP1124" i="6"/>
  <c r="H605" i="6"/>
  <c r="P605" i="6" s="1"/>
  <c r="L605" i="6"/>
  <c r="Z605" i="6" s="1"/>
  <c r="BB605" i="6"/>
  <c r="AZ606" i="6" s="1"/>
  <c r="BH1124" i="6"/>
  <c r="BJ1124" i="6"/>
  <c r="BI1124" i="6" s="1"/>
  <c r="BE1124" i="6"/>
  <c r="BD1125" i="6"/>
  <c r="AM1125" i="6" s="1"/>
  <c r="AY1125" i="6"/>
  <c r="A1126" i="6"/>
  <c r="AI1126" i="6" s="1"/>
  <c r="AW1125" i="6"/>
  <c r="BG1123" i="6"/>
  <c r="BF1123" i="6" s="1"/>
  <c r="AW1126" i="6" l="1"/>
  <c r="AQ1126" i="6"/>
  <c r="AP1125" i="6"/>
  <c r="G606" i="6"/>
  <c r="O606" i="6" s="1"/>
  <c r="C606" i="6"/>
  <c r="BA606" i="6"/>
  <c r="BD1126" i="6"/>
  <c r="AM1126" i="6" s="1"/>
  <c r="AY1126" i="6"/>
  <c r="A1127" i="6"/>
  <c r="AI1127" i="6" s="1"/>
  <c r="AW1127" i="6"/>
  <c r="BH1125" i="6"/>
  <c r="BJ1125" i="6"/>
  <c r="BI1125" i="6" s="1"/>
  <c r="BE1125" i="6"/>
  <c r="BG1124" i="6"/>
  <c r="BF1124" i="6" s="1"/>
  <c r="AQ1127" i="6" l="1"/>
  <c r="AP1126" i="6"/>
  <c r="L606" i="6"/>
  <c r="Z606" i="6" s="1"/>
  <c r="H606" i="6"/>
  <c r="P606" i="6" s="1"/>
  <c r="BB606" i="6"/>
  <c r="AZ607" i="6" s="1"/>
  <c r="BH1126" i="6"/>
  <c r="BG1126" i="6" s="1"/>
  <c r="BJ1126" i="6"/>
  <c r="BI1126" i="6" s="1"/>
  <c r="BE1126" i="6"/>
  <c r="BG1125" i="6"/>
  <c r="BF1125" i="6" s="1"/>
  <c r="BD1127" i="6"/>
  <c r="AM1127" i="6" s="1"/>
  <c r="AY1127" i="6"/>
  <c r="A1128" i="6"/>
  <c r="AI1128" i="6" s="1"/>
  <c r="AQ1128" i="6" l="1"/>
  <c r="AP1127" i="6"/>
  <c r="G607" i="6"/>
  <c r="O607" i="6" s="1"/>
  <c r="BA607" i="6"/>
  <c r="BB607" i="6" s="1"/>
  <c r="C607" i="6"/>
  <c r="BD1128" i="6"/>
  <c r="AM1128" i="6" s="1"/>
  <c r="AY1128" i="6"/>
  <c r="A1129" i="6"/>
  <c r="AI1129" i="6" s="1"/>
  <c r="BH1127" i="6"/>
  <c r="BJ1127" i="6"/>
  <c r="BI1127" i="6" s="1"/>
  <c r="BE1127" i="6"/>
  <c r="BF1126" i="6"/>
  <c r="AW1128" i="6"/>
  <c r="AW1129" i="6" s="1"/>
  <c r="BG1127" i="6" l="1"/>
  <c r="BF1127" i="6" s="1"/>
  <c r="AQ1129" i="6"/>
  <c r="AP1128" i="6"/>
  <c r="H607" i="6"/>
  <c r="P607" i="6" s="1"/>
  <c r="L607" i="6"/>
  <c r="Z607" i="6" s="1"/>
  <c r="AZ608" i="6"/>
  <c r="AW1130" i="6"/>
  <c r="BD1129" i="6"/>
  <c r="AM1129" i="6" s="1"/>
  <c r="AY1129" i="6"/>
  <c r="A1130" i="6"/>
  <c r="AI1130" i="6" s="1"/>
  <c r="BH1128" i="6"/>
  <c r="BJ1128" i="6"/>
  <c r="BI1128" i="6" s="1"/>
  <c r="BE1128" i="6"/>
  <c r="AQ1130" i="6" l="1"/>
  <c r="AP1129" i="6"/>
  <c r="G608" i="6"/>
  <c r="O608" i="6" s="1"/>
  <c r="BA608" i="6"/>
  <c r="C608" i="6"/>
  <c r="BH1129" i="6"/>
  <c r="BJ1129" i="6"/>
  <c r="BI1129" i="6" s="1"/>
  <c r="BE1129" i="6"/>
  <c r="BD1130" i="6"/>
  <c r="AM1130" i="6" s="1"/>
  <c r="AY1130" i="6"/>
  <c r="A1131" i="6"/>
  <c r="AI1131" i="6" s="1"/>
  <c r="BG1128" i="6"/>
  <c r="BF1128" i="6" s="1"/>
  <c r="AW1131" i="6" l="1"/>
  <c r="AQ1131" i="6"/>
  <c r="AP1130" i="6"/>
  <c r="H608" i="6"/>
  <c r="P608" i="6" s="1"/>
  <c r="L608" i="6"/>
  <c r="Z608" i="6" s="1"/>
  <c r="BB608" i="6"/>
  <c r="AZ609" i="6" s="1"/>
  <c r="BH1130" i="6"/>
  <c r="BJ1130" i="6"/>
  <c r="BI1130" i="6" s="1"/>
  <c r="BE1130" i="6"/>
  <c r="BD1131" i="6"/>
  <c r="AM1131" i="6" s="1"/>
  <c r="AY1131" i="6"/>
  <c r="A1132" i="6"/>
  <c r="AI1132" i="6" s="1"/>
  <c r="BG1129" i="6"/>
  <c r="BF1129" i="6" s="1"/>
  <c r="AQ1132" i="6" l="1"/>
  <c r="AP1131" i="6"/>
  <c r="G609" i="6"/>
  <c r="O609" i="6" s="1"/>
  <c r="C609" i="6"/>
  <c r="BA609" i="6"/>
  <c r="BH1131" i="6"/>
  <c r="BJ1131" i="6"/>
  <c r="BI1131" i="6" s="1"/>
  <c r="BE1131" i="6"/>
  <c r="BD1132" i="6"/>
  <c r="AM1132" i="6" s="1"/>
  <c r="AY1132" i="6"/>
  <c r="A1133" i="6"/>
  <c r="AI1133" i="6" s="1"/>
  <c r="BG1130" i="6"/>
  <c r="BF1130" i="6" s="1"/>
  <c r="AW1132" i="6"/>
  <c r="AW1133" i="6" l="1"/>
  <c r="AQ1133" i="6"/>
  <c r="AP1132" i="6"/>
  <c r="H609" i="6"/>
  <c r="P609" i="6" s="1"/>
  <c r="L609" i="6"/>
  <c r="Z609" i="6" s="1"/>
  <c r="BB609" i="6"/>
  <c r="AZ610" i="6" s="1"/>
  <c r="BH1132" i="6"/>
  <c r="BG1132" i="6" s="1"/>
  <c r="BJ1132" i="6"/>
  <c r="BI1132" i="6" s="1"/>
  <c r="BE1132" i="6"/>
  <c r="BG1131" i="6"/>
  <c r="BF1131" i="6" s="1"/>
  <c r="BD1133" i="6"/>
  <c r="AM1133" i="6" s="1"/>
  <c r="AY1133" i="6"/>
  <c r="A1134" i="6"/>
  <c r="AI1134" i="6" s="1"/>
  <c r="AQ1134" i="6" l="1"/>
  <c r="AP1133" i="6"/>
  <c r="C610" i="6"/>
  <c r="BA610" i="6"/>
  <c r="G610" i="6"/>
  <c r="O610" i="6" s="1"/>
  <c r="BD1134" i="6"/>
  <c r="AM1134" i="6" s="1"/>
  <c r="AY1134" i="6"/>
  <c r="A1135" i="6"/>
  <c r="AI1135" i="6" s="1"/>
  <c r="BH1133" i="6"/>
  <c r="BJ1133" i="6"/>
  <c r="BI1133" i="6" s="1"/>
  <c r="BE1133" i="6"/>
  <c r="BF1132" i="6"/>
  <c r="AW1134" i="6"/>
  <c r="AW1135" i="6" s="1"/>
  <c r="AT23" i="6"/>
  <c r="BG1133" i="6" l="1"/>
  <c r="AQ1135" i="6"/>
  <c r="AP1134" i="6"/>
  <c r="AB23" i="6"/>
  <c r="R23" i="6" s="1"/>
  <c r="AU23" i="6"/>
  <c r="AO24" i="6" s="1"/>
  <c r="AR24" i="6" s="1"/>
  <c r="BB610" i="6"/>
  <c r="AZ611" i="6" s="1"/>
  <c r="H610" i="6"/>
  <c r="P610" i="6" s="1"/>
  <c r="L610" i="6"/>
  <c r="Z610" i="6" s="1"/>
  <c r="BH1134" i="6"/>
  <c r="BJ1134" i="6"/>
  <c r="BI1134" i="6" s="1"/>
  <c r="BE1134" i="6"/>
  <c r="BF1133" i="6"/>
  <c r="BD1135" i="6"/>
  <c r="AM1135" i="6" s="1"/>
  <c r="AY1135" i="6"/>
  <c r="A1136" i="6"/>
  <c r="AI1136" i="6" s="1"/>
  <c r="AA23" i="6"/>
  <c r="J22" i="6"/>
  <c r="AG22" i="6"/>
  <c r="D22" i="6"/>
  <c r="AQ1136" i="6" l="1"/>
  <c r="AP1135" i="6"/>
  <c r="AS24" i="6"/>
  <c r="C611" i="6"/>
  <c r="G611" i="6"/>
  <c r="O611" i="6" s="1"/>
  <c r="BA611" i="6"/>
  <c r="BG1134" i="6"/>
  <c r="BF1134" i="6" s="1"/>
  <c r="BD1136" i="6"/>
  <c r="AM1136" i="6" s="1"/>
  <c r="AY1136" i="6"/>
  <c r="A1137" i="6"/>
  <c r="AI1137" i="6" s="1"/>
  <c r="AW1136" i="6"/>
  <c r="BH1135" i="6"/>
  <c r="BJ1135" i="6"/>
  <c r="BI1135" i="6" s="1"/>
  <c r="BE1135" i="6"/>
  <c r="N23" i="6"/>
  <c r="X24" i="6"/>
  <c r="Y24" i="6"/>
  <c r="AN23" i="6"/>
  <c r="S22" i="6"/>
  <c r="B22" i="6"/>
  <c r="AC23" i="6"/>
  <c r="AL23" i="6" l="1"/>
  <c r="E23" i="6" s="1"/>
  <c r="AK23" i="6"/>
  <c r="AQ1137" i="6"/>
  <c r="BG1135" i="6"/>
  <c r="BF1135" i="6" s="1"/>
  <c r="AP1136" i="6"/>
  <c r="BB611" i="6"/>
  <c r="AZ612" i="6" s="1"/>
  <c r="L611" i="6"/>
  <c r="Z611" i="6" s="1"/>
  <c r="H611" i="6"/>
  <c r="P611" i="6" s="1"/>
  <c r="BD1137" i="6"/>
  <c r="AM1137" i="6" s="1"/>
  <c r="AY1137" i="6"/>
  <c r="A1138" i="6"/>
  <c r="AI1138" i="6" s="1"/>
  <c r="AW1137" i="6"/>
  <c r="BH1136" i="6"/>
  <c r="BJ1136" i="6"/>
  <c r="BI1136" i="6" s="1"/>
  <c r="BE1136" i="6"/>
  <c r="F24" i="6"/>
  <c r="T22" i="6"/>
  <c r="I23" i="6"/>
  <c r="AD23" i="6"/>
  <c r="AE23" i="6"/>
  <c r="AT24" i="6"/>
  <c r="AW1138" i="6" l="1"/>
  <c r="AQ1138" i="6"/>
  <c r="BG1136" i="6"/>
  <c r="BF1136" i="6" s="1"/>
  <c r="AP1137" i="6"/>
  <c r="AB24" i="6"/>
  <c r="R24" i="6" s="1"/>
  <c r="AU24" i="6"/>
  <c r="G612" i="6"/>
  <c r="O612" i="6" s="1"/>
  <c r="C612" i="6"/>
  <c r="BA612" i="6"/>
  <c r="BH1137" i="6"/>
  <c r="BJ1137" i="6"/>
  <c r="BI1137" i="6" s="1"/>
  <c r="BE1137" i="6"/>
  <c r="BD1138" i="6"/>
  <c r="AM1138" i="6" s="1"/>
  <c r="AY1138" i="6"/>
  <c r="A1139" i="6"/>
  <c r="AI1139" i="6" s="1"/>
  <c r="AF23" i="6"/>
  <c r="AA24" i="6"/>
  <c r="J23" i="6"/>
  <c r="M23" i="6"/>
  <c r="U22" i="6"/>
  <c r="D23" i="6"/>
  <c r="BG1137" i="6" l="1"/>
  <c r="BF1137" i="6" s="1"/>
  <c r="AQ1139" i="6"/>
  <c r="AP1138" i="6"/>
  <c r="AN24" i="6"/>
  <c r="AO25" i="6"/>
  <c r="AR25" i="6" s="1"/>
  <c r="H612" i="6"/>
  <c r="P612" i="6" s="1"/>
  <c r="L612" i="6"/>
  <c r="Z612" i="6" s="1"/>
  <c r="BB612" i="6"/>
  <c r="AZ613" i="6" s="1"/>
  <c r="BH1138" i="6"/>
  <c r="BJ1138" i="6"/>
  <c r="BI1138" i="6" s="1"/>
  <c r="BE1138" i="6"/>
  <c r="BD1139" i="6"/>
  <c r="AM1139" i="6" s="1"/>
  <c r="AY1139" i="6"/>
  <c r="A1140" i="6"/>
  <c r="AI1140" i="6" s="1"/>
  <c r="AW1139" i="6"/>
  <c r="V22" i="6"/>
  <c r="Q23" i="6"/>
  <c r="N24" i="6"/>
  <c r="S23" i="6"/>
  <c r="AG23" i="6"/>
  <c r="B23" i="6"/>
  <c r="AC24" i="6"/>
  <c r="AK24" i="6" l="1"/>
  <c r="D24" i="6" s="1"/>
  <c r="AE24" i="6"/>
  <c r="AQ1140" i="6"/>
  <c r="AP1139" i="6"/>
  <c r="AS25" i="6"/>
  <c r="G613" i="6"/>
  <c r="O613" i="6" s="1"/>
  <c r="BA613" i="6"/>
  <c r="C613" i="6"/>
  <c r="BD1140" i="6"/>
  <c r="AM1140" i="6" s="1"/>
  <c r="AY1140" i="6"/>
  <c r="A1141" i="6"/>
  <c r="AI1141" i="6" s="1"/>
  <c r="AW1140" i="6"/>
  <c r="BH1139" i="6"/>
  <c r="BJ1139" i="6"/>
  <c r="BI1139" i="6" s="1"/>
  <c r="BE1139" i="6"/>
  <c r="BG1138" i="6"/>
  <c r="BF1138" i="6" s="1"/>
  <c r="X25" i="6"/>
  <c r="Y25" i="6"/>
  <c r="I24" i="6"/>
  <c r="T23" i="6"/>
  <c r="AL24" i="6"/>
  <c r="M24" i="6" s="1"/>
  <c r="AD24" i="6"/>
  <c r="AA25" i="6"/>
  <c r="AT25" i="6"/>
  <c r="AU25" i="6" l="1"/>
  <c r="AQ1141" i="6"/>
  <c r="AP1140" i="6"/>
  <c r="H613" i="6"/>
  <c r="P613" i="6" s="1"/>
  <c r="L613" i="6"/>
  <c r="Z613" i="6" s="1"/>
  <c r="BB613" i="6"/>
  <c r="AZ614" i="6" s="1"/>
  <c r="BD1141" i="6"/>
  <c r="AM1141" i="6" s="1"/>
  <c r="AY1141" i="6"/>
  <c r="A1142" i="6"/>
  <c r="AI1142" i="6" s="1"/>
  <c r="BG1139" i="6"/>
  <c r="BF1139" i="6" s="1"/>
  <c r="AW1141" i="6"/>
  <c r="BH1140" i="6"/>
  <c r="BJ1140" i="6"/>
  <c r="BI1140" i="6" s="1"/>
  <c r="BE1140" i="6"/>
  <c r="AF24" i="6"/>
  <c r="AG24" i="6" s="1"/>
  <c r="F25" i="6"/>
  <c r="J24" i="6"/>
  <c r="S24" i="6"/>
  <c r="N25" i="6"/>
  <c r="U23" i="6"/>
  <c r="Q24" i="6"/>
  <c r="E24" i="6"/>
  <c r="AB25" i="6"/>
  <c r="AO26" i="6"/>
  <c r="AR26" i="6" s="1"/>
  <c r="AQ1142" i="6" l="1"/>
  <c r="AP1141" i="6"/>
  <c r="AS26" i="6"/>
  <c r="BA614" i="6"/>
  <c r="BB614" i="6" s="1"/>
  <c r="AZ615" i="6" s="1"/>
  <c r="C614" i="6"/>
  <c r="G614" i="6"/>
  <c r="O614" i="6" s="1"/>
  <c r="BH1141" i="6"/>
  <c r="BJ1141" i="6"/>
  <c r="BI1141" i="6" s="1"/>
  <c r="BE1141" i="6"/>
  <c r="BG1140" i="6"/>
  <c r="BF1140" i="6" s="1"/>
  <c r="BD1142" i="6"/>
  <c r="AM1142" i="6" s="1"/>
  <c r="AY1142" i="6"/>
  <c r="A1143" i="6"/>
  <c r="AI1143" i="6" s="1"/>
  <c r="AW1142" i="6"/>
  <c r="AW1143" i="6" s="1"/>
  <c r="V23" i="6"/>
  <c r="X26" i="6"/>
  <c r="Y26" i="6"/>
  <c r="F26" i="6" s="1"/>
  <c r="AN25" i="6"/>
  <c r="AK25" i="6" s="1"/>
  <c r="R25" i="6"/>
  <c r="T24" i="6"/>
  <c r="B24" i="6"/>
  <c r="AT26" i="6"/>
  <c r="AB26" i="6" s="1"/>
  <c r="R26" i="6" s="1"/>
  <c r="AC25" i="6"/>
  <c r="AQ1143" i="6" l="1"/>
  <c r="AP1142" i="6"/>
  <c r="AU26" i="6"/>
  <c r="BA615" i="6"/>
  <c r="BB615" i="6" s="1"/>
  <c r="C615" i="6"/>
  <c r="G615" i="6"/>
  <c r="O615" i="6" s="1"/>
  <c r="H614" i="6"/>
  <c r="P614" i="6" s="1"/>
  <c r="L614" i="6"/>
  <c r="Z614" i="6" s="1"/>
  <c r="A1144" i="6"/>
  <c r="AI1144" i="6" s="1"/>
  <c r="AY1143" i="6"/>
  <c r="BD1143" i="6"/>
  <c r="AM1143" i="6" s="1"/>
  <c r="BH1142" i="6"/>
  <c r="BJ1142" i="6"/>
  <c r="BI1142" i="6" s="1"/>
  <c r="BE1142" i="6"/>
  <c r="BG1141" i="6"/>
  <c r="BF1141" i="6" s="1"/>
  <c r="I25" i="6"/>
  <c r="U24" i="6"/>
  <c r="AL25" i="6"/>
  <c r="AD25" i="6"/>
  <c r="AE25" i="6"/>
  <c r="D25" i="6"/>
  <c r="BG1142" i="6" l="1"/>
  <c r="AZ616" i="6"/>
  <c r="C616" i="6" s="1"/>
  <c r="AQ1144" i="6"/>
  <c r="AP1143" i="6"/>
  <c r="L615" i="6"/>
  <c r="Z615" i="6" s="1"/>
  <c r="H615" i="6"/>
  <c r="P615" i="6" s="1"/>
  <c r="BJ1143" i="6"/>
  <c r="BI1143" i="6" s="1"/>
  <c r="BE1143" i="6"/>
  <c r="BH1143" i="6"/>
  <c r="BG1143" i="6" s="1"/>
  <c r="A1145" i="6"/>
  <c r="AI1145" i="6" s="1"/>
  <c r="BD1144" i="6"/>
  <c r="AM1144" i="6" s="1"/>
  <c r="AY1144" i="6"/>
  <c r="BF1142" i="6"/>
  <c r="AW1144" i="6"/>
  <c r="AW1145" i="6" s="1"/>
  <c r="AF25" i="6"/>
  <c r="V24" i="6"/>
  <c r="AA26" i="6"/>
  <c r="J25" i="6"/>
  <c r="S25" i="6"/>
  <c r="E25" i="6"/>
  <c r="M25" i="6"/>
  <c r="G616" i="6" l="1"/>
  <c r="O616" i="6" s="1"/>
  <c r="BA616" i="6"/>
  <c r="BB616" i="6" s="1"/>
  <c r="AZ617" i="6" s="1"/>
  <c r="AQ1145" i="6"/>
  <c r="AP1144" i="6"/>
  <c r="AN26" i="6"/>
  <c r="AK26" i="6" s="1"/>
  <c r="AO27" i="6"/>
  <c r="AR27" i="6" s="1"/>
  <c r="H616" i="6"/>
  <c r="P616" i="6" s="1"/>
  <c r="L616" i="6"/>
  <c r="Z616" i="6" s="1"/>
  <c r="A1146" i="6"/>
  <c r="AI1146" i="6" s="1"/>
  <c r="AY1145" i="6"/>
  <c r="BD1145" i="6"/>
  <c r="AM1145" i="6" s="1"/>
  <c r="BF1143" i="6"/>
  <c r="BH1144" i="6"/>
  <c r="BJ1144" i="6"/>
  <c r="BI1144" i="6" s="1"/>
  <c r="BE1144" i="6"/>
  <c r="N26" i="6"/>
  <c r="B25" i="6"/>
  <c r="AG25" i="6"/>
  <c r="T25" i="6"/>
  <c r="Q25" i="6"/>
  <c r="AC26" i="6"/>
  <c r="AQ1146" i="6" l="1"/>
  <c r="AP1145" i="6"/>
  <c r="AS27" i="6"/>
  <c r="AA27" i="6" s="1"/>
  <c r="G617" i="6"/>
  <c r="O617" i="6" s="1"/>
  <c r="C617" i="6"/>
  <c r="BA617" i="6"/>
  <c r="BJ1145" i="6"/>
  <c r="BI1145" i="6" s="1"/>
  <c r="BE1145" i="6"/>
  <c r="BH1145" i="6"/>
  <c r="A1147" i="6"/>
  <c r="AI1147" i="6" s="1"/>
  <c r="BD1146" i="6"/>
  <c r="AM1146" i="6" s="1"/>
  <c r="AY1146" i="6"/>
  <c r="BG1144" i="6"/>
  <c r="BF1144" i="6" s="1"/>
  <c r="AW1146" i="6"/>
  <c r="X27" i="6"/>
  <c r="Y27" i="6"/>
  <c r="F27" i="6" s="1"/>
  <c r="I26" i="6"/>
  <c r="U25" i="6"/>
  <c r="AT27" i="6"/>
  <c r="AB27" i="6" s="1"/>
  <c r="R27" i="6" s="1"/>
  <c r="D26" i="6"/>
  <c r="AE26" i="6"/>
  <c r="AD26" i="6"/>
  <c r="AL26" i="6"/>
  <c r="BG1145" i="6" l="1"/>
  <c r="BF1145" i="6" s="1"/>
  <c r="AQ1147" i="6"/>
  <c r="AP1146" i="6"/>
  <c r="AU27" i="6"/>
  <c r="H617" i="6"/>
  <c r="P617" i="6" s="1"/>
  <c r="L617" i="6"/>
  <c r="Z617" i="6" s="1"/>
  <c r="BB617" i="6"/>
  <c r="AZ618" i="6" s="1"/>
  <c r="A1148" i="6"/>
  <c r="AI1148" i="6" s="1"/>
  <c r="AY1147" i="6"/>
  <c r="BD1147" i="6"/>
  <c r="AM1147" i="6" s="1"/>
  <c r="AW1147" i="6"/>
  <c r="AW1148" i="6" s="1"/>
  <c r="BH1146" i="6"/>
  <c r="BJ1146" i="6"/>
  <c r="BI1146" i="6" s="1"/>
  <c r="BE1146" i="6"/>
  <c r="V25" i="6"/>
  <c r="AF26" i="6"/>
  <c r="AG26" i="6" s="1"/>
  <c r="J26" i="6"/>
  <c r="N27" i="6"/>
  <c r="S26" i="6"/>
  <c r="E26" i="6"/>
  <c r="M26" i="6"/>
  <c r="AQ1148" i="6" l="1"/>
  <c r="AP1147" i="6"/>
  <c r="AN27" i="6"/>
  <c r="AO28" i="6"/>
  <c r="AR28" i="6" s="1"/>
  <c r="C618" i="6"/>
  <c r="G618" i="6"/>
  <c r="O618" i="6" s="1"/>
  <c r="BA618" i="6"/>
  <c r="BB618" i="6" s="1"/>
  <c r="BJ1147" i="6"/>
  <c r="BI1147" i="6" s="1"/>
  <c r="BE1147" i="6"/>
  <c r="BH1147" i="6"/>
  <c r="BG1147" i="6" s="1"/>
  <c r="A1149" i="6"/>
  <c r="AI1149" i="6" s="1"/>
  <c r="BD1148" i="6"/>
  <c r="AM1148" i="6" s="1"/>
  <c r="AY1148" i="6"/>
  <c r="BG1146" i="6"/>
  <c r="BF1146" i="6" s="1"/>
  <c r="B26" i="6"/>
  <c r="T26" i="6"/>
  <c r="Q26" i="6"/>
  <c r="AC27" i="6"/>
  <c r="AE27" i="6" l="1"/>
  <c r="AK27" i="6"/>
  <c r="D27" i="6" s="1"/>
  <c r="AL27" i="6"/>
  <c r="E27" i="6" s="1"/>
  <c r="AD27" i="6"/>
  <c r="AQ1149" i="6"/>
  <c r="AP1148" i="6"/>
  <c r="AS28" i="6"/>
  <c r="H618" i="6"/>
  <c r="P618" i="6" s="1"/>
  <c r="L618" i="6"/>
  <c r="Z618" i="6" s="1"/>
  <c r="AZ619" i="6"/>
  <c r="BH1148" i="6"/>
  <c r="BJ1148" i="6"/>
  <c r="BI1148" i="6" s="1"/>
  <c r="BE1148" i="6"/>
  <c r="BF1147" i="6"/>
  <c r="A1150" i="6"/>
  <c r="AI1150" i="6" s="1"/>
  <c r="AY1149" i="6"/>
  <c r="BD1149" i="6"/>
  <c r="AM1149" i="6" s="1"/>
  <c r="AW1149" i="6"/>
  <c r="I27" i="6"/>
  <c r="X28" i="6"/>
  <c r="Y28" i="6"/>
  <c r="F28" i="6" s="1"/>
  <c r="U26" i="6"/>
  <c r="AT28" i="6"/>
  <c r="AB28" i="6" s="1"/>
  <c r="R28" i="6" s="1"/>
  <c r="AF27" i="6" l="1"/>
  <c r="AG27" i="6" s="1"/>
  <c r="AW1150" i="6"/>
  <c r="S27" i="6"/>
  <c r="T27" i="6" s="1"/>
  <c r="M27" i="6"/>
  <c r="Q27" i="6" s="1"/>
  <c r="AQ1150" i="6"/>
  <c r="AP1149" i="6"/>
  <c r="AU28" i="6"/>
  <c r="BA619" i="6"/>
  <c r="BB619" i="6" s="1"/>
  <c r="G619" i="6"/>
  <c r="O619" i="6" s="1"/>
  <c r="C619" i="6"/>
  <c r="A1151" i="6"/>
  <c r="AI1151" i="6" s="1"/>
  <c r="BD1150" i="6"/>
  <c r="AM1150" i="6" s="1"/>
  <c r="AY1150" i="6"/>
  <c r="BE1149" i="6"/>
  <c r="BH1149" i="6"/>
  <c r="BJ1149" i="6"/>
  <c r="BI1149" i="6" s="1"/>
  <c r="BG1148" i="6"/>
  <c r="BF1148" i="6" s="1"/>
  <c r="V26" i="6"/>
  <c r="J27" i="6"/>
  <c r="B27" i="6" s="1"/>
  <c r="AA28" i="6"/>
  <c r="N28" i="6" s="1"/>
  <c r="U27" i="6" l="1"/>
  <c r="V27" i="6" s="1"/>
  <c r="AW1151" i="6"/>
  <c r="BG1149" i="6"/>
  <c r="BF1149" i="6" s="1"/>
  <c r="AQ1151" i="6"/>
  <c r="AP1150" i="6"/>
  <c r="AN28" i="6"/>
  <c r="AK28" i="6" s="1"/>
  <c r="AO29" i="6"/>
  <c r="AR29" i="6" s="1"/>
  <c r="H619" i="6"/>
  <c r="P619" i="6" s="1"/>
  <c r="L619" i="6"/>
  <c r="Z619" i="6" s="1"/>
  <c r="AZ620" i="6"/>
  <c r="BH1150" i="6"/>
  <c r="BJ1150" i="6"/>
  <c r="BI1150" i="6" s="1"/>
  <c r="BE1150" i="6"/>
  <c r="A1152" i="6"/>
  <c r="AI1152" i="6" s="1"/>
  <c r="AY1151" i="6"/>
  <c r="BD1151" i="6"/>
  <c r="AM1151" i="6" s="1"/>
  <c r="AC28" i="6"/>
  <c r="I28" i="6" s="1"/>
  <c r="AQ1152" i="6" l="1"/>
  <c r="AW1152" i="6"/>
  <c r="BG1150" i="6"/>
  <c r="BF1150" i="6" s="1"/>
  <c r="AP1151" i="6"/>
  <c r="AS29" i="6"/>
  <c r="G620" i="6"/>
  <c r="O620" i="6" s="1"/>
  <c r="BA620" i="6"/>
  <c r="C620" i="6"/>
  <c r="BJ1151" i="6"/>
  <c r="BI1151" i="6" s="1"/>
  <c r="BE1151" i="6"/>
  <c r="BH1151" i="6"/>
  <c r="A1153" i="6"/>
  <c r="AI1153" i="6" s="1"/>
  <c r="BD1152" i="6"/>
  <c r="AM1152" i="6" s="1"/>
  <c r="AY1152" i="6"/>
  <c r="X29" i="6"/>
  <c r="Y29" i="6"/>
  <c r="F29" i="6" s="1"/>
  <c r="D28" i="6"/>
  <c r="AL28" i="6"/>
  <c r="AE28" i="6"/>
  <c r="AD28" i="6"/>
  <c r="AT29" i="6"/>
  <c r="AB29" i="6" s="1"/>
  <c r="R29" i="6" s="1"/>
  <c r="AQ1153" i="6" l="1"/>
  <c r="AP1152" i="6"/>
  <c r="AU29" i="6"/>
  <c r="H620" i="6"/>
  <c r="P620" i="6" s="1"/>
  <c r="L620" i="6"/>
  <c r="Z620" i="6" s="1"/>
  <c r="BB620" i="6"/>
  <c r="AZ621" i="6" s="1"/>
  <c r="BH1152" i="6"/>
  <c r="BJ1152" i="6"/>
  <c r="BI1152" i="6" s="1"/>
  <c r="BE1152" i="6"/>
  <c r="A1154" i="6"/>
  <c r="AI1154" i="6" s="1"/>
  <c r="AY1153" i="6"/>
  <c r="BD1153" i="6"/>
  <c r="AM1153" i="6" s="1"/>
  <c r="AW1153" i="6"/>
  <c r="BG1151" i="6"/>
  <c r="BF1151" i="6" s="1"/>
  <c r="AF28" i="6"/>
  <c r="AG28" i="6" s="1"/>
  <c r="J28" i="6"/>
  <c r="S28" i="6"/>
  <c r="T28" i="6" s="1"/>
  <c r="E28" i="6"/>
  <c r="M28" i="6"/>
  <c r="Q28" i="6" s="1"/>
  <c r="AA29" i="6"/>
  <c r="N29" i="6" s="1"/>
  <c r="AQ1154" i="6" l="1"/>
  <c r="AW1154" i="6"/>
  <c r="AP1153" i="6"/>
  <c r="AN29" i="6"/>
  <c r="AK29" i="6" s="1"/>
  <c r="AO30" i="6"/>
  <c r="AR30" i="6" s="1"/>
  <c r="C621" i="6"/>
  <c r="BA621" i="6"/>
  <c r="BB621" i="6" s="1"/>
  <c r="G621" i="6"/>
  <c r="O621" i="6" s="1"/>
  <c r="BJ1153" i="6"/>
  <c r="BI1153" i="6" s="1"/>
  <c r="BE1153" i="6"/>
  <c r="BH1153" i="6"/>
  <c r="A1155" i="6"/>
  <c r="AI1155" i="6" s="1"/>
  <c r="BD1154" i="6"/>
  <c r="AM1154" i="6" s="1"/>
  <c r="AY1154" i="6"/>
  <c r="BG1152" i="6"/>
  <c r="BF1152" i="6" s="1"/>
  <c r="B28" i="6"/>
  <c r="U28" i="6"/>
  <c r="AC29" i="6"/>
  <c r="I29" i="6" s="1"/>
  <c r="BG1153" i="6" l="1"/>
  <c r="BF1153" i="6" s="1"/>
  <c r="AQ1155" i="6"/>
  <c r="AW1155" i="6"/>
  <c r="AP1154" i="6"/>
  <c r="AS30" i="6"/>
  <c r="H621" i="6"/>
  <c r="P621" i="6" s="1"/>
  <c r="L621" i="6"/>
  <c r="Z621" i="6" s="1"/>
  <c r="AZ622" i="6"/>
  <c r="AY1155" i="6"/>
  <c r="A1156" i="6"/>
  <c r="AI1156" i="6" s="1"/>
  <c r="BD1155" i="6"/>
  <c r="AM1155" i="6" s="1"/>
  <c r="BJ1154" i="6"/>
  <c r="BI1154" i="6" s="1"/>
  <c r="BH1154" i="6"/>
  <c r="BE1154" i="6"/>
  <c r="V28" i="6"/>
  <c r="X30" i="6"/>
  <c r="Y30" i="6"/>
  <c r="F30" i="6" s="1"/>
  <c r="AL29" i="6"/>
  <c r="D29" i="6"/>
  <c r="AD29" i="6"/>
  <c r="AE29" i="6"/>
  <c r="AT30" i="6"/>
  <c r="AB30" i="6" s="1"/>
  <c r="R30" i="6" s="1"/>
  <c r="BG1154" i="6" l="1"/>
  <c r="BF1154" i="6" s="1"/>
  <c r="AQ1156" i="6"/>
  <c r="AW1156" i="6"/>
  <c r="AP1155" i="6"/>
  <c r="AU30" i="6"/>
  <c r="BA622" i="6"/>
  <c r="BB622" i="6" s="1"/>
  <c r="G622" i="6"/>
  <c r="O622" i="6" s="1"/>
  <c r="C622" i="6"/>
  <c r="BJ1155" i="6"/>
  <c r="BI1155" i="6" s="1"/>
  <c r="BE1155" i="6"/>
  <c r="BH1155" i="6"/>
  <c r="A1157" i="6"/>
  <c r="AI1157" i="6" s="1"/>
  <c r="BD1156" i="6"/>
  <c r="AM1156" i="6" s="1"/>
  <c r="AY1156" i="6"/>
  <c r="AF29" i="6"/>
  <c r="AG29" i="6" s="1"/>
  <c r="J29" i="6"/>
  <c r="S29" i="6"/>
  <c r="T29" i="6" s="1"/>
  <c r="E29" i="6"/>
  <c r="M29" i="6"/>
  <c r="Q29" i="6" s="1"/>
  <c r="AA30" i="6"/>
  <c r="N30" i="6" s="1"/>
  <c r="BG1155" i="6" l="1"/>
  <c r="BF1155" i="6" s="1"/>
  <c r="AQ1157" i="6"/>
  <c r="AP1156" i="6"/>
  <c r="AN30" i="6"/>
  <c r="AK30" i="6" s="1"/>
  <c r="AO31" i="6"/>
  <c r="AR31" i="6" s="1"/>
  <c r="H622" i="6"/>
  <c r="P622" i="6" s="1"/>
  <c r="L622" i="6"/>
  <c r="Z622" i="6" s="1"/>
  <c r="AZ623" i="6"/>
  <c r="A1158" i="6"/>
  <c r="AI1158" i="6" s="1"/>
  <c r="AY1157" i="6"/>
  <c r="BD1157" i="6"/>
  <c r="AM1157" i="6" s="1"/>
  <c r="AW1157" i="6"/>
  <c r="BH1156" i="6"/>
  <c r="BJ1156" i="6"/>
  <c r="BI1156" i="6" s="1"/>
  <c r="BE1156" i="6"/>
  <c r="B29" i="6"/>
  <c r="U29" i="6"/>
  <c r="AC30" i="6"/>
  <c r="I30" i="6" s="1"/>
  <c r="AQ1158" i="6" l="1"/>
  <c r="BG1156" i="6"/>
  <c r="BF1156" i="6" s="1"/>
  <c r="AP1157" i="6"/>
  <c r="AS31" i="6"/>
  <c r="G623" i="6"/>
  <c r="O623" i="6" s="1"/>
  <c r="BA623" i="6"/>
  <c r="BB623" i="6" s="1"/>
  <c r="C623" i="6"/>
  <c r="BJ1157" i="6"/>
  <c r="BI1157" i="6" s="1"/>
  <c r="BE1157" i="6"/>
  <c r="BH1157" i="6"/>
  <c r="A1159" i="6"/>
  <c r="AI1159" i="6" s="1"/>
  <c r="AY1158" i="6"/>
  <c r="BD1158" i="6"/>
  <c r="AM1158" i="6" s="1"/>
  <c r="AW1158" i="6"/>
  <c r="V29" i="6"/>
  <c r="X31" i="6"/>
  <c r="J30" i="6" s="1"/>
  <c r="Y31" i="6"/>
  <c r="F31" i="6" s="1"/>
  <c r="D30" i="6"/>
  <c r="AE30" i="6"/>
  <c r="AL30" i="6"/>
  <c r="AD30" i="6"/>
  <c r="AT31" i="6"/>
  <c r="AB31" i="6" s="1"/>
  <c r="R31" i="6" s="1"/>
  <c r="AW1159" i="6" l="1"/>
  <c r="BG1157" i="6"/>
  <c r="BF1157" i="6" s="1"/>
  <c r="AQ1159" i="6"/>
  <c r="AP1158" i="6"/>
  <c r="AU31" i="6"/>
  <c r="H623" i="6"/>
  <c r="P623" i="6" s="1"/>
  <c r="L623" i="6"/>
  <c r="Z623" i="6" s="1"/>
  <c r="AZ624" i="6"/>
  <c r="BE1158" i="6"/>
  <c r="BJ1158" i="6"/>
  <c r="BI1158" i="6" s="1"/>
  <c r="BH1158" i="6"/>
  <c r="A1160" i="6"/>
  <c r="AI1160" i="6" s="1"/>
  <c r="AY1159" i="6"/>
  <c r="BD1159" i="6"/>
  <c r="AM1159" i="6" s="1"/>
  <c r="AF30" i="6"/>
  <c r="AG30" i="6" s="1"/>
  <c r="S30" i="6"/>
  <c r="T30" i="6" s="1"/>
  <c r="E30" i="6"/>
  <c r="B30" i="6" s="1"/>
  <c r="M30" i="6"/>
  <c r="Q30" i="6" s="1"/>
  <c r="AA31" i="6"/>
  <c r="N31" i="6" s="1"/>
  <c r="BG1158" i="6" l="1"/>
  <c r="BF1158" i="6" s="1"/>
  <c r="AQ1160" i="6"/>
  <c r="AW1160" i="6"/>
  <c r="AP1159" i="6"/>
  <c r="AN31" i="6"/>
  <c r="AK31" i="6" s="1"/>
  <c r="AO32" i="6"/>
  <c r="AR32" i="6" s="1"/>
  <c r="G624" i="6"/>
  <c r="O624" i="6" s="1"/>
  <c r="BA624" i="6"/>
  <c r="C624" i="6"/>
  <c r="BD1160" i="6"/>
  <c r="AM1160" i="6" s="1"/>
  <c r="AY1160" i="6"/>
  <c r="A1161" i="6"/>
  <c r="AI1161" i="6" s="1"/>
  <c r="BE1159" i="6"/>
  <c r="BJ1159" i="6"/>
  <c r="BI1159" i="6" s="1"/>
  <c r="BH1159" i="6"/>
  <c r="U30" i="6"/>
  <c r="V30" i="6" s="1"/>
  <c r="AC31" i="6"/>
  <c r="I31" i="6" s="1"/>
  <c r="BG1159" i="6" l="1"/>
  <c r="BF1159" i="6" s="1"/>
  <c r="AW1161" i="6"/>
  <c r="AQ1161" i="6"/>
  <c r="AP1160" i="6"/>
  <c r="AS32" i="6"/>
  <c r="H624" i="6"/>
  <c r="P624" i="6" s="1"/>
  <c r="L624" i="6"/>
  <c r="Z624" i="6" s="1"/>
  <c r="BB624" i="6"/>
  <c r="AZ625" i="6" s="1"/>
  <c r="BE1160" i="6"/>
  <c r="BJ1160" i="6"/>
  <c r="BI1160" i="6" s="1"/>
  <c r="BH1160" i="6"/>
  <c r="A1162" i="6"/>
  <c r="AI1162" i="6" s="1"/>
  <c r="AY1161" i="6"/>
  <c r="BD1161" i="6"/>
  <c r="AM1161" i="6" s="1"/>
  <c r="X32" i="6"/>
  <c r="J31" i="6" s="1"/>
  <c r="Y32" i="6"/>
  <c r="F32" i="6" s="1"/>
  <c r="AL31" i="6"/>
  <c r="AE31" i="6"/>
  <c r="AD31" i="6"/>
  <c r="D31" i="6"/>
  <c r="AT32" i="6"/>
  <c r="AB32" i="6" s="1"/>
  <c r="R32" i="6" s="1"/>
  <c r="BG1160" i="6" l="1"/>
  <c r="BF1160" i="6" s="1"/>
  <c r="AQ1162" i="6"/>
  <c r="AP1161" i="6"/>
  <c r="AU32" i="6"/>
  <c r="AO33" i="6" s="1"/>
  <c r="AR33" i="6" s="1"/>
  <c r="G625" i="6"/>
  <c r="O625" i="6" s="1"/>
  <c r="C625" i="6"/>
  <c r="BA625" i="6"/>
  <c r="A1163" i="6"/>
  <c r="AI1163" i="6" s="1"/>
  <c r="AY1162" i="6"/>
  <c r="BD1162" i="6"/>
  <c r="AM1162" i="6" s="1"/>
  <c r="BE1161" i="6"/>
  <c r="BJ1161" i="6"/>
  <c r="BI1161" i="6" s="1"/>
  <c r="BH1161" i="6"/>
  <c r="AW1162" i="6"/>
  <c r="AF31" i="6"/>
  <c r="AG31" i="6" s="1"/>
  <c r="S31" i="6"/>
  <c r="T31" i="6" s="1"/>
  <c r="E31" i="6"/>
  <c r="B31" i="6" s="1"/>
  <c r="M31" i="6"/>
  <c r="Q31" i="6" s="1"/>
  <c r="AA32" i="6"/>
  <c r="N32" i="6" s="1"/>
  <c r="AW1163" i="6" l="1"/>
  <c r="BG1161" i="6"/>
  <c r="BF1161" i="6" s="1"/>
  <c r="AQ1163" i="6"/>
  <c r="AP1162" i="6"/>
  <c r="AS33" i="6"/>
  <c r="H625" i="6"/>
  <c r="P625" i="6" s="1"/>
  <c r="L625" i="6"/>
  <c r="Z625" i="6" s="1"/>
  <c r="BB625" i="6"/>
  <c r="AZ626" i="6" s="1"/>
  <c r="AY1163" i="6"/>
  <c r="BD1163" i="6"/>
  <c r="AM1163" i="6" s="1"/>
  <c r="A1164" i="6"/>
  <c r="AI1164" i="6" s="1"/>
  <c r="BE1162" i="6"/>
  <c r="BJ1162" i="6"/>
  <c r="BI1162" i="6" s="1"/>
  <c r="BH1162" i="6"/>
  <c r="AN32" i="6"/>
  <c r="U31" i="6"/>
  <c r="V31" i="6" s="1"/>
  <c r="AC32" i="6"/>
  <c r="I32" i="6" s="1"/>
  <c r="AL32" i="6" l="1"/>
  <c r="E32" i="6" s="1"/>
  <c r="AK32" i="6"/>
  <c r="D32" i="6" s="1"/>
  <c r="BG1162" i="6"/>
  <c r="BF1162" i="6" s="1"/>
  <c r="AQ1164" i="6"/>
  <c r="AW1164" i="6"/>
  <c r="AP1163" i="6"/>
  <c r="C626" i="6"/>
  <c r="G626" i="6"/>
  <c r="O626" i="6" s="1"/>
  <c r="BA626" i="6"/>
  <c r="A1165" i="6"/>
  <c r="AI1165" i="6" s="1"/>
  <c r="AY1164" i="6"/>
  <c r="BD1164" i="6"/>
  <c r="AM1164" i="6" s="1"/>
  <c r="BE1163" i="6"/>
  <c r="BJ1163" i="6"/>
  <c r="BI1163" i="6" s="1"/>
  <c r="BH1163" i="6"/>
  <c r="X33" i="6"/>
  <c r="Y33" i="6"/>
  <c r="F33" i="6" s="1"/>
  <c r="AD32" i="6"/>
  <c r="AE32" i="6"/>
  <c r="AT33" i="6"/>
  <c r="M32" i="6" l="1"/>
  <c r="Q32" i="6" s="1"/>
  <c r="AQ1165" i="6"/>
  <c r="BG1163" i="6"/>
  <c r="BF1163" i="6" s="1"/>
  <c r="AP1164" i="6"/>
  <c r="AB33" i="6"/>
  <c r="R33" i="6" s="1"/>
  <c r="AU33" i="6"/>
  <c r="H626" i="6"/>
  <c r="P626" i="6" s="1"/>
  <c r="L626" i="6"/>
  <c r="Z626" i="6" s="1"/>
  <c r="BB626" i="6"/>
  <c r="AZ627" i="6" s="1"/>
  <c r="AY1165" i="6"/>
  <c r="A1166" i="6"/>
  <c r="AI1166" i="6" s="1"/>
  <c r="BD1165" i="6"/>
  <c r="AM1165" i="6" s="1"/>
  <c r="BE1164" i="6"/>
  <c r="BJ1164" i="6"/>
  <c r="BI1164" i="6" s="1"/>
  <c r="BH1164" i="6"/>
  <c r="AW1165" i="6"/>
  <c r="AF32" i="6"/>
  <c r="AG32" i="6" s="1"/>
  <c r="J32" i="6"/>
  <c r="B32" i="6" s="1"/>
  <c r="S32" i="6"/>
  <c r="T32" i="6" s="1"/>
  <c r="AA33" i="6"/>
  <c r="N33" i="6" s="1"/>
  <c r="U32" i="6" l="1"/>
  <c r="V32" i="6" s="1"/>
  <c r="BG1164" i="6"/>
  <c r="BF1164" i="6" s="1"/>
  <c r="AQ1166" i="6"/>
  <c r="AW1166" i="6"/>
  <c r="AP1165" i="6"/>
  <c r="AN33" i="6"/>
  <c r="AK33" i="6" s="1"/>
  <c r="AO34" i="6"/>
  <c r="AR34" i="6" s="1"/>
  <c r="G627" i="6"/>
  <c r="O627" i="6" s="1"/>
  <c r="BA627" i="6"/>
  <c r="BB627" i="6" s="1"/>
  <c r="C627" i="6"/>
  <c r="BE1165" i="6"/>
  <c r="BJ1165" i="6"/>
  <c r="BI1165" i="6" s="1"/>
  <c r="BH1165" i="6"/>
  <c r="A1167" i="6"/>
  <c r="AI1167" i="6" s="1"/>
  <c r="AY1166" i="6"/>
  <c r="BD1166" i="6"/>
  <c r="AM1166" i="6" s="1"/>
  <c r="AC33" i="6"/>
  <c r="BG1165" i="6" l="1"/>
  <c r="BF1165" i="6" s="1"/>
  <c r="AW1167" i="6"/>
  <c r="AQ1167" i="6"/>
  <c r="AP1166" i="6"/>
  <c r="AS34" i="6"/>
  <c r="AA34" i="6" s="1"/>
  <c r="N34" i="6" s="1"/>
  <c r="L627" i="6"/>
  <c r="Z627" i="6" s="1"/>
  <c r="H627" i="6"/>
  <c r="P627" i="6" s="1"/>
  <c r="AZ628" i="6"/>
  <c r="AY1167" i="6"/>
  <c r="A1168" i="6"/>
  <c r="AI1168" i="6" s="1"/>
  <c r="BD1167" i="6"/>
  <c r="AM1167" i="6" s="1"/>
  <c r="BE1166" i="6"/>
  <c r="BH1166" i="6"/>
  <c r="BJ1166" i="6"/>
  <c r="BI1166" i="6" s="1"/>
  <c r="I33" i="6"/>
  <c r="X34" i="6"/>
  <c r="Y34" i="6"/>
  <c r="F34" i="6" s="1"/>
  <c r="AD33" i="6"/>
  <c r="D33" i="6"/>
  <c r="AE33" i="6"/>
  <c r="AL33" i="6"/>
  <c r="AT34" i="6"/>
  <c r="AB34" i="6" s="1"/>
  <c r="R34" i="6" s="1"/>
  <c r="AQ1168" i="6" l="1"/>
  <c r="AP1167" i="6"/>
  <c r="AU34" i="6"/>
  <c r="G628" i="6"/>
  <c r="O628" i="6" s="1"/>
  <c r="C628" i="6"/>
  <c r="BA628" i="6"/>
  <c r="A1169" i="6"/>
  <c r="AI1169" i="6" s="1"/>
  <c r="AY1168" i="6"/>
  <c r="BD1168" i="6"/>
  <c r="AM1168" i="6" s="1"/>
  <c r="BG1166" i="6"/>
  <c r="BF1166" i="6" s="1"/>
  <c r="BE1167" i="6"/>
  <c r="BJ1167" i="6"/>
  <c r="BI1167" i="6" s="1"/>
  <c r="BH1167" i="6"/>
  <c r="AW1168" i="6"/>
  <c r="AF33" i="6"/>
  <c r="AG33" i="6" s="1"/>
  <c r="J33" i="6"/>
  <c r="S33" i="6"/>
  <c r="T33" i="6" s="1"/>
  <c r="E33" i="6"/>
  <c r="M33" i="6"/>
  <c r="Q33" i="6" s="1"/>
  <c r="AW1169" i="6" l="1"/>
  <c r="AQ1169" i="6"/>
  <c r="AP1168" i="6"/>
  <c r="AN34" i="6"/>
  <c r="AO35" i="6"/>
  <c r="AR35" i="6" s="1"/>
  <c r="BB628" i="6"/>
  <c r="AZ629" i="6" s="1"/>
  <c r="H628" i="6"/>
  <c r="P628" i="6" s="1"/>
  <c r="L628" i="6"/>
  <c r="Z628" i="6" s="1"/>
  <c r="AY1169" i="6"/>
  <c r="BD1169" i="6"/>
  <c r="AM1169" i="6" s="1"/>
  <c r="A1170" i="6"/>
  <c r="AI1170" i="6" s="1"/>
  <c r="BG1167" i="6"/>
  <c r="BF1167" i="6" s="1"/>
  <c r="BE1168" i="6"/>
  <c r="BJ1168" i="6"/>
  <c r="BI1168" i="6" s="1"/>
  <c r="BH1168" i="6"/>
  <c r="B33" i="6"/>
  <c r="U33" i="6"/>
  <c r="AC34" i="6"/>
  <c r="AE34" i="6" l="1"/>
  <c r="AK34" i="6"/>
  <c r="D34" i="6" s="1"/>
  <c r="AQ1170" i="6"/>
  <c r="AP1169" i="6"/>
  <c r="AS35" i="6"/>
  <c r="AL34" i="6"/>
  <c r="E34" i="6" s="1"/>
  <c r="AD34" i="6"/>
  <c r="G629" i="6"/>
  <c r="O629" i="6" s="1"/>
  <c r="C629" i="6"/>
  <c r="BA629" i="6"/>
  <c r="BD1170" i="6"/>
  <c r="AM1170" i="6" s="1"/>
  <c r="A1171" i="6"/>
  <c r="AI1171" i="6" s="1"/>
  <c r="AY1170" i="6"/>
  <c r="BG1168" i="6"/>
  <c r="BF1168" i="6" s="1"/>
  <c r="AW1170" i="6"/>
  <c r="BE1169" i="6"/>
  <c r="BJ1169" i="6"/>
  <c r="BI1169" i="6" s="1"/>
  <c r="BH1169" i="6"/>
  <c r="V33" i="6"/>
  <c r="I34" i="6"/>
  <c r="X35" i="6"/>
  <c r="Y35" i="6"/>
  <c r="F35" i="6" s="1"/>
  <c r="AT35" i="6"/>
  <c r="AB35" i="6" s="1"/>
  <c r="R35" i="6" s="1"/>
  <c r="AW1171" i="6" l="1"/>
  <c r="BG1169" i="6"/>
  <c r="BF1169" i="6" s="1"/>
  <c r="AQ1171" i="6"/>
  <c r="AP1170" i="6"/>
  <c r="S34" i="6"/>
  <c r="T34" i="6" s="1"/>
  <c r="AU35" i="6"/>
  <c r="AF34" i="6"/>
  <c r="AG34" i="6" s="1"/>
  <c r="M34" i="6"/>
  <c r="Q34" i="6" s="1"/>
  <c r="L629" i="6"/>
  <c r="Z629" i="6" s="1"/>
  <c r="H629" i="6"/>
  <c r="P629" i="6" s="1"/>
  <c r="BB629" i="6"/>
  <c r="AZ630" i="6" s="1"/>
  <c r="BE1170" i="6"/>
  <c r="BH1170" i="6"/>
  <c r="BJ1170" i="6"/>
  <c r="BI1170" i="6" s="1"/>
  <c r="A1172" i="6"/>
  <c r="AI1172" i="6" s="1"/>
  <c r="AY1171" i="6"/>
  <c r="BD1171" i="6"/>
  <c r="AM1171" i="6" s="1"/>
  <c r="J34" i="6"/>
  <c r="B34" i="6" s="1"/>
  <c r="AA35" i="6"/>
  <c r="N35" i="6" s="1"/>
  <c r="AQ1172" i="6" l="1"/>
  <c r="BG1170" i="6"/>
  <c r="BF1170" i="6" s="1"/>
  <c r="AP1171" i="6"/>
  <c r="U34" i="6"/>
  <c r="V34" i="6" s="1"/>
  <c r="AN35" i="6"/>
  <c r="AO36" i="6"/>
  <c r="AR36" i="6" s="1"/>
  <c r="G630" i="6"/>
  <c r="O630" i="6" s="1"/>
  <c r="C630" i="6"/>
  <c r="BA630" i="6"/>
  <c r="BE1171" i="6"/>
  <c r="BJ1171" i="6"/>
  <c r="BI1171" i="6" s="1"/>
  <c r="BH1171" i="6"/>
  <c r="A1173" i="6"/>
  <c r="AI1173" i="6" s="1"/>
  <c r="AY1172" i="6"/>
  <c r="BD1172" i="6"/>
  <c r="AM1172" i="6" s="1"/>
  <c r="AW1172" i="6"/>
  <c r="AC35" i="6"/>
  <c r="AK35" i="6" l="1"/>
  <c r="D35" i="6" s="1"/>
  <c r="AQ1173" i="6"/>
  <c r="AW1173" i="6"/>
  <c r="AP1172" i="6"/>
  <c r="AS36" i="6"/>
  <c r="AD35" i="6"/>
  <c r="AL35" i="6"/>
  <c r="E35" i="6" s="1"/>
  <c r="AE35" i="6"/>
  <c r="BB630" i="6"/>
  <c r="AZ631" i="6" s="1"/>
  <c r="L630" i="6"/>
  <c r="Z630" i="6" s="1"/>
  <c r="H630" i="6"/>
  <c r="P630" i="6" s="1"/>
  <c r="AY1173" i="6"/>
  <c r="BD1173" i="6"/>
  <c r="AM1173" i="6" s="1"/>
  <c r="A1174" i="6"/>
  <c r="AI1174" i="6" s="1"/>
  <c r="BE1172" i="6"/>
  <c r="BJ1172" i="6"/>
  <c r="BI1172" i="6" s="1"/>
  <c r="BH1172" i="6"/>
  <c r="BG1171" i="6"/>
  <c r="BF1171" i="6" s="1"/>
  <c r="I35" i="6"/>
  <c r="X36" i="6"/>
  <c r="Y36" i="6"/>
  <c r="F36" i="6" s="1"/>
  <c r="AT36" i="6"/>
  <c r="AB36" i="6" s="1"/>
  <c r="R36" i="6" s="1"/>
  <c r="S35" i="6" l="1"/>
  <c r="T35" i="6" s="1"/>
  <c r="BG1172" i="6"/>
  <c r="BF1172" i="6" s="1"/>
  <c r="AQ1174" i="6"/>
  <c r="AP1173" i="6"/>
  <c r="AU36" i="6"/>
  <c r="M35" i="6"/>
  <c r="Q35" i="6" s="1"/>
  <c r="AF35" i="6"/>
  <c r="AG35" i="6" s="1"/>
  <c r="G631" i="6"/>
  <c r="O631" i="6" s="1"/>
  <c r="BA631" i="6"/>
  <c r="C631" i="6"/>
  <c r="A1175" i="6"/>
  <c r="AI1175" i="6" s="1"/>
  <c r="AY1174" i="6"/>
  <c r="BD1174" i="6"/>
  <c r="AM1174" i="6" s="1"/>
  <c r="AW1174" i="6"/>
  <c r="BJ1173" i="6"/>
  <c r="BI1173" i="6" s="1"/>
  <c r="BH1173" i="6"/>
  <c r="BE1173" i="6"/>
  <c r="J35" i="6"/>
  <c r="B35" i="6" s="1"/>
  <c r="AA36" i="6"/>
  <c r="N36" i="6" s="1"/>
  <c r="U35" i="6" l="1"/>
  <c r="AW1175" i="6"/>
  <c r="AQ1175" i="6"/>
  <c r="AP1174" i="6"/>
  <c r="AN36" i="6"/>
  <c r="AO37" i="6"/>
  <c r="AR37" i="6" s="1"/>
  <c r="L631" i="6"/>
  <c r="Z631" i="6" s="1"/>
  <c r="H631" i="6"/>
  <c r="P631" i="6" s="1"/>
  <c r="BB631" i="6"/>
  <c r="AZ632" i="6" s="1"/>
  <c r="BJ1174" i="6"/>
  <c r="BI1174" i="6" s="1"/>
  <c r="BH1174" i="6"/>
  <c r="BE1174" i="6"/>
  <c r="BG1173" i="6"/>
  <c r="BF1173" i="6" s="1"/>
  <c r="A1176" i="6"/>
  <c r="AI1176" i="6" s="1"/>
  <c r="AY1175" i="6"/>
  <c r="BD1175" i="6"/>
  <c r="AM1175" i="6" s="1"/>
  <c r="V35" i="6"/>
  <c r="AC36" i="6"/>
  <c r="AD36" i="6" l="1"/>
  <c r="AK36" i="6"/>
  <c r="D36" i="6" s="1"/>
  <c r="AW1176" i="6"/>
  <c r="AQ1176" i="6"/>
  <c r="AP1175" i="6"/>
  <c r="AS37" i="6"/>
  <c r="AE36" i="6"/>
  <c r="AL36" i="6"/>
  <c r="E36" i="6" s="1"/>
  <c r="G632" i="6"/>
  <c r="O632" i="6" s="1"/>
  <c r="BA632" i="6"/>
  <c r="C632" i="6"/>
  <c r="BE1175" i="6"/>
  <c r="BH1175" i="6"/>
  <c r="BJ1175" i="6"/>
  <c r="BI1175" i="6" s="1"/>
  <c r="BG1174" i="6"/>
  <c r="BF1174" i="6" s="1"/>
  <c r="A1177" i="6"/>
  <c r="AI1177" i="6" s="1"/>
  <c r="AY1176" i="6"/>
  <c r="BD1176" i="6"/>
  <c r="AM1176" i="6" s="1"/>
  <c r="X37" i="6"/>
  <c r="J36" i="6" s="1"/>
  <c r="Y37" i="6"/>
  <c r="F37" i="6" s="1"/>
  <c r="I36" i="6"/>
  <c r="AT37" i="6"/>
  <c r="AB37" i="6" s="1"/>
  <c r="R37" i="6" s="1"/>
  <c r="S36" i="6" l="1"/>
  <c r="T36" i="6" s="1"/>
  <c r="AF36" i="6"/>
  <c r="AG36" i="6" s="1"/>
  <c r="AW1177" i="6"/>
  <c r="AQ1177" i="6"/>
  <c r="BG1175" i="6"/>
  <c r="BF1175" i="6" s="1"/>
  <c r="AP1176" i="6"/>
  <c r="M36" i="6"/>
  <c r="Q36" i="6" s="1"/>
  <c r="AU37" i="6"/>
  <c r="BB632" i="6"/>
  <c r="AZ633" i="6" s="1"/>
  <c r="L632" i="6"/>
  <c r="Z632" i="6" s="1"/>
  <c r="H632" i="6"/>
  <c r="P632" i="6" s="1"/>
  <c r="BE1176" i="6"/>
  <c r="BH1176" i="6"/>
  <c r="BJ1176" i="6"/>
  <c r="BI1176" i="6" s="1"/>
  <c r="A1178" i="6"/>
  <c r="AI1178" i="6" s="1"/>
  <c r="AY1177" i="6"/>
  <c r="BD1177" i="6"/>
  <c r="AM1177" i="6" s="1"/>
  <c r="B36" i="6"/>
  <c r="AA37" i="6"/>
  <c r="N37" i="6" s="1"/>
  <c r="U36" i="6" l="1"/>
  <c r="V36" i="6" s="1"/>
  <c r="AQ1178" i="6"/>
  <c r="AP1177" i="6"/>
  <c r="AC37" i="6"/>
  <c r="I37" i="6" s="1"/>
  <c r="AO38" i="6"/>
  <c r="AR38" i="6" s="1"/>
  <c r="G633" i="6"/>
  <c r="O633" i="6" s="1"/>
  <c r="C633" i="6"/>
  <c r="BA633" i="6"/>
  <c r="A1179" i="6"/>
  <c r="AI1179" i="6" s="1"/>
  <c r="AY1178" i="6"/>
  <c r="BD1178" i="6"/>
  <c r="AM1178" i="6" s="1"/>
  <c r="AW1178" i="6"/>
  <c r="BJ1177" i="6"/>
  <c r="BI1177" i="6" s="1"/>
  <c r="BH1177" i="6"/>
  <c r="BE1177" i="6"/>
  <c r="BG1176" i="6"/>
  <c r="BF1176" i="6" s="1"/>
  <c r="AN37" i="6"/>
  <c r="AD37" i="6" l="1"/>
  <c r="AK37" i="6"/>
  <c r="D37" i="6" s="1"/>
  <c r="AQ1179" i="6"/>
  <c r="AW1179" i="6"/>
  <c r="AP1178" i="6"/>
  <c r="AS38" i="6"/>
  <c r="AA38" i="6" s="1"/>
  <c r="N38" i="6" s="1"/>
  <c r="H633" i="6"/>
  <c r="P633" i="6" s="1"/>
  <c r="L633" i="6"/>
  <c r="Z633" i="6" s="1"/>
  <c r="BB633" i="6"/>
  <c r="AZ634" i="6" s="1"/>
  <c r="BE1178" i="6"/>
  <c r="BH1178" i="6"/>
  <c r="BJ1178" i="6"/>
  <c r="BI1178" i="6" s="1"/>
  <c r="BG1177" i="6"/>
  <c r="BF1177" i="6" s="1"/>
  <c r="A1180" i="6"/>
  <c r="AI1180" i="6" s="1"/>
  <c r="AY1179" i="6"/>
  <c r="BD1179" i="6"/>
  <c r="AM1179" i="6" s="1"/>
  <c r="X38" i="6"/>
  <c r="Y38" i="6"/>
  <c r="F38" i="6" s="1"/>
  <c r="AT38" i="6"/>
  <c r="AB38" i="6" s="1"/>
  <c r="R38" i="6" s="1"/>
  <c r="AL37" i="6"/>
  <c r="AE37" i="6"/>
  <c r="AF37" i="6" l="1"/>
  <c r="AG37" i="6" s="1"/>
  <c r="S37" i="6"/>
  <c r="T37" i="6" s="1"/>
  <c r="AQ1180" i="6"/>
  <c r="BG1178" i="6"/>
  <c r="BF1178" i="6" s="1"/>
  <c r="AP1179" i="6"/>
  <c r="AU38" i="6"/>
  <c r="AO39" i="6" s="1"/>
  <c r="AR39" i="6" s="1"/>
  <c r="C634" i="6"/>
  <c r="BA634" i="6"/>
  <c r="G634" i="6"/>
  <c r="O634" i="6" s="1"/>
  <c r="BJ1179" i="6"/>
  <c r="BI1179" i="6" s="1"/>
  <c r="BE1179" i="6"/>
  <c r="BH1179" i="6"/>
  <c r="A1181" i="6"/>
  <c r="AI1181" i="6" s="1"/>
  <c r="AY1180" i="6"/>
  <c r="BD1180" i="6"/>
  <c r="AM1180" i="6" s="1"/>
  <c r="AW1180" i="6"/>
  <c r="J37" i="6"/>
  <c r="E37" i="6"/>
  <c r="M37" i="6"/>
  <c r="Q37" i="6" s="1"/>
  <c r="U37" i="6" l="1"/>
  <c r="AW1181" i="6"/>
  <c r="BG1179" i="6"/>
  <c r="BF1179" i="6" s="1"/>
  <c r="AQ1181" i="6"/>
  <c r="AP1180" i="6"/>
  <c r="AS39" i="6"/>
  <c r="H634" i="6"/>
  <c r="P634" i="6" s="1"/>
  <c r="L634" i="6"/>
  <c r="Z634" i="6" s="1"/>
  <c r="BB634" i="6"/>
  <c r="AZ635" i="6" s="1"/>
  <c r="BD1181" i="6"/>
  <c r="AM1181" i="6" s="1"/>
  <c r="A1182" i="6"/>
  <c r="AI1182" i="6" s="1"/>
  <c r="AY1181" i="6"/>
  <c r="BJ1180" i="6"/>
  <c r="BI1180" i="6" s="1"/>
  <c r="BE1180" i="6"/>
  <c r="BH1180" i="6"/>
  <c r="B37" i="6"/>
  <c r="X39" i="6"/>
  <c r="Y39" i="6"/>
  <c r="F39" i="6" s="1"/>
  <c r="AN38" i="6"/>
  <c r="AC38" i="6"/>
  <c r="AT39" i="6"/>
  <c r="AB39" i="6" s="1"/>
  <c r="R39" i="6" s="1"/>
  <c r="V37" i="6" l="1"/>
  <c r="AK38" i="6"/>
  <c r="D38" i="6" s="1"/>
  <c r="BG1180" i="6"/>
  <c r="BF1180" i="6" s="1"/>
  <c r="AQ1182" i="6"/>
  <c r="AP1181" i="6"/>
  <c r="AU39" i="6"/>
  <c r="C635" i="6"/>
  <c r="G635" i="6"/>
  <c r="O635" i="6" s="1"/>
  <c r="BA635" i="6"/>
  <c r="BB635" i="6" s="1"/>
  <c r="BD1182" i="6"/>
  <c r="AM1182" i="6" s="1"/>
  <c r="AY1182" i="6"/>
  <c r="A1183" i="6"/>
  <c r="AI1183" i="6" s="1"/>
  <c r="BJ1181" i="6"/>
  <c r="BI1181" i="6" s="1"/>
  <c r="BE1181" i="6"/>
  <c r="BH1181" i="6"/>
  <c r="AW1182" i="6"/>
  <c r="AW1183" i="6" s="1"/>
  <c r="I38" i="6"/>
  <c r="J38" i="6"/>
  <c r="AE38" i="6"/>
  <c r="AL38" i="6"/>
  <c r="AD38" i="6"/>
  <c r="AA39" i="6"/>
  <c r="N39" i="6" s="1"/>
  <c r="BG1181" i="6" l="1"/>
  <c r="BF1181" i="6" s="1"/>
  <c r="AQ1183" i="6"/>
  <c r="AP1182" i="6"/>
  <c r="AN39" i="6"/>
  <c r="AO40" i="6"/>
  <c r="AR40" i="6" s="1"/>
  <c r="H635" i="6"/>
  <c r="P635" i="6" s="1"/>
  <c r="L635" i="6"/>
  <c r="Z635" i="6" s="1"/>
  <c r="AZ636" i="6"/>
  <c r="BD1183" i="6"/>
  <c r="AM1183" i="6" s="1"/>
  <c r="A1184" i="6"/>
  <c r="AI1184" i="6" s="1"/>
  <c r="AY1183" i="6"/>
  <c r="BJ1182" i="6"/>
  <c r="BI1182" i="6" s="1"/>
  <c r="BE1182" i="6"/>
  <c r="BH1182" i="6"/>
  <c r="AF38" i="6"/>
  <c r="AG38" i="6" s="1"/>
  <c r="M38" i="6"/>
  <c r="Q38" i="6" s="1"/>
  <c r="S38" i="6"/>
  <c r="T38" i="6" s="1"/>
  <c r="E38" i="6"/>
  <c r="B38" i="6" s="1"/>
  <c r="AC39" i="6"/>
  <c r="AD39" i="6" l="1"/>
  <c r="AK39" i="6"/>
  <c r="D39" i="6" s="1"/>
  <c r="BG1182" i="6"/>
  <c r="BF1182" i="6" s="1"/>
  <c r="AQ1184" i="6"/>
  <c r="AP1183" i="6"/>
  <c r="AL39" i="6"/>
  <c r="E39" i="6" s="1"/>
  <c r="AS40" i="6"/>
  <c r="AE39" i="6"/>
  <c r="G636" i="6"/>
  <c r="O636" i="6" s="1"/>
  <c r="BA636" i="6"/>
  <c r="BB636" i="6" s="1"/>
  <c r="C636" i="6"/>
  <c r="BD1184" i="6"/>
  <c r="AM1184" i="6" s="1"/>
  <c r="A1185" i="6"/>
  <c r="AI1185" i="6" s="1"/>
  <c r="AY1184" i="6"/>
  <c r="BJ1183" i="6"/>
  <c r="BI1183" i="6" s="1"/>
  <c r="BE1183" i="6"/>
  <c r="BH1183" i="6"/>
  <c r="AW1184" i="6"/>
  <c r="X40" i="6"/>
  <c r="Y40" i="6"/>
  <c r="F40" i="6" s="1"/>
  <c r="U38" i="6"/>
  <c r="V38" i="6" s="1"/>
  <c r="I39" i="6"/>
  <c r="AT40" i="6"/>
  <c r="AB40" i="6" s="1"/>
  <c r="R40" i="6" s="1"/>
  <c r="AF39" i="6" l="1"/>
  <c r="AG39" i="6" s="1"/>
  <c r="S39" i="6"/>
  <c r="T39" i="6" s="1"/>
  <c r="AW1185" i="6"/>
  <c r="BG1183" i="6"/>
  <c r="BF1183" i="6" s="1"/>
  <c r="AQ1185" i="6"/>
  <c r="AP1184" i="6"/>
  <c r="M39" i="6"/>
  <c r="Q39" i="6" s="1"/>
  <c r="AU40" i="6"/>
  <c r="AO41" i="6" s="1"/>
  <c r="AR41" i="6" s="1"/>
  <c r="AA40" i="6"/>
  <c r="N40" i="6" s="1"/>
  <c r="H636" i="6"/>
  <c r="P636" i="6" s="1"/>
  <c r="L636" i="6"/>
  <c r="Z636" i="6" s="1"/>
  <c r="AZ637" i="6"/>
  <c r="AY1185" i="6"/>
  <c r="A1186" i="6"/>
  <c r="AI1186" i="6" s="1"/>
  <c r="BD1185" i="6"/>
  <c r="AM1185" i="6" s="1"/>
  <c r="BJ1184" i="6"/>
  <c r="BI1184" i="6" s="1"/>
  <c r="BE1184" i="6"/>
  <c r="BH1184" i="6"/>
  <c r="J39" i="6"/>
  <c r="B39" i="6" s="1"/>
  <c r="U39" i="6" l="1"/>
  <c r="BG1184" i="6"/>
  <c r="BF1184" i="6" s="1"/>
  <c r="AQ1186" i="6"/>
  <c r="AP1185" i="6"/>
  <c r="AS41" i="6"/>
  <c r="BA637" i="6"/>
  <c r="BB637" i="6" s="1"/>
  <c r="G637" i="6"/>
  <c r="O637" i="6" s="1"/>
  <c r="C637" i="6"/>
  <c r="BJ1185" i="6"/>
  <c r="BI1185" i="6" s="1"/>
  <c r="BH1185" i="6"/>
  <c r="BE1185" i="6"/>
  <c r="BD1186" i="6"/>
  <c r="AM1186" i="6" s="1"/>
  <c r="AY1186" i="6"/>
  <c r="A1187" i="6"/>
  <c r="AI1187" i="6" s="1"/>
  <c r="AW1186" i="6"/>
  <c r="AN40" i="6"/>
  <c r="AK40" i="6" s="1"/>
  <c r="V39" i="6"/>
  <c r="AC40" i="6"/>
  <c r="AW1187" i="6" l="1"/>
  <c r="AQ1187" i="6"/>
  <c r="AP1186" i="6"/>
  <c r="H637" i="6"/>
  <c r="P637" i="6" s="1"/>
  <c r="L637" i="6"/>
  <c r="Z637" i="6" s="1"/>
  <c r="AZ638" i="6"/>
  <c r="BD1187" i="6"/>
  <c r="AM1187" i="6" s="1"/>
  <c r="AY1187" i="6"/>
  <c r="A1188" i="6"/>
  <c r="AI1188" i="6" s="1"/>
  <c r="BG1185" i="6"/>
  <c r="BF1185" i="6" s="1"/>
  <c r="BJ1186" i="6"/>
  <c r="BI1186" i="6" s="1"/>
  <c r="BE1186" i="6"/>
  <c r="BH1186" i="6"/>
  <c r="BG1186" i="6" s="1"/>
  <c r="BF1186" i="6" s="1"/>
  <c r="I40" i="6"/>
  <c r="X41" i="6"/>
  <c r="Y41" i="6"/>
  <c r="F41" i="6" s="1"/>
  <c r="AA41" i="6"/>
  <c r="N41" i="6" s="1"/>
  <c r="AD40" i="6"/>
  <c r="AE40" i="6"/>
  <c r="AL40" i="6"/>
  <c r="D40" i="6"/>
  <c r="AT41" i="6"/>
  <c r="AQ1188" i="6" l="1"/>
  <c r="AP1187" i="6"/>
  <c r="AB41" i="6"/>
  <c r="R41" i="6" s="1"/>
  <c r="AU41" i="6"/>
  <c r="G638" i="6"/>
  <c r="O638" i="6" s="1"/>
  <c r="C638" i="6"/>
  <c r="BA638" i="6"/>
  <c r="AY1188" i="6"/>
  <c r="A1189" i="6"/>
  <c r="AI1189" i="6" s="1"/>
  <c r="BD1188" i="6"/>
  <c r="AM1188" i="6" s="1"/>
  <c r="BJ1187" i="6"/>
  <c r="BI1187" i="6" s="1"/>
  <c r="BE1187" i="6"/>
  <c r="BH1187" i="6"/>
  <c r="AW1188" i="6"/>
  <c r="AW1189" i="6" s="1"/>
  <c r="AF40" i="6"/>
  <c r="AG40" i="6" s="1"/>
  <c r="J40" i="6"/>
  <c r="S40" i="6"/>
  <c r="T40" i="6" s="1"/>
  <c r="E40" i="6"/>
  <c r="M40" i="6"/>
  <c r="Q40" i="6" s="1"/>
  <c r="BG1187" i="6" l="1"/>
  <c r="BF1187" i="6" s="1"/>
  <c r="AQ1189" i="6"/>
  <c r="AP1188" i="6"/>
  <c r="AC41" i="6"/>
  <c r="I41" i="6" s="1"/>
  <c r="AO42" i="6"/>
  <c r="AR42" i="6" s="1"/>
  <c r="H638" i="6"/>
  <c r="P638" i="6" s="1"/>
  <c r="L638" i="6"/>
  <c r="Z638" i="6" s="1"/>
  <c r="BB638" i="6"/>
  <c r="AZ639" i="6" s="1"/>
  <c r="BJ1188" i="6"/>
  <c r="BI1188" i="6" s="1"/>
  <c r="BE1188" i="6"/>
  <c r="BH1188" i="6"/>
  <c r="AY1189" i="6"/>
  <c r="A1190" i="6"/>
  <c r="AI1190" i="6" s="1"/>
  <c r="BD1189" i="6"/>
  <c r="AM1189" i="6" s="1"/>
  <c r="B40" i="6"/>
  <c r="AN41" i="6"/>
  <c r="AK41" i="6" s="1"/>
  <c r="U40" i="6"/>
  <c r="BG1188" i="6" l="1"/>
  <c r="BF1188" i="6" s="1"/>
  <c r="AQ1190" i="6"/>
  <c r="AP1189" i="6"/>
  <c r="AS42" i="6"/>
  <c r="AA42" i="6" s="1"/>
  <c r="N42" i="6" s="1"/>
  <c r="C639" i="6"/>
  <c r="G639" i="6"/>
  <c r="O639" i="6" s="1"/>
  <c r="BA639" i="6"/>
  <c r="BJ1189" i="6"/>
  <c r="BI1189" i="6" s="1"/>
  <c r="BE1189" i="6"/>
  <c r="BH1189" i="6"/>
  <c r="BD1190" i="6"/>
  <c r="AM1190" i="6" s="1"/>
  <c r="A1191" i="6"/>
  <c r="AI1191" i="6" s="1"/>
  <c r="AY1190" i="6"/>
  <c r="AW1190" i="6"/>
  <c r="V40" i="6"/>
  <c r="X42" i="6"/>
  <c r="Y42" i="6"/>
  <c r="F42" i="6" s="1"/>
  <c r="AT42" i="6"/>
  <c r="AB42" i="6" s="1"/>
  <c r="R42" i="6" s="1"/>
  <c r="AE41" i="6"/>
  <c r="AD41" i="6"/>
  <c r="AL41" i="6"/>
  <c r="D41" i="6"/>
  <c r="AQ1191" i="6" l="1"/>
  <c r="AP1190" i="6"/>
  <c r="AU42" i="6"/>
  <c r="AO43" i="6" s="1"/>
  <c r="AR43" i="6" s="1"/>
  <c r="L639" i="6"/>
  <c r="Z639" i="6" s="1"/>
  <c r="H639" i="6"/>
  <c r="P639" i="6" s="1"/>
  <c r="BB639" i="6"/>
  <c r="AZ640" i="6" s="1"/>
  <c r="AY1191" i="6"/>
  <c r="A1192" i="6"/>
  <c r="AI1192" i="6" s="1"/>
  <c r="BD1191" i="6"/>
  <c r="AM1191" i="6" s="1"/>
  <c r="BJ1190" i="6"/>
  <c r="BI1190" i="6" s="1"/>
  <c r="BE1190" i="6"/>
  <c r="BH1190" i="6"/>
  <c r="BG1190" i="6" s="1"/>
  <c r="BF1190" i="6" s="1"/>
  <c r="AW1191" i="6"/>
  <c r="BG1189" i="6"/>
  <c r="BF1189" i="6" s="1"/>
  <c r="AF41" i="6"/>
  <c r="AG41" i="6" s="1"/>
  <c r="J41" i="6"/>
  <c r="S41" i="6"/>
  <c r="T41" i="6" s="1"/>
  <c r="E41" i="6"/>
  <c r="M41" i="6"/>
  <c r="Q41" i="6" s="1"/>
  <c r="AW1192" i="6" l="1"/>
  <c r="AQ1192" i="6"/>
  <c r="AP1191" i="6"/>
  <c r="AS43" i="6"/>
  <c r="C640" i="6"/>
  <c r="BA640" i="6"/>
  <c r="BB640" i="6" s="1"/>
  <c r="G640" i="6"/>
  <c r="O640" i="6" s="1"/>
  <c r="BJ1191" i="6"/>
  <c r="BI1191" i="6" s="1"/>
  <c r="BE1191" i="6"/>
  <c r="BH1191" i="6"/>
  <c r="BG1191" i="6" s="1"/>
  <c r="BF1191" i="6" s="1"/>
  <c r="AY1192" i="6"/>
  <c r="A1193" i="6"/>
  <c r="AI1193" i="6" s="1"/>
  <c r="BD1192" i="6"/>
  <c r="AM1192" i="6" s="1"/>
  <c r="B41" i="6"/>
  <c r="AN42" i="6"/>
  <c r="U41" i="6"/>
  <c r="AC42" i="6"/>
  <c r="AK42" i="6" l="1"/>
  <c r="D42" i="6" s="1"/>
  <c r="AQ1193" i="6"/>
  <c r="AP1192" i="6"/>
  <c r="H640" i="6"/>
  <c r="P640" i="6" s="1"/>
  <c r="L640" i="6"/>
  <c r="Z640" i="6" s="1"/>
  <c r="AZ641" i="6"/>
  <c r="BD1193" i="6"/>
  <c r="AM1193" i="6" s="1"/>
  <c r="AY1193" i="6"/>
  <c r="A1194" i="6"/>
  <c r="AI1194" i="6" s="1"/>
  <c r="BJ1192" i="6"/>
  <c r="BI1192" i="6" s="1"/>
  <c r="BE1192" i="6"/>
  <c r="BH1192" i="6"/>
  <c r="AW1193" i="6"/>
  <c r="AW1194" i="6" s="1"/>
  <c r="V41" i="6"/>
  <c r="I42" i="6"/>
  <c r="X43" i="6"/>
  <c r="Y43" i="6"/>
  <c r="F43" i="6" s="1"/>
  <c r="AE42" i="6"/>
  <c r="AD42" i="6"/>
  <c r="AT43" i="6"/>
  <c r="AL42" i="6"/>
  <c r="E42" i="6" s="1"/>
  <c r="AA43" i="6"/>
  <c r="N43" i="6" s="1"/>
  <c r="S42" i="6" l="1"/>
  <c r="T42" i="6" s="1"/>
  <c r="AQ1194" i="6"/>
  <c r="BG1192" i="6"/>
  <c r="BF1192" i="6" s="1"/>
  <c r="AP1193" i="6"/>
  <c r="AB43" i="6"/>
  <c r="R43" i="6" s="1"/>
  <c r="AU43" i="6"/>
  <c r="G641" i="6"/>
  <c r="O641" i="6" s="1"/>
  <c r="BA641" i="6"/>
  <c r="C641" i="6"/>
  <c r="A1195" i="6"/>
  <c r="AI1195" i="6" s="1"/>
  <c r="BD1194" i="6"/>
  <c r="AM1194" i="6" s="1"/>
  <c r="AY1194" i="6"/>
  <c r="BJ1193" i="6"/>
  <c r="BI1193" i="6" s="1"/>
  <c r="BH1193" i="6"/>
  <c r="BE1193" i="6"/>
  <c r="AF42" i="6"/>
  <c r="AG42" i="6" s="1"/>
  <c r="J42" i="6"/>
  <c r="B42" i="6" s="1"/>
  <c r="M42" i="6"/>
  <c r="Q42" i="6" s="1"/>
  <c r="U42" i="6" l="1"/>
  <c r="V42" i="6" s="1"/>
  <c r="AQ1195" i="6"/>
  <c r="AP1194" i="6"/>
  <c r="AN43" i="6"/>
  <c r="AO44" i="6"/>
  <c r="AR44" i="6" s="1"/>
  <c r="BB641" i="6"/>
  <c r="AZ642" i="6" s="1"/>
  <c r="L641" i="6"/>
  <c r="Z641" i="6" s="1"/>
  <c r="H641" i="6"/>
  <c r="P641" i="6" s="1"/>
  <c r="BJ1194" i="6"/>
  <c r="BI1194" i="6" s="1"/>
  <c r="BE1194" i="6"/>
  <c r="BH1194" i="6"/>
  <c r="BG1194" i="6" s="1"/>
  <c r="BF1194" i="6" s="1"/>
  <c r="BG1193" i="6"/>
  <c r="BF1193" i="6" s="1"/>
  <c r="BD1195" i="6"/>
  <c r="AM1195" i="6" s="1"/>
  <c r="A1196" i="6"/>
  <c r="AI1196" i="6" s="1"/>
  <c r="AY1195" i="6"/>
  <c r="AW1195" i="6"/>
  <c r="AC43" i="6"/>
  <c r="AD43" i="6" l="1"/>
  <c r="AK43" i="6"/>
  <c r="D43" i="6" s="1"/>
  <c r="AQ1196" i="6"/>
  <c r="AW1196" i="6"/>
  <c r="AP1195" i="6"/>
  <c r="AL43" i="6"/>
  <c r="E43" i="6" s="1"/>
  <c r="AS44" i="6"/>
  <c r="AA44" i="6" s="1"/>
  <c r="N44" i="6" s="1"/>
  <c r="AE43" i="6"/>
  <c r="C642" i="6"/>
  <c r="G642" i="6"/>
  <c r="O642" i="6" s="1"/>
  <c r="BA642" i="6"/>
  <c r="BJ1195" i="6"/>
  <c r="BI1195" i="6" s="1"/>
  <c r="BE1195" i="6"/>
  <c r="BH1195" i="6"/>
  <c r="BD1196" i="6"/>
  <c r="AM1196" i="6" s="1"/>
  <c r="AY1196" i="6"/>
  <c r="A1197" i="6"/>
  <c r="AI1197" i="6" s="1"/>
  <c r="I43" i="6"/>
  <c r="X44" i="6"/>
  <c r="Y44" i="6"/>
  <c r="F44" i="6" s="1"/>
  <c r="AT44" i="6"/>
  <c r="AB44" i="6" s="1"/>
  <c r="R44" i="6" s="1"/>
  <c r="S43" i="6" l="1"/>
  <c r="T43" i="6" s="1"/>
  <c r="AF43" i="6"/>
  <c r="AG43" i="6" s="1"/>
  <c r="AQ1197" i="6"/>
  <c r="BG1195" i="6"/>
  <c r="BF1195" i="6" s="1"/>
  <c r="AP1196" i="6"/>
  <c r="M43" i="6"/>
  <c r="Q43" i="6" s="1"/>
  <c r="AU44" i="6"/>
  <c r="BB642" i="6"/>
  <c r="AZ643" i="6" s="1"/>
  <c r="H642" i="6"/>
  <c r="P642" i="6" s="1"/>
  <c r="L642" i="6"/>
  <c r="Z642" i="6" s="1"/>
  <c r="BD1197" i="6"/>
  <c r="AM1197" i="6" s="1"/>
  <c r="A1198" i="6"/>
  <c r="AI1198" i="6" s="1"/>
  <c r="AY1197" i="6"/>
  <c r="BJ1196" i="6"/>
  <c r="BI1196" i="6" s="1"/>
  <c r="BE1196" i="6"/>
  <c r="BH1196" i="6"/>
  <c r="AW1197" i="6"/>
  <c r="J43" i="6"/>
  <c r="B43" i="6" s="1"/>
  <c r="U43" i="6" l="1"/>
  <c r="V43" i="6" s="1"/>
  <c r="AW1198" i="6"/>
  <c r="BG1196" i="6"/>
  <c r="BF1196" i="6" s="1"/>
  <c r="AQ1198" i="6"/>
  <c r="AP1197" i="6"/>
  <c r="AN44" i="6"/>
  <c r="AK44" i="6" s="1"/>
  <c r="AO45" i="6"/>
  <c r="AR45" i="6" s="1"/>
  <c r="G643" i="6"/>
  <c r="O643" i="6" s="1"/>
  <c r="BA643" i="6"/>
  <c r="BB643" i="6" s="1"/>
  <c r="C643" i="6"/>
  <c r="AY1198" i="6"/>
  <c r="A1199" i="6"/>
  <c r="AI1199" i="6" s="1"/>
  <c r="BD1198" i="6"/>
  <c r="AM1198" i="6" s="1"/>
  <c r="BJ1197" i="6"/>
  <c r="BI1197" i="6" s="1"/>
  <c r="BE1197" i="6"/>
  <c r="BH1197" i="6"/>
  <c r="AC44" i="6"/>
  <c r="BG1197" i="6" l="1"/>
  <c r="BF1197" i="6" s="1"/>
  <c r="AQ1199" i="6"/>
  <c r="AP1198" i="6"/>
  <c r="AS45" i="6"/>
  <c r="H643" i="6"/>
  <c r="P643" i="6" s="1"/>
  <c r="L643" i="6"/>
  <c r="Z643" i="6" s="1"/>
  <c r="AZ644" i="6"/>
  <c r="BJ1198" i="6"/>
  <c r="BI1198" i="6" s="1"/>
  <c r="BE1198" i="6"/>
  <c r="BH1198" i="6"/>
  <c r="BD1199" i="6"/>
  <c r="AM1199" i="6" s="1"/>
  <c r="A1200" i="6"/>
  <c r="AI1200" i="6" s="1"/>
  <c r="AY1199" i="6"/>
  <c r="AW1199" i="6"/>
  <c r="X45" i="6"/>
  <c r="Y45" i="6"/>
  <c r="F45" i="6" s="1"/>
  <c r="I44" i="6"/>
  <c r="AT45" i="6"/>
  <c r="AB45" i="6" s="1"/>
  <c r="R45" i="6" s="1"/>
  <c r="AD44" i="6"/>
  <c r="AL44" i="6"/>
  <c r="AE44" i="6"/>
  <c r="D44" i="6"/>
  <c r="AW1200" i="6" l="1"/>
  <c r="BG1198" i="6"/>
  <c r="BF1198" i="6" s="1"/>
  <c r="AQ1200" i="6"/>
  <c r="AP1199" i="6"/>
  <c r="AU45" i="6"/>
  <c r="G644" i="6"/>
  <c r="O644" i="6" s="1"/>
  <c r="C644" i="6"/>
  <c r="BA644" i="6"/>
  <c r="BD1200" i="6"/>
  <c r="AM1200" i="6" s="1"/>
  <c r="AY1200" i="6"/>
  <c r="A1201" i="6"/>
  <c r="AI1201" i="6" s="1"/>
  <c r="BJ1199" i="6"/>
  <c r="BI1199" i="6" s="1"/>
  <c r="BE1199" i="6"/>
  <c r="BH1199" i="6"/>
  <c r="AF44" i="6"/>
  <c r="AG44" i="6" s="1"/>
  <c r="S44" i="6"/>
  <c r="T44" i="6" s="1"/>
  <c r="E44" i="6"/>
  <c r="M44" i="6"/>
  <c r="Q44" i="6" s="1"/>
  <c r="AA45" i="6"/>
  <c r="N45" i="6" s="1"/>
  <c r="J44" i="6"/>
  <c r="BG1199" i="6" l="1"/>
  <c r="BF1199" i="6" s="1"/>
  <c r="AQ1201" i="6"/>
  <c r="AP1200" i="6"/>
  <c r="AN45" i="6"/>
  <c r="AK45" i="6" s="1"/>
  <c r="AO46" i="6"/>
  <c r="AR46" i="6" s="1"/>
  <c r="H644" i="6"/>
  <c r="P644" i="6" s="1"/>
  <c r="L644" i="6"/>
  <c r="Z644" i="6" s="1"/>
  <c r="BB644" i="6"/>
  <c r="AZ645" i="6" s="1"/>
  <c r="AY1201" i="6"/>
  <c r="A1202" i="6"/>
  <c r="AI1202" i="6" s="1"/>
  <c r="BD1201" i="6"/>
  <c r="AM1201" i="6" s="1"/>
  <c r="BJ1200" i="6"/>
  <c r="BI1200" i="6" s="1"/>
  <c r="BE1200" i="6"/>
  <c r="BH1200" i="6"/>
  <c r="AW1201" i="6"/>
  <c r="U44" i="6"/>
  <c r="B44" i="6"/>
  <c r="AC45" i="6"/>
  <c r="AW1202" i="6" l="1"/>
  <c r="AQ1202" i="6"/>
  <c r="AP1201" i="6"/>
  <c r="AS46" i="6"/>
  <c r="G645" i="6"/>
  <c r="O645" i="6" s="1"/>
  <c r="BA645" i="6"/>
  <c r="C645" i="6"/>
  <c r="BJ1201" i="6"/>
  <c r="BI1201" i="6" s="1"/>
  <c r="BE1201" i="6"/>
  <c r="BH1201" i="6"/>
  <c r="BG1200" i="6"/>
  <c r="BF1200" i="6" s="1"/>
  <c r="BD1202" i="6"/>
  <c r="AM1202" i="6" s="1"/>
  <c r="AY1202" i="6"/>
  <c r="A1203" i="6"/>
  <c r="AI1203" i="6" s="1"/>
  <c r="X46" i="6"/>
  <c r="Y46" i="6"/>
  <c r="F46" i="6" s="1"/>
  <c r="V44" i="6"/>
  <c r="I45" i="6"/>
  <c r="AL45" i="6"/>
  <c r="AE45" i="6"/>
  <c r="D45" i="6"/>
  <c r="AD45" i="6"/>
  <c r="AT46" i="6"/>
  <c r="AB46" i="6" s="1"/>
  <c r="R46" i="6" s="1"/>
  <c r="BG1201" i="6" l="1"/>
  <c r="BF1201" i="6" s="1"/>
  <c r="AQ1203" i="6"/>
  <c r="AP1202" i="6"/>
  <c r="AU46" i="6"/>
  <c r="H645" i="6"/>
  <c r="P645" i="6" s="1"/>
  <c r="L645" i="6"/>
  <c r="Z645" i="6" s="1"/>
  <c r="BB645" i="6"/>
  <c r="AZ646" i="6" s="1"/>
  <c r="AY1203" i="6"/>
  <c r="BD1203" i="6"/>
  <c r="AM1203" i="6" s="1"/>
  <c r="A1204" i="6"/>
  <c r="AI1204" i="6" s="1"/>
  <c r="AW1203" i="6"/>
  <c r="BJ1202" i="6"/>
  <c r="BI1202" i="6" s="1"/>
  <c r="BE1202" i="6"/>
  <c r="BH1202" i="6"/>
  <c r="AF45" i="6"/>
  <c r="AG45" i="6" s="1"/>
  <c r="S45" i="6"/>
  <c r="T45" i="6" s="1"/>
  <c r="E45" i="6"/>
  <c r="M45" i="6"/>
  <c r="Q45" i="6" s="1"/>
  <c r="J45" i="6"/>
  <c r="AA46" i="6"/>
  <c r="N46" i="6" s="1"/>
  <c r="BG1202" i="6" l="1"/>
  <c r="BF1202" i="6" s="1"/>
  <c r="AW1204" i="6"/>
  <c r="AQ1204" i="6"/>
  <c r="AP1203" i="6"/>
  <c r="AN46" i="6"/>
  <c r="AO47" i="6"/>
  <c r="AR47" i="6" s="1"/>
  <c r="G646" i="6"/>
  <c r="O646" i="6" s="1"/>
  <c r="BA646" i="6"/>
  <c r="C646" i="6"/>
  <c r="BD1204" i="6"/>
  <c r="AM1204" i="6" s="1"/>
  <c r="AY1204" i="6"/>
  <c r="A1205" i="6"/>
  <c r="AI1205" i="6" s="1"/>
  <c r="BJ1203" i="6"/>
  <c r="BI1203" i="6" s="1"/>
  <c r="BH1203" i="6"/>
  <c r="BE1203" i="6"/>
  <c r="U45" i="6"/>
  <c r="B45" i="6"/>
  <c r="AC46" i="6"/>
  <c r="AE46" i="6" l="1"/>
  <c r="AK46" i="6"/>
  <c r="D46" i="6" s="1"/>
  <c r="AQ1205" i="6"/>
  <c r="AP1204" i="6"/>
  <c r="AS47" i="6"/>
  <c r="AL46" i="6"/>
  <c r="AD46" i="6"/>
  <c r="L646" i="6"/>
  <c r="Z646" i="6" s="1"/>
  <c r="H646" i="6"/>
  <c r="P646" i="6" s="1"/>
  <c r="BB646" i="6"/>
  <c r="AZ647" i="6" s="1"/>
  <c r="BE1204" i="6"/>
  <c r="BH1204" i="6"/>
  <c r="BJ1204" i="6"/>
  <c r="BI1204" i="6" s="1"/>
  <c r="A1206" i="6"/>
  <c r="AI1206" i="6" s="1"/>
  <c r="BD1205" i="6"/>
  <c r="AM1205" i="6" s="1"/>
  <c r="AY1205" i="6"/>
  <c r="BG1203" i="6"/>
  <c r="BF1203" i="6" s="1"/>
  <c r="AW1205" i="6"/>
  <c r="AW1206" i="6" s="1"/>
  <c r="X47" i="6"/>
  <c r="Y47" i="6"/>
  <c r="F47" i="6" s="1"/>
  <c r="V45" i="6"/>
  <c r="AT47" i="6"/>
  <c r="AB47" i="6" s="1"/>
  <c r="R47" i="6" s="1"/>
  <c r="I46" i="6"/>
  <c r="M46" i="6" l="1"/>
  <c r="Q46" i="6" s="1"/>
  <c r="AF46" i="6"/>
  <c r="AG46" i="6" s="1"/>
  <c r="AQ1206" i="6"/>
  <c r="BG1204" i="6"/>
  <c r="BF1204" i="6" s="1"/>
  <c r="AP1205" i="6"/>
  <c r="E46" i="6"/>
  <c r="AU47" i="6"/>
  <c r="S46" i="6"/>
  <c r="T46" i="6" s="1"/>
  <c r="C647" i="6"/>
  <c r="G647" i="6"/>
  <c r="O647" i="6" s="1"/>
  <c r="BA647" i="6"/>
  <c r="BB647" i="6" s="1"/>
  <c r="BD1206" i="6"/>
  <c r="AM1206" i="6" s="1"/>
  <c r="AY1206" i="6"/>
  <c r="A1207" i="6"/>
  <c r="AI1207" i="6" s="1"/>
  <c r="BJ1205" i="6"/>
  <c r="BI1205" i="6" s="1"/>
  <c r="BH1205" i="6"/>
  <c r="BE1205" i="6"/>
  <c r="J46" i="6"/>
  <c r="AA47" i="6"/>
  <c r="N47" i="6" s="1"/>
  <c r="U46" i="6" l="1"/>
  <c r="AQ1207" i="6"/>
  <c r="AP1206" i="6"/>
  <c r="B46" i="6"/>
  <c r="AN47" i="6"/>
  <c r="AK47" i="6" s="1"/>
  <c r="AO48" i="6"/>
  <c r="AR48" i="6" s="1"/>
  <c r="L647" i="6"/>
  <c r="Z647" i="6" s="1"/>
  <c r="H647" i="6"/>
  <c r="P647" i="6" s="1"/>
  <c r="AZ648" i="6"/>
  <c r="AY1207" i="6"/>
  <c r="BD1207" i="6"/>
  <c r="AM1207" i="6" s="1"/>
  <c r="A1208" i="6"/>
  <c r="AI1208" i="6" s="1"/>
  <c r="BG1205" i="6"/>
  <c r="BF1205" i="6" s="1"/>
  <c r="BJ1206" i="6"/>
  <c r="BI1206" i="6" s="1"/>
  <c r="BE1206" i="6"/>
  <c r="BH1206" i="6"/>
  <c r="AW1207" i="6"/>
  <c r="AW1208" i="6" s="1"/>
  <c r="AC47" i="6"/>
  <c r="V46" i="6" l="1"/>
  <c r="AQ1208" i="6"/>
  <c r="AP1207" i="6"/>
  <c r="AS48" i="6"/>
  <c r="AA48" i="6" s="1"/>
  <c r="N48" i="6" s="1"/>
  <c r="BA648" i="6"/>
  <c r="BB648" i="6" s="1"/>
  <c r="AZ649" i="6" s="1"/>
  <c r="G648" i="6"/>
  <c r="O648" i="6" s="1"/>
  <c r="C648" i="6"/>
  <c r="BJ1207" i="6"/>
  <c r="BI1207" i="6" s="1"/>
  <c r="BE1207" i="6"/>
  <c r="BH1207" i="6"/>
  <c r="BG1206" i="6"/>
  <c r="BF1206" i="6" s="1"/>
  <c r="A1209" i="6"/>
  <c r="AI1209" i="6" s="1"/>
  <c r="BD1208" i="6"/>
  <c r="AM1208" i="6" s="1"/>
  <c r="AY1208" i="6"/>
  <c r="X48" i="6"/>
  <c r="Y48" i="6"/>
  <c r="F48" i="6" s="1"/>
  <c r="AT48" i="6"/>
  <c r="AB48" i="6" s="1"/>
  <c r="R48" i="6" s="1"/>
  <c r="I47" i="6"/>
  <c r="AE47" i="6"/>
  <c r="D47" i="6"/>
  <c r="AL47" i="6"/>
  <c r="AD47" i="6"/>
  <c r="BG1207" i="6" l="1"/>
  <c r="BF1207" i="6" s="1"/>
  <c r="AQ1209" i="6"/>
  <c r="AP1208" i="6"/>
  <c r="AU48" i="6"/>
  <c r="G649" i="6"/>
  <c r="O649" i="6" s="1"/>
  <c r="BA649" i="6"/>
  <c r="C649" i="6"/>
  <c r="L648" i="6"/>
  <c r="Z648" i="6" s="1"/>
  <c r="H648" i="6"/>
  <c r="P648" i="6" s="1"/>
  <c r="A1210" i="6"/>
  <c r="AI1210" i="6" s="1"/>
  <c r="BD1209" i="6"/>
  <c r="AM1209" i="6" s="1"/>
  <c r="AY1209" i="6"/>
  <c r="BJ1208" i="6"/>
  <c r="BI1208" i="6" s="1"/>
  <c r="BH1208" i="6"/>
  <c r="BE1208" i="6"/>
  <c r="AW1209" i="6"/>
  <c r="AF47" i="6"/>
  <c r="AG47" i="6" s="1"/>
  <c r="J47" i="6"/>
  <c r="S47" i="6"/>
  <c r="T47" i="6" s="1"/>
  <c r="E47" i="6"/>
  <c r="M47" i="6"/>
  <c r="Q47" i="6" s="1"/>
  <c r="AP1210" i="6" l="1"/>
  <c r="AW1210" i="6"/>
  <c r="AP1209" i="6"/>
  <c r="AN48" i="6"/>
  <c r="AK48" i="6" s="1"/>
  <c r="AO49" i="6"/>
  <c r="AR49" i="6" s="1"/>
  <c r="L649" i="6"/>
  <c r="Z649" i="6" s="1"/>
  <c r="H649" i="6"/>
  <c r="P649" i="6" s="1"/>
  <c r="BB649" i="6"/>
  <c r="AZ650" i="6" s="1"/>
  <c r="BJ1209" i="6"/>
  <c r="BI1209" i="6" s="1"/>
  <c r="BH1209" i="6"/>
  <c r="BE1209" i="6"/>
  <c r="BG1208" i="6"/>
  <c r="BF1208" i="6" s="1"/>
  <c r="BD1210" i="6"/>
  <c r="AM1210" i="6" s="1"/>
  <c r="A1211" i="6"/>
  <c r="AI1211" i="6" s="1"/>
  <c r="B47" i="6"/>
  <c r="U47" i="6"/>
  <c r="AC48" i="6"/>
  <c r="AQ1211" i="6" l="1"/>
  <c r="AS49" i="6"/>
  <c r="AA49" i="6" s="1"/>
  <c r="N49" i="6" s="1"/>
  <c r="G650" i="6"/>
  <c r="O650" i="6" s="1"/>
  <c r="BA650" i="6"/>
  <c r="C650" i="6"/>
  <c r="BG1209" i="6"/>
  <c r="BF1209" i="6" s="1"/>
  <c r="BD1211" i="6"/>
  <c r="AM1211" i="6" s="1"/>
  <c r="A1212" i="6"/>
  <c r="AI1212" i="6" s="1"/>
  <c r="AY1211" i="6"/>
  <c r="BJ1210" i="6"/>
  <c r="BI1210" i="6" s="1"/>
  <c r="BE1210" i="6"/>
  <c r="BH1210" i="6"/>
  <c r="AW1211" i="6"/>
  <c r="V47" i="6"/>
  <c r="X49" i="6"/>
  <c r="Y49" i="6"/>
  <c r="F49" i="6" s="1"/>
  <c r="AT49" i="6"/>
  <c r="AB49" i="6" s="1"/>
  <c r="R49" i="6" s="1"/>
  <c r="D48" i="6"/>
  <c r="AD48" i="6"/>
  <c r="AE48" i="6"/>
  <c r="AL48" i="6"/>
  <c r="I48" i="6"/>
  <c r="AW1212" i="6" l="1"/>
  <c r="AQ1212" i="6"/>
  <c r="AP1211" i="6"/>
  <c r="AU49" i="6"/>
  <c r="L650" i="6"/>
  <c r="Z650" i="6" s="1"/>
  <c r="H650" i="6"/>
  <c r="P650" i="6" s="1"/>
  <c r="BB650" i="6"/>
  <c r="AZ651" i="6" s="1"/>
  <c r="BJ1211" i="6"/>
  <c r="BI1211" i="6" s="1"/>
  <c r="BE1211" i="6"/>
  <c r="BH1211" i="6"/>
  <c r="BG1210" i="6"/>
  <c r="BF1210" i="6" s="1"/>
  <c r="AY1212" i="6"/>
  <c r="A1213" i="6"/>
  <c r="AI1213" i="6" s="1"/>
  <c r="BD1212" i="6"/>
  <c r="AM1212" i="6" s="1"/>
  <c r="AF48" i="6"/>
  <c r="AG48" i="6" s="1"/>
  <c r="S48" i="6"/>
  <c r="T48" i="6" s="1"/>
  <c r="E48" i="6"/>
  <c r="M48" i="6"/>
  <c r="Q48" i="6" s="1"/>
  <c r="J48" i="6"/>
  <c r="BG1211" i="6" l="1"/>
  <c r="BF1211" i="6" s="1"/>
  <c r="AQ1213" i="6"/>
  <c r="AP1212" i="6"/>
  <c r="AN49" i="6"/>
  <c r="AK49" i="6" s="1"/>
  <c r="AO50" i="6"/>
  <c r="AR50" i="6" s="1"/>
  <c r="G651" i="6"/>
  <c r="O651" i="6" s="1"/>
  <c r="BA651" i="6"/>
  <c r="BB651" i="6" s="1"/>
  <c r="C651" i="6"/>
  <c r="BH1212" i="6"/>
  <c r="BJ1212" i="6"/>
  <c r="BI1212" i="6" s="1"/>
  <c r="BE1212" i="6"/>
  <c r="A1214" i="6"/>
  <c r="AI1214" i="6" s="1"/>
  <c r="BD1213" i="6"/>
  <c r="AM1213" i="6" s="1"/>
  <c r="AY1213" i="6"/>
  <c r="AW1213" i="6"/>
  <c r="B48" i="6"/>
  <c r="U48" i="6"/>
  <c r="AC49" i="6"/>
  <c r="AW1214" i="6" l="1"/>
  <c r="BG1212" i="6"/>
  <c r="BF1212" i="6" s="1"/>
  <c r="AQ1214" i="6"/>
  <c r="AP1213" i="6"/>
  <c r="AS50" i="6"/>
  <c r="AA50" i="6" s="1"/>
  <c r="N50" i="6" s="1"/>
  <c r="L651" i="6"/>
  <c r="Z651" i="6" s="1"/>
  <c r="H651" i="6"/>
  <c r="P651" i="6" s="1"/>
  <c r="AZ652" i="6"/>
  <c r="A1215" i="6"/>
  <c r="AI1215" i="6" s="1"/>
  <c r="BD1214" i="6"/>
  <c r="AM1214" i="6" s="1"/>
  <c r="AY1214" i="6"/>
  <c r="BJ1213" i="6"/>
  <c r="BI1213" i="6" s="1"/>
  <c r="BE1213" i="6"/>
  <c r="BH1213" i="6"/>
  <c r="X50" i="6"/>
  <c r="Y50" i="6"/>
  <c r="F50" i="6" s="1"/>
  <c r="V48" i="6"/>
  <c r="I49" i="6"/>
  <c r="AT50" i="6"/>
  <c r="AB50" i="6" s="1"/>
  <c r="R50" i="6" s="1"/>
  <c r="AE49" i="6"/>
  <c r="D49" i="6"/>
  <c r="AD49" i="6"/>
  <c r="AL49" i="6"/>
  <c r="AP1214" i="6" l="1"/>
  <c r="AQ1215" i="6"/>
  <c r="BG1213" i="6"/>
  <c r="BF1213" i="6" s="1"/>
  <c r="AU50" i="6"/>
  <c r="C652" i="6"/>
  <c r="BA652" i="6"/>
  <c r="BB652" i="6" s="1"/>
  <c r="G652" i="6"/>
  <c r="O652" i="6" s="1"/>
  <c r="BD1215" i="6"/>
  <c r="AM1215" i="6" s="1"/>
  <c r="AY1215" i="6"/>
  <c r="A1216" i="6"/>
  <c r="AI1216" i="6" s="1"/>
  <c r="AW1215" i="6"/>
  <c r="BJ1214" i="6"/>
  <c r="BI1214" i="6" s="1"/>
  <c r="BH1214" i="6"/>
  <c r="BE1214" i="6"/>
  <c r="AF49" i="6"/>
  <c r="AG49" i="6" s="1"/>
  <c r="S49" i="6"/>
  <c r="T49" i="6" s="1"/>
  <c r="E49" i="6"/>
  <c r="M49" i="6"/>
  <c r="Q49" i="6" s="1"/>
  <c r="J49" i="6"/>
  <c r="AQ1216" i="6" l="1"/>
  <c r="AP1215" i="6"/>
  <c r="AW1216" i="6"/>
  <c r="AN50" i="6"/>
  <c r="AK50" i="6" s="1"/>
  <c r="AO51" i="6"/>
  <c r="AR51" i="6" s="1"/>
  <c r="H652" i="6"/>
  <c r="P652" i="6" s="1"/>
  <c r="L652" i="6"/>
  <c r="Z652" i="6" s="1"/>
  <c r="AZ653" i="6"/>
  <c r="A1217" i="6"/>
  <c r="AI1217" i="6" s="1"/>
  <c r="BD1216" i="6"/>
  <c r="AM1216" i="6" s="1"/>
  <c r="AY1216" i="6"/>
  <c r="BH1215" i="6"/>
  <c r="BJ1215" i="6"/>
  <c r="BI1215" i="6" s="1"/>
  <c r="BE1215" i="6"/>
  <c r="BG1214" i="6"/>
  <c r="BF1214" i="6" s="1"/>
  <c r="U49" i="6"/>
  <c r="B49" i="6"/>
  <c r="AC50" i="6"/>
  <c r="AQ1217" i="6" l="1"/>
  <c r="AW1217" i="6"/>
  <c r="AP1216" i="6"/>
  <c r="AS51" i="6"/>
  <c r="AA51" i="6" s="1"/>
  <c r="N51" i="6" s="1"/>
  <c r="G653" i="6"/>
  <c r="O653" i="6" s="1"/>
  <c r="C653" i="6"/>
  <c r="BA653" i="6"/>
  <c r="BE1216" i="6"/>
  <c r="BH1216" i="6"/>
  <c r="BJ1216" i="6"/>
  <c r="BI1216" i="6" s="1"/>
  <c r="BG1215" i="6"/>
  <c r="BF1215" i="6" s="1"/>
  <c r="A1218" i="6"/>
  <c r="AI1218" i="6" s="1"/>
  <c r="BD1217" i="6"/>
  <c r="AM1217" i="6" s="1"/>
  <c r="AY1217" i="6"/>
  <c r="X51" i="6"/>
  <c r="Y51" i="6"/>
  <c r="F51" i="6" s="1"/>
  <c r="V49" i="6"/>
  <c r="AT51" i="6"/>
  <c r="AB51" i="6" s="1"/>
  <c r="R51" i="6" s="1"/>
  <c r="AL50" i="6"/>
  <c r="D50" i="6"/>
  <c r="AE50" i="6"/>
  <c r="AD50" i="6"/>
  <c r="I50" i="6"/>
  <c r="BG1216" i="6" l="1"/>
  <c r="BF1216" i="6" s="1"/>
  <c r="AQ1218" i="6"/>
  <c r="AW1218" i="6"/>
  <c r="AP1217" i="6"/>
  <c r="AU51" i="6"/>
  <c r="L653" i="6"/>
  <c r="Z653" i="6" s="1"/>
  <c r="H653" i="6"/>
  <c r="P653" i="6" s="1"/>
  <c r="BB653" i="6"/>
  <c r="AZ654" i="6" s="1"/>
  <c r="BJ1217" i="6"/>
  <c r="BI1217" i="6" s="1"/>
  <c r="BE1217" i="6"/>
  <c r="BH1217" i="6"/>
  <c r="BD1218" i="6"/>
  <c r="AM1218" i="6" s="1"/>
  <c r="AY1218" i="6"/>
  <c r="A1219" i="6"/>
  <c r="AI1219" i="6" s="1"/>
  <c r="AF50" i="6"/>
  <c r="AG50" i="6" s="1"/>
  <c r="S50" i="6"/>
  <c r="T50" i="6" s="1"/>
  <c r="E50" i="6"/>
  <c r="M50" i="6"/>
  <c r="Q50" i="6" s="1"/>
  <c r="J50" i="6"/>
  <c r="AQ1219" i="6" l="1"/>
  <c r="BG1217" i="6"/>
  <c r="BF1217" i="6" s="1"/>
  <c r="AP1218" i="6"/>
  <c r="AN51" i="6"/>
  <c r="AO52" i="6"/>
  <c r="AR52" i="6" s="1"/>
  <c r="C654" i="6"/>
  <c r="G654" i="6"/>
  <c r="O654" i="6" s="1"/>
  <c r="BA654" i="6"/>
  <c r="BB654" i="6" s="1"/>
  <c r="A1220" i="6"/>
  <c r="AI1220" i="6" s="1"/>
  <c r="BD1219" i="6"/>
  <c r="AM1219" i="6" s="1"/>
  <c r="AY1219" i="6"/>
  <c r="BH1218" i="6"/>
  <c r="BJ1218" i="6"/>
  <c r="BI1218" i="6" s="1"/>
  <c r="BE1218" i="6"/>
  <c r="AW1219" i="6"/>
  <c r="U50" i="6"/>
  <c r="B50" i="6"/>
  <c r="AC51" i="6"/>
  <c r="AE51" i="6" l="1"/>
  <c r="AK51" i="6"/>
  <c r="D51" i="6" s="1"/>
  <c r="AW1220" i="6"/>
  <c r="AQ1220" i="6"/>
  <c r="BG1218" i="6"/>
  <c r="BF1218" i="6" s="1"/>
  <c r="AP1219" i="6"/>
  <c r="AD51" i="6"/>
  <c r="AS52" i="6"/>
  <c r="AL51" i="6"/>
  <c r="L654" i="6"/>
  <c r="Z654" i="6" s="1"/>
  <c r="H654" i="6"/>
  <c r="P654" i="6" s="1"/>
  <c r="AZ655" i="6"/>
  <c r="A1221" i="6"/>
  <c r="BD1220" i="6"/>
  <c r="AM1220" i="6" s="1"/>
  <c r="AY1220" i="6"/>
  <c r="BJ1219" i="6"/>
  <c r="BI1219" i="6" s="1"/>
  <c r="BE1219" i="6"/>
  <c r="BH1219" i="6"/>
  <c r="X52" i="6"/>
  <c r="Y52" i="6"/>
  <c r="F52" i="6" s="1"/>
  <c r="V50" i="6"/>
  <c r="I51" i="6"/>
  <c r="AT52" i="6"/>
  <c r="AB52" i="6" s="1"/>
  <c r="R52" i="6" s="1"/>
  <c r="M51" i="6" l="1"/>
  <c r="Q51" i="6" s="1"/>
  <c r="AF51" i="6"/>
  <c r="AG51" i="6" s="1"/>
  <c r="AW1221" i="6"/>
  <c r="AI1221" i="6"/>
  <c r="S51" i="6"/>
  <c r="T51" i="6" s="1"/>
  <c r="E51" i="6"/>
  <c r="AQ1221" i="6"/>
  <c r="AP1220" i="6"/>
  <c r="AU52" i="6"/>
  <c r="AA52" i="6"/>
  <c r="N52" i="6" s="1"/>
  <c r="C655" i="6"/>
  <c r="G655" i="6"/>
  <c r="O655" i="6" s="1"/>
  <c r="BA655" i="6"/>
  <c r="BB655" i="6" s="1"/>
  <c r="BG1219" i="6"/>
  <c r="BF1219" i="6" s="1"/>
  <c r="BD1221" i="6"/>
  <c r="AM1221" i="6" s="1"/>
  <c r="A1222" i="6"/>
  <c r="AY1221" i="6"/>
  <c r="BJ1220" i="6"/>
  <c r="BI1220" i="6" s="1"/>
  <c r="BE1220" i="6"/>
  <c r="BH1220" i="6"/>
  <c r="J51" i="6"/>
  <c r="U51" i="6" l="1"/>
  <c r="AW1222" i="6"/>
  <c r="AI1222" i="6"/>
  <c r="B51" i="6"/>
  <c r="BG1220" i="6"/>
  <c r="BF1220" i="6" s="1"/>
  <c r="AQ1222" i="6"/>
  <c r="AP1221" i="6"/>
  <c r="AN52" i="6"/>
  <c r="AK52" i="6" s="1"/>
  <c r="AO53" i="6"/>
  <c r="AR53" i="6" s="1"/>
  <c r="H655" i="6"/>
  <c r="P655" i="6" s="1"/>
  <c r="L655" i="6"/>
  <c r="Z655" i="6" s="1"/>
  <c r="AZ656" i="6"/>
  <c r="AY1222" i="6"/>
  <c r="BD1222" i="6"/>
  <c r="AM1222" i="6" s="1"/>
  <c r="BE1221" i="6"/>
  <c r="BH1221" i="6"/>
  <c r="BJ1221" i="6"/>
  <c r="BI1221" i="6" s="1"/>
  <c r="AC52" i="6"/>
  <c r="V51" i="6" l="1"/>
  <c r="AP1222" i="6"/>
  <c r="AS53" i="6"/>
  <c r="AA53" i="6" s="1"/>
  <c r="N53" i="6" s="1"/>
  <c r="G656" i="6"/>
  <c r="O656" i="6" s="1"/>
  <c r="C656" i="6"/>
  <c r="BA656" i="6"/>
  <c r="BB656" i="6" s="1"/>
  <c r="BJ1222" i="6"/>
  <c r="BI1222" i="6" s="1"/>
  <c r="BE1222" i="6"/>
  <c r="BH1222" i="6"/>
  <c r="BG1221" i="6"/>
  <c r="BF1221" i="6" s="1"/>
  <c r="X53" i="6"/>
  <c r="Y53" i="6"/>
  <c r="F53" i="6" s="1"/>
  <c r="AT53" i="6"/>
  <c r="AB53" i="6" s="1"/>
  <c r="R53" i="6" s="1"/>
  <c r="AL52" i="6"/>
  <c r="AE52" i="6"/>
  <c r="AD52" i="6"/>
  <c r="D52" i="6"/>
  <c r="I52" i="6"/>
  <c r="BG1222" i="6" l="1"/>
  <c r="BF1222" i="6" s="1"/>
  <c r="AU53" i="6"/>
  <c r="AZ657" i="6"/>
  <c r="H656" i="6"/>
  <c r="P656" i="6" s="1"/>
  <c r="L656" i="6"/>
  <c r="Z656" i="6" s="1"/>
  <c r="AF52" i="6"/>
  <c r="AG52" i="6" s="1"/>
  <c r="S52" i="6"/>
  <c r="T52" i="6" s="1"/>
  <c r="E52" i="6"/>
  <c r="M52" i="6"/>
  <c r="Q52" i="6" s="1"/>
  <c r="J52" i="6"/>
  <c r="AN53" i="6" l="1"/>
  <c r="AO54" i="6"/>
  <c r="AR54" i="6" s="1"/>
  <c r="BA657" i="6"/>
  <c r="BB657" i="6" s="1"/>
  <c r="AZ658" i="6" s="1"/>
  <c r="C657" i="6"/>
  <c r="G657" i="6"/>
  <c r="O657" i="6" s="1"/>
  <c r="U52" i="6"/>
  <c r="B52" i="6"/>
  <c r="AC53" i="6"/>
  <c r="AD53" i="6" l="1"/>
  <c r="AK53" i="6"/>
  <c r="D53" i="6" s="1"/>
  <c r="AS54" i="6"/>
  <c r="AA54" i="6" s="1"/>
  <c r="N54" i="6" s="1"/>
  <c r="AE53" i="6"/>
  <c r="AL53" i="6"/>
  <c r="E53" i="6" s="1"/>
  <c r="G658" i="6"/>
  <c r="O658" i="6" s="1"/>
  <c r="BA658" i="6"/>
  <c r="C658" i="6"/>
  <c r="H657" i="6"/>
  <c r="P657" i="6" s="1"/>
  <c r="L657" i="6"/>
  <c r="Z657" i="6" s="1"/>
  <c r="I53" i="6"/>
  <c r="X54" i="6"/>
  <c r="Y54" i="6"/>
  <c r="F54" i="6" s="1"/>
  <c r="V52" i="6"/>
  <c r="AT54" i="6"/>
  <c r="AB54" i="6" s="1"/>
  <c r="R54" i="6" s="1"/>
  <c r="S53" i="6" l="1"/>
  <c r="T53" i="6" s="1"/>
  <c r="AF53" i="6"/>
  <c r="AG53" i="6" s="1"/>
  <c r="AU54" i="6"/>
  <c r="M53" i="6"/>
  <c r="Q53" i="6" s="1"/>
  <c r="BB658" i="6"/>
  <c r="AZ659" i="6" s="1"/>
  <c r="L658" i="6"/>
  <c r="Z658" i="6" s="1"/>
  <c r="H658" i="6"/>
  <c r="P658" i="6" s="1"/>
  <c r="J53" i="6"/>
  <c r="B53" i="6" s="1"/>
  <c r="U53" i="6" l="1"/>
  <c r="V53" i="6" s="1"/>
  <c r="AN54" i="6"/>
  <c r="AO55" i="6"/>
  <c r="AR55" i="6" s="1"/>
  <c r="BA659" i="6"/>
  <c r="BB659" i="6" s="1"/>
  <c r="AZ660" i="6" s="1"/>
  <c r="C659" i="6"/>
  <c r="G659" i="6"/>
  <c r="O659" i="6" s="1"/>
  <c r="AC54" i="6"/>
  <c r="AE54" i="6" l="1"/>
  <c r="AK54" i="6"/>
  <c r="D54" i="6" s="1"/>
  <c r="AS55" i="6"/>
  <c r="AA55" i="6" s="1"/>
  <c r="N55" i="6" s="1"/>
  <c r="AD54" i="6"/>
  <c r="AL54" i="6"/>
  <c r="M54" i="6" s="1"/>
  <c r="Q54" i="6" s="1"/>
  <c r="G660" i="6"/>
  <c r="O660" i="6" s="1"/>
  <c r="C660" i="6"/>
  <c r="BA660" i="6"/>
  <c r="H659" i="6"/>
  <c r="P659" i="6" s="1"/>
  <c r="L659" i="6"/>
  <c r="Z659" i="6" s="1"/>
  <c r="X55" i="6"/>
  <c r="Y55" i="6"/>
  <c r="F55" i="6" s="1"/>
  <c r="AT55" i="6"/>
  <c r="AB55" i="6" s="1"/>
  <c r="R55" i="6" s="1"/>
  <c r="I54" i="6"/>
  <c r="E54" i="6" l="1"/>
  <c r="AU55" i="6"/>
  <c r="S54" i="6"/>
  <c r="T54" i="6" s="1"/>
  <c r="U54" i="6" s="1"/>
  <c r="AF54" i="6"/>
  <c r="AG54" i="6" s="1"/>
  <c r="BB660" i="6"/>
  <c r="AZ661" i="6" s="1"/>
  <c r="L660" i="6"/>
  <c r="Z660" i="6" s="1"/>
  <c r="H660" i="6"/>
  <c r="P660" i="6" s="1"/>
  <c r="J54" i="6"/>
  <c r="B54" i="6" l="1"/>
  <c r="V54" i="6" s="1"/>
  <c r="AN55" i="6"/>
  <c r="AK55" i="6" s="1"/>
  <c r="AO56" i="6"/>
  <c r="AR56" i="6" s="1"/>
  <c r="BA661" i="6"/>
  <c r="BB661" i="6" s="1"/>
  <c r="AZ662" i="6" s="1"/>
  <c r="C661" i="6"/>
  <c r="H661" i="6" s="1"/>
  <c r="P661" i="6" s="1"/>
  <c r="G661" i="6"/>
  <c r="O661" i="6" s="1"/>
  <c r="AC55" i="6"/>
  <c r="AS56" i="6" l="1"/>
  <c r="L661" i="6"/>
  <c r="Z661" i="6" s="1"/>
  <c r="G662" i="6"/>
  <c r="O662" i="6" s="1"/>
  <c r="BA662" i="6"/>
  <c r="C662" i="6"/>
  <c r="X56" i="6"/>
  <c r="Y56" i="6"/>
  <c r="F56" i="6" s="1"/>
  <c r="AD55" i="6"/>
  <c r="AE55" i="6"/>
  <c r="AL55" i="6"/>
  <c r="D55" i="6"/>
  <c r="AT56" i="6"/>
  <c r="AB56" i="6" s="1"/>
  <c r="R56" i="6" s="1"/>
  <c r="I55" i="6"/>
  <c r="AU56" i="6" l="1"/>
  <c r="AA56" i="6"/>
  <c r="N56" i="6" s="1"/>
  <c r="H662" i="6"/>
  <c r="P662" i="6" s="1"/>
  <c r="L662" i="6"/>
  <c r="Z662" i="6" s="1"/>
  <c r="BB662" i="6"/>
  <c r="AZ663" i="6" s="1"/>
  <c r="AF55" i="6"/>
  <c r="AG55" i="6" s="1"/>
  <c r="S55" i="6"/>
  <c r="T55" i="6" s="1"/>
  <c r="E55" i="6"/>
  <c r="M55" i="6"/>
  <c r="Q55" i="6" s="1"/>
  <c r="J55" i="6"/>
  <c r="AN56" i="6" l="1"/>
  <c r="AK56" i="6" s="1"/>
  <c r="AO57" i="6"/>
  <c r="AR57" i="6" s="1"/>
  <c r="BA663" i="6"/>
  <c r="BB663" i="6" s="1"/>
  <c r="C663" i="6"/>
  <c r="G663" i="6"/>
  <c r="O663" i="6" s="1"/>
  <c r="U55" i="6"/>
  <c r="B55" i="6"/>
  <c r="AC56" i="6"/>
  <c r="AS57" i="6" l="1"/>
  <c r="AA57" i="6" s="1"/>
  <c r="N57" i="6" s="1"/>
  <c r="AZ664" i="6"/>
  <c r="BA664" i="6" s="1"/>
  <c r="BB664" i="6" s="1"/>
  <c r="L663" i="6"/>
  <c r="Z663" i="6" s="1"/>
  <c r="H663" i="6"/>
  <c r="P663" i="6" s="1"/>
  <c r="X57" i="6"/>
  <c r="Y57" i="6"/>
  <c r="F57" i="6" s="1"/>
  <c r="V55" i="6"/>
  <c r="AT57" i="6"/>
  <c r="AB57" i="6" s="1"/>
  <c r="R57" i="6" s="1"/>
  <c r="I56" i="6"/>
  <c r="D56" i="6"/>
  <c r="AL56" i="6"/>
  <c r="AD56" i="6"/>
  <c r="AE56" i="6"/>
  <c r="G664" i="6" l="1"/>
  <c r="O664" i="6" s="1"/>
  <c r="C664" i="6"/>
  <c r="L664" i="6" s="1"/>
  <c r="Z664" i="6" s="1"/>
  <c r="AU57" i="6"/>
  <c r="AZ665" i="6"/>
  <c r="AF56" i="6"/>
  <c r="AG56" i="6" s="1"/>
  <c r="S56" i="6"/>
  <c r="T56" i="6" s="1"/>
  <c r="E56" i="6"/>
  <c r="M56" i="6"/>
  <c r="Q56" i="6" s="1"/>
  <c r="J56" i="6"/>
  <c r="H664" i="6" l="1"/>
  <c r="P664" i="6" s="1"/>
  <c r="AN57" i="6"/>
  <c r="AK57" i="6" s="1"/>
  <c r="AO58" i="6"/>
  <c r="AR58" i="6" s="1"/>
  <c r="BA665" i="6"/>
  <c r="BB665" i="6" s="1"/>
  <c r="AZ666" i="6" s="1"/>
  <c r="C665" i="6"/>
  <c r="G665" i="6"/>
  <c r="O665" i="6" s="1"/>
  <c r="U56" i="6"/>
  <c r="B56" i="6"/>
  <c r="AC57" i="6"/>
  <c r="AS58" i="6" l="1"/>
  <c r="AA58" i="6" s="1"/>
  <c r="N58" i="6" s="1"/>
  <c r="G666" i="6"/>
  <c r="O666" i="6" s="1"/>
  <c r="BA666" i="6"/>
  <c r="C666" i="6"/>
  <c r="L665" i="6"/>
  <c r="Z665" i="6" s="1"/>
  <c r="H665" i="6"/>
  <c r="P665" i="6" s="1"/>
  <c r="I57" i="6"/>
  <c r="X58" i="6"/>
  <c r="Y58" i="6"/>
  <c r="F58" i="6" s="1"/>
  <c r="V56" i="6"/>
  <c r="D57" i="6"/>
  <c r="AL57" i="6"/>
  <c r="AD57" i="6"/>
  <c r="AE57" i="6"/>
  <c r="AT58" i="6"/>
  <c r="AB58" i="6" s="1"/>
  <c r="R58" i="6" s="1"/>
  <c r="AU58" i="6" l="1"/>
  <c r="L666" i="6"/>
  <c r="Z666" i="6" s="1"/>
  <c r="H666" i="6"/>
  <c r="P666" i="6" s="1"/>
  <c r="BB666" i="6"/>
  <c r="AZ667" i="6" s="1"/>
  <c r="AF57" i="6"/>
  <c r="AG57" i="6" s="1"/>
  <c r="S57" i="6"/>
  <c r="T57" i="6" s="1"/>
  <c r="E57" i="6"/>
  <c r="M57" i="6"/>
  <c r="Q57" i="6" s="1"/>
  <c r="J57" i="6"/>
  <c r="AN58" i="6" l="1"/>
  <c r="AK58" i="6" s="1"/>
  <c r="AO59" i="6"/>
  <c r="AR59" i="6" s="1"/>
  <c r="G667" i="6"/>
  <c r="O667" i="6" s="1"/>
  <c r="C667" i="6"/>
  <c r="BA667" i="6"/>
  <c r="U57" i="6"/>
  <c r="B57" i="6"/>
  <c r="AC58" i="6"/>
  <c r="AS59" i="6" l="1"/>
  <c r="AA59" i="6" s="1"/>
  <c r="N59" i="6" s="1"/>
  <c r="H667" i="6"/>
  <c r="P667" i="6" s="1"/>
  <c r="L667" i="6"/>
  <c r="Z667" i="6" s="1"/>
  <c r="BB667" i="6"/>
  <c r="AZ668" i="6" s="1"/>
  <c r="X59" i="6"/>
  <c r="Y59" i="6"/>
  <c r="F59" i="6" s="1"/>
  <c r="V57" i="6"/>
  <c r="AE58" i="6"/>
  <c r="AD58" i="6"/>
  <c r="AL58" i="6"/>
  <c r="D58" i="6"/>
  <c r="AT59" i="6"/>
  <c r="AB59" i="6" s="1"/>
  <c r="R59" i="6" s="1"/>
  <c r="I58" i="6"/>
  <c r="AU59" i="6" l="1"/>
  <c r="AO60" i="6" s="1"/>
  <c r="AR60" i="6" s="1"/>
  <c r="G668" i="6"/>
  <c r="O668" i="6" s="1"/>
  <c r="BA668" i="6"/>
  <c r="C668" i="6"/>
  <c r="AF58" i="6"/>
  <c r="AG58" i="6" s="1"/>
  <c r="S58" i="6"/>
  <c r="T58" i="6" s="1"/>
  <c r="E58" i="6"/>
  <c r="M58" i="6"/>
  <c r="Q58" i="6" s="1"/>
  <c r="J58" i="6"/>
  <c r="AS60" i="6" l="1"/>
  <c r="AA60" i="6" s="1"/>
  <c r="N60" i="6" s="1"/>
  <c r="L668" i="6"/>
  <c r="Z668" i="6" s="1"/>
  <c r="H668" i="6"/>
  <c r="P668" i="6" s="1"/>
  <c r="BB668" i="6"/>
  <c r="AZ669" i="6" s="1"/>
  <c r="X60" i="6"/>
  <c r="Y60" i="6"/>
  <c r="F60" i="6" s="1"/>
  <c r="AN59" i="6"/>
  <c r="U58" i="6"/>
  <c r="B58" i="6"/>
  <c r="AC59" i="6"/>
  <c r="AT60" i="6"/>
  <c r="AB60" i="6" s="1"/>
  <c r="R60" i="6" s="1"/>
  <c r="AK59" i="6" l="1"/>
  <c r="D59" i="6" s="1"/>
  <c r="AU60" i="6"/>
  <c r="C669" i="6"/>
  <c r="G669" i="6"/>
  <c r="O669" i="6" s="1"/>
  <c r="BA669" i="6"/>
  <c r="BB669" i="6" s="1"/>
  <c r="I59" i="6"/>
  <c r="V58" i="6"/>
  <c r="AD59" i="6"/>
  <c r="AL59" i="6"/>
  <c r="E59" i="6" s="1"/>
  <c r="AE59" i="6"/>
  <c r="J59" i="6"/>
  <c r="S59" i="6" l="1"/>
  <c r="T59" i="6" s="1"/>
  <c r="AC60" i="6"/>
  <c r="I60" i="6" s="1"/>
  <c r="AO61" i="6"/>
  <c r="AR61" i="6" s="1"/>
  <c r="L669" i="6"/>
  <c r="Z669" i="6" s="1"/>
  <c r="H669" i="6"/>
  <c r="P669" i="6" s="1"/>
  <c r="AZ670" i="6"/>
  <c r="AF59" i="6"/>
  <c r="AG59" i="6" s="1"/>
  <c r="AN60" i="6"/>
  <c r="B59" i="6"/>
  <c r="M59" i="6"/>
  <c r="Q59" i="6" s="1"/>
  <c r="U59" i="6" l="1"/>
  <c r="V59" i="6" s="1"/>
  <c r="AD60" i="6"/>
  <c r="AK60" i="6"/>
  <c r="D60" i="6" s="1"/>
  <c r="AS61" i="6"/>
  <c r="AA61" i="6" s="1"/>
  <c r="N61" i="6" s="1"/>
  <c r="G670" i="6"/>
  <c r="O670" i="6" s="1"/>
  <c r="C670" i="6"/>
  <c r="BA670" i="6"/>
  <c r="X61" i="6"/>
  <c r="Y61" i="6"/>
  <c r="F61" i="6" s="1"/>
  <c r="AT61" i="6"/>
  <c r="AB61" i="6" s="1"/>
  <c r="R61" i="6" s="1"/>
  <c r="AL60" i="6"/>
  <c r="E60" i="6" s="1"/>
  <c r="AE60" i="6"/>
  <c r="S60" i="6" l="1"/>
  <c r="T60" i="6" s="1"/>
  <c r="AF60" i="6"/>
  <c r="AG60" i="6" s="1"/>
  <c r="AU61" i="6"/>
  <c r="H670" i="6"/>
  <c r="P670" i="6" s="1"/>
  <c r="L670" i="6"/>
  <c r="Z670" i="6" s="1"/>
  <c r="BB670" i="6"/>
  <c r="AZ671" i="6" s="1"/>
  <c r="J60" i="6"/>
  <c r="B60" i="6" s="1"/>
  <c r="M60" i="6"/>
  <c r="Q60" i="6" s="1"/>
  <c r="U60" i="6" l="1"/>
  <c r="V60" i="6" s="1"/>
  <c r="AN61" i="6"/>
  <c r="AO62" i="6"/>
  <c r="AR62" i="6" s="1"/>
  <c r="G671" i="6"/>
  <c r="O671" i="6" s="1"/>
  <c r="C671" i="6"/>
  <c r="BA671" i="6"/>
  <c r="AC61" i="6"/>
  <c r="AE61" i="6" l="1"/>
  <c r="AK61" i="6"/>
  <c r="D61" i="6" s="1"/>
  <c r="AS62" i="6"/>
  <c r="AL61" i="6"/>
  <c r="E61" i="6" s="1"/>
  <c r="AD61" i="6"/>
  <c r="AF61" i="6" s="1"/>
  <c r="H671" i="6"/>
  <c r="P671" i="6" s="1"/>
  <c r="L671" i="6"/>
  <c r="Z671" i="6" s="1"/>
  <c r="BB671" i="6"/>
  <c r="AZ672" i="6" s="1"/>
  <c r="I61" i="6"/>
  <c r="X62" i="6"/>
  <c r="J61" i="6" s="1"/>
  <c r="Y62" i="6"/>
  <c r="F62" i="6" s="1"/>
  <c r="AT62" i="6"/>
  <c r="AB62" i="6" s="1"/>
  <c r="R62" i="6" s="1"/>
  <c r="AU62" i="6" l="1"/>
  <c r="AA62" i="6"/>
  <c r="N62" i="6" s="1"/>
  <c r="S61" i="6"/>
  <c r="T61" i="6" s="1"/>
  <c r="M61" i="6"/>
  <c r="Q61" i="6" s="1"/>
  <c r="G672" i="6"/>
  <c r="O672" i="6" s="1"/>
  <c r="BA672" i="6"/>
  <c r="C672" i="6"/>
  <c r="AG61" i="6"/>
  <c r="B61" i="6"/>
  <c r="U61" i="6" l="1"/>
  <c r="V61" i="6" s="1"/>
  <c r="AN62" i="6"/>
  <c r="AO63" i="6"/>
  <c r="AR63" i="6" s="1"/>
  <c r="AT63" i="6" s="1"/>
  <c r="AB63" i="6" s="1"/>
  <c r="R63" i="6" s="1"/>
  <c r="H672" i="6"/>
  <c r="P672" i="6" s="1"/>
  <c r="L672" i="6"/>
  <c r="Z672" i="6" s="1"/>
  <c r="BB672" i="6"/>
  <c r="AZ673" i="6" s="1"/>
  <c r="AC62" i="6"/>
  <c r="AL62" i="6" l="1"/>
  <c r="E62" i="6" s="1"/>
  <c r="AK62" i="6"/>
  <c r="D62" i="6" s="1"/>
  <c r="AS63" i="6"/>
  <c r="AA63" i="6" s="1"/>
  <c r="N63" i="6" s="1"/>
  <c r="AE62" i="6"/>
  <c r="AD62" i="6"/>
  <c r="G673" i="6"/>
  <c r="O673" i="6" s="1"/>
  <c r="BA673" i="6"/>
  <c r="C673" i="6"/>
  <c r="I62" i="6"/>
  <c r="X63" i="6"/>
  <c r="Y63" i="6"/>
  <c r="F63" i="6" s="1"/>
  <c r="M62" i="6" l="1"/>
  <c r="Q62" i="6" s="1"/>
  <c r="S62" i="6"/>
  <c r="T62" i="6" s="1"/>
  <c r="AU63" i="6"/>
  <c r="AF62" i="6"/>
  <c r="AG62" i="6" s="1"/>
  <c r="L673" i="6"/>
  <c r="Z673" i="6" s="1"/>
  <c r="H673" i="6"/>
  <c r="P673" i="6" s="1"/>
  <c r="BB673" i="6"/>
  <c r="AZ674" i="6" s="1"/>
  <c r="J62" i="6"/>
  <c r="B62" i="6" s="1"/>
  <c r="U62" i="6" l="1"/>
  <c r="V62" i="6" s="1"/>
  <c r="AC63" i="6"/>
  <c r="I63" i="6" s="1"/>
  <c r="AO64" i="6"/>
  <c r="AR64" i="6" s="1"/>
  <c r="AN63" i="6"/>
  <c r="C674" i="6"/>
  <c r="BA674" i="6"/>
  <c r="BB674" i="6" s="1"/>
  <c r="G674" i="6"/>
  <c r="O674" i="6" s="1"/>
  <c r="AD63" i="6" l="1"/>
  <c r="AK63" i="6"/>
  <c r="D63" i="6" s="1"/>
  <c r="AT64" i="6"/>
  <c r="AB64" i="6" s="1"/>
  <c r="R64" i="6" s="1"/>
  <c r="AS64" i="6"/>
  <c r="AA64" i="6" s="1"/>
  <c r="N64" i="6" s="1"/>
  <c r="X64" i="6"/>
  <c r="J63" i="6" s="1"/>
  <c r="AE63" i="6"/>
  <c r="AL63" i="6"/>
  <c r="E63" i="6" s="1"/>
  <c r="Y64" i="6"/>
  <c r="F64" i="6" s="1"/>
  <c r="H674" i="6"/>
  <c r="P674" i="6" s="1"/>
  <c r="L674" i="6"/>
  <c r="Z674" i="6" s="1"/>
  <c r="AZ675" i="6"/>
  <c r="AF63" i="6" l="1"/>
  <c r="AG63" i="6" s="1"/>
  <c r="S63" i="6"/>
  <c r="T63" i="6" s="1"/>
  <c r="AU64" i="6"/>
  <c r="AN64" i="6" s="1"/>
  <c r="B63" i="6"/>
  <c r="M63" i="6"/>
  <c r="Q63" i="6" s="1"/>
  <c r="G675" i="6"/>
  <c r="O675" i="6" s="1"/>
  <c r="BA675" i="6"/>
  <c r="C675" i="6"/>
  <c r="U63" i="6" l="1"/>
  <c r="V63" i="6" s="1"/>
  <c r="AL64" i="6"/>
  <c r="E64" i="6" s="1"/>
  <c r="AK64" i="6"/>
  <c r="D64" i="6" s="1"/>
  <c r="AC64" i="6"/>
  <c r="I64" i="6" s="1"/>
  <c r="AO65" i="6"/>
  <c r="AR65" i="6" s="1"/>
  <c r="AT65" i="6" s="1"/>
  <c r="AB65" i="6" s="1"/>
  <c r="R65" i="6" s="1"/>
  <c r="AE64" i="6"/>
  <c r="AD64" i="6"/>
  <c r="BB675" i="6"/>
  <c r="AZ676" i="6" s="1"/>
  <c r="L675" i="6"/>
  <c r="Z675" i="6" s="1"/>
  <c r="H675" i="6"/>
  <c r="P675" i="6" s="1"/>
  <c r="M64" i="6" l="1"/>
  <c r="Q64" i="6" s="1"/>
  <c r="Y65" i="6"/>
  <c r="F65" i="6" s="1"/>
  <c r="AS65" i="6"/>
  <c r="AA65" i="6" s="1"/>
  <c r="N65" i="6" s="1"/>
  <c r="X65" i="6"/>
  <c r="J64" i="6" s="1"/>
  <c r="B64" i="6" s="1"/>
  <c r="AF64" i="6"/>
  <c r="S64" i="6"/>
  <c r="T64" i="6" s="1"/>
  <c r="U64" i="6" s="1"/>
  <c r="G676" i="6"/>
  <c r="O676" i="6" s="1"/>
  <c r="BA676" i="6"/>
  <c r="C676" i="6"/>
  <c r="AU65" i="6" l="1"/>
  <c r="AO66" i="6" s="1"/>
  <c r="AR66" i="6" s="1"/>
  <c r="AT66" i="6" s="1"/>
  <c r="AB66" i="6" s="1"/>
  <c r="R66" i="6" s="1"/>
  <c r="AG64" i="6"/>
  <c r="L676" i="6"/>
  <c r="Z676" i="6" s="1"/>
  <c r="H676" i="6"/>
  <c r="P676" i="6" s="1"/>
  <c r="BB676" i="6"/>
  <c r="AZ677" i="6" s="1"/>
  <c r="V64" i="6"/>
  <c r="X66" i="6" l="1"/>
  <c r="J65" i="6" s="1"/>
  <c r="AN65" i="6"/>
  <c r="AL65" i="6" s="1"/>
  <c r="E65" i="6" s="1"/>
  <c r="AC65" i="6"/>
  <c r="I65" i="6" s="1"/>
  <c r="AS66" i="6"/>
  <c r="AA66" i="6" s="1"/>
  <c r="N66" i="6" s="1"/>
  <c r="Y66" i="6"/>
  <c r="F66" i="6" s="1"/>
  <c r="BA677" i="6"/>
  <c r="BB677" i="6" s="1"/>
  <c r="G677" i="6"/>
  <c r="O677" i="6" s="1"/>
  <c r="C677" i="6"/>
  <c r="AU66" i="6" l="1"/>
  <c r="AO67" i="6" s="1"/>
  <c r="AR67" i="6" s="1"/>
  <c r="AE65" i="6"/>
  <c r="M65" i="6" s="1"/>
  <c r="Q65" i="6" s="1"/>
  <c r="AD65" i="6"/>
  <c r="AK65" i="6"/>
  <c r="D65" i="6" s="1"/>
  <c r="AZ678" i="6"/>
  <c r="BA678" i="6" s="1"/>
  <c r="BB678" i="6" s="1"/>
  <c r="H677" i="6"/>
  <c r="P677" i="6" s="1"/>
  <c r="L677" i="6"/>
  <c r="Z677" i="6" s="1"/>
  <c r="AC66" i="6" l="1"/>
  <c r="I66" i="6" s="1"/>
  <c r="S65" i="6"/>
  <c r="T65" i="6" s="1"/>
  <c r="U65" i="6" s="1"/>
  <c r="AN66" i="6"/>
  <c r="AK66" i="6" s="1"/>
  <c r="D66" i="6" s="1"/>
  <c r="AF65" i="6"/>
  <c r="AG65" i="6" s="1"/>
  <c r="B65" i="6"/>
  <c r="G678" i="6"/>
  <c r="O678" i="6" s="1"/>
  <c r="C678" i="6"/>
  <c r="L678" i="6" s="1"/>
  <c r="Z678" i="6" s="1"/>
  <c r="AS67" i="6"/>
  <c r="AZ679" i="6"/>
  <c r="X67" i="6"/>
  <c r="Y67" i="6"/>
  <c r="F67" i="6" s="1"/>
  <c r="AT67" i="6"/>
  <c r="AB67" i="6" s="1"/>
  <c r="R67" i="6" s="1"/>
  <c r="AE66" i="6" l="1"/>
  <c r="AL66" i="6"/>
  <c r="E66" i="6" s="1"/>
  <c r="AD66" i="6"/>
  <c r="V65" i="6"/>
  <c r="H678" i="6"/>
  <c r="P678" i="6" s="1"/>
  <c r="AU67" i="6"/>
  <c r="C679" i="6"/>
  <c r="G679" i="6"/>
  <c r="O679" i="6" s="1"/>
  <c r="BA679" i="6"/>
  <c r="AA67" i="6"/>
  <c r="N67" i="6" s="1"/>
  <c r="J66" i="6"/>
  <c r="M66" i="6" l="1"/>
  <c r="Q66" i="6" s="1"/>
  <c r="AF66" i="6"/>
  <c r="AG66" i="6" s="1"/>
  <c r="S66" i="6"/>
  <c r="T66" i="6" s="1"/>
  <c r="AN67" i="6"/>
  <c r="AK67" i="6" s="1"/>
  <c r="AO68" i="6"/>
  <c r="AR68" i="6" s="1"/>
  <c r="H679" i="6"/>
  <c r="P679" i="6" s="1"/>
  <c r="L679" i="6"/>
  <c r="Z679" i="6" s="1"/>
  <c r="BB679" i="6"/>
  <c r="AZ680" i="6" s="1"/>
  <c r="B66" i="6"/>
  <c r="AC67" i="6"/>
  <c r="I67" i="6" s="1"/>
  <c r="U66" i="6" l="1"/>
  <c r="AS68" i="6"/>
  <c r="G680" i="6"/>
  <c r="O680" i="6" s="1"/>
  <c r="BA680" i="6"/>
  <c r="BB680" i="6" s="1"/>
  <c r="AZ681" i="6" s="1"/>
  <c r="C680" i="6"/>
  <c r="X68" i="6"/>
  <c r="Y68" i="6"/>
  <c r="F68" i="6" s="1"/>
  <c r="V66" i="6"/>
  <c r="AD67" i="6"/>
  <c r="AL67" i="6"/>
  <c r="D67" i="6"/>
  <c r="AE67" i="6"/>
  <c r="AT68" i="6"/>
  <c r="AB68" i="6" s="1"/>
  <c r="R68" i="6" s="1"/>
  <c r="AU68" i="6" l="1"/>
  <c r="C681" i="6"/>
  <c r="BA681" i="6"/>
  <c r="BB681" i="6" s="1"/>
  <c r="AZ682" i="6" s="1"/>
  <c r="G681" i="6"/>
  <c r="O681" i="6" s="1"/>
  <c r="H680" i="6"/>
  <c r="P680" i="6" s="1"/>
  <c r="L680" i="6"/>
  <c r="Z680" i="6" s="1"/>
  <c r="AF67" i="6"/>
  <c r="AG67" i="6" s="1"/>
  <c r="S67" i="6"/>
  <c r="T67" i="6" s="1"/>
  <c r="E67" i="6"/>
  <c r="M67" i="6"/>
  <c r="Q67" i="6" s="1"/>
  <c r="J67" i="6"/>
  <c r="AA68" i="6"/>
  <c r="N68" i="6" s="1"/>
  <c r="AN68" i="6" l="1"/>
  <c r="AK68" i="6" s="1"/>
  <c r="AO69" i="6"/>
  <c r="AR69" i="6" s="1"/>
  <c r="BA682" i="6"/>
  <c r="G682" i="6"/>
  <c r="O682" i="6" s="1"/>
  <c r="C682" i="6"/>
  <c r="L681" i="6"/>
  <c r="Z681" i="6" s="1"/>
  <c r="H681" i="6"/>
  <c r="P681" i="6" s="1"/>
  <c r="U67" i="6"/>
  <c r="B67" i="6"/>
  <c r="AC68" i="6"/>
  <c r="I68" i="6" s="1"/>
  <c r="AS69" i="6" l="1"/>
  <c r="H682" i="6"/>
  <c r="P682" i="6" s="1"/>
  <c r="L682" i="6"/>
  <c r="Z682" i="6" s="1"/>
  <c r="BB682" i="6"/>
  <c r="AZ683" i="6" s="1"/>
  <c r="X69" i="6"/>
  <c r="Y69" i="6"/>
  <c r="F69" i="6" s="1"/>
  <c r="V67" i="6"/>
  <c r="AT69" i="6"/>
  <c r="AB69" i="6" s="1"/>
  <c r="R69" i="6" s="1"/>
  <c r="D68" i="6"/>
  <c r="AE68" i="6"/>
  <c r="AD68" i="6"/>
  <c r="AL68" i="6"/>
  <c r="AU69" i="6" l="1"/>
  <c r="AO70" i="6" s="1"/>
  <c r="AR70" i="6" s="1"/>
  <c r="AF68" i="6"/>
  <c r="AG68" i="6" s="1"/>
  <c r="G683" i="6"/>
  <c r="O683" i="6" s="1"/>
  <c r="BA683" i="6"/>
  <c r="BB683" i="6" s="1"/>
  <c r="C683" i="6"/>
  <c r="S68" i="6"/>
  <c r="T68" i="6" s="1"/>
  <c r="E68" i="6"/>
  <c r="M68" i="6"/>
  <c r="Q68" i="6" s="1"/>
  <c r="AA69" i="6"/>
  <c r="N69" i="6" s="1"/>
  <c r="J68" i="6"/>
  <c r="AS70" i="6" l="1"/>
  <c r="H683" i="6"/>
  <c r="P683" i="6" s="1"/>
  <c r="L683" i="6"/>
  <c r="Z683" i="6" s="1"/>
  <c r="AZ684" i="6"/>
  <c r="AN69" i="6"/>
  <c r="U68" i="6"/>
  <c r="B68" i="6"/>
  <c r="AC69" i="6"/>
  <c r="I69" i="6" s="1"/>
  <c r="AL69" i="6" l="1"/>
  <c r="E69" i="6" s="1"/>
  <c r="AK69" i="6"/>
  <c r="D69" i="6" s="1"/>
  <c r="C684" i="6"/>
  <c r="BA684" i="6"/>
  <c r="G684" i="6"/>
  <c r="O684" i="6" s="1"/>
  <c r="X70" i="6"/>
  <c r="Y70" i="6"/>
  <c r="F70" i="6" s="1"/>
  <c r="V68" i="6"/>
  <c r="AA70" i="6"/>
  <c r="N70" i="6" s="1"/>
  <c r="AE69" i="6"/>
  <c r="AT70" i="6"/>
  <c r="AD69" i="6"/>
  <c r="M69" i="6" l="1"/>
  <c r="Q69" i="6" s="1"/>
  <c r="AB70" i="6"/>
  <c r="R70" i="6" s="1"/>
  <c r="AU70" i="6"/>
  <c r="AO71" i="6" s="1"/>
  <c r="AR71" i="6" s="1"/>
  <c r="BB684" i="6"/>
  <c r="AZ685" i="6" s="1"/>
  <c r="H684" i="6"/>
  <c r="P684" i="6" s="1"/>
  <c r="L684" i="6"/>
  <c r="Z684" i="6" s="1"/>
  <c r="AF69" i="6"/>
  <c r="AG69" i="6" s="1"/>
  <c r="J69" i="6"/>
  <c r="B69" i="6" s="1"/>
  <c r="S69" i="6"/>
  <c r="T69" i="6" s="1"/>
  <c r="U69" i="6" l="1"/>
  <c r="V69" i="6" s="1"/>
  <c r="AS71" i="6"/>
  <c r="G685" i="6"/>
  <c r="O685" i="6" s="1"/>
  <c r="C685" i="6"/>
  <c r="BA685" i="6"/>
  <c r="AN70" i="6"/>
  <c r="X71" i="6"/>
  <c r="Y71" i="6"/>
  <c r="F71" i="6" s="1"/>
  <c r="AC70" i="6"/>
  <c r="AT71" i="6"/>
  <c r="AB71" i="6" s="1"/>
  <c r="R71" i="6" s="1"/>
  <c r="AD70" i="6" l="1"/>
  <c r="AK70" i="6"/>
  <c r="D70" i="6" s="1"/>
  <c r="AU71" i="6"/>
  <c r="AA71" i="6"/>
  <c r="N71" i="6" s="1"/>
  <c r="H685" i="6"/>
  <c r="P685" i="6" s="1"/>
  <c r="L685" i="6"/>
  <c r="Z685" i="6" s="1"/>
  <c r="BB685" i="6"/>
  <c r="AZ686" i="6" s="1"/>
  <c r="I70" i="6"/>
  <c r="AE70" i="6"/>
  <c r="AL70" i="6"/>
  <c r="E70" i="6" s="1"/>
  <c r="J70" i="6"/>
  <c r="S70" i="6" l="1"/>
  <c r="T70" i="6" s="1"/>
  <c r="AN71" i="6"/>
  <c r="AK71" i="6" s="1"/>
  <c r="AO72" i="6"/>
  <c r="AR72" i="6" s="1"/>
  <c r="G686" i="6"/>
  <c r="O686" i="6" s="1"/>
  <c r="C686" i="6"/>
  <c r="BA686" i="6"/>
  <c r="BB686" i="6" s="1"/>
  <c r="AF70" i="6"/>
  <c r="AG70" i="6" s="1"/>
  <c r="M70" i="6"/>
  <c r="Q70" i="6" s="1"/>
  <c r="B70" i="6"/>
  <c r="AC71" i="6"/>
  <c r="U70" i="6" l="1"/>
  <c r="V70" i="6" s="1"/>
  <c r="AS72" i="6"/>
  <c r="AZ687" i="6"/>
  <c r="H686" i="6"/>
  <c r="P686" i="6" s="1"/>
  <c r="L686" i="6"/>
  <c r="Z686" i="6" s="1"/>
  <c r="X72" i="6"/>
  <c r="Y72" i="6"/>
  <c r="F72" i="6" s="1"/>
  <c r="I71" i="6"/>
  <c r="AT72" i="6"/>
  <c r="AB72" i="6" s="1"/>
  <c r="R72" i="6" s="1"/>
  <c r="D71" i="6"/>
  <c r="AD71" i="6"/>
  <c r="AL71" i="6"/>
  <c r="AE71" i="6"/>
  <c r="AU72" i="6" l="1"/>
  <c r="G687" i="6"/>
  <c r="O687" i="6" s="1"/>
  <c r="BA687" i="6"/>
  <c r="C687" i="6"/>
  <c r="AF71" i="6"/>
  <c r="AG71" i="6" s="1"/>
  <c r="S71" i="6"/>
  <c r="T71" i="6" s="1"/>
  <c r="E71" i="6"/>
  <c r="M71" i="6"/>
  <c r="Q71" i="6" s="1"/>
  <c r="J71" i="6"/>
  <c r="AA72" i="6"/>
  <c r="N72" i="6" s="1"/>
  <c r="AN72" i="6" l="1"/>
  <c r="AK72" i="6" s="1"/>
  <c r="AO73" i="6"/>
  <c r="AR73" i="6" s="1"/>
  <c r="BB687" i="6"/>
  <c r="AZ688" i="6" s="1"/>
  <c r="H687" i="6"/>
  <c r="P687" i="6" s="1"/>
  <c r="L687" i="6"/>
  <c r="Z687" i="6" s="1"/>
  <c r="U71" i="6"/>
  <c r="B71" i="6"/>
  <c r="AC72" i="6"/>
  <c r="I72" i="6" s="1"/>
  <c r="AS73" i="6" l="1"/>
  <c r="G688" i="6"/>
  <c r="O688" i="6" s="1"/>
  <c r="BA688" i="6"/>
  <c r="C688" i="6"/>
  <c r="X73" i="6"/>
  <c r="Y73" i="6"/>
  <c r="F73" i="6" s="1"/>
  <c r="V71" i="6"/>
  <c r="AL72" i="6"/>
  <c r="D72" i="6"/>
  <c r="AE72" i="6"/>
  <c r="AD72" i="6"/>
  <c r="AT73" i="6"/>
  <c r="AB73" i="6" s="1"/>
  <c r="R73" i="6" s="1"/>
  <c r="AU73" i="6" l="1"/>
  <c r="AF72" i="6"/>
  <c r="AG72" i="6" s="1"/>
  <c r="BB688" i="6"/>
  <c r="AZ689" i="6" s="1"/>
  <c r="L688" i="6"/>
  <c r="Z688" i="6" s="1"/>
  <c r="H688" i="6"/>
  <c r="P688" i="6" s="1"/>
  <c r="S72" i="6"/>
  <c r="T72" i="6" s="1"/>
  <c r="E72" i="6"/>
  <c r="M72" i="6"/>
  <c r="Q72" i="6" s="1"/>
  <c r="AA73" i="6"/>
  <c r="N73" i="6" s="1"/>
  <c r="J72" i="6"/>
  <c r="AN73" i="6" l="1"/>
  <c r="AO74" i="6"/>
  <c r="AR74" i="6" s="1"/>
  <c r="C689" i="6"/>
  <c r="G689" i="6"/>
  <c r="O689" i="6" s="1"/>
  <c r="BA689" i="6"/>
  <c r="U72" i="6"/>
  <c r="B72" i="6"/>
  <c r="AC73" i="6"/>
  <c r="I73" i="6" s="1"/>
  <c r="AD73" i="6" l="1"/>
  <c r="AK73" i="6"/>
  <c r="D73" i="6" s="1"/>
  <c r="AS74" i="6"/>
  <c r="AE73" i="6"/>
  <c r="AL73" i="6"/>
  <c r="E73" i="6" s="1"/>
  <c r="BB689" i="6"/>
  <c r="AZ690" i="6" s="1"/>
  <c r="H689" i="6"/>
  <c r="P689" i="6" s="1"/>
  <c r="L689" i="6"/>
  <c r="Z689" i="6" s="1"/>
  <c r="X74" i="6"/>
  <c r="Y74" i="6"/>
  <c r="F74" i="6" s="1"/>
  <c r="V72" i="6"/>
  <c r="AT74" i="6"/>
  <c r="AB74" i="6" s="1"/>
  <c r="R74" i="6" s="1"/>
  <c r="AF73" i="6" l="1"/>
  <c r="AG73" i="6" s="1"/>
  <c r="S73" i="6"/>
  <c r="T73" i="6" s="1"/>
  <c r="AU74" i="6"/>
  <c r="M73" i="6"/>
  <c r="Q73" i="6" s="1"/>
  <c r="G690" i="6"/>
  <c r="O690" i="6" s="1"/>
  <c r="BA690" i="6"/>
  <c r="C690" i="6"/>
  <c r="J73" i="6"/>
  <c r="B73" i="6" s="1"/>
  <c r="AA74" i="6"/>
  <c r="N74" i="6" s="1"/>
  <c r="U73" i="6" l="1"/>
  <c r="V73" i="6" s="1"/>
  <c r="AN74" i="6"/>
  <c r="AO75" i="6"/>
  <c r="AR75" i="6" s="1"/>
  <c r="H690" i="6"/>
  <c r="P690" i="6" s="1"/>
  <c r="L690" i="6"/>
  <c r="Z690" i="6" s="1"/>
  <c r="BB690" i="6"/>
  <c r="AZ691" i="6" s="1"/>
  <c r="AC74" i="6"/>
  <c r="AE74" i="6" l="1"/>
  <c r="AK74" i="6"/>
  <c r="D74" i="6" s="1"/>
  <c r="AS75" i="6"/>
  <c r="AA75" i="6" s="1"/>
  <c r="N75" i="6" s="1"/>
  <c r="AL74" i="6"/>
  <c r="AD74" i="6"/>
  <c r="G691" i="6"/>
  <c r="O691" i="6" s="1"/>
  <c r="C691" i="6"/>
  <c r="BA691" i="6"/>
  <c r="I74" i="6"/>
  <c r="X75" i="6"/>
  <c r="Y75" i="6"/>
  <c r="F75" i="6" s="1"/>
  <c r="AT75" i="6"/>
  <c r="AB75" i="6" s="1"/>
  <c r="R75" i="6" s="1"/>
  <c r="M74" i="6" l="1"/>
  <c r="Q74" i="6" s="1"/>
  <c r="E74" i="6"/>
  <c r="AU75" i="6"/>
  <c r="S74" i="6"/>
  <c r="T74" i="6" s="1"/>
  <c r="AF74" i="6"/>
  <c r="AG74" i="6" s="1"/>
  <c r="H691" i="6"/>
  <c r="P691" i="6" s="1"/>
  <c r="L691" i="6"/>
  <c r="Z691" i="6" s="1"/>
  <c r="BB691" i="6"/>
  <c r="AZ692" i="6" s="1"/>
  <c r="J74" i="6"/>
  <c r="U74" i="6" l="1"/>
  <c r="B74" i="6"/>
  <c r="AN75" i="6"/>
  <c r="AK75" i="6" s="1"/>
  <c r="AO76" i="6"/>
  <c r="AR76" i="6" s="1"/>
  <c r="C692" i="6"/>
  <c r="G692" i="6"/>
  <c r="O692" i="6" s="1"/>
  <c r="BA692" i="6"/>
  <c r="BB692" i="6" s="1"/>
  <c r="AC75" i="6"/>
  <c r="V74" i="6" l="1"/>
  <c r="AS76" i="6"/>
  <c r="AA76" i="6" s="1"/>
  <c r="N76" i="6" s="1"/>
  <c r="H692" i="6"/>
  <c r="P692" i="6" s="1"/>
  <c r="L692" i="6"/>
  <c r="Z692" i="6" s="1"/>
  <c r="AZ693" i="6"/>
  <c r="X76" i="6"/>
  <c r="Y76" i="6"/>
  <c r="F76" i="6" s="1"/>
  <c r="AD75" i="6"/>
  <c r="AE75" i="6"/>
  <c r="D75" i="6"/>
  <c r="AL75" i="6"/>
  <c r="AT76" i="6"/>
  <c r="AB76" i="6" s="1"/>
  <c r="R76" i="6" s="1"/>
  <c r="I75" i="6"/>
  <c r="AU76" i="6" l="1"/>
  <c r="G693" i="6"/>
  <c r="O693" i="6" s="1"/>
  <c r="C693" i="6"/>
  <c r="BA693" i="6"/>
  <c r="AF75" i="6"/>
  <c r="AG75" i="6" s="1"/>
  <c r="S75" i="6"/>
  <c r="T75" i="6" s="1"/>
  <c r="E75" i="6"/>
  <c r="M75" i="6"/>
  <c r="Q75" i="6" s="1"/>
  <c r="J75" i="6"/>
  <c r="AN76" i="6" l="1"/>
  <c r="AK76" i="6" s="1"/>
  <c r="AO77" i="6"/>
  <c r="AR77" i="6" s="1"/>
  <c r="L693" i="6"/>
  <c r="Z693" i="6" s="1"/>
  <c r="H693" i="6"/>
  <c r="P693" i="6" s="1"/>
  <c r="BB693" i="6"/>
  <c r="AZ694" i="6" s="1"/>
  <c r="U75" i="6"/>
  <c r="B75" i="6"/>
  <c r="AC76" i="6"/>
  <c r="AS77" i="6" l="1"/>
  <c r="AA77" i="6" s="1"/>
  <c r="N77" i="6" s="1"/>
  <c r="G694" i="6"/>
  <c r="O694" i="6" s="1"/>
  <c r="C694" i="6"/>
  <c r="BA694" i="6"/>
  <c r="X77" i="6"/>
  <c r="Y77" i="6"/>
  <c r="F77" i="6" s="1"/>
  <c r="V75" i="6"/>
  <c r="I76" i="6"/>
  <c r="AT77" i="6"/>
  <c r="AB77" i="6" s="1"/>
  <c r="R77" i="6" s="1"/>
  <c r="AE76" i="6"/>
  <c r="D76" i="6"/>
  <c r="AD76" i="6"/>
  <c r="AL76" i="6"/>
  <c r="AU77" i="6" l="1"/>
  <c r="H694" i="6"/>
  <c r="P694" i="6" s="1"/>
  <c r="L694" i="6"/>
  <c r="Z694" i="6" s="1"/>
  <c r="BB694" i="6"/>
  <c r="AZ695" i="6" s="1"/>
  <c r="AF76" i="6"/>
  <c r="AG76" i="6" s="1"/>
  <c r="S76" i="6"/>
  <c r="T76" i="6" s="1"/>
  <c r="E76" i="6"/>
  <c r="M76" i="6"/>
  <c r="Q76" i="6" s="1"/>
  <c r="J76" i="6"/>
  <c r="AN77" i="6" l="1"/>
  <c r="AO78" i="6"/>
  <c r="AR78" i="6" s="1"/>
  <c r="G695" i="6"/>
  <c r="O695" i="6" s="1"/>
  <c r="BA695" i="6"/>
  <c r="C695" i="6"/>
  <c r="U76" i="6"/>
  <c r="B76" i="6"/>
  <c r="AC77" i="6"/>
  <c r="AE77" i="6" l="1"/>
  <c r="AK77" i="6"/>
  <c r="D77" i="6" s="1"/>
  <c r="AD77" i="6"/>
  <c r="AL77" i="6"/>
  <c r="E77" i="6" s="1"/>
  <c r="AS78" i="6"/>
  <c r="AA78" i="6" s="1"/>
  <c r="N78" i="6" s="1"/>
  <c r="H695" i="6"/>
  <c r="P695" i="6" s="1"/>
  <c r="L695" i="6"/>
  <c r="Z695" i="6" s="1"/>
  <c r="BB695" i="6"/>
  <c r="AZ696" i="6" s="1"/>
  <c r="I77" i="6"/>
  <c r="X78" i="6"/>
  <c r="Y78" i="6"/>
  <c r="F78" i="6" s="1"/>
  <c r="V76" i="6"/>
  <c r="AT78" i="6"/>
  <c r="AB78" i="6" s="1"/>
  <c r="R78" i="6" s="1"/>
  <c r="AF77" i="6" l="1"/>
  <c r="S77" i="6"/>
  <c r="T77" i="6" s="1"/>
  <c r="M77" i="6"/>
  <c r="Q77" i="6" s="1"/>
  <c r="AU78" i="6"/>
  <c r="C696" i="6"/>
  <c r="BA696" i="6"/>
  <c r="BB696" i="6" s="1"/>
  <c r="G696" i="6"/>
  <c r="O696" i="6" s="1"/>
  <c r="J77" i="6"/>
  <c r="B77" i="6" s="1"/>
  <c r="AG77" i="6"/>
  <c r="U77" i="6" l="1"/>
  <c r="V77" i="6" s="1"/>
  <c r="AC78" i="6"/>
  <c r="I78" i="6" s="1"/>
  <c r="AO79" i="6"/>
  <c r="AR79" i="6" s="1"/>
  <c r="H696" i="6"/>
  <c r="P696" i="6" s="1"/>
  <c r="L696" i="6"/>
  <c r="Z696" i="6" s="1"/>
  <c r="AZ697" i="6"/>
  <c r="AN78" i="6"/>
  <c r="AE78" i="6" l="1"/>
  <c r="AK78" i="6"/>
  <c r="D78" i="6" s="1"/>
  <c r="AS79" i="6"/>
  <c r="AA79" i="6" s="1"/>
  <c r="N79" i="6" s="1"/>
  <c r="G697" i="6"/>
  <c r="O697" i="6" s="1"/>
  <c r="C697" i="6"/>
  <c r="BA697" i="6"/>
  <c r="BB697" i="6" s="1"/>
  <c r="AZ698" i="6" s="1"/>
  <c r="X79" i="6"/>
  <c r="Y79" i="6"/>
  <c r="F79" i="6" s="1"/>
  <c r="AT79" i="6"/>
  <c r="AB79" i="6" s="1"/>
  <c r="R79" i="6" s="1"/>
  <c r="AL78" i="6"/>
  <c r="E78" i="6" s="1"/>
  <c r="AD78" i="6"/>
  <c r="AF78" i="6" s="1"/>
  <c r="AU79" i="6" l="1"/>
  <c r="H697" i="6"/>
  <c r="P697" i="6" s="1"/>
  <c r="L697" i="6"/>
  <c r="Z697" i="6" s="1"/>
  <c r="G698" i="6"/>
  <c r="O698" i="6" s="1"/>
  <c r="C698" i="6"/>
  <c r="BA698" i="6"/>
  <c r="BB698" i="6" s="1"/>
  <c r="AZ699" i="6" s="1"/>
  <c r="J78" i="6"/>
  <c r="B78" i="6" s="1"/>
  <c r="M78" i="6"/>
  <c r="Q78" i="6" s="1"/>
  <c r="AG78" i="6"/>
  <c r="S78" i="6"/>
  <c r="T78" i="6" s="1"/>
  <c r="AO80" i="6" l="1"/>
  <c r="AN79" i="6"/>
  <c r="C699" i="6"/>
  <c r="BA699" i="6"/>
  <c r="BB699" i="6" s="1"/>
  <c r="G699" i="6"/>
  <c r="O699" i="6" s="1"/>
  <c r="L698" i="6"/>
  <c r="Z698" i="6" s="1"/>
  <c r="H698" i="6"/>
  <c r="P698" i="6" s="1"/>
  <c r="AC79" i="6"/>
  <c r="U78" i="6"/>
  <c r="V78" i="6" s="1"/>
  <c r="AE79" i="6" l="1"/>
  <c r="AK79" i="6"/>
  <c r="D79" i="6" s="1"/>
  <c r="Y80" i="6"/>
  <c r="F80" i="6" s="1"/>
  <c r="AR80" i="6"/>
  <c r="AT80" i="6" s="1"/>
  <c r="AB80" i="6" s="1"/>
  <c r="R80" i="6" s="1"/>
  <c r="AS80" i="6"/>
  <c r="AA80" i="6" s="1"/>
  <c r="N80" i="6" s="1"/>
  <c r="AL79" i="6"/>
  <c r="E79" i="6" s="1"/>
  <c r="X80" i="6"/>
  <c r="J79" i="6" s="1"/>
  <c r="AD79" i="6"/>
  <c r="AF79" i="6" s="1"/>
  <c r="H699" i="6"/>
  <c r="P699" i="6" s="1"/>
  <c r="L699" i="6"/>
  <c r="Z699" i="6" s="1"/>
  <c r="AZ700" i="6"/>
  <c r="I79" i="6"/>
  <c r="S79" i="6" l="1"/>
  <c r="T79" i="6" s="1"/>
  <c r="B79" i="6"/>
  <c r="AG79" i="6"/>
  <c r="AU80" i="6"/>
  <c r="AO81" i="6" s="1"/>
  <c r="M79" i="6"/>
  <c r="Q79" i="6" s="1"/>
  <c r="U79" i="6" s="1"/>
  <c r="C700" i="6"/>
  <c r="G700" i="6"/>
  <c r="O700" i="6" s="1"/>
  <c r="BA700" i="6"/>
  <c r="X81" i="6" l="1"/>
  <c r="J80" i="6" s="1"/>
  <c r="AR81" i="6"/>
  <c r="AT81" i="6" s="1"/>
  <c r="AB81" i="6" s="1"/>
  <c r="R81" i="6" s="1"/>
  <c r="V79" i="6"/>
  <c r="AS81" i="6"/>
  <c r="AA81" i="6" s="1"/>
  <c r="N81" i="6" s="1"/>
  <c r="Y81" i="6"/>
  <c r="F81" i="6" s="1"/>
  <c r="AN80" i="6"/>
  <c r="AK80" i="6" s="1"/>
  <c r="AC80" i="6"/>
  <c r="I80" i="6" s="1"/>
  <c r="H700" i="6"/>
  <c r="P700" i="6" s="1"/>
  <c r="L700" i="6"/>
  <c r="Z700" i="6" s="1"/>
  <c r="BB700" i="6"/>
  <c r="AZ701" i="6" s="1"/>
  <c r="AU81" i="6" l="1"/>
  <c r="AN81" i="6" s="1"/>
  <c r="AK81" i="6" s="1"/>
  <c r="D80" i="6"/>
  <c r="AD80" i="6"/>
  <c r="AE80" i="6"/>
  <c r="AL80" i="6"/>
  <c r="E80" i="6" s="1"/>
  <c r="BA701" i="6"/>
  <c r="BB701" i="6" s="1"/>
  <c r="AZ702" i="6" s="1"/>
  <c r="G701" i="6"/>
  <c r="O701" i="6" s="1"/>
  <c r="C701" i="6"/>
  <c r="AC81" i="6" l="1"/>
  <c r="I81" i="6" s="1"/>
  <c r="AO82" i="6"/>
  <c r="AR82" i="6" s="1"/>
  <c r="AT82" i="6" s="1"/>
  <c r="AB82" i="6" s="1"/>
  <c r="R82" i="6" s="1"/>
  <c r="B80" i="6"/>
  <c r="M80" i="6"/>
  <c r="Q80" i="6" s="1"/>
  <c r="AF80" i="6"/>
  <c r="AG80" i="6" s="1"/>
  <c r="S80" i="6"/>
  <c r="T80" i="6" s="1"/>
  <c r="G702" i="6"/>
  <c r="O702" i="6" s="1"/>
  <c r="C702" i="6"/>
  <c r="BA702" i="6"/>
  <c r="H701" i="6"/>
  <c r="P701" i="6" s="1"/>
  <c r="L701" i="6"/>
  <c r="Z701" i="6" s="1"/>
  <c r="D81" i="6"/>
  <c r="AL81" i="6"/>
  <c r="AE81" i="6"/>
  <c r="AD81" i="6"/>
  <c r="Y82" i="6" l="1"/>
  <c r="F82" i="6" s="1"/>
  <c r="AS82" i="6"/>
  <c r="AU82" i="6" s="1"/>
  <c r="X82" i="6"/>
  <c r="U80" i="6"/>
  <c r="V80" i="6" s="1"/>
  <c r="BB702" i="6"/>
  <c r="AZ703" i="6" s="1"/>
  <c r="H702" i="6"/>
  <c r="P702" i="6" s="1"/>
  <c r="L702" i="6"/>
  <c r="Z702" i="6" s="1"/>
  <c r="AF81" i="6"/>
  <c r="AG81" i="6" s="1"/>
  <c r="S81" i="6"/>
  <c r="T81" i="6" s="1"/>
  <c r="E81" i="6"/>
  <c r="M81" i="6"/>
  <c r="Q81" i="6" s="1"/>
  <c r="J81" i="6"/>
  <c r="AA82" i="6" l="1"/>
  <c r="N82" i="6" s="1"/>
  <c r="AN82" i="6"/>
  <c r="AO83" i="6"/>
  <c r="AR83" i="6" s="1"/>
  <c r="G703" i="6"/>
  <c r="O703" i="6" s="1"/>
  <c r="C703" i="6"/>
  <c r="BA703" i="6"/>
  <c r="U81" i="6"/>
  <c r="B81" i="6"/>
  <c r="AC82" i="6"/>
  <c r="I82" i="6" s="1"/>
  <c r="AE82" i="6" l="1"/>
  <c r="AK82" i="6"/>
  <c r="D82" i="6" s="1"/>
  <c r="AS83" i="6"/>
  <c r="AD82" i="6"/>
  <c r="AL82" i="6"/>
  <c r="M82" i="6" s="1"/>
  <c r="Q82" i="6" s="1"/>
  <c r="BB703" i="6"/>
  <c r="AZ704" i="6" s="1"/>
  <c r="L703" i="6"/>
  <c r="Z703" i="6" s="1"/>
  <c r="H703" i="6"/>
  <c r="P703" i="6" s="1"/>
  <c r="X83" i="6"/>
  <c r="Y83" i="6"/>
  <c r="F83" i="6" s="1"/>
  <c r="V81" i="6"/>
  <c r="AT83" i="6"/>
  <c r="AB83" i="6" s="1"/>
  <c r="R83" i="6" s="1"/>
  <c r="AU83" i="6" l="1"/>
  <c r="S82" i="6"/>
  <c r="T82" i="6" s="1"/>
  <c r="U82" i="6" s="1"/>
  <c r="E82" i="6"/>
  <c r="AF82" i="6"/>
  <c r="AG82" i="6" s="1"/>
  <c r="G704" i="6"/>
  <c r="O704" i="6" s="1"/>
  <c r="BA704" i="6"/>
  <c r="C704" i="6"/>
  <c r="AA83" i="6"/>
  <c r="N83" i="6" s="1"/>
  <c r="J82" i="6"/>
  <c r="B82" i="6" l="1"/>
  <c r="V82" i="6" s="1"/>
  <c r="AN83" i="6"/>
  <c r="AO84" i="6"/>
  <c r="AR84" i="6" s="1"/>
  <c r="L704" i="6"/>
  <c r="Z704" i="6" s="1"/>
  <c r="H704" i="6"/>
  <c r="P704" i="6" s="1"/>
  <c r="BB704" i="6"/>
  <c r="AZ705" i="6" s="1"/>
  <c r="AC83" i="6"/>
  <c r="AK83" i="6" l="1"/>
  <c r="D83" i="6" s="1"/>
  <c r="AS84" i="6"/>
  <c r="AA84" i="6" s="1"/>
  <c r="N84" i="6" s="1"/>
  <c r="AD83" i="6"/>
  <c r="AL83" i="6"/>
  <c r="E83" i="6" s="1"/>
  <c r="AE83" i="6"/>
  <c r="C705" i="6"/>
  <c r="G705" i="6"/>
  <c r="O705" i="6" s="1"/>
  <c r="BA705" i="6"/>
  <c r="BB705" i="6" s="1"/>
  <c r="X84" i="6"/>
  <c r="Y84" i="6"/>
  <c r="F84" i="6" s="1"/>
  <c r="AT84" i="6"/>
  <c r="AB84" i="6" s="1"/>
  <c r="R84" i="6" s="1"/>
  <c r="I83" i="6"/>
  <c r="S83" i="6" l="1"/>
  <c r="T83" i="6" s="1"/>
  <c r="AU84" i="6"/>
  <c r="M83" i="6"/>
  <c r="Q83" i="6" s="1"/>
  <c r="U83" i="6" s="1"/>
  <c r="AF83" i="6"/>
  <c r="AG83" i="6" s="1"/>
  <c r="H705" i="6"/>
  <c r="P705" i="6" s="1"/>
  <c r="L705" i="6"/>
  <c r="Z705" i="6" s="1"/>
  <c r="AZ706" i="6"/>
  <c r="J83" i="6"/>
  <c r="B83" i="6" s="1"/>
  <c r="AN84" i="6" l="1"/>
  <c r="AK84" i="6" s="1"/>
  <c r="AO85" i="6"/>
  <c r="AR85" i="6" s="1"/>
  <c r="G706" i="6"/>
  <c r="O706" i="6" s="1"/>
  <c r="C706" i="6"/>
  <c r="BA706" i="6"/>
  <c r="V83" i="6"/>
  <c r="AC84" i="6"/>
  <c r="AS85" i="6" l="1"/>
  <c r="H706" i="6"/>
  <c r="P706" i="6" s="1"/>
  <c r="L706" i="6"/>
  <c r="Z706" i="6" s="1"/>
  <c r="BB706" i="6"/>
  <c r="AZ707" i="6" s="1"/>
  <c r="I84" i="6"/>
  <c r="X85" i="6"/>
  <c r="Y85" i="6"/>
  <c r="F85" i="6" s="1"/>
  <c r="D84" i="6"/>
  <c r="AE84" i="6"/>
  <c r="AL84" i="6"/>
  <c r="AD84" i="6"/>
  <c r="AT85" i="6"/>
  <c r="AB85" i="6" s="1"/>
  <c r="R85" i="6" s="1"/>
  <c r="AU85" i="6" l="1"/>
  <c r="C707" i="6"/>
  <c r="G707" i="6"/>
  <c r="O707" i="6" s="1"/>
  <c r="BA707" i="6"/>
  <c r="BB707" i="6" s="1"/>
  <c r="AF84" i="6"/>
  <c r="AG84" i="6" s="1"/>
  <c r="J84" i="6"/>
  <c r="S84" i="6"/>
  <c r="T84" i="6" s="1"/>
  <c r="E84" i="6"/>
  <c r="M84" i="6"/>
  <c r="Q84" i="6" s="1"/>
  <c r="AA85" i="6"/>
  <c r="N85" i="6" s="1"/>
  <c r="AN85" i="6" l="1"/>
  <c r="AK85" i="6" s="1"/>
  <c r="AO86" i="6"/>
  <c r="AR86" i="6" s="1"/>
  <c r="H707" i="6"/>
  <c r="P707" i="6" s="1"/>
  <c r="L707" i="6"/>
  <c r="Z707" i="6" s="1"/>
  <c r="AZ708" i="6"/>
  <c r="B84" i="6"/>
  <c r="U84" i="6"/>
  <c r="AC85" i="6"/>
  <c r="I85" i="6" s="1"/>
  <c r="AS86" i="6" l="1"/>
  <c r="G708" i="6"/>
  <c r="O708" i="6" s="1"/>
  <c r="BA708" i="6"/>
  <c r="C708" i="6"/>
  <c r="V84" i="6"/>
  <c r="X86" i="6"/>
  <c r="Y86" i="6"/>
  <c r="F86" i="6" s="1"/>
  <c r="D85" i="6"/>
  <c r="AE85" i="6"/>
  <c r="AL85" i="6"/>
  <c r="AD85" i="6"/>
  <c r="AT86" i="6"/>
  <c r="AB86" i="6" s="1"/>
  <c r="R86" i="6" s="1"/>
  <c r="AU86" i="6" l="1"/>
  <c r="L708" i="6"/>
  <c r="Z708" i="6" s="1"/>
  <c r="H708" i="6"/>
  <c r="P708" i="6" s="1"/>
  <c r="BB708" i="6"/>
  <c r="AZ709" i="6" s="1"/>
  <c r="AF85" i="6"/>
  <c r="AG85" i="6" s="1"/>
  <c r="S85" i="6"/>
  <c r="T85" i="6" s="1"/>
  <c r="E85" i="6"/>
  <c r="M85" i="6"/>
  <c r="Q85" i="6" s="1"/>
  <c r="AA86" i="6"/>
  <c r="N86" i="6" s="1"/>
  <c r="J85" i="6"/>
  <c r="AN86" i="6" l="1"/>
  <c r="AK86" i="6" s="1"/>
  <c r="AO87" i="6"/>
  <c r="AR87" i="6" s="1"/>
  <c r="G709" i="6"/>
  <c r="O709" i="6" s="1"/>
  <c r="C709" i="6"/>
  <c r="BA709" i="6"/>
  <c r="U85" i="6"/>
  <c r="B85" i="6"/>
  <c r="AC86" i="6"/>
  <c r="I86" i="6" s="1"/>
  <c r="AS87" i="6" l="1"/>
  <c r="AA87" i="6" s="1"/>
  <c r="N87" i="6" s="1"/>
  <c r="L709" i="6"/>
  <c r="Z709" i="6" s="1"/>
  <c r="H709" i="6"/>
  <c r="P709" i="6" s="1"/>
  <c r="BB709" i="6"/>
  <c r="AZ710" i="6" s="1"/>
  <c r="X87" i="6"/>
  <c r="Y87" i="6"/>
  <c r="F87" i="6" s="1"/>
  <c r="V85" i="6"/>
  <c r="AT87" i="6"/>
  <c r="AB87" i="6" s="1"/>
  <c r="R87" i="6" s="1"/>
  <c r="AL86" i="6"/>
  <c r="D86" i="6"/>
  <c r="AD86" i="6"/>
  <c r="AE86" i="6"/>
  <c r="AU87" i="6" l="1"/>
  <c r="G710" i="6"/>
  <c r="O710" i="6" s="1"/>
  <c r="BA710" i="6"/>
  <c r="C710" i="6"/>
  <c r="AF86" i="6"/>
  <c r="AG86" i="6" s="1"/>
  <c r="J86" i="6"/>
  <c r="S86" i="6"/>
  <c r="T86" i="6" s="1"/>
  <c r="E86" i="6"/>
  <c r="M86" i="6"/>
  <c r="Q86" i="6" s="1"/>
  <c r="AN87" i="6" l="1"/>
  <c r="AK87" i="6" s="1"/>
  <c r="AO88" i="6"/>
  <c r="AR88" i="6" s="1"/>
  <c r="H710" i="6"/>
  <c r="P710" i="6" s="1"/>
  <c r="L710" i="6"/>
  <c r="Z710" i="6" s="1"/>
  <c r="B86" i="6"/>
  <c r="BB710" i="6"/>
  <c r="AZ711" i="6" s="1"/>
  <c r="U86" i="6"/>
  <c r="AC87" i="6"/>
  <c r="AS88" i="6" l="1"/>
  <c r="G711" i="6"/>
  <c r="O711" i="6" s="1"/>
  <c r="C711" i="6"/>
  <c r="BA711" i="6"/>
  <c r="V86" i="6"/>
  <c r="I87" i="6"/>
  <c r="X88" i="6"/>
  <c r="Y88" i="6"/>
  <c r="F88" i="6" s="1"/>
  <c r="AD87" i="6"/>
  <c r="AE87" i="6"/>
  <c r="AL87" i="6"/>
  <c r="D87" i="6"/>
  <c r="AT88" i="6"/>
  <c r="AB88" i="6" s="1"/>
  <c r="R88" i="6" s="1"/>
  <c r="AU88" i="6" l="1"/>
  <c r="BB711" i="6"/>
  <c r="AZ712" i="6" s="1"/>
  <c r="L711" i="6"/>
  <c r="Z711" i="6" s="1"/>
  <c r="H711" i="6"/>
  <c r="P711" i="6" s="1"/>
  <c r="AF87" i="6"/>
  <c r="AG87" i="6" s="1"/>
  <c r="J87" i="6"/>
  <c r="S87" i="6"/>
  <c r="T87" i="6" s="1"/>
  <c r="E87" i="6"/>
  <c r="M87" i="6"/>
  <c r="Q87" i="6" s="1"/>
  <c r="AA88" i="6"/>
  <c r="N88" i="6" s="1"/>
  <c r="AN88" i="6" l="1"/>
  <c r="AK88" i="6" s="1"/>
  <c r="AO89" i="6"/>
  <c r="AR89" i="6" s="1"/>
  <c r="BA712" i="6"/>
  <c r="BB712" i="6" s="1"/>
  <c r="G712" i="6"/>
  <c r="O712" i="6" s="1"/>
  <c r="C712" i="6"/>
  <c r="B87" i="6"/>
  <c r="U87" i="6"/>
  <c r="AC88" i="6"/>
  <c r="I88" i="6" s="1"/>
  <c r="AS89" i="6" l="1"/>
  <c r="H712" i="6"/>
  <c r="P712" i="6" s="1"/>
  <c r="L712" i="6"/>
  <c r="Z712" i="6" s="1"/>
  <c r="V87" i="6"/>
  <c r="AZ713" i="6"/>
  <c r="X89" i="6"/>
  <c r="Y89" i="6"/>
  <c r="F89" i="6" s="1"/>
  <c r="AD88" i="6"/>
  <c r="D88" i="6"/>
  <c r="AE88" i="6"/>
  <c r="AL88" i="6"/>
  <c r="AT89" i="6"/>
  <c r="AB89" i="6" s="1"/>
  <c r="R89" i="6" s="1"/>
  <c r="AU89" i="6" l="1"/>
  <c r="G713" i="6"/>
  <c r="O713" i="6" s="1"/>
  <c r="C713" i="6"/>
  <c r="BA713" i="6"/>
  <c r="BB713" i="6" s="1"/>
  <c r="AF88" i="6"/>
  <c r="AG88" i="6" s="1"/>
  <c r="J88" i="6"/>
  <c r="S88" i="6"/>
  <c r="T88" i="6" s="1"/>
  <c r="E88" i="6"/>
  <c r="M88" i="6"/>
  <c r="Q88" i="6" s="1"/>
  <c r="AA89" i="6"/>
  <c r="N89" i="6" s="1"/>
  <c r="AZ714" i="6" l="1"/>
  <c r="C714" i="6" s="1"/>
  <c r="AN89" i="6"/>
  <c r="AK89" i="6" s="1"/>
  <c r="AO90" i="6"/>
  <c r="AR90" i="6" s="1"/>
  <c r="B88" i="6"/>
  <c r="H713" i="6"/>
  <c r="P713" i="6" s="1"/>
  <c r="L713" i="6"/>
  <c r="Z713" i="6" s="1"/>
  <c r="U88" i="6"/>
  <c r="AC89" i="6"/>
  <c r="I89" i="6" s="1"/>
  <c r="G714" i="6" l="1"/>
  <c r="O714" i="6" s="1"/>
  <c r="BA714" i="6"/>
  <c r="AS90" i="6"/>
  <c r="V88" i="6"/>
  <c r="H714" i="6"/>
  <c r="P714" i="6" s="1"/>
  <c r="L714" i="6"/>
  <c r="Z714" i="6" s="1"/>
  <c r="BB714" i="6"/>
  <c r="AZ715" i="6" s="1"/>
  <c r="X90" i="6"/>
  <c r="Y90" i="6"/>
  <c r="F90" i="6" s="1"/>
  <c r="AT90" i="6"/>
  <c r="AB90" i="6" s="1"/>
  <c r="R90" i="6" s="1"/>
  <c r="AE89" i="6"/>
  <c r="AD89" i="6"/>
  <c r="D89" i="6"/>
  <c r="AL89" i="6"/>
  <c r="AU90" i="6" l="1"/>
  <c r="C715" i="6"/>
  <c r="BA715" i="6"/>
  <c r="BB715" i="6" s="1"/>
  <c r="G715" i="6"/>
  <c r="O715" i="6" s="1"/>
  <c r="AF89" i="6"/>
  <c r="AG89" i="6" s="1"/>
  <c r="S89" i="6"/>
  <c r="T89" i="6" s="1"/>
  <c r="E89" i="6"/>
  <c r="M89" i="6"/>
  <c r="Q89" i="6" s="1"/>
  <c r="J89" i="6"/>
  <c r="AA90" i="6"/>
  <c r="N90" i="6" s="1"/>
  <c r="AN90" i="6" l="1"/>
  <c r="AK90" i="6" s="1"/>
  <c r="AO91" i="6"/>
  <c r="AR91" i="6" s="1"/>
  <c r="H715" i="6"/>
  <c r="P715" i="6" s="1"/>
  <c r="L715" i="6"/>
  <c r="Z715" i="6" s="1"/>
  <c r="AZ716" i="6"/>
  <c r="U89" i="6"/>
  <c r="B89" i="6"/>
  <c r="AC90" i="6"/>
  <c r="I90" i="6" s="1"/>
  <c r="AS91" i="6" l="1"/>
  <c r="G716" i="6"/>
  <c r="O716" i="6" s="1"/>
  <c r="C716" i="6"/>
  <c r="BA716" i="6"/>
  <c r="X91" i="6"/>
  <c r="Y91" i="6"/>
  <c r="F91" i="6" s="1"/>
  <c r="V89" i="6"/>
  <c r="AL90" i="6"/>
  <c r="AE90" i="6"/>
  <c r="D90" i="6"/>
  <c r="AD90" i="6"/>
  <c r="AT91" i="6"/>
  <c r="AB91" i="6" s="1"/>
  <c r="R91" i="6" s="1"/>
  <c r="AU91" i="6" l="1"/>
  <c r="H716" i="6"/>
  <c r="P716" i="6" s="1"/>
  <c r="L716" i="6"/>
  <c r="Z716" i="6" s="1"/>
  <c r="BB716" i="6"/>
  <c r="AZ717" i="6" s="1"/>
  <c r="AF90" i="6"/>
  <c r="AG90" i="6" s="1"/>
  <c r="J90" i="6"/>
  <c r="S90" i="6"/>
  <c r="T90" i="6" s="1"/>
  <c r="E90" i="6"/>
  <c r="M90" i="6"/>
  <c r="Q90" i="6" s="1"/>
  <c r="AA91" i="6"/>
  <c r="N91" i="6" s="1"/>
  <c r="AN91" i="6" l="1"/>
  <c r="AK91" i="6" s="1"/>
  <c r="AO92" i="6"/>
  <c r="AR92" i="6" s="1"/>
  <c r="BA717" i="6"/>
  <c r="BB717" i="6" s="1"/>
  <c r="C717" i="6"/>
  <c r="G717" i="6"/>
  <c r="O717" i="6" s="1"/>
  <c r="B90" i="6"/>
  <c r="U90" i="6"/>
  <c r="AC91" i="6"/>
  <c r="I91" i="6" s="1"/>
  <c r="AS92" i="6" l="1"/>
  <c r="L717" i="6"/>
  <c r="Z717" i="6" s="1"/>
  <c r="H717" i="6"/>
  <c r="P717" i="6" s="1"/>
  <c r="AZ718" i="6"/>
  <c r="V90" i="6"/>
  <c r="X92" i="6"/>
  <c r="Y92" i="6"/>
  <c r="F92" i="6" s="1"/>
  <c r="AD91" i="6"/>
  <c r="AE91" i="6"/>
  <c r="D91" i="6"/>
  <c r="AL91" i="6"/>
  <c r="AT92" i="6"/>
  <c r="AB92" i="6" s="1"/>
  <c r="R92" i="6" s="1"/>
  <c r="AU92" i="6" l="1"/>
  <c r="G718" i="6"/>
  <c r="O718" i="6" s="1"/>
  <c r="C718" i="6"/>
  <c r="BA718" i="6"/>
  <c r="AF91" i="6"/>
  <c r="AG91" i="6" s="1"/>
  <c r="J91" i="6"/>
  <c r="S91" i="6"/>
  <c r="T91" i="6" s="1"/>
  <c r="E91" i="6"/>
  <c r="M91" i="6"/>
  <c r="Q91" i="6" s="1"/>
  <c r="AA92" i="6"/>
  <c r="N92" i="6" s="1"/>
  <c r="AN92" i="6" l="1"/>
  <c r="AK92" i="6" s="1"/>
  <c r="AO93" i="6"/>
  <c r="AR93" i="6" s="1"/>
  <c r="B91" i="6"/>
  <c r="H718" i="6"/>
  <c r="P718" i="6" s="1"/>
  <c r="L718" i="6"/>
  <c r="Z718" i="6" s="1"/>
  <c r="BB718" i="6"/>
  <c r="AZ719" i="6" s="1"/>
  <c r="U91" i="6"/>
  <c r="AC92" i="6"/>
  <c r="I92" i="6" s="1"/>
  <c r="AS93" i="6" l="1"/>
  <c r="V91" i="6"/>
  <c r="G719" i="6"/>
  <c r="O719" i="6" s="1"/>
  <c r="C719" i="6"/>
  <c r="BA719" i="6"/>
  <c r="X93" i="6"/>
  <c r="Y93" i="6"/>
  <c r="F93" i="6" s="1"/>
  <c r="AE92" i="6"/>
  <c r="AD92" i="6"/>
  <c r="AL92" i="6"/>
  <c r="D92" i="6"/>
  <c r="AT93" i="6"/>
  <c r="AB93" i="6" s="1"/>
  <c r="R93" i="6" s="1"/>
  <c r="AU93" i="6" l="1"/>
  <c r="AF92" i="6"/>
  <c r="H719" i="6"/>
  <c r="P719" i="6" s="1"/>
  <c r="L719" i="6"/>
  <c r="Z719" i="6" s="1"/>
  <c r="BB719" i="6"/>
  <c r="AZ720" i="6" s="1"/>
  <c r="S92" i="6"/>
  <c r="T92" i="6" s="1"/>
  <c r="AG92" i="6"/>
  <c r="E92" i="6"/>
  <c r="M92" i="6"/>
  <c r="Q92" i="6" s="1"/>
  <c r="AA93" i="6"/>
  <c r="N93" i="6" s="1"/>
  <c r="J92" i="6"/>
  <c r="AN93" i="6" l="1"/>
  <c r="AK93" i="6" s="1"/>
  <c r="AO94" i="6"/>
  <c r="AR94" i="6" s="1"/>
  <c r="G720" i="6"/>
  <c r="O720" i="6" s="1"/>
  <c r="C720" i="6"/>
  <c r="BA720" i="6"/>
  <c r="BB720" i="6" s="1"/>
  <c r="U92" i="6"/>
  <c r="B92" i="6"/>
  <c r="AC93" i="6"/>
  <c r="I93" i="6" s="1"/>
  <c r="AS94" i="6" l="1"/>
  <c r="AZ721" i="6"/>
  <c r="H720" i="6"/>
  <c r="P720" i="6" s="1"/>
  <c r="L720" i="6"/>
  <c r="Z720" i="6" s="1"/>
  <c r="X94" i="6"/>
  <c r="Y94" i="6"/>
  <c r="F94" i="6" s="1"/>
  <c r="V92" i="6"/>
  <c r="AL93" i="6"/>
  <c r="D93" i="6"/>
  <c r="AE93" i="6"/>
  <c r="AD93" i="6"/>
  <c r="AT94" i="6"/>
  <c r="AB94" i="6" s="1"/>
  <c r="R94" i="6" s="1"/>
  <c r="AF93" i="6" l="1"/>
  <c r="AG93" i="6" s="1"/>
  <c r="AU94" i="6"/>
  <c r="G721" i="6"/>
  <c r="O721" i="6" s="1"/>
  <c r="C721" i="6"/>
  <c r="BA721" i="6"/>
  <c r="J93" i="6"/>
  <c r="S93" i="6"/>
  <c r="T93" i="6" s="1"/>
  <c r="E93" i="6"/>
  <c r="M93" i="6"/>
  <c r="Q93" i="6" s="1"/>
  <c r="AA94" i="6"/>
  <c r="N94" i="6" s="1"/>
  <c r="AC94" i="6" l="1"/>
  <c r="I94" i="6" s="1"/>
  <c r="AO95" i="6"/>
  <c r="AR95" i="6" s="1"/>
  <c r="BB721" i="6"/>
  <c r="AZ722" i="6" s="1"/>
  <c r="L721" i="6"/>
  <c r="Z721" i="6" s="1"/>
  <c r="H721" i="6"/>
  <c r="P721" i="6" s="1"/>
  <c r="B93" i="6"/>
  <c r="AN94" i="6"/>
  <c r="U93" i="6"/>
  <c r="AL94" i="6" l="1"/>
  <c r="E94" i="6" s="1"/>
  <c r="AK94" i="6"/>
  <c r="AT95" i="6"/>
  <c r="AB95" i="6" s="1"/>
  <c r="R95" i="6" s="1"/>
  <c r="AS95" i="6"/>
  <c r="AA95" i="6" s="1"/>
  <c r="N95" i="6" s="1"/>
  <c r="V93" i="6"/>
  <c r="G722" i="6"/>
  <c r="O722" i="6" s="1"/>
  <c r="BA722" i="6"/>
  <c r="BB722" i="6" s="1"/>
  <c r="C722" i="6"/>
  <c r="X95" i="6"/>
  <c r="Y95" i="6"/>
  <c r="F95" i="6" s="1"/>
  <c r="AD94" i="6"/>
  <c r="D94" i="6"/>
  <c r="AE94" i="6"/>
  <c r="AU95" i="6" l="1"/>
  <c r="L722" i="6"/>
  <c r="Z722" i="6" s="1"/>
  <c r="H722" i="6"/>
  <c r="P722" i="6" s="1"/>
  <c r="AZ723" i="6"/>
  <c r="AF94" i="6"/>
  <c r="AG94" i="6" s="1"/>
  <c r="J94" i="6"/>
  <c r="B94" i="6" s="1"/>
  <c r="S94" i="6"/>
  <c r="T94" i="6" s="1"/>
  <c r="AO96" i="6"/>
  <c r="AR96" i="6" s="1"/>
  <c r="M94" i="6"/>
  <c r="Q94" i="6" s="1"/>
  <c r="AS96" i="6" l="1"/>
  <c r="AA96" i="6" s="1"/>
  <c r="N96" i="6" s="1"/>
  <c r="G723" i="6"/>
  <c r="O723" i="6" s="1"/>
  <c r="BA723" i="6"/>
  <c r="C723" i="6"/>
  <c r="X96" i="6"/>
  <c r="Y96" i="6"/>
  <c r="F96" i="6" s="1"/>
  <c r="AC95" i="6"/>
  <c r="AN95" i="6"/>
  <c r="U94" i="6"/>
  <c r="V94" i="6" s="1"/>
  <c r="AT96" i="6"/>
  <c r="AB96" i="6" s="1"/>
  <c r="R96" i="6" s="1"/>
  <c r="AL95" i="6" l="1"/>
  <c r="E95" i="6" s="1"/>
  <c r="AK95" i="6"/>
  <c r="D95" i="6" s="1"/>
  <c r="AU96" i="6"/>
  <c r="AO97" i="6" s="1"/>
  <c r="AR97" i="6" s="1"/>
  <c r="H723" i="6"/>
  <c r="P723" i="6" s="1"/>
  <c r="L723" i="6"/>
  <c r="Z723" i="6" s="1"/>
  <c r="BB723" i="6"/>
  <c r="AZ724" i="6" s="1"/>
  <c r="I95" i="6"/>
  <c r="J95" i="6"/>
  <c r="AD95" i="6"/>
  <c r="AE95" i="6"/>
  <c r="M95" i="6" l="1"/>
  <c r="Q95" i="6" s="1"/>
  <c r="AS97" i="6"/>
  <c r="G724" i="6"/>
  <c r="O724" i="6" s="1"/>
  <c r="C724" i="6"/>
  <c r="BA724" i="6"/>
  <c r="AF95" i="6"/>
  <c r="AG95" i="6" s="1"/>
  <c r="S95" i="6"/>
  <c r="T95" i="6" s="1"/>
  <c r="B95" i="6"/>
  <c r="AN96" i="6"/>
  <c r="AC96" i="6"/>
  <c r="U95" i="6" l="1"/>
  <c r="V95" i="6" s="1"/>
  <c r="AK96" i="6"/>
  <c r="D96" i="6" s="1"/>
  <c r="L724" i="6"/>
  <c r="Z724" i="6" s="1"/>
  <c r="H724" i="6"/>
  <c r="P724" i="6" s="1"/>
  <c r="BB724" i="6"/>
  <c r="AZ725" i="6" s="1"/>
  <c r="I96" i="6"/>
  <c r="AL96" i="6"/>
  <c r="E96" i="6" s="1"/>
  <c r="X97" i="6"/>
  <c r="Y97" i="6"/>
  <c r="F97" i="6" s="1"/>
  <c r="AD96" i="6"/>
  <c r="AA97" i="6"/>
  <c r="N97" i="6" s="1"/>
  <c r="AE96" i="6"/>
  <c r="AT97" i="6"/>
  <c r="S96" i="6" l="1"/>
  <c r="T96" i="6" s="1"/>
  <c r="AB97" i="6"/>
  <c r="R97" i="6" s="1"/>
  <c r="AU97" i="6"/>
  <c r="AO98" i="6" s="1"/>
  <c r="AR98" i="6" s="1"/>
  <c r="G725" i="6"/>
  <c r="O725" i="6" s="1"/>
  <c r="C725" i="6"/>
  <c r="BA725" i="6"/>
  <c r="J96" i="6"/>
  <c r="B96" i="6" s="1"/>
  <c r="AF96" i="6"/>
  <c r="AG96" i="6" s="1"/>
  <c r="M96" i="6"/>
  <c r="Q96" i="6" s="1"/>
  <c r="U96" i="6" s="1"/>
  <c r="AS98" i="6" l="1"/>
  <c r="BB725" i="6"/>
  <c r="AZ726" i="6" s="1"/>
  <c r="L725" i="6"/>
  <c r="Z725" i="6" s="1"/>
  <c r="H725" i="6"/>
  <c r="P725" i="6" s="1"/>
  <c r="V96" i="6"/>
  <c r="AN97" i="6"/>
  <c r="AC97" i="6"/>
  <c r="AK97" i="6" l="1"/>
  <c r="D97" i="6" s="1"/>
  <c r="G726" i="6"/>
  <c r="O726" i="6" s="1"/>
  <c r="BA726" i="6"/>
  <c r="C726" i="6"/>
  <c r="I97" i="6"/>
  <c r="X98" i="6"/>
  <c r="Y98" i="6"/>
  <c r="F98" i="6" s="1"/>
  <c r="AL97" i="6"/>
  <c r="E97" i="6" s="1"/>
  <c r="AA98" i="6"/>
  <c r="N98" i="6" s="1"/>
  <c r="AD97" i="6"/>
  <c r="AT98" i="6"/>
  <c r="AE97" i="6"/>
  <c r="S97" i="6" l="1"/>
  <c r="T97" i="6" s="1"/>
  <c r="AB98" i="6"/>
  <c r="R98" i="6" s="1"/>
  <c r="AU98" i="6"/>
  <c r="AO99" i="6" s="1"/>
  <c r="AR99" i="6" s="1"/>
  <c r="L726" i="6"/>
  <c r="Z726" i="6" s="1"/>
  <c r="H726" i="6"/>
  <c r="P726" i="6" s="1"/>
  <c r="BB726" i="6"/>
  <c r="AZ727" i="6" s="1"/>
  <c r="M97" i="6"/>
  <c r="Q97" i="6" s="1"/>
  <c r="J97" i="6"/>
  <c r="B97" i="6" s="1"/>
  <c r="AF97" i="6"/>
  <c r="AG97" i="6" s="1"/>
  <c r="U97" i="6" l="1"/>
  <c r="AS99" i="6"/>
  <c r="C727" i="6"/>
  <c r="G727" i="6"/>
  <c r="O727" i="6" s="1"/>
  <c r="BA727" i="6"/>
  <c r="BB727" i="6" s="1"/>
  <c r="AC98" i="6"/>
  <c r="I98" i="6" s="1"/>
  <c r="X99" i="6"/>
  <c r="Y99" i="6"/>
  <c r="F99" i="6" s="1"/>
  <c r="V97" i="6"/>
  <c r="AA99" i="6"/>
  <c r="N99" i="6" s="1"/>
  <c r="AN98" i="6"/>
  <c r="AT99" i="6"/>
  <c r="AB99" i="6" s="1"/>
  <c r="R99" i="6" s="1"/>
  <c r="AE98" i="6" l="1"/>
  <c r="AK98" i="6"/>
  <c r="AU99" i="6"/>
  <c r="AO100" i="6" s="1"/>
  <c r="AR100" i="6" s="1"/>
  <c r="L727" i="6"/>
  <c r="Z727" i="6" s="1"/>
  <c r="H727" i="6"/>
  <c r="P727" i="6" s="1"/>
  <c r="AZ728" i="6"/>
  <c r="D98" i="6"/>
  <c r="AL98" i="6"/>
  <c r="M98" i="6" s="1"/>
  <c r="Q98" i="6" s="1"/>
  <c r="AD98" i="6"/>
  <c r="J98" i="6"/>
  <c r="AS100" i="6" l="1"/>
  <c r="AA100" i="6" s="1"/>
  <c r="N100" i="6" s="1"/>
  <c r="BA728" i="6"/>
  <c r="BB728" i="6" s="1"/>
  <c r="C728" i="6"/>
  <c r="G728" i="6"/>
  <c r="O728" i="6" s="1"/>
  <c r="AN99" i="6"/>
  <c r="AF98" i="6"/>
  <c r="AG98" i="6" s="1"/>
  <c r="X100" i="6"/>
  <c r="J99" i="6" s="1"/>
  <c r="Y100" i="6"/>
  <c r="F100" i="6" s="1"/>
  <c r="E98" i="6"/>
  <c r="B98" i="6" s="1"/>
  <c r="S98" i="6"/>
  <c r="T98" i="6" s="1"/>
  <c r="U98" i="6" s="1"/>
  <c r="AC99" i="6"/>
  <c r="AT100" i="6"/>
  <c r="AB100" i="6" s="1"/>
  <c r="R100" i="6" s="1"/>
  <c r="AE99" i="6" l="1"/>
  <c r="AK99" i="6"/>
  <c r="D99" i="6" s="1"/>
  <c r="AZ729" i="6"/>
  <c r="G729" i="6" s="1"/>
  <c r="O729" i="6" s="1"/>
  <c r="AU100" i="6"/>
  <c r="L728" i="6"/>
  <c r="Z728" i="6" s="1"/>
  <c r="H728" i="6"/>
  <c r="P728" i="6" s="1"/>
  <c r="I99" i="6"/>
  <c r="V98" i="6"/>
  <c r="AD99" i="6"/>
  <c r="AL99" i="6"/>
  <c r="M99" i="6" s="1"/>
  <c r="Q99" i="6" s="1"/>
  <c r="BA729" i="6" l="1"/>
  <c r="BB729" i="6" s="1"/>
  <c r="AF99" i="6"/>
  <c r="AG99" i="6" s="1"/>
  <c r="C729" i="6"/>
  <c r="L729" i="6" s="1"/>
  <c r="Z729" i="6" s="1"/>
  <c r="AN100" i="6"/>
  <c r="AO101" i="6"/>
  <c r="AR101" i="6" s="1"/>
  <c r="E99" i="6"/>
  <c r="B99" i="6" s="1"/>
  <c r="S99" i="6"/>
  <c r="T99" i="6" s="1"/>
  <c r="U99" i="6" s="1"/>
  <c r="AC100" i="6"/>
  <c r="H729" i="6" l="1"/>
  <c r="P729" i="6" s="1"/>
  <c r="AZ730" i="6"/>
  <c r="G730" i="6" s="1"/>
  <c r="O730" i="6" s="1"/>
  <c r="AL100" i="6"/>
  <c r="E100" i="6" s="1"/>
  <c r="AK100" i="6"/>
  <c r="D100" i="6" s="1"/>
  <c r="AE100" i="6"/>
  <c r="AD100" i="6"/>
  <c r="AS101" i="6"/>
  <c r="AA101" i="6" s="1"/>
  <c r="N101" i="6" s="1"/>
  <c r="C730" i="6"/>
  <c r="I100" i="6"/>
  <c r="X101" i="6"/>
  <c r="Y101" i="6"/>
  <c r="F101" i="6" s="1"/>
  <c r="V99" i="6"/>
  <c r="AT101" i="6"/>
  <c r="AB101" i="6" s="1"/>
  <c r="R101" i="6" s="1"/>
  <c r="M100" i="6" l="1"/>
  <c r="Q100" i="6" s="1"/>
  <c r="AF100" i="6"/>
  <c r="AG100" i="6" s="1"/>
  <c r="BA730" i="6"/>
  <c r="BB730" i="6" s="1"/>
  <c r="AZ731" i="6" s="1"/>
  <c r="S100" i="6"/>
  <c r="T100" i="6" s="1"/>
  <c r="AU101" i="6"/>
  <c r="AO102" i="6" s="1"/>
  <c r="AR102" i="6" s="1"/>
  <c r="L730" i="6"/>
  <c r="Z730" i="6" s="1"/>
  <c r="H730" i="6"/>
  <c r="P730" i="6" s="1"/>
  <c r="J100" i="6"/>
  <c r="B100" i="6" s="1"/>
  <c r="U100" i="6" l="1"/>
  <c r="V100" i="6" s="1"/>
  <c r="AS102" i="6"/>
  <c r="G731" i="6"/>
  <c r="O731" i="6" s="1"/>
  <c r="C731" i="6"/>
  <c r="BA731" i="6"/>
  <c r="AN101" i="6"/>
  <c r="AC101" i="6"/>
  <c r="AL101" i="6" l="1"/>
  <c r="AK101" i="6"/>
  <c r="D101" i="6" s="1"/>
  <c r="H731" i="6"/>
  <c r="P731" i="6" s="1"/>
  <c r="L731" i="6"/>
  <c r="Z731" i="6" s="1"/>
  <c r="BB731" i="6"/>
  <c r="AZ732" i="6" s="1"/>
  <c r="I101" i="6"/>
  <c r="X102" i="6"/>
  <c r="Y102" i="6"/>
  <c r="F102" i="6" s="1"/>
  <c r="AT102" i="6"/>
  <c r="AA102" i="6"/>
  <c r="N102" i="6" s="1"/>
  <c r="AD101" i="6"/>
  <c r="AE101" i="6"/>
  <c r="E101" i="6"/>
  <c r="M101" i="6" l="1"/>
  <c r="Q101" i="6" s="1"/>
  <c r="AB102" i="6"/>
  <c r="R102" i="6" s="1"/>
  <c r="AU102" i="6"/>
  <c r="G732" i="6"/>
  <c r="O732" i="6" s="1"/>
  <c r="BA732" i="6"/>
  <c r="C732" i="6"/>
  <c r="AF101" i="6"/>
  <c r="AG101" i="6" s="1"/>
  <c r="J101" i="6"/>
  <c r="B101" i="6" s="1"/>
  <c r="S101" i="6"/>
  <c r="T101" i="6" s="1"/>
  <c r="U101" i="6" s="1"/>
  <c r="AC102" i="6" l="1"/>
  <c r="I102" i="6" s="1"/>
  <c r="AO103" i="6"/>
  <c r="AR103" i="6" s="1"/>
  <c r="AT103" i="6" s="1"/>
  <c r="AB103" i="6" s="1"/>
  <c r="R103" i="6" s="1"/>
  <c r="H732" i="6"/>
  <c r="P732" i="6" s="1"/>
  <c r="L732" i="6"/>
  <c r="Z732" i="6" s="1"/>
  <c r="BB732" i="6"/>
  <c r="AZ733" i="6" s="1"/>
  <c r="AN102" i="6"/>
  <c r="V101" i="6"/>
  <c r="AL102" i="6" l="1"/>
  <c r="E102" i="6" s="1"/>
  <c r="AK102" i="6"/>
  <c r="D102" i="6" s="1"/>
  <c r="AS103" i="6"/>
  <c r="AU103" i="6" s="1"/>
  <c r="G733" i="6"/>
  <c r="O733" i="6" s="1"/>
  <c r="BA733" i="6"/>
  <c r="BB733" i="6" s="1"/>
  <c r="AZ734" i="6" s="1"/>
  <c r="C733" i="6"/>
  <c r="X103" i="6"/>
  <c r="Y103" i="6"/>
  <c r="F103" i="6" s="1"/>
  <c r="AE102" i="6"/>
  <c r="AD102" i="6"/>
  <c r="M102" i="6" l="1"/>
  <c r="Q102" i="6" s="1"/>
  <c r="AA103" i="6"/>
  <c r="N103" i="6" s="1"/>
  <c r="C734" i="6"/>
  <c r="BA734" i="6"/>
  <c r="BB734" i="6" s="1"/>
  <c r="G734" i="6"/>
  <c r="O734" i="6" s="1"/>
  <c r="H733" i="6"/>
  <c r="P733" i="6" s="1"/>
  <c r="L733" i="6"/>
  <c r="Z733" i="6" s="1"/>
  <c r="J102" i="6"/>
  <c r="B102" i="6" s="1"/>
  <c r="AF102" i="6"/>
  <c r="AG102" i="6" s="1"/>
  <c r="S102" i="6"/>
  <c r="T102" i="6" s="1"/>
  <c r="U102" i="6" s="1"/>
  <c r="AN103" i="6" l="1"/>
  <c r="AO104" i="6"/>
  <c r="AR104" i="6" s="1"/>
  <c r="H734" i="6"/>
  <c r="P734" i="6" s="1"/>
  <c r="L734" i="6"/>
  <c r="Z734" i="6" s="1"/>
  <c r="AZ735" i="6"/>
  <c r="AC103" i="6"/>
  <c r="I103" i="6" s="1"/>
  <c r="V102" i="6"/>
  <c r="AD103" i="6" l="1"/>
  <c r="AK103" i="6"/>
  <c r="D103" i="6" s="1"/>
  <c r="S103" i="6" s="1"/>
  <c r="T103" i="6" s="1"/>
  <c r="AL103" i="6"/>
  <c r="E103" i="6" s="1"/>
  <c r="AE103" i="6"/>
  <c r="AF103" i="6" s="1"/>
  <c r="AS104" i="6"/>
  <c r="AA104" i="6" s="1"/>
  <c r="N104" i="6" s="1"/>
  <c r="BA735" i="6"/>
  <c r="BB735" i="6" s="1"/>
  <c r="G735" i="6"/>
  <c r="O735" i="6" s="1"/>
  <c r="C735" i="6"/>
  <c r="AT104" i="6"/>
  <c r="AB104" i="6" s="1"/>
  <c r="R104" i="6" s="1"/>
  <c r="Y104" i="6"/>
  <c r="F104" i="6" s="1"/>
  <c r="X104" i="6"/>
  <c r="J103" i="6" s="1"/>
  <c r="M103" i="6" l="1"/>
  <c r="Q103" i="6" s="1"/>
  <c r="U103" i="6" s="1"/>
  <c r="AZ736" i="6"/>
  <c r="G736" i="6" s="1"/>
  <c r="O736" i="6" s="1"/>
  <c r="AU104" i="6"/>
  <c r="AC104" i="6" s="1"/>
  <c r="BA736" i="6"/>
  <c r="H735" i="6"/>
  <c r="P735" i="6" s="1"/>
  <c r="L735" i="6"/>
  <c r="Z735" i="6" s="1"/>
  <c r="AG103" i="6"/>
  <c r="B103" i="6"/>
  <c r="C736" i="6" l="1"/>
  <c r="H736" i="6" s="1"/>
  <c r="P736" i="6" s="1"/>
  <c r="AN104" i="6"/>
  <c r="AO105" i="6"/>
  <c r="AR105" i="6" s="1"/>
  <c r="BB736" i="6"/>
  <c r="AZ737" i="6" s="1"/>
  <c r="V103" i="6"/>
  <c r="I104" i="6"/>
  <c r="AK104" i="6" l="1"/>
  <c r="D104" i="6" s="1"/>
  <c r="L736" i="6"/>
  <c r="Z736" i="6" s="1"/>
  <c r="AE104" i="6"/>
  <c r="AL104" i="6"/>
  <c r="E104" i="6" s="1"/>
  <c r="AD104" i="6"/>
  <c r="X105" i="6"/>
  <c r="J104" i="6" s="1"/>
  <c r="AT105" i="6"/>
  <c r="AB105" i="6" s="1"/>
  <c r="R105" i="6" s="1"/>
  <c r="AS105" i="6"/>
  <c r="AA105" i="6" s="1"/>
  <c r="N105" i="6" s="1"/>
  <c r="Y105" i="6"/>
  <c r="F105" i="6" s="1"/>
  <c r="G737" i="6"/>
  <c r="O737" i="6" s="1"/>
  <c r="BA737" i="6"/>
  <c r="C737" i="6"/>
  <c r="AF104" i="6" l="1"/>
  <c r="S104" i="6"/>
  <c r="T104" i="6" s="1"/>
  <c r="B104" i="6"/>
  <c r="M104" i="6"/>
  <c r="Q104" i="6" s="1"/>
  <c r="U104" i="6" s="1"/>
  <c r="V104" i="6" s="1"/>
  <c r="AG104" i="6"/>
  <c r="AU105" i="6"/>
  <c r="AN105" i="6" s="1"/>
  <c r="AK105" i="6" s="1"/>
  <c r="L737" i="6"/>
  <c r="Z737" i="6" s="1"/>
  <c r="H737" i="6"/>
  <c r="P737" i="6" s="1"/>
  <c r="BB737" i="6"/>
  <c r="AZ738" i="6" s="1"/>
  <c r="AC105" i="6" l="1"/>
  <c r="I105" i="6" s="1"/>
  <c r="AO106" i="6"/>
  <c r="Y106" i="6" s="1"/>
  <c r="F106" i="6" s="1"/>
  <c r="BA738" i="6"/>
  <c r="BB738" i="6" s="1"/>
  <c r="AZ739" i="6" s="1"/>
  <c r="C738" i="6"/>
  <c r="G738" i="6"/>
  <c r="O738" i="6" s="1"/>
  <c r="AE105" i="6"/>
  <c r="AL105" i="6"/>
  <c r="AD105" i="6"/>
  <c r="D105" i="6"/>
  <c r="X106" i="6" l="1"/>
  <c r="J105" i="6" s="1"/>
  <c r="AS106" i="6"/>
  <c r="AA106" i="6" s="1"/>
  <c r="N106" i="6" s="1"/>
  <c r="AR106" i="6"/>
  <c r="AT106" i="6" s="1"/>
  <c r="G739" i="6"/>
  <c r="O739" i="6" s="1"/>
  <c r="C739" i="6"/>
  <c r="BA739" i="6"/>
  <c r="H738" i="6"/>
  <c r="P738" i="6" s="1"/>
  <c r="L738" i="6"/>
  <c r="Z738" i="6" s="1"/>
  <c r="AF105" i="6"/>
  <c r="AG105" i="6" s="1"/>
  <c r="S105" i="6"/>
  <c r="T105" i="6" s="1"/>
  <c r="E105" i="6"/>
  <c r="M105" i="6"/>
  <c r="Q105" i="6" s="1"/>
  <c r="AB106" i="6" l="1"/>
  <c r="R106" i="6" s="1"/>
  <c r="AU106" i="6"/>
  <c r="AC106" i="6" s="1"/>
  <c r="I106" i="6" s="1"/>
  <c r="AO107" i="6"/>
  <c r="AR107" i="6" s="1"/>
  <c r="BB739" i="6"/>
  <c r="AZ740" i="6" s="1"/>
  <c r="H739" i="6"/>
  <c r="P739" i="6" s="1"/>
  <c r="L739" i="6"/>
  <c r="Z739" i="6" s="1"/>
  <c r="B105" i="6"/>
  <c r="U105" i="6"/>
  <c r="AN106" i="6" l="1"/>
  <c r="AK106" i="6" s="1"/>
  <c r="AS107" i="6"/>
  <c r="G740" i="6"/>
  <c r="O740" i="6" s="1"/>
  <c r="BA740" i="6"/>
  <c r="C740" i="6"/>
  <c r="V105" i="6"/>
  <c r="X107" i="6"/>
  <c r="Y107" i="6"/>
  <c r="F107" i="6" s="1"/>
  <c r="D106" i="6"/>
  <c r="AD106" i="6"/>
  <c r="AL106" i="6"/>
  <c r="AE106" i="6"/>
  <c r="AT107" i="6"/>
  <c r="AB107" i="6" s="1"/>
  <c r="R107" i="6" s="1"/>
  <c r="AU107" i="6" l="1"/>
  <c r="H740" i="6"/>
  <c r="P740" i="6" s="1"/>
  <c r="L740" i="6"/>
  <c r="Z740" i="6" s="1"/>
  <c r="BB740" i="6"/>
  <c r="AZ741" i="6" s="1"/>
  <c r="AF106" i="6"/>
  <c r="AG106" i="6" s="1"/>
  <c r="J106" i="6"/>
  <c r="S106" i="6"/>
  <c r="T106" i="6" s="1"/>
  <c r="E106" i="6"/>
  <c r="M106" i="6"/>
  <c r="Q106" i="6" s="1"/>
  <c r="AA107" i="6"/>
  <c r="N107" i="6" s="1"/>
  <c r="AN107" i="6" l="1"/>
  <c r="AK107" i="6" s="1"/>
  <c r="AO108" i="6"/>
  <c r="AR108" i="6" s="1"/>
  <c r="G741" i="6"/>
  <c r="O741" i="6" s="1"/>
  <c r="C741" i="6"/>
  <c r="BA741" i="6"/>
  <c r="BB741" i="6" s="1"/>
  <c r="B106" i="6"/>
  <c r="U106" i="6"/>
  <c r="AC107" i="6"/>
  <c r="I107" i="6" s="1"/>
  <c r="AS108" i="6" l="1"/>
  <c r="V106" i="6"/>
  <c r="H741" i="6"/>
  <c r="P741" i="6" s="1"/>
  <c r="L741" i="6"/>
  <c r="Z741" i="6" s="1"/>
  <c r="AZ742" i="6"/>
  <c r="X108" i="6"/>
  <c r="Y108" i="6"/>
  <c r="F108" i="6" s="1"/>
  <c r="AT108" i="6"/>
  <c r="AB108" i="6" s="1"/>
  <c r="R108" i="6" s="1"/>
  <c r="AL107" i="6"/>
  <c r="D107" i="6"/>
  <c r="AD107" i="6"/>
  <c r="AE107" i="6"/>
  <c r="AU108" i="6" l="1"/>
  <c r="BA742" i="6"/>
  <c r="G742" i="6"/>
  <c r="O742" i="6" s="1"/>
  <c r="C742" i="6"/>
  <c r="AF107" i="6"/>
  <c r="AG107" i="6" s="1"/>
  <c r="J107" i="6"/>
  <c r="S107" i="6"/>
  <c r="T107" i="6" s="1"/>
  <c r="E107" i="6"/>
  <c r="M107" i="6"/>
  <c r="Q107" i="6" s="1"/>
  <c r="AA108" i="6"/>
  <c r="N108" i="6" s="1"/>
  <c r="AN108" i="6" l="1"/>
  <c r="AK108" i="6" s="1"/>
  <c r="AO109" i="6"/>
  <c r="AR109" i="6" s="1"/>
  <c r="H742" i="6"/>
  <c r="P742" i="6" s="1"/>
  <c r="L742" i="6"/>
  <c r="Z742" i="6" s="1"/>
  <c r="BB742" i="6"/>
  <c r="AZ743" i="6" s="1"/>
  <c r="B107" i="6"/>
  <c r="U107" i="6"/>
  <c r="AC108" i="6"/>
  <c r="I108" i="6" s="1"/>
  <c r="AS109" i="6" l="1"/>
  <c r="V107" i="6"/>
  <c r="G743" i="6"/>
  <c r="O743" i="6" s="1"/>
  <c r="BA743" i="6"/>
  <c r="BB743" i="6" s="1"/>
  <c r="C743" i="6"/>
  <c r="X109" i="6"/>
  <c r="Y109" i="6"/>
  <c r="F109" i="6" s="1"/>
  <c r="AL108" i="6"/>
  <c r="AD108" i="6"/>
  <c r="AE108" i="6"/>
  <c r="D108" i="6"/>
  <c r="AT109" i="6"/>
  <c r="AB109" i="6" s="1"/>
  <c r="R109" i="6" s="1"/>
  <c r="AU109" i="6" l="1"/>
  <c r="H743" i="6"/>
  <c r="P743" i="6" s="1"/>
  <c r="L743" i="6"/>
  <c r="Z743" i="6" s="1"/>
  <c r="AZ744" i="6"/>
  <c r="AF108" i="6"/>
  <c r="AG108" i="6" s="1"/>
  <c r="J108" i="6"/>
  <c r="S108" i="6"/>
  <c r="T108" i="6" s="1"/>
  <c r="E108" i="6"/>
  <c r="M108" i="6"/>
  <c r="Q108" i="6" s="1"/>
  <c r="AA109" i="6"/>
  <c r="N109" i="6" s="1"/>
  <c r="AN109" i="6" l="1"/>
  <c r="AK109" i="6" s="1"/>
  <c r="AO110" i="6"/>
  <c r="AR110" i="6" s="1"/>
  <c r="G744" i="6"/>
  <c r="O744" i="6" s="1"/>
  <c r="C744" i="6"/>
  <c r="BA744" i="6"/>
  <c r="B108" i="6"/>
  <c r="U108" i="6"/>
  <c r="AC109" i="6"/>
  <c r="I109" i="6" s="1"/>
  <c r="AS110" i="6" l="1"/>
  <c r="H744" i="6"/>
  <c r="P744" i="6" s="1"/>
  <c r="L744" i="6"/>
  <c r="Z744" i="6" s="1"/>
  <c r="BB744" i="6"/>
  <c r="AZ745" i="6" s="1"/>
  <c r="V108" i="6"/>
  <c r="X110" i="6"/>
  <c r="Y110" i="6"/>
  <c r="F110" i="6" s="1"/>
  <c r="AE109" i="6"/>
  <c r="D109" i="6"/>
  <c r="AD109" i="6"/>
  <c r="AL109" i="6"/>
  <c r="AT110" i="6"/>
  <c r="AB110" i="6" s="1"/>
  <c r="R110" i="6" s="1"/>
  <c r="AU110" i="6" l="1"/>
  <c r="AO111" i="6" s="1"/>
  <c r="AR111" i="6" s="1"/>
  <c r="BA745" i="6"/>
  <c r="G745" i="6"/>
  <c r="O745" i="6" s="1"/>
  <c r="C745" i="6"/>
  <c r="AF109" i="6"/>
  <c r="AG109" i="6" s="1"/>
  <c r="J109" i="6"/>
  <c r="S109" i="6"/>
  <c r="T109" i="6" s="1"/>
  <c r="E109" i="6"/>
  <c r="B109" i="6" s="1"/>
  <c r="M109" i="6"/>
  <c r="Q109" i="6" s="1"/>
  <c r="AA110" i="6"/>
  <c r="N110" i="6" s="1"/>
  <c r="AS111" i="6" l="1"/>
  <c r="H745" i="6"/>
  <c r="P745" i="6" s="1"/>
  <c r="L745" i="6"/>
  <c r="Z745" i="6" s="1"/>
  <c r="BB745" i="6"/>
  <c r="AZ746" i="6" s="1"/>
  <c r="AN110" i="6"/>
  <c r="U109" i="6"/>
  <c r="V109" i="6" s="1"/>
  <c r="AC110" i="6"/>
  <c r="I110" i="6" s="1"/>
  <c r="AE110" i="6" l="1"/>
  <c r="AK110" i="6"/>
  <c r="D110" i="6" s="1"/>
  <c r="C746" i="6"/>
  <c r="BA746" i="6"/>
  <c r="BB746" i="6" s="1"/>
  <c r="AZ747" i="6" s="1"/>
  <c r="G746" i="6"/>
  <c r="O746" i="6" s="1"/>
  <c r="X111" i="6"/>
  <c r="Y111" i="6"/>
  <c r="F111" i="6" s="1"/>
  <c r="AA111" i="6"/>
  <c r="N111" i="6" s="1"/>
  <c r="AL110" i="6"/>
  <c r="E110" i="6" s="1"/>
  <c r="AD110" i="6"/>
  <c r="AT111" i="6"/>
  <c r="AF110" i="6" l="1"/>
  <c r="AB111" i="6"/>
  <c r="R111" i="6" s="1"/>
  <c r="AU111" i="6"/>
  <c r="G747" i="6"/>
  <c r="O747" i="6" s="1"/>
  <c r="C747" i="6"/>
  <c r="BA747" i="6"/>
  <c r="H746" i="6"/>
  <c r="P746" i="6" s="1"/>
  <c r="L746" i="6"/>
  <c r="Z746" i="6" s="1"/>
  <c r="J110" i="6"/>
  <c r="B110" i="6" s="1"/>
  <c r="M110" i="6"/>
  <c r="Q110" i="6" s="1"/>
  <c r="S110" i="6"/>
  <c r="T110" i="6" s="1"/>
  <c r="AG110" i="6"/>
  <c r="AN111" i="6" l="1"/>
  <c r="AO112" i="6"/>
  <c r="AR112" i="6" s="1"/>
  <c r="H747" i="6"/>
  <c r="P747" i="6" s="1"/>
  <c r="L747" i="6"/>
  <c r="Z747" i="6" s="1"/>
  <c r="BB747" i="6"/>
  <c r="AZ748" i="6" s="1"/>
  <c r="U110" i="6"/>
  <c r="V110" i="6" s="1"/>
  <c r="AC111" i="6"/>
  <c r="AE111" i="6" l="1"/>
  <c r="AK111" i="6"/>
  <c r="D111" i="6" s="1"/>
  <c r="AS112" i="6"/>
  <c r="C748" i="6"/>
  <c r="BA748" i="6"/>
  <c r="BB748" i="6" s="1"/>
  <c r="G748" i="6"/>
  <c r="O748" i="6" s="1"/>
  <c r="I111" i="6"/>
  <c r="X112" i="6"/>
  <c r="J111" i="6" s="1"/>
  <c r="Y112" i="6"/>
  <c r="F112" i="6" s="1"/>
  <c r="AT112" i="6"/>
  <c r="AB112" i="6" s="1"/>
  <c r="R112" i="6" s="1"/>
  <c r="AL111" i="6"/>
  <c r="E111" i="6" s="1"/>
  <c r="AD111" i="6"/>
  <c r="AF111" i="6" s="1"/>
  <c r="AU112" i="6" l="1"/>
  <c r="H748" i="6"/>
  <c r="P748" i="6" s="1"/>
  <c r="L748" i="6"/>
  <c r="Z748" i="6" s="1"/>
  <c r="AZ749" i="6"/>
  <c r="B111" i="6"/>
  <c r="AA112" i="6"/>
  <c r="N112" i="6" s="1"/>
  <c r="AG111" i="6"/>
  <c r="S111" i="6"/>
  <c r="T111" i="6" s="1"/>
  <c r="M111" i="6"/>
  <c r="Q111" i="6" s="1"/>
  <c r="AN112" i="6" l="1"/>
  <c r="AK112" i="6" s="1"/>
  <c r="AO113" i="6"/>
  <c r="AR113" i="6" s="1"/>
  <c r="G749" i="6"/>
  <c r="O749" i="6" s="1"/>
  <c r="BA749" i="6"/>
  <c r="C749" i="6"/>
  <c r="U111" i="6"/>
  <c r="V111" i="6" s="1"/>
  <c r="AC112" i="6"/>
  <c r="I112" i="6" s="1"/>
  <c r="AS113" i="6" l="1"/>
  <c r="AA113" i="6" s="1"/>
  <c r="N113" i="6" s="1"/>
  <c r="BB749" i="6"/>
  <c r="AZ750" i="6" s="1"/>
  <c r="H749" i="6"/>
  <c r="P749" i="6" s="1"/>
  <c r="L749" i="6"/>
  <c r="Z749" i="6" s="1"/>
  <c r="X113" i="6"/>
  <c r="Y113" i="6"/>
  <c r="F113" i="6" s="1"/>
  <c r="AD112" i="6"/>
  <c r="D112" i="6"/>
  <c r="AE112" i="6"/>
  <c r="AL112" i="6"/>
  <c r="E112" i="6" s="1"/>
  <c r="AT113" i="6"/>
  <c r="AB113" i="6" s="1"/>
  <c r="R113" i="6" s="1"/>
  <c r="AU113" i="6" l="1"/>
  <c r="AF112" i="6"/>
  <c r="AG112" i="6" s="1"/>
  <c r="G750" i="6"/>
  <c r="O750" i="6" s="1"/>
  <c r="C750" i="6"/>
  <c r="BA750" i="6"/>
  <c r="BB750" i="6" s="1"/>
  <c r="J112" i="6"/>
  <c r="B112" i="6" s="1"/>
  <c r="M112" i="6"/>
  <c r="Q112" i="6" s="1"/>
  <c r="S112" i="6"/>
  <c r="T112" i="6" s="1"/>
  <c r="AN113" i="6" l="1"/>
  <c r="AO114" i="6"/>
  <c r="AR114" i="6" s="1"/>
  <c r="H750" i="6"/>
  <c r="P750" i="6" s="1"/>
  <c r="L750" i="6"/>
  <c r="Z750" i="6" s="1"/>
  <c r="AZ751" i="6"/>
  <c r="U112" i="6"/>
  <c r="V112" i="6" s="1"/>
  <c r="AC113" i="6"/>
  <c r="AE113" i="6" l="1"/>
  <c r="AK113" i="6"/>
  <c r="D113" i="6" s="1"/>
  <c r="AL113" i="6"/>
  <c r="E113" i="6" s="1"/>
  <c r="AD113" i="6"/>
  <c r="S113" i="6" s="1"/>
  <c r="T113" i="6" s="1"/>
  <c r="AS114" i="6"/>
  <c r="BA751" i="6"/>
  <c r="BB751" i="6" s="1"/>
  <c r="C751" i="6"/>
  <c r="G751" i="6"/>
  <c r="O751" i="6" s="1"/>
  <c r="X114" i="6"/>
  <c r="J113" i="6" s="1"/>
  <c r="Y114" i="6"/>
  <c r="F114" i="6" s="1"/>
  <c r="AT114" i="6"/>
  <c r="AB114" i="6" s="1"/>
  <c r="R114" i="6" s="1"/>
  <c r="I113" i="6"/>
  <c r="AF113" i="6" l="1"/>
  <c r="M113" i="6"/>
  <c r="Q113" i="6" s="1"/>
  <c r="U113" i="6" s="1"/>
  <c r="AU114" i="6"/>
  <c r="H751" i="6"/>
  <c r="P751" i="6" s="1"/>
  <c r="L751" i="6"/>
  <c r="Z751" i="6" s="1"/>
  <c r="AZ752" i="6"/>
  <c r="AG113" i="6"/>
  <c r="B113" i="6"/>
  <c r="AA114" i="6"/>
  <c r="AN114" i="6" l="1"/>
  <c r="AK114" i="6" s="1"/>
  <c r="D114" i="6" s="1"/>
  <c r="AO115" i="6"/>
  <c r="AR115" i="6" s="1"/>
  <c r="G752" i="6"/>
  <c r="O752" i="6" s="1"/>
  <c r="BA752" i="6"/>
  <c r="BB752" i="6" s="1"/>
  <c r="AZ753" i="6" s="1"/>
  <c r="C752" i="6"/>
  <c r="V113" i="6"/>
  <c r="N114" i="6"/>
  <c r="AC114" i="6"/>
  <c r="I114" i="6" s="1"/>
  <c r="AD114" i="6" l="1"/>
  <c r="AL114" i="6"/>
  <c r="E114" i="6" s="1"/>
  <c r="AE114" i="6"/>
  <c r="AS115" i="6"/>
  <c r="AA115" i="6" s="1"/>
  <c r="N115" i="6" s="1"/>
  <c r="G753" i="6"/>
  <c r="O753" i="6" s="1"/>
  <c r="BA753" i="6"/>
  <c r="C753" i="6"/>
  <c r="L752" i="6"/>
  <c r="Z752" i="6" s="1"/>
  <c r="H752" i="6"/>
  <c r="P752" i="6" s="1"/>
  <c r="X115" i="6"/>
  <c r="J114" i="6" s="1"/>
  <c r="B114" i="6" s="1"/>
  <c r="Y115" i="6"/>
  <c r="F115" i="6" s="1"/>
  <c r="M114" i="6"/>
  <c r="Q114" i="6" s="1"/>
  <c r="AT115" i="6"/>
  <c r="AB115" i="6" s="1"/>
  <c r="R115" i="6" s="1"/>
  <c r="AF114" i="6" l="1"/>
  <c r="S114" i="6"/>
  <c r="T114" i="6" s="1"/>
  <c r="AU115" i="6"/>
  <c r="H753" i="6"/>
  <c r="P753" i="6" s="1"/>
  <c r="L753" i="6"/>
  <c r="Z753" i="6" s="1"/>
  <c r="BB753" i="6"/>
  <c r="AZ754" i="6" s="1"/>
  <c r="AG114" i="6"/>
  <c r="U114" i="6"/>
  <c r="V114" i="6" s="1"/>
  <c r="AN115" i="6" l="1"/>
  <c r="AO116" i="6"/>
  <c r="AR116" i="6" s="1"/>
  <c r="C754" i="6"/>
  <c r="BA754" i="6"/>
  <c r="G754" i="6"/>
  <c r="O754" i="6" s="1"/>
  <c r="AC115" i="6"/>
  <c r="AK115" i="6" l="1"/>
  <c r="D115" i="6" s="1"/>
  <c r="AL115" i="6"/>
  <c r="E115" i="6" s="1"/>
  <c r="AE115" i="6"/>
  <c r="M115" i="6" s="1"/>
  <c r="Q115" i="6" s="1"/>
  <c r="AD115" i="6"/>
  <c r="AS116" i="6"/>
  <c r="AA116" i="6" s="1"/>
  <c r="N116" i="6" s="1"/>
  <c r="BB754" i="6"/>
  <c r="AZ755" i="6" s="1"/>
  <c r="H754" i="6"/>
  <c r="P754" i="6" s="1"/>
  <c r="L754" i="6"/>
  <c r="Z754" i="6" s="1"/>
  <c r="X116" i="6"/>
  <c r="Y116" i="6"/>
  <c r="F116" i="6" s="1"/>
  <c r="I115" i="6"/>
  <c r="AT116" i="6"/>
  <c r="AB116" i="6" s="1"/>
  <c r="R116" i="6" s="1"/>
  <c r="AF115" i="6" l="1"/>
  <c r="AG115" i="6" s="1"/>
  <c r="S115" i="6"/>
  <c r="T115" i="6" s="1"/>
  <c r="U115" i="6" s="1"/>
  <c r="AU116" i="6"/>
  <c r="AO117" i="6" s="1"/>
  <c r="AR117" i="6" s="1"/>
  <c r="G755" i="6"/>
  <c r="O755" i="6" s="1"/>
  <c r="C755" i="6"/>
  <c r="BA755" i="6"/>
  <c r="J115" i="6"/>
  <c r="B115" i="6" s="1"/>
  <c r="AS117" i="6" l="1"/>
  <c r="BB755" i="6"/>
  <c r="AZ756" i="6" s="1"/>
  <c r="H755" i="6"/>
  <c r="P755" i="6" s="1"/>
  <c r="L755" i="6"/>
  <c r="Z755" i="6" s="1"/>
  <c r="X117" i="6"/>
  <c r="Y117" i="6"/>
  <c r="F117" i="6" s="1"/>
  <c r="AN116" i="6"/>
  <c r="V115" i="6"/>
  <c r="AC116" i="6"/>
  <c r="AT117" i="6"/>
  <c r="AB117" i="6" s="1"/>
  <c r="R117" i="6" s="1"/>
  <c r="AL116" i="6" l="1"/>
  <c r="E116" i="6" s="1"/>
  <c r="AK116" i="6"/>
  <c r="AU117" i="6"/>
  <c r="BA756" i="6"/>
  <c r="BB756" i="6" s="1"/>
  <c r="C756" i="6"/>
  <c r="G756" i="6"/>
  <c r="O756" i="6" s="1"/>
  <c r="I116" i="6"/>
  <c r="J116" i="6"/>
  <c r="AD116" i="6"/>
  <c r="AE116" i="6"/>
  <c r="M116" i="6" s="1"/>
  <c r="Q116" i="6" s="1"/>
  <c r="D116" i="6"/>
  <c r="AA117" i="6"/>
  <c r="N117" i="6" s="1"/>
  <c r="AC117" i="6" l="1"/>
  <c r="I117" i="6" s="1"/>
  <c r="AO118" i="6"/>
  <c r="AR118" i="6" s="1"/>
  <c r="H756" i="6"/>
  <c r="P756" i="6" s="1"/>
  <c r="L756" i="6"/>
  <c r="Z756" i="6" s="1"/>
  <c r="AZ757" i="6"/>
  <c r="B116" i="6"/>
  <c r="AF116" i="6"/>
  <c r="AG116" i="6" s="1"/>
  <c r="AN117" i="6"/>
  <c r="S116" i="6"/>
  <c r="T116" i="6" s="1"/>
  <c r="U116" i="6" s="1"/>
  <c r="AD117" i="6" l="1"/>
  <c r="AK117" i="6"/>
  <c r="D117" i="6" s="1"/>
  <c r="AS118" i="6"/>
  <c r="AA118" i="6" s="1"/>
  <c r="N118" i="6" s="1"/>
  <c r="V116" i="6"/>
  <c r="C757" i="6"/>
  <c r="BA757" i="6"/>
  <c r="G757" i="6"/>
  <c r="O757" i="6" s="1"/>
  <c r="AE117" i="6"/>
  <c r="AF117" i="6" s="1"/>
  <c r="X118" i="6"/>
  <c r="Y118" i="6"/>
  <c r="F118" i="6" s="1"/>
  <c r="AL117" i="6"/>
  <c r="E117" i="6" s="1"/>
  <c r="AT118" i="6"/>
  <c r="AB118" i="6" s="1"/>
  <c r="R118" i="6" s="1"/>
  <c r="S117" i="6" l="1"/>
  <c r="T117" i="6" s="1"/>
  <c r="AU118" i="6"/>
  <c r="BB757" i="6"/>
  <c r="AZ758" i="6" s="1"/>
  <c r="H757" i="6"/>
  <c r="P757" i="6" s="1"/>
  <c r="L757" i="6"/>
  <c r="Z757" i="6" s="1"/>
  <c r="J117" i="6"/>
  <c r="B117" i="6" s="1"/>
  <c r="AG117" i="6"/>
  <c r="M117" i="6"/>
  <c r="Q117" i="6" s="1"/>
  <c r="U117" i="6" s="1"/>
  <c r="AC118" i="6" l="1"/>
  <c r="I118" i="6" s="1"/>
  <c r="AO119" i="6"/>
  <c r="C758" i="6"/>
  <c r="G758" i="6"/>
  <c r="O758" i="6" s="1"/>
  <c r="BA758" i="6"/>
  <c r="AN118" i="6"/>
  <c r="V117" i="6"/>
  <c r="AK118" i="6" l="1"/>
  <c r="D118" i="6" s="1"/>
  <c r="X119" i="6"/>
  <c r="J118" i="6" s="1"/>
  <c r="AR119" i="6"/>
  <c r="AT119" i="6" s="1"/>
  <c r="AB119" i="6" s="1"/>
  <c r="R119" i="6" s="1"/>
  <c r="AS119" i="6"/>
  <c r="AA119" i="6" s="1"/>
  <c r="N119" i="6" s="1"/>
  <c r="BB758" i="6"/>
  <c r="AZ759" i="6" s="1"/>
  <c r="H758" i="6"/>
  <c r="P758" i="6" s="1"/>
  <c r="L758" i="6"/>
  <c r="Z758" i="6" s="1"/>
  <c r="Y119" i="6"/>
  <c r="F119" i="6" s="1"/>
  <c r="AE118" i="6"/>
  <c r="AD118" i="6"/>
  <c r="AL118" i="6"/>
  <c r="E118" i="6" s="1"/>
  <c r="AU119" i="6" l="1"/>
  <c r="C759" i="6"/>
  <c r="BA759" i="6"/>
  <c r="BB759" i="6" s="1"/>
  <c r="AZ760" i="6" s="1"/>
  <c r="G759" i="6"/>
  <c r="O759" i="6" s="1"/>
  <c r="B118" i="6"/>
  <c r="AF118" i="6"/>
  <c r="AG118" i="6" s="1"/>
  <c r="M118" i="6"/>
  <c r="Q118" i="6" s="1"/>
  <c r="S118" i="6"/>
  <c r="T118" i="6" s="1"/>
  <c r="AN119" i="6" l="1"/>
  <c r="AD119" i="6" s="1"/>
  <c r="AO120" i="6"/>
  <c r="AR120" i="6" s="1"/>
  <c r="G760" i="6"/>
  <c r="O760" i="6" s="1"/>
  <c r="C760" i="6"/>
  <c r="BA760" i="6"/>
  <c r="BB760" i="6" s="1"/>
  <c r="L759" i="6"/>
  <c r="Z759" i="6" s="1"/>
  <c r="H759" i="6"/>
  <c r="P759" i="6" s="1"/>
  <c r="U118" i="6"/>
  <c r="V118" i="6" s="1"/>
  <c r="AC119" i="6"/>
  <c r="I119" i="6" s="1"/>
  <c r="AE119" i="6" l="1"/>
  <c r="AF119" i="6" s="1"/>
  <c r="AK119" i="6"/>
  <c r="AL119" i="6"/>
  <c r="E119" i="6" s="1"/>
  <c r="D119" i="6"/>
  <c r="S119" i="6" s="1"/>
  <c r="T119" i="6" s="1"/>
  <c r="Y120" i="6"/>
  <c r="F120" i="6" s="1"/>
  <c r="AS120" i="6"/>
  <c r="AA120" i="6" s="1"/>
  <c r="N120" i="6" s="1"/>
  <c r="AZ761" i="6"/>
  <c r="H760" i="6"/>
  <c r="P760" i="6" s="1"/>
  <c r="L760" i="6"/>
  <c r="Z760" i="6" s="1"/>
  <c r="X120" i="6"/>
  <c r="J119" i="6" s="1"/>
  <c r="AT120" i="6"/>
  <c r="AB120" i="6" s="1"/>
  <c r="R120" i="6" s="1"/>
  <c r="B119" i="6" l="1"/>
  <c r="M119" i="6"/>
  <c r="Q119" i="6" s="1"/>
  <c r="U119" i="6" s="1"/>
  <c r="AU120" i="6"/>
  <c r="AG119" i="6"/>
  <c r="G761" i="6"/>
  <c r="O761" i="6" s="1"/>
  <c r="C761" i="6"/>
  <c r="BA761" i="6"/>
  <c r="V119" i="6" l="1"/>
  <c r="AO121" i="6"/>
  <c r="AR121" i="6" s="1"/>
  <c r="AT121" i="6" s="1"/>
  <c r="AB121" i="6" s="1"/>
  <c r="R121" i="6" s="1"/>
  <c r="H761" i="6"/>
  <c r="P761" i="6" s="1"/>
  <c r="L761" i="6"/>
  <c r="Z761" i="6" s="1"/>
  <c r="BB761" i="6"/>
  <c r="AZ762" i="6" s="1"/>
  <c r="AC120" i="6"/>
  <c r="I120" i="6" s="1"/>
  <c r="AN120" i="6"/>
  <c r="Y121" i="6" l="1"/>
  <c r="F121" i="6" s="1"/>
  <c r="AD120" i="6"/>
  <c r="AK120" i="6"/>
  <c r="D120" i="6" s="1"/>
  <c r="S120" i="6" s="1"/>
  <c r="T120" i="6" s="1"/>
  <c r="AS121" i="6"/>
  <c r="AA121" i="6" s="1"/>
  <c r="N121" i="6" s="1"/>
  <c r="X121" i="6"/>
  <c r="J120" i="6" s="1"/>
  <c r="AL120" i="6"/>
  <c r="E120" i="6" s="1"/>
  <c r="G762" i="6"/>
  <c r="O762" i="6" s="1"/>
  <c r="BA762" i="6"/>
  <c r="BB762" i="6" s="1"/>
  <c r="C762" i="6"/>
  <c r="AE120" i="6"/>
  <c r="AU121" i="6" l="1"/>
  <c r="AN121" i="6" s="1"/>
  <c r="AK121" i="6" s="1"/>
  <c r="M120" i="6"/>
  <c r="Q120" i="6" s="1"/>
  <c r="U120" i="6" s="1"/>
  <c r="AF120" i="6"/>
  <c r="AG120" i="6" s="1"/>
  <c r="B120" i="6"/>
  <c r="H762" i="6"/>
  <c r="P762" i="6" s="1"/>
  <c r="L762" i="6"/>
  <c r="Z762" i="6" s="1"/>
  <c r="AZ763" i="6"/>
  <c r="AC121" i="6" l="1"/>
  <c r="I121" i="6" s="1"/>
  <c r="AL121" i="6"/>
  <c r="E121" i="6" s="1"/>
  <c r="D121" i="6"/>
  <c r="AD121" i="6"/>
  <c r="AE121" i="6"/>
  <c r="AO122" i="6"/>
  <c r="AR122" i="6" s="1"/>
  <c r="AT122" i="6" s="1"/>
  <c r="AB122" i="6" s="1"/>
  <c r="R122" i="6" s="1"/>
  <c r="V120" i="6"/>
  <c r="G763" i="6"/>
  <c r="O763" i="6" s="1"/>
  <c r="C763" i="6"/>
  <c r="BA763" i="6"/>
  <c r="X122" i="6" l="1"/>
  <c r="J121" i="6" s="1"/>
  <c r="B121" i="6" s="1"/>
  <c r="Y122" i="6"/>
  <c r="F122" i="6" s="1"/>
  <c r="AS122" i="6"/>
  <c r="AA122" i="6" s="1"/>
  <c r="N122" i="6" s="1"/>
  <c r="M121" i="6"/>
  <c r="Q121" i="6" s="1"/>
  <c r="U121" i="6" s="1"/>
  <c r="AF121" i="6"/>
  <c r="AG121" i="6" s="1"/>
  <c r="S121" i="6"/>
  <c r="T121" i="6" s="1"/>
  <c r="BB763" i="6"/>
  <c r="AZ764" i="6" s="1"/>
  <c r="H763" i="6"/>
  <c r="P763" i="6" s="1"/>
  <c r="L763" i="6"/>
  <c r="Z763" i="6" s="1"/>
  <c r="AU122" i="6" l="1"/>
  <c r="AN122" i="6" s="1"/>
  <c r="AK122" i="6" s="1"/>
  <c r="D122" i="6" s="1"/>
  <c r="V121" i="6"/>
  <c r="AO123" i="6"/>
  <c r="AR123" i="6" s="1"/>
  <c r="AT123" i="6" s="1"/>
  <c r="AB123" i="6" s="1"/>
  <c r="R123" i="6" s="1"/>
  <c r="AC122" i="6"/>
  <c r="I122" i="6" s="1"/>
  <c r="G764" i="6"/>
  <c r="O764" i="6" s="1"/>
  <c r="BA764" i="6"/>
  <c r="C764" i="6"/>
  <c r="AE122" i="6"/>
  <c r="X123" i="6" l="1"/>
  <c r="AD122" i="6"/>
  <c r="AF122" i="6" s="1"/>
  <c r="AG122" i="6" s="1"/>
  <c r="AL122" i="6"/>
  <c r="E122" i="6" s="1"/>
  <c r="Y123" i="6"/>
  <c r="F123" i="6" s="1"/>
  <c r="AS123" i="6"/>
  <c r="AU123" i="6" s="1"/>
  <c r="L764" i="6"/>
  <c r="Z764" i="6" s="1"/>
  <c r="H764" i="6"/>
  <c r="P764" i="6" s="1"/>
  <c r="BB764" i="6"/>
  <c r="AZ765" i="6" s="1"/>
  <c r="J122" i="6"/>
  <c r="M122" i="6" l="1"/>
  <c r="Q122" i="6" s="1"/>
  <c r="S122" i="6"/>
  <c r="T122" i="6" s="1"/>
  <c r="B122" i="6"/>
  <c r="AA123" i="6"/>
  <c r="N123" i="6" s="1"/>
  <c r="AN123" i="6"/>
  <c r="AK123" i="6" s="1"/>
  <c r="AO124" i="6"/>
  <c r="AR124" i="6" s="1"/>
  <c r="G765" i="6"/>
  <c r="O765" i="6" s="1"/>
  <c r="C765" i="6"/>
  <c r="BA765" i="6"/>
  <c r="AC123" i="6"/>
  <c r="I123" i="6" s="1"/>
  <c r="U122" i="6" l="1"/>
  <c r="V122" i="6" s="1"/>
  <c r="AS124" i="6"/>
  <c r="H765" i="6"/>
  <c r="P765" i="6" s="1"/>
  <c r="L765" i="6"/>
  <c r="Z765" i="6" s="1"/>
  <c r="BB765" i="6"/>
  <c r="AZ766" i="6" s="1"/>
  <c r="X124" i="6"/>
  <c r="Y124" i="6"/>
  <c r="F124" i="6" s="1"/>
  <c r="AE123" i="6"/>
  <c r="D123" i="6"/>
  <c r="AD123" i="6"/>
  <c r="AL123" i="6"/>
  <c r="E123" i="6" s="1"/>
  <c r="AT124" i="6"/>
  <c r="AB124" i="6" s="1"/>
  <c r="R124" i="6" s="1"/>
  <c r="AU124" i="6" l="1"/>
  <c r="G766" i="6"/>
  <c r="O766" i="6" s="1"/>
  <c r="C766" i="6"/>
  <c r="BA766" i="6"/>
  <c r="AF123" i="6"/>
  <c r="AG123" i="6" s="1"/>
  <c r="J123" i="6"/>
  <c r="B123" i="6"/>
  <c r="AA124" i="6"/>
  <c r="N124" i="6" s="1"/>
  <c r="S123" i="6"/>
  <c r="T123" i="6" s="1"/>
  <c r="M123" i="6"/>
  <c r="Q123" i="6" s="1"/>
  <c r="AN124" i="6" l="1"/>
  <c r="AK124" i="6" s="1"/>
  <c r="AO125" i="6"/>
  <c r="AR125" i="6" s="1"/>
  <c r="BB766" i="6"/>
  <c r="AZ767" i="6" s="1"/>
  <c r="H766" i="6"/>
  <c r="P766" i="6" s="1"/>
  <c r="L766" i="6"/>
  <c r="Z766" i="6" s="1"/>
  <c r="AC124" i="6"/>
  <c r="U123" i="6"/>
  <c r="V123" i="6" s="1"/>
  <c r="AS125" i="6" l="1"/>
  <c r="BA767" i="6"/>
  <c r="BB767" i="6" s="1"/>
  <c r="G767" i="6"/>
  <c r="O767" i="6" s="1"/>
  <c r="C767" i="6"/>
  <c r="X125" i="6"/>
  <c r="Y125" i="6"/>
  <c r="F125" i="6" s="1"/>
  <c r="I124" i="6"/>
  <c r="AL124" i="6"/>
  <c r="E124" i="6" s="1"/>
  <c r="AE124" i="6"/>
  <c r="AD124" i="6"/>
  <c r="D124" i="6"/>
  <c r="AT125" i="6"/>
  <c r="AB125" i="6" s="1"/>
  <c r="R125" i="6" s="1"/>
  <c r="AU125" i="6" l="1"/>
  <c r="H767" i="6"/>
  <c r="P767" i="6" s="1"/>
  <c r="L767" i="6"/>
  <c r="Z767" i="6" s="1"/>
  <c r="AZ768" i="6"/>
  <c r="AF124" i="6"/>
  <c r="AG124" i="6" s="1"/>
  <c r="M124" i="6"/>
  <c r="Q124" i="6" s="1"/>
  <c r="AA125" i="6"/>
  <c r="N125" i="6" s="1"/>
  <c r="J124" i="6"/>
  <c r="B124" i="6" s="1"/>
  <c r="S124" i="6"/>
  <c r="T124" i="6" s="1"/>
  <c r="AN125" i="6" l="1"/>
  <c r="AK125" i="6" s="1"/>
  <c r="AO126" i="6"/>
  <c r="AR126" i="6" s="1"/>
  <c r="G768" i="6"/>
  <c r="O768" i="6" s="1"/>
  <c r="C768" i="6"/>
  <c r="BA768" i="6"/>
  <c r="U124" i="6"/>
  <c r="V124" i="6" s="1"/>
  <c r="AC125" i="6"/>
  <c r="I125" i="6" s="1"/>
  <c r="AS126" i="6" l="1"/>
  <c r="BB768" i="6"/>
  <c r="AZ769" i="6" s="1"/>
  <c r="H768" i="6"/>
  <c r="P768" i="6" s="1"/>
  <c r="L768" i="6"/>
  <c r="Z768" i="6" s="1"/>
  <c r="X126" i="6"/>
  <c r="Y126" i="6"/>
  <c r="F126" i="6" s="1"/>
  <c r="AD125" i="6"/>
  <c r="D125" i="6"/>
  <c r="AE125" i="6"/>
  <c r="AL125" i="6"/>
  <c r="E125" i="6" s="1"/>
  <c r="AT126" i="6"/>
  <c r="AB126" i="6" s="1"/>
  <c r="R126" i="6" s="1"/>
  <c r="AA126" i="6"/>
  <c r="N126" i="6" s="1"/>
  <c r="AU126" i="6" l="1"/>
  <c r="AO127" i="6" s="1"/>
  <c r="AR127" i="6" s="1"/>
  <c r="C769" i="6"/>
  <c r="BA769" i="6"/>
  <c r="BB769" i="6" s="1"/>
  <c r="G769" i="6"/>
  <c r="O769" i="6" s="1"/>
  <c r="AF125" i="6"/>
  <c r="AG125" i="6" s="1"/>
  <c r="S125" i="6"/>
  <c r="T125" i="6" s="1"/>
  <c r="J125" i="6"/>
  <c r="B125" i="6" s="1"/>
  <c r="M125" i="6"/>
  <c r="Q125" i="6" s="1"/>
  <c r="AS127" i="6" l="1"/>
  <c r="L769" i="6"/>
  <c r="Z769" i="6" s="1"/>
  <c r="H769" i="6"/>
  <c r="P769" i="6" s="1"/>
  <c r="AZ770" i="6"/>
  <c r="U125" i="6"/>
  <c r="V125" i="6" s="1"/>
  <c r="AC126" i="6"/>
  <c r="AN126" i="6"/>
  <c r="AL126" i="6" l="1"/>
  <c r="E126" i="6" s="1"/>
  <c r="AK126" i="6"/>
  <c r="D126" i="6" s="1"/>
  <c r="G770" i="6"/>
  <c r="O770" i="6" s="1"/>
  <c r="C770" i="6"/>
  <c r="BA770" i="6"/>
  <c r="I126" i="6"/>
  <c r="X127" i="6"/>
  <c r="Y127" i="6"/>
  <c r="F127" i="6" s="1"/>
  <c r="AA127" i="6"/>
  <c r="N127" i="6" s="1"/>
  <c r="AT127" i="6"/>
  <c r="AE126" i="6"/>
  <c r="AD126" i="6"/>
  <c r="M126" i="6" l="1"/>
  <c r="Q126" i="6" s="1"/>
  <c r="AF126" i="6"/>
  <c r="AB127" i="6"/>
  <c r="R127" i="6" s="1"/>
  <c r="AU127" i="6"/>
  <c r="H770" i="6"/>
  <c r="P770" i="6" s="1"/>
  <c r="L770" i="6"/>
  <c r="Z770" i="6" s="1"/>
  <c r="BB770" i="6"/>
  <c r="AZ771" i="6" s="1"/>
  <c r="J126" i="6"/>
  <c r="B126" i="6" s="1"/>
  <c r="S126" i="6"/>
  <c r="T126" i="6" s="1"/>
  <c r="U126" i="6" s="1"/>
  <c r="AG126" i="6"/>
  <c r="AN127" i="6" l="1"/>
  <c r="AO128" i="6"/>
  <c r="AR128" i="6" s="1"/>
  <c r="C771" i="6"/>
  <c r="BA771" i="6"/>
  <c r="BB771" i="6" s="1"/>
  <c r="G771" i="6"/>
  <c r="O771" i="6" s="1"/>
  <c r="V126" i="6"/>
  <c r="AC127" i="6"/>
  <c r="AD127" i="6" l="1"/>
  <c r="AK127" i="6"/>
  <c r="D127" i="6" s="1"/>
  <c r="AE127" i="6"/>
  <c r="AL127" i="6"/>
  <c r="E127" i="6" s="1"/>
  <c r="AS128" i="6"/>
  <c r="AA128" i="6" s="1"/>
  <c r="N128" i="6" s="1"/>
  <c r="AT128" i="6"/>
  <c r="AB128" i="6" s="1"/>
  <c r="R128" i="6" s="1"/>
  <c r="Y128" i="6"/>
  <c r="F128" i="6" s="1"/>
  <c r="X128" i="6"/>
  <c r="J127" i="6" s="1"/>
  <c r="L771" i="6"/>
  <c r="Z771" i="6" s="1"/>
  <c r="H771" i="6"/>
  <c r="P771" i="6" s="1"/>
  <c r="AZ772" i="6"/>
  <c r="I127" i="6"/>
  <c r="AF127" i="6" l="1"/>
  <c r="S127" i="6"/>
  <c r="T127" i="6" s="1"/>
  <c r="M127" i="6"/>
  <c r="Q127" i="6" s="1"/>
  <c r="U127" i="6" s="1"/>
  <c r="AU128" i="6"/>
  <c r="AN128" i="6" s="1"/>
  <c r="AG127" i="6"/>
  <c r="G772" i="6"/>
  <c r="O772" i="6" s="1"/>
  <c r="C772" i="6"/>
  <c r="BA772" i="6"/>
  <c r="B127" i="6"/>
  <c r="AE128" i="6" l="1"/>
  <c r="AK128" i="6"/>
  <c r="AO129" i="6"/>
  <c r="AR129" i="6" s="1"/>
  <c r="AT129" i="6" s="1"/>
  <c r="AB129" i="6" s="1"/>
  <c r="R129" i="6" s="1"/>
  <c r="AC128" i="6"/>
  <c r="I128" i="6" s="1"/>
  <c r="H772" i="6"/>
  <c r="P772" i="6" s="1"/>
  <c r="L772" i="6"/>
  <c r="Z772" i="6" s="1"/>
  <c r="BB772" i="6"/>
  <c r="AZ773" i="6" s="1"/>
  <c r="D128" i="6"/>
  <c r="V127" i="6"/>
  <c r="AD128" i="6"/>
  <c r="AL128" i="6"/>
  <c r="E128" i="6" s="1"/>
  <c r="AS129" i="6" l="1"/>
  <c r="AA129" i="6" s="1"/>
  <c r="N129" i="6" s="1"/>
  <c r="X129" i="6"/>
  <c r="J128" i="6" s="1"/>
  <c r="B128" i="6" s="1"/>
  <c r="Y129" i="6"/>
  <c r="F129" i="6" s="1"/>
  <c r="AF128" i="6"/>
  <c r="AG128" i="6" s="1"/>
  <c r="AU129" i="6"/>
  <c r="AC129" i="6" s="1"/>
  <c r="S128" i="6"/>
  <c r="T128" i="6" s="1"/>
  <c r="G773" i="6"/>
  <c r="O773" i="6" s="1"/>
  <c r="BA773" i="6"/>
  <c r="C773" i="6"/>
  <c r="M128" i="6"/>
  <c r="Q128" i="6" s="1"/>
  <c r="AO130" i="6" l="1"/>
  <c r="Y130" i="6" s="1"/>
  <c r="F130" i="6" s="1"/>
  <c r="AN129" i="6"/>
  <c r="U128" i="6"/>
  <c r="V128" i="6" s="1"/>
  <c r="BB773" i="6"/>
  <c r="AZ774" i="6" s="1"/>
  <c r="H773" i="6"/>
  <c r="P773" i="6" s="1"/>
  <c r="L773" i="6"/>
  <c r="Z773" i="6" s="1"/>
  <c r="I129" i="6"/>
  <c r="AD129" i="6" l="1"/>
  <c r="AK129" i="6"/>
  <c r="AS130" i="6"/>
  <c r="AA130" i="6" s="1"/>
  <c r="N130" i="6" s="1"/>
  <c r="X130" i="6"/>
  <c r="J129" i="6" s="1"/>
  <c r="AR130" i="6"/>
  <c r="AT130" i="6" s="1"/>
  <c r="AL129" i="6"/>
  <c r="E129" i="6" s="1"/>
  <c r="AE129" i="6"/>
  <c r="AF129" i="6" s="1"/>
  <c r="D129" i="6"/>
  <c r="S129" i="6" s="1"/>
  <c r="T129" i="6" s="1"/>
  <c r="C774" i="6"/>
  <c r="BA774" i="6"/>
  <c r="BB774" i="6" s="1"/>
  <c r="G774" i="6"/>
  <c r="O774" i="6" s="1"/>
  <c r="AG129" i="6" l="1"/>
  <c r="AB130" i="6"/>
  <c r="R130" i="6" s="1"/>
  <c r="AU130" i="6"/>
  <c r="AN130" i="6" s="1"/>
  <c r="B129" i="6"/>
  <c r="M129" i="6"/>
  <c r="Q129" i="6" s="1"/>
  <c r="U129" i="6" s="1"/>
  <c r="H774" i="6"/>
  <c r="P774" i="6" s="1"/>
  <c r="L774" i="6"/>
  <c r="Z774" i="6" s="1"/>
  <c r="AZ775" i="6"/>
  <c r="AL130" i="6" l="1"/>
  <c r="E130" i="6" s="1"/>
  <c r="AK130" i="6"/>
  <c r="D130" i="6" s="1"/>
  <c r="AE130" i="6"/>
  <c r="AO131" i="6"/>
  <c r="AC130" i="6"/>
  <c r="I130" i="6" s="1"/>
  <c r="AD130" i="6"/>
  <c r="V129" i="6"/>
  <c r="G775" i="6"/>
  <c r="O775" i="6" s="1"/>
  <c r="BA775" i="6"/>
  <c r="C775" i="6"/>
  <c r="M130" i="6" l="1"/>
  <c r="Q130" i="6" s="1"/>
  <c r="S130" i="6"/>
  <c r="T130" i="6" s="1"/>
  <c r="AF130" i="6"/>
  <c r="AS131" i="6"/>
  <c r="AR131" i="6"/>
  <c r="AT131" i="6" s="1"/>
  <c r="AB131" i="6" s="1"/>
  <c r="R131" i="6" s="1"/>
  <c r="Y131" i="6"/>
  <c r="F131" i="6" s="1"/>
  <c r="X131" i="6"/>
  <c r="J130" i="6" s="1"/>
  <c r="B130" i="6" s="1"/>
  <c r="H775" i="6"/>
  <c r="P775" i="6" s="1"/>
  <c r="L775" i="6"/>
  <c r="Z775" i="6" s="1"/>
  <c r="BB775" i="6"/>
  <c r="AZ776" i="6" s="1"/>
  <c r="U130" i="6" l="1"/>
  <c r="V130" i="6" s="1"/>
  <c r="AA131" i="6"/>
  <c r="N131" i="6" s="1"/>
  <c r="AU131" i="6"/>
  <c r="AN131" i="6"/>
  <c r="AK131" i="6" s="1"/>
  <c r="AG130" i="6"/>
  <c r="C776" i="6"/>
  <c r="BA776" i="6"/>
  <c r="G776" i="6"/>
  <c r="AL131" i="6" l="1"/>
  <c r="E131" i="6" s="1"/>
  <c r="D131" i="6"/>
  <c r="AD131" i="6"/>
  <c r="AE131" i="6"/>
  <c r="AO132" i="6"/>
  <c r="AC131" i="6"/>
  <c r="O776" i="6"/>
  <c r="H776" i="6"/>
  <c r="L776" i="6"/>
  <c r="BB776" i="6"/>
  <c r="AZ777" i="6" s="1"/>
  <c r="M131" i="6" l="1"/>
  <c r="Q131" i="6" s="1"/>
  <c r="I131" i="6"/>
  <c r="AF131" i="6"/>
  <c r="S131" i="6"/>
  <c r="T131" i="6" s="1"/>
  <c r="AR132" i="6"/>
  <c r="AT132" i="6" s="1"/>
  <c r="AB132" i="6" s="1"/>
  <c r="R132" i="6" s="1"/>
  <c r="AS132" i="6"/>
  <c r="Y132" i="6"/>
  <c r="F132" i="6" s="1"/>
  <c r="X132" i="6"/>
  <c r="Z776" i="6"/>
  <c r="BA777" i="6"/>
  <c r="BB777" i="6" s="1"/>
  <c r="C777" i="6"/>
  <c r="G777" i="6"/>
  <c r="O777" i="6" s="1"/>
  <c r="P776" i="6"/>
  <c r="U131" i="6" l="1"/>
  <c r="J131" i="6"/>
  <c r="B131" i="6" s="1"/>
  <c r="AG131" i="6"/>
  <c r="AA132" i="6"/>
  <c r="N132" i="6" s="1"/>
  <c r="AU132" i="6"/>
  <c r="AN132" i="6" s="1"/>
  <c r="AK132" i="6" s="1"/>
  <c r="L777" i="6"/>
  <c r="Z777" i="6" s="1"/>
  <c r="H777" i="6"/>
  <c r="P777" i="6" s="1"/>
  <c r="AZ778" i="6"/>
  <c r="V131" i="6" l="1"/>
  <c r="AD132" i="6"/>
  <c r="AE132" i="6"/>
  <c r="AL132" i="6"/>
  <c r="E132" i="6" s="1"/>
  <c r="D132" i="6"/>
  <c r="AO133" i="6"/>
  <c r="AC132" i="6"/>
  <c r="I132" i="6" s="1"/>
  <c r="C778" i="6"/>
  <c r="BA778" i="6"/>
  <c r="G778" i="6"/>
  <c r="O778" i="6" s="1"/>
  <c r="S132" i="6" l="1"/>
  <c r="T132" i="6" s="1"/>
  <c r="M132" i="6"/>
  <c r="Q132" i="6" s="1"/>
  <c r="AR133" i="6"/>
  <c r="AT133" i="6" s="1"/>
  <c r="AB133" i="6" s="1"/>
  <c r="R133" i="6" s="1"/>
  <c r="X133" i="6"/>
  <c r="J132" i="6" s="1"/>
  <c r="B132" i="6" s="1"/>
  <c r="Y133" i="6"/>
  <c r="F133" i="6" s="1"/>
  <c r="AS133" i="6"/>
  <c r="AF132" i="6"/>
  <c r="L778" i="6"/>
  <c r="Z778" i="6" s="1"/>
  <c r="H778" i="6"/>
  <c r="P778" i="6" s="1"/>
  <c r="BB778" i="6"/>
  <c r="AZ779" i="6" s="1"/>
  <c r="U132" i="6" l="1"/>
  <c r="V132" i="6" s="1"/>
  <c r="AG132" i="6"/>
  <c r="AU133" i="6"/>
  <c r="AN133" i="6" s="1"/>
  <c r="AK133" i="6" s="1"/>
  <c r="AA133" i="6"/>
  <c r="N133" i="6" s="1"/>
  <c r="BA779" i="6"/>
  <c r="BB779" i="6" s="1"/>
  <c r="G779" i="6"/>
  <c r="O779" i="6" s="1"/>
  <c r="C779" i="6"/>
  <c r="AC133" i="6" l="1"/>
  <c r="I133" i="6" s="1"/>
  <c r="AO134" i="6"/>
  <c r="AR134" i="6" s="1"/>
  <c r="AT134" i="6" s="1"/>
  <c r="AB134" i="6" s="1"/>
  <c r="R134" i="6" s="1"/>
  <c r="D133" i="6"/>
  <c r="AD133" i="6"/>
  <c r="AE133" i="6"/>
  <c r="AL133" i="6"/>
  <c r="E133" i="6" s="1"/>
  <c r="H779" i="6"/>
  <c r="P779" i="6" s="1"/>
  <c r="L779" i="6"/>
  <c r="Z779" i="6" s="1"/>
  <c r="AZ780" i="6"/>
  <c r="AS134" i="6" l="1"/>
  <c r="AA134" i="6" s="1"/>
  <c r="N134" i="6" s="1"/>
  <c r="X134" i="6"/>
  <c r="J133" i="6" s="1"/>
  <c r="B133" i="6" s="1"/>
  <c r="Y134" i="6"/>
  <c r="F134" i="6" s="1"/>
  <c r="S133" i="6"/>
  <c r="T133" i="6" s="1"/>
  <c r="M133" i="6"/>
  <c r="Q133" i="6" s="1"/>
  <c r="AF133" i="6"/>
  <c r="G780" i="6"/>
  <c r="O780" i="6" s="1"/>
  <c r="BA780" i="6"/>
  <c r="BB780" i="6" s="1"/>
  <c r="C780" i="6"/>
  <c r="AG133" i="6" l="1"/>
  <c r="AU134" i="6"/>
  <c r="AO135" i="6" s="1"/>
  <c r="U133" i="6"/>
  <c r="V133" i="6" s="1"/>
  <c r="L780" i="6"/>
  <c r="Z780" i="6" s="1"/>
  <c r="H780" i="6"/>
  <c r="P780" i="6" s="1"/>
  <c r="AZ781" i="6"/>
  <c r="AR135" i="6" l="1"/>
  <c r="AT135" i="6" s="1"/>
  <c r="AB135" i="6" s="1"/>
  <c r="R135" i="6" s="1"/>
  <c r="Y135" i="6"/>
  <c r="F135" i="6" s="1"/>
  <c r="AS135" i="6"/>
  <c r="AA135" i="6" s="1"/>
  <c r="N135" i="6" s="1"/>
  <c r="X135" i="6"/>
  <c r="J134" i="6" s="1"/>
  <c r="AC134" i="6"/>
  <c r="I134" i="6" s="1"/>
  <c r="AN134" i="6"/>
  <c r="AK134" i="6" s="1"/>
  <c r="D134" i="6" s="1"/>
  <c r="BA781" i="6"/>
  <c r="BB781" i="6" s="1"/>
  <c r="G781" i="6"/>
  <c r="O781" i="6" s="1"/>
  <c r="C781" i="6"/>
  <c r="AU135" i="6" l="1"/>
  <c r="AN135" i="6" s="1"/>
  <c r="AD134" i="6"/>
  <c r="S134" i="6" s="1"/>
  <c r="T134" i="6" s="1"/>
  <c r="AE134" i="6"/>
  <c r="AL134" i="6"/>
  <c r="E134" i="6" s="1"/>
  <c r="B134" i="6" s="1"/>
  <c r="H781" i="6"/>
  <c r="P781" i="6" s="1"/>
  <c r="L781" i="6"/>
  <c r="Z781" i="6" s="1"/>
  <c r="AZ782" i="6"/>
  <c r="AE135" i="6" l="1"/>
  <c r="AK135" i="6"/>
  <c r="D135" i="6" s="1"/>
  <c r="M134" i="6"/>
  <c r="Q134" i="6" s="1"/>
  <c r="U134" i="6" s="1"/>
  <c r="V134" i="6" s="1"/>
  <c r="AL135" i="6"/>
  <c r="E135" i="6" s="1"/>
  <c r="AD135" i="6"/>
  <c r="AF134" i="6"/>
  <c r="AG134" i="6" s="1"/>
  <c r="AO136" i="6"/>
  <c r="AC135" i="6"/>
  <c r="I135" i="6" s="1"/>
  <c r="G782" i="6"/>
  <c r="O782" i="6" s="1"/>
  <c r="C782" i="6"/>
  <c r="BA782" i="6"/>
  <c r="S135" i="6" l="1"/>
  <c r="T135" i="6" s="1"/>
  <c r="M135" i="6"/>
  <c r="Q135" i="6" s="1"/>
  <c r="AR136" i="6"/>
  <c r="AT136" i="6" s="1"/>
  <c r="AB136" i="6" s="1"/>
  <c r="R136" i="6" s="1"/>
  <c r="Y136" i="6"/>
  <c r="F136" i="6" s="1"/>
  <c r="AS136" i="6"/>
  <c r="AA136" i="6" s="1"/>
  <c r="N136" i="6" s="1"/>
  <c r="X136" i="6"/>
  <c r="J135" i="6" s="1"/>
  <c r="B135" i="6" s="1"/>
  <c r="AF135" i="6"/>
  <c r="H782" i="6"/>
  <c r="P782" i="6" s="1"/>
  <c r="L782" i="6"/>
  <c r="Z782" i="6" s="1"/>
  <c r="BB782" i="6"/>
  <c r="AZ783" i="6" s="1"/>
  <c r="U135" i="6" l="1"/>
  <c r="V135" i="6" s="1"/>
  <c r="AG135" i="6"/>
  <c r="AU136" i="6"/>
  <c r="AN136" i="6" s="1"/>
  <c r="AK136" i="6" s="1"/>
  <c r="D136" i="6" s="1"/>
  <c r="G783" i="6"/>
  <c r="O783" i="6" s="1"/>
  <c r="C783" i="6"/>
  <c r="BA783" i="6"/>
  <c r="BB783" i="6" s="1"/>
  <c r="AL136" i="6" l="1"/>
  <c r="E136" i="6" s="1"/>
  <c r="AD136" i="6"/>
  <c r="S136" i="6" s="1"/>
  <c r="T136" i="6" s="1"/>
  <c r="AE136" i="6"/>
  <c r="AO137" i="6"/>
  <c r="AC136" i="6"/>
  <c r="I136" i="6" s="1"/>
  <c r="H783" i="6"/>
  <c r="P783" i="6" s="1"/>
  <c r="L783" i="6"/>
  <c r="Z783" i="6" s="1"/>
  <c r="AZ784" i="6"/>
  <c r="AR137" i="6" l="1"/>
  <c r="AT137" i="6" s="1"/>
  <c r="AB137" i="6" s="1"/>
  <c r="R137" i="6" s="1"/>
  <c r="X137" i="6"/>
  <c r="J136" i="6" s="1"/>
  <c r="B136" i="6" s="1"/>
  <c r="Y137" i="6"/>
  <c r="F137" i="6" s="1"/>
  <c r="AS137" i="6"/>
  <c r="AA137" i="6" s="1"/>
  <c r="N137" i="6" s="1"/>
  <c r="M136" i="6"/>
  <c r="Q136" i="6" s="1"/>
  <c r="U136" i="6" s="1"/>
  <c r="AF136" i="6"/>
  <c r="AG136" i="6" s="1"/>
  <c r="G784" i="6"/>
  <c r="O784" i="6" s="1"/>
  <c r="C784" i="6"/>
  <c r="BA784" i="6"/>
  <c r="BB784" i="6" s="1"/>
  <c r="AZ785" i="6" s="1"/>
  <c r="AU137" i="6" l="1"/>
  <c r="AO138" i="6" s="1"/>
  <c r="AR138" i="6" s="1"/>
  <c r="AT138" i="6" s="1"/>
  <c r="AB138" i="6" s="1"/>
  <c r="R138" i="6" s="1"/>
  <c r="V136" i="6"/>
  <c r="C785" i="6"/>
  <c r="G785" i="6"/>
  <c r="O785" i="6" s="1"/>
  <c r="BA785" i="6"/>
  <c r="BB785" i="6" s="1"/>
  <c r="H784" i="6"/>
  <c r="P784" i="6" s="1"/>
  <c r="L784" i="6"/>
  <c r="Z784" i="6" s="1"/>
  <c r="AS138" i="6" l="1"/>
  <c r="AA138" i="6" s="1"/>
  <c r="N138" i="6" s="1"/>
  <c r="X138" i="6"/>
  <c r="J137" i="6" s="1"/>
  <c r="Y138" i="6"/>
  <c r="F138" i="6" s="1"/>
  <c r="AC137" i="6"/>
  <c r="I137" i="6" s="1"/>
  <c r="AN137" i="6"/>
  <c r="AU138" i="6"/>
  <c r="AO139" i="6" s="1"/>
  <c r="AR139" i="6" s="1"/>
  <c r="AT139" i="6" s="1"/>
  <c r="AB139" i="6" s="1"/>
  <c r="R139" i="6" s="1"/>
  <c r="H785" i="6"/>
  <c r="P785" i="6" s="1"/>
  <c r="L785" i="6"/>
  <c r="Z785" i="6" s="1"/>
  <c r="AZ786" i="6"/>
  <c r="AN138" i="6" l="1"/>
  <c r="AE138" i="6" s="1"/>
  <c r="AS139" i="6"/>
  <c r="AA139" i="6" s="1"/>
  <c r="N139" i="6" s="1"/>
  <c r="AC138" i="6"/>
  <c r="I138" i="6" s="1"/>
  <c r="Y139" i="6"/>
  <c r="F139" i="6" s="1"/>
  <c r="AK137" i="6"/>
  <c r="D137" i="6" s="1"/>
  <c r="AE137" i="6"/>
  <c r="AD137" i="6"/>
  <c r="AL137" i="6"/>
  <c r="E137" i="6" s="1"/>
  <c r="X139" i="6"/>
  <c r="J138" i="6" s="1"/>
  <c r="AK138" i="6"/>
  <c r="D138" i="6" s="1"/>
  <c r="BA786" i="6"/>
  <c r="BB786" i="6" s="1"/>
  <c r="C786" i="6"/>
  <c r="G786" i="6"/>
  <c r="O786" i="6" s="1"/>
  <c r="AL138" i="6"/>
  <c r="E138" i="6" s="1"/>
  <c r="AD138" i="6"/>
  <c r="AU139" i="6" l="1"/>
  <c r="AC139" i="6" s="1"/>
  <c r="I139" i="6" s="1"/>
  <c r="M137" i="6"/>
  <c r="Q137" i="6" s="1"/>
  <c r="S137" i="6"/>
  <c r="T137" i="6" s="1"/>
  <c r="B137" i="6"/>
  <c r="AF137" i="6"/>
  <c r="AG137" i="6" s="1"/>
  <c r="AZ787" i="6"/>
  <c r="C787" i="6" s="1"/>
  <c r="H786" i="6"/>
  <c r="P786" i="6" s="1"/>
  <c r="L786" i="6"/>
  <c r="Z786" i="6" s="1"/>
  <c r="AF138" i="6"/>
  <c r="AG138" i="6" s="1"/>
  <c r="S138" i="6"/>
  <c r="T138" i="6" s="1"/>
  <c r="M138" i="6"/>
  <c r="Q138" i="6" s="1"/>
  <c r="B138" i="6"/>
  <c r="AN139" i="6" l="1"/>
  <c r="AL139" i="6" s="1"/>
  <c r="E139" i="6" s="1"/>
  <c r="AO140" i="6"/>
  <c r="AR140" i="6" s="1"/>
  <c r="AT140" i="6" s="1"/>
  <c r="AB140" i="6" s="1"/>
  <c r="R140" i="6" s="1"/>
  <c r="U137" i="6"/>
  <c r="V137" i="6" s="1"/>
  <c r="G787" i="6"/>
  <c r="O787" i="6" s="1"/>
  <c r="BA787" i="6"/>
  <c r="BB787" i="6" s="1"/>
  <c r="AE139" i="6"/>
  <c r="AK139" i="6"/>
  <c r="D139" i="6" s="1"/>
  <c r="L787" i="6"/>
  <c r="Z787" i="6" s="1"/>
  <c r="H787" i="6"/>
  <c r="P787" i="6" s="1"/>
  <c r="U138" i="6"/>
  <c r="V138" i="6" s="1"/>
  <c r="AD139" i="6"/>
  <c r="X140" i="6" l="1"/>
  <c r="J139" i="6" s="1"/>
  <c r="Y140" i="6"/>
  <c r="F140" i="6" s="1"/>
  <c r="AS140" i="6"/>
  <c r="AA140" i="6" s="1"/>
  <c r="N140" i="6" s="1"/>
  <c r="AZ788" i="6"/>
  <c r="G788" i="6" s="1"/>
  <c r="O788" i="6" s="1"/>
  <c r="AF139" i="6"/>
  <c r="AG139" i="6" s="1"/>
  <c r="M139" i="6"/>
  <c r="Q139" i="6" s="1"/>
  <c r="B139" i="6"/>
  <c r="S139" i="6"/>
  <c r="T139" i="6" s="1"/>
  <c r="C788" i="6" l="1"/>
  <c r="L788" i="6" s="1"/>
  <c r="Z788" i="6" s="1"/>
  <c r="BA788" i="6"/>
  <c r="BB788" i="6" s="1"/>
  <c r="AZ789" i="6" s="1"/>
  <c r="AU140" i="6"/>
  <c r="AO141" i="6" s="1"/>
  <c r="AR141" i="6" s="1"/>
  <c r="AT141" i="6" s="1"/>
  <c r="AB141" i="6" s="1"/>
  <c r="R141" i="6" s="1"/>
  <c r="U139" i="6"/>
  <c r="V139" i="6" s="1"/>
  <c r="AC140" i="6" l="1"/>
  <c r="I140" i="6" s="1"/>
  <c r="AN140" i="6"/>
  <c r="AK140" i="6" s="1"/>
  <c r="H788" i="6"/>
  <c r="P788" i="6" s="1"/>
  <c r="AS141" i="6"/>
  <c r="AU141" i="6" s="1"/>
  <c r="BA789" i="6"/>
  <c r="BB789" i="6" s="1"/>
  <c r="C789" i="6"/>
  <c r="G789" i="6"/>
  <c r="O789" i="6" s="1"/>
  <c r="X141" i="6"/>
  <c r="Y141" i="6"/>
  <c r="F141" i="6" s="1"/>
  <c r="AE140" i="6"/>
  <c r="D140" i="6"/>
  <c r="AL140" i="6" l="1"/>
  <c r="E140" i="6" s="1"/>
  <c r="AD140" i="6"/>
  <c r="AF140" i="6" s="1"/>
  <c r="AG140" i="6" s="1"/>
  <c r="H789" i="6"/>
  <c r="P789" i="6" s="1"/>
  <c r="L789" i="6"/>
  <c r="Z789" i="6" s="1"/>
  <c r="AZ790" i="6"/>
  <c r="J140" i="6"/>
  <c r="B140" i="6" s="1"/>
  <c r="AA141" i="6"/>
  <c r="N141" i="6" s="1"/>
  <c r="M140" i="6"/>
  <c r="Q140" i="6" s="1"/>
  <c r="S140" i="6"/>
  <c r="T140" i="6" s="1"/>
  <c r="AN141" i="6" l="1"/>
  <c r="AO142" i="6"/>
  <c r="AR142" i="6" s="1"/>
  <c r="G790" i="6"/>
  <c r="O790" i="6" s="1"/>
  <c r="C790" i="6"/>
  <c r="BA790" i="6"/>
  <c r="BB790" i="6" s="1"/>
  <c r="AC141" i="6"/>
  <c r="I141" i="6" s="1"/>
  <c r="U140" i="6"/>
  <c r="V140" i="6" s="1"/>
  <c r="AL141" i="6" l="1"/>
  <c r="E141" i="6" s="1"/>
  <c r="AK141" i="6"/>
  <c r="D141" i="6" s="1"/>
  <c r="AE141" i="6"/>
  <c r="AD141" i="6"/>
  <c r="AQ142" i="6"/>
  <c r="AS142" i="6" s="1"/>
  <c r="H790" i="6"/>
  <c r="P790" i="6" s="1"/>
  <c r="L790" i="6"/>
  <c r="Z790" i="6" s="1"/>
  <c r="AZ791" i="6"/>
  <c r="X142" i="6"/>
  <c r="Y142" i="6"/>
  <c r="F142" i="6" s="1"/>
  <c r="AF141" i="6" l="1"/>
  <c r="AG141" i="6" s="1"/>
  <c r="M141" i="6"/>
  <c r="Q141" i="6" s="1"/>
  <c r="S141" i="6"/>
  <c r="T141" i="6" s="1"/>
  <c r="G791" i="6"/>
  <c r="O791" i="6" s="1"/>
  <c r="C791" i="6"/>
  <c r="BA791" i="6"/>
  <c r="BB791" i="6" s="1"/>
  <c r="J141" i="6"/>
  <c r="B141" i="6" s="1"/>
  <c r="AT142" i="6"/>
  <c r="AB142" i="6" s="1"/>
  <c r="R142" i="6" s="1"/>
  <c r="AA142" i="6"/>
  <c r="N142" i="6" s="1"/>
  <c r="U141" i="6" l="1"/>
  <c r="V141" i="6" s="1"/>
  <c r="AU142" i="6"/>
  <c r="H791" i="6"/>
  <c r="P791" i="6" s="1"/>
  <c r="L791" i="6"/>
  <c r="Z791" i="6" s="1"/>
  <c r="AZ792" i="6"/>
  <c r="AN142" i="6" l="1"/>
  <c r="AO143" i="6"/>
  <c r="AR143" i="6" s="1"/>
  <c r="BA792" i="6"/>
  <c r="BB792" i="6" s="1"/>
  <c r="AZ793" i="6" s="1"/>
  <c r="G792" i="6"/>
  <c r="O792" i="6" s="1"/>
  <c r="C792" i="6"/>
  <c r="AC142" i="6"/>
  <c r="AD142" i="6" l="1"/>
  <c r="AK142" i="6"/>
  <c r="D142" i="6" s="1"/>
  <c r="AL142" i="6"/>
  <c r="E142" i="6" s="1"/>
  <c r="AE142" i="6"/>
  <c r="AS143" i="6"/>
  <c r="AA143" i="6" s="1"/>
  <c r="N143" i="6" s="1"/>
  <c r="G793" i="6"/>
  <c r="O793" i="6" s="1"/>
  <c r="BA793" i="6"/>
  <c r="C793" i="6"/>
  <c r="H792" i="6"/>
  <c r="P792" i="6" s="1"/>
  <c r="L792" i="6"/>
  <c r="Z792" i="6" s="1"/>
  <c r="X143" i="6"/>
  <c r="Y143" i="6"/>
  <c r="F143" i="6" s="1"/>
  <c r="AT143" i="6"/>
  <c r="AB143" i="6" s="1"/>
  <c r="R143" i="6" s="1"/>
  <c r="I142" i="6"/>
  <c r="AF142" i="6" l="1"/>
  <c r="S142" i="6"/>
  <c r="T142" i="6" s="1"/>
  <c r="M142" i="6"/>
  <c r="Q142" i="6" s="1"/>
  <c r="AU143" i="6"/>
  <c r="AO144" i="6" s="1"/>
  <c r="AR144" i="6" s="1"/>
  <c r="BB793" i="6"/>
  <c r="AZ794" i="6" s="1"/>
  <c r="H793" i="6"/>
  <c r="P793" i="6" s="1"/>
  <c r="L793" i="6"/>
  <c r="Z793" i="6" s="1"/>
  <c r="J142" i="6"/>
  <c r="B142" i="6" s="1"/>
  <c r="AG142" i="6"/>
  <c r="U142" i="6" l="1"/>
  <c r="V142" i="6" s="1"/>
  <c r="AS144" i="6"/>
  <c r="C794" i="6"/>
  <c r="G794" i="6"/>
  <c r="O794" i="6" s="1"/>
  <c r="BA794" i="6"/>
  <c r="BB794" i="6" s="1"/>
  <c r="AC143" i="6"/>
  <c r="AN143" i="6"/>
  <c r="AK143" i="6" s="1"/>
  <c r="H794" i="6" l="1"/>
  <c r="P794" i="6" s="1"/>
  <c r="L794" i="6"/>
  <c r="Z794" i="6" s="1"/>
  <c r="AZ795" i="6"/>
  <c r="I143" i="6"/>
  <c r="X144" i="6"/>
  <c r="Y144" i="6"/>
  <c r="F144" i="6" s="1"/>
  <c r="AD143" i="6"/>
  <c r="D143" i="6"/>
  <c r="AL143" i="6"/>
  <c r="E143" i="6" s="1"/>
  <c r="AE143" i="6"/>
  <c r="AA144" i="6"/>
  <c r="N144" i="6" s="1"/>
  <c r="AT144" i="6"/>
  <c r="AB144" i="6" l="1"/>
  <c r="R144" i="6" s="1"/>
  <c r="AU144" i="6"/>
  <c r="C795" i="6"/>
  <c r="BA795" i="6"/>
  <c r="BB795" i="6" s="1"/>
  <c r="G795" i="6"/>
  <c r="O795" i="6" s="1"/>
  <c r="AF143" i="6"/>
  <c r="AG143" i="6" s="1"/>
  <c r="J143" i="6"/>
  <c r="B143" i="6" s="1"/>
  <c r="S143" i="6"/>
  <c r="T143" i="6" s="1"/>
  <c r="M143" i="6"/>
  <c r="Q143" i="6" s="1"/>
  <c r="AN144" i="6" l="1"/>
  <c r="AO145" i="6"/>
  <c r="AR145" i="6" s="1"/>
  <c r="H795" i="6"/>
  <c r="P795" i="6" s="1"/>
  <c r="L795" i="6"/>
  <c r="Z795" i="6" s="1"/>
  <c r="AZ796" i="6"/>
  <c r="U143" i="6"/>
  <c r="V143" i="6" s="1"/>
  <c r="AC144" i="6"/>
  <c r="AD144" i="6" l="1"/>
  <c r="AK144" i="6"/>
  <c r="D144" i="6" s="1"/>
  <c r="AL144" i="6"/>
  <c r="E144" i="6" s="1"/>
  <c r="AE144" i="6"/>
  <c r="AS145" i="6"/>
  <c r="AA145" i="6" s="1"/>
  <c r="N145" i="6" s="1"/>
  <c r="C796" i="6"/>
  <c r="BA796" i="6"/>
  <c r="BB796" i="6" s="1"/>
  <c r="G796" i="6"/>
  <c r="O796" i="6" s="1"/>
  <c r="X145" i="6"/>
  <c r="Y145" i="6"/>
  <c r="F145" i="6" s="1"/>
  <c r="AT145" i="6"/>
  <c r="AB145" i="6" s="1"/>
  <c r="R145" i="6" s="1"/>
  <c r="I144" i="6"/>
  <c r="AF144" i="6" l="1"/>
  <c r="S144" i="6"/>
  <c r="T144" i="6" s="1"/>
  <c r="M144" i="6"/>
  <c r="Q144" i="6" s="1"/>
  <c r="AU145" i="6"/>
  <c r="H796" i="6"/>
  <c r="P796" i="6" s="1"/>
  <c r="L796" i="6"/>
  <c r="Z796" i="6" s="1"/>
  <c r="AZ797" i="6"/>
  <c r="J144" i="6"/>
  <c r="B144" i="6" s="1"/>
  <c r="AG144" i="6"/>
  <c r="U144" i="6" l="1"/>
  <c r="AN145" i="6"/>
  <c r="AD145" i="6" s="1"/>
  <c r="AO146" i="6"/>
  <c r="AR146" i="6" s="1"/>
  <c r="BA797" i="6"/>
  <c r="BB797" i="6" s="1"/>
  <c r="AZ798" i="6" s="1"/>
  <c r="G797" i="6"/>
  <c r="O797" i="6" s="1"/>
  <c r="C797" i="6"/>
  <c r="V144" i="6"/>
  <c r="AC145" i="6"/>
  <c r="AE145" i="6" l="1"/>
  <c r="AK145" i="6"/>
  <c r="D145" i="6" s="1"/>
  <c r="S145" i="6" s="1"/>
  <c r="T145" i="6" s="1"/>
  <c r="AL145" i="6"/>
  <c r="E145" i="6" s="1"/>
  <c r="AS146" i="6"/>
  <c r="AA146" i="6" s="1"/>
  <c r="N146" i="6" s="1"/>
  <c r="G798" i="6"/>
  <c r="O798" i="6" s="1"/>
  <c r="C798" i="6"/>
  <c r="BA798" i="6"/>
  <c r="BB798" i="6" s="1"/>
  <c r="L797" i="6"/>
  <c r="Z797" i="6" s="1"/>
  <c r="H797" i="6"/>
  <c r="P797" i="6" s="1"/>
  <c r="AF145" i="6"/>
  <c r="X146" i="6"/>
  <c r="Y146" i="6"/>
  <c r="F146" i="6" s="1"/>
  <c r="I145" i="6"/>
  <c r="AT146" i="6"/>
  <c r="AB146" i="6" s="1"/>
  <c r="R146" i="6" s="1"/>
  <c r="M145" i="6" l="1"/>
  <c r="Q145" i="6" s="1"/>
  <c r="U145" i="6" s="1"/>
  <c r="AU146" i="6"/>
  <c r="H798" i="6"/>
  <c r="P798" i="6" s="1"/>
  <c r="L798" i="6"/>
  <c r="Z798" i="6" s="1"/>
  <c r="AZ799" i="6"/>
  <c r="J145" i="6"/>
  <c r="B145" i="6" s="1"/>
  <c r="AG145" i="6"/>
  <c r="AC146" i="6" l="1"/>
  <c r="I146" i="6" s="1"/>
  <c r="AO147" i="6"/>
  <c r="AR147" i="6" s="1"/>
  <c r="C799" i="6"/>
  <c r="BB799" i="6"/>
  <c r="G799" i="6"/>
  <c r="O799" i="6" s="1"/>
  <c r="BA799" i="6"/>
  <c r="V145" i="6"/>
  <c r="AN146" i="6"/>
  <c r="AE146" i="6" l="1"/>
  <c r="AK146" i="6"/>
  <c r="AZ800" i="6"/>
  <c r="G800" i="6" s="1"/>
  <c r="O800" i="6" s="1"/>
  <c r="AS147" i="6"/>
  <c r="AA147" i="6" s="1"/>
  <c r="N147" i="6" s="1"/>
  <c r="H799" i="6"/>
  <c r="P799" i="6" s="1"/>
  <c r="L799" i="6"/>
  <c r="Z799" i="6" s="1"/>
  <c r="D146" i="6"/>
  <c r="AL146" i="6"/>
  <c r="E146" i="6" s="1"/>
  <c r="X147" i="6"/>
  <c r="Y147" i="6"/>
  <c r="F147" i="6" s="1"/>
  <c r="AD146" i="6"/>
  <c r="AF146" i="6" s="1"/>
  <c r="AT147" i="6"/>
  <c r="AB147" i="6" s="1"/>
  <c r="R147" i="6" s="1"/>
  <c r="BA800" i="6" l="1"/>
  <c r="BB800" i="6" s="1"/>
  <c r="AZ801" i="6" s="1"/>
  <c r="C800" i="6"/>
  <c r="H800" i="6" s="1"/>
  <c r="P800" i="6" s="1"/>
  <c r="S146" i="6"/>
  <c r="T146" i="6" s="1"/>
  <c r="AU147" i="6"/>
  <c r="J146" i="6"/>
  <c r="B146" i="6" s="1"/>
  <c r="M146" i="6"/>
  <c r="Q146" i="6" s="1"/>
  <c r="AG146" i="6"/>
  <c r="L800" i="6" l="1"/>
  <c r="Z800" i="6" s="1"/>
  <c r="U146" i="6"/>
  <c r="V146" i="6" s="1"/>
  <c r="AC147" i="6"/>
  <c r="I147" i="6" s="1"/>
  <c r="AO148" i="6"/>
  <c r="AR148" i="6" s="1"/>
  <c r="BA801" i="6"/>
  <c r="BB801" i="6" s="1"/>
  <c r="C801" i="6"/>
  <c r="G801" i="6"/>
  <c r="O801" i="6" s="1"/>
  <c r="AN147" i="6"/>
  <c r="AD147" i="6" l="1"/>
  <c r="AK147" i="6"/>
  <c r="D147" i="6" s="1"/>
  <c r="AZ802" i="6"/>
  <c r="BA802" i="6" s="1"/>
  <c r="BB802" i="6" s="1"/>
  <c r="AS148" i="6"/>
  <c r="AA148" i="6" s="1"/>
  <c r="N148" i="6" s="1"/>
  <c r="H801" i="6"/>
  <c r="P801" i="6" s="1"/>
  <c r="L801" i="6"/>
  <c r="Z801" i="6" s="1"/>
  <c r="AT148" i="6"/>
  <c r="AB148" i="6" s="1"/>
  <c r="R148" i="6" s="1"/>
  <c r="AL147" i="6"/>
  <c r="E147" i="6" s="1"/>
  <c r="AE147" i="6"/>
  <c r="X148" i="6"/>
  <c r="J147" i="6" s="1"/>
  <c r="Y148" i="6"/>
  <c r="F148" i="6" s="1"/>
  <c r="S147" i="6" l="1"/>
  <c r="T147" i="6" s="1"/>
  <c r="C802" i="6"/>
  <c r="H802" i="6" s="1"/>
  <c r="P802" i="6" s="1"/>
  <c r="G802" i="6"/>
  <c r="O802" i="6" s="1"/>
  <c r="AU148" i="6"/>
  <c r="AO149" i="6" s="1"/>
  <c r="AR149" i="6" s="1"/>
  <c r="AZ803" i="6"/>
  <c r="M147" i="6"/>
  <c r="Q147" i="6" s="1"/>
  <c r="AF147" i="6"/>
  <c r="AG147" i="6" s="1"/>
  <c r="B147" i="6"/>
  <c r="L802" i="6" l="1"/>
  <c r="Z802" i="6" s="1"/>
  <c r="U147" i="6"/>
  <c r="V147" i="6" s="1"/>
  <c r="AC148" i="6"/>
  <c r="I148" i="6" s="1"/>
  <c r="AN148" i="6"/>
  <c r="AS149" i="6"/>
  <c r="C803" i="6"/>
  <c r="BA803" i="6"/>
  <c r="BB803" i="6" s="1"/>
  <c r="G803" i="6"/>
  <c r="O803" i="6" s="1"/>
  <c r="X149" i="6"/>
  <c r="Y149" i="6"/>
  <c r="F149" i="6" s="1"/>
  <c r="AT149" i="6"/>
  <c r="AB149" i="6" s="1"/>
  <c r="R149" i="6" s="1"/>
  <c r="AD148" i="6" l="1"/>
  <c r="AK148" i="6"/>
  <c r="D148" i="6" s="1"/>
  <c r="AL148" i="6"/>
  <c r="E148" i="6" s="1"/>
  <c r="AE148" i="6"/>
  <c r="AU149" i="6"/>
  <c r="H803" i="6"/>
  <c r="P803" i="6" s="1"/>
  <c r="L803" i="6"/>
  <c r="Z803" i="6" s="1"/>
  <c r="AZ804" i="6"/>
  <c r="J148" i="6"/>
  <c r="AA149" i="6"/>
  <c r="N149" i="6" s="1"/>
  <c r="AF148" i="6" l="1"/>
  <c r="AG148" i="6" s="1"/>
  <c r="S148" i="6"/>
  <c r="T148" i="6" s="1"/>
  <c r="M148" i="6"/>
  <c r="Q148" i="6" s="1"/>
  <c r="U148" i="6" s="1"/>
  <c r="B148" i="6"/>
  <c r="AN149" i="6"/>
  <c r="AO150" i="6"/>
  <c r="AR150" i="6" s="1"/>
  <c r="C804" i="6"/>
  <c r="BA804" i="6"/>
  <c r="BB804" i="6" s="1"/>
  <c r="G804" i="6"/>
  <c r="O804" i="6" s="1"/>
  <c r="AC149" i="6"/>
  <c r="AE149" i="6" l="1"/>
  <c r="AK149" i="6"/>
  <c r="D149" i="6" s="1"/>
  <c r="AL149" i="6"/>
  <c r="E149" i="6" s="1"/>
  <c r="V148" i="6"/>
  <c r="AD149" i="6"/>
  <c r="AF149" i="6" s="1"/>
  <c r="AS150" i="6"/>
  <c r="H804" i="6"/>
  <c r="P804" i="6" s="1"/>
  <c r="L804" i="6"/>
  <c r="Z804" i="6" s="1"/>
  <c r="AZ805" i="6"/>
  <c r="I149" i="6"/>
  <c r="X150" i="6"/>
  <c r="Y150" i="6"/>
  <c r="F150" i="6" s="1"/>
  <c r="AT150" i="6"/>
  <c r="AB150" i="6" s="1"/>
  <c r="R150" i="6" s="1"/>
  <c r="M149" i="6" l="1"/>
  <c r="Q149" i="6" s="1"/>
  <c r="S149" i="6"/>
  <c r="T149" i="6" s="1"/>
  <c r="AU150" i="6"/>
  <c r="C805" i="6"/>
  <c r="BA805" i="6"/>
  <c r="BB805" i="6" s="1"/>
  <c r="G805" i="6"/>
  <c r="O805" i="6" s="1"/>
  <c r="J149" i="6"/>
  <c r="B149" i="6" s="1"/>
  <c r="AG149" i="6"/>
  <c r="AA150" i="6"/>
  <c r="N150" i="6" s="1"/>
  <c r="U149" i="6" l="1"/>
  <c r="V149" i="6" s="1"/>
  <c r="AN150" i="6"/>
  <c r="AO151" i="6"/>
  <c r="AR151" i="6" s="1"/>
  <c r="L805" i="6"/>
  <c r="Z805" i="6" s="1"/>
  <c r="H805" i="6"/>
  <c r="P805" i="6" s="1"/>
  <c r="AZ806" i="6"/>
  <c r="AE150" i="6"/>
  <c r="AC150" i="6"/>
  <c r="I150" i="6" s="1"/>
  <c r="AD150" i="6" l="1"/>
  <c r="AF150" i="6" s="1"/>
  <c r="AK150" i="6"/>
  <c r="D150" i="6" s="1"/>
  <c r="AL150" i="6"/>
  <c r="E150" i="6" s="1"/>
  <c r="AS151" i="6"/>
  <c r="G806" i="6"/>
  <c r="O806" i="6" s="1"/>
  <c r="C806" i="6"/>
  <c r="BA806" i="6"/>
  <c r="BB806" i="6" s="1"/>
  <c r="X151" i="6"/>
  <c r="Y151" i="6"/>
  <c r="F151" i="6" s="1"/>
  <c r="AT151" i="6"/>
  <c r="AB151" i="6" s="1"/>
  <c r="R151" i="6" s="1"/>
  <c r="S150" i="6" l="1"/>
  <c r="T150" i="6" s="1"/>
  <c r="M150" i="6"/>
  <c r="Q150" i="6" s="1"/>
  <c r="AU151" i="6"/>
  <c r="AO152" i="6" s="1"/>
  <c r="AR152" i="6" s="1"/>
  <c r="H806" i="6"/>
  <c r="P806" i="6" s="1"/>
  <c r="L806" i="6"/>
  <c r="Z806" i="6" s="1"/>
  <c r="AZ807" i="6"/>
  <c r="AA151" i="6"/>
  <c r="N151" i="6" s="1"/>
  <c r="J150" i="6"/>
  <c r="B150" i="6" s="1"/>
  <c r="AG150" i="6"/>
  <c r="U150" i="6" l="1"/>
  <c r="V150" i="6" s="1"/>
  <c r="AS152" i="6"/>
  <c r="C807" i="6"/>
  <c r="BA807" i="6"/>
  <c r="BB807" i="6" s="1"/>
  <c r="G807" i="6"/>
  <c r="O807" i="6" s="1"/>
  <c r="AC151" i="6"/>
  <c r="I151" i="6" s="1"/>
  <c r="AN151" i="6"/>
  <c r="AK151" i="6" s="1"/>
  <c r="H807" i="6" l="1"/>
  <c r="P807" i="6" s="1"/>
  <c r="L807" i="6"/>
  <c r="Z807" i="6" s="1"/>
  <c r="AZ808" i="6"/>
  <c r="X152" i="6"/>
  <c r="J151" i="6" s="1"/>
  <c r="Y152" i="6"/>
  <c r="F152" i="6" s="1"/>
  <c r="AL151" i="6"/>
  <c r="E151" i="6" s="1"/>
  <c r="AD151" i="6"/>
  <c r="AE151" i="6"/>
  <c r="D151" i="6"/>
  <c r="AT152" i="6"/>
  <c r="AB152" i="6" l="1"/>
  <c r="R152" i="6" s="1"/>
  <c r="AU152" i="6"/>
  <c r="C808" i="6"/>
  <c r="BA808" i="6"/>
  <c r="BB808" i="6" s="1"/>
  <c r="G808" i="6"/>
  <c r="O808" i="6" s="1"/>
  <c r="AF151" i="6"/>
  <c r="AG151" i="6" s="1"/>
  <c r="S151" i="6"/>
  <c r="T151" i="6" s="1"/>
  <c r="AA152" i="6"/>
  <c r="N152" i="6" s="1"/>
  <c r="M151" i="6"/>
  <c r="Q151" i="6" s="1"/>
  <c r="B151" i="6"/>
  <c r="AN152" i="6" l="1"/>
  <c r="AE152" i="6" s="1"/>
  <c r="AO153" i="6"/>
  <c r="AR153" i="6" s="1"/>
  <c r="H808" i="6"/>
  <c r="P808" i="6" s="1"/>
  <c r="L808" i="6"/>
  <c r="Z808" i="6" s="1"/>
  <c r="AZ809" i="6"/>
  <c r="U151" i="6"/>
  <c r="V151" i="6" s="1"/>
  <c r="AC152" i="6"/>
  <c r="I152" i="6" s="1"/>
  <c r="AK152" i="6" l="1"/>
  <c r="D152" i="6" s="1"/>
  <c r="AD152" i="6"/>
  <c r="AF152" i="6" s="1"/>
  <c r="AL152" i="6"/>
  <c r="E152" i="6" s="1"/>
  <c r="AS153" i="6"/>
  <c r="C809" i="6"/>
  <c r="G809" i="6"/>
  <c r="O809" i="6" s="1"/>
  <c r="BA809" i="6"/>
  <c r="BB809" i="6" s="1"/>
  <c r="X153" i="6"/>
  <c r="Y153" i="6"/>
  <c r="F153" i="6" s="1"/>
  <c r="AT153" i="6"/>
  <c r="AB153" i="6" s="1"/>
  <c r="R153" i="6" s="1"/>
  <c r="S152" i="6" l="1"/>
  <c r="T152" i="6" s="1"/>
  <c r="M152" i="6"/>
  <c r="Q152" i="6" s="1"/>
  <c r="U152" i="6" s="1"/>
  <c r="AU153" i="6"/>
  <c r="AO154" i="6" s="1"/>
  <c r="AR154" i="6" s="1"/>
  <c r="H809" i="6"/>
  <c r="P809" i="6" s="1"/>
  <c r="L809" i="6"/>
  <c r="Z809" i="6" s="1"/>
  <c r="AZ810" i="6"/>
  <c r="AA153" i="6"/>
  <c r="N153" i="6" s="1"/>
  <c r="J152" i="6"/>
  <c r="B152" i="6" s="1"/>
  <c r="AG152" i="6"/>
  <c r="AS154" i="6" l="1"/>
  <c r="V152" i="6"/>
  <c r="BA810" i="6"/>
  <c r="BB810" i="6" s="1"/>
  <c r="G810" i="6"/>
  <c r="O810" i="6" s="1"/>
  <c r="C810" i="6"/>
  <c r="AC153" i="6"/>
  <c r="I153" i="6" s="1"/>
  <c r="AN153" i="6"/>
  <c r="AK153" i="6" s="1"/>
  <c r="L810" i="6" l="1"/>
  <c r="Z810" i="6" s="1"/>
  <c r="H810" i="6"/>
  <c r="P810" i="6" s="1"/>
  <c r="AZ811" i="6"/>
  <c r="X154" i="6"/>
  <c r="Y154" i="6"/>
  <c r="F154" i="6" s="1"/>
  <c r="AT154" i="6"/>
  <c r="D153" i="6"/>
  <c r="AD153" i="6"/>
  <c r="AL153" i="6"/>
  <c r="E153" i="6" s="1"/>
  <c r="AE153" i="6"/>
  <c r="AB154" i="6" l="1"/>
  <c r="R154" i="6" s="1"/>
  <c r="AU154" i="6"/>
  <c r="BA811" i="6"/>
  <c r="BB811" i="6" s="1"/>
  <c r="C811" i="6"/>
  <c r="G811" i="6"/>
  <c r="O811" i="6" s="1"/>
  <c r="AF153" i="6"/>
  <c r="AG153" i="6" s="1"/>
  <c r="S153" i="6"/>
  <c r="T153" i="6" s="1"/>
  <c r="AA154" i="6"/>
  <c r="N154" i="6" s="1"/>
  <c r="J153" i="6"/>
  <c r="B153" i="6" s="1"/>
  <c r="M153" i="6"/>
  <c r="Q153" i="6" s="1"/>
  <c r="AN154" i="6" l="1"/>
  <c r="AK154" i="6" s="1"/>
  <c r="D154" i="6" s="1"/>
  <c r="AO155" i="6"/>
  <c r="AR155" i="6" s="1"/>
  <c r="L811" i="6"/>
  <c r="Z811" i="6" s="1"/>
  <c r="H811" i="6"/>
  <c r="P811" i="6" s="1"/>
  <c r="AZ812" i="6"/>
  <c r="U153" i="6"/>
  <c r="V153" i="6" s="1"/>
  <c r="AC154" i="6"/>
  <c r="AE154" i="6" l="1"/>
  <c r="AD154" i="6"/>
  <c r="AL154" i="6"/>
  <c r="E154" i="6" s="1"/>
  <c r="AS155" i="6"/>
  <c r="AA155" i="6" s="1"/>
  <c r="N155" i="6" s="1"/>
  <c r="BA812" i="6"/>
  <c r="BB812" i="6" s="1"/>
  <c r="G812" i="6"/>
  <c r="O812" i="6" s="1"/>
  <c r="C812" i="6"/>
  <c r="X155" i="6"/>
  <c r="Y155" i="6"/>
  <c r="F155" i="6" s="1"/>
  <c r="S154" i="6"/>
  <c r="T154" i="6" s="1"/>
  <c r="AT155" i="6"/>
  <c r="AB155" i="6" s="1"/>
  <c r="R155" i="6" s="1"/>
  <c r="I154" i="6"/>
  <c r="AF154" i="6" l="1"/>
  <c r="AG154" i="6" s="1"/>
  <c r="M154" i="6"/>
  <c r="Q154" i="6" s="1"/>
  <c r="U154" i="6" s="1"/>
  <c r="AU155" i="6"/>
  <c r="AO156" i="6" s="1"/>
  <c r="AR156" i="6" s="1"/>
  <c r="L812" i="6"/>
  <c r="Z812" i="6" s="1"/>
  <c r="H812" i="6"/>
  <c r="P812" i="6" s="1"/>
  <c r="AZ813" i="6"/>
  <c r="J154" i="6"/>
  <c r="B154" i="6" s="1"/>
  <c r="AS156" i="6" l="1"/>
  <c r="G813" i="6"/>
  <c r="O813" i="6" s="1"/>
  <c r="BA813" i="6"/>
  <c r="C813" i="6"/>
  <c r="V154" i="6"/>
  <c r="AC155" i="6"/>
  <c r="AN155" i="6"/>
  <c r="AK155" i="6" s="1"/>
  <c r="H813" i="6" l="1"/>
  <c r="P813" i="6" s="1"/>
  <c r="L813" i="6"/>
  <c r="Z813" i="6"/>
  <c r="BB813" i="6"/>
  <c r="AZ814" i="6" s="1"/>
  <c r="X156" i="6"/>
  <c r="Y156" i="6"/>
  <c r="F156" i="6" s="1"/>
  <c r="AT156" i="6"/>
  <c r="I155" i="6"/>
  <c r="AE155" i="6"/>
  <c r="D155" i="6"/>
  <c r="AL155" i="6"/>
  <c r="E155" i="6" s="1"/>
  <c r="AD155" i="6"/>
  <c r="AB156" i="6" l="1"/>
  <c r="R156" i="6" s="1"/>
  <c r="AU156" i="6"/>
  <c r="C814" i="6"/>
  <c r="BA814" i="6"/>
  <c r="BB814" i="6" s="1"/>
  <c r="G814" i="6"/>
  <c r="O814" i="6" s="1"/>
  <c r="AF155" i="6"/>
  <c r="AG155" i="6" s="1"/>
  <c r="S155" i="6"/>
  <c r="T155" i="6" s="1"/>
  <c r="M155" i="6"/>
  <c r="Q155" i="6" s="1"/>
  <c r="J155" i="6"/>
  <c r="B155" i="6" s="1"/>
  <c r="AA156" i="6"/>
  <c r="N156" i="6" s="1"/>
  <c r="AN156" i="6" l="1"/>
  <c r="AO157" i="6"/>
  <c r="AR157" i="6" s="1"/>
  <c r="H814" i="6"/>
  <c r="P814" i="6" s="1"/>
  <c r="L814" i="6"/>
  <c r="Z814" i="6" s="1"/>
  <c r="AZ815" i="6"/>
  <c r="U155" i="6"/>
  <c r="V155" i="6" s="1"/>
  <c r="AC156" i="6"/>
  <c r="I156" i="6" s="1"/>
  <c r="AK156" i="6" l="1"/>
  <c r="D156" i="6" s="1"/>
  <c r="AE156" i="6"/>
  <c r="AD156" i="6"/>
  <c r="AL156" i="6"/>
  <c r="E156" i="6" s="1"/>
  <c r="AS157" i="6"/>
  <c r="AA157" i="6" s="1"/>
  <c r="N157" i="6" s="1"/>
  <c r="G815" i="6"/>
  <c r="O815" i="6" s="1"/>
  <c r="BA815" i="6"/>
  <c r="C815" i="6"/>
  <c r="X157" i="6"/>
  <c r="Y157" i="6"/>
  <c r="F157" i="6" s="1"/>
  <c r="AT157" i="6"/>
  <c r="AB157" i="6" s="1"/>
  <c r="R157" i="6" s="1"/>
  <c r="S156" i="6" l="1"/>
  <c r="T156" i="6" s="1"/>
  <c r="M156" i="6"/>
  <c r="Q156" i="6" s="1"/>
  <c r="AF156" i="6"/>
  <c r="AG156" i="6" s="1"/>
  <c r="AU157" i="6"/>
  <c r="AO158" i="6" s="1"/>
  <c r="AR158" i="6" s="1"/>
  <c r="H815" i="6"/>
  <c r="P815" i="6" s="1"/>
  <c r="L815" i="6"/>
  <c r="Z815" i="6" s="1"/>
  <c r="BB815" i="6"/>
  <c r="AZ816" i="6" s="1"/>
  <c r="J156" i="6"/>
  <c r="B156" i="6" s="1"/>
  <c r="U156" i="6" l="1"/>
  <c r="V156" i="6" s="1"/>
  <c r="AS158" i="6"/>
  <c r="AN157" i="6"/>
  <c r="C816" i="6"/>
  <c r="G816" i="6"/>
  <c r="O816" i="6" s="1"/>
  <c r="BA816" i="6"/>
  <c r="BB816" i="6" s="1"/>
  <c r="AZ817" i="6" s="1"/>
  <c r="AC157" i="6"/>
  <c r="AE157" i="6" l="1"/>
  <c r="AK157" i="6"/>
  <c r="D157" i="6" s="1"/>
  <c r="AD157" i="6"/>
  <c r="AL157" i="6"/>
  <c r="E157" i="6" s="1"/>
  <c r="C817" i="6"/>
  <c r="BA817" i="6"/>
  <c r="BB817" i="6" s="1"/>
  <c r="G817" i="6"/>
  <c r="O817" i="6" s="1"/>
  <c r="H816" i="6"/>
  <c r="P816" i="6" s="1"/>
  <c r="L816" i="6"/>
  <c r="Z816" i="6" s="1"/>
  <c r="I157" i="6"/>
  <c r="AF157" i="6"/>
  <c r="X158" i="6"/>
  <c r="Y158" i="6"/>
  <c r="F158" i="6" s="1"/>
  <c r="AT158" i="6"/>
  <c r="S157" i="6" l="1"/>
  <c r="T157" i="6" s="1"/>
  <c r="AB158" i="6"/>
  <c r="R158" i="6" s="1"/>
  <c r="AU158" i="6"/>
  <c r="AO159" i="6" s="1"/>
  <c r="AR159" i="6" s="1"/>
  <c r="M157" i="6"/>
  <c r="Q157" i="6" s="1"/>
  <c r="H817" i="6"/>
  <c r="P817" i="6" s="1"/>
  <c r="L817" i="6"/>
  <c r="Z817" i="6" s="1"/>
  <c r="AZ818" i="6"/>
  <c r="J157" i="6"/>
  <c r="B157" i="6" s="1"/>
  <c r="AG157" i="6"/>
  <c r="AA158" i="6"/>
  <c r="N158" i="6" s="1"/>
  <c r="U157" i="6" l="1"/>
  <c r="V157" i="6"/>
  <c r="AS159" i="6"/>
  <c r="C818" i="6"/>
  <c r="BA818" i="6"/>
  <c r="BB818" i="6" s="1"/>
  <c r="G818" i="6"/>
  <c r="O818" i="6" s="1"/>
  <c r="AC158" i="6"/>
  <c r="AN158" i="6"/>
  <c r="AK158" i="6" s="1"/>
  <c r="L818" i="6" l="1"/>
  <c r="Z818" i="6" s="1"/>
  <c r="H818" i="6"/>
  <c r="P818" i="6" s="1"/>
  <c r="AZ819" i="6"/>
  <c r="X159" i="6"/>
  <c r="Y159" i="6"/>
  <c r="F159" i="6" s="1"/>
  <c r="AE158" i="6"/>
  <c r="AD158" i="6"/>
  <c r="AF158" i="6" s="1"/>
  <c r="D158" i="6"/>
  <c r="AL158" i="6"/>
  <c r="E158" i="6" s="1"/>
  <c r="I158" i="6"/>
  <c r="AT159" i="6"/>
  <c r="AA159" i="6"/>
  <c r="N159" i="6" s="1"/>
  <c r="AB159" i="6" l="1"/>
  <c r="R159" i="6" s="1"/>
  <c r="AU159" i="6"/>
  <c r="C819" i="6"/>
  <c r="BA819" i="6"/>
  <c r="BB819" i="6" s="1"/>
  <c r="G819" i="6"/>
  <c r="O819" i="6" s="1"/>
  <c r="M158" i="6"/>
  <c r="Q158" i="6" s="1"/>
  <c r="S158" i="6"/>
  <c r="T158" i="6" s="1"/>
  <c r="J158" i="6"/>
  <c r="B158" i="6" s="1"/>
  <c r="AG158" i="6"/>
  <c r="AN159" i="6" l="1"/>
  <c r="AK159" i="6" s="1"/>
  <c r="AO160" i="6"/>
  <c r="AR160" i="6" s="1"/>
  <c r="H819" i="6"/>
  <c r="P819" i="6" s="1"/>
  <c r="L819" i="6"/>
  <c r="Z819" i="6" s="1"/>
  <c r="AZ820" i="6"/>
  <c r="U158" i="6"/>
  <c r="V158" i="6" s="1"/>
  <c r="AC159" i="6"/>
  <c r="AE159" i="6"/>
  <c r="D159" i="6"/>
  <c r="AL159" i="6"/>
  <c r="E159" i="6" s="1"/>
  <c r="AD159" i="6" l="1"/>
  <c r="AS160" i="6"/>
  <c r="BA820" i="6"/>
  <c r="BB820" i="6" s="1"/>
  <c r="G820" i="6"/>
  <c r="O820" i="6" s="1"/>
  <c r="C820" i="6"/>
  <c r="AF159" i="6"/>
  <c r="X160" i="6"/>
  <c r="Y160" i="6"/>
  <c r="F160" i="6" s="1"/>
  <c r="S159" i="6"/>
  <c r="T159" i="6" s="1"/>
  <c r="AT160" i="6"/>
  <c r="AB160" i="6" s="1"/>
  <c r="R160" i="6" s="1"/>
  <c r="M159" i="6"/>
  <c r="Q159" i="6" s="1"/>
  <c r="I159" i="6"/>
  <c r="AU160" i="6" l="1"/>
  <c r="L820" i="6"/>
  <c r="Z820" i="6" s="1"/>
  <c r="H820" i="6"/>
  <c r="P820" i="6" s="1"/>
  <c r="AZ821" i="6"/>
  <c r="U159" i="6"/>
  <c r="J159" i="6"/>
  <c r="B159" i="6" s="1"/>
  <c r="AG159" i="6"/>
  <c r="AA160" i="6"/>
  <c r="N160" i="6" s="1"/>
  <c r="AN160" i="6" l="1"/>
  <c r="AD160" i="6" s="1"/>
  <c r="AO161" i="6"/>
  <c r="AR161" i="6" s="1"/>
  <c r="V159" i="6"/>
  <c r="G821" i="6"/>
  <c r="O821" i="6" s="1"/>
  <c r="C821" i="6"/>
  <c r="BA821" i="6"/>
  <c r="BB821" i="6" s="1"/>
  <c r="AC160" i="6"/>
  <c r="I160" i="6" s="1"/>
  <c r="AL160" i="6" l="1"/>
  <c r="E160" i="6" s="1"/>
  <c r="AK160" i="6"/>
  <c r="D160" i="6" s="1"/>
  <c r="S160" i="6" s="1"/>
  <c r="T160" i="6" s="1"/>
  <c r="AE160" i="6"/>
  <c r="M160" i="6" s="1"/>
  <c r="Q160" i="6" s="1"/>
  <c r="AS161" i="6"/>
  <c r="L821" i="6"/>
  <c r="Z821" i="6" s="1"/>
  <c r="H821" i="6"/>
  <c r="P821" i="6" s="1"/>
  <c r="AZ822" i="6"/>
  <c r="X161" i="6"/>
  <c r="Y161" i="6"/>
  <c r="F161" i="6" s="1"/>
  <c r="AT161" i="6"/>
  <c r="AB161" i="6" s="1"/>
  <c r="R161" i="6" s="1"/>
  <c r="U160" i="6" l="1"/>
  <c r="AF160" i="6"/>
  <c r="AG160" i="6" s="1"/>
  <c r="AU161" i="6"/>
  <c r="AO162" i="6" s="1"/>
  <c r="AR162" i="6" s="1"/>
  <c r="C822" i="6"/>
  <c r="BA822" i="6"/>
  <c r="BB822" i="6" s="1"/>
  <c r="G822" i="6"/>
  <c r="O822" i="6" s="1"/>
  <c r="J160" i="6"/>
  <c r="B160" i="6" s="1"/>
  <c r="V160" i="6" s="1"/>
  <c r="AA161" i="6"/>
  <c r="N161" i="6" s="1"/>
  <c r="AS162" i="6" l="1"/>
  <c r="H822" i="6"/>
  <c r="P822" i="6" s="1"/>
  <c r="L822" i="6"/>
  <c r="Z822" i="6" s="1"/>
  <c r="AZ823" i="6"/>
  <c r="AC161" i="6"/>
  <c r="I161" i="6" s="1"/>
  <c r="AN161" i="6"/>
  <c r="AK161" i="6" s="1"/>
  <c r="G823" i="6" l="1"/>
  <c r="O823" i="6" s="1"/>
  <c r="C823" i="6"/>
  <c r="BA823" i="6"/>
  <c r="BB823" i="6" s="1"/>
  <c r="X162" i="6"/>
  <c r="Y162" i="6"/>
  <c r="F162" i="6" s="1"/>
  <c r="D161" i="6"/>
  <c r="AE161" i="6"/>
  <c r="AL161" i="6"/>
  <c r="E161" i="6" s="1"/>
  <c r="AD161" i="6"/>
  <c r="AT162" i="6"/>
  <c r="AA162" i="6"/>
  <c r="N162" i="6" s="1"/>
  <c r="AB162" i="6" l="1"/>
  <c r="R162" i="6" s="1"/>
  <c r="AU162" i="6"/>
  <c r="L823" i="6"/>
  <c r="Z823" i="6" s="1"/>
  <c r="H823" i="6"/>
  <c r="P823" i="6" s="1"/>
  <c r="AZ824" i="6"/>
  <c r="AF161" i="6"/>
  <c r="AG161" i="6" s="1"/>
  <c r="J161" i="6"/>
  <c r="B161" i="6" s="1"/>
  <c r="S161" i="6"/>
  <c r="T161" i="6" s="1"/>
  <c r="M161" i="6"/>
  <c r="Q161" i="6" s="1"/>
  <c r="U161" i="6" l="1"/>
  <c r="V161" i="6" s="1"/>
  <c r="AN162" i="6"/>
  <c r="AO163" i="6"/>
  <c r="AR163" i="6" s="1"/>
  <c r="G824" i="6"/>
  <c r="O824" i="6" s="1"/>
  <c r="C824" i="6"/>
  <c r="BA824" i="6"/>
  <c r="BB824" i="6" s="1"/>
  <c r="AC162" i="6"/>
  <c r="AK162" i="6" l="1"/>
  <c r="D162" i="6" s="1"/>
  <c r="AE162" i="6"/>
  <c r="AD162" i="6"/>
  <c r="AS163" i="6"/>
  <c r="AL162" i="6"/>
  <c r="E162" i="6" s="1"/>
  <c r="L824" i="6"/>
  <c r="Z824" i="6" s="1"/>
  <c r="H824" i="6"/>
  <c r="P824" i="6" s="1"/>
  <c r="AZ825" i="6"/>
  <c r="I162" i="6"/>
  <c r="X163" i="6"/>
  <c r="J162" i="6" s="1"/>
  <c r="Y163" i="6"/>
  <c r="F163" i="6" s="1"/>
  <c r="AT163" i="6"/>
  <c r="AB163" i="6" s="1"/>
  <c r="R163" i="6" s="1"/>
  <c r="S162" i="6" l="1"/>
  <c r="T162" i="6" s="1"/>
  <c r="AF162" i="6"/>
  <c r="AG162" i="6" s="1"/>
  <c r="M162" i="6"/>
  <c r="Q162" i="6" s="1"/>
  <c r="AU163" i="6"/>
  <c r="AO164" i="6" s="1"/>
  <c r="AR164" i="6" s="1"/>
  <c r="BA825" i="6"/>
  <c r="BB825" i="6" s="1"/>
  <c r="G825" i="6"/>
  <c r="O825" i="6" s="1"/>
  <c r="C825" i="6"/>
  <c r="B162" i="6"/>
  <c r="AA163" i="6"/>
  <c r="N163" i="6" s="1"/>
  <c r="U162" i="6" l="1"/>
  <c r="V162" i="6" s="1"/>
  <c r="AS164" i="6"/>
  <c r="L825" i="6"/>
  <c r="Z825" i="6" s="1"/>
  <c r="H825" i="6"/>
  <c r="P825" i="6" s="1"/>
  <c r="AZ826" i="6"/>
  <c r="AC163" i="6"/>
  <c r="AN163" i="6"/>
  <c r="AK163" i="6" s="1"/>
  <c r="C826" i="6" l="1"/>
  <c r="G826" i="6"/>
  <c r="O826" i="6" s="1"/>
  <c r="BA826" i="6"/>
  <c r="BB826" i="6" s="1"/>
  <c r="X164" i="6"/>
  <c r="Y164" i="6"/>
  <c r="F164" i="6" s="1"/>
  <c r="AA164" i="6"/>
  <c r="N164" i="6" s="1"/>
  <c r="AT164" i="6"/>
  <c r="D163" i="6"/>
  <c r="AL163" i="6"/>
  <c r="E163" i="6" s="1"/>
  <c r="AE163" i="6"/>
  <c r="AD163" i="6"/>
  <c r="I163" i="6"/>
  <c r="AF163" i="6" l="1"/>
  <c r="AB164" i="6"/>
  <c r="R164" i="6" s="1"/>
  <c r="AU164" i="6"/>
  <c r="H826" i="6"/>
  <c r="P826" i="6" s="1"/>
  <c r="L826" i="6"/>
  <c r="Z826" i="6" s="1"/>
  <c r="AZ827" i="6"/>
  <c r="M163" i="6"/>
  <c r="Q163" i="6" s="1"/>
  <c r="S163" i="6"/>
  <c r="T163" i="6" s="1"/>
  <c r="J163" i="6"/>
  <c r="B163" i="6" s="1"/>
  <c r="AG163" i="6"/>
  <c r="AN164" i="6" l="1"/>
  <c r="AK164" i="6" s="1"/>
  <c r="D164" i="6" s="1"/>
  <c r="AO165" i="6"/>
  <c r="AR165" i="6" s="1"/>
  <c r="G827" i="6"/>
  <c r="O827" i="6" s="1"/>
  <c r="BA827" i="6"/>
  <c r="C827" i="6"/>
  <c r="U163" i="6"/>
  <c r="V163" i="6" s="1"/>
  <c r="AC164" i="6"/>
  <c r="AE164" i="6" l="1"/>
  <c r="AL164" i="6"/>
  <c r="M164" i="6" s="1"/>
  <c r="Q164" i="6" s="1"/>
  <c r="AD164" i="6"/>
  <c r="AF164" i="6" s="1"/>
  <c r="AS165" i="6"/>
  <c r="AA165" i="6" s="1"/>
  <c r="N165" i="6" s="1"/>
  <c r="H827" i="6"/>
  <c r="P827" i="6" s="1"/>
  <c r="L827" i="6"/>
  <c r="Z827" i="6" s="1"/>
  <c r="BB827" i="6"/>
  <c r="AZ828" i="6" s="1"/>
  <c r="I164" i="6"/>
  <c r="X165" i="6"/>
  <c r="J164" i="6" s="1"/>
  <c r="Y165" i="6"/>
  <c r="F165" i="6" s="1"/>
  <c r="AT165" i="6"/>
  <c r="AB165" i="6" s="1"/>
  <c r="R165" i="6" s="1"/>
  <c r="S164" i="6" l="1"/>
  <c r="T164" i="6" s="1"/>
  <c r="U164" i="6" s="1"/>
  <c r="E164" i="6"/>
  <c r="AU165" i="6"/>
  <c r="C828" i="6"/>
  <c r="G828" i="6"/>
  <c r="O828" i="6" s="1"/>
  <c r="BA828" i="6"/>
  <c r="BB828" i="6" s="1"/>
  <c r="B164" i="6"/>
  <c r="AG164" i="6"/>
  <c r="V164" i="6" l="1"/>
  <c r="AN165" i="6"/>
  <c r="AO166" i="6"/>
  <c r="H828" i="6"/>
  <c r="P828" i="6" s="1"/>
  <c r="L828" i="6"/>
  <c r="Z828" i="6" s="1"/>
  <c r="AZ829" i="6"/>
  <c r="AC165" i="6"/>
  <c r="AL165" i="6" l="1"/>
  <c r="E165" i="6" s="1"/>
  <c r="AK165" i="6"/>
  <c r="D165" i="6" s="1"/>
  <c r="AR166" i="6"/>
  <c r="AT166" i="6" s="1"/>
  <c r="AB166" i="6" s="1"/>
  <c r="R166" i="6" s="1"/>
  <c r="AQ166" i="6"/>
  <c r="AS166" i="6" s="1"/>
  <c r="AA166" i="6" s="1"/>
  <c r="N166" i="6" s="1"/>
  <c r="AE165" i="6"/>
  <c r="M165" i="6" s="1"/>
  <c r="Q165" i="6" s="1"/>
  <c r="AD165" i="6"/>
  <c r="C829" i="6"/>
  <c r="BA829" i="6"/>
  <c r="BB829" i="6" s="1"/>
  <c r="G829" i="6"/>
  <c r="O829" i="6" s="1"/>
  <c r="X166" i="6"/>
  <c r="Y166" i="6"/>
  <c r="F166" i="6" s="1"/>
  <c r="I165" i="6"/>
  <c r="AF165" i="6" l="1"/>
  <c r="S165" i="6"/>
  <c r="T165" i="6" s="1"/>
  <c r="U165" i="6" s="1"/>
  <c r="AU166" i="6"/>
  <c r="AO167" i="6" s="1"/>
  <c r="AR167" i="6" s="1"/>
  <c r="H829" i="6"/>
  <c r="P829" i="6" s="1"/>
  <c r="L829" i="6"/>
  <c r="Z829" i="6" s="1"/>
  <c r="AZ830" i="6"/>
  <c r="J165" i="6"/>
  <c r="B165" i="6" s="1"/>
  <c r="AG165" i="6"/>
  <c r="V165" i="6" l="1"/>
  <c r="AS167" i="6"/>
  <c r="C830" i="6"/>
  <c r="BA830" i="6"/>
  <c r="BB830" i="6" s="1"/>
  <c r="G830" i="6"/>
  <c r="O830" i="6" s="1"/>
  <c r="AC166" i="6"/>
  <c r="AN166" i="6"/>
  <c r="AK166" i="6" s="1"/>
  <c r="H830" i="6" l="1"/>
  <c r="P830" i="6" s="1"/>
  <c r="L830" i="6"/>
  <c r="Z830" i="6" s="1"/>
  <c r="AZ831" i="6"/>
  <c r="I166" i="6"/>
  <c r="X167" i="6"/>
  <c r="Y167" i="6"/>
  <c r="F167" i="6" s="1"/>
  <c r="AD166" i="6"/>
  <c r="AE166" i="6"/>
  <c r="D166" i="6"/>
  <c r="AL166" i="6"/>
  <c r="E166" i="6" s="1"/>
  <c r="AT167" i="6"/>
  <c r="AB167" i="6" l="1"/>
  <c r="R167" i="6" s="1"/>
  <c r="AU167" i="6"/>
  <c r="C831" i="6"/>
  <c r="BA831" i="6"/>
  <c r="BB831" i="6" s="1"/>
  <c r="G831" i="6"/>
  <c r="O831" i="6" s="1"/>
  <c r="AF166" i="6"/>
  <c r="AG166" i="6" s="1"/>
  <c r="S166" i="6"/>
  <c r="T166" i="6" s="1"/>
  <c r="J166" i="6"/>
  <c r="B166" i="6" s="1"/>
  <c r="AA167" i="6"/>
  <c r="N167" i="6" s="1"/>
  <c r="M166" i="6"/>
  <c r="Q166" i="6" s="1"/>
  <c r="U166" i="6" l="1"/>
  <c r="V166" i="6" s="1"/>
  <c r="AN167" i="6"/>
  <c r="AO168" i="6"/>
  <c r="AR168" i="6" s="1"/>
  <c r="H831" i="6"/>
  <c r="P831" i="6" s="1"/>
  <c r="L831" i="6"/>
  <c r="Z831" i="6" s="1"/>
  <c r="AZ832" i="6"/>
  <c r="AE167" i="6"/>
  <c r="AC167" i="6"/>
  <c r="I167" i="6" s="1"/>
  <c r="AD167" i="6" l="1"/>
  <c r="AF167" i="6" s="1"/>
  <c r="AK167" i="6"/>
  <c r="D167" i="6" s="1"/>
  <c r="S167" i="6" s="1"/>
  <c r="T167" i="6" s="1"/>
  <c r="AL167" i="6"/>
  <c r="E167" i="6" s="1"/>
  <c r="AS168" i="6"/>
  <c r="AA168" i="6" s="1"/>
  <c r="N168" i="6" s="1"/>
  <c r="G832" i="6"/>
  <c r="O832" i="6" s="1"/>
  <c r="C832" i="6"/>
  <c r="BA832" i="6"/>
  <c r="BB832" i="6" s="1"/>
  <c r="AZ833" i="6" s="1"/>
  <c r="X168" i="6"/>
  <c r="Y168" i="6"/>
  <c r="F168" i="6" s="1"/>
  <c r="AT168" i="6"/>
  <c r="AB168" i="6" s="1"/>
  <c r="R168" i="6" s="1"/>
  <c r="M167" i="6" l="1"/>
  <c r="Q167" i="6" s="1"/>
  <c r="U167" i="6" s="1"/>
  <c r="AU168" i="6"/>
  <c r="AO169" i="6" s="1"/>
  <c r="AR169" i="6" s="1"/>
  <c r="C833" i="6"/>
  <c r="BA833" i="6"/>
  <c r="BB833" i="6" s="1"/>
  <c r="G833" i="6"/>
  <c r="O833" i="6" s="1"/>
  <c r="H832" i="6"/>
  <c r="P832" i="6" s="1"/>
  <c r="L832" i="6"/>
  <c r="Z832" i="6" s="1"/>
  <c r="J167" i="6"/>
  <c r="B167" i="6" s="1"/>
  <c r="AG167" i="6"/>
  <c r="V167" i="6" l="1"/>
  <c r="AS169" i="6"/>
  <c r="H833" i="6"/>
  <c r="P833" i="6" s="1"/>
  <c r="L833" i="6"/>
  <c r="Z833" i="6" s="1"/>
  <c r="AZ834" i="6"/>
  <c r="AC168" i="6"/>
  <c r="AN168" i="6"/>
  <c r="AK168" i="6" s="1"/>
  <c r="C834" i="6" l="1"/>
  <c r="BA834" i="6"/>
  <c r="BB834" i="6" s="1"/>
  <c r="G834" i="6"/>
  <c r="O834" i="6" s="1"/>
  <c r="I168" i="6"/>
  <c r="X169" i="6"/>
  <c r="Y169" i="6"/>
  <c r="F169" i="6" s="1"/>
  <c r="D168" i="6"/>
  <c r="AE168" i="6"/>
  <c r="AD168" i="6"/>
  <c r="AL168" i="6"/>
  <c r="E168" i="6" s="1"/>
  <c r="AT169" i="6"/>
  <c r="AB169" i="6" l="1"/>
  <c r="R169" i="6" s="1"/>
  <c r="AU169" i="6"/>
  <c r="AO170" i="6" s="1"/>
  <c r="AR170" i="6" s="1"/>
  <c r="AF168" i="6"/>
  <c r="AG168" i="6" s="1"/>
  <c r="AZ835" i="6"/>
  <c r="H834" i="6"/>
  <c r="P834" i="6" s="1"/>
  <c r="L834" i="6"/>
  <c r="Z834" i="6" s="1"/>
  <c r="J168" i="6"/>
  <c r="B168" i="6" s="1"/>
  <c r="AA169" i="6"/>
  <c r="N169" i="6" s="1"/>
  <c r="M168" i="6"/>
  <c r="Q168" i="6" s="1"/>
  <c r="S168" i="6"/>
  <c r="T168" i="6" s="1"/>
  <c r="AS170" i="6" l="1"/>
  <c r="G835" i="6"/>
  <c r="O835" i="6" s="1"/>
  <c r="C835" i="6"/>
  <c r="BA835" i="6"/>
  <c r="BB835" i="6" s="1"/>
  <c r="U168" i="6"/>
  <c r="V168" i="6" s="1"/>
  <c r="AC169" i="6"/>
  <c r="I169" i="6" s="1"/>
  <c r="AN169" i="6"/>
  <c r="AK169" i="6" s="1"/>
  <c r="H835" i="6" l="1"/>
  <c r="P835" i="6" s="1"/>
  <c r="L835" i="6"/>
  <c r="Z835" i="6" s="1"/>
  <c r="AZ836" i="6"/>
  <c r="X170" i="6"/>
  <c r="J169" i="6" s="1"/>
  <c r="Y170" i="6"/>
  <c r="F170" i="6" s="1"/>
  <c r="AL169" i="6"/>
  <c r="E169" i="6" s="1"/>
  <c r="AE169" i="6"/>
  <c r="D169" i="6"/>
  <c r="AD169" i="6"/>
  <c r="AA170" i="6"/>
  <c r="N170" i="6" s="1"/>
  <c r="AT170" i="6"/>
  <c r="AB170" i="6" l="1"/>
  <c r="R170" i="6" s="1"/>
  <c r="AU170" i="6"/>
  <c r="AO171" i="6" s="1"/>
  <c r="AR171" i="6" s="1"/>
  <c r="G836" i="6"/>
  <c r="O836" i="6" s="1"/>
  <c r="BA836" i="6"/>
  <c r="BB836" i="6" s="1"/>
  <c r="C836" i="6"/>
  <c r="AF169" i="6"/>
  <c r="AG169" i="6" s="1"/>
  <c r="S169" i="6"/>
  <c r="T169" i="6" s="1"/>
  <c r="B169" i="6"/>
  <c r="M169" i="6"/>
  <c r="Q169" i="6" s="1"/>
  <c r="AS171" i="6" l="1"/>
  <c r="U169" i="6"/>
  <c r="V169" i="6" s="1"/>
  <c r="H836" i="6"/>
  <c r="P836" i="6" s="1"/>
  <c r="L836" i="6"/>
  <c r="Z836" i="6" s="1"/>
  <c r="AZ837" i="6"/>
  <c r="AC170" i="6"/>
  <c r="AN170" i="6"/>
  <c r="AK170" i="6" s="1"/>
  <c r="C837" i="6" l="1"/>
  <c r="BA837" i="6"/>
  <c r="BB837" i="6" s="1"/>
  <c r="G837" i="6"/>
  <c r="O837" i="6" s="1"/>
  <c r="I170" i="6"/>
  <c r="X171" i="6"/>
  <c r="Y171" i="6"/>
  <c r="F171" i="6" s="1"/>
  <c r="D170" i="6"/>
  <c r="AL170" i="6"/>
  <c r="E170" i="6" s="1"/>
  <c r="AE170" i="6"/>
  <c r="AD170" i="6"/>
  <c r="AA171" i="6"/>
  <c r="N171" i="6" s="1"/>
  <c r="AT171" i="6"/>
  <c r="AF170" i="6" l="1"/>
  <c r="AB171" i="6"/>
  <c r="R171" i="6" s="1"/>
  <c r="AU171" i="6"/>
  <c r="H837" i="6"/>
  <c r="P837" i="6" s="1"/>
  <c r="L837" i="6"/>
  <c r="Z837" i="6" s="1"/>
  <c r="AZ838" i="6"/>
  <c r="S170" i="6"/>
  <c r="T170" i="6" s="1"/>
  <c r="M170" i="6"/>
  <c r="Q170" i="6" s="1"/>
  <c r="AG170" i="6"/>
  <c r="J170" i="6"/>
  <c r="B170" i="6" s="1"/>
  <c r="AO172" i="6" l="1"/>
  <c r="AR172" i="6" s="1"/>
  <c r="C838" i="6"/>
  <c r="BA838" i="6"/>
  <c r="BB838" i="6" s="1"/>
  <c r="G838" i="6"/>
  <c r="O838" i="6" s="1"/>
  <c r="U170" i="6"/>
  <c r="V170" i="6" s="1"/>
  <c r="AN171" i="6"/>
  <c r="AC171" i="6"/>
  <c r="X172" i="6" l="1"/>
  <c r="J171" i="6" s="1"/>
  <c r="AL171" i="6"/>
  <c r="E171" i="6" s="1"/>
  <c r="AK171" i="6"/>
  <c r="D171" i="6" s="1"/>
  <c r="AS172" i="6"/>
  <c r="AA172" i="6" s="1"/>
  <c r="N172" i="6" s="1"/>
  <c r="AT172" i="6"/>
  <c r="AB172" i="6" s="1"/>
  <c r="R172" i="6" s="1"/>
  <c r="Y172" i="6"/>
  <c r="F172" i="6" s="1"/>
  <c r="L838" i="6"/>
  <c r="Z838" i="6" s="1"/>
  <c r="H838" i="6"/>
  <c r="P838" i="6" s="1"/>
  <c r="AZ839" i="6"/>
  <c r="AE171" i="6"/>
  <c r="I171" i="6"/>
  <c r="AD171" i="6"/>
  <c r="M171" i="6" l="1"/>
  <c r="Q171" i="6" s="1"/>
  <c r="AU172" i="6"/>
  <c r="AN172" i="6" s="1"/>
  <c r="AK172" i="6" s="1"/>
  <c r="AF171" i="6"/>
  <c r="AG171" i="6" s="1"/>
  <c r="BA839" i="6"/>
  <c r="BB839" i="6" s="1"/>
  <c r="G839" i="6"/>
  <c r="O839" i="6" s="1"/>
  <c r="C839" i="6"/>
  <c r="B171" i="6"/>
  <c r="S171" i="6"/>
  <c r="T171" i="6" s="1"/>
  <c r="U171" i="6" l="1"/>
  <c r="V171" i="6" s="1"/>
  <c r="AL172" i="6"/>
  <c r="E172" i="6" s="1"/>
  <c r="AE172" i="6"/>
  <c r="AD172" i="6"/>
  <c r="AO173" i="6"/>
  <c r="AR173" i="6" s="1"/>
  <c r="AT173" i="6" s="1"/>
  <c r="AB173" i="6" s="1"/>
  <c r="R173" i="6" s="1"/>
  <c r="AC172" i="6"/>
  <c r="I172" i="6" s="1"/>
  <c r="D172" i="6"/>
  <c r="H839" i="6"/>
  <c r="P839" i="6" s="1"/>
  <c r="L839" i="6"/>
  <c r="Z839" i="6" s="1"/>
  <c r="AZ840" i="6"/>
  <c r="AF172" i="6" l="1"/>
  <c r="Y173" i="6"/>
  <c r="F173" i="6" s="1"/>
  <c r="M172" i="6"/>
  <c r="Q172" i="6" s="1"/>
  <c r="AS173" i="6"/>
  <c r="AA173" i="6" s="1"/>
  <c r="N173" i="6" s="1"/>
  <c r="X173" i="6"/>
  <c r="AG172" i="6" s="1"/>
  <c r="S172" i="6"/>
  <c r="T172" i="6" s="1"/>
  <c r="G840" i="6"/>
  <c r="O840" i="6" s="1"/>
  <c r="C840" i="6"/>
  <c r="BA840" i="6"/>
  <c r="BB840" i="6" s="1"/>
  <c r="U172" i="6" l="1"/>
  <c r="J172" i="6"/>
  <c r="B172" i="6" s="1"/>
  <c r="AU173" i="6"/>
  <c r="AC173" i="6" s="1"/>
  <c r="H840" i="6"/>
  <c r="P840" i="6" s="1"/>
  <c r="L840" i="6"/>
  <c r="Z840" i="6" s="1"/>
  <c r="AZ841" i="6"/>
  <c r="AN173" i="6" l="1"/>
  <c r="AL173" i="6" s="1"/>
  <c r="E173" i="6" s="1"/>
  <c r="V172" i="6"/>
  <c r="AO174" i="6"/>
  <c r="AR174" i="6" s="1"/>
  <c r="AT174" i="6" s="1"/>
  <c r="AB174" i="6" s="1"/>
  <c r="R174" i="6" s="1"/>
  <c r="BA841" i="6"/>
  <c r="BB841" i="6" s="1"/>
  <c r="C841" i="6"/>
  <c r="G841" i="6"/>
  <c r="O841" i="6" s="1"/>
  <c r="I173" i="6"/>
  <c r="AK173" i="6" l="1"/>
  <c r="D173" i="6" s="1"/>
  <c r="AD173" i="6"/>
  <c r="AE173" i="6"/>
  <c r="M173" i="6" s="1"/>
  <c r="Q173" i="6" s="1"/>
  <c r="X174" i="6"/>
  <c r="J173" i="6" s="1"/>
  <c r="AS174" i="6"/>
  <c r="AA174" i="6" s="1"/>
  <c r="N174" i="6" s="1"/>
  <c r="Y174" i="6"/>
  <c r="F174" i="6" s="1"/>
  <c r="L841" i="6"/>
  <c r="Z841" i="6" s="1"/>
  <c r="H841" i="6"/>
  <c r="P841" i="6" s="1"/>
  <c r="AZ842" i="6"/>
  <c r="AF173" i="6" l="1"/>
  <c r="AG173" i="6" s="1"/>
  <c r="S173" i="6"/>
  <c r="T173" i="6" s="1"/>
  <c r="U173" i="6" s="1"/>
  <c r="B173" i="6"/>
  <c r="V173" i="6" s="1"/>
  <c r="AU174" i="6"/>
  <c r="AO175" i="6" s="1"/>
  <c r="AR175" i="6" s="1"/>
  <c r="AT175" i="6" s="1"/>
  <c r="AB175" i="6" s="1"/>
  <c r="R175" i="6" s="1"/>
  <c r="BA842" i="6"/>
  <c r="BB842" i="6" s="1"/>
  <c r="G842" i="6"/>
  <c r="O842" i="6" s="1"/>
  <c r="C842" i="6"/>
  <c r="Y175" i="6" l="1"/>
  <c r="F175" i="6" s="1"/>
  <c r="AC174" i="6"/>
  <c r="I174" i="6" s="1"/>
  <c r="AS175" i="6"/>
  <c r="AA175" i="6" s="1"/>
  <c r="N175" i="6" s="1"/>
  <c r="X175" i="6"/>
  <c r="J174" i="6" s="1"/>
  <c r="AN174" i="6"/>
  <c r="AD174" i="6" s="1"/>
  <c r="AK174" i="6"/>
  <c r="D174" i="6" s="1"/>
  <c r="AU175" i="6"/>
  <c r="H842" i="6"/>
  <c r="P842" i="6" s="1"/>
  <c r="L842" i="6"/>
  <c r="Z842" i="6" s="1"/>
  <c r="AZ843" i="6"/>
  <c r="AE174" i="6"/>
  <c r="AL174" i="6" l="1"/>
  <c r="E174" i="6" s="1"/>
  <c r="AF174" i="6"/>
  <c r="AG174" i="6" s="1"/>
  <c r="S174" i="6"/>
  <c r="T174" i="6" s="1"/>
  <c r="AN175" i="6"/>
  <c r="AO176" i="6"/>
  <c r="AR176" i="6" s="1"/>
  <c r="BA843" i="6"/>
  <c r="BB843" i="6" s="1"/>
  <c r="AZ844" i="6" s="1"/>
  <c r="G843" i="6"/>
  <c r="O843" i="6" s="1"/>
  <c r="C843" i="6"/>
  <c r="M174" i="6"/>
  <c r="Q174" i="6" s="1"/>
  <c r="B174" i="6"/>
  <c r="AC175" i="6"/>
  <c r="U174" i="6" l="1"/>
  <c r="V174" i="6" s="1"/>
  <c r="AK175" i="6"/>
  <c r="D175" i="6" s="1"/>
  <c r="AL175" i="6"/>
  <c r="E175" i="6" s="1"/>
  <c r="AE175" i="6"/>
  <c r="AD175" i="6"/>
  <c r="AS176" i="6"/>
  <c r="AA176" i="6" s="1"/>
  <c r="N176" i="6" s="1"/>
  <c r="BA844" i="6"/>
  <c r="BB844" i="6" s="1"/>
  <c r="G844" i="6"/>
  <c r="O844" i="6" s="1"/>
  <c r="C844" i="6"/>
  <c r="L843" i="6"/>
  <c r="Z843" i="6" s="1"/>
  <c r="H843" i="6"/>
  <c r="P843" i="6" s="1"/>
  <c r="I175" i="6"/>
  <c r="X176" i="6"/>
  <c r="Y176" i="6"/>
  <c r="F176" i="6" s="1"/>
  <c r="AT176" i="6"/>
  <c r="AB176" i="6" s="1"/>
  <c r="R176" i="6" s="1"/>
  <c r="AF175" i="6" l="1"/>
  <c r="S175" i="6"/>
  <c r="T175" i="6" s="1"/>
  <c r="M175" i="6"/>
  <c r="Q175" i="6" s="1"/>
  <c r="U175" i="6" s="1"/>
  <c r="AU176" i="6"/>
  <c r="L844" i="6"/>
  <c r="Z844" i="6" s="1"/>
  <c r="H844" i="6"/>
  <c r="P844" i="6" s="1"/>
  <c r="AZ845" i="6"/>
  <c r="J175" i="6"/>
  <c r="B175" i="6" s="1"/>
  <c r="AG175" i="6"/>
  <c r="AN176" i="6" l="1"/>
  <c r="AK176" i="6" s="1"/>
  <c r="AO177" i="6"/>
  <c r="AR177" i="6" s="1"/>
  <c r="BA845" i="6"/>
  <c r="G845" i="6"/>
  <c r="O845" i="6" s="1"/>
  <c r="C845" i="6"/>
  <c r="V175" i="6"/>
  <c r="AC176" i="6"/>
  <c r="AS177" i="6" l="1"/>
  <c r="AA177" i="6" s="1"/>
  <c r="N177" i="6" s="1"/>
  <c r="H845" i="6"/>
  <c r="P845" i="6" s="1"/>
  <c r="L845" i="6"/>
  <c r="Z845" i="6" s="1"/>
  <c r="BB845" i="6"/>
  <c r="AZ846" i="6" s="1"/>
  <c r="I176" i="6"/>
  <c r="X177" i="6"/>
  <c r="Y177" i="6"/>
  <c r="F177" i="6" s="1"/>
  <c r="AL176" i="6"/>
  <c r="AD176" i="6"/>
  <c r="D176" i="6"/>
  <c r="AE176" i="6"/>
  <c r="AT177" i="6"/>
  <c r="AB177" i="6" s="1"/>
  <c r="R177" i="6" s="1"/>
  <c r="AU177" i="6" l="1"/>
  <c r="G846" i="6"/>
  <c r="O846" i="6" s="1"/>
  <c r="BA846" i="6"/>
  <c r="BB846" i="6" s="1"/>
  <c r="C846" i="6"/>
  <c r="AF176" i="6"/>
  <c r="AG176" i="6" s="1"/>
  <c r="J176" i="6"/>
  <c r="S176" i="6"/>
  <c r="T176" i="6" s="1"/>
  <c r="E176" i="6"/>
  <c r="M176" i="6"/>
  <c r="Q176" i="6" s="1"/>
  <c r="B176" i="6" l="1"/>
  <c r="AN177" i="6"/>
  <c r="AK177" i="6" s="1"/>
  <c r="D177" i="6" s="1"/>
  <c r="AO178" i="6"/>
  <c r="AR178" i="6" s="1"/>
  <c r="H846" i="6"/>
  <c r="P846" i="6" s="1"/>
  <c r="L846" i="6"/>
  <c r="Z846" i="6" s="1"/>
  <c r="AZ847" i="6"/>
  <c r="U176" i="6"/>
  <c r="V176" i="6" s="1"/>
  <c r="AC177" i="6"/>
  <c r="AD177" i="6" l="1"/>
  <c r="S177" i="6" s="1"/>
  <c r="T177" i="6" s="1"/>
  <c r="AL177" i="6"/>
  <c r="E177" i="6" s="1"/>
  <c r="AE177" i="6"/>
  <c r="AS178" i="6"/>
  <c r="AA178" i="6" s="1"/>
  <c r="N178" i="6" s="1"/>
  <c r="G847" i="6"/>
  <c r="O847" i="6" s="1"/>
  <c r="BA847" i="6"/>
  <c r="C847" i="6"/>
  <c r="I177" i="6"/>
  <c r="X178" i="6"/>
  <c r="Y178" i="6"/>
  <c r="F178" i="6" s="1"/>
  <c r="AT178" i="6"/>
  <c r="AB178" i="6" s="1"/>
  <c r="R178" i="6" s="1"/>
  <c r="AF177" i="6" l="1"/>
  <c r="AG177" i="6" s="1"/>
  <c r="M177" i="6"/>
  <c r="Q177" i="6" s="1"/>
  <c r="U177" i="6" s="1"/>
  <c r="AU178" i="6"/>
  <c r="L847" i="6"/>
  <c r="Z847" i="6" s="1"/>
  <c r="H847" i="6"/>
  <c r="P847" i="6" s="1"/>
  <c r="BB847" i="6"/>
  <c r="AZ848" i="6" s="1"/>
  <c r="J177" i="6"/>
  <c r="B177" i="6" s="1"/>
  <c r="AN178" i="6" l="1"/>
  <c r="AK178" i="6" s="1"/>
  <c r="AO179" i="6"/>
  <c r="AR179" i="6" s="1"/>
  <c r="G848" i="6"/>
  <c r="O848" i="6" s="1"/>
  <c r="BA848" i="6"/>
  <c r="C848" i="6"/>
  <c r="V177" i="6"/>
  <c r="AC178" i="6"/>
  <c r="AS179" i="6" l="1"/>
  <c r="L848" i="6"/>
  <c r="Z848" i="6" s="1"/>
  <c r="H848" i="6"/>
  <c r="P848" i="6" s="1"/>
  <c r="BB848" i="6"/>
  <c r="AZ849" i="6" s="1"/>
  <c r="I178" i="6"/>
  <c r="X179" i="6"/>
  <c r="Y179" i="6"/>
  <c r="F179" i="6" s="1"/>
  <c r="D178" i="6"/>
  <c r="AD178" i="6"/>
  <c r="AL178" i="6"/>
  <c r="AE178" i="6"/>
  <c r="AT179" i="6"/>
  <c r="AB179" i="6" s="1"/>
  <c r="R179" i="6" s="1"/>
  <c r="AA179" i="6"/>
  <c r="N179" i="6" s="1"/>
  <c r="AU179" i="6" l="1"/>
  <c r="G849" i="6"/>
  <c r="O849" i="6" s="1"/>
  <c r="BA849" i="6"/>
  <c r="BB849" i="6" s="1"/>
  <c r="AZ850" i="6" s="1"/>
  <c r="C849" i="6"/>
  <c r="AF178" i="6"/>
  <c r="AG178" i="6" s="1"/>
  <c r="J178" i="6"/>
  <c r="S178" i="6"/>
  <c r="T178" i="6" s="1"/>
  <c r="E178" i="6"/>
  <c r="B178" i="6" s="1"/>
  <c r="M178" i="6"/>
  <c r="Q178" i="6" s="1"/>
  <c r="AN179" i="6" l="1"/>
  <c r="AK179" i="6" s="1"/>
  <c r="AO180" i="6"/>
  <c r="AR180" i="6" s="1"/>
  <c r="G850" i="6"/>
  <c r="O850" i="6" s="1"/>
  <c r="C850" i="6"/>
  <c r="BA850" i="6"/>
  <c r="H849" i="6"/>
  <c r="P849" i="6" s="1"/>
  <c r="L849" i="6"/>
  <c r="Z849" i="6" s="1"/>
  <c r="U178" i="6"/>
  <c r="V178" i="6" s="1"/>
  <c r="AC179" i="6"/>
  <c r="AS180" i="6" l="1"/>
  <c r="H850" i="6"/>
  <c r="P850" i="6" s="1"/>
  <c r="L850" i="6"/>
  <c r="Z850" i="6" s="1"/>
  <c r="BB850" i="6"/>
  <c r="AZ851" i="6" s="1"/>
  <c r="I179" i="6"/>
  <c r="X180" i="6"/>
  <c r="Y180" i="6"/>
  <c r="F180" i="6" s="1"/>
  <c r="AL179" i="6"/>
  <c r="D179" i="6"/>
  <c r="AD179" i="6"/>
  <c r="AE179" i="6"/>
  <c r="AT180" i="6"/>
  <c r="AB180" i="6" s="1"/>
  <c r="R180" i="6" s="1"/>
  <c r="AA180" i="6"/>
  <c r="N180" i="6" s="1"/>
  <c r="AU180" i="6" l="1"/>
  <c r="G851" i="6"/>
  <c r="O851" i="6" s="1"/>
  <c r="BA851" i="6"/>
  <c r="BB851" i="6" s="1"/>
  <c r="C851" i="6"/>
  <c r="AF179" i="6"/>
  <c r="AG179" i="6" s="1"/>
  <c r="J179" i="6"/>
  <c r="S179" i="6"/>
  <c r="T179" i="6" s="1"/>
  <c r="E179" i="6"/>
  <c r="M179" i="6"/>
  <c r="Q179" i="6" s="1"/>
  <c r="AN180" i="6" l="1"/>
  <c r="AK180" i="6" s="1"/>
  <c r="AO181" i="6"/>
  <c r="AR181" i="6" s="1"/>
  <c r="L851" i="6"/>
  <c r="Z851" i="6" s="1"/>
  <c r="H851" i="6"/>
  <c r="P851" i="6" s="1"/>
  <c r="AZ852" i="6"/>
  <c r="B179" i="6"/>
  <c r="U179" i="6"/>
  <c r="AC180" i="6"/>
  <c r="AS181" i="6" l="1"/>
  <c r="AA181" i="6" s="1"/>
  <c r="N181" i="6" s="1"/>
  <c r="G852" i="6"/>
  <c r="O852" i="6" s="1"/>
  <c r="BA852" i="6"/>
  <c r="C852" i="6"/>
  <c r="V179" i="6"/>
  <c r="I180" i="6"/>
  <c r="X181" i="6"/>
  <c r="Y181" i="6"/>
  <c r="F181" i="6" s="1"/>
  <c r="AE180" i="6"/>
  <c r="AL180" i="6"/>
  <c r="AD180" i="6"/>
  <c r="D180" i="6"/>
  <c r="AT181" i="6"/>
  <c r="AB181" i="6" s="1"/>
  <c r="R181" i="6" s="1"/>
  <c r="AU181" i="6" l="1"/>
  <c r="L852" i="6"/>
  <c r="Z852" i="6"/>
  <c r="H852" i="6"/>
  <c r="P852" i="6" s="1"/>
  <c r="BB852" i="6"/>
  <c r="AZ853" i="6" s="1"/>
  <c r="AF180" i="6"/>
  <c r="AG180" i="6" s="1"/>
  <c r="J180" i="6"/>
  <c r="S180" i="6"/>
  <c r="T180" i="6" s="1"/>
  <c r="E180" i="6"/>
  <c r="M180" i="6"/>
  <c r="Q180" i="6" s="1"/>
  <c r="AC181" i="6" l="1"/>
  <c r="I181" i="6" s="1"/>
  <c r="AO182" i="6"/>
  <c r="AR182" i="6" s="1"/>
  <c r="BA853" i="6"/>
  <c r="BB853" i="6" s="1"/>
  <c r="C853" i="6"/>
  <c r="G853" i="6"/>
  <c r="O853" i="6" s="1"/>
  <c r="B180" i="6"/>
  <c r="AN181" i="6"/>
  <c r="U180" i="6"/>
  <c r="AD181" i="6" l="1"/>
  <c r="AK181" i="6"/>
  <c r="D181" i="6" s="1"/>
  <c r="AS182" i="6"/>
  <c r="AA182" i="6" s="1"/>
  <c r="N182" i="6" s="1"/>
  <c r="L853" i="6"/>
  <c r="Z853" i="6" s="1"/>
  <c r="H853" i="6"/>
  <c r="P853" i="6" s="1"/>
  <c r="AZ854" i="6"/>
  <c r="V180" i="6"/>
  <c r="X182" i="6"/>
  <c r="J181" i="6" s="1"/>
  <c r="Y182" i="6"/>
  <c r="F182" i="6" s="1"/>
  <c r="AT182" i="6"/>
  <c r="AB182" i="6" s="1"/>
  <c r="R182" i="6" s="1"/>
  <c r="AE181" i="6"/>
  <c r="AL181" i="6"/>
  <c r="S181" i="6" l="1"/>
  <c r="T181" i="6" s="1"/>
  <c r="AF181" i="6"/>
  <c r="AU182" i="6"/>
  <c r="AO183" i="6" s="1"/>
  <c r="AR183" i="6" s="1"/>
  <c r="G854" i="6"/>
  <c r="O854" i="6" s="1"/>
  <c r="BA854" i="6"/>
  <c r="BB854" i="6" s="1"/>
  <c r="C854" i="6"/>
  <c r="AG181" i="6"/>
  <c r="E181" i="6"/>
  <c r="B181" i="6" s="1"/>
  <c r="M181" i="6"/>
  <c r="Q181" i="6" s="1"/>
  <c r="U181" i="6" s="1"/>
  <c r="AS183" i="6" l="1"/>
  <c r="H854" i="6"/>
  <c r="P854" i="6" s="1"/>
  <c r="L854" i="6"/>
  <c r="Z854" i="6" s="1"/>
  <c r="AZ855" i="6"/>
  <c r="AN182" i="6"/>
  <c r="AK182" i="6" s="1"/>
  <c r="AC182" i="6"/>
  <c r="AT183" i="6"/>
  <c r="AB183" i="6" s="1"/>
  <c r="R183" i="6" s="1"/>
  <c r="V181" i="6"/>
  <c r="AU183" i="6" l="1"/>
  <c r="G855" i="6"/>
  <c r="O855" i="6" s="1"/>
  <c r="BA855" i="6"/>
  <c r="C855" i="6"/>
  <c r="I182" i="6"/>
  <c r="X183" i="6"/>
  <c r="Y183" i="6"/>
  <c r="F183" i="6" s="1"/>
  <c r="D182" i="6"/>
  <c r="AE182" i="6"/>
  <c r="AL182" i="6"/>
  <c r="E182" i="6" s="1"/>
  <c r="AD182" i="6"/>
  <c r="AA183" i="6"/>
  <c r="N183" i="6" s="1"/>
  <c r="L855" i="6" l="1"/>
  <c r="Z855" i="6" s="1"/>
  <c r="H855" i="6"/>
  <c r="P855" i="6" s="1"/>
  <c r="BB855" i="6"/>
  <c r="AZ856" i="6" s="1"/>
  <c r="AF182" i="6"/>
  <c r="AG182" i="6" s="1"/>
  <c r="J182" i="6"/>
  <c r="B182" i="6" s="1"/>
  <c r="M182" i="6"/>
  <c r="Q182" i="6" s="1"/>
  <c r="S182" i="6"/>
  <c r="T182" i="6" s="1"/>
  <c r="AN183" i="6" l="1"/>
  <c r="AO184" i="6"/>
  <c r="AR184" i="6" s="1"/>
  <c r="AT184" i="6" s="1"/>
  <c r="AB184" i="6" s="1"/>
  <c r="R184" i="6" s="1"/>
  <c r="AC183" i="6"/>
  <c r="I183" i="6" s="1"/>
  <c r="C856" i="6"/>
  <c r="G856" i="6"/>
  <c r="O856" i="6" s="1"/>
  <c r="BA856" i="6"/>
  <c r="BB856" i="6" s="1"/>
  <c r="X184" i="6"/>
  <c r="J183" i="6" s="1"/>
  <c r="U182" i="6"/>
  <c r="V182" i="6" s="1"/>
  <c r="Y184" i="6" l="1"/>
  <c r="F184" i="6" s="1"/>
  <c r="AL183" i="6"/>
  <c r="AK183" i="6"/>
  <c r="D183" i="6" s="1"/>
  <c r="AE183" i="6"/>
  <c r="AD183" i="6"/>
  <c r="AS184" i="6"/>
  <c r="AA184" i="6" s="1"/>
  <c r="N184" i="6" s="1"/>
  <c r="L856" i="6"/>
  <c r="Z856" i="6" s="1"/>
  <c r="H856" i="6"/>
  <c r="P856" i="6" s="1"/>
  <c r="AZ857" i="6"/>
  <c r="E183" i="6"/>
  <c r="M183" i="6" l="1"/>
  <c r="Q183" i="6" s="1"/>
  <c r="AF183" i="6"/>
  <c r="AG183" i="6" s="1"/>
  <c r="S183" i="6"/>
  <c r="T183" i="6" s="1"/>
  <c r="B183" i="6"/>
  <c r="AU184" i="6"/>
  <c r="AN184" i="6" s="1"/>
  <c r="AK184" i="6" s="1"/>
  <c r="BA857" i="6"/>
  <c r="BB857" i="6" s="1"/>
  <c r="C857" i="6"/>
  <c r="G857" i="6"/>
  <c r="O857" i="6" s="1"/>
  <c r="U183" i="6" l="1"/>
  <c r="V183" i="6" s="1"/>
  <c r="AC184" i="6"/>
  <c r="I184" i="6" s="1"/>
  <c r="AO185" i="6"/>
  <c r="AR185" i="6" s="1"/>
  <c r="AT185" i="6" s="1"/>
  <c r="AB185" i="6" s="1"/>
  <c r="R185" i="6" s="1"/>
  <c r="H857" i="6"/>
  <c r="P857" i="6" s="1"/>
  <c r="L857" i="6"/>
  <c r="Z857" i="6" s="1"/>
  <c r="AZ858" i="6"/>
  <c r="AE184" i="6"/>
  <c r="AD184" i="6"/>
  <c r="D184" i="6"/>
  <c r="AL184" i="6"/>
  <c r="AS185" i="6" l="1"/>
  <c r="AA185" i="6" s="1"/>
  <c r="N185" i="6" s="1"/>
  <c r="X185" i="6"/>
  <c r="J184" i="6" s="1"/>
  <c r="Y185" i="6"/>
  <c r="F185" i="6" s="1"/>
  <c r="G858" i="6"/>
  <c r="O858" i="6" s="1"/>
  <c r="BA858" i="6"/>
  <c r="BB858" i="6" s="1"/>
  <c r="C858" i="6"/>
  <c r="AF184" i="6"/>
  <c r="S184" i="6"/>
  <c r="T184" i="6" s="1"/>
  <c r="E184" i="6"/>
  <c r="M184" i="6"/>
  <c r="Q184" i="6" s="1"/>
  <c r="AG184" i="6" l="1"/>
  <c r="AU185" i="6"/>
  <c r="AO186" i="6" s="1"/>
  <c r="AR186" i="6" s="1"/>
  <c r="AN185" i="6"/>
  <c r="H858" i="6"/>
  <c r="P858" i="6" s="1"/>
  <c r="L858" i="6"/>
  <c r="Z858" i="6" s="1"/>
  <c r="AZ859" i="6"/>
  <c r="B184" i="6"/>
  <c r="U184" i="6"/>
  <c r="AC185" i="6" l="1"/>
  <c r="I185" i="6" s="1"/>
  <c r="AE185" i="6"/>
  <c r="AK185" i="6"/>
  <c r="D185" i="6" s="1"/>
  <c r="AL185" i="6"/>
  <c r="E185" i="6" s="1"/>
  <c r="AD185" i="6"/>
  <c r="AS186" i="6"/>
  <c r="AA186" i="6" s="1"/>
  <c r="N186" i="6" s="1"/>
  <c r="C859" i="6"/>
  <c r="G859" i="6"/>
  <c r="O859" i="6" s="1"/>
  <c r="BA859" i="6"/>
  <c r="V184" i="6"/>
  <c r="X186" i="6"/>
  <c r="Y186" i="6"/>
  <c r="F186" i="6" s="1"/>
  <c r="AT186" i="6"/>
  <c r="AB186" i="6" s="1"/>
  <c r="R186" i="6" s="1"/>
  <c r="AF185" i="6" l="1"/>
  <c r="M185" i="6"/>
  <c r="Q185" i="6" s="1"/>
  <c r="S185" i="6"/>
  <c r="T185" i="6" s="1"/>
  <c r="AU186" i="6"/>
  <c r="H859" i="6"/>
  <c r="P859" i="6" s="1"/>
  <c r="L859" i="6"/>
  <c r="Z859" i="6" s="1"/>
  <c r="BB859" i="6"/>
  <c r="AZ860" i="6" s="1"/>
  <c r="J185" i="6"/>
  <c r="B185" i="6" s="1"/>
  <c r="AG185" i="6"/>
  <c r="U185" i="6" l="1"/>
  <c r="AN186" i="6"/>
  <c r="AL186" i="6" s="1"/>
  <c r="AO187" i="6"/>
  <c r="AR187" i="6" s="1"/>
  <c r="BA860" i="6"/>
  <c r="C860" i="6"/>
  <c r="G860" i="6"/>
  <c r="O860" i="6" s="1"/>
  <c r="V185" i="6"/>
  <c r="AC186" i="6"/>
  <c r="AE186" i="6" l="1"/>
  <c r="M186" i="6" s="1"/>
  <c r="Q186" i="6" s="1"/>
  <c r="AD186" i="6"/>
  <c r="AF186" i="6" s="1"/>
  <c r="AK186" i="6"/>
  <c r="D186" i="6" s="1"/>
  <c r="AS187" i="6"/>
  <c r="AA187" i="6" s="1"/>
  <c r="N187" i="6" s="1"/>
  <c r="L860" i="6"/>
  <c r="Z860" i="6" s="1"/>
  <c r="H860" i="6"/>
  <c r="P860" i="6" s="1"/>
  <c r="BB860" i="6"/>
  <c r="AZ861" i="6" s="1"/>
  <c r="I186" i="6"/>
  <c r="X187" i="6"/>
  <c r="Y187" i="6"/>
  <c r="F187" i="6" s="1"/>
  <c r="S186" i="6"/>
  <c r="T186" i="6" s="1"/>
  <c r="E186" i="6"/>
  <c r="AT187" i="6"/>
  <c r="AB187" i="6" s="1"/>
  <c r="R187" i="6" s="1"/>
  <c r="AU187" i="6" l="1"/>
  <c r="BA861" i="6"/>
  <c r="BB861" i="6" s="1"/>
  <c r="C861" i="6"/>
  <c r="G861" i="6"/>
  <c r="O861" i="6" s="1"/>
  <c r="J186" i="6"/>
  <c r="B186" i="6" s="1"/>
  <c r="U186" i="6"/>
  <c r="AG186" i="6"/>
  <c r="AC187" i="6" l="1"/>
  <c r="I187" i="6" s="1"/>
  <c r="AO188" i="6"/>
  <c r="AR188" i="6" s="1"/>
  <c r="L861" i="6"/>
  <c r="Z861" i="6"/>
  <c r="H861" i="6"/>
  <c r="P861" i="6" s="1"/>
  <c r="AZ862" i="6"/>
  <c r="AN187" i="6"/>
  <c r="V186" i="6"/>
  <c r="AL187" i="6" l="1"/>
  <c r="E187" i="6" s="1"/>
  <c r="AK187" i="6"/>
  <c r="D187" i="6" s="1"/>
  <c r="AS188" i="6"/>
  <c r="AA188" i="6" s="1"/>
  <c r="N188" i="6" s="1"/>
  <c r="AE187" i="6"/>
  <c r="AD187" i="6"/>
  <c r="G862" i="6"/>
  <c r="O862" i="6" s="1"/>
  <c r="C862" i="6"/>
  <c r="BA862" i="6"/>
  <c r="X188" i="6"/>
  <c r="J187" i="6" s="1"/>
  <c r="Y188" i="6"/>
  <c r="F188" i="6" s="1"/>
  <c r="AT188" i="6"/>
  <c r="AB188" i="6" s="1"/>
  <c r="R188" i="6" s="1"/>
  <c r="M187" i="6" l="1"/>
  <c r="Q187" i="6" s="1"/>
  <c r="AF187" i="6"/>
  <c r="AG187" i="6" s="1"/>
  <c r="AU188" i="6"/>
  <c r="S187" i="6"/>
  <c r="T187" i="6" s="1"/>
  <c r="L862" i="6"/>
  <c r="Z862" i="6" s="1"/>
  <c r="H862" i="6"/>
  <c r="P862" i="6" s="1"/>
  <c r="BB862" i="6"/>
  <c r="AZ863" i="6" s="1"/>
  <c r="B187" i="6"/>
  <c r="U187" i="6" l="1"/>
  <c r="V187" i="6" s="1"/>
  <c r="AN188" i="6"/>
  <c r="AO189" i="6"/>
  <c r="AR189" i="6" s="1"/>
  <c r="G863" i="6"/>
  <c r="O863" i="6" s="1"/>
  <c r="C863" i="6"/>
  <c r="BA863" i="6"/>
  <c r="AC188" i="6"/>
  <c r="AL188" i="6" l="1"/>
  <c r="E188" i="6" s="1"/>
  <c r="AK188" i="6"/>
  <c r="D188" i="6" s="1"/>
  <c r="AE188" i="6"/>
  <c r="AD188" i="6"/>
  <c r="S188" i="6" s="1"/>
  <c r="T188" i="6" s="1"/>
  <c r="AS189" i="6"/>
  <c r="AA189" i="6" s="1"/>
  <c r="N189" i="6" s="1"/>
  <c r="H863" i="6"/>
  <c r="P863" i="6" s="1"/>
  <c r="L863" i="6"/>
  <c r="Z863" i="6" s="1"/>
  <c r="BB863" i="6"/>
  <c r="AZ864" i="6" s="1"/>
  <c r="I188" i="6"/>
  <c r="X189" i="6"/>
  <c r="J188" i="6" s="1"/>
  <c r="Y189" i="6"/>
  <c r="F189" i="6" s="1"/>
  <c r="AT189" i="6"/>
  <c r="AB189" i="6" s="1"/>
  <c r="R189" i="6" s="1"/>
  <c r="M188" i="6" l="1"/>
  <c r="Q188" i="6" s="1"/>
  <c r="U188" i="6" s="1"/>
  <c r="AF188" i="6"/>
  <c r="AG188" i="6" s="1"/>
  <c r="AU189" i="6"/>
  <c r="C864" i="6"/>
  <c r="G864" i="6"/>
  <c r="O864" i="6" s="1"/>
  <c r="BA864" i="6"/>
  <c r="BB864" i="6" s="1"/>
  <c r="AZ865" i="6" s="1"/>
  <c r="B188" i="6"/>
  <c r="AC189" i="6" l="1"/>
  <c r="I189" i="6" s="1"/>
  <c r="AO190" i="6"/>
  <c r="AR190" i="6" s="1"/>
  <c r="AT190" i="6" s="1"/>
  <c r="AB190" i="6" s="1"/>
  <c r="R190" i="6" s="1"/>
  <c r="G865" i="6"/>
  <c r="O865" i="6" s="1"/>
  <c r="BA865" i="6"/>
  <c r="BB865" i="6" s="1"/>
  <c r="C865" i="6"/>
  <c r="L864" i="6"/>
  <c r="Z864" i="6" s="1"/>
  <c r="H864" i="6"/>
  <c r="P864" i="6" s="1"/>
  <c r="V188" i="6"/>
  <c r="AN189" i="6"/>
  <c r="AL189" i="6" l="1"/>
  <c r="E189" i="6" s="1"/>
  <c r="AK189" i="6"/>
  <c r="D189" i="6" s="1"/>
  <c r="AS190" i="6"/>
  <c r="AU190" i="6" s="1"/>
  <c r="AZ866" i="6"/>
  <c r="H865" i="6"/>
  <c r="P865" i="6" s="1"/>
  <c r="L865" i="6"/>
  <c r="Z865" i="6" s="1"/>
  <c r="AD189" i="6"/>
  <c r="AE189" i="6"/>
  <c r="X190" i="6"/>
  <c r="Y190" i="6"/>
  <c r="F190" i="6" s="1"/>
  <c r="M189" i="6" l="1"/>
  <c r="Q189" i="6" s="1"/>
  <c r="AA190" i="6"/>
  <c r="N190" i="6" s="1"/>
  <c r="G866" i="6"/>
  <c r="O866" i="6" s="1"/>
  <c r="BA866" i="6"/>
  <c r="BB866" i="6" s="1"/>
  <c r="C866" i="6"/>
  <c r="S189" i="6"/>
  <c r="T189" i="6" s="1"/>
  <c r="AF189" i="6"/>
  <c r="AG189" i="6" s="1"/>
  <c r="J189" i="6"/>
  <c r="B189" i="6" s="1"/>
  <c r="U189" i="6" l="1"/>
  <c r="AN190" i="6"/>
  <c r="AO191" i="6"/>
  <c r="H866" i="6"/>
  <c r="P866" i="6" s="1"/>
  <c r="L866" i="6"/>
  <c r="Z866" i="6" s="1"/>
  <c r="AZ867" i="6"/>
  <c r="V189" i="6"/>
  <c r="AC190" i="6"/>
  <c r="AE190" i="6" l="1"/>
  <c r="AK190" i="6"/>
  <c r="D190" i="6" s="1"/>
  <c r="AL190" i="6"/>
  <c r="E190" i="6" s="1"/>
  <c r="AD190" i="6"/>
  <c r="S190" i="6" s="1"/>
  <c r="T190" i="6" s="1"/>
  <c r="X191" i="6"/>
  <c r="J190" i="6" s="1"/>
  <c r="AR191" i="6"/>
  <c r="AT191" i="6" s="1"/>
  <c r="AB191" i="6" s="1"/>
  <c r="R191" i="6" s="1"/>
  <c r="AS191" i="6"/>
  <c r="AA191" i="6" s="1"/>
  <c r="N191" i="6" s="1"/>
  <c r="C867" i="6"/>
  <c r="G867" i="6"/>
  <c r="O867" i="6" s="1"/>
  <c r="BA867" i="6"/>
  <c r="I190" i="6"/>
  <c r="Y191" i="6"/>
  <c r="F191" i="6" s="1"/>
  <c r="AF190" i="6" l="1"/>
  <c r="AG190" i="6" s="1"/>
  <c r="M190" i="6"/>
  <c r="Q190" i="6" s="1"/>
  <c r="U190" i="6" s="1"/>
  <c r="AU191" i="6"/>
  <c r="AC191" i="6" s="1"/>
  <c r="H867" i="6"/>
  <c r="P867" i="6" s="1"/>
  <c r="L867" i="6"/>
  <c r="Z867" i="6" s="1"/>
  <c r="BB867" i="6"/>
  <c r="AZ868" i="6" s="1"/>
  <c r="B190" i="6"/>
  <c r="V190" i="6" l="1"/>
  <c r="AN191" i="6"/>
  <c r="AO192" i="6"/>
  <c r="AR192" i="6" s="1"/>
  <c r="AT192" i="6" s="1"/>
  <c r="AB192" i="6" s="1"/>
  <c r="R192" i="6" s="1"/>
  <c r="C868" i="6"/>
  <c r="G868" i="6"/>
  <c r="O868" i="6" s="1"/>
  <c r="BA868" i="6"/>
  <c r="I191" i="6"/>
  <c r="X192" i="6" l="1"/>
  <c r="J191" i="6" s="1"/>
  <c r="AD191" i="6"/>
  <c r="AK191" i="6"/>
  <c r="D191" i="6" s="1"/>
  <c r="AE191" i="6"/>
  <c r="AL191" i="6"/>
  <c r="E191" i="6" s="1"/>
  <c r="Y192" i="6"/>
  <c r="F192" i="6" s="1"/>
  <c r="AS192" i="6"/>
  <c r="AA192" i="6" s="1"/>
  <c r="N192" i="6" s="1"/>
  <c r="L868" i="6"/>
  <c r="Z868" i="6" s="1"/>
  <c r="H868" i="6"/>
  <c r="P868" i="6" s="1"/>
  <c r="BB868" i="6"/>
  <c r="AZ869" i="6" s="1"/>
  <c r="S191" i="6" l="1"/>
  <c r="T191" i="6" s="1"/>
  <c r="M191" i="6"/>
  <c r="Q191" i="6" s="1"/>
  <c r="AF191" i="6"/>
  <c r="AG191" i="6" s="1"/>
  <c r="B191" i="6"/>
  <c r="AU192" i="6"/>
  <c r="AN192" i="6" s="1"/>
  <c r="AK192" i="6" s="1"/>
  <c r="G869" i="6"/>
  <c r="O869" i="6" s="1"/>
  <c r="BA869" i="6"/>
  <c r="BB869" i="6" s="1"/>
  <c r="C869" i="6"/>
  <c r="U191" i="6" l="1"/>
  <c r="V191" i="6" s="1"/>
  <c r="AC192" i="6"/>
  <c r="I192" i="6" s="1"/>
  <c r="AO193" i="6"/>
  <c r="AR193" i="6" s="1"/>
  <c r="AT193" i="6" s="1"/>
  <c r="AB193" i="6" s="1"/>
  <c r="R193" i="6" s="1"/>
  <c r="L869" i="6"/>
  <c r="Z869" i="6" s="1"/>
  <c r="H869" i="6"/>
  <c r="P869" i="6" s="1"/>
  <c r="AZ870" i="6"/>
  <c r="AE192" i="6"/>
  <c r="AD192" i="6"/>
  <c r="AL192" i="6"/>
  <c r="D192" i="6"/>
  <c r="AS193" i="6" l="1"/>
  <c r="AA193" i="6" s="1"/>
  <c r="N193" i="6" s="1"/>
  <c r="Y193" i="6"/>
  <c r="F193" i="6" s="1"/>
  <c r="X193" i="6"/>
  <c r="J192" i="6" s="1"/>
  <c r="G870" i="6"/>
  <c r="O870" i="6" s="1"/>
  <c r="BA870" i="6"/>
  <c r="BB870" i="6" s="1"/>
  <c r="C870" i="6"/>
  <c r="AF192" i="6"/>
  <c r="S192" i="6"/>
  <c r="T192" i="6" s="1"/>
  <c r="E192" i="6"/>
  <c r="M192" i="6"/>
  <c r="Q192" i="6" s="1"/>
  <c r="AG192" i="6" l="1"/>
  <c r="AU193" i="6"/>
  <c r="AN193" i="6" s="1"/>
  <c r="AK193" i="6" s="1"/>
  <c r="AO194" i="6"/>
  <c r="AR194" i="6" s="1"/>
  <c r="L870" i="6"/>
  <c r="Z870" i="6" s="1"/>
  <c r="H870" i="6"/>
  <c r="P870" i="6" s="1"/>
  <c r="AZ871" i="6"/>
  <c r="B192" i="6"/>
  <c r="U192" i="6"/>
  <c r="AC193" i="6" l="1"/>
  <c r="AS194" i="6"/>
  <c r="AA194" i="6" s="1"/>
  <c r="N194" i="6" s="1"/>
  <c r="G871" i="6"/>
  <c r="O871" i="6" s="1"/>
  <c r="BA871" i="6"/>
  <c r="BB871" i="6" s="1"/>
  <c r="C871" i="6"/>
  <c r="V192" i="6"/>
  <c r="I193" i="6"/>
  <c r="X194" i="6"/>
  <c r="Y194" i="6"/>
  <c r="F194" i="6" s="1"/>
  <c r="AL193" i="6"/>
  <c r="D193" i="6"/>
  <c r="AE193" i="6"/>
  <c r="AD193" i="6"/>
  <c r="AT194" i="6"/>
  <c r="AB194" i="6" s="1"/>
  <c r="R194" i="6" s="1"/>
  <c r="AU194" i="6" l="1"/>
  <c r="AF193" i="6"/>
  <c r="L871" i="6"/>
  <c r="Z871" i="6"/>
  <c r="H871" i="6"/>
  <c r="P871" i="6" s="1"/>
  <c r="AZ872" i="6"/>
  <c r="J193" i="6"/>
  <c r="AG193" i="6"/>
  <c r="S193" i="6"/>
  <c r="T193" i="6" s="1"/>
  <c r="E193" i="6"/>
  <c r="M193" i="6"/>
  <c r="Q193" i="6" s="1"/>
  <c r="AN194" i="6" l="1"/>
  <c r="AO195" i="6"/>
  <c r="AR195" i="6" s="1"/>
  <c r="BA872" i="6"/>
  <c r="C872" i="6"/>
  <c r="G872" i="6"/>
  <c r="O872" i="6" s="1"/>
  <c r="B193" i="6"/>
  <c r="U193" i="6"/>
  <c r="AC194" i="6"/>
  <c r="AL194" i="6" l="1"/>
  <c r="AK194" i="6"/>
  <c r="D194" i="6" s="1"/>
  <c r="AE194" i="6"/>
  <c r="AD194" i="6"/>
  <c r="AF194" i="6" s="1"/>
  <c r="AS195" i="6"/>
  <c r="AA195" i="6" s="1"/>
  <c r="N195" i="6" s="1"/>
  <c r="V193" i="6"/>
  <c r="H872" i="6"/>
  <c r="P872" i="6" s="1"/>
  <c r="L872" i="6"/>
  <c r="Z872" i="6" s="1"/>
  <c r="BB872" i="6"/>
  <c r="AZ873" i="6" s="1"/>
  <c r="I194" i="6"/>
  <c r="X195" i="6"/>
  <c r="Y195" i="6"/>
  <c r="F195" i="6" s="1"/>
  <c r="E194" i="6"/>
  <c r="AT195" i="6"/>
  <c r="AB195" i="6" s="1"/>
  <c r="R195" i="6" s="1"/>
  <c r="M194" i="6" l="1"/>
  <c r="Q194" i="6" s="1"/>
  <c r="S194" i="6"/>
  <c r="T194" i="6" s="1"/>
  <c r="AU195" i="6"/>
  <c r="G873" i="6"/>
  <c r="O873" i="6" s="1"/>
  <c r="BA873" i="6"/>
  <c r="C873" i="6"/>
  <c r="J194" i="6"/>
  <c r="B194" i="6" s="1"/>
  <c r="AG194" i="6"/>
  <c r="U194" i="6" l="1"/>
  <c r="AN195" i="6"/>
  <c r="AK195" i="6" s="1"/>
  <c r="AO196" i="6"/>
  <c r="AR196" i="6" s="1"/>
  <c r="L873" i="6"/>
  <c r="Z873" i="6" s="1"/>
  <c r="H873" i="6"/>
  <c r="P873" i="6" s="1"/>
  <c r="BB873" i="6"/>
  <c r="AZ874" i="6" s="1"/>
  <c r="V194" i="6"/>
  <c r="AC195" i="6"/>
  <c r="AS196" i="6" l="1"/>
  <c r="BA874" i="6"/>
  <c r="BB874" i="6" s="1"/>
  <c r="AZ875" i="6" s="1"/>
  <c r="C874" i="6"/>
  <c r="G874" i="6"/>
  <c r="O874" i="6" s="1"/>
  <c r="I195" i="6"/>
  <c r="X196" i="6"/>
  <c r="Y196" i="6"/>
  <c r="F196" i="6" s="1"/>
  <c r="AL195" i="6"/>
  <c r="AE195" i="6"/>
  <c r="AD195" i="6"/>
  <c r="D195" i="6"/>
  <c r="AT196" i="6"/>
  <c r="AB196" i="6" s="1"/>
  <c r="R196" i="6" s="1"/>
  <c r="AA196" i="6"/>
  <c r="N196" i="6" s="1"/>
  <c r="AU196" i="6" l="1"/>
  <c r="AF195" i="6"/>
  <c r="AG195" i="6" s="1"/>
  <c r="G875" i="6"/>
  <c r="O875" i="6" s="1"/>
  <c r="BA875" i="6"/>
  <c r="BB875" i="6" s="1"/>
  <c r="C875" i="6"/>
  <c r="L874" i="6"/>
  <c r="H874" i="6"/>
  <c r="P874" i="6" s="1"/>
  <c r="Z874" i="6"/>
  <c r="J195" i="6"/>
  <c r="S195" i="6"/>
  <c r="T195" i="6" s="1"/>
  <c r="E195" i="6"/>
  <c r="M195" i="6"/>
  <c r="Q195" i="6" s="1"/>
  <c r="AN196" i="6" l="1"/>
  <c r="AK196" i="6" s="1"/>
  <c r="AO197" i="6"/>
  <c r="AR197" i="6" s="1"/>
  <c r="L875" i="6"/>
  <c r="Z875" i="6" s="1"/>
  <c r="H875" i="6"/>
  <c r="P875" i="6" s="1"/>
  <c r="AZ876" i="6"/>
  <c r="B195" i="6"/>
  <c r="U195" i="6"/>
  <c r="AC196" i="6"/>
  <c r="AS197" i="6" l="1"/>
  <c r="AA197" i="6" s="1"/>
  <c r="N197" i="6" s="1"/>
  <c r="V195" i="6"/>
  <c r="G876" i="6"/>
  <c r="O876" i="6" s="1"/>
  <c r="BA876" i="6"/>
  <c r="C876" i="6"/>
  <c r="I196" i="6"/>
  <c r="X197" i="6"/>
  <c r="Y197" i="6"/>
  <c r="F197" i="6" s="1"/>
  <c r="AL196" i="6"/>
  <c r="D196" i="6"/>
  <c r="AE196" i="6"/>
  <c r="AD196" i="6"/>
  <c r="AT197" i="6"/>
  <c r="AB197" i="6" s="1"/>
  <c r="R197" i="6" s="1"/>
  <c r="AU197" i="6" l="1"/>
  <c r="H876" i="6"/>
  <c r="P876" i="6" s="1"/>
  <c r="L876" i="6"/>
  <c r="Z876" i="6" s="1"/>
  <c r="BB876" i="6"/>
  <c r="AZ877" i="6" s="1"/>
  <c r="AF196" i="6"/>
  <c r="AG196" i="6" s="1"/>
  <c r="J196" i="6"/>
  <c r="S196" i="6"/>
  <c r="T196" i="6" s="1"/>
  <c r="E196" i="6"/>
  <c r="M196" i="6"/>
  <c r="Q196" i="6" s="1"/>
  <c r="AN197" i="6" l="1"/>
  <c r="AK197" i="6" s="1"/>
  <c r="AO198" i="6"/>
  <c r="AR198" i="6" s="1"/>
  <c r="G877" i="6"/>
  <c r="O877" i="6" s="1"/>
  <c r="BA877" i="6"/>
  <c r="C877" i="6"/>
  <c r="B196" i="6"/>
  <c r="U196" i="6"/>
  <c r="AC197" i="6"/>
  <c r="AS198" i="6" l="1"/>
  <c r="AA198" i="6" s="1"/>
  <c r="N198" i="6" s="1"/>
  <c r="L877" i="6"/>
  <c r="Z877" i="6"/>
  <c r="H877" i="6"/>
  <c r="P877" i="6" s="1"/>
  <c r="BB877" i="6"/>
  <c r="AZ878" i="6" s="1"/>
  <c r="V196" i="6"/>
  <c r="I197" i="6"/>
  <c r="X198" i="6"/>
  <c r="Y198" i="6"/>
  <c r="F198" i="6" s="1"/>
  <c r="AE197" i="6"/>
  <c r="AL197" i="6"/>
  <c r="AD197" i="6"/>
  <c r="D197" i="6"/>
  <c r="AT198" i="6"/>
  <c r="AB198" i="6" s="1"/>
  <c r="R198" i="6" s="1"/>
  <c r="AU198" i="6" l="1"/>
  <c r="G878" i="6"/>
  <c r="O878" i="6" s="1"/>
  <c r="BA878" i="6"/>
  <c r="C878" i="6"/>
  <c r="AF197" i="6"/>
  <c r="AG197" i="6" s="1"/>
  <c r="J197" i="6"/>
  <c r="S197" i="6"/>
  <c r="T197" i="6" s="1"/>
  <c r="E197" i="6"/>
  <c r="M197" i="6"/>
  <c r="Q197" i="6" s="1"/>
  <c r="AN198" i="6" l="1"/>
  <c r="AK198" i="6" s="1"/>
  <c r="D198" i="6" s="1"/>
  <c r="AO199" i="6"/>
  <c r="AR199" i="6" s="1"/>
  <c r="L878" i="6"/>
  <c r="Z878" i="6" s="1"/>
  <c r="H878" i="6"/>
  <c r="P878" i="6" s="1"/>
  <c r="BB878" i="6"/>
  <c r="AZ879" i="6" s="1"/>
  <c r="B197" i="6"/>
  <c r="U197" i="6"/>
  <c r="AC198" i="6"/>
  <c r="AD198" i="6" l="1"/>
  <c r="AL198" i="6"/>
  <c r="E198" i="6" s="1"/>
  <c r="AE198" i="6"/>
  <c r="AS199" i="6"/>
  <c r="AA199" i="6" s="1"/>
  <c r="N199" i="6" s="1"/>
  <c r="BA879" i="6"/>
  <c r="BB879" i="6" s="1"/>
  <c r="C879" i="6"/>
  <c r="G879" i="6"/>
  <c r="O879" i="6" s="1"/>
  <c r="V197" i="6"/>
  <c r="I198" i="6"/>
  <c r="X199" i="6"/>
  <c r="J198" i="6" s="1"/>
  <c r="Y199" i="6"/>
  <c r="F199" i="6" s="1"/>
  <c r="S198" i="6"/>
  <c r="T198" i="6" s="1"/>
  <c r="AT199" i="6"/>
  <c r="AB199" i="6" s="1"/>
  <c r="R199" i="6" s="1"/>
  <c r="M198" i="6" l="1"/>
  <c r="Q198" i="6" s="1"/>
  <c r="AF198" i="6"/>
  <c r="AG198" i="6" s="1"/>
  <c r="AU199" i="6"/>
  <c r="L879" i="6"/>
  <c r="Z879" i="6" s="1"/>
  <c r="H879" i="6"/>
  <c r="P879" i="6" s="1"/>
  <c r="AZ880" i="6"/>
  <c r="U198" i="6"/>
  <c r="B198" i="6"/>
  <c r="AN199" i="6" l="1"/>
  <c r="AK199" i="6" s="1"/>
  <c r="D199" i="6" s="1"/>
  <c r="AO200" i="6"/>
  <c r="AR200" i="6" s="1"/>
  <c r="G880" i="6"/>
  <c r="O880" i="6" s="1"/>
  <c r="C880" i="6"/>
  <c r="BA880" i="6"/>
  <c r="BB880" i="6" s="1"/>
  <c r="V198" i="6"/>
  <c r="AC199" i="6"/>
  <c r="AD199" i="6" l="1"/>
  <c r="AL199" i="6"/>
  <c r="AE199" i="6"/>
  <c r="AF199" i="6" s="1"/>
  <c r="AS200" i="6"/>
  <c r="AA200" i="6" s="1"/>
  <c r="N200" i="6" s="1"/>
  <c r="L880" i="6"/>
  <c r="Z880" i="6" s="1"/>
  <c r="H880" i="6"/>
  <c r="P880" i="6" s="1"/>
  <c r="AZ881" i="6"/>
  <c r="I199" i="6"/>
  <c r="X200" i="6"/>
  <c r="Y200" i="6"/>
  <c r="F200" i="6" s="1"/>
  <c r="S199" i="6"/>
  <c r="T199" i="6" s="1"/>
  <c r="E199" i="6"/>
  <c r="AT200" i="6"/>
  <c r="AB200" i="6" s="1"/>
  <c r="R200" i="6" s="1"/>
  <c r="M199" i="6" l="1"/>
  <c r="Q199" i="6" s="1"/>
  <c r="U199" i="6" s="1"/>
  <c r="AU200" i="6"/>
  <c r="C881" i="6"/>
  <c r="G881" i="6"/>
  <c r="O881" i="6" s="1"/>
  <c r="BA881" i="6"/>
  <c r="J199" i="6"/>
  <c r="B199" i="6" s="1"/>
  <c r="AG199" i="6"/>
  <c r="AN200" i="6" l="1"/>
  <c r="AK200" i="6" s="1"/>
  <c r="AO201" i="6"/>
  <c r="AR201" i="6" s="1"/>
  <c r="H881" i="6"/>
  <c r="P881" i="6" s="1"/>
  <c r="L881" i="6"/>
  <c r="Z881" i="6" s="1"/>
  <c r="BB881" i="6"/>
  <c r="AZ882" i="6" s="1"/>
  <c r="V199" i="6"/>
  <c r="AC200" i="6"/>
  <c r="AS201" i="6" l="1"/>
  <c r="AA201" i="6" s="1"/>
  <c r="N201" i="6" s="1"/>
  <c r="BA882" i="6"/>
  <c r="C882" i="6"/>
  <c r="G882" i="6"/>
  <c r="O882" i="6" s="1"/>
  <c r="I200" i="6"/>
  <c r="X201" i="6"/>
  <c r="Y201" i="6"/>
  <c r="F201" i="6" s="1"/>
  <c r="AT201" i="6"/>
  <c r="AB201" i="6" s="1"/>
  <c r="R201" i="6" s="1"/>
  <c r="AD200" i="6"/>
  <c r="AE200" i="6"/>
  <c r="AL200" i="6"/>
  <c r="D200" i="6"/>
  <c r="AU201" i="6" l="1"/>
  <c r="L882" i="6"/>
  <c r="Z882" i="6"/>
  <c r="H882" i="6"/>
  <c r="P882" i="6" s="1"/>
  <c r="BB882" i="6"/>
  <c r="AZ883" i="6" s="1"/>
  <c r="AF200" i="6"/>
  <c r="AG200" i="6" s="1"/>
  <c r="J200" i="6"/>
  <c r="S200" i="6"/>
  <c r="T200" i="6" s="1"/>
  <c r="E200" i="6"/>
  <c r="M200" i="6"/>
  <c r="Q200" i="6" s="1"/>
  <c r="AN201" i="6" l="1"/>
  <c r="AK201" i="6" s="1"/>
  <c r="AO202" i="6"/>
  <c r="AR202" i="6" s="1"/>
  <c r="BA883" i="6"/>
  <c r="BB883" i="6" s="1"/>
  <c r="G883" i="6"/>
  <c r="O883" i="6" s="1"/>
  <c r="C883" i="6"/>
  <c r="B200" i="6"/>
  <c r="U200" i="6"/>
  <c r="AC201" i="6"/>
  <c r="AS202" i="6" l="1"/>
  <c r="AA202" i="6" s="1"/>
  <c r="N202" i="6" s="1"/>
  <c r="L883" i="6"/>
  <c r="H883" i="6"/>
  <c r="P883" i="6" s="1"/>
  <c r="Z883" i="6"/>
  <c r="AZ884" i="6"/>
  <c r="V200" i="6"/>
  <c r="I201" i="6"/>
  <c r="X202" i="6"/>
  <c r="Y202" i="6"/>
  <c r="F202" i="6" s="1"/>
  <c r="AE201" i="6"/>
  <c r="AD201" i="6"/>
  <c r="D201" i="6"/>
  <c r="AL201" i="6"/>
  <c r="AT202" i="6"/>
  <c r="AB202" i="6" s="1"/>
  <c r="R202" i="6" s="1"/>
  <c r="AU202" i="6" l="1"/>
  <c r="G884" i="6"/>
  <c r="O884" i="6" s="1"/>
  <c r="BA884" i="6"/>
  <c r="BB884" i="6" s="1"/>
  <c r="C884" i="6"/>
  <c r="AF201" i="6"/>
  <c r="AG201" i="6" s="1"/>
  <c r="J201" i="6"/>
  <c r="S201" i="6"/>
  <c r="T201" i="6" s="1"/>
  <c r="E201" i="6"/>
  <c r="M201" i="6"/>
  <c r="Q201" i="6" s="1"/>
  <c r="AN202" i="6" l="1"/>
  <c r="AK202" i="6" s="1"/>
  <c r="AO203" i="6"/>
  <c r="AR203" i="6" s="1"/>
  <c r="L884" i="6"/>
  <c r="Z884" i="6" s="1"/>
  <c r="H884" i="6"/>
  <c r="P884" i="6" s="1"/>
  <c r="AZ885" i="6"/>
  <c r="B201" i="6"/>
  <c r="U201" i="6"/>
  <c r="AC202" i="6"/>
  <c r="AS203" i="6" l="1"/>
  <c r="AA203" i="6" s="1"/>
  <c r="N203" i="6" s="1"/>
  <c r="C885" i="6"/>
  <c r="G885" i="6"/>
  <c r="O885" i="6" s="1"/>
  <c r="BA885" i="6"/>
  <c r="V201" i="6"/>
  <c r="I202" i="6"/>
  <c r="X203" i="6"/>
  <c r="J202" i="6" s="1"/>
  <c r="Y203" i="6"/>
  <c r="F203" i="6" s="1"/>
  <c r="AT203" i="6"/>
  <c r="AB203" i="6" s="1"/>
  <c r="R203" i="6" s="1"/>
  <c r="D202" i="6"/>
  <c r="AL202" i="6"/>
  <c r="AD202" i="6"/>
  <c r="AE202" i="6"/>
  <c r="AU203" i="6" l="1"/>
  <c r="L885" i="6"/>
  <c r="H885" i="6"/>
  <c r="P885" i="6" s="1"/>
  <c r="Z885" i="6"/>
  <c r="BB885" i="6"/>
  <c r="AZ886" i="6" s="1"/>
  <c r="AF202" i="6"/>
  <c r="AG202" i="6" s="1"/>
  <c r="S202" i="6"/>
  <c r="T202" i="6" s="1"/>
  <c r="E202" i="6"/>
  <c r="B202" i="6" s="1"/>
  <c r="M202" i="6"/>
  <c r="Q202" i="6" s="1"/>
  <c r="AN203" i="6" l="1"/>
  <c r="AK203" i="6" s="1"/>
  <c r="AO204" i="6"/>
  <c r="AR204" i="6" s="1"/>
  <c r="G886" i="6"/>
  <c r="O886" i="6" s="1"/>
  <c r="BA886" i="6"/>
  <c r="BB886" i="6" s="1"/>
  <c r="AZ887" i="6" s="1"/>
  <c r="C886" i="6"/>
  <c r="U202" i="6"/>
  <c r="V202" i="6" s="1"/>
  <c r="AC203" i="6"/>
  <c r="AS204" i="6" l="1"/>
  <c r="AA204" i="6" s="1"/>
  <c r="N204" i="6" s="1"/>
  <c r="G887" i="6"/>
  <c r="O887" i="6" s="1"/>
  <c r="BA887" i="6"/>
  <c r="BB887" i="6" s="1"/>
  <c r="C887" i="6"/>
  <c r="L886" i="6"/>
  <c r="Z886" i="6" s="1"/>
  <c r="H886" i="6"/>
  <c r="P886" i="6" s="1"/>
  <c r="I203" i="6"/>
  <c r="X204" i="6"/>
  <c r="J203" i="6" s="1"/>
  <c r="Y204" i="6"/>
  <c r="F204" i="6" s="1"/>
  <c r="AD203" i="6"/>
  <c r="D203" i="6"/>
  <c r="AE203" i="6"/>
  <c r="AL203" i="6"/>
  <c r="AT204" i="6"/>
  <c r="AB204" i="6" s="1"/>
  <c r="R204" i="6" s="1"/>
  <c r="AU204" i="6" l="1"/>
  <c r="H887" i="6"/>
  <c r="P887" i="6" s="1"/>
  <c r="L887" i="6"/>
  <c r="Z887" i="6" s="1"/>
  <c r="AZ888" i="6"/>
  <c r="AF203" i="6"/>
  <c r="AG203" i="6" s="1"/>
  <c r="S203" i="6"/>
  <c r="T203" i="6" s="1"/>
  <c r="E203" i="6"/>
  <c r="B203" i="6" s="1"/>
  <c r="M203" i="6"/>
  <c r="Q203" i="6" s="1"/>
  <c r="AN204" i="6" l="1"/>
  <c r="AK204" i="6" s="1"/>
  <c r="AO205" i="6"/>
  <c r="AR205" i="6" s="1"/>
  <c r="G888" i="6"/>
  <c r="O888" i="6" s="1"/>
  <c r="BA888" i="6"/>
  <c r="C888" i="6"/>
  <c r="U203" i="6"/>
  <c r="V203" i="6" s="1"/>
  <c r="AC204" i="6"/>
  <c r="AS205" i="6" l="1"/>
  <c r="AA205" i="6" s="1"/>
  <c r="N205" i="6" s="1"/>
  <c r="L888" i="6"/>
  <c r="H888" i="6"/>
  <c r="P888" i="6" s="1"/>
  <c r="Z888" i="6"/>
  <c r="BB888" i="6"/>
  <c r="AZ889" i="6" s="1"/>
  <c r="I204" i="6"/>
  <c r="X205" i="6"/>
  <c r="J204" i="6" s="1"/>
  <c r="Y205" i="6"/>
  <c r="F205" i="6" s="1"/>
  <c r="AD204" i="6"/>
  <c r="AL204" i="6"/>
  <c r="D204" i="6"/>
  <c r="AE204" i="6"/>
  <c r="AT205" i="6"/>
  <c r="AB205" i="6" s="1"/>
  <c r="R205" i="6" s="1"/>
  <c r="AU205" i="6" l="1"/>
  <c r="C889" i="6"/>
  <c r="G889" i="6"/>
  <c r="O889" i="6" s="1"/>
  <c r="BA889" i="6"/>
  <c r="BB889" i="6" s="1"/>
  <c r="AF204" i="6"/>
  <c r="AG204" i="6" s="1"/>
  <c r="S204" i="6"/>
  <c r="T204" i="6" s="1"/>
  <c r="E204" i="6"/>
  <c r="B204" i="6" s="1"/>
  <c r="M204" i="6"/>
  <c r="Q204" i="6" s="1"/>
  <c r="AN205" i="6" l="1"/>
  <c r="AK205" i="6" s="1"/>
  <c r="AO206" i="6"/>
  <c r="AR206" i="6" s="1"/>
  <c r="H889" i="6"/>
  <c r="P889" i="6" s="1"/>
  <c r="L889" i="6"/>
  <c r="Z889" i="6" s="1"/>
  <c r="AZ890" i="6"/>
  <c r="U204" i="6"/>
  <c r="V204" i="6" s="1"/>
  <c r="AC205" i="6"/>
  <c r="AS206" i="6" l="1"/>
  <c r="AA206" i="6" s="1"/>
  <c r="N206" i="6" s="1"/>
  <c r="BA890" i="6"/>
  <c r="BB890" i="6" s="1"/>
  <c r="C890" i="6"/>
  <c r="G890" i="6"/>
  <c r="O890" i="6" s="1"/>
  <c r="I205" i="6"/>
  <c r="X206" i="6"/>
  <c r="Y206" i="6"/>
  <c r="F206" i="6" s="1"/>
  <c r="AE205" i="6"/>
  <c r="AD205" i="6"/>
  <c r="D205" i="6"/>
  <c r="AL205" i="6"/>
  <c r="AT206" i="6"/>
  <c r="AB206" i="6" s="1"/>
  <c r="R206" i="6" s="1"/>
  <c r="AU206" i="6" l="1"/>
  <c r="L890" i="6"/>
  <c r="H890" i="6"/>
  <c r="P890" i="6" s="1"/>
  <c r="Z890" i="6"/>
  <c r="AZ891" i="6"/>
  <c r="AF205" i="6"/>
  <c r="AG205" i="6" s="1"/>
  <c r="J205" i="6"/>
  <c r="S205" i="6"/>
  <c r="T205" i="6" s="1"/>
  <c r="E205" i="6"/>
  <c r="M205" i="6"/>
  <c r="Q205" i="6" s="1"/>
  <c r="AN206" i="6" l="1"/>
  <c r="AK206" i="6" s="1"/>
  <c r="AO207" i="6"/>
  <c r="AR207" i="6" s="1"/>
  <c r="G891" i="6"/>
  <c r="O891" i="6" s="1"/>
  <c r="BA891" i="6"/>
  <c r="C891" i="6"/>
  <c r="B205" i="6"/>
  <c r="U205" i="6"/>
  <c r="AC206" i="6"/>
  <c r="AS207" i="6" l="1"/>
  <c r="H891" i="6"/>
  <c r="P891" i="6" s="1"/>
  <c r="L891" i="6"/>
  <c r="Z891" i="6" s="1"/>
  <c r="BB891" i="6"/>
  <c r="AZ892" i="6" s="1"/>
  <c r="V205" i="6"/>
  <c r="I206" i="6"/>
  <c r="X207" i="6"/>
  <c r="Y207" i="6"/>
  <c r="F207" i="6" s="1"/>
  <c r="AT207" i="6"/>
  <c r="AB207" i="6" s="1"/>
  <c r="R207" i="6" s="1"/>
  <c r="AL206" i="6"/>
  <c r="AE206" i="6"/>
  <c r="AD206" i="6"/>
  <c r="D206" i="6"/>
  <c r="AU207" i="6" l="1"/>
  <c r="C892" i="6"/>
  <c r="G892" i="6"/>
  <c r="O892" i="6" s="1"/>
  <c r="BA892" i="6"/>
  <c r="BB892" i="6" s="1"/>
  <c r="AZ893" i="6" s="1"/>
  <c r="AF206" i="6"/>
  <c r="AG206" i="6" s="1"/>
  <c r="J206" i="6"/>
  <c r="S206" i="6"/>
  <c r="T206" i="6" s="1"/>
  <c r="E206" i="6"/>
  <c r="M206" i="6"/>
  <c r="Q206" i="6" s="1"/>
  <c r="AA207" i="6"/>
  <c r="N207" i="6" s="1"/>
  <c r="AN207" i="6" l="1"/>
  <c r="AO208" i="6"/>
  <c r="AR208" i="6" s="1"/>
  <c r="G893" i="6"/>
  <c r="O893" i="6" s="1"/>
  <c r="BA893" i="6"/>
  <c r="C893" i="6"/>
  <c r="H892" i="6"/>
  <c r="P892" i="6" s="1"/>
  <c r="L892" i="6"/>
  <c r="Z892" i="6" s="1"/>
  <c r="B206" i="6"/>
  <c r="U206" i="6"/>
  <c r="AC207" i="6"/>
  <c r="I207" i="6" s="1"/>
  <c r="AL207" i="6" l="1"/>
  <c r="AK207" i="6"/>
  <c r="AD207" i="6"/>
  <c r="D207" i="6"/>
  <c r="AE207" i="6"/>
  <c r="AS208" i="6"/>
  <c r="AA208" i="6" s="1"/>
  <c r="N208" i="6" s="1"/>
  <c r="H893" i="6"/>
  <c r="P893" i="6" s="1"/>
  <c r="L893" i="6"/>
  <c r="Z893" i="6" s="1"/>
  <c r="BB893" i="6"/>
  <c r="AZ894" i="6" s="1"/>
  <c r="V206" i="6"/>
  <c r="X208" i="6"/>
  <c r="Y208" i="6"/>
  <c r="F208" i="6" s="1"/>
  <c r="E207" i="6"/>
  <c r="AT208" i="6"/>
  <c r="AB208" i="6" s="1"/>
  <c r="R208" i="6" s="1"/>
  <c r="AF207" i="6" l="1"/>
  <c r="S207" i="6"/>
  <c r="T207" i="6" s="1"/>
  <c r="M207" i="6"/>
  <c r="Q207" i="6" s="1"/>
  <c r="U207" i="6" s="1"/>
  <c r="AU208" i="6"/>
  <c r="BA894" i="6"/>
  <c r="C894" i="6"/>
  <c r="G894" i="6"/>
  <c r="O894" i="6" s="1"/>
  <c r="J207" i="6"/>
  <c r="B207" i="6" s="1"/>
  <c r="AG207" i="6"/>
  <c r="AN208" i="6" l="1"/>
  <c r="AO209" i="6"/>
  <c r="AR209" i="6" s="1"/>
  <c r="H894" i="6"/>
  <c r="P894" i="6" s="1"/>
  <c r="L894" i="6"/>
  <c r="Z894" i="6" s="1"/>
  <c r="BB894" i="6"/>
  <c r="AZ895" i="6" s="1"/>
  <c r="V207" i="6"/>
  <c r="AC208" i="6"/>
  <c r="AL208" i="6" l="1"/>
  <c r="AK208" i="6"/>
  <c r="AE208" i="6"/>
  <c r="M208" i="6" s="1"/>
  <c r="Q208" i="6" s="1"/>
  <c r="D208" i="6"/>
  <c r="AD208" i="6"/>
  <c r="AS209" i="6"/>
  <c r="AA209" i="6" s="1"/>
  <c r="N209" i="6" s="1"/>
  <c r="G895" i="6"/>
  <c r="O895" i="6" s="1"/>
  <c r="BA895" i="6"/>
  <c r="C895" i="6"/>
  <c r="I208" i="6"/>
  <c r="X209" i="6"/>
  <c r="Y209" i="6"/>
  <c r="F209" i="6" s="1"/>
  <c r="E208" i="6"/>
  <c r="AT209" i="6"/>
  <c r="AB209" i="6" s="1"/>
  <c r="R209" i="6" s="1"/>
  <c r="AF208" i="6" l="1"/>
  <c r="S208" i="6"/>
  <c r="T208" i="6" s="1"/>
  <c r="AU209" i="6"/>
  <c r="L895" i="6"/>
  <c r="Z895" i="6" s="1"/>
  <c r="H895" i="6"/>
  <c r="P895" i="6" s="1"/>
  <c r="BB895" i="6"/>
  <c r="AZ896" i="6" s="1"/>
  <c r="J208" i="6"/>
  <c r="B208" i="6" s="1"/>
  <c r="U208" i="6"/>
  <c r="AG208" i="6"/>
  <c r="V208" i="6" l="1"/>
  <c r="AN209" i="6"/>
  <c r="AK209" i="6" s="1"/>
  <c r="AO210" i="6"/>
  <c r="AR210" i="6" s="1"/>
  <c r="G896" i="6"/>
  <c r="O896" i="6" s="1"/>
  <c r="BA896" i="6"/>
  <c r="BB896" i="6" s="1"/>
  <c r="AZ897" i="6" s="1"/>
  <c r="C896" i="6"/>
  <c r="AC209" i="6"/>
  <c r="AS210" i="6" l="1"/>
  <c r="AA210" i="6" s="1"/>
  <c r="N210" i="6" s="1"/>
  <c r="G897" i="6"/>
  <c r="O897" i="6" s="1"/>
  <c r="BA897" i="6"/>
  <c r="C897" i="6"/>
  <c r="L896" i="6"/>
  <c r="Z896" i="6" s="1"/>
  <c r="H896" i="6"/>
  <c r="P896" i="6" s="1"/>
  <c r="I209" i="6"/>
  <c r="X210" i="6"/>
  <c r="Y210" i="6"/>
  <c r="F210" i="6" s="1"/>
  <c r="AE209" i="6"/>
  <c r="AD209" i="6"/>
  <c r="AL209" i="6"/>
  <c r="D209" i="6"/>
  <c r="AT210" i="6"/>
  <c r="AB210" i="6" s="1"/>
  <c r="R210" i="6" s="1"/>
  <c r="AU210" i="6" l="1"/>
  <c r="H897" i="6"/>
  <c r="P897" i="6" s="1"/>
  <c r="L897" i="6"/>
  <c r="Z897" i="6" s="1"/>
  <c r="BB897" i="6"/>
  <c r="AZ898" i="6" s="1"/>
  <c r="AF209" i="6"/>
  <c r="AG209" i="6" s="1"/>
  <c r="J209" i="6"/>
  <c r="S209" i="6"/>
  <c r="T209" i="6" s="1"/>
  <c r="E209" i="6"/>
  <c r="M209" i="6"/>
  <c r="Q209" i="6" s="1"/>
  <c r="AN210" i="6" l="1"/>
  <c r="AK210" i="6" s="1"/>
  <c r="AO211" i="6"/>
  <c r="AR211" i="6" s="1"/>
  <c r="BA898" i="6"/>
  <c r="C898" i="6"/>
  <c r="G898" i="6"/>
  <c r="O898" i="6" s="1"/>
  <c r="B209" i="6"/>
  <c r="U209" i="6"/>
  <c r="AC210" i="6"/>
  <c r="AS211" i="6" l="1"/>
  <c r="AA211" i="6" s="1"/>
  <c r="N211" i="6" s="1"/>
  <c r="L898" i="6"/>
  <c r="Z898" i="6" s="1"/>
  <c r="H898" i="6"/>
  <c r="P898" i="6" s="1"/>
  <c r="BB898" i="6"/>
  <c r="AZ899" i="6" s="1"/>
  <c r="V209" i="6"/>
  <c r="I210" i="6"/>
  <c r="X211" i="6"/>
  <c r="J210" i="6" s="1"/>
  <c r="Y211" i="6"/>
  <c r="F211" i="6" s="1"/>
  <c r="AT211" i="6"/>
  <c r="AB211" i="6" s="1"/>
  <c r="R211" i="6" s="1"/>
  <c r="AE210" i="6"/>
  <c r="D210" i="6"/>
  <c r="AD210" i="6"/>
  <c r="AL210" i="6"/>
  <c r="AU211" i="6" l="1"/>
  <c r="G899" i="6"/>
  <c r="O899" i="6" s="1"/>
  <c r="BA899" i="6"/>
  <c r="BB899" i="6" s="1"/>
  <c r="C899" i="6"/>
  <c r="AF210" i="6"/>
  <c r="AG210" i="6" s="1"/>
  <c r="S210" i="6"/>
  <c r="T210" i="6" s="1"/>
  <c r="E210" i="6"/>
  <c r="B210" i="6" s="1"/>
  <c r="M210" i="6"/>
  <c r="Q210" i="6" s="1"/>
  <c r="AN211" i="6" l="1"/>
  <c r="AK211" i="6" s="1"/>
  <c r="AO212" i="6"/>
  <c r="AR212" i="6" s="1"/>
  <c r="L899" i="6"/>
  <c r="Z899" i="6" s="1"/>
  <c r="H899" i="6"/>
  <c r="P899" i="6" s="1"/>
  <c r="AZ900" i="6"/>
  <c r="U210" i="6"/>
  <c r="V210" i="6" s="1"/>
  <c r="AE211" i="6"/>
  <c r="AD211" i="6"/>
  <c r="AL211" i="6"/>
  <c r="D211" i="6"/>
  <c r="AC211" i="6"/>
  <c r="AS212" i="6" l="1"/>
  <c r="G900" i="6"/>
  <c r="O900" i="6" s="1"/>
  <c r="C900" i="6"/>
  <c r="BA900" i="6"/>
  <c r="I211" i="6"/>
  <c r="AF211" i="6"/>
  <c r="X212" i="6"/>
  <c r="Y212" i="6"/>
  <c r="F212" i="6" s="1"/>
  <c r="S211" i="6"/>
  <c r="T211" i="6" s="1"/>
  <c r="E211" i="6"/>
  <c r="M211" i="6"/>
  <c r="Q211" i="6" s="1"/>
  <c r="AT212" i="6"/>
  <c r="AB212" i="6" s="1"/>
  <c r="R212" i="6" s="1"/>
  <c r="AA212" i="6"/>
  <c r="N212" i="6" s="1"/>
  <c r="AU212" i="6" l="1"/>
  <c r="L900" i="6"/>
  <c r="Z900" i="6"/>
  <c r="H900" i="6"/>
  <c r="P900" i="6" s="1"/>
  <c r="BB900" i="6"/>
  <c r="AZ901" i="6" s="1"/>
  <c r="J211" i="6"/>
  <c r="B211" i="6" s="1"/>
  <c r="U211" i="6"/>
  <c r="AG211" i="6"/>
  <c r="AN212" i="6" l="1"/>
  <c r="AK212" i="6" s="1"/>
  <c r="AO213" i="6"/>
  <c r="AR213" i="6" s="1"/>
  <c r="G901" i="6"/>
  <c r="O901" i="6" s="1"/>
  <c r="BA901" i="6"/>
  <c r="BB901" i="6" s="1"/>
  <c r="AZ902" i="6" s="1"/>
  <c r="C901" i="6"/>
  <c r="V211" i="6"/>
  <c r="AC212" i="6"/>
  <c r="AS213" i="6" l="1"/>
  <c r="AA213" i="6" s="1"/>
  <c r="N213" i="6" s="1"/>
  <c r="BA902" i="6"/>
  <c r="BB902" i="6" s="1"/>
  <c r="AZ903" i="6" s="1"/>
  <c r="C902" i="6"/>
  <c r="G902" i="6"/>
  <c r="O902" i="6" s="1"/>
  <c r="L901" i="6"/>
  <c r="Z901" i="6" s="1"/>
  <c r="H901" i="6"/>
  <c r="P901" i="6" s="1"/>
  <c r="I212" i="6"/>
  <c r="X213" i="6"/>
  <c r="Y213" i="6"/>
  <c r="F213" i="6" s="1"/>
  <c r="AE212" i="6"/>
  <c r="AD212" i="6"/>
  <c r="D212" i="6"/>
  <c r="AL212" i="6"/>
  <c r="AT213" i="6"/>
  <c r="AB213" i="6" s="1"/>
  <c r="R213" i="6" s="1"/>
  <c r="AU213" i="6" l="1"/>
  <c r="G903" i="6"/>
  <c r="O903" i="6" s="1"/>
  <c r="BA903" i="6"/>
  <c r="C903" i="6"/>
  <c r="L902" i="6"/>
  <c r="Z902" i="6" s="1"/>
  <c r="H902" i="6"/>
  <c r="P902" i="6" s="1"/>
  <c r="AF212" i="6"/>
  <c r="AG212" i="6" s="1"/>
  <c r="J212" i="6"/>
  <c r="S212" i="6"/>
  <c r="T212" i="6" s="1"/>
  <c r="E212" i="6"/>
  <c r="M212" i="6"/>
  <c r="Q212" i="6" s="1"/>
  <c r="AN213" i="6" l="1"/>
  <c r="AK213" i="6" s="1"/>
  <c r="AO214" i="6"/>
  <c r="AR214" i="6" s="1"/>
  <c r="L903" i="6"/>
  <c r="Z903" i="6"/>
  <c r="H903" i="6"/>
  <c r="P903" i="6" s="1"/>
  <c r="BB903" i="6"/>
  <c r="AZ904" i="6" s="1"/>
  <c r="B212" i="6"/>
  <c r="U212" i="6"/>
  <c r="AC213" i="6"/>
  <c r="AS214" i="6" l="1"/>
  <c r="AA214" i="6" s="1"/>
  <c r="N214" i="6" s="1"/>
  <c r="BA904" i="6"/>
  <c r="G904" i="6"/>
  <c r="O904" i="6" s="1"/>
  <c r="C904" i="6"/>
  <c r="V212" i="6"/>
  <c r="I213" i="6"/>
  <c r="X214" i="6"/>
  <c r="Y214" i="6"/>
  <c r="F214" i="6" s="1"/>
  <c r="AE213" i="6"/>
  <c r="AD213" i="6"/>
  <c r="AL213" i="6"/>
  <c r="D213" i="6"/>
  <c r="AT214" i="6"/>
  <c r="AB214" i="6" s="1"/>
  <c r="R214" i="6" s="1"/>
  <c r="AU214" i="6" l="1"/>
  <c r="L904" i="6"/>
  <c r="Z904" i="6" s="1"/>
  <c r="H904" i="6"/>
  <c r="P904" i="6" s="1"/>
  <c r="BB904" i="6"/>
  <c r="AZ905" i="6" s="1"/>
  <c r="AF213" i="6"/>
  <c r="AG213" i="6" s="1"/>
  <c r="J213" i="6"/>
  <c r="S213" i="6"/>
  <c r="T213" i="6" s="1"/>
  <c r="E213" i="6"/>
  <c r="B213" i="6" s="1"/>
  <c r="M213" i="6"/>
  <c r="Q213" i="6" s="1"/>
  <c r="AC214" i="6" l="1"/>
  <c r="I214" i="6" s="1"/>
  <c r="AO215" i="6"/>
  <c r="AR215" i="6" s="1"/>
  <c r="BA905" i="6"/>
  <c r="BB905" i="6" s="1"/>
  <c r="C905" i="6"/>
  <c r="G905" i="6"/>
  <c r="O905" i="6" s="1"/>
  <c r="U213" i="6"/>
  <c r="V213" i="6" s="1"/>
  <c r="AN214" i="6"/>
  <c r="AD214" i="6" l="1"/>
  <c r="AK214" i="6"/>
  <c r="AS215" i="6"/>
  <c r="AA215" i="6" s="1"/>
  <c r="N215" i="6" s="1"/>
  <c r="L905" i="6"/>
  <c r="Z905" i="6" s="1"/>
  <c r="H905" i="6"/>
  <c r="P905" i="6" s="1"/>
  <c r="AZ906" i="6"/>
  <c r="X215" i="6"/>
  <c r="Y215" i="6"/>
  <c r="F215" i="6" s="1"/>
  <c r="AL214" i="6"/>
  <c r="AE214" i="6"/>
  <c r="D214" i="6"/>
  <c r="AT215" i="6"/>
  <c r="AB215" i="6" s="1"/>
  <c r="R215" i="6" s="1"/>
  <c r="S214" i="6" l="1"/>
  <c r="T214" i="6" s="1"/>
  <c r="AF214" i="6"/>
  <c r="AU215" i="6"/>
  <c r="AO216" i="6" s="1"/>
  <c r="AR216" i="6" s="1"/>
  <c r="G906" i="6"/>
  <c r="O906" i="6" s="1"/>
  <c r="BA906" i="6"/>
  <c r="C906" i="6"/>
  <c r="J214" i="6"/>
  <c r="AG214" i="6"/>
  <c r="M214" i="6"/>
  <c r="Q214" i="6" s="1"/>
  <c r="U214" i="6" s="1"/>
  <c r="E214" i="6"/>
  <c r="AS216" i="6" l="1"/>
  <c r="H906" i="6"/>
  <c r="P906" i="6" s="1"/>
  <c r="L906" i="6"/>
  <c r="Z906" i="6" s="1"/>
  <c r="BB906" i="6"/>
  <c r="AZ907" i="6" s="1"/>
  <c r="B214" i="6"/>
  <c r="V214" i="6" s="1"/>
  <c r="AN215" i="6"/>
  <c r="AC215" i="6"/>
  <c r="AK215" i="6" l="1"/>
  <c r="D215" i="6" s="1"/>
  <c r="BA907" i="6"/>
  <c r="C907" i="6"/>
  <c r="G907" i="6"/>
  <c r="O907" i="6" s="1"/>
  <c r="I215" i="6"/>
  <c r="X216" i="6"/>
  <c r="Y216" i="6"/>
  <c r="F216" i="6" s="1"/>
  <c r="AL215" i="6"/>
  <c r="E215" i="6" s="1"/>
  <c r="AT216" i="6"/>
  <c r="AE215" i="6"/>
  <c r="AD215" i="6"/>
  <c r="AA216" i="6"/>
  <c r="N216" i="6" s="1"/>
  <c r="AB216" i="6" l="1"/>
  <c r="R216" i="6" s="1"/>
  <c r="AU216" i="6"/>
  <c r="H907" i="6"/>
  <c r="P907" i="6" s="1"/>
  <c r="L907" i="6"/>
  <c r="Z907" i="6" s="1"/>
  <c r="BB907" i="6"/>
  <c r="AZ908" i="6" s="1"/>
  <c r="J215" i="6"/>
  <c r="B215" i="6" s="1"/>
  <c r="AF215" i="6"/>
  <c r="AG215" i="6" s="1"/>
  <c r="M215" i="6"/>
  <c r="Q215" i="6" s="1"/>
  <c r="S215" i="6"/>
  <c r="T215" i="6" s="1"/>
  <c r="AC216" i="6" l="1"/>
  <c r="I216" i="6" s="1"/>
  <c r="AO217" i="6"/>
  <c r="AR217" i="6" s="1"/>
  <c r="G908" i="6"/>
  <c r="O908" i="6" s="1"/>
  <c r="C908" i="6"/>
  <c r="BA908" i="6"/>
  <c r="U215" i="6"/>
  <c r="V215" i="6" s="1"/>
  <c r="AN216" i="6"/>
  <c r="AL216" i="6" l="1"/>
  <c r="E216" i="6" s="1"/>
  <c r="AK216" i="6"/>
  <c r="AS217" i="6"/>
  <c r="AA217" i="6" s="1"/>
  <c r="N217" i="6" s="1"/>
  <c r="L908" i="6"/>
  <c r="Z908" i="6" s="1"/>
  <c r="H908" i="6"/>
  <c r="P908" i="6" s="1"/>
  <c r="BB908" i="6"/>
  <c r="AZ909" i="6" s="1"/>
  <c r="D216" i="6"/>
  <c r="X217" i="6"/>
  <c r="Y217" i="6"/>
  <c r="F217" i="6" s="1"/>
  <c r="AD216" i="6"/>
  <c r="AE216" i="6"/>
  <c r="AT217" i="6"/>
  <c r="AB217" i="6" s="1"/>
  <c r="R217" i="6" s="1"/>
  <c r="M216" i="6" l="1"/>
  <c r="Q216" i="6" s="1"/>
  <c r="AU217" i="6"/>
  <c r="BA909" i="6"/>
  <c r="G909" i="6"/>
  <c r="O909" i="6" s="1"/>
  <c r="C909" i="6"/>
  <c r="S216" i="6"/>
  <c r="T216" i="6" s="1"/>
  <c r="U216" i="6" s="1"/>
  <c r="AF216" i="6"/>
  <c r="AG216" i="6" s="1"/>
  <c r="J216" i="6"/>
  <c r="B216" i="6" s="1"/>
  <c r="AN217" i="6" l="1"/>
  <c r="AO218" i="6"/>
  <c r="AR218" i="6" s="1"/>
  <c r="L909" i="6"/>
  <c r="Z909" i="6" s="1"/>
  <c r="H909" i="6"/>
  <c r="P909" i="6" s="1"/>
  <c r="BB909" i="6"/>
  <c r="AZ910" i="6" s="1"/>
  <c r="V216" i="6"/>
  <c r="AC217" i="6"/>
  <c r="AD217" i="6" l="1"/>
  <c r="AK217" i="6"/>
  <c r="D217" i="6" s="1"/>
  <c r="AL217" i="6"/>
  <c r="E217" i="6" s="1"/>
  <c r="AE217" i="6"/>
  <c r="AS218" i="6"/>
  <c r="AA218" i="6" s="1"/>
  <c r="N218" i="6" s="1"/>
  <c r="BA910" i="6"/>
  <c r="G910" i="6"/>
  <c r="O910" i="6" s="1"/>
  <c r="C910" i="6"/>
  <c r="I217" i="6"/>
  <c r="X218" i="6"/>
  <c r="Y218" i="6"/>
  <c r="F218" i="6" s="1"/>
  <c r="AT218" i="6"/>
  <c r="AB218" i="6" s="1"/>
  <c r="R218" i="6" s="1"/>
  <c r="AF217" i="6" l="1"/>
  <c r="S217" i="6"/>
  <c r="T217" i="6" s="1"/>
  <c r="M217" i="6"/>
  <c r="Q217" i="6" s="1"/>
  <c r="U217" i="6" s="1"/>
  <c r="AU218" i="6"/>
  <c r="L910" i="6"/>
  <c r="Z910" i="6" s="1"/>
  <c r="H910" i="6"/>
  <c r="P910" i="6" s="1"/>
  <c r="BB910" i="6"/>
  <c r="AZ911" i="6" s="1"/>
  <c r="J217" i="6"/>
  <c r="B217" i="6" s="1"/>
  <c r="AG217" i="6"/>
  <c r="AN218" i="6" l="1"/>
  <c r="AO219" i="6"/>
  <c r="AR219" i="6" s="1"/>
  <c r="AT219" i="6" s="1"/>
  <c r="AB219" i="6" s="1"/>
  <c r="R219" i="6" s="1"/>
  <c r="BA911" i="6"/>
  <c r="C911" i="6"/>
  <c r="G911" i="6"/>
  <c r="O911" i="6" s="1"/>
  <c r="V217" i="6"/>
  <c r="AC218" i="6"/>
  <c r="AD218" i="6" l="1"/>
  <c r="AK218" i="6"/>
  <c r="D218" i="6" s="1"/>
  <c r="AE218" i="6"/>
  <c r="AL218" i="6"/>
  <c r="AS219" i="6"/>
  <c r="AU219" i="6" s="1"/>
  <c r="X219" i="6"/>
  <c r="J218" i="6" s="1"/>
  <c r="L911" i="6"/>
  <c r="Z911" i="6" s="1"/>
  <c r="H911" i="6"/>
  <c r="P911" i="6" s="1"/>
  <c r="BB911" i="6"/>
  <c r="AZ912" i="6" s="1"/>
  <c r="I218" i="6"/>
  <c r="Y219" i="6"/>
  <c r="F219" i="6" s="1"/>
  <c r="AF218" i="6" l="1"/>
  <c r="AG218" i="6" s="1"/>
  <c r="S218" i="6"/>
  <c r="T218" i="6" s="1"/>
  <c r="M218" i="6"/>
  <c r="Q218" i="6" s="1"/>
  <c r="U218" i="6" s="1"/>
  <c r="E218" i="6"/>
  <c r="B218" i="6" s="1"/>
  <c r="AA219" i="6"/>
  <c r="N219" i="6" s="1"/>
  <c r="BA912" i="6"/>
  <c r="G912" i="6"/>
  <c r="O912" i="6" s="1"/>
  <c r="C912" i="6"/>
  <c r="AN219" i="6" l="1"/>
  <c r="AO220" i="6"/>
  <c r="AR220" i="6" s="1"/>
  <c r="AT220" i="6" s="1"/>
  <c r="AB220" i="6" s="1"/>
  <c r="R220" i="6" s="1"/>
  <c r="L912" i="6"/>
  <c r="Z912" i="6" s="1"/>
  <c r="H912" i="6"/>
  <c r="P912" i="6" s="1"/>
  <c r="BB912" i="6"/>
  <c r="AZ913" i="6" s="1"/>
  <c r="AC219" i="6"/>
  <c r="I219" i="6" s="1"/>
  <c r="V218" i="6"/>
  <c r="AD219" i="6" l="1"/>
  <c r="AK219" i="6"/>
  <c r="D219" i="6" s="1"/>
  <c r="AE219" i="6"/>
  <c r="AF219" i="6" s="1"/>
  <c r="AL219" i="6"/>
  <c r="E219" i="6" s="1"/>
  <c r="AS220" i="6"/>
  <c r="AA220" i="6" s="1"/>
  <c r="N220" i="6" s="1"/>
  <c r="BA913" i="6"/>
  <c r="C913" i="6"/>
  <c r="G913" i="6"/>
  <c r="O913" i="6" s="1"/>
  <c r="Y220" i="6"/>
  <c r="F220" i="6" s="1"/>
  <c r="X220" i="6"/>
  <c r="J219" i="6" s="1"/>
  <c r="S219" i="6" l="1"/>
  <c r="T219" i="6" s="1"/>
  <c r="AU220" i="6"/>
  <c r="AN220" i="6" s="1"/>
  <c r="AK220" i="6" s="1"/>
  <c r="M219" i="6"/>
  <c r="Q219" i="6" s="1"/>
  <c r="U219" i="6" s="1"/>
  <c r="AO221" i="6"/>
  <c r="AR221" i="6" s="1"/>
  <c r="H913" i="6"/>
  <c r="P913" i="6" s="1"/>
  <c r="L913" i="6"/>
  <c r="Z913" i="6" s="1"/>
  <c r="BB913" i="6"/>
  <c r="AZ914" i="6" s="1"/>
  <c r="B219" i="6"/>
  <c r="AG219" i="6"/>
  <c r="AC220" i="6"/>
  <c r="AS221" i="6" l="1"/>
  <c r="AA221" i="6" s="1"/>
  <c r="N221" i="6" s="1"/>
  <c r="V219" i="6"/>
  <c r="G914" i="6"/>
  <c r="O914" i="6" s="1"/>
  <c r="C914" i="6"/>
  <c r="BA914" i="6"/>
  <c r="I220" i="6"/>
  <c r="X221" i="6"/>
  <c r="Y221" i="6"/>
  <c r="F221" i="6" s="1"/>
  <c r="AE220" i="6"/>
  <c r="AL220" i="6"/>
  <c r="AD220" i="6"/>
  <c r="D220" i="6"/>
  <c r="AT221" i="6"/>
  <c r="AB221" i="6" s="1"/>
  <c r="R221" i="6" s="1"/>
  <c r="AU221" i="6" l="1"/>
  <c r="L914" i="6"/>
  <c r="H914" i="6"/>
  <c r="P914" i="6" s="1"/>
  <c r="Z914" i="6"/>
  <c r="BB914" i="6"/>
  <c r="AZ915" i="6" s="1"/>
  <c r="AF220" i="6"/>
  <c r="AG220" i="6" s="1"/>
  <c r="J220" i="6"/>
  <c r="S220" i="6"/>
  <c r="T220" i="6" s="1"/>
  <c r="E220" i="6"/>
  <c r="M220" i="6"/>
  <c r="Q220" i="6" s="1"/>
  <c r="B220" i="6" l="1"/>
  <c r="AN221" i="6"/>
  <c r="AK221" i="6" s="1"/>
  <c r="AO222" i="6"/>
  <c r="AR222" i="6" s="1"/>
  <c r="C915" i="6"/>
  <c r="BA915" i="6"/>
  <c r="G915" i="6"/>
  <c r="O915" i="6" s="1"/>
  <c r="U220" i="6"/>
  <c r="V220" i="6" s="1"/>
  <c r="AC221" i="6"/>
  <c r="AS222" i="6" l="1"/>
  <c r="AA222" i="6" s="1"/>
  <c r="N222" i="6" s="1"/>
  <c r="L915" i="6"/>
  <c r="H915" i="6"/>
  <c r="P915" i="6" s="1"/>
  <c r="Z915" i="6"/>
  <c r="BB915" i="6"/>
  <c r="AZ916" i="6" s="1"/>
  <c r="I221" i="6"/>
  <c r="X222" i="6"/>
  <c r="Y222" i="6"/>
  <c r="F222" i="6" s="1"/>
  <c r="AE221" i="6"/>
  <c r="D221" i="6"/>
  <c r="AL221" i="6"/>
  <c r="AD221" i="6"/>
  <c r="AT222" i="6"/>
  <c r="AB222" i="6" s="1"/>
  <c r="R222" i="6" s="1"/>
  <c r="AU222" i="6" l="1"/>
  <c r="BA916" i="6"/>
  <c r="G916" i="6"/>
  <c r="O916" i="6" s="1"/>
  <c r="C916" i="6"/>
  <c r="AF221" i="6"/>
  <c r="AG221" i="6" s="1"/>
  <c r="J221" i="6"/>
  <c r="S221" i="6"/>
  <c r="T221" i="6" s="1"/>
  <c r="E221" i="6"/>
  <c r="M221" i="6"/>
  <c r="Q221" i="6" s="1"/>
  <c r="AN222" i="6" l="1"/>
  <c r="AK222" i="6" s="1"/>
  <c r="AO223" i="6"/>
  <c r="AR223" i="6" s="1"/>
  <c r="H916" i="6"/>
  <c r="P916" i="6" s="1"/>
  <c r="L916" i="6"/>
  <c r="Z916" i="6" s="1"/>
  <c r="BB916" i="6"/>
  <c r="AZ917" i="6" s="1"/>
  <c r="B221" i="6"/>
  <c r="U221" i="6"/>
  <c r="AC222" i="6"/>
  <c r="AS223" i="6" l="1"/>
  <c r="C917" i="6"/>
  <c r="BA917" i="6"/>
  <c r="G917" i="6"/>
  <c r="O917" i="6" s="1"/>
  <c r="V221" i="6"/>
  <c r="I222" i="6"/>
  <c r="X223" i="6"/>
  <c r="Y223" i="6"/>
  <c r="F223" i="6" s="1"/>
  <c r="AE222" i="6"/>
  <c r="AD222" i="6"/>
  <c r="D222" i="6"/>
  <c r="AL222" i="6"/>
  <c r="AA223" i="6"/>
  <c r="N223" i="6" s="1"/>
  <c r="AT223" i="6"/>
  <c r="AB223" i="6" s="1"/>
  <c r="R223" i="6" s="1"/>
  <c r="AU223" i="6" l="1"/>
  <c r="L917" i="6"/>
  <c r="H917" i="6"/>
  <c r="P917" i="6" s="1"/>
  <c r="Z917" i="6"/>
  <c r="BB917" i="6"/>
  <c r="AZ918" i="6" s="1"/>
  <c r="AF222" i="6"/>
  <c r="AG222" i="6" s="1"/>
  <c r="J222" i="6"/>
  <c r="S222" i="6"/>
  <c r="T222" i="6" s="1"/>
  <c r="E222" i="6"/>
  <c r="M222" i="6"/>
  <c r="Q222" i="6" s="1"/>
  <c r="AN223" i="6" l="1"/>
  <c r="AK223" i="6" s="1"/>
  <c r="AO224" i="6"/>
  <c r="AR224" i="6" s="1"/>
  <c r="BA918" i="6"/>
  <c r="G918" i="6"/>
  <c r="O918" i="6" s="1"/>
  <c r="C918" i="6"/>
  <c r="B222" i="6"/>
  <c r="U222" i="6"/>
  <c r="AE223" i="6"/>
  <c r="D223" i="6"/>
  <c r="AD223" i="6"/>
  <c r="AL223" i="6"/>
  <c r="AC223" i="6"/>
  <c r="AS224" i="6" l="1"/>
  <c r="H918" i="6"/>
  <c r="P918" i="6" s="1"/>
  <c r="L918" i="6"/>
  <c r="Z918" i="6" s="1"/>
  <c r="BB918" i="6"/>
  <c r="AZ919" i="6" s="1"/>
  <c r="V222" i="6"/>
  <c r="I223" i="6"/>
  <c r="AF223" i="6"/>
  <c r="X224" i="6"/>
  <c r="Y224" i="6"/>
  <c r="F224" i="6" s="1"/>
  <c r="S223" i="6"/>
  <c r="T223" i="6" s="1"/>
  <c r="E223" i="6"/>
  <c r="M223" i="6"/>
  <c r="Q223" i="6" s="1"/>
  <c r="AA224" i="6"/>
  <c r="N224" i="6" s="1"/>
  <c r="AT224" i="6"/>
  <c r="AB224" i="6" s="1"/>
  <c r="R224" i="6" s="1"/>
  <c r="AU224" i="6" l="1"/>
  <c r="C919" i="6"/>
  <c r="BA919" i="6"/>
  <c r="G919" i="6"/>
  <c r="O919" i="6" s="1"/>
  <c r="J223" i="6"/>
  <c r="B223" i="6" s="1"/>
  <c r="U223" i="6"/>
  <c r="AG223" i="6"/>
  <c r="AN224" i="6" l="1"/>
  <c r="AK224" i="6" s="1"/>
  <c r="AO225" i="6"/>
  <c r="AR225" i="6" s="1"/>
  <c r="H919" i="6"/>
  <c r="P919" i="6" s="1"/>
  <c r="L919" i="6"/>
  <c r="Z919" i="6" s="1"/>
  <c r="BB919" i="6"/>
  <c r="AZ920" i="6" s="1"/>
  <c r="V223" i="6"/>
  <c r="AC224" i="6"/>
  <c r="AS225" i="6" l="1"/>
  <c r="AA225" i="6" s="1"/>
  <c r="N225" i="6" s="1"/>
  <c r="G920" i="6"/>
  <c r="O920" i="6" s="1"/>
  <c r="C920" i="6"/>
  <c r="BA920" i="6"/>
  <c r="I224" i="6"/>
  <c r="X225" i="6"/>
  <c r="J224" i="6" s="1"/>
  <c r="Y225" i="6"/>
  <c r="F225" i="6" s="1"/>
  <c r="AE224" i="6"/>
  <c r="AD224" i="6"/>
  <c r="AL224" i="6"/>
  <c r="D224" i="6"/>
  <c r="AT225" i="6"/>
  <c r="AB225" i="6" s="1"/>
  <c r="R225" i="6" s="1"/>
  <c r="AU225" i="6" l="1"/>
  <c r="L920" i="6"/>
  <c r="H920" i="6"/>
  <c r="P920" i="6" s="1"/>
  <c r="Z920" i="6"/>
  <c r="BB920" i="6"/>
  <c r="AZ921" i="6" s="1"/>
  <c r="AF224" i="6"/>
  <c r="S224" i="6"/>
  <c r="T224" i="6" s="1"/>
  <c r="AG224" i="6"/>
  <c r="E224" i="6"/>
  <c r="B224" i="6" s="1"/>
  <c r="M224" i="6"/>
  <c r="Q224" i="6" s="1"/>
  <c r="AN225" i="6" l="1"/>
  <c r="AK225" i="6" s="1"/>
  <c r="D225" i="6" s="1"/>
  <c r="AO226" i="6"/>
  <c r="AR226" i="6" s="1"/>
  <c r="BA921" i="6"/>
  <c r="G921" i="6"/>
  <c r="O921" i="6" s="1"/>
  <c r="C921" i="6"/>
  <c r="U224" i="6"/>
  <c r="V224" i="6" s="1"/>
  <c r="AE225" i="6"/>
  <c r="AD225" i="6"/>
  <c r="AC225" i="6"/>
  <c r="AL225" i="6" l="1"/>
  <c r="E225" i="6" s="1"/>
  <c r="AS226" i="6"/>
  <c r="AA226" i="6" s="1"/>
  <c r="N226" i="6" s="1"/>
  <c r="H921" i="6"/>
  <c r="P921" i="6" s="1"/>
  <c r="L921" i="6"/>
  <c r="Z921" i="6" s="1"/>
  <c r="BB921" i="6"/>
  <c r="AZ922" i="6" s="1"/>
  <c r="I225" i="6"/>
  <c r="AF225" i="6"/>
  <c r="X226" i="6"/>
  <c r="Y226" i="6"/>
  <c r="F226" i="6" s="1"/>
  <c r="S225" i="6"/>
  <c r="T225" i="6" s="1"/>
  <c r="M225" i="6"/>
  <c r="Q225" i="6" s="1"/>
  <c r="AT226" i="6"/>
  <c r="AB226" i="6" s="1"/>
  <c r="R226" i="6" s="1"/>
  <c r="AU226" i="6" l="1"/>
  <c r="C922" i="6"/>
  <c r="BA922" i="6"/>
  <c r="G922" i="6"/>
  <c r="O922" i="6" s="1"/>
  <c r="J225" i="6"/>
  <c r="B225" i="6" s="1"/>
  <c r="U225" i="6"/>
  <c r="AG225" i="6"/>
  <c r="AN226" i="6" l="1"/>
  <c r="AO227" i="6"/>
  <c r="AR227" i="6" s="1"/>
  <c r="H922" i="6"/>
  <c r="P922" i="6" s="1"/>
  <c r="L922" i="6"/>
  <c r="Z922" i="6" s="1"/>
  <c r="BB922" i="6"/>
  <c r="AZ923" i="6" s="1"/>
  <c r="V225" i="6"/>
  <c r="AC226" i="6"/>
  <c r="AL226" i="6" l="1"/>
  <c r="AK226" i="6"/>
  <c r="D226" i="6" s="1"/>
  <c r="AD226" i="6"/>
  <c r="S226" i="6" s="1"/>
  <c r="T226" i="6" s="1"/>
  <c r="AE226" i="6"/>
  <c r="M226" i="6" s="1"/>
  <c r="Q226" i="6" s="1"/>
  <c r="AS227" i="6"/>
  <c r="AA227" i="6" s="1"/>
  <c r="N227" i="6" s="1"/>
  <c r="G923" i="6"/>
  <c r="O923" i="6" s="1"/>
  <c r="C923" i="6"/>
  <c r="BA923" i="6"/>
  <c r="I226" i="6"/>
  <c r="X227" i="6"/>
  <c r="Y227" i="6"/>
  <c r="F227" i="6" s="1"/>
  <c r="E226" i="6"/>
  <c r="AT227" i="6"/>
  <c r="AB227" i="6" s="1"/>
  <c r="R227" i="6" s="1"/>
  <c r="AF226" i="6" l="1"/>
  <c r="AG226" i="6" s="1"/>
  <c r="AU227" i="6"/>
  <c r="H923" i="6"/>
  <c r="P923" i="6" s="1"/>
  <c r="L923" i="6"/>
  <c r="Z923" i="6" s="1"/>
  <c r="BB923" i="6"/>
  <c r="AZ924" i="6" s="1"/>
  <c r="J226" i="6"/>
  <c r="B226" i="6" s="1"/>
  <c r="U226" i="6"/>
  <c r="AN227" i="6" l="1"/>
  <c r="AK227" i="6" s="1"/>
  <c r="AO228" i="6"/>
  <c r="AR228" i="6" s="1"/>
  <c r="BA924" i="6"/>
  <c r="BB924" i="6" s="1"/>
  <c r="G924" i="6"/>
  <c r="O924" i="6" s="1"/>
  <c r="C924" i="6"/>
  <c r="V226" i="6"/>
  <c r="AC227" i="6"/>
  <c r="AS228" i="6" l="1"/>
  <c r="AA228" i="6" s="1"/>
  <c r="N228" i="6" s="1"/>
  <c r="H924" i="6"/>
  <c r="P924" i="6" s="1"/>
  <c r="L924" i="6"/>
  <c r="Z924" i="6" s="1"/>
  <c r="AZ925" i="6"/>
  <c r="I227" i="6"/>
  <c r="X228" i="6"/>
  <c r="Y228" i="6"/>
  <c r="F228" i="6" s="1"/>
  <c r="AL227" i="6"/>
  <c r="D227" i="6"/>
  <c r="AD227" i="6"/>
  <c r="AE227" i="6"/>
  <c r="AT228" i="6"/>
  <c r="AB228" i="6" s="1"/>
  <c r="R228" i="6" s="1"/>
  <c r="AU228" i="6" l="1"/>
  <c r="BA925" i="6"/>
  <c r="G925" i="6"/>
  <c r="O925" i="6" s="1"/>
  <c r="C925" i="6"/>
  <c r="AF227" i="6"/>
  <c r="AG227" i="6" s="1"/>
  <c r="J227" i="6"/>
  <c r="S227" i="6"/>
  <c r="T227" i="6" s="1"/>
  <c r="E227" i="6"/>
  <c r="M227" i="6"/>
  <c r="Q227" i="6" s="1"/>
  <c r="AN228" i="6" l="1"/>
  <c r="AO229" i="6"/>
  <c r="AR229" i="6" s="1"/>
  <c r="L925" i="6"/>
  <c r="Z925" i="6" s="1"/>
  <c r="H925" i="6"/>
  <c r="P925" i="6" s="1"/>
  <c r="BB925" i="6"/>
  <c r="AZ926" i="6" s="1"/>
  <c r="B227" i="6"/>
  <c r="U227" i="6"/>
  <c r="AC228" i="6"/>
  <c r="AD228" i="6" l="1"/>
  <c r="AK228" i="6"/>
  <c r="D228" i="6" s="1"/>
  <c r="S228" i="6" s="1"/>
  <c r="T228" i="6" s="1"/>
  <c r="AE228" i="6"/>
  <c r="AL228" i="6"/>
  <c r="E228" i="6" s="1"/>
  <c r="AS229" i="6"/>
  <c r="AA229" i="6" s="1"/>
  <c r="N229" i="6" s="1"/>
  <c r="V227" i="6"/>
  <c r="G926" i="6"/>
  <c r="O926" i="6" s="1"/>
  <c r="C926" i="6"/>
  <c r="BA926" i="6"/>
  <c r="I228" i="6"/>
  <c r="AF228" i="6"/>
  <c r="X229" i="6"/>
  <c r="Y229" i="6"/>
  <c r="F229" i="6" s="1"/>
  <c r="AT229" i="6"/>
  <c r="AB229" i="6" s="1"/>
  <c r="R229" i="6" s="1"/>
  <c r="M228" i="6" l="1"/>
  <c r="Q228" i="6" s="1"/>
  <c r="U228" i="6" s="1"/>
  <c r="AU229" i="6"/>
  <c r="L926" i="6"/>
  <c r="Z926" i="6" s="1"/>
  <c r="H926" i="6"/>
  <c r="P926" i="6" s="1"/>
  <c r="BB926" i="6"/>
  <c r="AZ927" i="6" s="1"/>
  <c r="J228" i="6"/>
  <c r="B228" i="6" s="1"/>
  <c r="AG228" i="6"/>
  <c r="AN229" i="6" l="1"/>
  <c r="AK229" i="6" s="1"/>
  <c r="AO230" i="6"/>
  <c r="AR230" i="6" s="1"/>
  <c r="BA927" i="6"/>
  <c r="G927" i="6"/>
  <c r="O927" i="6" s="1"/>
  <c r="C927" i="6"/>
  <c r="V228" i="6"/>
  <c r="AC229" i="6"/>
  <c r="AS230" i="6" l="1"/>
  <c r="AA230" i="6" s="1"/>
  <c r="N230" i="6" s="1"/>
  <c r="H927" i="6"/>
  <c r="P927" i="6" s="1"/>
  <c r="L927" i="6"/>
  <c r="Z927" i="6" s="1"/>
  <c r="BB927" i="6"/>
  <c r="AZ928" i="6" s="1"/>
  <c r="I229" i="6"/>
  <c r="X230" i="6"/>
  <c r="Y230" i="6"/>
  <c r="F230" i="6" s="1"/>
  <c r="AD229" i="6"/>
  <c r="AL229" i="6"/>
  <c r="AE229" i="6"/>
  <c r="D229" i="6"/>
  <c r="AT230" i="6"/>
  <c r="AB230" i="6" s="1"/>
  <c r="R230" i="6" s="1"/>
  <c r="AU230" i="6" l="1"/>
  <c r="BA928" i="6"/>
  <c r="C928" i="6"/>
  <c r="G928" i="6"/>
  <c r="O928" i="6" s="1"/>
  <c r="AF229" i="6"/>
  <c r="AG229" i="6" s="1"/>
  <c r="J229" i="6"/>
  <c r="S229" i="6"/>
  <c r="T229" i="6" s="1"/>
  <c r="E229" i="6"/>
  <c r="M229" i="6"/>
  <c r="Q229" i="6" s="1"/>
  <c r="AN230" i="6" l="1"/>
  <c r="AO231" i="6"/>
  <c r="AR231" i="6" s="1"/>
  <c r="L928" i="6"/>
  <c r="Z928" i="6" s="1"/>
  <c r="H928" i="6"/>
  <c r="P928" i="6" s="1"/>
  <c r="BB928" i="6"/>
  <c r="AZ929" i="6" s="1"/>
  <c r="B229" i="6"/>
  <c r="U229" i="6"/>
  <c r="AC230" i="6"/>
  <c r="AD230" i="6" l="1"/>
  <c r="AK230" i="6"/>
  <c r="D230" i="6" s="1"/>
  <c r="S230" i="6" s="1"/>
  <c r="T230" i="6" s="1"/>
  <c r="AL230" i="6"/>
  <c r="E230" i="6" s="1"/>
  <c r="AE230" i="6"/>
  <c r="AF230" i="6" s="1"/>
  <c r="AS231" i="6"/>
  <c r="AA231" i="6" s="1"/>
  <c r="N231" i="6" s="1"/>
  <c r="V229" i="6"/>
  <c r="BA929" i="6"/>
  <c r="G929" i="6"/>
  <c r="O929" i="6" s="1"/>
  <c r="C929" i="6"/>
  <c r="I230" i="6"/>
  <c r="X231" i="6"/>
  <c r="Y231" i="6"/>
  <c r="F231" i="6" s="1"/>
  <c r="AT231" i="6"/>
  <c r="AB231" i="6" s="1"/>
  <c r="R231" i="6" s="1"/>
  <c r="M230" i="6" l="1"/>
  <c r="Q230" i="6" s="1"/>
  <c r="U230" i="6" s="1"/>
  <c r="AU231" i="6"/>
  <c r="L929" i="6"/>
  <c r="Z929" i="6" s="1"/>
  <c r="H929" i="6"/>
  <c r="P929" i="6" s="1"/>
  <c r="BB929" i="6"/>
  <c r="AZ930" i="6" s="1"/>
  <c r="J230" i="6"/>
  <c r="B230" i="6" s="1"/>
  <c r="AG230" i="6"/>
  <c r="AN231" i="6" l="1"/>
  <c r="AK231" i="6" s="1"/>
  <c r="AO232" i="6"/>
  <c r="AR232" i="6" s="1"/>
  <c r="BA930" i="6"/>
  <c r="C930" i="6"/>
  <c r="G930" i="6"/>
  <c r="O930" i="6" s="1"/>
  <c r="V230" i="6"/>
  <c r="AC231" i="6"/>
  <c r="AS232" i="6" l="1"/>
  <c r="AA232" i="6" s="1"/>
  <c r="N232" i="6" s="1"/>
  <c r="L930" i="6"/>
  <c r="H930" i="6"/>
  <c r="P930" i="6" s="1"/>
  <c r="Z930" i="6"/>
  <c r="BB930" i="6"/>
  <c r="AZ931" i="6" s="1"/>
  <c r="I231" i="6"/>
  <c r="X232" i="6"/>
  <c r="Y232" i="6"/>
  <c r="F232" i="6" s="1"/>
  <c r="AT232" i="6"/>
  <c r="AB232" i="6" s="1"/>
  <c r="R232" i="6" s="1"/>
  <c r="AE231" i="6"/>
  <c r="AD231" i="6"/>
  <c r="AL231" i="6"/>
  <c r="D231" i="6"/>
  <c r="AU232" i="6" l="1"/>
  <c r="AF231" i="6"/>
  <c r="AG231" i="6" s="1"/>
  <c r="BA931" i="6"/>
  <c r="G931" i="6"/>
  <c r="O931" i="6" s="1"/>
  <c r="C931" i="6"/>
  <c r="J231" i="6"/>
  <c r="S231" i="6"/>
  <c r="T231" i="6" s="1"/>
  <c r="E231" i="6"/>
  <c r="M231" i="6"/>
  <c r="Q231" i="6" s="1"/>
  <c r="AN232" i="6" l="1"/>
  <c r="AK232" i="6" s="1"/>
  <c r="AO233" i="6"/>
  <c r="AR233" i="6" s="1"/>
  <c r="L931" i="6"/>
  <c r="Z931" i="6" s="1"/>
  <c r="H931" i="6"/>
  <c r="P931" i="6" s="1"/>
  <c r="BB931" i="6"/>
  <c r="AZ932" i="6" s="1"/>
  <c r="B231" i="6"/>
  <c r="U231" i="6"/>
  <c r="AC232" i="6"/>
  <c r="AS233" i="6" l="1"/>
  <c r="AA233" i="6" s="1"/>
  <c r="N233" i="6" s="1"/>
  <c r="G932" i="6"/>
  <c r="O932" i="6" s="1"/>
  <c r="C932" i="6"/>
  <c r="BA932" i="6"/>
  <c r="BB932" i="6" s="1"/>
  <c r="V231" i="6"/>
  <c r="I232" i="6"/>
  <c r="X233" i="6"/>
  <c r="Y233" i="6"/>
  <c r="F233" i="6" s="1"/>
  <c r="AT233" i="6"/>
  <c r="AB233" i="6" s="1"/>
  <c r="R233" i="6" s="1"/>
  <c r="AD232" i="6"/>
  <c r="D232" i="6"/>
  <c r="AL232" i="6"/>
  <c r="AE232" i="6"/>
  <c r="AU233" i="6" l="1"/>
  <c r="H932" i="6"/>
  <c r="P932" i="6" s="1"/>
  <c r="L932" i="6"/>
  <c r="Z932" i="6" s="1"/>
  <c r="AZ933" i="6"/>
  <c r="AF232" i="6"/>
  <c r="AG232" i="6" s="1"/>
  <c r="J232" i="6"/>
  <c r="S232" i="6"/>
  <c r="T232" i="6" s="1"/>
  <c r="E232" i="6"/>
  <c r="M232" i="6"/>
  <c r="Q232" i="6" s="1"/>
  <c r="AN233" i="6" l="1"/>
  <c r="AK233" i="6" s="1"/>
  <c r="AO234" i="6"/>
  <c r="AR234" i="6" s="1"/>
  <c r="BA933" i="6"/>
  <c r="G933" i="6"/>
  <c r="O933" i="6" s="1"/>
  <c r="C933" i="6"/>
  <c r="B232" i="6"/>
  <c r="U232" i="6"/>
  <c r="AC233" i="6"/>
  <c r="AS234" i="6" l="1"/>
  <c r="AA234" i="6" s="1"/>
  <c r="N234" i="6" s="1"/>
  <c r="V232" i="6"/>
  <c r="L933" i="6"/>
  <c r="Z933" i="6" s="1"/>
  <c r="H933" i="6"/>
  <c r="P933" i="6" s="1"/>
  <c r="BB933" i="6"/>
  <c r="AZ934" i="6" s="1"/>
  <c r="I233" i="6"/>
  <c r="X234" i="6"/>
  <c r="J233" i="6" s="1"/>
  <c r="Y234" i="6"/>
  <c r="F234" i="6" s="1"/>
  <c r="AE233" i="6"/>
  <c r="D233" i="6"/>
  <c r="AL233" i="6"/>
  <c r="AD233" i="6"/>
  <c r="AT234" i="6"/>
  <c r="AB234" i="6" s="1"/>
  <c r="R234" i="6" s="1"/>
  <c r="AU234" i="6" l="1"/>
  <c r="BA934" i="6"/>
  <c r="G934" i="6"/>
  <c r="O934" i="6" s="1"/>
  <c r="C934" i="6"/>
  <c r="AF233" i="6"/>
  <c r="AG233" i="6" s="1"/>
  <c r="S233" i="6"/>
  <c r="T233" i="6" s="1"/>
  <c r="E233" i="6"/>
  <c r="B233" i="6" s="1"/>
  <c r="M233" i="6"/>
  <c r="Q233" i="6" s="1"/>
  <c r="AN234" i="6" l="1"/>
  <c r="AK234" i="6" s="1"/>
  <c r="AO235" i="6"/>
  <c r="AR235" i="6" s="1"/>
  <c r="H934" i="6"/>
  <c r="P934" i="6" s="1"/>
  <c r="L934" i="6"/>
  <c r="Z934" i="6" s="1"/>
  <c r="BB934" i="6"/>
  <c r="AZ935" i="6" s="1"/>
  <c r="U233" i="6"/>
  <c r="V233" i="6" s="1"/>
  <c r="AC234" i="6"/>
  <c r="AS235" i="6" l="1"/>
  <c r="AA235" i="6" s="1"/>
  <c r="N235" i="6" s="1"/>
  <c r="G935" i="6"/>
  <c r="O935" i="6" s="1"/>
  <c r="C935" i="6"/>
  <c r="BA935" i="6"/>
  <c r="I234" i="6"/>
  <c r="X235" i="6"/>
  <c r="Y235" i="6"/>
  <c r="F235" i="6" s="1"/>
  <c r="AT235" i="6"/>
  <c r="AB235" i="6" s="1"/>
  <c r="R235" i="6" s="1"/>
  <c r="AE234" i="6"/>
  <c r="AD234" i="6"/>
  <c r="AL234" i="6"/>
  <c r="D234" i="6"/>
  <c r="AF234" i="6" l="1"/>
  <c r="AG234" i="6" s="1"/>
  <c r="AU235" i="6"/>
  <c r="L935" i="6"/>
  <c r="Z935" i="6" s="1"/>
  <c r="H935" i="6"/>
  <c r="P935" i="6" s="1"/>
  <c r="BB935" i="6"/>
  <c r="AZ936" i="6" s="1"/>
  <c r="J234" i="6"/>
  <c r="S234" i="6"/>
  <c r="T234" i="6" s="1"/>
  <c r="E234" i="6"/>
  <c r="B234" i="6" s="1"/>
  <c r="M234" i="6"/>
  <c r="Q234" i="6" s="1"/>
  <c r="AN235" i="6" l="1"/>
  <c r="AK235" i="6" s="1"/>
  <c r="AO236" i="6"/>
  <c r="AR236" i="6" s="1"/>
  <c r="BA936" i="6"/>
  <c r="G936" i="6"/>
  <c r="O936" i="6" s="1"/>
  <c r="C936" i="6"/>
  <c r="U234" i="6"/>
  <c r="V234" i="6" s="1"/>
  <c r="AC235" i="6"/>
  <c r="AS236" i="6" l="1"/>
  <c r="H936" i="6"/>
  <c r="P936" i="6" s="1"/>
  <c r="L936" i="6"/>
  <c r="Z936" i="6" s="1"/>
  <c r="BB936" i="6"/>
  <c r="AZ937" i="6" s="1"/>
  <c r="I235" i="6"/>
  <c r="X236" i="6"/>
  <c r="Y236" i="6"/>
  <c r="F236" i="6" s="1"/>
  <c r="AE235" i="6"/>
  <c r="D235" i="6"/>
  <c r="AL235" i="6"/>
  <c r="AD235" i="6"/>
  <c r="AT236" i="6"/>
  <c r="AB236" i="6" s="1"/>
  <c r="R236" i="6" s="1"/>
  <c r="AA236" i="6"/>
  <c r="N236" i="6" s="1"/>
  <c r="AU236" i="6" l="1"/>
  <c r="BA937" i="6"/>
  <c r="G937" i="6"/>
  <c r="O937" i="6" s="1"/>
  <c r="C937" i="6"/>
  <c r="AF235" i="6"/>
  <c r="AG235" i="6" s="1"/>
  <c r="J235" i="6"/>
  <c r="S235" i="6"/>
  <c r="T235" i="6" s="1"/>
  <c r="E235" i="6"/>
  <c r="M235" i="6"/>
  <c r="Q235" i="6" s="1"/>
  <c r="AN236" i="6" l="1"/>
  <c r="AK236" i="6" s="1"/>
  <c r="AO237" i="6"/>
  <c r="AR237" i="6" s="1"/>
  <c r="H937" i="6"/>
  <c r="P937" i="6" s="1"/>
  <c r="L937" i="6"/>
  <c r="Z937" i="6" s="1"/>
  <c r="BB937" i="6"/>
  <c r="AZ938" i="6" s="1"/>
  <c r="B235" i="6"/>
  <c r="U235" i="6"/>
  <c r="AC236" i="6"/>
  <c r="AS237" i="6" l="1"/>
  <c r="AA237" i="6" s="1"/>
  <c r="N237" i="6" s="1"/>
  <c r="BA938" i="6"/>
  <c r="BB938" i="6" s="1"/>
  <c r="G938" i="6"/>
  <c r="O938" i="6" s="1"/>
  <c r="C938" i="6"/>
  <c r="V235" i="6"/>
  <c r="I236" i="6"/>
  <c r="X237" i="6"/>
  <c r="Y237" i="6"/>
  <c r="F237" i="6" s="1"/>
  <c r="AT237" i="6"/>
  <c r="AB237" i="6" s="1"/>
  <c r="R237" i="6" s="1"/>
  <c r="AD236" i="6"/>
  <c r="AE236" i="6"/>
  <c r="D236" i="6"/>
  <c r="AL236" i="6"/>
  <c r="AU237" i="6" l="1"/>
  <c r="H938" i="6"/>
  <c r="P938" i="6" s="1"/>
  <c r="L938" i="6"/>
  <c r="Z938" i="6" s="1"/>
  <c r="AZ939" i="6"/>
  <c r="AF236" i="6"/>
  <c r="AG236" i="6" s="1"/>
  <c r="J236" i="6"/>
  <c r="S236" i="6"/>
  <c r="T236" i="6" s="1"/>
  <c r="E236" i="6"/>
  <c r="M236" i="6"/>
  <c r="Q236" i="6" s="1"/>
  <c r="AN237" i="6" l="1"/>
  <c r="AK237" i="6" s="1"/>
  <c r="AO238" i="6"/>
  <c r="AR238" i="6" s="1"/>
  <c r="BA939" i="6"/>
  <c r="G939" i="6"/>
  <c r="O939" i="6" s="1"/>
  <c r="C939" i="6"/>
  <c r="B236" i="6"/>
  <c r="U236" i="6"/>
  <c r="AC237" i="6"/>
  <c r="AS238" i="6" l="1"/>
  <c r="AA238" i="6" s="1"/>
  <c r="N238" i="6" s="1"/>
  <c r="L939" i="6"/>
  <c r="H939" i="6"/>
  <c r="P939" i="6" s="1"/>
  <c r="Z939" i="6"/>
  <c r="BB939" i="6"/>
  <c r="AZ940" i="6" s="1"/>
  <c r="V236" i="6"/>
  <c r="I237" i="6"/>
  <c r="X238" i="6"/>
  <c r="Y238" i="6"/>
  <c r="F238" i="6" s="1"/>
  <c r="AL237" i="6"/>
  <c r="D237" i="6"/>
  <c r="AD237" i="6"/>
  <c r="AE237" i="6"/>
  <c r="AT238" i="6"/>
  <c r="AB238" i="6" s="1"/>
  <c r="R238" i="6" s="1"/>
  <c r="AU238" i="6" l="1"/>
  <c r="BA940" i="6"/>
  <c r="G940" i="6"/>
  <c r="O940" i="6" s="1"/>
  <c r="C940" i="6"/>
  <c r="AF237" i="6"/>
  <c r="AG237" i="6" s="1"/>
  <c r="J237" i="6"/>
  <c r="S237" i="6"/>
  <c r="T237" i="6" s="1"/>
  <c r="E237" i="6"/>
  <c r="M237" i="6"/>
  <c r="Q237" i="6" s="1"/>
  <c r="AN238" i="6" l="1"/>
  <c r="AK238" i="6" s="1"/>
  <c r="D238" i="6" s="1"/>
  <c r="AO239" i="6"/>
  <c r="AR239" i="6" s="1"/>
  <c r="H940" i="6"/>
  <c r="P940" i="6" s="1"/>
  <c r="L940" i="6"/>
  <c r="Z940" i="6" s="1"/>
  <c r="BB940" i="6"/>
  <c r="AZ941" i="6" s="1"/>
  <c r="B237" i="6"/>
  <c r="U237" i="6"/>
  <c r="AD238" i="6"/>
  <c r="AE238" i="6"/>
  <c r="AC238" i="6"/>
  <c r="AL238" i="6" l="1"/>
  <c r="AS239" i="6"/>
  <c r="AA239" i="6" s="1"/>
  <c r="N239" i="6" s="1"/>
  <c r="C941" i="6"/>
  <c r="G941" i="6"/>
  <c r="O941" i="6" s="1"/>
  <c r="BA941" i="6"/>
  <c r="BB941" i="6" s="1"/>
  <c r="V237" i="6"/>
  <c r="I238" i="6"/>
  <c r="AF238" i="6"/>
  <c r="X239" i="6"/>
  <c r="Y239" i="6"/>
  <c r="F239" i="6" s="1"/>
  <c r="S238" i="6"/>
  <c r="T238" i="6" s="1"/>
  <c r="E238" i="6"/>
  <c r="M238" i="6"/>
  <c r="Q238" i="6" s="1"/>
  <c r="AT239" i="6"/>
  <c r="AB239" i="6" s="1"/>
  <c r="R239" i="6" s="1"/>
  <c r="AU239" i="6" l="1"/>
  <c r="H941" i="6"/>
  <c r="P941" i="6" s="1"/>
  <c r="L941" i="6"/>
  <c r="Z941" i="6"/>
  <c r="AZ942" i="6"/>
  <c r="J238" i="6"/>
  <c r="U238" i="6"/>
  <c r="B238" i="6"/>
  <c r="AG238" i="6"/>
  <c r="AN239" i="6" l="1"/>
  <c r="AK239" i="6" s="1"/>
  <c r="AO240" i="6"/>
  <c r="AR240" i="6" s="1"/>
  <c r="BA942" i="6"/>
  <c r="BB942" i="6" s="1"/>
  <c r="G942" i="6"/>
  <c r="O942" i="6" s="1"/>
  <c r="C942" i="6"/>
  <c r="V238" i="6"/>
  <c r="AC239" i="6"/>
  <c r="AS240" i="6" l="1"/>
  <c r="H942" i="6"/>
  <c r="P942" i="6" s="1"/>
  <c r="L942" i="6"/>
  <c r="Z942" i="6" s="1"/>
  <c r="AZ943" i="6"/>
  <c r="I239" i="6"/>
  <c r="X240" i="6"/>
  <c r="Y240" i="6"/>
  <c r="F240" i="6" s="1"/>
  <c r="AD239" i="6"/>
  <c r="AE239" i="6"/>
  <c r="D239" i="6"/>
  <c r="AL239" i="6"/>
  <c r="AT240" i="6"/>
  <c r="AB240" i="6" s="1"/>
  <c r="R240" i="6" s="1"/>
  <c r="AA240" i="6"/>
  <c r="N240" i="6" s="1"/>
  <c r="AU240" i="6" l="1"/>
  <c r="G943" i="6"/>
  <c r="O943" i="6" s="1"/>
  <c r="C943" i="6"/>
  <c r="BA943" i="6"/>
  <c r="AF239" i="6"/>
  <c r="AG239" i="6" s="1"/>
  <c r="J239" i="6"/>
  <c r="S239" i="6"/>
  <c r="T239" i="6" s="1"/>
  <c r="E239" i="6"/>
  <c r="M239" i="6"/>
  <c r="Q239" i="6" s="1"/>
  <c r="AN240" i="6" l="1"/>
  <c r="AK240" i="6" s="1"/>
  <c r="AO241" i="6"/>
  <c r="AR241" i="6" s="1"/>
  <c r="H943" i="6"/>
  <c r="P943" i="6" s="1"/>
  <c r="L943" i="6"/>
  <c r="Z943" i="6" s="1"/>
  <c r="BB943" i="6"/>
  <c r="AZ944" i="6" s="1"/>
  <c r="B239" i="6"/>
  <c r="U239" i="6"/>
  <c r="AC240" i="6"/>
  <c r="AS241" i="6" l="1"/>
  <c r="BA944" i="6"/>
  <c r="G944" i="6"/>
  <c r="O944" i="6" s="1"/>
  <c r="C944" i="6"/>
  <c r="V239" i="6"/>
  <c r="I240" i="6"/>
  <c r="X241" i="6"/>
  <c r="J240" i="6" s="1"/>
  <c r="Y241" i="6"/>
  <c r="F241" i="6" s="1"/>
  <c r="AE240" i="6"/>
  <c r="AL240" i="6"/>
  <c r="D240" i="6"/>
  <c r="AD240" i="6"/>
  <c r="AA241" i="6"/>
  <c r="N241" i="6" s="1"/>
  <c r="AT241" i="6"/>
  <c r="AB241" i="6" s="1"/>
  <c r="R241" i="6" s="1"/>
  <c r="AU241" i="6" l="1"/>
  <c r="H944" i="6"/>
  <c r="P944" i="6" s="1"/>
  <c r="L944" i="6"/>
  <c r="Z944" i="6" s="1"/>
  <c r="BB944" i="6"/>
  <c r="AZ945" i="6" s="1"/>
  <c r="AF240" i="6"/>
  <c r="AG240" i="6" s="1"/>
  <c r="S240" i="6"/>
  <c r="T240" i="6" s="1"/>
  <c r="E240" i="6"/>
  <c r="B240" i="6" s="1"/>
  <c r="M240" i="6"/>
  <c r="Q240" i="6" s="1"/>
  <c r="AN241" i="6" l="1"/>
  <c r="AK241" i="6" s="1"/>
  <c r="D241" i="6" s="1"/>
  <c r="AO242" i="6"/>
  <c r="AR242" i="6" s="1"/>
  <c r="C945" i="6"/>
  <c r="BA945" i="6"/>
  <c r="G945" i="6"/>
  <c r="O945" i="6" s="1"/>
  <c r="U240" i="6"/>
  <c r="V240" i="6" s="1"/>
  <c r="AC241" i="6"/>
  <c r="AL241" i="6" l="1"/>
  <c r="E241" i="6" s="1"/>
  <c r="AE241" i="6"/>
  <c r="AD241" i="6"/>
  <c r="S241" i="6" s="1"/>
  <c r="T241" i="6" s="1"/>
  <c r="AS242" i="6"/>
  <c r="AA242" i="6" s="1"/>
  <c r="N242" i="6" s="1"/>
  <c r="L945" i="6"/>
  <c r="Z945" i="6" s="1"/>
  <c r="H945" i="6"/>
  <c r="P945" i="6" s="1"/>
  <c r="BB945" i="6"/>
  <c r="AZ946" i="6" s="1"/>
  <c r="I241" i="6"/>
  <c r="X242" i="6"/>
  <c r="Y242" i="6"/>
  <c r="F242" i="6" s="1"/>
  <c r="AT242" i="6"/>
  <c r="AB242" i="6" s="1"/>
  <c r="R242" i="6" s="1"/>
  <c r="M241" i="6" l="1"/>
  <c r="Q241" i="6" s="1"/>
  <c r="U241" i="6" s="1"/>
  <c r="AF241" i="6"/>
  <c r="AG241" i="6" s="1"/>
  <c r="AU242" i="6"/>
  <c r="G946" i="6"/>
  <c r="O946" i="6" s="1"/>
  <c r="C946" i="6"/>
  <c r="BA946" i="6"/>
  <c r="BB946" i="6" s="1"/>
  <c r="AZ947" i="6" s="1"/>
  <c r="J241" i="6"/>
  <c r="B241" i="6" s="1"/>
  <c r="AN242" i="6" l="1"/>
  <c r="AK242" i="6" s="1"/>
  <c r="AO243" i="6"/>
  <c r="AR243" i="6" s="1"/>
  <c r="BA947" i="6"/>
  <c r="BB947" i="6" s="1"/>
  <c r="G947" i="6"/>
  <c r="O947" i="6" s="1"/>
  <c r="C947" i="6"/>
  <c r="H946" i="6"/>
  <c r="P946" i="6" s="1"/>
  <c r="L946" i="6"/>
  <c r="Z946" i="6" s="1"/>
  <c r="V241" i="6"/>
  <c r="AC242" i="6"/>
  <c r="AS243" i="6" l="1"/>
  <c r="H947" i="6"/>
  <c r="P947" i="6" s="1"/>
  <c r="L947" i="6"/>
  <c r="Z947" i="6" s="1"/>
  <c r="AZ948" i="6"/>
  <c r="I242" i="6"/>
  <c r="X243" i="6"/>
  <c r="Y243" i="6"/>
  <c r="F243" i="6" s="1"/>
  <c r="AD242" i="6"/>
  <c r="AL242" i="6"/>
  <c r="AE242" i="6"/>
  <c r="D242" i="6"/>
  <c r="AT243" i="6"/>
  <c r="AB243" i="6" s="1"/>
  <c r="R243" i="6" s="1"/>
  <c r="AA243" i="6"/>
  <c r="N243" i="6" s="1"/>
  <c r="AU243" i="6" l="1"/>
  <c r="G948" i="6"/>
  <c r="O948" i="6" s="1"/>
  <c r="C948" i="6"/>
  <c r="BA948" i="6"/>
  <c r="AF242" i="6"/>
  <c r="AG242" i="6" s="1"/>
  <c r="J242" i="6"/>
  <c r="S242" i="6"/>
  <c r="T242" i="6" s="1"/>
  <c r="E242" i="6"/>
  <c r="M242" i="6"/>
  <c r="Q242" i="6" s="1"/>
  <c r="AN243" i="6" l="1"/>
  <c r="AK243" i="6" s="1"/>
  <c r="AO244" i="6"/>
  <c r="AR244" i="6" s="1"/>
  <c r="L948" i="6"/>
  <c r="Z948" i="6" s="1"/>
  <c r="H948" i="6"/>
  <c r="P948" i="6" s="1"/>
  <c r="BB948" i="6"/>
  <c r="AZ949" i="6" s="1"/>
  <c r="B242" i="6"/>
  <c r="U242" i="6"/>
  <c r="AC243" i="6"/>
  <c r="AS244" i="6" l="1"/>
  <c r="AA244" i="6" s="1"/>
  <c r="N244" i="6" s="1"/>
  <c r="BA949" i="6"/>
  <c r="G949" i="6"/>
  <c r="O949" i="6" s="1"/>
  <c r="C949" i="6"/>
  <c r="V242" i="6"/>
  <c r="I243" i="6"/>
  <c r="X244" i="6"/>
  <c r="Y244" i="6"/>
  <c r="F244" i="6" s="1"/>
  <c r="D243" i="6"/>
  <c r="AD243" i="6"/>
  <c r="AE243" i="6"/>
  <c r="AL243" i="6"/>
  <c r="AT244" i="6"/>
  <c r="AB244" i="6" s="1"/>
  <c r="R244" i="6" s="1"/>
  <c r="AU244" i="6" l="1"/>
  <c r="H949" i="6"/>
  <c r="P949" i="6" s="1"/>
  <c r="L949" i="6"/>
  <c r="Z949" i="6" s="1"/>
  <c r="BB949" i="6"/>
  <c r="AZ950" i="6" s="1"/>
  <c r="AF243" i="6"/>
  <c r="AG243" i="6" s="1"/>
  <c r="J243" i="6"/>
  <c r="S243" i="6"/>
  <c r="T243" i="6" s="1"/>
  <c r="E243" i="6"/>
  <c r="M243" i="6"/>
  <c r="Q243" i="6" s="1"/>
  <c r="AN244" i="6" l="1"/>
  <c r="AK244" i="6" s="1"/>
  <c r="AO245" i="6"/>
  <c r="AR245" i="6" s="1"/>
  <c r="BA950" i="6"/>
  <c r="G950" i="6"/>
  <c r="O950" i="6" s="1"/>
  <c r="C950" i="6"/>
  <c r="B243" i="6"/>
  <c r="U243" i="6"/>
  <c r="AC244" i="6"/>
  <c r="AS245" i="6" l="1"/>
  <c r="AA245" i="6" s="1"/>
  <c r="N245" i="6" s="1"/>
  <c r="L950" i="6"/>
  <c r="H950" i="6"/>
  <c r="P950" i="6" s="1"/>
  <c r="Z950" i="6"/>
  <c r="BB950" i="6"/>
  <c r="AZ951" i="6" s="1"/>
  <c r="V243" i="6"/>
  <c r="I244" i="6"/>
  <c r="X245" i="6"/>
  <c r="Y245" i="6"/>
  <c r="F245" i="6" s="1"/>
  <c r="AL244" i="6"/>
  <c r="AD244" i="6"/>
  <c r="AE244" i="6"/>
  <c r="D244" i="6"/>
  <c r="AT245" i="6"/>
  <c r="AB245" i="6" s="1"/>
  <c r="R245" i="6" s="1"/>
  <c r="AU245" i="6" l="1"/>
  <c r="BA951" i="6"/>
  <c r="G951" i="6"/>
  <c r="O951" i="6" s="1"/>
  <c r="C951" i="6"/>
  <c r="AF244" i="6"/>
  <c r="AG244" i="6" s="1"/>
  <c r="J244" i="6"/>
  <c r="S244" i="6"/>
  <c r="T244" i="6" s="1"/>
  <c r="E244" i="6"/>
  <c r="B244" i="6" s="1"/>
  <c r="M244" i="6"/>
  <c r="Q244" i="6" s="1"/>
  <c r="AN245" i="6" l="1"/>
  <c r="AK245" i="6" s="1"/>
  <c r="AO246" i="6"/>
  <c r="AR246" i="6" s="1"/>
  <c r="L951" i="6"/>
  <c r="Z951" i="6" s="1"/>
  <c r="H951" i="6"/>
  <c r="P951" i="6" s="1"/>
  <c r="BB951" i="6"/>
  <c r="AZ952" i="6" s="1"/>
  <c r="U244" i="6"/>
  <c r="V244" i="6" s="1"/>
  <c r="AC245" i="6"/>
  <c r="AS246" i="6" l="1"/>
  <c r="AA246" i="6" s="1"/>
  <c r="N246" i="6" s="1"/>
  <c r="BA952" i="6"/>
  <c r="G952" i="6"/>
  <c r="O952" i="6" s="1"/>
  <c r="C952" i="6"/>
  <c r="I245" i="6"/>
  <c r="X246" i="6"/>
  <c r="J245" i="6" s="1"/>
  <c r="Y246" i="6"/>
  <c r="F246" i="6" s="1"/>
  <c r="AT246" i="6"/>
  <c r="AB246" i="6" s="1"/>
  <c r="R246" i="6" s="1"/>
  <c r="AD245" i="6"/>
  <c r="AE245" i="6"/>
  <c r="D245" i="6"/>
  <c r="AL245" i="6"/>
  <c r="AU246" i="6" l="1"/>
  <c r="H952" i="6"/>
  <c r="P952" i="6" s="1"/>
  <c r="L952" i="6"/>
  <c r="Z952" i="6" s="1"/>
  <c r="BB952" i="6"/>
  <c r="AZ953" i="6" s="1"/>
  <c r="AF245" i="6"/>
  <c r="AG245" i="6" s="1"/>
  <c r="S245" i="6"/>
  <c r="T245" i="6" s="1"/>
  <c r="E245" i="6"/>
  <c r="B245" i="6" s="1"/>
  <c r="M245" i="6"/>
  <c r="Q245" i="6" s="1"/>
  <c r="AN246" i="6" l="1"/>
  <c r="AO247" i="6"/>
  <c r="AR247" i="6" s="1"/>
  <c r="G953" i="6"/>
  <c r="O953" i="6" s="1"/>
  <c r="C953" i="6"/>
  <c r="BA953" i="6"/>
  <c r="U245" i="6"/>
  <c r="V245" i="6" s="1"/>
  <c r="AC246" i="6"/>
  <c r="AE246" i="6" l="1"/>
  <c r="AK246" i="6"/>
  <c r="AD246" i="6"/>
  <c r="D246" i="6"/>
  <c r="S246" i="6" s="1"/>
  <c r="T246" i="6" s="1"/>
  <c r="AL246" i="6"/>
  <c r="M246" i="6" s="1"/>
  <c r="Q246" i="6" s="1"/>
  <c r="AS247" i="6"/>
  <c r="AA247" i="6" s="1"/>
  <c r="N247" i="6" s="1"/>
  <c r="L953" i="6"/>
  <c r="Z953" i="6" s="1"/>
  <c r="H953" i="6"/>
  <c r="P953" i="6" s="1"/>
  <c r="BB953" i="6"/>
  <c r="AZ954" i="6" s="1"/>
  <c r="I246" i="6"/>
  <c r="X247" i="6"/>
  <c r="Y247" i="6"/>
  <c r="F247" i="6" s="1"/>
  <c r="AT247" i="6"/>
  <c r="AB247" i="6" s="1"/>
  <c r="R247" i="6" s="1"/>
  <c r="AF246" i="6" l="1"/>
  <c r="E246" i="6"/>
  <c r="AU247" i="6"/>
  <c r="G954" i="6"/>
  <c r="O954" i="6" s="1"/>
  <c r="C954" i="6"/>
  <c r="BA954" i="6"/>
  <c r="J246" i="6"/>
  <c r="U246" i="6"/>
  <c r="AG246" i="6"/>
  <c r="B246" i="6" l="1"/>
  <c r="AN247" i="6"/>
  <c r="AK247" i="6" s="1"/>
  <c r="AO248" i="6"/>
  <c r="AR248" i="6" s="1"/>
  <c r="L954" i="6"/>
  <c r="Z954" i="6" s="1"/>
  <c r="H954" i="6"/>
  <c r="P954" i="6" s="1"/>
  <c r="BB954" i="6"/>
  <c r="AZ955" i="6" s="1"/>
  <c r="V246" i="6"/>
  <c r="AC247" i="6"/>
  <c r="AS248" i="6" l="1"/>
  <c r="AA248" i="6" s="1"/>
  <c r="N248" i="6" s="1"/>
  <c r="BA955" i="6"/>
  <c r="BB955" i="6" s="1"/>
  <c r="G955" i="6"/>
  <c r="O955" i="6" s="1"/>
  <c r="C955" i="6"/>
  <c r="I247" i="6"/>
  <c r="X248" i="6"/>
  <c r="Y248" i="6"/>
  <c r="F248" i="6" s="1"/>
  <c r="AT248" i="6"/>
  <c r="AB248" i="6" s="1"/>
  <c r="R248" i="6" s="1"/>
  <c r="AD247" i="6"/>
  <c r="AE247" i="6"/>
  <c r="AL247" i="6"/>
  <c r="D247" i="6"/>
  <c r="AU248" i="6" l="1"/>
  <c r="H955" i="6"/>
  <c r="P955" i="6" s="1"/>
  <c r="L955" i="6"/>
  <c r="Z955" i="6" s="1"/>
  <c r="AZ956" i="6"/>
  <c r="AF247" i="6"/>
  <c r="AG247" i="6" s="1"/>
  <c r="J247" i="6"/>
  <c r="S247" i="6"/>
  <c r="T247" i="6" s="1"/>
  <c r="E247" i="6"/>
  <c r="M247" i="6"/>
  <c r="Q247" i="6" s="1"/>
  <c r="AN248" i="6" l="1"/>
  <c r="AK248" i="6" s="1"/>
  <c r="AO249" i="6"/>
  <c r="AR249" i="6" s="1"/>
  <c r="BA956" i="6"/>
  <c r="BB956" i="6" s="1"/>
  <c r="C956" i="6"/>
  <c r="G956" i="6"/>
  <c r="O956" i="6" s="1"/>
  <c r="B247" i="6"/>
  <c r="U247" i="6"/>
  <c r="AL248" i="6"/>
  <c r="AD248" i="6"/>
  <c r="AE248" i="6"/>
  <c r="D248" i="6"/>
  <c r="AC248" i="6"/>
  <c r="AZ957" i="6" l="1"/>
  <c r="AS249" i="6"/>
  <c r="AA249" i="6" s="1"/>
  <c r="N249" i="6" s="1"/>
  <c r="V247" i="6"/>
  <c r="H956" i="6"/>
  <c r="P956" i="6" s="1"/>
  <c r="L956" i="6"/>
  <c r="Z956" i="6" s="1"/>
  <c r="BA957" i="6"/>
  <c r="G957" i="6"/>
  <c r="O957" i="6" s="1"/>
  <c r="C957" i="6"/>
  <c r="I248" i="6"/>
  <c r="AF248" i="6"/>
  <c r="X249" i="6"/>
  <c r="Y249" i="6"/>
  <c r="F249" i="6" s="1"/>
  <c r="S248" i="6"/>
  <c r="T248" i="6" s="1"/>
  <c r="E248" i="6"/>
  <c r="M248" i="6"/>
  <c r="Q248" i="6" s="1"/>
  <c r="AT249" i="6"/>
  <c r="AB249" i="6" s="1"/>
  <c r="R249" i="6" s="1"/>
  <c r="AU249" i="6" l="1"/>
  <c r="BB957" i="6"/>
  <c r="AZ958" i="6" s="1"/>
  <c r="H957" i="6"/>
  <c r="P957" i="6" s="1"/>
  <c r="L957" i="6"/>
  <c r="Z957" i="6" s="1"/>
  <c r="J248" i="6"/>
  <c r="B248" i="6" s="1"/>
  <c r="U248" i="6"/>
  <c r="AG248" i="6"/>
  <c r="AN249" i="6" l="1"/>
  <c r="AK249" i="6" s="1"/>
  <c r="AO250" i="6"/>
  <c r="AR250" i="6" s="1"/>
  <c r="C958" i="6"/>
  <c r="BA958" i="6"/>
  <c r="G958" i="6"/>
  <c r="O958" i="6" s="1"/>
  <c r="V248" i="6"/>
  <c r="AC249" i="6"/>
  <c r="AS250" i="6" l="1"/>
  <c r="L958" i="6"/>
  <c r="H958" i="6"/>
  <c r="P958" i="6" s="1"/>
  <c r="Z958" i="6"/>
  <c r="BB958" i="6"/>
  <c r="AZ959" i="6" s="1"/>
  <c r="I249" i="6"/>
  <c r="X250" i="6"/>
  <c r="Y250" i="6"/>
  <c r="F250" i="6" s="1"/>
  <c r="AT250" i="6"/>
  <c r="AB250" i="6" s="1"/>
  <c r="R250" i="6" s="1"/>
  <c r="AL249" i="6"/>
  <c r="AD249" i="6"/>
  <c r="AE249" i="6"/>
  <c r="D249" i="6"/>
  <c r="AU250" i="6" l="1"/>
  <c r="BA959" i="6"/>
  <c r="C959" i="6"/>
  <c r="G959" i="6"/>
  <c r="O959" i="6" s="1"/>
  <c r="AF249" i="6"/>
  <c r="AG249" i="6" s="1"/>
  <c r="J249" i="6"/>
  <c r="S249" i="6"/>
  <c r="T249" i="6" s="1"/>
  <c r="E249" i="6"/>
  <c r="M249" i="6"/>
  <c r="Q249" i="6" s="1"/>
  <c r="AA250" i="6"/>
  <c r="N250" i="6" s="1"/>
  <c r="AN250" i="6" l="1"/>
  <c r="AO251" i="6"/>
  <c r="AR251" i="6" s="1"/>
  <c r="H959" i="6"/>
  <c r="P959" i="6" s="1"/>
  <c r="L959" i="6"/>
  <c r="Z959" i="6" s="1"/>
  <c r="BB959" i="6"/>
  <c r="AZ960" i="6" s="1"/>
  <c r="B249" i="6"/>
  <c r="U249" i="6"/>
  <c r="AC250" i="6"/>
  <c r="I250" i="6" s="1"/>
  <c r="AL250" i="6" l="1"/>
  <c r="AK250" i="6"/>
  <c r="D250" i="6" s="1"/>
  <c r="AD250" i="6"/>
  <c r="AE250" i="6"/>
  <c r="M250" i="6" s="1"/>
  <c r="Q250" i="6" s="1"/>
  <c r="AS251" i="6"/>
  <c r="AA251" i="6" s="1"/>
  <c r="N251" i="6" s="1"/>
  <c r="V249" i="6"/>
  <c r="BA960" i="6"/>
  <c r="G960" i="6"/>
  <c r="O960" i="6" s="1"/>
  <c r="C960" i="6"/>
  <c r="X251" i="6"/>
  <c r="J250" i="6" s="1"/>
  <c r="Y251" i="6"/>
  <c r="F251" i="6" s="1"/>
  <c r="E250" i="6"/>
  <c r="AT251" i="6"/>
  <c r="AB251" i="6" s="1"/>
  <c r="R251" i="6" s="1"/>
  <c r="S250" i="6" l="1"/>
  <c r="T250" i="6" s="1"/>
  <c r="AF250" i="6"/>
  <c r="AG250" i="6" s="1"/>
  <c r="AU251" i="6"/>
  <c r="H960" i="6"/>
  <c r="P960" i="6" s="1"/>
  <c r="L960" i="6"/>
  <c r="Z960" i="6" s="1"/>
  <c r="BB960" i="6"/>
  <c r="AZ961" i="6" s="1"/>
  <c r="U250" i="6"/>
  <c r="B250" i="6"/>
  <c r="AN251" i="6" l="1"/>
  <c r="AK251" i="6" s="1"/>
  <c r="AO252" i="6"/>
  <c r="AR252" i="6" s="1"/>
  <c r="G961" i="6"/>
  <c r="O961" i="6" s="1"/>
  <c r="C961" i="6"/>
  <c r="BA961" i="6"/>
  <c r="V250" i="6"/>
  <c r="AC251" i="6"/>
  <c r="AS252" i="6" l="1"/>
  <c r="L961" i="6"/>
  <c r="H961" i="6"/>
  <c r="P961" i="6" s="1"/>
  <c r="Z961" i="6"/>
  <c r="BB961" i="6"/>
  <c r="AZ962" i="6" s="1"/>
  <c r="I251" i="6"/>
  <c r="X252" i="6"/>
  <c r="J251" i="6" s="1"/>
  <c r="Y252" i="6"/>
  <c r="F252" i="6" s="1"/>
  <c r="AL251" i="6"/>
  <c r="D251" i="6"/>
  <c r="AE251" i="6"/>
  <c r="AD251" i="6"/>
  <c r="AA252" i="6"/>
  <c r="N252" i="6" s="1"/>
  <c r="AT252" i="6"/>
  <c r="AB252" i="6" s="1"/>
  <c r="R252" i="6" s="1"/>
  <c r="AU252" i="6" l="1"/>
  <c r="AF251" i="6"/>
  <c r="AG251" i="6" s="1"/>
  <c r="BA962" i="6"/>
  <c r="G962" i="6"/>
  <c r="O962" i="6" s="1"/>
  <c r="C962" i="6"/>
  <c r="S251" i="6"/>
  <c r="T251" i="6" s="1"/>
  <c r="E251" i="6"/>
  <c r="B251" i="6" s="1"/>
  <c r="M251" i="6"/>
  <c r="Q251" i="6" s="1"/>
  <c r="AN252" i="6" l="1"/>
  <c r="AK252" i="6" s="1"/>
  <c r="D252" i="6" s="1"/>
  <c r="AO253" i="6"/>
  <c r="AR253" i="6" s="1"/>
  <c r="H962" i="6"/>
  <c r="P962" i="6" s="1"/>
  <c r="L962" i="6"/>
  <c r="Z962" i="6" s="1"/>
  <c r="BB962" i="6"/>
  <c r="AZ963" i="6" s="1"/>
  <c r="U251" i="6"/>
  <c r="V251" i="6" s="1"/>
  <c r="AL252" i="6"/>
  <c r="AE252" i="6"/>
  <c r="AC252" i="6"/>
  <c r="AD252" i="6" l="1"/>
  <c r="S252" i="6" s="1"/>
  <c r="T252" i="6" s="1"/>
  <c r="AS253" i="6"/>
  <c r="AA253" i="6" s="1"/>
  <c r="N253" i="6" s="1"/>
  <c r="BA963" i="6"/>
  <c r="G963" i="6"/>
  <c r="O963" i="6" s="1"/>
  <c r="C963" i="6"/>
  <c r="I252" i="6"/>
  <c r="X253" i="6"/>
  <c r="Y253" i="6"/>
  <c r="F253" i="6" s="1"/>
  <c r="E252" i="6"/>
  <c r="M252" i="6"/>
  <c r="Q252" i="6" s="1"/>
  <c r="AT253" i="6"/>
  <c r="AB253" i="6" s="1"/>
  <c r="R253" i="6" s="1"/>
  <c r="AF252" i="6" l="1"/>
  <c r="AU253" i="6"/>
  <c r="L963" i="6"/>
  <c r="Z963" i="6" s="1"/>
  <c r="H963" i="6"/>
  <c r="P963" i="6" s="1"/>
  <c r="BB963" i="6"/>
  <c r="AZ964" i="6" s="1"/>
  <c r="J252" i="6"/>
  <c r="B252" i="6" s="1"/>
  <c r="U252" i="6"/>
  <c r="AG252" i="6"/>
  <c r="AN253" i="6" l="1"/>
  <c r="AK253" i="6" s="1"/>
  <c r="AO254" i="6"/>
  <c r="AR254" i="6" s="1"/>
  <c r="BA964" i="6"/>
  <c r="G964" i="6"/>
  <c r="O964" i="6" s="1"/>
  <c r="C964" i="6"/>
  <c r="V252" i="6"/>
  <c r="AC253" i="6"/>
  <c r="AS254" i="6" l="1"/>
  <c r="AA254" i="6" s="1"/>
  <c r="N254" i="6" s="1"/>
  <c r="H964" i="6"/>
  <c r="P964" i="6" s="1"/>
  <c r="L964" i="6"/>
  <c r="Z964" i="6" s="1"/>
  <c r="BB964" i="6"/>
  <c r="AZ965" i="6" s="1"/>
  <c r="I253" i="6"/>
  <c r="X254" i="6"/>
  <c r="J253" i="6" s="1"/>
  <c r="Y254" i="6"/>
  <c r="F254" i="6" s="1"/>
  <c r="AT254" i="6"/>
  <c r="AB254" i="6" s="1"/>
  <c r="R254" i="6" s="1"/>
  <c r="AL253" i="6"/>
  <c r="D253" i="6"/>
  <c r="AE253" i="6"/>
  <c r="AD253" i="6"/>
  <c r="AU254" i="6" l="1"/>
  <c r="BA965" i="6"/>
  <c r="G965" i="6"/>
  <c r="O965" i="6" s="1"/>
  <c r="C965" i="6"/>
  <c r="AF253" i="6"/>
  <c r="AG253" i="6" s="1"/>
  <c r="S253" i="6"/>
  <c r="T253" i="6" s="1"/>
  <c r="E253" i="6"/>
  <c r="B253" i="6" s="1"/>
  <c r="M253" i="6"/>
  <c r="Q253" i="6" s="1"/>
  <c r="AN254" i="6" l="1"/>
  <c r="AK254" i="6" s="1"/>
  <c r="AO255" i="6"/>
  <c r="AR255" i="6" s="1"/>
  <c r="H965" i="6"/>
  <c r="P965" i="6" s="1"/>
  <c r="L965" i="6"/>
  <c r="Z965" i="6" s="1"/>
  <c r="BB965" i="6"/>
  <c r="AZ966" i="6" s="1"/>
  <c r="U253" i="6"/>
  <c r="V253" i="6" s="1"/>
  <c r="AD254" i="6"/>
  <c r="AE254" i="6"/>
  <c r="AL254" i="6"/>
  <c r="D254" i="6"/>
  <c r="AC254" i="6"/>
  <c r="AS255" i="6" l="1"/>
  <c r="G966" i="6"/>
  <c r="O966" i="6" s="1"/>
  <c r="BA966" i="6"/>
  <c r="C966" i="6"/>
  <c r="I254" i="6"/>
  <c r="AF254" i="6"/>
  <c r="X255" i="6"/>
  <c r="Y255" i="6"/>
  <c r="F255" i="6" s="1"/>
  <c r="S254" i="6"/>
  <c r="T254" i="6" s="1"/>
  <c r="E254" i="6"/>
  <c r="M254" i="6"/>
  <c r="Q254" i="6" s="1"/>
  <c r="AT255" i="6"/>
  <c r="AB255" i="6" s="1"/>
  <c r="R255" i="6" s="1"/>
  <c r="AA255" i="6"/>
  <c r="N255" i="6" s="1"/>
  <c r="AU255" i="6" l="1"/>
  <c r="H966" i="6"/>
  <c r="P966" i="6" s="1"/>
  <c r="L966" i="6"/>
  <c r="Z966" i="6" s="1"/>
  <c r="BB966" i="6"/>
  <c r="AZ967" i="6" s="1"/>
  <c r="J254" i="6"/>
  <c r="B254" i="6" s="1"/>
  <c r="U254" i="6"/>
  <c r="AG254" i="6"/>
  <c r="AN255" i="6" l="1"/>
  <c r="AK255" i="6" s="1"/>
  <c r="AO256" i="6"/>
  <c r="AR256" i="6" s="1"/>
  <c r="BA967" i="6"/>
  <c r="G967" i="6"/>
  <c r="O967" i="6" s="1"/>
  <c r="C967" i="6"/>
  <c r="V254" i="6"/>
  <c r="AC255" i="6"/>
  <c r="AS256" i="6" l="1"/>
  <c r="AA256" i="6" s="1"/>
  <c r="N256" i="6" s="1"/>
  <c r="H967" i="6"/>
  <c r="P967" i="6" s="1"/>
  <c r="L967" i="6"/>
  <c r="Z967" i="6"/>
  <c r="BB967" i="6"/>
  <c r="AZ968" i="6" s="1"/>
  <c r="I255" i="6"/>
  <c r="X256" i="6"/>
  <c r="Y256" i="6"/>
  <c r="F256" i="6" s="1"/>
  <c r="AE255" i="6"/>
  <c r="AD255" i="6"/>
  <c r="AL255" i="6"/>
  <c r="D255" i="6"/>
  <c r="AT256" i="6"/>
  <c r="AB256" i="6" s="1"/>
  <c r="R256" i="6" s="1"/>
  <c r="AU256" i="6" l="1"/>
  <c r="BA968" i="6"/>
  <c r="BB968" i="6" s="1"/>
  <c r="G968" i="6"/>
  <c r="O968" i="6" s="1"/>
  <c r="C968" i="6"/>
  <c r="AF255" i="6"/>
  <c r="AG255" i="6" s="1"/>
  <c r="J255" i="6"/>
  <c r="S255" i="6"/>
  <c r="T255" i="6" s="1"/>
  <c r="E255" i="6"/>
  <c r="M255" i="6"/>
  <c r="Q255" i="6" s="1"/>
  <c r="AN256" i="6" l="1"/>
  <c r="AO257" i="6"/>
  <c r="AR257" i="6" s="1"/>
  <c r="H968" i="6"/>
  <c r="P968" i="6" s="1"/>
  <c r="L968" i="6"/>
  <c r="Z968" i="6" s="1"/>
  <c r="B255" i="6"/>
  <c r="AZ969" i="6"/>
  <c r="U255" i="6"/>
  <c r="AC256" i="6"/>
  <c r="AL256" i="6" l="1"/>
  <c r="AK256" i="6"/>
  <c r="D256" i="6"/>
  <c r="AD256" i="6"/>
  <c r="AE256" i="6"/>
  <c r="AS257" i="6"/>
  <c r="AA257" i="6" s="1"/>
  <c r="N257" i="6" s="1"/>
  <c r="C969" i="6"/>
  <c r="G969" i="6"/>
  <c r="O969" i="6" s="1"/>
  <c r="BA969" i="6"/>
  <c r="V255" i="6"/>
  <c r="I256" i="6"/>
  <c r="X257" i="6"/>
  <c r="Y257" i="6"/>
  <c r="F257" i="6" s="1"/>
  <c r="E256" i="6"/>
  <c r="AT257" i="6"/>
  <c r="AB257" i="6" s="1"/>
  <c r="R257" i="6" s="1"/>
  <c r="AF256" i="6" l="1"/>
  <c r="S256" i="6"/>
  <c r="T256" i="6" s="1"/>
  <c r="M256" i="6"/>
  <c r="Q256" i="6" s="1"/>
  <c r="U256" i="6" s="1"/>
  <c r="AU257" i="6"/>
  <c r="H969" i="6"/>
  <c r="P969" i="6" s="1"/>
  <c r="L969" i="6"/>
  <c r="Z969" i="6" s="1"/>
  <c r="BB969" i="6"/>
  <c r="AZ970" i="6" s="1"/>
  <c r="J256" i="6"/>
  <c r="B256" i="6" s="1"/>
  <c r="AG256" i="6"/>
  <c r="AN257" i="6" l="1"/>
  <c r="AK257" i="6" s="1"/>
  <c r="AO258" i="6"/>
  <c r="AR258" i="6" s="1"/>
  <c r="G970" i="6"/>
  <c r="O970" i="6" s="1"/>
  <c r="C970" i="6"/>
  <c r="BA970" i="6"/>
  <c r="BB970" i="6" s="1"/>
  <c r="V256" i="6"/>
  <c r="AC257" i="6"/>
  <c r="AS258" i="6" l="1"/>
  <c r="H970" i="6"/>
  <c r="P970" i="6" s="1"/>
  <c r="L970" i="6"/>
  <c r="Z970" i="6" s="1"/>
  <c r="AZ971" i="6"/>
  <c r="I257" i="6"/>
  <c r="X258" i="6"/>
  <c r="J257" i="6" s="1"/>
  <c r="Y258" i="6"/>
  <c r="F258" i="6" s="1"/>
  <c r="AE257" i="6"/>
  <c r="AD257" i="6"/>
  <c r="D257" i="6"/>
  <c r="AL257" i="6"/>
  <c r="AT258" i="6"/>
  <c r="AB258" i="6" s="1"/>
  <c r="R258" i="6" s="1"/>
  <c r="AA258" i="6"/>
  <c r="N258" i="6" s="1"/>
  <c r="AU258" i="6" l="1"/>
  <c r="G971" i="6"/>
  <c r="O971" i="6" s="1"/>
  <c r="BA971" i="6"/>
  <c r="BB971" i="6" s="1"/>
  <c r="C971" i="6"/>
  <c r="AF257" i="6"/>
  <c r="AG257" i="6" s="1"/>
  <c r="S257" i="6"/>
  <c r="T257" i="6" s="1"/>
  <c r="E257" i="6"/>
  <c r="B257" i="6" s="1"/>
  <c r="M257" i="6"/>
  <c r="Q257" i="6" s="1"/>
  <c r="AN258" i="6" l="1"/>
  <c r="AK258" i="6" s="1"/>
  <c r="AO259" i="6"/>
  <c r="AR259" i="6" s="1"/>
  <c r="L971" i="6"/>
  <c r="Z971" i="6" s="1"/>
  <c r="H971" i="6"/>
  <c r="P971" i="6" s="1"/>
  <c r="AZ972" i="6"/>
  <c r="U257" i="6"/>
  <c r="V257" i="6" s="1"/>
  <c r="AC258" i="6"/>
  <c r="AS259" i="6" l="1"/>
  <c r="AA259" i="6" s="1"/>
  <c r="N259" i="6" s="1"/>
  <c r="G972" i="6"/>
  <c r="O972" i="6" s="1"/>
  <c r="C972" i="6"/>
  <c r="BA972" i="6"/>
  <c r="BB972" i="6" s="1"/>
  <c r="I258" i="6"/>
  <c r="X259" i="6"/>
  <c r="Y259" i="6"/>
  <c r="F259" i="6" s="1"/>
  <c r="D258" i="6"/>
  <c r="AD258" i="6"/>
  <c r="AL258" i="6"/>
  <c r="AE258" i="6"/>
  <c r="AT259" i="6"/>
  <c r="AB259" i="6" s="1"/>
  <c r="R259" i="6" s="1"/>
  <c r="AU259" i="6" l="1"/>
  <c r="L972" i="6"/>
  <c r="Z972" i="6" s="1"/>
  <c r="H972" i="6"/>
  <c r="P972" i="6" s="1"/>
  <c r="AZ973" i="6"/>
  <c r="AF258" i="6"/>
  <c r="AG258" i="6" s="1"/>
  <c r="J258" i="6"/>
  <c r="S258" i="6"/>
  <c r="T258" i="6" s="1"/>
  <c r="E258" i="6"/>
  <c r="M258" i="6"/>
  <c r="Q258" i="6" s="1"/>
  <c r="AN259" i="6" l="1"/>
  <c r="AK259" i="6" s="1"/>
  <c r="AO260" i="6"/>
  <c r="AR260" i="6" s="1"/>
  <c r="BA973" i="6"/>
  <c r="C973" i="6"/>
  <c r="G973" i="6"/>
  <c r="O973" i="6" s="1"/>
  <c r="B258" i="6"/>
  <c r="U258" i="6"/>
  <c r="AC259" i="6"/>
  <c r="AS260" i="6" l="1"/>
  <c r="AA260" i="6" s="1"/>
  <c r="N260" i="6" s="1"/>
  <c r="H973" i="6"/>
  <c r="P973" i="6" s="1"/>
  <c r="L973" i="6"/>
  <c r="Z973" i="6" s="1"/>
  <c r="BB973" i="6"/>
  <c r="AZ974" i="6" s="1"/>
  <c r="V258" i="6"/>
  <c r="I259" i="6"/>
  <c r="X260" i="6"/>
  <c r="J259" i="6" s="1"/>
  <c r="Y260" i="6"/>
  <c r="F260" i="6" s="1"/>
  <c r="D259" i="6"/>
  <c r="AE259" i="6"/>
  <c r="AL259" i="6"/>
  <c r="AD259" i="6"/>
  <c r="AT260" i="6"/>
  <c r="AB260" i="6" s="1"/>
  <c r="R260" i="6" s="1"/>
  <c r="AU260" i="6" l="1"/>
  <c r="G974" i="6"/>
  <c r="O974" i="6" s="1"/>
  <c r="C974" i="6"/>
  <c r="BA974" i="6"/>
  <c r="BB974" i="6" s="1"/>
  <c r="AF259" i="6"/>
  <c r="AG259" i="6" s="1"/>
  <c r="S259" i="6"/>
  <c r="T259" i="6" s="1"/>
  <c r="E259" i="6"/>
  <c r="B259" i="6" s="1"/>
  <c r="M259" i="6"/>
  <c r="Q259" i="6" s="1"/>
  <c r="AN260" i="6" l="1"/>
  <c r="AK260" i="6" s="1"/>
  <c r="AO261" i="6"/>
  <c r="AR261" i="6" s="1"/>
  <c r="H974" i="6"/>
  <c r="P974" i="6" s="1"/>
  <c r="L974" i="6"/>
  <c r="Z974" i="6" s="1"/>
  <c r="AZ975" i="6"/>
  <c r="U259" i="6"/>
  <c r="V259" i="6" s="1"/>
  <c r="AC260" i="6"/>
  <c r="AS261" i="6" l="1"/>
  <c r="AA261" i="6" s="1"/>
  <c r="N261" i="6" s="1"/>
  <c r="BA975" i="6"/>
  <c r="C975" i="6"/>
  <c r="G975" i="6"/>
  <c r="O975" i="6" s="1"/>
  <c r="I260" i="6"/>
  <c r="X261" i="6"/>
  <c r="Y261" i="6"/>
  <c r="F261" i="6" s="1"/>
  <c r="AD260" i="6"/>
  <c r="AE260" i="6"/>
  <c r="AL260" i="6"/>
  <c r="D260" i="6"/>
  <c r="AT261" i="6"/>
  <c r="AB261" i="6" s="1"/>
  <c r="R261" i="6" s="1"/>
  <c r="AU261" i="6" l="1"/>
  <c r="L975" i="6"/>
  <c r="H975" i="6"/>
  <c r="P975" i="6" s="1"/>
  <c r="Z975" i="6"/>
  <c r="BB975" i="6"/>
  <c r="AZ976" i="6" s="1"/>
  <c r="AF260" i="6"/>
  <c r="AG260" i="6" s="1"/>
  <c r="J260" i="6"/>
  <c r="S260" i="6"/>
  <c r="T260" i="6" s="1"/>
  <c r="E260" i="6"/>
  <c r="M260" i="6"/>
  <c r="Q260" i="6" s="1"/>
  <c r="AN261" i="6" l="1"/>
  <c r="AK261" i="6" s="1"/>
  <c r="AO262" i="6"/>
  <c r="G976" i="6"/>
  <c r="O976" i="6" s="1"/>
  <c r="BA976" i="6"/>
  <c r="BB976" i="6" s="1"/>
  <c r="C976" i="6"/>
  <c r="B260" i="6"/>
  <c r="U260" i="6"/>
  <c r="AC261" i="6"/>
  <c r="AR262" i="6" l="1"/>
  <c r="AT262" i="6" s="1"/>
  <c r="AB262" i="6" s="1"/>
  <c r="R262" i="6" s="1"/>
  <c r="AQ262" i="6"/>
  <c r="AS262" i="6" s="1"/>
  <c r="AA262" i="6" s="1"/>
  <c r="N262" i="6" s="1"/>
  <c r="L976" i="6"/>
  <c r="Z976" i="6" s="1"/>
  <c r="H976" i="6"/>
  <c r="P976" i="6" s="1"/>
  <c r="AZ977" i="6"/>
  <c r="V260" i="6"/>
  <c r="I261" i="6"/>
  <c r="X262" i="6"/>
  <c r="Y262" i="6"/>
  <c r="F262" i="6" s="1"/>
  <c r="AD261" i="6"/>
  <c r="AE261" i="6"/>
  <c r="D261" i="6"/>
  <c r="AL261" i="6"/>
  <c r="AU262" i="6" l="1"/>
  <c r="G977" i="6"/>
  <c r="O977" i="6" s="1"/>
  <c r="BA977" i="6"/>
  <c r="C977" i="6"/>
  <c r="AF261" i="6"/>
  <c r="AG261" i="6" s="1"/>
  <c r="J261" i="6"/>
  <c r="S261" i="6"/>
  <c r="T261" i="6" s="1"/>
  <c r="E261" i="6"/>
  <c r="M261" i="6"/>
  <c r="Q261" i="6" s="1"/>
  <c r="AN262" i="6" l="1"/>
  <c r="AO263" i="6"/>
  <c r="AR263" i="6" s="1"/>
  <c r="H977" i="6"/>
  <c r="P977" i="6" s="1"/>
  <c r="L977" i="6"/>
  <c r="Z977" i="6" s="1"/>
  <c r="BB977" i="6"/>
  <c r="AZ978" i="6" s="1"/>
  <c r="B261" i="6"/>
  <c r="U261" i="6"/>
  <c r="AC262" i="6"/>
  <c r="AK262" i="6" l="1"/>
  <c r="D262" i="6" s="1"/>
  <c r="AL262" i="6"/>
  <c r="E262" i="6" s="1"/>
  <c r="AD262" i="6"/>
  <c r="AE262" i="6"/>
  <c r="AS263" i="6"/>
  <c r="AA263" i="6" s="1"/>
  <c r="N263" i="6" s="1"/>
  <c r="V261" i="6"/>
  <c r="BA978" i="6"/>
  <c r="BB978" i="6" s="1"/>
  <c r="C978" i="6"/>
  <c r="G978" i="6"/>
  <c r="O978" i="6" s="1"/>
  <c r="I262" i="6"/>
  <c r="X263" i="6"/>
  <c r="Y263" i="6"/>
  <c r="F263" i="6" s="1"/>
  <c r="AT263" i="6"/>
  <c r="AB263" i="6" s="1"/>
  <c r="R263" i="6" s="1"/>
  <c r="S262" i="6" l="1"/>
  <c r="T262" i="6" s="1"/>
  <c r="AF262" i="6"/>
  <c r="AG262" i="6" s="1"/>
  <c r="M262" i="6"/>
  <c r="Q262" i="6" s="1"/>
  <c r="AU263" i="6"/>
  <c r="H978" i="6"/>
  <c r="P978" i="6" s="1"/>
  <c r="L978" i="6"/>
  <c r="Z978" i="6" s="1"/>
  <c r="AZ979" i="6"/>
  <c r="J262" i="6"/>
  <c r="B262" i="6" s="1"/>
  <c r="U262" i="6" l="1"/>
  <c r="V262" i="6" s="1"/>
  <c r="AN263" i="6"/>
  <c r="AK263" i="6" s="1"/>
  <c r="AO264" i="6"/>
  <c r="AR264" i="6" s="1"/>
  <c r="BA979" i="6"/>
  <c r="BB979" i="6" s="1"/>
  <c r="C979" i="6"/>
  <c r="G979" i="6"/>
  <c r="O979" i="6" s="1"/>
  <c r="AC263" i="6"/>
  <c r="AS264" i="6" l="1"/>
  <c r="AA264" i="6" s="1"/>
  <c r="N264" i="6" s="1"/>
  <c r="L979" i="6"/>
  <c r="H979" i="6"/>
  <c r="P979" i="6" s="1"/>
  <c r="Z979" i="6"/>
  <c r="AZ980" i="6"/>
  <c r="I263" i="6"/>
  <c r="X264" i="6"/>
  <c r="Y264" i="6"/>
  <c r="F264" i="6" s="1"/>
  <c r="AD263" i="6"/>
  <c r="AE263" i="6"/>
  <c r="AL263" i="6"/>
  <c r="D263" i="6"/>
  <c r="AT264" i="6"/>
  <c r="AB264" i="6" s="1"/>
  <c r="R264" i="6" s="1"/>
  <c r="AU264" i="6" l="1"/>
  <c r="BA980" i="6"/>
  <c r="BB980" i="6" s="1"/>
  <c r="C980" i="6"/>
  <c r="G980" i="6"/>
  <c r="O980" i="6" s="1"/>
  <c r="AF263" i="6"/>
  <c r="AG263" i="6" s="1"/>
  <c r="J263" i="6"/>
  <c r="S263" i="6"/>
  <c r="T263" i="6" s="1"/>
  <c r="E263" i="6"/>
  <c r="M263" i="6"/>
  <c r="Q263" i="6" s="1"/>
  <c r="AN264" i="6" l="1"/>
  <c r="AO265" i="6"/>
  <c r="AR265" i="6" s="1"/>
  <c r="L980" i="6"/>
  <c r="Z980" i="6" s="1"/>
  <c r="H980" i="6"/>
  <c r="P980" i="6" s="1"/>
  <c r="AZ981" i="6"/>
  <c r="B263" i="6"/>
  <c r="U263" i="6"/>
  <c r="AC264" i="6"/>
  <c r="AL264" i="6" l="1"/>
  <c r="E264" i="6" s="1"/>
  <c r="AK264" i="6"/>
  <c r="AE264" i="6"/>
  <c r="D264" i="6"/>
  <c r="AD264" i="6"/>
  <c r="V263" i="6"/>
  <c r="AS265" i="6"/>
  <c r="AA265" i="6" s="1"/>
  <c r="N265" i="6" s="1"/>
  <c r="G981" i="6"/>
  <c r="O981" i="6" s="1"/>
  <c r="BA981" i="6"/>
  <c r="BB981" i="6" s="1"/>
  <c r="C981" i="6"/>
  <c r="I264" i="6"/>
  <c r="X265" i="6"/>
  <c r="Y265" i="6"/>
  <c r="F265" i="6" s="1"/>
  <c r="AT265" i="6"/>
  <c r="AB265" i="6" s="1"/>
  <c r="R265" i="6" s="1"/>
  <c r="S264" i="6" l="1"/>
  <c r="T264" i="6" s="1"/>
  <c r="M264" i="6"/>
  <c r="Q264" i="6" s="1"/>
  <c r="AF264" i="6"/>
  <c r="AG264" i="6" s="1"/>
  <c r="AU265" i="6"/>
  <c r="L981" i="6"/>
  <c r="Z981" i="6" s="1"/>
  <c r="H981" i="6"/>
  <c r="P981" i="6" s="1"/>
  <c r="AZ982" i="6"/>
  <c r="J264" i="6"/>
  <c r="B264" i="6" s="1"/>
  <c r="U264" i="6" l="1"/>
  <c r="AN265" i="6"/>
  <c r="AK265" i="6" s="1"/>
  <c r="AO266" i="6"/>
  <c r="AR266" i="6" s="1"/>
  <c r="C982" i="6"/>
  <c r="G982" i="6"/>
  <c r="O982" i="6" s="1"/>
  <c r="BA982" i="6"/>
  <c r="BB982" i="6" s="1"/>
  <c r="V264" i="6"/>
  <c r="AC265" i="6"/>
  <c r="AS266" i="6" l="1"/>
  <c r="AA266" i="6" s="1"/>
  <c r="N266" i="6" s="1"/>
  <c r="L982" i="6"/>
  <c r="Z982" i="6" s="1"/>
  <c r="H982" i="6"/>
  <c r="P982" i="6" s="1"/>
  <c r="AZ983" i="6"/>
  <c r="I265" i="6"/>
  <c r="X266" i="6"/>
  <c r="Y266" i="6"/>
  <c r="F266" i="6" s="1"/>
  <c r="AT266" i="6"/>
  <c r="AB266" i="6" s="1"/>
  <c r="R266" i="6" s="1"/>
  <c r="AD265" i="6"/>
  <c r="AE265" i="6"/>
  <c r="AL265" i="6"/>
  <c r="D265" i="6"/>
  <c r="AU266" i="6" l="1"/>
  <c r="C983" i="6"/>
  <c r="G983" i="6"/>
  <c r="O983" i="6" s="1"/>
  <c r="BA983" i="6"/>
  <c r="BB983" i="6" s="1"/>
  <c r="AZ984" i="6" s="1"/>
  <c r="AF265" i="6"/>
  <c r="AG265" i="6" s="1"/>
  <c r="J265" i="6"/>
  <c r="S265" i="6"/>
  <c r="T265" i="6" s="1"/>
  <c r="E265" i="6"/>
  <c r="M265" i="6"/>
  <c r="Q265" i="6" s="1"/>
  <c r="AN266" i="6" l="1"/>
  <c r="AK266" i="6" s="1"/>
  <c r="AO267" i="6"/>
  <c r="AR267" i="6" s="1"/>
  <c r="BA984" i="6"/>
  <c r="BB984" i="6" s="1"/>
  <c r="C984" i="6"/>
  <c r="G984" i="6"/>
  <c r="O984" i="6" s="1"/>
  <c r="H983" i="6"/>
  <c r="P983" i="6" s="1"/>
  <c r="L983" i="6"/>
  <c r="Z983" i="6" s="1"/>
  <c r="B265" i="6"/>
  <c r="U265" i="6"/>
  <c r="AC266" i="6"/>
  <c r="AS267" i="6" l="1"/>
  <c r="V265" i="6"/>
  <c r="L984" i="6"/>
  <c r="Z984" i="6" s="1"/>
  <c r="H984" i="6"/>
  <c r="P984" i="6" s="1"/>
  <c r="AZ985" i="6"/>
  <c r="I266" i="6"/>
  <c r="X267" i="6"/>
  <c r="J266" i="6" s="1"/>
  <c r="Y267" i="6"/>
  <c r="F267" i="6" s="1"/>
  <c r="D266" i="6"/>
  <c r="AD266" i="6"/>
  <c r="AL266" i="6"/>
  <c r="AE266" i="6"/>
  <c r="AA267" i="6"/>
  <c r="N267" i="6" s="1"/>
  <c r="AT267" i="6"/>
  <c r="AB267" i="6" s="1"/>
  <c r="R267" i="6" s="1"/>
  <c r="AU267" i="6" l="1"/>
  <c r="G985" i="6"/>
  <c r="O985" i="6" s="1"/>
  <c r="C985" i="6"/>
  <c r="BA985" i="6"/>
  <c r="AF266" i="6"/>
  <c r="AG266" i="6" s="1"/>
  <c r="S266" i="6"/>
  <c r="T266" i="6" s="1"/>
  <c r="E266" i="6"/>
  <c r="B266" i="6" s="1"/>
  <c r="M266" i="6"/>
  <c r="Q266" i="6" s="1"/>
  <c r="AN267" i="6" l="1"/>
  <c r="AO268" i="6"/>
  <c r="AR268" i="6" s="1"/>
  <c r="BB985" i="6"/>
  <c r="AZ986" i="6" s="1"/>
  <c r="L985" i="6"/>
  <c r="Z985" i="6" s="1"/>
  <c r="H985" i="6"/>
  <c r="P985" i="6" s="1"/>
  <c r="U266" i="6"/>
  <c r="V266" i="6" s="1"/>
  <c r="AC267" i="6"/>
  <c r="AK267" i="6" l="1"/>
  <c r="D267" i="6" s="1"/>
  <c r="AE267" i="6"/>
  <c r="AL267" i="6"/>
  <c r="E267" i="6" s="1"/>
  <c r="AD267" i="6"/>
  <c r="AS268" i="6"/>
  <c r="AA268" i="6" s="1"/>
  <c r="N268" i="6" s="1"/>
  <c r="BA986" i="6"/>
  <c r="G986" i="6"/>
  <c r="O986" i="6" s="1"/>
  <c r="C986" i="6"/>
  <c r="I267" i="6"/>
  <c r="X268" i="6"/>
  <c r="J267" i="6" s="1"/>
  <c r="Y268" i="6"/>
  <c r="F268" i="6" s="1"/>
  <c r="AT268" i="6"/>
  <c r="AB268" i="6" s="1"/>
  <c r="R268" i="6" s="1"/>
  <c r="AF267" i="6" l="1"/>
  <c r="M267" i="6"/>
  <c r="Q267" i="6" s="1"/>
  <c r="S267" i="6"/>
  <c r="T267" i="6" s="1"/>
  <c r="BB986" i="6"/>
  <c r="AZ987" i="6" s="1"/>
  <c r="AU268" i="6"/>
  <c r="H986" i="6"/>
  <c r="P986" i="6" s="1"/>
  <c r="L986" i="6"/>
  <c r="Z986" i="6" s="1"/>
  <c r="B267" i="6"/>
  <c r="AG267" i="6"/>
  <c r="U267" i="6" l="1"/>
  <c r="C987" i="6"/>
  <c r="L987" i="6" s="1"/>
  <c r="Z987" i="6" s="1"/>
  <c r="BA987" i="6"/>
  <c r="G987" i="6"/>
  <c r="O987" i="6" s="1"/>
  <c r="AN268" i="6"/>
  <c r="AK268" i="6" s="1"/>
  <c r="AO269" i="6"/>
  <c r="AR269" i="6" s="1"/>
  <c r="H987" i="6"/>
  <c r="P987" i="6" s="1"/>
  <c r="BB987" i="6"/>
  <c r="AZ988" i="6" s="1"/>
  <c r="V267" i="6"/>
  <c r="AC268" i="6"/>
  <c r="AS269" i="6" l="1"/>
  <c r="C988" i="6"/>
  <c r="G988" i="6"/>
  <c r="O988" i="6" s="1"/>
  <c r="BA988" i="6"/>
  <c r="BB988" i="6" s="1"/>
  <c r="AZ989" i="6" s="1"/>
  <c r="I268" i="6"/>
  <c r="X269" i="6"/>
  <c r="Y269" i="6"/>
  <c r="F269" i="6" s="1"/>
  <c r="AT269" i="6"/>
  <c r="AB269" i="6" s="1"/>
  <c r="R269" i="6" s="1"/>
  <c r="AA269" i="6"/>
  <c r="N269" i="6" s="1"/>
  <c r="D268" i="6"/>
  <c r="AE268" i="6"/>
  <c r="AD268" i="6"/>
  <c r="AL268" i="6"/>
  <c r="AU269" i="6" l="1"/>
  <c r="C989" i="6"/>
  <c r="G989" i="6"/>
  <c r="O989" i="6" s="1"/>
  <c r="BA989" i="6"/>
  <c r="L988" i="6"/>
  <c r="Z988" i="6" s="1"/>
  <c r="H988" i="6"/>
  <c r="P988" i="6" s="1"/>
  <c r="AF268" i="6"/>
  <c r="AG268" i="6" s="1"/>
  <c r="J268" i="6"/>
  <c r="S268" i="6"/>
  <c r="T268" i="6" s="1"/>
  <c r="E268" i="6"/>
  <c r="M268" i="6"/>
  <c r="Q268" i="6" s="1"/>
  <c r="AN269" i="6" l="1"/>
  <c r="AK269" i="6" s="1"/>
  <c r="AO270" i="6"/>
  <c r="AR270" i="6" s="1"/>
  <c r="B268" i="6"/>
  <c r="BB989" i="6"/>
  <c r="AZ990" i="6" s="1"/>
  <c r="H989" i="6"/>
  <c r="P989" i="6" s="1"/>
  <c r="L989" i="6"/>
  <c r="Z989" i="6" s="1"/>
  <c r="U268" i="6"/>
  <c r="AC269" i="6"/>
  <c r="V268" i="6" l="1"/>
  <c r="AS270" i="6"/>
  <c r="AA270" i="6" s="1"/>
  <c r="N270" i="6" s="1"/>
  <c r="G990" i="6"/>
  <c r="O990" i="6" s="1"/>
  <c r="C990" i="6"/>
  <c r="BA990" i="6"/>
  <c r="BB990" i="6" s="1"/>
  <c r="I269" i="6"/>
  <c r="X270" i="6"/>
  <c r="Y270" i="6"/>
  <c r="F270" i="6" s="1"/>
  <c r="AT270" i="6"/>
  <c r="AB270" i="6" s="1"/>
  <c r="R270" i="6" s="1"/>
  <c r="AD269" i="6"/>
  <c r="AE269" i="6"/>
  <c r="AL269" i="6"/>
  <c r="D269" i="6"/>
  <c r="AU270" i="6" l="1"/>
  <c r="L990" i="6"/>
  <c r="Z990" i="6"/>
  <c r="H990" i="6"/>
  <c r="P990" i="6" s="1"/>
  <c r="AZ991" i="6"/>
  <c r="AF269" i="6"/>
  <c r="AG269" i="6" s="1"/>
  <c r="J269" i="6"/>
  <c r="S269" i="6"/>
  <c r="T269" i="6" s="1"/>
  <c r="E269" i="6"/>
  <c r="M269" i="6"/>
  <c r="Q269" i="6" s="1"/>
  <c r="AN270" i="6" l="1"/>
  <c r="AK270" i="6" s="1"/>
  <c r="D270" i="6" s="1"/>
  <c r="AO271" i="6"/>
  <c r="AR271" i="6" s="1"/>
  <c r="BA991" i="6"/>
  <c r="BB991" i="6" s="1"/>
  <c r="G991" i="6"/>
  <c r="O991" i="6" s="1"/>
  <c r="C991" i="6"/>
  <c r="B269" i="6"/>
  <c r="U269" i="6"/>
  <c r="AD270" i="6"/>
  <c r="AL270" i="6"/>
  <c r="AE270" i="6"/>
  <c r="AC270" i="6"/>
  <c r="AS271" i="6" l="1"/>
  <c r="AA271" i="6" s="1"/>
  <c r="N271" i="6" s="1"/>
  <c r="H991" i="6"/>
  <c r="P991" i="6" s="1"/>
  <c r="L991" i="6"/>
  <c r="Z991" i="6" s="1"/>
  <c r="AZ992" i="6"/>
  <c r="V269" i="6"/>
  <c r="I270" i="6"/>
  <c r="AF270" i="6"/>
  <c r="X271" i="6"/>
  <c r="Y271" i="6"/>
  <c r="F271" i="6" s="1"/>
  <c r="S270" i="6"/>
  <c r="T270" i="6" s="1"/>
  <c r="E270" i="6"/>
  <c r="M270" i="6"/>
  <c r="Q270" i="6" s="1"/>
  <c r="AT271" i="6"/>
  <c r="AB271" i="6" s="1"/>
  <c r="R271" i="6" s="1"/>
  <c r="AU271" i="6" l="1"/>
  <c r="C992" i="6"/>
  <c r="BA992" i="6"/>
  <c r="BB992" i="6" s="1"/>
  <c r="G992" i="6"/>
  <c r="O992" i="6" s="1"/>
  <c r="J270" i="6"/>
  <c r="B270" i="6" s="1"/>
  <c r="U270" i="6"/>
  <c r="AG270" i="6"/>
  <c r="AN271" i="6" l="1"/>
  <c r="AO272" i="6"/>
  <c r="AR272" i="6" s="1"/>
  <c r="L992" i="6"/>
  <c r="Z992" i="6" s="1"/>
  <c r="H992" i="6"/>
  <c r="P992" i="6" s="1"/>
  <c r="AZ993" i="6"/>
  <c r="V270" i="6"/>
  <c r="AE271" i="6"/>
  <c r="AC271" i="6"/>
  <c r="AL271" i="6" l="1"/>
  <c r="E271" i="6" s="1"/>
  <c r="AK271" i="6"/>
  <c r="D271" i="6" s="1"/>
  <c r="AD271" i="6"/>
  <c r="AF271" i="6" s="1"/>
  <c r="AS272" i="6"/>
  <c r="AA272" i="6" s="1"/>
  <c r="N272" i="6" s="1"/>
  <c r="C993" i="6"/>
  <c r="G993" i="6"/>
  <c r="O993" i="6" s="1"/>
  <c r="BA993" i="6"/>
  <c r="BB993" i="6" s="1"/>
  <c r="I271" i="6"/>
  <c r="X272" i="6"/>
  <c r="Y272" i="6"/>
  <c r="F272" i="6" s="1"/>
  <c r="AT272" i="6"/>
  <c r="AB272" i="6" s="1"/>
  <c r="R272" i="6" s="1"/>
  <c r="M271" i="6" l="1"/>
  <c r="Q271" i="6" s="1"/>
  <c r="S271" i="6"/>
  <c r="T271" i="6" s="1"/>
  <c r="AU272" i="6"/>
  <c r="H993" i="6"/>
  <c r="P993" i="6" s="1"/>
  <c r="L993" i="6"/>
  <c r="Z993" i="6" s="1"/>
  <c r="AZ994" i="6"/>
  <c r="J271" i="6"/>
  <c r="B271" i="6" s="1"/>
  <c r="AG271" i="6"/>
  <c r="U271" i="6" l="1"/>
  <c r="AN272" i="6"/>
  <c r="AO273" i="6"/>
  <c r="AR273" i="6" s="1"/>
  <c r="BA994" i="6"/>
  <c r="G994" i="6"/>
  <c r="O994" i="6" s="1"/>
  <c r="C994" i="6"/>
  <c r="V271" i="6"/>
  <c r="AC272" i="6"/>
  <c r="AK272" i="6" l="1"/>
  <c r="D272" i="6" s="1"/>
  <c r="AL272" i="6"/>
  <c r="E272" i="6" s="1"/>
  <c r="AE272" i="6"/>
  <c r="M272" i="6" s="1"/>
  <c r="Q272" i="6" s="1"/>
  <c r="AD272" i="6"/>
  <c r="AS273" i="6"/>
  <c r="AA273" i="6" s="1"/>
  <c r="N273" i="6" s="1"/>
  <c r="BB994" i="6"/>
  <c r="AZ995" i="6" s="1"/>
  <c r="H994" i="6"/>
  <c r="P994" i="6" s="1"/>
  <c r="L994" i="6"/>
  <c r="Z994" i="6" s="1"/>
  <c r="I272" i="6"/>
  <c r="X273" i="6"/>
  <c r="J272" i="6" s="1"/>
  <c r="Y273" i="6"/>
  <c r="F273" i="6" s="1"/>
  <c r="AT273" i="6"/>
  <c r="AB273" i="6" s="1"/>
  <c r="R273" i="6" s="1"/>
  <c r="AF272" i="6" l="1"/>
  <c r="S272" i="6"/>
  <c r="T272" i="6" s="1"/>
  <c r="AU273" i="6"/>
  <c r="BA995" i="6"/>
  <c r="BB995" i="6" s="1"/>
  <c r="G995" i="6"/>
  <c r="O995" i="6" s="1"/>
  <c r="C995" i="6"/>
  <c r="U272" i="6"/>
  <c r="B272" i="6"/>
  <c r="AG272" i="6"/>
  <c r="AN273" i="6" l="1"/>
  <c r="AK273" i="6" s="1"/>
  <c r="AO274" i="6"/>
  <c r="AR274" i="6" s="1"/>
  <c r="H995" i="6"/>
  <c r="P995" i="6" s="1"/>
  <c r="L995" i="6"/>
  <c r="Z995" i="6" s="1"/>
  <c r="AZ996" i="6"/>
  <c r="V272" i="6"/>
  <c r="AC273" i="6"/>
  <c r="AS274" i="6" l="1"/>
  <c r="BA996" i="6"/>
  <c r="BB996" i="6" s="1"/>
  <c r="G996" i="6"/>
  <c r="O996" i="6" s="1"/>
  <c r="C996" i="6"/>
  <c r="I273" i="6"/>
  <c r="X274" i="6"/>
  <c r="Y274" i="6"/>
  <c r="F274" i="6" s="1"/>
  <c r="AE273" i="6"/>
  <c r="D273" i="6"/>
  <c r="AD273" i="6"/>
  <c r="AL273" i="6"/>
  <c r="AT274" i="6"/>
  <c r="AB274" i="6" s="1"/>
  <c r="R274" i="6" s="1"/>
  <c r="AA274" i="6"/>
  <c r="N274" i="6" s="1"/>
  <c r="AU274" i="6" l="1"/>
  <c r="H996" i="6"/>
  <c r="P996" i="6" s="1"/>
  <c r="L996" i="6"/>
  <c r="Z996" i="6" s="1"/>
  <c r="AZ997" i="6"/>
  <c r="AF273" i="6"/>
  <c r="AG273" i="6" s="1"/>
  <c r="J273" i="6"/>
  <c r="S273" i="6"/>
  <c r="T273" i="6" s="1"/>
  <c r="E273" i="6"/>
  <c r="M273" i="6"/>
  <c r="Q273" i="6" s="1"/>
  <c r="AN274" i="6" l="1"/>
  <c r="AO275" i="6"/>
  <c r="AR275" i="6" s="1"/>
  <c r="BA997" i="6"/>
  <c r="BB997" i="6" s="1"/>
  <c r="G997" i="6"/>
  <c r="O997" i="6" s="1"/>
  <c r="C997" i="6"/>
  <c r="B273" i="6"/>
  <c r="U273" i="6"/>
  <c r="AC274" i="6"/>
  <c r="AL274" i="6" l="1"/>
  <c r="AK274" i="6"/>
  <c r="AE274" i="6"/>
  <c r="D274" i="6"/>
  <c r="AD274" i="6"/>
  <c r="AS275" i="6"/>
  <c r="AA275" i="6" s="1"/>
  <c r="N275" i="6" s="1"/>
  <c r="V273" i="6"/>
  <c r="H997" i="6"/>
  <c r="P997" i="6" s="1"/>
  <c r="L997" i="6"/>
  <c r="Z997" i="6" s="1"/>
  <c r="AZ998" i="6"/>
  <c r="I274" i="6"/>
  <c r="X275" i="6"/>
  <c r="Y275" i="6"/>
  <c r="F275" i="6" s="1"/>
  <c r="E274" i="6"/>
  <c r="M274" i="6"/>
  <c r="Q274" i="6" s="1"/>
  <c r="AT275" i="6"/>
  <c r="AB275" i="6" s="1"/>
  <c r="R275" i="6" s="1"/>
  <c r="AF274" i="6" l="1"/>
  <c r="S274" i="6"/>
  <c r="T274" i="6" s="1"/>
  <c r="AU275" i="6"/>
  <c r="BA998" i="6"/>
  <c r="BB998" i="6" s="1"/>
  <c r="G998" i="6"/>
  <c r="O998" i="6" s="1"/>
  <c r="C998" i="6"/>
  <c r="J274" i="6"/>
  <c r="B274" i="6" s="1"/>
  <c r="U274" i="6"/>
  <c r="AG274" i="6"/>
  <c r="AN275" i="6" l="1"/>
  <c r="AK275" i="6" s="1"/>
  <c r="AO276" i="6"/>
  <c r="AR276" i="6" s="1"/>
  <c r="L998" i="6"/>
  <c r="Z998" i="6" s="1"/>
  <c r="H998" i="6"/>
  <c r="P998" i="6" s="1"/>
  <c r="AZ999" i="6"/>
  <c r="V274" i="6"/>
  <c r="AC275" i="6"/>
  <c r="AS276" i="6" l="1"/>
  <c r="G999" i="6"/>
  <c r="O999" i="6" s="1"/>
  <c r="C999" i="6"/>
  <c r="BA999" i="6"/>
  <c r="I275" i="6"/>
  <c r="X276" i="6"/>
  <c r="J275" i="6" s="1"/>
  <c r="Y276" i="6"/>
  <c r="F276" i="6" s="1"/>
  <c r="AT276" i="6"/>
  <c r="AB276" i="6" s="1"/>
  <c r="R276" i="6" s="1"/>
  <c r="AA276" i="6"/>
  <c r="N276" i="6" s="1"/>
  <c r="D275" i="6"/>
  <c r="AD275" i="6"/>
  <c r="AE275" i="6"/>
  <c r="AL275" i="6"/>
  <c r="AU276" i="6" l="1"/>
  <c r="H999" i="6"/>
  <c r="P999" i="6" s="1"/>
  <c r="L999" i="6"/>
  <c r="Z999" i="6" s="1"/>
  <c r="BB999" i="6"/>
  <c r="AZ1000" i="6" s="1"/>
  <c r="AF275" i="6"/>
  <c r="AG275" i="6" s="1"/>
  <c r="S275" i="6"/>
  <c r="T275" i="6" s="1"/>
  <c r="E275" i="6"/>
  <c r="B275" i="6" s="1"/>
  <c r="M275" i="6"/>
  <c r="Q275" i="6" s="1"/>
  <c r="AN276" i="6" l="1"/>
  <c r="AO277" i="6"/>
  <c r="AR277" i="6" s="1"/>
  <c r="G1000" i="6"/>
  <c r="O1000" i="6" s="1"/>
  <c r="C1000" i="6"/>
  <c r="BA1000" i="6"/>
  <c r="U275" i="6"/>
  <c r="V275" i="6" s="1"/>
  <c r="AC276" i="6"/>
  <c r="AD276" i="6" l="1"/>
  <c r="AK276" i="6"/>
  <c r="D276" i="6" s="1"/>
  <c r="AL276" i="6"/>
  <c r="E276" i="6" s="1"/>
  <c r="AE276" i="6"/>
  <c r="AS277" i="6"/>
  <c r="AA277" i="6" s="1"/>
  <c r="N277" i="6" s="1"/>
  <c r="H1000" i="6"/>
  <c r="P1000" i="6" s="1"/>
  <c r="L1000" i="6"/>
  <c r="Z1000" i="6" s="1"/>
  <c r="BB1000" i="6"/>
  <c r="AZ1001" i="6" s="1"/>
  <c r="I276" i="6"/>
  <c r="X277" i="6"/>
  <c r="Y277" i="6"/>
  <c r="F277" i="6" s="1"/>
  <c r="AT277" i="6"/>
  <c r="AB277" i="6" s="1"/>
  <c r="R277" i="6" s="1"/>
  <c r="AF276" i="6" l="1"/>
  <c r="S276" i="6"/>
  <c r="T276" i="6" s="1"/>
  <c r="M276" i="6"/>
  <c r="Q276" i="6" s="1"/>
  <c r="U276" i="6" s="1"/>
  <c r="AU277" i="6"/>
  <c r="BA1001" i="6"/>
  <c r="G1001" i="6"/>
  <c r="O1001" i="6" s="1"/>
  <c r="C1001" i="6"/>
  <c r="J276" i="6"/>
  <c r="B276" i="6" s="1"/>
  <c r="AG276" i="6"/>
  <c r="AN277" i="6" l="1"/>
  <c r="AD277" i="6" s="1"/>
  <c r="AO278" i="6"/>
  <c r="AR278" i="6" s="1"/>
  <c r="L1001" i="6"/>
  <c r="Z1001" i="6" s="1"/>
  <c r="H1001" i="6"/>
  <c r="P1001" i="6" s="1"/>
  <c r="BB1001" i="6"/>
  <c r="AZ1002" i="6" s="1"/>
  <c r="V276" i="6"/>
  <c r="AC277" i="6"/>
  <c r="AE277" i="6" l="1"/>
  <c r="AK277" i="6"/>
  <c r="D277" i="6" s="1"/>
  <c r="AL277" i="6"/>
  <c r="E277" i="6" s="1"/>
  <c r="AS278" i="6"/>
  <c r="AA278" i="6" s="1"/>
  <c r="N278" i="6" s="1"/>
  <c r="BA1002" i="6"/>
  <c r="G1002" i="6"/>
  <c r="O1002" i="6" s="1"/>
  <c r="C1002" i="6"/>
  <c r="I277" i="6"/>
  <c r="AF277" i="6"/>
  <c r="X278" i="6"/>
  <c r="Y278" i="6"/>
  <c r="F278" i="6" s="1"/>
  <c r="S277" i="6"/>
  <c r="T277" i="6" s="1"/>
  <c r="AT278" i="6"/>
  <c r="AB278" i="6" s="1"/>
  <c r="R278" i="6" s="1"/>
  <c r="M277" i="6" l="1"/>
  <c r="Q277" i="6" s="1"/>
  <c r="U277" i="6" s="1"/>
  <c r="AU278" i="6"/>
  <c r="L1002" i="6"/>
  <c r="Z1002" i="6" s="1"/>
  <c r="H1002" i="6"/>
  <c r="P1002" i="6" s="1"/>
  <c r="BB1002" i="6"/>
  <c r="AZ1003" i="6" s="1"/>
  <c r="J277" i="6"/>
  <c r="B277" i="6" s="1"/>
  <c r="AG277" i="6"/>
  <c r="AN278" i="6" l="1"/>
  <c r="AK278" i="6" s="1"/>
  <c r="AO279" i="6"/>
  <c r="AR279" i="6" s="1"/>
  <c r="C1003" i="6"/>
  <c r="BA1003" i="6"/>
  <c r="G1003" i="6"/>
  <c r="O1003" i="6" s="1"/>
  <c r="V277" i="6"/>
  <c r="AC278" i="6"/>
  <c r="AS279" i="6" l="1"/>
  <c r="AA279" i="6" s="1"/>
  <c r="N279" i="6" s="1"/>
  <c r="H1003" i="6"/>
  <c r="P1003" i="6" s="1"/>
  <c r="L1003" i="6"/>
  <c r="Z1003" i="6" s="1"/>
  <c r="BB1003" i="6"/>
  <c r="AZ1004" i="6" s="1"/>
  <c r="I278" i="6"/>
  <c r="X279" i="6"/>
  <c r="Y279" i="6"/>
  <c r="F279" i="6" s="1"/>
  <c r="AD278" i="6"/>
  <c r="AE278" i="6"/>
  <c r="D278" i="6"/>
  <c r="AL278" i="6"/>
  <c r="AT279" i="6"/>
  <c r="AB279" i="6" s="1"/>
  <c r="R279" i="6" s="1"/>
  <c r="AU279" i="6" l="1"/>
  <c r="G1004" i="6"/>
  <c r="O1004" i="6" s="1"/>
  <c r="C1004" i="6"/>
  <c r="BA1004" i="6"/>
  <c r="AF278" i="6"/>
  <c r="AG278" i="6" s="1"/>
  <c r="J278" i="6"/>
  <c r="S278" i="6"/>
  <c r="T278" i="6" s="1"/>
  <c r="E278" i="6"/>
  <c r="M278" i="6"/>
  <c r="Q278" i="6" s="1"/>
  <c r="AN279" i="6" l="1"/>
  <c r="AO280" i="6"/>
  <c r="AR280" i="6" s="1"/>
  <c r="L1004" i="6"/>
  <c r="Z1004" i="6" s="1"/>
  <c r="H1004" i="6"/>
  <c r="P1004" i="6" s="1"/>
  <c r="BB1004" i="6"/>
  <c r="AZ1005" i="6" s="1"/>
  <c r="B278" i="6"/>
  <c r="U278" i="6"/>
  <c r="AC279" i="6"/>
  <c r="AK279" i="6" l="1"/>
  <c r="D279" i="6" s="1"/>
  <c r="V278" i="6"/>
  <c r="AD279" i="6"/>
  <c r="AL279" i="6"/>
  <c r="E279" i="6" s="1"/>
  <c r="AE279" i="6"/>
  <c r="AS280" i="6"/>
  <c r="AA280" i="6" s="1"/>
  <c r="N280" i="6" s="1"/>
  <c r="BA1005" i="6"/>
  <c r="G1005" i="6"/>
  <c r="O1005" i="6" s="1"/>
  <c r="C1005" i="6"/>
  <c r="I279" i="6"/>
  <c r="X280" i="6"/>
  <c r="Y280" i="6"/>
  <c r="F280" i="6" s="1"/>
  <c r="AT280" i="6"/>
  <c r="AB280" i="6" s="1"/>
  <c r="R280" i="6" s="1"/>
  <c r="M279" i="6" l="1"/>
  <c r="Q279" i="6" s="1"/>
  <c r="S279" i="6"/>
  <c r="T279" i="6" s="1"/>
  <c r="AF279" i="6"/>
  <c r="AG279" i="6" s="1"/>
  <c r="AU280" i="6"/>
  <c r="L1005" i="6"/>
  <c r="Z1005" i="6" s="1"/>
  <c r="H1005" i="6"/>
  <c r="P1005" i="6" s="1"/>
  <c r="BB1005" i="6"/>
  <c r="AZ1006" i="6" s="1"/>
  <c r="J279" i="6"/>
  <c r="B279" i="6" s="1"/>
  <c r="U279" i="6" l="1"/>
  <c r="AN280" i="6"/>
  <c r="AK280" i="6" s="1"/>
  <c r="AO281" i="6"/>
  <c r="AR281" i="6" s="1"/>
  <c r="BA1006" i="6"/>
  <c r="C1006" i="6"/>
  <c r="G1006" i="6"/>
  <c r="O1006" i="6" s="1"/>
  <c r="V279" i="6"/>
  <c r="AC280" i="6"/>
  <c r="AS281" i="6" l="1"/>
  <c r="AA281" i="6" s="1"/>
  <c r="N281" i="6" s="1"/>
  <c r="H1006" i="6"/>
  <c r="P1006" i="6" s="1"/>
  <c r="L1006" i="6"/>
  <c r="Z1006" i="6" s="1"/>
  <c r="BB1006" i="6"/>
  <c r="AZ1007" i="6" s="1"/>
  <c r="I280" i="6"/>
  <c r="X281" i="6"/>
  <c r="J280" i="6" s="1"/>
  <c r="Y281" i="6"/>
  <c r="F281" i="6" s="1"/>
  <c r="AT281" i="6"/>
  <c r="AB281" i="6" s="1"/>
  <c r="R281" i="6" s="1"/>
  <c r="D280" i="6"/>
  <c r="AD280" i="6"/>
  <c r="AE280" i="6"/>
  <c r="AL280" i="6"/>
  <c r="AU281" i="6" l="1"/>
  <c r="C1007" i="6"/>
  <c r="BA1007" i="6"/>
  <c r="G1007" i="6"/>
  <c r="O1007" i="6" s="1"/>
  <c r="AF280" i="6"/>
  <c r="AG280" i="6" s="1"/>
  <c r="S280" i="6"/>
  <c r="T280" i="6" s="1"/>
  <c r="E280" i="6"/>
  <c r="B280" i="6" s="1"/>
  <c r="M280" i="6"/>
  <c r="Q280" i="6" s="1"/>
  <c r="AN281" i="6" l="1"/>
  <c r="AE281" i="6" s="1"/>
  <c r="AO282" i="6"/>
  <c r="AR282" i="6" s="1"/>
  <c r="L1007" i="6"/>
  <c r="Z1007" i="6" s="1"/>
  <c r="H1007" i="6"/>
  <c r="P1007" i="6" s="1"/>
  <c r="BB1007" i="6"/>
  <c r="AZ1008" i="6" s="1"/>
  <c r="U280" i="6"/>
  <c r="V280" i="6" s="1"/>
  <c r="AC281" i="6"/>
  <c r="AL281" i="6" l="1"/>
  <c r="AD281" i="6"/>
  <c r="AF281" i="6" s="1"/>
  <c r="AK281" i="6"/>
  <c r="D281" i="6" s="1"/>
  <c r="S281" i="6" s="1"/>
  <c r="T281" i="6" s="1"/>
  <c r="AS282" i="6"/>
  <c r="AA282" i="6" s="1"/>
  <c r="N282" i="6" s="1"/>
  <c r="G1008" i="6"/>
  <c r="O1008" i="6" s="1"/>
  <c r="BA1008" i="6"/>
  <c r="C1008" i="6"/>
  <c r="I281" i="6"/>
  <c r="X282" i="6"/>
  <c r="Y282" i="6"/>
  <c r="F282" i="6" s="1"/>
  <c r="E281" i="6"/>
  <c r="M281" i="6"/>
  <c r="Q281" i="6" s="1"/>
  <c r="AT282" i="6"/>
  <c r="AB282" i="6" s="1"/>
  <c r="R282" i="6" s="1"/>
  <c r="AU282" i="6" l="1"/>
  <c r="H1008" i="6"/>
  <c r="P1008" i="6" s="1"/>
  <c r="L1008" i="6"/>
  <c r="Z1008" i="6" s="1"/>
  <c r="BB1008" i="6"/>
  <c r="AZ1009" i="6" s="1"/>
  <c r="J281" i="6"/>
  <c r="B281" i="6" s="1"/>
  <c r="U281" i="6"/>
  <c r="AG281" i="6"/>
  <c r="AN282" i="6" l="1"/>
  <c r="AK282" i="6" s="1"/>
  <c r="AO283" i="6"/>
  <c r="AR283" i="6" s="1"/>
  <c r="G1009" i="6"/>
  <c r="O1009" i="6" s="1"/>
  <c r="BA1009" i="6"/>
  <c r="C1009" i="6"/>
  <c r="V281" i="6"/>
  <c r="AC282" i="6"/>
  <c r="AS283" i="6" l="1"/>
  <c r="AA283" i="6" s="1"/>
  <c r="N283" i="6" s="1"/>
  <c r="H1009" i="6"/>
  <c r="P1009" i="6" s="1"/>
  <c r="L1009" i="6"/>
  <c r="Z1009" i="6"/>
  <c r="BB1009" i="6"/>
  <c r="AZ1010" i="6" s="1"/>
  <c r="I282" i="6"/>
  <c r="X283" i="6"/>
  <c r="J282" i="6" s="1"/>
  <c r="Y283" i="6"/>
  <c r="F283" i="6" s="1"/>
  <c r="AD282" i="6"/>
  <c r="AE282" i="6"/>
  <c r="D282" i="6"/>
  <c r="AL282" i="6"/>
  <c r="AT283" i="6"/>
  <c r="AB283" i="6" s="1"/>
  <c r="R283" i="6" s="1"/>
  <c r="AU283" i="6" l="1"/>
  <c r="C1010" i="6"/>
  <c r="BA1010" i="6"/>
  <c r="G1010" i="6"/>
  <c r="O1010" i="6" s="1"/>
  <c r="AF282" i="6"/>
  <c r="AG282" i="6" s="1"/>
  <c r="S282" i="6"/>
  <c r="T282" i="6" s="1"/>
  <c r="E282" i="6"/>
  <c r="B282" i="6" s="1"/>
  <c r="M282" i="6"/>
  <c r="Q282" i="6" s="1"/>
  <c r="AN283" i="6" l="1"/>
  <c r="AO284" i="6"/>
  <c r="AR284" i="6" s="1"/>
  <c r="H1010" i="6"/>
  <c r="P1010" i="6" s="1"/>
  <c r="L1010" i="6"/>
  <c r="Z1010" i="6" s="1"/>
  <c r="BB1010" i="6"/>
  <c r="AZ1011" i="6" s="1"/>
  <c r="U282" i="6"/>
  <c r="V282" i="6" s="1"/>
  <c r="AC283" i="6"/>
  <c r="AE283" i="6" l="1"/>
  <c r="AK283" i="6"/>
  <c r="D283" i="6"/>
  <c r="AD283" i="6"/>
  <c r="AL283" i="6"/>
  <c r="E283" i="6" s="1"/>
  <c r="AS284" i="6"/>
  <c r="AA284" i="6" s="1"/>
  <c r="N284" i="6" s="1"/>
  <c r="C1011" i="6"/>
  <c r="G1011" i="6"/>
  <c r="O1011" i="6" s="1"/>
  <c r="BA1011" i="6"/>
  <c r="I283" i="6"/>
  <c r="X284" i="6"/>
  <c r="Y284" i="6"/>
  <c r="F284" i="6" s="1"/>
  <c r="M283" i="6"/>
  <c r="Q283" i="6" s="1"/>
  <c r="AT284" i="6"/>
  <c r="AB284" i="6" s="1"/>
  <c r="R284" i="6" s="1"/>
  <c r="S283" i="6" l="1"/>
  <c r="T283" i="6" s="1"/>
  <c r="U283" i="6" s="1"/>
  <c r="AF283" i="6"/>
  <c r="AG283" i="6" s="1"/>
  <c r="AU284" i="6"/>
  <c r="L1011" i="6"/>
  <c r="Z1011" i="6" s="1"/>
  <c r="H1011" i="6"/>
  <c r="P1011" i="6" s="1"/>
  <c r="BB1011" i="6"/>
  <c r="AZ1012" i="6" s="1"/>
  <c r="J283" i="6"/>
  <c r="B283" i="6" s="1"/>
  <c r="AN284" i="6" l="1"/>
  <c r="AK284" i="6" s="1"/>
  <c r="AO285" i="6"/>
  <c r="AR285" i="6" s="1"/>
  <c r="BA1012" i="6"/>
  <c r="G1012" i="6"/>
  <c r="O1012" i="6" s="1"/>
  <c r="C1012" i="6"/>
  <c r="V283" i="6"/>
  <c r="AC284" i="6"/>
  <c r="AS285" i="6" l="1"/>
  <c r="AA285" i="6" s="1"/>
  <c r="N285" i="6" s="1"/>
  <c r="H1012" i="6"/>
  <c r="P1012" i="6" s="1"/>
  <c r="L1012" i="6"/>
  <c r="Z1012" i="6" s="1"/>
  <c r="BB1012" i="6"/>
  <c r="AZ1013" i="6" s="1"/>
  <c r="I284" i="6"/>
  <c r="X285" i="6"/>
  <c r="Y285" i="6"/>
  <c r="F285" i="6" s="1"/>
  <c r="AT285" i="6"/>
  <c r="AB285" i="6" s="1"/>
  <c r="R285" i="6" s="1"/>
  <c r="AD284" i="6"/>
  <c r="D284" i="6"/>
  <c r="AE284" i="6"/>
  <c r="AL284" i="6"/>
  <c r="AU285" i="6" l="1"/>
  <c r="BA1013" i="6"/>
  <c r="G1013" i="6"/>
  <c r="O1013" i="6" s="1"/>
  <c r="C1013" i="6"/>
  <c r="AF284" i="6"/>
  <c r="AG284" i="6" s="1"/>
  <c r="J284" i="6"/>
  <c r="S284" i="6"/>
  <c r="T284" i="6" s="1"/>
  <c r="E284" i="6"/>
  <c r="M284" i="6"/>
  <c r="Q284" i="6" s="1"/>
  <c r="AN285" i="6" l="1"/>
  <c r="AK285" i="6" s="1"/>
  <c r="AO286" i="6"/>
  <c r="AR286" i="6" s="1"/>
  <c r="H1013" i="6"/>
  <c r="P1013" i="6" s="1"/>
  <c r="L1013" i="6"/>
  <c r="Z1013" i="6" s="1"/>
  <c r="BB1013" i="6"/>
  <c r="AZ1014" i="6" s="1"/>
  <c r="B284" i="6"/>
  <c r="U284" i="6"/>
  <c r="AC285" i="6"/>
  <c r="AS286" i="6" l="1"/>
  <c r="AA286" i="6" s="1"/>
  <c r="N286" i="6" s="1"/>
  <c r="V284" i="6"/>
  <c r="C1014" i="6"/>
  <c r="G1014" i="6"/>
  <c r="O1014" i="6" s="1"/>
  <c r="BA1014" i="6"/>
  <c r="BB1014" i="6" s="1"/>
  <c r="AZ1015" i="6" s="1"/>
  <c r="I285" i="6"/>
  <c r="X286" i="6"/>
  <c r="Y286" i="6"/>
  <c r="F286" i="6" s="1"/>
  <c r="D285" i="6"/>
  <c r="AL285" i="6"/>
  <c r="AD285" i="6"/>
  <c r="AE285" i="6"/>
  <c r="AT286" i="6"/>
  <c r="AB286" i="6" s="1"/>
  <c r="R286" i="6" s="1"/>
  <c r="AU286" i="6" l="1"/>
  <c r="BA1015" i="6"/>
  <c r="BB1015" i="6" s="1"/>
  <c r="C1015" i="6"/>
  <c r="G1015" i="6"/>
  <c r="O1015" i="6" s="1"/>
  <c r="L1014" i="6"/>
  <c r="Z1014" i="6" s="1"/>
  <c r="H1014" i="6"/>
  <c r="P1014" i="6" s="1"/>
  <c r="AF285" i="6"/>
  <c r="AG285" i="6" s="1"/>
  <c r="J285" i="6"/>
  <c r="S285" i="6"/>
  <c r="T285" i="6" s="1"/>
  <c r="E285" i="6"/>
  <c r="M285" i="6"/>
  <c r="Q285" i="6" s="1"/>
  <c r="AN286" i="6" l="1"/>
  <c r="AO287" i="6"/>
  <c r="AR287" i="6" s="1"/>
  <c r="L1015" i="6"/>
  <c r="Z1015" i="6" s="1"/>
  <c r="H1015" i="6"/>
  <c r="P1015" i="6" s="1"/>
  <c r="AZ1016" i="6"/>
  <c r="B285" i="6"/>
  <c r="U285" i="6"/>
  <c r="AC286" i="6"/>
  <c r="AL286" i="6" l="1"/>
  <c r="AK286" i="6"/>
  <c r="D286" i="6"/>
  <c r="AD286" i="6"/>
  <c r="S286" i="6" s="1"/>
  <c r="T286" i="6" s="1"/>
  <c r="AE286" i="6"/>
  <c r="AS287" i="6"/>
  <c r="AA287" i="6" s="1"/>
  <c r="N287" i="6" s="1"/>
  <c r="G1016" i="6"/>
  <c r="O1016" i="6" s="1"/>
  <c r="C1016" i="6"/>
  <c r="BA1016" i="6"/>
  <c r="BB1016" i="6" s="1"/>
  <c r="V285" i="6"/>
  <c r="I286" i="6"/>
  <c r="X287" i="6"/>
  <c r="Y287" i="6"/>
  <c r="F287" i="6" s="1"/>
  <c r="E286" i="6"/>
  <c r="AT287" i="6"/>
  <c r="AB287" i="6" s="1"/>
  <c r="R287" i="6" s="1"/>
  <c r="AF286" i="6" l="1"/>
  <c r="AG286" i="6" s="1"/>
  <c r="M286" i="6"/>
  <c r="Q286" i="6" s="1"/>
  <c r="U286" i="6" s="1"/>
  <c r="AU287" i="6"/>
  <c r="H1016" i="6"/>
  <c r="P1016" i="6" s="1"/>
  <c r="L1016" i="6"/>
  <c r="Z1016" i="6" s="1"/>
  <c r="AZ1017" i="6"/>
  <c r="J286" i="6"/>
  <c r="B286" i="6" s="1"/>
  <c r="AN287" i="6" l="1"/>
  <c r="AK287" i="6" s="1"/>
  <c r="AO288" i="6"/>
  <c r="AR288" i="6" s="1"/>
  <c r="BA1017" i="6"/>
  <c r="C1017" i="6"/>
  <c r="G1017" i="6"/>
  <c r="O1017" i="6" s="1"/>
  <c r="V286" i="6"/>
  <c r="AC287" i="6"/>
  <c r="AS288" i="6" l="1"/>
  <c r="H1017" i="6"/>
  <c r="P1017" i="6" s="1"/>
  <c r="L1017" i="6"/>
  <c r="Z1017" i="6" s="1"/>
  <c r="BB1017" i="6"/>
  <c r="AZ1018" i="6" s="1"/>
  <c r="I287" i="6"/>
  <c r="X288" i="6"/>
  <c r="J287" i="6" s="1"/>
  <c r="Y288" i="6"/>
  <c r="F288" i="6" s="1"/>
  <c r="AE287" i="6"/>
  <c r="D287" i="6"/>
  <c r="AD287" i="6"/>
  <c r="AL287" i="6"/>
  <c r="AT288" i="6"/>
  <c r="AB288" i="6" s="1"/>
  <c r="R288" i="6" s="1"/>
  <c r="AA288" i="6"/>
  <c r="N288" i="6" s="1"/>
  <c r="AU288" i="6" l="1"/>
  <c r="C1018" i="6"/>
  <c r="G1018" i="6"/>
  <c r="O1018" i="6" s="1"/>
  <c r="BA1018" i="6"/>
  <c r="BB1018" i="6" s="1"/>
  <c r="AF287" i="6"/>
  <c r="AG287" i="6" s="1"/>
  <c r="S287" i="6"/>
  <c r="T287" i="6" s="1"/>
  <c r="E287" i="6"/>
  <c r="B287" i="6" s="1"/>
  <c r="M287" i="6"/>
  <c r="Q287" i="6" s="1"/>
  <c r="AN288" i="6" l="1"/>
  <c r="AO289" i="6"/>
  <c r="AR289" i="6" s="1"/>
  <c r="L1018" i="6"/>
  <c r="Z1018" i="6" s="1"/>
  <c r="H1018" i="6"/>
  <c r="P1018" i="6" s="1"/>
  <c r="AZ1019" i="6"/>
  <c r="U287" i="6"/>
  <c r="V287" i="6" s="1"/>
  <c r="AC288" i="6"/>
  <c r="AL288" i="6" l="1"/>
  <c r="AK288" i="6"/>
  <c r="D288" i="6" s="1"/>
  <c r="AE288" i="6"/>
  <c r="AD288" i="6"/>
  <c r="S288" i="6" s="1"/>
  <c r="T288" i="6" s="1"/>
  <c r="AS289" i="6"/>
  <c r="AA289" i="6" s="1"/>
  <c r="N289" i="6" s="1"/>
  <c r="BA1019" i="6"/>
  <c r="BB1019" i="6" s="1"/>
  <c r="G1019" i="6"/>
  <c r="O1019" i="6" s="1"/>
  <c r="C1019" i="6"/>
  <c r="I288" i="6"/>
  <c r="X289" i="6"/>
  <c r="Y289" i="6"/>
  <c r="F289" i="6" s="1"/>
  <c r="E288" i="6"/>
  <c r="AT289" i="6"/>
  <c r="AB289" i="6" s="1"/>
  <c r="R289" i="6" s="1"/>
  <c r="M288" i="6" l="1"/>
  <c r="Q288" i="6" s="1"/>
  <c r="AF288" i="6"/>
  <c r="AG288" i="6" s="1"/>
  <c r="AZ1020" i="6"/>
  <c r="G1020" i="6" s="1"/>
  <c r="O1020" i="6" s="1"/>
  <c r="AU289" i="6"/>
  <c r="H1019" i="6"/>
  <c r="P1019" i="6" s="1"/>
  <c r="L1019" i="6"/>
  <c r="Z1019" i="6" s="1"/>
  <c r="J288" i="6"/>
  <c r="B288" i="6" s="1"/>
  <c r="U288" i="6"/>
  <c r="C1020" i="6" l="1"/>
  <c r="BA1020" i="6"/>
  <c r="BB1020" i="6" s="1"/>
  <c r="AZ1021" i="6" s="1"/>
  <c r="BA1021" i="6" s="1"/>
  <c r="BB1021" i="6" s="1"/>
  <c r="AN289" i="6"/>
  <c r="AO290" i="6"/>
  <c r="AR290" i="6" s="1"/>
  <c r="L1020" i="6"/>
  <c r="Z1020" i="6" s="1"/>
  <c r="H1020" i="6"/>
  <c r="P1020" i="6" s="1"/>
  <c r="V288" i="6"/>
  <c r="AC289" i="6"/>
  <c r="C1021" i="6" l="1"/>
  <c r="G1021" i="6"/>
  <c r="O1021" i="6" s="1"/>
  <c r="AE289" i="6"/>
  <c r="AK289" i="6"/>
  <c r="D289" i="6" s="1"/>
  <c r="AD289" i="6"/>
  <c r="AZ1022" i="6"/>
  <c r="G1022" i="6" s="1"/>
  <c r="O1022" i="6" s="1"/>
  <c r="AL289" i="6"/>
  <c r="AS290" i="6"/>
  <c r="AA290" i="6" s="1"/>
  <c r="N290" i="6" s="1"/>
  <c r="L1021" i="6"/>
  <c r="Z1021" i="6" s="1"/>
  <c r="H1021" i="6"/>
  <c r="P1021" i="6" s="1"/>
  <c r="I289" i="6"/>
  <c r="AF289" i="6"/>
  <c r="X290" i="6"/>
  <c r="Y290" i="6"/>
  <c r="F290" i="6" s="1"/>
  <c r="AT290" i="6"/>
  <c r="AB290" i="6" s="1"/>
  <c r="R290" i="6" s="1"/>
  <c r="M289" i="6" l="1"/>
  <c r="Q289" i="6" s="1"/>
  <c r="S289" i="6"/>
  <c r="T289" i="6" s="1"/>
  <c r="BA1022" i="6"/>
  <c r="BB1022" i="6" s="1"/>
  <c r="AZ1023" i="6" s="1"/>
  <c r="C1022" i="6"/>
  <c r="L1022" i="6" s="1"/>
  <c r="Z1022" i="6" s="1"/>
  <c r="E289" i="6"/>
  <c r="AU290" i="6"/>
  <c r="J289" i="6"/>
  <c r="AG289" i="6"/>
  <c r="U289" i="6" l="1"/>
  <c r="B289" i="6"/>
  <c r="H1022" i="6"/>
  <c r="P1022" i="6" s="1"/>
  <c r="AN290" i="6"/>
  <c r="AK290" i="6" s="1"/>
  <c r="AO291" i="6"/>
  <c r="AR291" i="6" s="1"/>
  <c r="C1023" i="6"/>
  <c r="BA1023" i="6"/>
  <c r="G1023" i="6"/>
  <c r="O1023" i="6" s="1"/>
  <c r="AC290" i="6"/>
  <c r="V289" i="6" l="1"/>
  <c r="AS291" i="6"/>
  <c r="AA291" i="6" s="1"/>
  <c r="N291" i="6" s="1"/>
  <c r="BB1023" i="6"/>
  <c r="AZ1024" i="6" s="1"/>
  <c r="L1023" i="6"/>
  <c r="Z1023" i="6" s="1"/>
  <c r="H1023" i="6"/>
  <c r="P1023" i="6" s="1"/>
  <c r="I290" i="6"/>
  <c r="X291" i="6"/>
  <c r="J290" i="6" s="1"/>
  <c r="Y291" i="6"/>
  <c r="F291" i="6" s="1"/>
  <c r="AE290" i="6"/>
  <c r="AL290" i="6"/>
  <c r="AD290" i="6"/>
  <c r="D290" i="6"/>
  <c r="AT291" i="6"/>
  <c r="AB291" i="6" s="1"/>
  <c r="R291" i="6" s="1"/>
  <c r="AU291" i="6" l="1"/>
  <c r="BA1024" i="6"/>
  <c r="C1024" i="6"/>
  <c r="G1024" i="6"/>
  <c r="O1024" i="6" s="1"/>
  <c r="AF290" i="6"/>
  <c r="AG290" i="6" s="1"/>
  <c r="S290" i="6"/>
  <c r="T290" i="6" s="1"/>
  <c r="E290" i="6"/>
  <c r="B290" i="6" s="1"/>
  <c r="M290" i="6"/>
  <c r="Q290" i="6" s="1"/>
  <c r="AN291" i="6" l="1"/>
  <c r="AK291" i="6" s="1"/>
  <c r="AO292" i="6"/>
  <c r="AR292" i="6" s="1"/>
  <c r="L1024" i="6"/>
  <c r="Z1024" i="6" s="1"/>
  <c r="H1024" i="6"/>
  <c r="P1024" i="6" s="1"/>
  <c r="BB1024" i="6"/>
  <c r="AZ1025" i="6" s="1"/>
  <c r="U290" i="6"/>
  <c r="V290" i="6" s="1"/>
  <c r="AC291" i="6"/>
  <c r="AS292" i="6" l="1"/>
  <c r="AA292" i="6" s="1"/>
  <c r="N292" i="6" s="1"/>
  <c r="G1025" i="6"/>
  <c r="O1025" i="6" s="1"/>
  <c r="BA1025" i="6"/>
  <c r="C1025" i="6"/>
  <c r="I291" i="6"/>
  <c r="X292" i="6"/>
  <c r="J291" i="6" s="1"/>
  <c r="Y292" i="6"/>
  <c r="F292" i="6" s="1"/>
  <c r="AE291" i="6"/>
  <c r="D291" i="6"/>
  <c r="AD291" i="6"/>
  <c r="AL291" i="6"/>
  <c r="AT292" i="6"/>
  <c r="AB292" i="6" s="1"/>
  <c r="R292" i="6" s="1"/>
  <c r="AU292" i="6" l="1"/>
  <c r="BB1025" i="6"/>
  <c r="AZ1026" i="6" s="1"/>
  <c r="L1025" i="6"/>
  <c r="Z1025" i="6" s="1"/>
  <c r="H1025" i="6"/>
  <c r="P1025" i="6" s="1"/>
  <c r="AF291" i="6"/>
  <c r="AG291" i="6" s="1"/>
  <c r="S291" i="6"/>
  <c r="T291" i="6" s="1"/>
  <c r="E291" i="6"/>
  <c r="B291" i="6" s="1"/>
  <c r="M291" i="6"/>
  <c r="Q291" i="6" s="1"/>
  <c r="AN292" i="6" l="1"/>
  <c r="AO293" i="6"/>
  <c r="AR293" i="6" s="1"/>
  <c r="G1026" i="6"/>
  <c r="O1026" i="6" s="1"/>
  <c r="BA1026" i="6"/>
  <c r="BB1026" i="6" s="1"/>
  <c r="C1026" i="6"/>
  <c r="U291" i="6"/>
  <c r="V291" i="6" s="1"/>
  <c r="AC292" i="6"/>
  <c r="AD292" i="6" l="1"/>
  <c r="AK292" i="6"/>
  <c r="D292" i="6" s="1"/>
  <c r="AL292" i="6"/>
  <c r="E292" i="6" s="1"/>
  <c r="AE292" i="6"/>
  <c r="AF292" i="6" s="1"/>
  <c r="AS293" i="6"/>
  <c r="AA293" i="6" s="1"/>
  <c r="N293" i="6" s="1"/>
  <c r="H1026" i="6"/>
  <c r="P1026" i="6" s="1"/>
  <c r="L1026" i="6"/>
  <c r="Z1026" i="6" s="1"/>
  <c r="AZ1027" i="6"/>
  <c r="I292" i="6"/>
  <c r="X293" i="6"/>
  <c r="Y293" i="6"/>
  <c r="F293" i="6" s="1"/>
  <c r="AT293" i="6"/>
  <c r="AB293" i="6" s="1"/>
  <c r="R293" i="6" s="1"/>
  <c r="S292" i="6" l="1"/>
  <c r="T292" i="6" s="1"/>
  <c r="M292" i="6"/>
  <c r="Q292" i="6" s="1"/>
  <c r="AU293" i="6"/>
  <c r="G1027" i="6"/>
  <c r="O1027" i="6" s="1"/>
  <c r="BA1027" i="6"/>
  <c r="C1027" i="6"/>
  <c r="J292" i="6"/>
  <c r="B292" i="6" s="1"/>
  <c r="AG292" i="6"/>
  <c r="U292" i="6" l="1"/>
  <c r="V292" i="6" s="1"/>
  <c r="AN293" i="6"/>
  <c r="AK293" i="6" s="1"/>
  <c r="AO294" i="6"/>
  <c r="AR294" i="6" s="1"/>
  <c r="L1027" i="6"/>
  <c r="Z1027" i="6" s="1"/>
  <c r="H1027" i="6"/>
  <c r="P1027" i="6" s="1"/>
  <c r="BB1027" i="6"/>
  <c r="AZ1028" i="6" s="1"/>
  <c r="AC293" i="6"/>
  <c r="AS294" i="6" l="1"/>
  <c r="G1028" i="6"/>
  <c r="O1028" i="6" s="1"/>
  <c r="BA1028" i="6"/>
  <c r="C1028" i="6"/>
  <c r="I293" i="6"/>
  <c r="X294" i="6"/>
  <c r="Y294" i="6"/>
  <c r="F294" i="6" s="1"/>
  <c r="AD293" i="6"/>
  <c r="AE293" i="6"/>
  <c r="D293" i="6"/>
  <c r="AL293" i="6"/>
  <c r="AT294" i="6"/>
  <c r="AB294" i="6" s="1"/>
  <c r="R294" i="6" s="1"/>
  <c r="AA294" i="6"/>
  <c r="N294" i="6" s="1"/>
  <c r="AU294" i="6" l="1"/>
  <c r="L1028" i="6"/>
  <c r="Z1028" i="6"/>
  <c r="H1028" i="6"/>
  <c r="P1028" i="6" s="1"/>
  <c r="BB1028" i="6"/>
  <c r="AZ1029" i="6" s="1"/>
  <c r="AF293" i="6"/>
  <c r="AG293" i="6" s="1"/>
  <c r="J293" i="6"/>
  <c r="S293" i="6"/>
  <c r="T293" i="6" s="1"/>
  <c r="E293" i="6"/>
  <c r="M293" i="6"/>
  <c r="Q293" i="6" s="1"/>
  <c r="AN294" i="6" l="1"/>
  <c r="AO295" i="6"/>
  <c r="AR295" i="6" s="1"/>
  <c r="G1029" i="6"/>
  <c r="O1029" i="6" s="1"/>
  <c r="BA1029" i="6"/>
  <c r="C1029" i="6"/>
  <c r="B293" i="6"/>
  <c r="U293" i="6"/>
  <c r="AC294" i="6"/>
  <c r="AL294" i="6" l="1"/>
  <c r="E294" i="6" s="1"/>
  <c r="AK294" i="6"/>
  <c r="D294" i="6"/>
  <c r="AD294" i="6"/>
  <c r="AE294" i="6"/>
  <c r="M294" i="6" s="1"/>
  <c r="Q294" i="6" s="1"/>
  <c r="AS295" i="6"/>
  <c r="AA295" i="6" s="1"/>
  <c r="N295" i="6" s="1"/>
  <c r="H1029" i="6"/>
  <c r="P1029" i="6" s="1"/>
  <c r="L1029" i="6"/>
  <c r="Z1029" i="6" s="1"/>
  <c r="BB1029" i="6"/>
  <c r="AZ1030" i="6" s="1"/>
  <c r="V293" i="6"/>
  <c r="I294" i="6"/>
  <c r="X295" i="6"/>
  <c r="J294" i="6" s="1"/>
  <c r="Y295" i="6"/>
  <c r="F295" i="6" s="1"/>
  <c r="AT295" i="6"/>
  <c r="AB295" i="6" s="1"/>
  <c r="R295" i="6" s="1"/>
  <c r="AF294" i="6" l="1"/>
  <c r="AG294" i="6" s="1"/>
  <c r="S294" i="6"/>
  <c r="T294" i="6" s="1"/>
  <c r="U294" i="6" s="1"/>
  <c r="AU295" i="6"/>
  <c r="C1030" i="6"/>
  <c r="G1030" i="6"/>
  <c r="O1030" i="6" s="1"/>
  <c r="BA1030" i="6"/>
  <c r="BB1030" i="6" s="1"/>
  <c r="AZ1031" i="6" s="1"/>
  <c r="B294" i="6"/>
  <c r="V294" i="6" l="1"/>
  <c r="AN295" i="6"/>
  <c r="AK295" i="6" s="1"/>
  <c r="AO296" i="6"/>
  <c r="AR296" i="6" s="1"/>
  <c r="G1031" i="6"/>
  <c r="O1031" i="6" s="1"/>
  <c r="C1031" i="6"/>
  <c r="BA1031" i="6"/>
  <c r="BB1031" i="6" s="1"/>
  <c r="L1030" i="6"/>
  <c r="Z1030" i="6" s="1"/>
  <c r="H1030" i="6"/>
  <c r="P1030" i="6" s="1"/>
  <c r="AC295" i="6"/>
  <c r="AS296" i="6" l="1"/>
  <c r="AA296" i="6" s="1"/>
  <c r="N296" i="6" s="1"/>
  <c r="H1031" i="6"/>
  <c r="P1031" i="6" s="1"/>
  <c r="L1031" i="6"/>
  <c r="Z1031" i="6" s="1"/>
  <c r="AZ1032" i="6"/>
  <c r="I295" i="6"/>
  <c r="X296" i="6"/>
  <c r="Y296" i="6"/>
  <c r="F296" i="6" s="1"/>
  <c r="AE295" i="6"/>
  <c r="AL295" i="6"/>
  <c r="D295" i="6"/>
  <c r="AD295" i="6"/>
  <c r="AT296" i="6"/>
  <c r="AB296" i="6" s="1"/>
  <c r="R296" i="6" s="1"/>
  <c r="AU296" i="6" l="1"/>
  <c r="G1032" i="6"/>
  <c r="O1032" i="6" s="1"/>
  <c r="BA1032" i="6"/>
  <c r="C1032" i="6"/>
  <c r="AF295" i="6"/>
  <c r="AG295" i="6" s="1"/>
  <c r="J295" i="6"/>
  <c r="S295" i="6"/>
  <c r="T295" i="6" s="1"/>
  <c r="E295" i="6"/>
  <c r="M295" i="6"/>
  <c r="Q295" i="6" s="1"/>
  <c r="AN296" i="6" l="1"/>
  <c r="AO297" i="6"/>
  <c r="AR297" i="6" s="1"/>
  <c r="L1032" i="6"/>
  <c r="Z1032" i="6" s="1"/>
  <c r="H1032" i="6"/>
  <c r="P1032" i="6" s="1"/>
  <c r="BB1032" i="6"/>
  <c r="AZ1033" i="6" s="1"/>
  <c r="B295" i="6"/>
  <c r="U295" i="6"/>
  <c r="AC296" i="6"/>
  <c r="AK296" i="6" l="1"/>
  <c r="D296" i="6" s="1"/>
  <c r="AD296" i="6"/>
  <c r="AE296" i="6"/>
  <c r="AL296" i="6"/>
  <c r="E296" i="6" s="1"/>
  <c r="AS297" i="6"/>
  <c r="AA297" i="6" s="1"/>
  <c r="N297" i="6" s="1"/>
  <c r="BA1033" i="6"/>
  <c r="BB1033" i="6" s="1"/>
  <c r="AZ1034" i="6" s="1"/>
  <c r="C1033" i="6"/>
  <c r="G1033" i="6"/>
  <c r="O1033" i="6" s="1"/>
  <c r="V295" i="6"/>
  <c r="I296" i="6"/>
  <c r="X297" i="6"/>
  <c r="Y297" i="6"/>
  <c r="F297" i="6" s="1"/>
  <c r="AT297" i="6"/>
  <c r="AB297" i="6" s="1"/>
  <c r="R297" i="6" s="1"/>
  <c r="S296" i="6" l="1"/>
  <c r="T296" i="6" s="1"/>
  <c r="M296" i="6"/>
  <c r="Q296" i="6" s="1"/>
  <c r="U296" i="6" s="1"/>
  <c r="AF296" i="6"/>
  <c r="AG296" i="6" s="1"/>
  <c r="AU297" i="6"/>
  <c r="G1034" i="6"/>
  <c r="O1034" i="6" s="1"/>
  <c r="BA1034" i="6"/>
  <c r="C1034" i="6"/>
  <c r="L1033" i="6"/>
  <c r="Z1033" i="6" s="1"/>
  <c r="H1033" i="6"/>
  <c r="P1033" i="6" s="1"/>
  <c r="J296" i="6"/>
  <c r="B296" i="6" s="1"/>
  <c r="AN297" i="6" l="1"/>
  <c r="AK297" i="6" s="1"/>
  <c r="AO298" i="6"/>
  <c r="AR298" i="6" s="1"/>
  <c r="H1034" i="6"/>
  <c r="P1034" i="6" s="1"/>
  <c r="L1034" i="6"/>
  <c r="Z1034" i="6" s="1"/>
  <c r="BB1034" i="6"/>
  <c r="AZ1035" i="6" s="1"/>
  <c r="V296" i="6"/>
  <c r="AC297" i="6"/>
  <c r="AS298" i="6" l="1"/>
  <c r="G1035" i="6"/>
  <c r="O1035" i="6" s="1"/>
  <c r="BA1035" i="6"/>
  <c r="BB1035" i="6" s="1"/>
  <c r="C1035" i="6"/>
  <c r="I297" i="6"/>
  <c r="X298" i="6"/>
  <c r="Y298" i="6"/>
  <c r="F298" i="6" s="1"/>
  <c r="AD297" i="6"/>
  <c r="AL297" i="6"/>
  <c r="D297" i="6"/>
  <c r="AE297" i="6"/>
  <c r="AT298" i="6"/>
  <c r="AB298" i="6" s="1"/>
  <c r="R298" i="6" s="1"/>
  <c r="AA298" i="6"/>
  <c r="N298" i="6" s="1"/>
  <c r="AU298" i="6" l="1"/>
  <c r="L1035" i="6"/>
  <c r="Z1035" i="6" s="1"/>
  <c r="H1035" i="6"/>
  <c r="P1035" i="6" s="1"/>
  <c r="AZ1036" i="6"/>
  <c r="AF297" i="6"/>
  <c r="AG297" i="6" s="1"/>
  <c r="J297" i="6"/>
  <c r="S297" i="6"/>
  <c r="T297" i="6" s="1"/>
  <c r="E297" i="6"/>
  <c r="M297" i="6"/>
  <c r="Q297" i="6" s="1"/>
  <c r="AN298" i="6" l="1"/>
  <c r="AO299" i="6"/>
  <c r="AR299" i="6" s="1"/>
  <c r="BA1036" i="6"/>
  <c r="C1036" i="6"/>
  <c r="G1036" i="6"/>
  <c r="O1036" i="6" s="1"/>
  <c r="B297" i="6"/>
  <c r="U297" i="6"/>
  <c r="AC298" i="6"/>
  <c r="AK298" i="6" l="1"/>
  <c r="D298" i="6" s="1"/>
  <c r="AL298" i="6"/>
  <c r="E298" i="6" s="1"/>
  <c r="AE298" i="6"/>
  <c r="AD298" i="6"/>
  <c r="AS299" i="6"/>
  <c r="AA299" i="6" s="1"/>
  <c r="N299" i="6" s="1"/>
  <c r="V297" i="6"/>
  <c r="L1036" i="6"/>
  <c r="Z1036" i="6" s="1"/>
  <c r="H1036" i="6"/>
  <c r="P1036" i="6" s="1"/>
  <c r="BB1036" i="6"/>
  <c r="AZ1037" i="6" s="1"/>
  <c r="I298" i="6"/>
  <c r="X299" i="6"/>
  <c r="Y299" i="6"/>
  <c r="F299" i="6" s="1"/>
  <c r="AT299" i="6"/>
  <c r="AB299" i="6" s="1"/>
  <c r="R299" i="6" s="1"/>
  <c r="S298" i="6" l="1"/>
  <c r="T298" i="6" s="1"/>
  <c r="AF298" i="6"/>
  <c r="AG298" i="6" s="1"/>
  <c r="M298" i="6"/>
  <c r="Q298" i="6" s="1"/>
  <c r="AU299" i="6"/>
  <c r="G1037" i="6"/>
  <c r="O1037" i="6" s="1"/>
  <c r="C1037" i="6"/>
  <c r="BA1037" i="6"/>
  <c r="J298" i="6"/>
  <c r="B298" i="6" s="1"/>
  <c r="U298" i="6" l="1"/>
  <c r="AN299" i="6"/>
  <c r="AK299" i="6" s="1"/>
  <c r="AO300" i="6"/>
  <c r="AR300" i="6" s="1"/>
  <c r="H1037" i="6"/>
  <c r="P1037" i="6" s="1"/>
  <c r="L1037" i="6"/>
  <c r="Z1037" i="6" s="1"/>
  <c r="BB1037" i="6"/>
  <c r="AZ1038" i="6" s="1"/>
  <c r="V298" i="6"/>
  <c r="AC299" i="6"/>
  <c r="AS300" i="6" l="1"/>
  <c r="G1038" i="6"/>
  <c r="O1038" i="6" s="1"/>
  <c r="BA1038" i="6"/>
  <c r="C1038" i="6"/>
  <c r="I299" i="6"/>
  <c r="X300" i="6"/>
  <c r="Y300" i="6"/>
  <c r="F300" i="6" s="1"/>
  <c r="AD299" i="6"/>
  <c r="AE299" i="6"/>
  <c r="AL299" i="6"/>
  <c r="D299" i="6"/>
  <c r="AT300" i="6"/>
  <c r="AB300" i="6" s="1"/>
  <c r="R300" i="6" s="1"/>
  <c r="AA300" i="6"/>
  <c r="N300" i="6" s="1"/>
  <c r="AU300" i="6" l="1"/>
  <c r="L1038" i="6"/>
  <c r="Z1038" i="6" s="1"/>
  <c r="H1038" i="6"/>
  <c r="P1038" i="6" s="1"/>
  <c r="BB1038" i="6"/>
  <c r="AZ1039" i="6" s="1"/>
  <c r="AF299" i="6"/>
  <c r="AG299" i="6" s="1"/>
  <c r="J299" i="6"/>
  <c r="S299" i="6"/>
  <c r="T299" i="6" s="1"/>
  <c r="E299" i="6"/>
  <c r="M299" i="6"/>
  <c r="Q299" i="6" s="1"/>
  <c r="AN300" i="6" l="1"/>
  <c r="AK300" i="6" s="1"/>
  <c r="AO301" i="6"/>
  <c r="AR301" i="6" s="1"/>
  <c r="G1039" i="6"/>
  <c r="O1039" i="6" s="1"/>
  <c r="BA1039" i="6"/>
  <c r="C1039" i="6"/>
  <c r="B299" i="6"/>
  <c r="U299" i="6"/>
  <c r="AC300" i="6"/>
  <c r="AS301" i="6" l="1"/>
  <c r="AA301" i="6" s="1"/>
  <c r="N301" i="6" s="1"/>
  <c r="L1039" i="6"/>
  <c r="Z1039" i="6"/>
  <c r="H1039" i="6"/>
  <c r="P1039" i="6" s="1"/>
  <c r="BB1039" i="6"/>
  <c r="AZ1040" i="6" s="1"/>
  <c r="I300" i="6"/>
  <c r="V299" i="6"/>
  <c r="X301" i="6"/>
  <c r="J300" i="6" s="1"/>
  <c r="Y301" i="6"/>
  <c r="F301" i="6" s="1"/>
  <c r="AD300" i="6"/>
  <c r="AE300" i="6"/>
  <c r="D300" i="6"/>
  <c r="AL300" i="6"/>
  <c r="AT301" i="6"/>
  <c r="AB301" i="6" s="1"/>
  <c r="R301" i="6" s="1"/>
  <c r="AU301" i="6" l="1"/>
  <c r="BA1040" i="6"/>
  <c r="BB1040" i="6" s="1"/>
  <c r="AZ1041" i="6" s="1"/>
  <c r="C1040" i="6"/>
  <c r="G1040" i="6"/>
  <c r="O1040" i="6" s="1"/>
  <c r="AF300" i="6"/>
  <c r="AG300" i="6" s="1"/>
  <c r="S300" i="6"/>
  <c r="T300" i="6" s="1"/>
  <c r="E300" i="6"/>
  <c r="B300" i="6" s="1"/>
  <c r="M300" i="6"/>
  <c r="Q300" i="6" s="1"/>
  <c r="AN301" i="6" l="1"/>
  <c r="AK301" i="6" s="1"/>
  <c r="AO302" i="6"/>
  <c r="AR302" i="6" s="1"/>
  <c r="G1041" i="6"/>
  <c r="O1041" i="6" s="1"/>
  <c r="BA1041" i="6"/>
  <c r="C1041" i="6"/>
  <c r="L1040" i="6"/>
  <c r="Z1040" i="6" s="1"/>
  <c r="H1040" i="6"/>
  <c r="P1040" i="6" s="1"/>
  <c r="U300" i="6"/>
  <c r="V300" i="6" s="1"/>
  <c r="AC301" i="6"/>
  <c r="AS302" i="6" l="1"/>
  <c r="AA302" i="6" s="1"/>
  <c r="N302" i="6" s="1"/>
  <c r="H1041" i="6"/>
  <c r="P1041" i="6" s="1"/>
  <c r="L1041" i="6"/>
  <c r="Z1041" i="6" s="1"/>
  <c r="BB1041" i="6"/>
  <c r="AZ1042" i="6" s="1"/>
  <c r="I301" i="6"/>
  <c r="X302" i="6"/>
  <c r="Y302" i="6"/>
  <c r="F302" i="6" s="1"/>
  <c r="AT302" i="6"/>
  <c r="AB302" i="6" s="1"/>
  <c r="R302" i="6" s="1"/>
  <c r="AE301" i="6"/>
  <c r="D301" i="6"/>
  <c r="AD301" i="6"/>
  <c r="AL301" i="6"/>
  <c r="AU302" i="6" l="1"/>
  <c r="BA1042" i="6"/>
  <c r="C1042" i="6"/>
  <c r="G1042" i="6"/>
  <c r="O1042" i="6" s="1"/>
  <c r="AF301" i="6"/>
  <c r="AG301" i="6" s="1"/>
  <c r="J301" i="6"/>
  <c r="S301" i="6"/>
  <c r="T301" i="6" s="1"/>
  <c r="E301" i="6"/>
  <c r="B301" i="6" s="1"/>
  <c r="M301" i="6"/>
  <c r="Q301" i="6" s="1"/>
  <c r="AN302" i="6" l="1"/>
  <c r="AO303" i="6"/>
  <c r="AR303" i="6" s="1"/>
  <c r="L1042" i="6"/>
  <c r="Z1042" i="6" s="1"/>
  <c r="H1042" i="6"/>
  <c r="P1042" i="6" s="1"/>
  <c r="BB1042" i="6"/>
  <c r="AZ1043" i="6" s="1"/>
  <c r="U301" i="6"/>
  <c r="V301" i="6" s="1"/>
  <c r="AC302" i="6"/>
  <c r="AL302" i="6" l="1"/>
  <c r="E302" i="6" s="1"/>
  <c r="AK302" i="6"/>
  <c r="D302" i="6" s="1"/>
  <c r="AE302" i="6"/>
  <c r="AD302" i="6"/>
  <c r="AF302" i="6" s="1"/>
  <c r="AS303" i="6"/>
  <c r="AA303" i="6" s="1"/>
  <c r="N303" i="6" s="1"/>
  <c r="G1043" i="6"/>
  <c r="O1043" i="6" s="1"/>
  <c r="C1043" i="6"/>
  <c r="BA1043" i="6"/>
  <c r="I302" i="6"/>
  <c r="X303" i="6"/>
  <c r="Y303" i="6"/>
  <c r="F303" i="6" s="1"/>
  <c r="AT303" i="6"/>
  <c r="AB303" i="6" s="1"/>
  <c r="R303" i="6" s="1"/>
  <c r="M302" i="6" l="1"/>
  <c r="Q302" i="6" s="1"/>
  <c r="S302" i="6"/>
  <c r="T302" i="6" s="1"/>
  <c r="AU303" i="6"/>
  <c r="H1043" i="6"/>
  <c r="P1043" i="6" s="1"/>
  <c r="L1043" i="6"/>
  <c r="Z1043" i="6" s="1"/>
  <c r="BB1043" i="6"/>
  <c r="AZ1044" i="6" s="1"/>
  <c r="J302" i="6"/>
  <c r="B302" i="6" s="1"/>
  <c r="AG302" i="6"/>
  <c r="U302" i="6" l="1"/>
  <c r="V302" i="6" s="1"/>
  <c r="AN303" i="6"/>
  <c r="AK303" i="6" s="1"/>
  <c r="AO304" i="6"/>
  <c r="AR304" i="6" s="1"/>
  <c r="G1044" i="6"/>
  <c r="O1044" i="6" s="1"/>
  <c r="BA1044" i="6"/>
  <c r="C1044" i="6"/>
  <c r="AC303" i="6"/>
  <c r="AS304" i="6" l="1"/>
  <c r="AA304" i="6" s="1"/>
  <c r="N304" i="6" s="1"/>
  <c r="L1044" i="6"/>
  <c r="Z1044" i="6" s="1"/>
  <c r="H1044" i="6"/>
  <c r="P1044" i="6" s="1"/>
  <c r="BB1044" i="6"/>
  <c r="AZ1045" i="6" s="1"/>
  <c r="I303" i="6"/>
  <c r="X304" i="6"/>
  <c r="Y304" i="6"/>
  <c r="F304" i="6" s="1"/>
  <c r="AT304" i="6"/>
  <c r="AB304" i="6" s="1"/>
  <c r="R304" i="6" s="1"/>
  <c r="AD303" i="6"/>
  <c r="AE303" i="6"/>
  <c r="AL303" i="6"/>
  <c r="D303" i="6"/>
  <c r="AU304" i="6" l="1"/>
  <c r="G1045" i="6"/>
  <c r="O1045" i="6" s="1"/>
  <c r="BA1045" i="6"/>
  <c r="C1045" i="6"/>
  <c r="AF303" i="6"/>
  <c r="AG303" i="6" s="1"/>
  <c r="J303" i="6"/>
  <c r="S303" i="6"/>
  <c r="T303" i="6" s="1"/>
  <c r="E303" i="6"/>
  <c r="M303" i="6"/>
  <c r="Q303" i="6" s="1"/>
  <c r="AN304" i="6" l="1"/>
  <c r="AO305" i="6"/>
  <c r="AR305" i="6" s="1"/>
  <c r="H1045" i="6"/>
  <c r="P1045" i="6" s="1"/>
  <c r="L1045" i="6"/>
  <c r="Z1045" i="6" s="1"/>
  <c r="BB1045" i="6"/>
  <c r="AZ1046" i="6" s="1"/>
  <c r="B303" i="6"/>
  <c r="U303" i="6"/>
  <c r="AC304" i="6"/>
  <c r="AE304" i="6" l="1"/>
  <c r="AK304" i="6"/>
  <c r="AD304" i="6"/>
  <c r="D304" i="6"/>
  <c r="AL304" i="6"/>
  <c r="E304" i="6" s="1"/>
  <c r="AS305" i="6"/>
  <c r="AA305" i="6" s="1"/>
  <c r="N305" i="6" s="1"/>
  <c r="G1046" i="6"/>
  <c r="O1046" i="6" s="1"/>
  <c r="C1046" i="6"/>
  <c r="BA1046" i="6"/>
  <c r="V303" i="6"/>
  <c r="I304" i="6"/>
  <c r="X305" i="6"/>
  <c r="Y305" i="6"/>
  <c r="F305" i="6" s="1"/>
  <c r="AT305" i="6"/>
  <c r="AB305" i="6" s="1"/>
  <c r="R305" i="6" s="1"/>
  <c r="S304" i="6" l="1"/>
  <c r="T304" i="6" s="1"/>
  <c r="AF304" i="6"/>
  <c r="AG304" i="6" s="1"/>
  <c r="M304" i="6"/>
  <c r="Q304" i="6" s="1"/>
  <c r="U304" i="6" s="1"/>
  <c r="AU305" i="6"/>
  <c r="H1046" i="6"/>
  <c r="P1046" i="6" s="1"/>
  <c r="L1046" i="6"/>
  <c r="Z1046" i="6" s="1"/>
  <c r="BB1046" i="6"/>
  <c r="AZ1047" i="6" s="1"/>
  <c r="J304" i="6"/>
  <c r="B304" i="6" s="1"/>
  <c r="AN305" i="6" l="1"/>
  <c r="AO306" i="6"/>
  <c r="AR306" i="6" s="1"/>
  <c r="G1047" i="6"/>
  <c r="O1047" i="6" s="1"/>
  <c r="BA1047" i="6"/>
  <c r="C1047" i="6"/>
  <c r="V304" i="6"/>
  <c r="AC305" i="6"/>
  <c r="AL305" i="6" l="1"/>
  <c r="E305" i="6" s="1"/>
  <c r="AK305" i="6"/>
  <c r="D305" i="6" s="1"/>
  <c r="AE305" i="6"/>
  <c r="AD305" i="6"/>
  <c r="AF305" i="6" s="1"/>
  <c r="AS306" i="6"/>
  <c r="AA306" i="6" s="1"/>
  <c r="N306" i="6" s="1"/>
  <c r="L1047" i="6"/>
  <c r="Z1047" i="6" s="1"/>
  <c r="H1047" i="6"/>
  <c r="P1047" i="6" s="1"/>
  <c r="BB1047" i="6"/>
  <c r="AZ1048" i="6" s="1"/>
  <c r="I305" i="6"/>
  <c r="X306" i="6"/>
  <c r="Y306" i="6"/>
  <c r="F306" i="6" s="1"/>
  <c r="AT306" i="6"/>
  <c r="AB306" i="6" s="1"/>
  <c r="R306" i="6" s="1"/>
  <c r="M305" i="6" l="1"/>
  <c r="Q305" i="6" s="1"/>
  <c r="S305" i="6"/>
  <c r="T305" i="6" s="1"/>
  <c r="AU306" i="6"/>
  <c r="G1048" i="6"/>
  <c r="O1048" i="6" s="1"/>
  <c r="BA1048" i="6"/>
  <c r="C1048" i="6"/>
  <c r="J305" i="6"/>
  <c r="B305" i="6" s="1"/>
  <c r="AG305" i="6"/>
  <c r="U305" i="6" l="1"/>
  <c r="V305" i="6" s="1"/>
  <c r="AN306" i="6"/>
  <c r="AO307" i="6"/>
  <c r="AR307" i="6" s="1"/>
  <c r="H1048" i="6"/>
  <c r="P1048" i="6" s="1"/>
  <c r="L1048" i="6"/>
  <c r="Z1048" i="6" s="1"/>
  <c r="BB1048" i="6"/>
  <c r="AZ1049" i="6" s="1"/>
  <c r="AC306" i="6"/>
  <c r="AD306" i="6" l="1"/>
  <c r="AK306" i="6"/>
  <c r="D306" i="6" s="1"/>
  <c r="AL306" i="6"/>
  <c r="E306" i="6" s="1"/>
  <c r="AE306" i="6"/>
  <c r="AS307" i="6"/>
  <c r="AA307" i="6" s="1"/>
  <c r="N307" i="6" s="1"/>
  <c r="BA1049" i="6"/>
  <c r="C1049" i="6"/>
  <c r="G1049" i="6"/>
  <c r="O1049" i="6" s="1"/>
  <c r="I306" i="6"/>
  <c r="X307" i="6"/>
  <c r="J306" i="6" s="1"/>
  <c r="Y307" i="6"/>
  <c r="F307" i="6" s="1"/>
  <c r="AT307" i="6"/>
  <c r="AB307" i="6" s="1"/>
  <c r="R307" i="6" s="1"/>
  <c r="S306" i="6" l="1"/>
  <c r="T306" i="6" s="1"/>
  <c r="M306" i="6"/>
  <c r="Q306" i="6" s="1"/>
  <c r="U306" i="6" s="1"/>
  <c r="AF306" i="6"/>
  <c r="AG306" i="6" s="1"/>
  <c r="AU307" i="6"/>
  <c r="L1049" i="6"/>
  <c r="Z1049" i="6" s="1"/>
  <c r="H1049" i="6"/>
  <c r="P1049" i="6" s="1"/>
  <c r="BB1049" i="6"/>
  <c r="AZ1050" i="6" s="1"/>
  <c r="B306" i="6"/>
  <c r="AN307" i="6" l="1"/>
  <c r="AK307" i="6" s="1"/>
  <c r="AO308" i="6"/>
  <c r="AR308" i="6" s="1"/>
  <c r="BA1050" i="6"/>
  <c r="G1050" i="6"/>
  <c r="O1050" i="6" s="1"/>
  <c r="C1050" i="6"/>
  <c r="V306" i="6"/>
  <c r="AC307" i="6"/>
  <c r="AS308" i="6" l="1"/>
  <c r="H1050" i="6"/>
  <c r="P1050" i="6" s="1"/>
  <c r="L1050" i="6"/>
  <c r="Z1050" i="6" s="1"/>
  <c r="BB1050" i="6"/>
  <c r="AZ1051" i="6" s="1"/>
  <c r="I307" i="6"/>
  <c r="X308" i="6"/>
  <c r="J307" i="6" s="1"/>
  <c r="Y308" i="6"/>
  <c r="F308" i="6" s="1"/>
  <c r="AT308" i="6"/>
  <c r="AB308" i="6" s="1"/>
  <c r="R308" i="6" s="1"/>
  <c r="AA308" i="6"/>
  <c r="N308" i="6" s="1"/>
  <c r="D307" i="6"/>
  <c r="AE307" i="6"/>
  <c r="AL307" i="6"/>
  <c r="AD307" i="6"/>
  <c r="AU308" i="6" l="1"/>
  <c r="G1051" i="6"/>
  <c r="O1051" i="6" s="1"/>
  <c r="BA1051" i="6"/>
  <c r="C1051" i="6"/>
  <c r="AF307" i="6"/>
  <c r="AG307" i="6" s="1"/>
  <c r="S307" i="6"/>
  <c r="T307" i="6" s="1"/>
  <c r="E307" i="6"/>
  <c r="B307" i="6" s="1"/>
  <c r="M307" i="6"/>
  <c r="Q307" i="6" s="1"/>
  <c r="AN308" i="6" l="1"/>
  <c r="AK308" i="6" s="1"/>
  <c r="AO309" i="6"/>
  <c r="AR309" i="6" s="1"/>
  <c r="L1051" i="6"/>
  <c r="Z1051" i="6" s="1"/>
  <c r="H1051" i="6"/>
  <c r="P1051" i="6" s="1"/>
  <c r="BB1051" i="6"/>
  <c r="AZ1052" i="6" s="1"/>
  <c r="U307" i="6"/>
  <c r="V307" i="6" s="1"/>
  <c r="AC308" i="6"/>
  <c r="AS309" i="6" l="1"/>
  <c r="AA309" i="6" s="1"/>
  <c r="N309" i="6" s="1"/>
  <c r="C1052" i="6"/>
  <c r="G1052" i="6"/>
  <c r="O1052" i="6" s="1"/>
  <c r="BA1052" i="6"/>
  <c r="I308" i="6"/>
  <c r="X309" i="6"/>
  <c r="Y309" i="6"/>
  <c r="F309" i="6" s="1"/>
  <c r="AD308" i="6"/>
  <c r="AE308" i="6"/>
  <c r="AL308" i="6"/>
  <c r="D308" i="6"/>
  <c r="AT309" i="6"/>
  <c r="AB309" i="6" s="1"/>
  <c r="R309" i="6" s="1"/>
  <c r="AU309" i="6" l="1"/>
  <c r="H1052" i="6"/>
  <c r="P1052" i="6" s="1"/>
  <c r="L1052" i="6"/>
  <c r="Z1052" i="6" s="1"/>
  <c r="BB1052" i="6"/>
  <c r="AZ1053" i="6" s="1"/>
  <c r="AF308" i="6"/>
  <c r="AG308" i="6" s="1"/>
  <c r="J308" i="6"/>
  <c r="S308" i="6"/>
  <c r="T308" i="6" s="1"/>
  <c r="E308" i="6"/>
  <c r="M308" i="6"/>
  <c r="Q308" i="6" s="1"/>
  <c r="AN309" i="6" l="1"/>
  <c r="AK309" i="6" s="1"/>
  <c r="AO310" i="6"/>
  <c r="AR310" i="6" s="1"/>
  <c r="G1053" i="6"/>
  <c r="O1053" i="6" s="1"/>
  <c r="BA1053" i="6"/>
  <c r="C1053" i="6"/>
  <c r="B308" i="6"/>
  <c r="U308" i="6"/>
  <c r="AC309" i="6"/>
  <c r="AS310" i="6" l="1"/>
  <c r="AA310" i="6" s="1"/>
  <c r="N310" i="6" s="1"/>
  <c r="L1053" i="6"/>
  <c r="Z1053" i="6" s="1"/>
  <c r="H1053" i="6"/>
  <c r="P1053" i="6" s="1"/>
  <c r="BB1053" i="6"/>
  <c r="AZ1054" i="6" s="1"/>
  <c r="V308" i="6"/>
  <c r="I309" i="6"/>
  <c r="X310" i="6"/>
  <c r="J309" i="6" s="1"/>
  <c r="Y310" i="6"/>
  <c r="F310" i="6" s="1"/>
  <c r="AT310" i="6"/>
  <c r="AB310" i="6" s="1"/>
  <c r="R310" i="6" s="1"/>
  <c r="AE309" i="6"/>
  <c r="AL309" i="6"/>
  <c r="D309" i="6"/>
  <c r="AD309" i="6"/>
  <c r="AU310" i="6" l="1"/>
  <c r="G1054" i="6"/>
  <c r="O1054" i="6" s="1"/>
  <c r="C1054" i="6"/>
  <c r="BA1054" i="6"/>
  <c r="AF309" i="6"/>
  <c r="AG309" i="6" s="1"/>
  <c r="S309" i="6"/>
  <c r="T309" i="6" s="1"/>
  <c r="E309" i="6"/>
  <c r="B309" i="6" s="1"/>
  <c r="M309" i="6"/>
  <c r="Q309" i="6" s="1"/>
  <c r="AN310" i="6" l="1"/>
  <c r="AO311" i="6"/>
  <c r="AR311" i="6" s="1"/>
  <c r="L1054" i="6"/>
  <c r="Z1054" i="6"/>
  <c r="H1054" i="6"/>
  <c r="P1054" i="6" s="1"/>
  <c r="BB1054" i="6"/>
  <c r="AZ1055" i="6" s="1"/>
  <c r="U309" i="6"/>
  <c r="V309" i="6" s="1"/>
  <c r="AC310" i="6"/>
  <c r="AE310" i="6" l="1"/>
  <c r="AK310" i="6"/>
  <c r="D310" i="6" s="1"/>
  <c r="AD310" i="6"/>
  <c r="AL310" i="6"/>
  <c r="AS311" i="6"/>
  <c r="AA311" i="6" s="1"/>
  <c r="N311" i="6" s="1"/>
  <c r="BA1055" i="6"/>
  <c r="BB1055" i="6" s="1"/>
  <c r="AZ1056" i="6" s="1"/>
  <c r="C1055" i="6"/>
  <c r="G1055" i="6"/>
  <c r="O1055" i="6" s="1"/>
  <c r="I310" i="6"/>
  <c r="X311" i="6"/>
  <c r="Y311" i="6"/>
  <c r="F311" i="6" s="1"/>
  <c r="E310" i="6"/>
  <c r="AT311" i="6"/>
  <c r="AB311" i="6" s="1"/>
  <c r="R311" i="6" s="1"/>
  <c r="M310" i="6" l="1"/>
  <c r="Q310" i="6" s="1"/>
  <c r="S310" i="6"/>
  <c r="T310" i="6" s="1"/>
  <c r="AF310" i="6"/>
  <c r="AG310" i="6" s="1"/>
  <c r="AU311" i="6"/>
  <c r="BA1056" i="6"/>
  <c r="BB1056" i="6" s="1"/>
  <c r="AZ1057" i="6" s="1"/>
  <c r="G1056" i="6"/>
  <c r="O1056" i="6" s="1"/>
  <c r="C1056" i="6"/>
  <c r="L1055" i="6"/>
  <c r="Z1055" i="6" s="1"/>
  <c r="H1055" i="6"/>
  <c r="P1055" i="6" s="1"/>
  <c r="J310" i="6"/>
  <c r="B310" i="6" s="1"/>
  <c r="U310" i="6" l="1"/>
  <c r="AN311" i="6"/>
  <c r="AK311" i="6" s="1"/>
  <c r="AO312" i="6"/>
  <c r="AR312" i="6" s="1"/>
  <c r="V310" i="6"/>
  <c r="G1057" i="6"/>
  <c r="O1057" i="6" s="1"/>
  <c r="C1057" i="6"/>
  <c r="BA1057" i="6"/>
  <c r="BB1057" i="6" s="1"/>
  <c r="H1056" i="6"/>
  <c r="P1056" i="6" s="1"/>
  <c r="L1056" i="6"/>
  <c r="Z1056" i="6" s="1"/>
  <c r="AC311" i="6"/>
  <c r="AS312" i="6" l="1"/>
  <c r="AA312" i="6" s="1"/>
  <c r="N312" i="6" s="1"/>
  <c r="H1057" i="6"/>
  <c r="P1057" i="6" s="1"/>
  <c r="L1057" i="6"/>
  <c r="Z1057" i="6" s="1"/>
  <c r="AZ1058" i="6"/>
  <c r="I311" i="6"/>
  <c r="X312" i="6"/>
  <c r="Y312" i="6"/>
  <c r="F312" i="6" s="1"/>
  <c r="AT312" i="6"/>
  <c r="AB312" i="6" s="1"/>
  <c r="R312" i="6" s="1"/>
  <c r="AE311" i="6"/>
  <c r="D311" i="6"/>
  <c r="AL311" i="6"/>
  <c r="AD311" i="6"/>
  <c r="AU312" i="6" l="1"/>
  <c r="BA1058" i="6"/>
  <c r="BB1058" i="6" s="1"/>
  <c r="G1058" i="6"/>
  <c r="O1058" i="6" s="1"/>
  <c r="C1058" i="6"/>
  <c r="AF311" i="6"/>
  <c r="AG311" i="6" s="1"/>
  <c r="J311" i="6"/>
  <c r="S311" i="6"/>
  <c r="T311" i="6" s="1"/>
  <c r="E311" i="6"/>
  <c r="M311" i="6"/>
  <c r="Q311" i="6" s="1"/>
  <c r="AN312" i="6" l="1"/>
  <c r="AK312" i="6" s="1"/>
  <c r="D312" i="6" s="1"/>
  <c r="AO313" i="6"/>
  <c r="AR313" i="6" s="1"/>
  <c r="H1058" i="6"/>
  <c r="P1058" i="6" s="1"/>
  <c r="L1058" i="6"/>
  <c r="Z1058" i="6" s="1"/>
  <c r="B311" i="6"/>
  <c r="AZ1059" i="6"/>
  <c r="U311" i="6"/>
  <c r="AD312" i="6"/>
  <c r="AE312" i="6"/>
  <c r="AL312" i="6"/>
  <c r="AC312" i="6"/>
  <c r="AS313" i="6" l="1"/>
  <c r="AA313" i="6" s="1"/>
  <c r="N313" i="6" s="1"/>
  <c r="V311" i="6"/>
  <c r="BA1059" i="6"/>
  <c r="G1059" i="6"/>
  <c r="O1059" i="6" s="1"/>
  <c r="C1059" i="6"/>
  <c r="I312" i="6"/>
  <c r="AF312" i="6"/>
  <c r="X313" i="6"/>
  <c r="Y313" i="6"/>
  <c r="F313" i="6" s="1"/>
  <c r="S312" i="6"/>
  <c r="T312" i="6" s="1"/>
  <c r="E312" i="6"/>
  <c r="M312" i="6"/>
  <c r="Q312" i="6" s="1"/>
  <c r="AT313" i="6"/>
  <c r="AB313" i="6" s="1"/>
  <c r="R313" i="6" s="1"/>
  <c r="AU313" i="6" l="1"/>
  <c r="BB1059" i="6"/>
  <c r="AZ1060" i="6" s="1"/>
  <c r="H1059" i="6"/>
  <c r="P1059" i="6" s="1"/>
  <c r="L1059" i="6"/>
  <c r="Z1059" i="6" s="1"/>
  <c r="J312" i="6"/>
  <c r="B312" i="6" s="1"/>
  <c r="U312" i="6"/>
  <c r="AG312" i="6"/>
  <c r="AN313" i="6" l="1"/>
  <c r="AK313" i="6" s="1"/>
  <c r="AO314" i="6"/>
  <c r="AR314" i="6" s="1"/>
  <c r="G1060" i="6"/>
  <c r="O1060" i="6" s="1"/>
  <c r="C1060" i="6"/>
  <c r="BA1060" i="6"/>
  <c r="BB1060" i="6" s="1"/>
  <c r="V312" i="6"/>
  <c r="AC313" i="6"/>
  <c r="AS314" i="6" l="1"/>
  <c r="AA314" i="6" s="1"/>
  <c r="N314" i="6" s="1"/>
  <c r="H1060" i="6"/>
  <c r="P1060" i="6" s="1"/>
  <c r="L1060" i="6"/>
  <c r="Z1060" i="6" s="1"/>
  <c r="AZ1061" i="6"/>
  <c r="I313" i="6"/>
  <c r="X314" i="6"/>
  <c r="Y314" i="6"/>
  <c r="F314" i="6" s="1"/>
  <c r="AL313" i="6"/>
  <c r="AD313" i="6"/>
  <c r="AE313" i="6"/>
  <c r="D313" i="6"/>
  <c r="AT314" i="6"/>
  <c r="AB314" i="6" s="1"/>
  <c r="R314" i="6" s="1"/>
  <c r="AU314" i="6" l="1"/>
  <c r="BA1061" i="6"/>
  <c r="BB1061" i="6" s="1"/>
  <c r="G1061" i="6"/>
  <c r="O1061" i="6" s="1"/>
  <c r="C1061" i="6"/>
  <c r="AF313" i="6"/>
  <c r="AG313" i="6" s="1"/>
  <c r="J313" i="6"/>
  <c r="S313" i="6"/>
  <c r="T313" i="6" s="1"/>
  <c r="E313" i="6"/>
  <c r="M313" i="6"/>
  <c r="Q313" i="6" s="1"/>
  <c r="AN314" i="6" l="1"/>
  <c r="AK314" i="6" s="1"/>
  <c r="AO315" i="6"/>
  <c r="AR315" i="6" s="1"/>
  <c r="H1061" i="6"/>
  <c r="P1061" i="6" s="1"/>
  <c r="L1061" i="6"/>
  <c r="Z1061" i="6" s="1"/>
  <c r="AZ1062" i="6"/>
  <c r="B313" i="6"/>
  <c r="U313" i="6"/>
  <c r="AC314" i="6"/>
  <c r="AS315" i="6" l="1"/>
  <c r="C1062" i="6"/>
  <c r="BA1062" i="6"/>
  <c r="BB1062" i="6" s="1"/>
  <c r="G1062" i="6"/>
  <c r="O1062" i="6" s="1"/>
  <c r="V313" i="6"/>
  <c r="I314" i="6"/>
  <c r="X315" i="6"/>
  <c r="Y315" i="6"/>
  <c r="F315" i="6" s="1"/>
  <c r="AA315" i="6"/>
  <c r="N315" i="6" s="1"/>
  <c r="AT315" i="6"/>
  <c r="AB315" i="6" s="1"/>
  <c r="R315" i="6" s="1"/>
  <c r="AD314" i="6"/>
  <c r="D314" i="6"/>
  <c r="AE314" i="6"/>
  <c r="AL314" i="6"/>
  <c r="AU315" i="6" l="1"/>
  <c r="L1062" i="6"/>
  <c r="H1062" i="6"/>
  <c r="P1062" i="6" s="1"/>
  <c r="Z1062" i="6"/>
  <c r="AZ1063" i="6"/>
  <c r="AF314" i="6"/>
  <c r="J314" i="6"/>
  <c r="AG314" i="6"/>
  <c r="S314" i="6"/>
  <c r="T314" i="6" s="1"/>
  <c r="E314" i="6"/>
  <c r="M314" i="6"/>
  <c r="Q314" i="6" s="1"/>
  <c r="AN315" i="6" l="1"/>
  <c r="AK315" i="6" s="1"/>
  <c r="AO316" i="6"/>
  <c r="AR316" i="6" s="1"/>
  <c r="C1063" i="6"/>
  <c r="BA1063" i="6"/>
  <c r="BB1063" i="6" s="1"/>
  <c r="G1063" i="6"/>
  <c r="O1063" i="6" s="1"/>
  <c r="B314" i="6"/>
  <c r="U314" i="6"/>
  <c r="AC315" i="6"/>
  <c r="AS316" i="6" l="1"/>
  <c r="H1063" i="6"/>
  <c r="P1063" i="6" s="1"/>
  <c r="L1063" i="6"/>
  <c r="Z1063" i="6" s="1"/>
  <c r="AZ1064" i="6"/>
  <c r="V314" i="6"/>
  <c r="I315" i="6"/>
  <c r="X316" i="6"/>
  <c r="Y316" i="6"/>
  <c r="F316" i="6" s="1"/>
  <c r="AA316" i="6"/>
  <c r="N316" i="6" s="1"/>
  <c r="AT316" i="6"/>
  <c r="AB316" i="6" s="1"/>
  <c r="R316" i="6" s="1"/>
  <c r="AD315" i="6"/>
  <c r="AL315" i="6"/>
  <c r="D315" i="6"/>
  <c r="AE315" i="6"/>
  <c r="AU316" i="6" l="1"/>
  <c r="C1064" i="6"/>
  <c r="G1064" i="6"/>
  <c r="O1064" i="6" s="1"/>
  <c r="BA1064" i="6"/>
  <c r="BB1064" i="6" s="1"/>
  <c r="AF315" i="6"/>
  <c r="AG315" i="6" s="1"/>
  <c r="J315" i="6"/>
  <c r="S315" i="6"/>
  <c r="T315" i="6" s="1"/>
  <c r="E315" i="6"/>
  <c r="M315" i="6"/>
  <c r="Q315" i="6" s="1"/>
  <c r="AN316" i="6" l="1"/>
  <c r="AK316" i="6" s="1"/>
  <c r="AO317" i="6"/>
  <c r="AR317" i="6" s="1"/>
  <c r="H1064" i="6"/>
  <c r="P1064" i="6" s="1"/>
  <c r="L1064" i="6"/>
  <c r="Z1064" i="6" s="1"/>
  <c r="B315" i="6"/>
  <c r="AZ1065" i="6"/>
  <c r="U315" i="6"/>
  <c r="AC316" i="6"/>
  <c r="AS317" i="6" l="1"/>
  <c r="V315" i="6"/>
  <c r="G1065" i="6"/>
  <c r="O1065" i="6" s="1"/>
  <c r="C1065" i="6"/>
  <c r="BA1065" i="6"/>
  <c r="BB1065" i="6" s="1"/>
  <c r="AZ1066" i="6" s="1"/>
  <c r="I316" i="6"/>
  <c r="X317" i="6"/>
  <c r="Y317" i="6"/>
  <c r="F317" i="6" s="1"/>
  <c r="AE316" i="6"/>
  <c r="D316" i="6"/>
  <c r="AD316" i="6"/>
  <c r="AL316" i="6"/>
  <c r="AA317" i="6"/>
  <c r="N317" i="6" s="1"/>
  <c r="AT317" i="6"/>
  <c r="AB317" i="6" s="1"/>
  <c r="R317" i="6" s="1"/>
  <c r="AU317" i="6" l="1"/>
  <c r="G1066" i="6"/>
  <c r="O1066" i="6" s="1"/>
  <c r="C1066" i="6"/>
  <c r="BA1066" i="6"/>
  <c r="BB1066" i="6" s="1"/>
  <c r="H1065" i="6"/>
  <c r="P1065" i="6" s="1"/>
  <c r="L1065" i="6"/>
  <c r="Z1065" i="6"/>
  <c r="AF316" i="6"/>
  <c r="AG316" i="6" s="1"/>
  <c r="J316" i="6"/>
  <c r="S316" i="6"/>
  <c r="T316" i="6" s="1"/>
  <c r="E316" i="6"/>
  <c r="M316" i="6"/>
  <c r="Q316" i="6" s="1"/>
  <c r="AN317" i="6" l="1"/>
  <c r="AK317" i="6" s="1"/>
  <c r="AO318" i="6"/>
  <c r="AR318" i="6" s="1"/>
  <c r="B316" i="6"/>
  <c r="L1066" i="6"/>
  <c r="Z1066" i="6" s="1"/>
  <c r="H1066" i="6"/>
  <c r="P1066" i="6" s="1"/>
  <c r="AZ1067" i="6"/>
  <c r="U316" i="6"/>
  <c r="AC317" i="6"/>
  <c r="V316" i="6" l="1"/>
  <c r="AS318" i="6"/>
  <c r="AA318" i="6" s="1"/>
  <c r="N318" i="6" s="1"/>
  <c r="C1067" i="6"/>
  <c r="BA1067" i="6"/>
  <c r="BB1067" i="6" s="1"/>
  <c r="G1067" i="6"/>
  <c r="O1067" i="6" s="1"/>
  <c r="I317" i="6"/>
  <c r="X318" i="6"/>
  <c r="Y318" i="6"/>
  <c r="F318" i="6" s="1"/>
  <c r="AE317" i="6"/>
  <c r="AL317" i="6"/>
  <c r="AD317" i="6"/>
  <c r="D317" i="6"/>
  <c r="AT318" i="6"/>
  <c r="AB318" i="6" s="1"/>
  <c r="R318" i="6" s="1"/>
  <c r="AU318" i="6" l="1"/>
  <c r="L1067" i="6"/>
  <c r="H1067" i="6"/>
  <c r="P1067" i="6" s="1"/>
  <c r="Z1067" i="6"/>
  <c r="AZ1068" i="6"/>
  <c r="AF317" i="6"/>
  <c r="AG317" i="6" s="1"/>
  <c r="J317" i="6"/>
  <c r="S317" i="6"/>
  <c r="T317" i="6" s="1"/>
  <c r="E317" i="6"/>
  <c r="M317" i="6"/>
  <c r="Q317" i="6" s="1"/>
  <c r="AN318" i="6" l="1"/>
  <c r="AK318" i="6" s="1"/>
  <c r="AO319" i="6"/>
  <c r="AR319" i="6" s="1"/>
  <c r="C1068" i="6"/>
  <c r="BA1068" i="6"/>
  <c r="BB1068" i="6" s="1"/>
  <c r="G1068" i="6"/>
  <c r="O1068" i="6" s="1"/>
  <c r="B317" i="6"/>
  <c r="U317" i="6"/>
  <c r="AC318" i="6"/>
  <c r="AS319" i="6" l="1"/>
  <c r="V317" i="6"/>
  <c r="H1068" i="6"/>
  <c r="P1068" i="6" s="1"/>
  <c r="L1068" i="6"/>
  <c r="Z1068" i="6" s="1"/>
  <c r="AZ1069" i="6"/>
  <c r="I318" i="6"/>
  <c r="X319" i="6"/>
  <c r="Y319" i="6"/>
  <c r="F319" i="6" s="1"/>
  <c r="AA319" i="6"/>
  <c r="N319" i="6" s="1"/>
  <c r="AT319" i="6"/>
  <c r="AB319" i="6" s="1"/>
  <c r="R319" i="6" s="1"/>
  <c r="AL318" i="6"/>
  <c r="AE318" i="6"/>
  <c r="D318" i="6"/>
  <c r="AD318" i="6"/>
  <c r="AU319" i="6" l="1"/>
  <c r="C1069" i="6"/>
  <c r="G1069" i="6"/>
  <c r="O1069" i="6" s="1"/>
  <c r="BA1069" i="6"/>
  <c r="BB1069" i="6" s="1"/>
  <c r="AF318" i="6"/>
  <c r="AG318" i="6" s="1"/>
  <c r="J318" i="6"/>
  <c r="S318" i="6"/>
  <c r="T318" i="6" s="1"/>
  <c r="E318" i="6"/>
  <c r="M318" i="6"/>
  <c r="Q318" i="6" s="1"/>
  <c r="AN319" i="6" l="1"/>
  <c r="AK319" i="6" s="1"/>
  <c r="AO320" i="6"/>
  <c r="AR320" i="6" s="1"/>
  <c r="H1069" i="6"/>
  <c r="P1069" i="6" s="1"/>
  <c r="L1069" i="6"/>
  <c r="Z1069" i="6" s="1"/>
  <c r="B318" i="6"/>
  <c r="AZ1070" i="6"/>
  <c r="U318" i="6"/>
  <c r="AC319" i="6"/>
  <c r="AS320" i="6" l="1"/>
  <c r="AA320" i="6" s="1"/>
  <c r="N320" i="6" s="1"/>
  <c r="C1070" i="6"/>
  <c r="BA1070" i="6"/>
  <c r="BB1070" i="6" s="1"/>
  <c r="G1070" i="6"/>
  <c r="O1070" i="6" s="1"/>
  <c r="V318" i="6"/>
  <c r="I319" i="6"/>
  <c r="X320" i="6"/>
  <c r="Y320" i="6"/>
  <c r="F320" i="6" s="1"/>
  <c r="AL319" i="6"/>
  <c r="D319" i="6"/>
  <c r="AD319" i="6"/>
  <c r="AE319" i="6"/>
  <c r="AT320" i="6"/>
  <c r="AB320" i="6" s="1"/>
  <c r="R320" i="6" s="1"/>
  <c r="AU320" i="6" l="1"/>
  <c r="L1070" i="6"/>
  <c r="H1070" i="6"/>
  <c r="P1070" i="6" s="1"/>
  <c r="Z1070" i="6"/>
  <c r="AZ1071" i="6"/>
  <c r="AF319" i="6"/>
  <c r="AG319" i="6" s="1"/>
  <c r="J319" i="6"/>
  <c r="S319" i="6"/>
  <c r="T319" i="6" s="1"/>
  <c r="E319" i="6"/>
  <c r="M319" i="6"/>
  <c r="Q319" i="6" s="1"/>
  <c r="AN320" i="6" l="1"/>
  <c r="AO321" i="6"/>
  <c r="AR321" i="6" s="1"/>
  <c r="C1071" i="6"/>
  <c r="BA1071" i="6"/>
  <c r="BB1071" i="6" s="1"/>
  <c r="G1071" i="6"/>
  <c r="O1071" i="6" s="1"/>
  <c r="B319" i="6"/>
  <c r="U319" i="6"/>
  <c r="AC320" i="6"/>
  <c r="AK320" i="6" l="1"/>
  <c r="D320" i="6" s="1"/>
  <c r="AE320" i="6"/>
  <c r="AL320" i="6"/>
  <c r="M320" i="6" s="1"/>
  <c r="Q320" i="6" s="1"/>
  <c r="AD320" i="6"/>
  <c r="AS321" i="6"/>
  <c r="AA321" i="6" s="1"/>
  <c r="N321" i="6" s="1"/>
  <c r="V319" i="6"/>
  <c r="AZ1072" i="6"/>
  <c r="H1071" i="6"/>
  <c r="P1071" i="6" s="1"/>
  <c r="L1071" i="6"/>
  <c r="Z1071" i="6" s="1"/>
  <c r="I320" i="6"/>
  <c r="X321" i="6"/>
  <c r="Y321" i="6"/>
  <c r="F321" i="6" s="1"/>
  <c r="AT321" i="6"/>
  <c r="AB321" i="6" s="1"/>
  <c r="R321" i="6" s="1"/>
  <c r="E320" i="6" l="1"/>
  <c r="S320" i="6"/>
  <c r="T320" i="6" s="1"/>
  <c r="U320" i="6" s="1"/>
  <c r="AF320" i="6"/>
  <c r="AG320" i="6" s="1"/>
  <c r="AU321" i="6"/>
  <c r="C1072" i="6"/>
  <c r="BA1072" i="6"/>
  <c r="BB1072" i="6" s="1"/>
  <c r="G1072" i="6"/>
  <c r="O1072" i="6" s="1"/>
  <c r="J320" i="6"/>
  <c r="B320" i="6" l="1"/>
  <c r="V320" i="6" s="1"/>
  <c r="AN321" i="6"/>
  <c r="AK321" i="6" s="1"/>
  <c r="AO322" i="6"/>
  <c r="AR322" i="6" s="1"/>
  <c r="L1072" i="6"/>
  <c r="Z1072" i="6" s="1"/>
  <c r="H1072" i="6"/>
  <c r="P1072" i="6" s="1"/>
  <c r="AZ1073" i="6"/>
  <c r="AC321" i="6"/>
  <c r="AS322" i="6" l="1"/>
  <c r="G1073" i="6"/>
  <c r="O1073" i="6" s="1"/>
  <c r="C1073" i="6"/>
  <c r="BA1073" i="6"/>
  <c r="BB1073" i="6" s="1"/>
  <c r="AZ1074" i="6" s="1"/>
  <c r="I321" i="6"/>
  <c r="X322" i="6"/>
  <c r="J321" i="6" s="1"/>
  <c r="Y322" i="6"/>
  <c r="F322" i="6" s="1"/>
  <c r="AT322" i="6"/>
  <c r="AB322" i="6" s="1"/>
  <c r="R322" i="6" s="1"/>
  <c r="AA322" i="6"/>
  <c r="N322" i="6" s="1"/>
  <c r="D321" i="6"/>
  <c r="AD321" i="6"/>
  <c r="AL321" i="6"/>
  <c r="AE321" i="6"/>
  <c r="AU322" i="6" l="1"/>
  <c r="AF321" i="6"/>
  <c r="G1074" i="6"/>
  <c r="O1074" i="6" s="1"/>
  <c r="BA1074" i="6"/>
  <c r="BB1074" i="6" s="1"/>
  <c r="C1074" i="6"/>
  <c r="H1073" i="6"/>
  <c r="P1073" i="6" s="1"/>
  <c r="L1073" i="6"/>
  <c r="Z1073" i="6" s="1"/>
  <c r="S321" i="6"/>
  <c r="T321" i="6" s="1"/>
  <c r="E321" i="6"/>
  <c r="B321" i="6" s="1"/>
  <c r="M321" i="6"/>
  <c r="Q321" i="6" s="1"/>
  <c r="AG321" i="6"/>
  <c r="AN322" i="6" l="1"/>
  <c r="AO323" i="6"/>
  <c r="AR323" i="6" s="1"/>
  <c r="H1074" i="6"/>
  <c r="P1074" i="6" s="1"/>
  <c r="L1074" i="6"/>
  <c r="Z1074" i="6" s="1"/>
  <c r="AZ1075" i="6"/>
  <c r="U321" i="6"/>
  <c r="V321" i="6" s="1"/>
  <c r="AC322" i="6"/>
  <c r="AE322" i="6" l="1"/>
  <c r="AK322" i="6"/>
  <c r="D322" i="6" s="1"/>
  <c r="AL322" i="6"/>
  <c r="E322" i="6" s="1"/>
  <c r="AD322" i="6"/>
  <c r="AF322" i="6" s="1"/>
  <c r="AS323" i="6"/>
  <c r="AA323" i="6" s="1"/>
  <c r="N323" i="6" s="1"/>
  <c r="BA1075" i="6"/>
  <c r="BB1075" i="6" s="1"/>
  <c r="C1075" i="6"/>
  <c r="G1075" i="6"/>
  <c r="O1075" i="6" s="1"/>
  <c r="I322" i="6"/>
  <c r="X323" i="6"/>
  <c r="Y323" i="6"/>
  <c r="F323" i="6" s="1"/>
  <c r="AT323" i="6"/>
  <c r="AB323" i="6" s="1"/>
  <c r="R323" i="6" s="1"/>
  <c r="M322" i="6" l="1"/>
  <c r="Q322" i="6" s="1"/>
  <c r="S322" i="6"/>
  <c r="T322" i="6" s="1"/>
  <c r="AU323" i="6"/>
  <c r="H1075" i="6"/>
  <c r="P1075" i="6" s="1"/>
  <c r="L1075" i="6"/>
  <c r="Z1075" i="6" s="1"/>
  <c r="AZ1076" i="6"/>
  <c r="J322" i="6"/>
  <c r="B322" i="6" s="1"/>
  <c r="AG322" i="6"/>
  <c r="U322" i="6" l="1"/>
  <c r="V322" i="6" s="1"/>
  <c r="AN323" i="6"/>
  <c r="AO324" i="6"/>
  <c r="AR324" i="6" s="1"/>
  <c r="BA1076" i="6"/>
  <c r="BB1076" i="6" s="1"/>
  <c r="C1076" i="6"/>
  <c r="G1076" i="6"/>
  <c r="O1076" i="6" s="1"/>
  <c r="AC323" i="6"/>
  <c r="AE323" i="6" l="1"/>
  <c r="AK323" i="6"/>
  <c r="D323" i="6" s="1"/>
  <c r="AL323" i="6"/>
  <c r="E323" i="6" s="1"/>
  <c r="AD323" i="6"/>
  <c r="AS324" i="6"/>
  <c r="AA324" i="6" s="1"/>
  <c r="N324" i="6" s="1"/>
  <c r="L1076" i="6"/>
  <c r="Z1076" i="6" s="1"/>
  <c r="H1076" i="6"/>
  <c r="P1076" i="6" s="1"/>
  <c r="AZ1077" i="6"/>
  <c r="I323" i="6"/>
  <c r="X324" i="6"/>
  <c r="J323" i="6" s="1"/>
  <c r="Y324" i="6"/>
  <c r="F324" i="6" s="1"/>
  <c r="AT324" i="6"/>
  <c r="AB324" i="6" s="1"/>
  <c r="R324" i="6" s="1"/>
  <c r="AF323" i="6" l="1"/>
  <c r="S323" i="6"/>
  <c r="T323" i="6" s="1"/>
  <c r="M323" i="6"/>
  <c r="Q323" i="6" s="1"/>
  <c r="AU324" i="6"/>
  <c r="G1077" i="6"/>
  <c r="O1077" i="6" s="1"/>
  <c r="C1077" i="6"/>
  <c r="BA1077" i="6"/>
  <c r="BB1077" i="6" s="1"/>
  <c r="B323" i="6"/>
  <c r="AG323" i="6"/>
  <c r="U323" i="6" l="1"/>
  <c r="V323" i="6" s="1"/>
  <c r="AN324" i="6"/>
  <c r="AK324" i="6" s="1"/>
  <c r="AO325" i="6"/>
  <c r="AR325" i="6" s="1"/>
  <c r="H1077" i="6"/>
  <c r="P1077" i="6" s="1"/>
  <c r="L1077" i="6"/>
  <c r="Z1077" i="6" s="1"/>
  <c r="AZ1078" i="6"/>
  <c r="AC324" i="6"/>
  <c r="AS325" i="6" l="1"/>
  <c r="BA1078" i="6"/>
  <c r="BB1078" i="6" s="1"/>
  <c r="G1078" i="6"/>
  <c r="O1078" i="6" s="1"/>
  <c r="C1078" i="6"/>
  <c r="I324" i="6"/>
  <c r="X325" i="6"/>
  <c r="Y325" i="6"/>
  <c r="F325" i="6" s="1"/>
  <c r="AD324" i="6"/>
  <c r="D324" i="6"/>
  <c r="AL324" i="6"/>
  <c r="AE324" i="6"/>
  <c r="AA325" i="6"/>
  <c r="N325" i="6" s="1"/>
  <c r="AT325" i="6"/>
  <c r="AB325" i="6" s="1"/>
  <c r="R325" i="6" s="1"/>
  <c r="AU325" i="6" l="1"/>
  <c r="L1078" i="6"/>
  <c r="Z1078" i="6" s="1"/>
  <c r="H1078" i="6"/>
  <c r="P1078" i="6" s="1"/>
  <c r="AZ1079" i="6"/>
  <c r="AF324" i="6"/>
  <c r="AG324" i="6" s="1"/>
  <c r="J324" i="6"/>
  <c r="S324" i="6"/>
  <c r="T324" i="6" s="1"/>
  <c r="E324" i="6"/>
  <c r="M324" i="6"/>
  <c r="Q324" i="6" s="1"/>
  <c r="AN325" i="6" l="1"/>
  <c r="AK325" i="6" s="1"/>
  <c r="AO326" i="6"/>
  <c r="AR326" i="6" s="1"/>
  <c r="BA1079" i="6"/>
  <c r="BB1079" i="6" s="1"/>
  <c r="G1079" i="6"/>
  <c r="O1079" i="6" s="1"/>
  <c r="C1079" i="6"/>
  <c r="B324" i="6"/>
  <c r="U324" i="6"/>
  <c r="AC325" i="6"/>
  <c r="AS326" i="6" l="1"/>
  <c r="AA326" i="6" s="1"/>
  <c r="N326" i="6" s="1"/>
  <c r="H1079" i="6"/>
  <c r="P1079" i="6" s="1"/>
  <c r="L1079" i="6"/>
  <c r="Z1079" i="6" s="1"/>
  <c r="AZ1080" i="6"/>
  <c r="V324" i="6"/>
  <c r="I325" i="6"/>
  <c r="X326" i="6"/>
  <c r="Y326" i="6"/>
  <c r="F326" i="6" s="1"/>
  <c r="D325" i="6"/>
  <c r="AD325" i="6"/>
  <c r="AL325" i="6"/>
  <c r="AE325" i="6"/>
  <c r="AT326" i="6"/>
  <c r="AB326" i="6" s="1"/>
  <c r="R326" i="6" s="1"/>
  <c r="AU326" i="6" l="1"/>
  <c r="G1080" i="6"/>
  <c r="O1080" i="6" s="1"/>
  <c r="C1080" i="6"/>
  <c r="BA1080" i="6"/>
  <c r="BB1080" i="6" s="1"/>
  <c r="AF325" i="6"/>
  <c r="AG325" i="6" s="1"/>
  <c r="J325" i="6"/>
  <c r="S325" i="6"/>
  <c r="T325" i="6" s="1"/>
  <c r="E325" i="6"/>
  <c r="M325" i="6"/>
  <c r="Q325" i="6" s="1"/>
  <c r="AN326" i="6" l="1"/>
  <c r="AK326" i="6" s="1"/>
  <c r="AO327" i="6"/>
  <c r="AR327" i="6" s="1"/>
  <c r="H1080" i="6"/>
  <c r="P1080" i="6" s="1"/>
  <c r="L1080" i="6"/>
  <c r="Z1080" i="6" s="1"/>
  <c r="B325" i="6"/>
  <c r="AZ1081" i="6"/>
  <c r="U325" i="6"/>
  <c r="AC326" i="6"/>
  <c r="AS327" i="6" l="1"/>
  <c r="AA327" i="6" s="1"/>
  <c r="N327" i="6" s="1"/>
  <c r="V325" i="6"/>
  <c r="G1081" i="6"/>
  <c r="O1081" i="6" s="1"/>
  <c r="BA1081" i="6"/>
  <c r="BB1081" i="6" s="1"/>
  <c r="AZ1082" i="6" s="1"/>
  <c r="C1081" i="6"/>
  <c r="I326" i="6"/>
  <c r="X327" i="6"/>
  <c r="Y327" i="6"/>
  <c r="F327" i="6" s="1"/>
  <c r="AE326" i="6"/>
  <c r="AL326" i="6"/>
  <c r="AD326" i="6"/>
  <c r="D326" i="6"/>
  <c r="AT327" i="6"/>
  <c r="AB327" i="6" s="1"/>
  <c r="R327" i="6" s="1"/>
  <c r="AU327" i="6" l="1"/>
  <c r="H1081" i="6"/>
  <c r="P1081" i="6" s="1"/>
  <c r="L1081" i="6"/>
  <c r="Z1081" i="6" s="1"/>
  <c r="G1082" i="6"/>
  <c r="O1082" i="6" s="1"/>
  <c r="BA1082" i="6"/>
  <c r="BB1082" i="6" s="1"/>
  <c r="AZ1083" i="6" s="1"/>
  <c r="C1082" i="6"/>
  <c r="AF326" i="6"/>
  <c r="AG326" i="6" s="1"/>
  <c r="J326" i="6"/>
  <c r="S326" i="6"/>
  <c r="T326" i="6" s="1"/>
  <c r="E326" i="6"/>
  <c r="M326" i="6"/>
  <c r="Q326" i="6" s="1"/>
  <c r="AN327" i="6" l="1"/>
  <c r="AO328" i="6"/>
  <c r="AR328" i="6" s="1"/>
  <c r="BA1083" i="6"/>
  <c r="BB1083" i="6" s="1"/>
  <c r="G1083" i="6"/>
  <c r="O1083" i="6" s="1"/>
  <c r="C1083" i="6"/>
  <c r="L1082" i="6"/>
  <c r="Z1082" i="6" s="1"/>
  <c r="H1082" i="6"/>
  <c r="P1082" i="6" s="1"/>
  <c r="B326" i="6"/>
  <c r="U326" i="6"/>
  <c r="AC327" i="6"/>
  <c r="AE327" i="6" l="1"/>
  <c r="AK327" i="6"/>
  <c r="D327" i="6" s="1"/>
  <c r="AS328" i="6"/>
  <c r="AA328" i="6" s="1"/>
  <c r="N328" i="6" s="1"/>
  <c r="AL327" i="6"/>
  <c r="E327" i="6" s="1"/>
  <c r="AD327" i="6"/>
  <c r="AF327" i="6" s="1"/>
  <c r="H1083" i="6"/>
  <c r="P1083" i="6" s="1"/>
  <c r="L1083" i="6"/>
  <c r="Z1083" i="6" s="1"/>
  <c r="AZ1084" i="6"/>
  <c r="V326" i="6"/>
  <c r="I327" i="6"/>
  <c r="X328" i="6"/>
  <c r="Y328" i="6"/>
  <c r="F328" i="6" s="1"/>
  <c r="AT328" i="6"/>
  <c r="AB328" i="6" s="1"/>
  <c r="R328" i="6" s="1"/>
  <c r="M327" i="6" l="1"/>
  <c r="Q327" i="6" s="1"/>
  <c r="AU328" i="6"/>
  <c r="S327" i="6"/>
  <c r="T327" i="6" s="1"/>
  <c r="G1084" i="6"/>
  <c r="O1084" i="6" s="1"/>
  <c r="C1084" i="6"/>
  <c r="BA1084" i="6"/>
  <c r="BB1084" i="6" s="1"/>
  <c r="J327" i="6"/>
  <c r="B327" i="6" s="1"/>
  <c r="U327" i="6"/>
  <c r="AG327" i="6"/>
  <c r="AN328" i="6" l="1"/>
  <c r="AK328" i="6" s="1"/>
  <c r="AO329" i="6"/>
  <c r="AR329" i="6" s="1"/>
  <c r="H1084" i="6"/>
  <c r="P1084" i="6" s="1"/>
  <c r="L1084" i="6"/>
  <c r="Z1084" i="6" s="1"/>
  <c r="AZ1085" i="6"/>
  <c r="V327" i="6"/>
  <c r="AC328" i="6"/>
  <c r="AS329" i="6" l="1"/>
  <c r="G1085" i="6"/>
  <c r="O1085" i="6" s="1"/>
  <c r="C1085" i="6"/>
  <c r="BA1085" i="6"/>
  <c r="BB1085" i="6" s="1"/>
  <c r="I328" i="6"/>
  <c r="X329" i="6"/>
  <c r="Y329" i="6"/>
  <c r="F329" i="6" s="1"/>
  <c r="AT329" i="6"/>
  <c r="AB329" i="6" s="1"/>
  <c r="R329" i="6" s="1"/>
  <c r="AE328" i="6"/>
  <c r="AL328" i="6"/>
  <c r="AD328" i="6"/>
  <c r="D328" i="6"/>
  <c r="AU329" i="6" l="1"/>
  <c r="AA329" i="6"/>
  <c r="N329" i="6" s="1"/>
  <c r="H1085" i="6"/>
  <c r="P1085" i="6" s="1"/>
  <c r="L1085" i="6"/>
  <c r="Z1085" i="6" s="1"/>
  <c r="AF328" i="6"/>
  <c r="AG328" i="6" s="1"/>
  <c r="AZ1086" i="6"/>
  <c r="J328" i="6"/>
  <c r="S328" i="6"/>
  <c r="T328" i="6" s="1"/>
  <c r="E328" i="6"/>
  <c r="M328" i="6"/>
  <c r="Q328" i="6" s="1"/>
  <c r="AN329" i="6" l="1"/>
  <c r="AO330" i="6"/>
  <c r="AR330" i="6" s="1"/>
  <c r="G1086" i="6"/>
  <c r="O1086" i="6" s="1"/>
  <c r="C1086" i="6"/>
  <c r="BA1086" i="6"/>
  <c r="BB1086" i="6" s="1"/>
  <c r="B328" i="6"/>
  <c r="U328" i="6"/>
  <c r="AE329" i="6"/>
  <c r="AC329" i="6"/>
  <c r="AL329" i="6" l="1"/>
  <c r="AK329" i="6"/>
  <c r="D329" i="6" s="1"/>
  <c r="AD329" i="6"/>
  <c r="AF329" i="6" s="1"/>
  <c r="AS330" i="6"/>
  <c r="AA330" i="6" s="1"/>
  <c r="N330" i="6" s="1"/>
  <c r="L1086" i="6"/>
  <c r="Z1086" i="6" s="1"/>
  <c r="H1086" i="6"/>
  <c r="P1086" i="6" s="1"/>
  <c r="AZ1087" i="6"/>
  <c r="V328" i="6"/>
  <c r="I329" i="6"/>
  <c r="X330" i="6"/>
  <c r="Y330" i="6"/>
  <c r="F330" i="6" s="1"/>
  <c r="E329" i="6"/>
  <c r="M329" i="6"/>
  <c r="Q329" i="6" s="1"/>
  <c r="AT330" i="6"/>
  <c r="AB330" i="6" s="1"/>
  <c r="R330" i="6" s="1"/>
  <c r="S329" i="6" l="1"/>
  <c r="T329" i="6" s="1"/>
  <c r="AU330" i="6"/>
  <c r="C1087" i="6"/>
  <c r="BA1087" i="6"/>
  <c r="BB1087" i="6" s="1"/>
  <c r="G1087" i="6"/>
  <c r="O1087" i="6" s="1"/>
  <c r="J329" i="6"/>
  <c r="B329" i="6" s="1"/>
  <c r="U329" i="6"/>
  <c r="AG329" i="6"/>
  <c r="AN330" i="6" l="1"/>
  <c r="AK330" i="6" s="1"/>
  <c r="AO331" i="6"/>
  <c r="AR331" i="6" s="1"/>
  <c r="L1087" i="6"/>
  <c r="Z1087" i="6" s="1"/>
  <c r="H1087" i="6"/>
  <c r="P1087" i="6" s="1"/>
  <c r="AZ1088" i="6"/>
  <c r="V329" i="6"/>
  <c r="AC330" i="6"/>
  <c r="AS331" i="6" l="1"/>
  <c r="AA331" i="6" s="1"/>
  <c r="N331" i="6" s="1"/>
  <c r="BA1088" i="6"/>
  <c r="BB1088" i="6" s="1"/>
  <c r="G1088" i="6"/>
  <c r="O1088" i="6" s="1"/>
  <c r="C1088" i="6"/>
  <c r="I330" i="6"/>
  <c r="X331" i="6"/>
  <c r="Y331" i="6"/>
  <c r="F331" i="6" s="1"/>
  <c r="D330" i="6"/>
  <c r="AL330" i="6"/>
  <c r="AE330" i="6"/>
  <c r="AD330" i="6"/>
  <c r="AT331" i="6"/>
  <c r="AB331" i="6" s="1"/>
  <c r="R331" i="6" s="1"/>
  <c r="AF330" i="6" l="1"/>
  <c r="AU331" i="6"/>
  <c r="L1088" i="6"/>
  <c r="Z1088" i="6" s="1"/>
  <c r="H1088" i="6"/>
  <c r="P1088" i="6" s="1"/>
  <c r="AZ1089" i="6"/>
  <c r="J330" i="6"/>
  <c r="AG330" i="6"/>
  <c r="S330" i="6"/>
  <c r="T330" i="6" s="1"/>
  <c r="E330" i="6"/>
  <c r="M330" i="6"/>
  <c r="Q330" i="6" s="1"/>
  <c r="B330" i="6" l="1"/>
  <c r="AN331" i="6"/>
  <c r="AK331" i="6" s="1"/>
  <c r="AO332" i="6"/>
  <c r="AR332" i="6" s="1"/>
  <c r="G1089" i="6"/>
  <c r="O1089" i="6" s="1"/>
  <c r="BA1089" i="6"/>
  <c r="BB1089" i="6" s="1"/>
  <c r="C1089" i="6"/>
  <c r="U330" i="6"/>
  <c r="AC331" i="6"/>
  <c r="V330" i="6" l="1"/>
  <c r="AS332" i="6"/>
  <c r="AA332" i="6" s="1"/>
  <c r="N332" i="6" s="1"/>
  <c r="AZ1090" i="6"/>
  <c r="H1089" i="6"/>
  <c r="P1089" i="6" s="1"/>
  <c r="L1089" i="6"/>
  <c r="Z1089" i="6" s="1"/>
  <c r="I331" i="6"/>
  <c r="X332" i="6"/>
  <c r="Y332" i="6"/>
  <c r="F332" i="6" s="1"/>
  <c r="D331" i="6"/>
  <c r="AL331" i="6"/>
  <c r="AE331" i="6"/>
  <c r="AD331" i="6"/>
  <c r="AF331" i="6" s="1"/>
  <c r="AT332" i="6"/>
  <c r="AB332" i="6" s="1"/>
  <c r="R332" i="6" s="1"/>
  <c r="AU332" i="6" l="1"/>
  <c r="G1090" i="6"/>
  <c r="O1090" i="6" s="1"/>
  <c r="C1090" i="6"/>
  <c r="BA1090" i="6"/>
  <c r="BB1090" i="6" s="1"/>
  <c r="J331" i="6"/>
  <c r="S331" i="6"/>
  <c r="T331" i="6" s="1"/>
  <c r="E331" i="6"/>
  <c r="M331" i="6"/>
  <c r="Q331" i="6" s="1"/>
  <c r="AG331" i="6"/>
  <c r="AN332" i="6" l="1"/>
  <c r="AK332" i="6" s="1"/>
  <c r="AO333" i="6"/>
  <c r="AR333" i="6" s="1"/>
  <c r="B331" i="6"/>
  <c r="H1090" i="6"/>
  <c r="P1090" i="6" s="1"/>
  <c r="L1090" i="6"/>
  <c r="Z1090" i="6" s="1"/>
  <c r="AZ1091" i="6"/>
  <c r="U331" i="6"/>
  <c r="AC332" i="6"/>
  <c r="V331" i="6" l="1"/>
  <c r="AS333" i="6"/>
  <c r="AA333" i="6" s="1"/>
  <c r="N333" i="6" s="1"/>
  <c r="C1091" i="6"/>
  <c r="BA1091" i="6"/>
  <c r="BB1091" i="6" s="1"/>
  <c r="G1091" i="6"/>
  <c r="O1091" i="6" s="1"/>
  <c r="I332" i="6"/>
  <c r="X333" i="6"/>
  <c r="J332" i="6" s="1"/>
  <c r="Y333" i="6"/>
  <c r="F333" i="6" s="1"/>
  <c r="AT333" i="6"/>
  <c r="AB333" i="6" s="1"/>
  <c r="R333" i="6" s="1"/>
  <c r="AD332" i="6"/>
  <c r="AL332" i="6"/>
  <c r="AE332" i="6"/>
  <c r="D332" i="6"/>
  <c r="AU333" i="6" l="1"/>
  <c r="H1091" i="6"/>
  <c r="P1091" i="6" s="1"/>
  <c r="L1091" i="6"/>
  <c r="Z1091" i="6" s="1"/>
  <c r="AZ1092" i="6"/>
  <c r="AF332" i="6"/>
  <c r="AG332" i="6" s="1"/>
  <c r="S332" i="6"/>
  <c r="T332" i="6" s="1"/>
  <c r="E332" i="6"/>
  <c r="B332" i="6" s="1"/>
  <c r="M332" i="6"/>
  <c r="Q332" i="6" s="1"/>
  <c r="AN333" i="6" l="1"/>
  <c r="AO334" i="6"/>
  <c r="AR334" i="6" s="1"/>
  <c r="BA1092" i="6"/>
  <c r="BB1092" i="6" s="1"/>
  <c r="G1092" i="6"/>
  <c r="O1092" i="6" s="1"/>
  <c r="C1092" i="6"/>
  <c r="U332" i="6"/>
  <c r="V332" i="6" s="1"/>
  <c r="AC333" i="6"/>
  <c r="AD333" i="6" l="1"/>
  <c r="AK333" i="6"/>
  <c r="D333" i="6" s="1"/>
  <c r="AL333" i="6"/>
  <c r="E333" i="6" s="1"/>
  <c r="AE333" i="6"/>
  <c r="AS334" i="6"/>
  <c r="AA334" i="6" s="1"/>
  <c r="N334" i="6" s="1"/>
  <c r="H1092" i="6"/>
  <c r="P1092" i="6" s="1"/>
  <c r="L1092" i="6"/>
  <c r="Z1092" i="6" s="1"/>
  <c r="AZ1093" i="6"/>
  <c r="I333" i="6"/>
  <c r="X334" i="6"/>
  <c r="Y334" i="6"/>
  <c r="F334" i="6" s="1"/>
  <c r="AT334" i="6"/>
  <c r="AB334" i="6" s="1"/>
  <c r="R334" i="6" s="1"/>
  <c r="S333" i="6" l="1"/>
  <c r="T333" i="6" s="1"/>
  <c r="AF333" i="6"/>
  <c r="AG333" i="6" s="1"/>
  <c r="M333" i="6"/>
  <c r="Q333" i="6" s="1"/>
  <c r="U333" i="6" s="1"/>
  <c r="AU334" i="6"/>
  <c r="BA1093" i="6"/>
  <c r="BB1093" i="6" s="1"/>
  <c r="G1093" i="6"/>
  <c r="O1093" i="6" s="1"/>
  <c r="C1093" i="6"/>
  <c r="J333" i="6"/>
  <c r="B333" i="6" s="1"/>
  <c r="AN334" i="6" l="1"/>
  <c r="AO335" i="6"/>
  <c r="AR335" i="6" s="1"/>
  <c r="L1093" i="6"/>
  <c r="Z1093" i="6" s="1"/>
  <c r="H1093" i="6"/>
  <c r="P1093" i="6" s="1"/>
  <c r="AZ1094" i="6"/>
  <c r="V333" i="6"/>
  <c r="AC334" i="6"/>
  <c r="AD334" i="6" l="1"/>
  <c r="AK334" i="6"/>
  <c r="D334" i="6" s="1"/>
  <c r="AE334" i="6"/>
  <c r="AL334" i="6"/>
  <c r="E334" i="6" s="1"/>
  <c r="AS335" i="6"/>
  <c r="AA335" i="6" s="1"/>
  <c r="N335" i="6" s="1"/>
  <c r="G1094" i="6"/>
  <c r="O1094" i="6" s="1"/>
  <c r="C1094" i="6"/>
  <c r="BA1094" i="6"/>
  <c r="BB1094" i="6" s="1"/>
  <c r="I334" i="6"/>
  <c r="X335" i="6"/>
  <c r="Y335" i="6"/>
  <c r="F335" i="6" s="1"/>
  <c r="AT335" i="6"/>
  <c r="AB335" i="6" s="1"/>
  <c r="R335" i="6" s="1"/>
  <c r="AF334" i="6" l="1"/>
  <c r="S334" i="6"/>
  <c r="T334" i="6" s="1"/>
  <c r="M334" i="6"/>
  <c r="Q334" i="6" s="1"/>
  <c r="AU335" i="6"/>
  <c r="H1094" i="6"/>
  <c r="P1094" i="6" s="1"/>
  <c r="L1094" i="6"/>
  <c r="Z1094" i="6" s="1"/>
  <c r="AZ1095" i="6"/>
  <c r="J334" i="6"/>
  <c r="B334" i="6" s="1"/>
  <c r="AG334" i="6"/>
  <c r="U334" i="6" l="1"/>
  <c r="AN335" i="6"/>
  <c r="AO336" i="6"/>
  <c r="AR336" i="6" s="1"/>
  <c r="C1095" i="6"/>
  <c r="BA1095" i="6"/>
  <c r="BB1095" i="6" s="1"/>
  <c r="G1095" i="6"/>
  <c r="O1095" i="6" s="1"/>
  <c r="V334" i="6"/>
  <c r="AC335" i="6"/>
  <c r="AD335" i="6" l="1"/>
  <c r="AK335" i="6"/>
  <c r="D335" i="6" s="1"/>
  <c r="AE335" i="6"/>
  <c r="AL335" i="6"/>
  <c r="E335" i="6" s="1"/>
  <c r="AS336" i="6"/>
  <c r="AA336" i="6" s="1"/>
  <c r="N336" i="6" s="1"/>
  <c r="L1095" i="6"/>
  <c r="Z1095" i="6" s="1"/>
  <c r="H1095" i="6"/>
  <c r="P1095" i="6" s="1"/>
  <c r="AZ1096" i="6"/>
  <c r="I335" i="6"/>
  <c r="X336" i="6"/>
  <c r="Y336" i="6"/>
  <c r="F336" i="6" s="1"/>
  <c r="AT336" i="6"/>
  <c r="AB336" i="6" s="1"/>
  <c r="R336" i="6" s="1"/>
  <c r="AF335" i="6" l="1"/>
  <c r="S335" i="6"/>
  <c r="T335" i="6" s="1"/>
  <c r="M335" i="6"/>
  <c r="Q335" i="6" s="1"/>
  <c r="U335" i="6" s="1"/>
  <c r="AU336" i="6"/>
  <c r="BA1096" i="6"/>
  <c r="C1096" i="6"/>
  <c r="G1096" i="6"/>
  <c r="O1096" i="6" s="1"/>
  <c r="J335" i="6"/>
  <c r="B335" i="6" s="1"/>
  <c r="AG335" i="6"/>
  <c r="AN336" i="6" l="1"/>
  <c r="AO337" i="6"/>
  <c r="AR337" i="6" s="1"/>
  <c r="H1096" i="6"/>
  <c r="P1096" i="6" s="1"/>
  <c r="L1096" i="6"/>
  <c r="Z1096" i="6" s="1"/>
  <c r="BB1096" i="6"/>
  <c r="AZ1097" i="6" s="1"/>
  <c r="V335" i="6"/>
  <c r="AC336" i="6"/>
  <c r="AK336" i="6" l="1"/>
  <c r="D336" i="6" s="1"/>
  <c r="AL336" i="6"/>
  <c r="E336" i="6" s="1"/>
  <c r="AD336" i="6"/>
  <c r="AE336" i="6"/>
  <c r="AS337" i="6"/>
  <c r="AA337" i="6" s="1"/>
  <c r="N337" i="6" s="1"/>
  <c r="G1097" i="6"/>
  <c r="O1097" i="6" s="1"/>
  <c r="BA1097" i="6"/>
  <c r="BB1097" i="6" s="1"/>
  <c r="C1097" i="6"/>
  <c r="I336" i="6"/>
  <c r="X337" i="6"/>
  <c r="Y337" i="6"/>
  <c r="F337" i="6" s="1"/>
  <c r="AT337" i="6"/>
  <c r="AB337" i="6" s="1"/>
  <c r="R337" i="6" s="1"/>
  <c r="S336" i="6" l="1"/>
  <c r="T336" i="6" s="1"/>
  <c r="M336" i="6"/>
  <c r="Q336" i="6" s="1"/>
  <c r="AF336" i="6"/>
  <c r="AG336" i="6" s="1"/>
  <c r="AU337" i="6"/>
  <c r="L1097" i="6"/>
  <c r="Z1097" i="6" s="1"/>
  <c r="H1097" i="6"/>
  <c r="P1097" i="6" s="1"/>
  <c r="AZ1098" i="6"/>
  <c r="J336" i="6"/>
  <c r="B336" i="6" s="1"/>
  <c r="U336" i="6" l="1"/>
  <c r="V336" i="6" s="1"/>
  <c r="AN337" i="6"/>
  <c r="AL337" i="6" s="1"/>
  <c r="AO338" i="6"/>
  <c r="AR338" i="6" s="1"/>
  <c r="G1098" i="6"/>
  <c r="O1098" i="6" s="1"/>
  <c r="BA1098" i="6"/>
  <c r="C1098" i="6"/>
  <c r="AC337" i="6"/>
  <c r="AE337" i="6" l="1"/>
  <c r="AK337" i="6"/>
  <c r="D337" i="6" s="1"/>
  <c r="AD337" i="6"/>
  <c r="S337" i="6" s="1"/>
  <c r="T337" i="6" s="1"/>
  <c r="AS338" i="6"/>
  <c r="AA338" i="6" s="1"/>
  <c r="N338" i="6" s="1"/>
  <c r="H1098" i="6"/>
  <c r="P1098" i="6" s="1"/>
  <c r="L1098" i="6"/>
  <c r="Z1098" i="6" s="1"/>
  <c r="BB1098" i="6"/>
  <c r="AZ1099" i="6" s="1"/>
  <c r="I337" i="6"/>
  <c r="X338" i="6"/>
  <c r="Y338" i="6"/>
  <c r="F338" i="6" s="1"/>
  <c r="E337" i="6"/>
  <c r="M337" i="6"/>
  <c r="Q337" i="6" s="1"/>
  <c r="AT338" i="6"/>
  <c r="AB338" i="6" s="1"/>
  <c r="R338" i="6" s="1"/>
  <c r="AF337" i="6" l="1"/>
  <c r="AU338" i="6"/>
  <c r="BA1099" i="6"/>
  <c r="BB1099" i="6" s="1"/>
  <c r="C1099" i="6"/>
  <c r="G1099" i="6"/>
  <c r="O1099" i="6" s="1"/>
  <c r="J337" i="6"/>
  <c r="B337" i="6" s="1"/>
  <c r="U337" i="6"/>
  <c r="AG337" i="6"/>
  <c r="AN338" i="6" l="1"/>
  <c r="AK338" i="6" s="1"/>
  <c r="AO339" i="6"/>
  <c r="AR339" i="6" s="1"/>
  <c r="L1099" i="6"/>
  <c r="Z1099" i="6" s="1"/>
  <c r="H1099" i="6"/>
  <c r="P1099" i="6" s="1"/>
  <c r="AZ1100" i="6"/>
  <c r="V337" i="6"/>
  <c r="AC338" i="6"/>
  <c r="AS339" i="6" l="1"/>
  <c r="AA339" i="6" s="1"/>
  <c r="N339" i="6" s="1"/>
  <c r="BA1100" i="6"/>
  <c r="C1100" i="6"/>
  <c r="G1100" i="6"/>
  <c r="O1100" i="6" s="1"/>
  <c r="I338" i="6"/>
  <c r="X339" i="6"/>
  <c r="Y339" i="6"/>
  <c r="F339" i="6" s="1"/>
  <c r="AT339" i="6"/>
  <c r="AB339" i="6" s="1"/>
  <c r="R339" i="6" s="1"/>
  <c r="AE338" i="6"/>
  <c r="AL338" i="6"/>
  <c r="AD338" i="6"/>
  <c r="D338" i="6"/>
  <c r="AU339" i="6" l="1"/>
  <c r="AF338" i="6"/>
  <c r="AG338" i="6" s="1"/>
  <c r="H1100" i="6"/>
  <c r="P1100" i="6" s="1"/>
  <c r="L1100" i="6"/>
  <c r="Z1100" i="6" s="1"/>
  <c r="BB1100" i="6"/>
  <c r="AZ1101" i="6" s="1"/>
  <c r="J338" i="6"/>
  <c r="S338" i="6"/>
  <c r="T338" i="6" s="1"/>
  <c r="E338" i="6"/>
  <c r="M338" i="6"/>
  <c r="Q338" i="6" s="1"/>
  <c r="AN339" i="6" l="1"/>
  <c r="AK339" i="6" s="1"/>
  <c r="AO340" i="6"/>
  <c r="AR340" i="6" s="1"/>
  <c r="B338" i="6"/>
  <c r="G1101" i="6"/>
  <c r="O1101" i="6" s="1"/>
  <c r="BA1101" i="6"/>
  <c r="BB1101" i="6" s="1"/>
  <c r="C1101" i="6"/>
  <c r="U338" i="6"/>
  <c r="AC339" i="6"/>
  <c r="AS340" i="6" l="1"/>
  <c r="AA340" i="6" s="1"/>
  <c r="N340" i="6" s="1"/>
  <c r="V338" i="6"/>
  <c r="L1101" i="6"/>
  <c r="Z1101" i="6" s="1"/>
  <c r="H1101" i="6"/>
  <c r="P1101" i="6" s="1"/>
  <c r="AZ1102" i="6"/>
  <c r="I339" i="6"/>
  <c r="X340" i="6"/>
  <c r="Y340" i="6"/>
  <c r="F340" i="6" s="1"/>
  <c r="AE339" i="6"/>
  <c r="D339" i="6"/>
  <c r="AD339" i="6"/>
  <c r="AL339" i="6"/>
  <c r="AT340" i="6"/>
  <c r="AB340" i="6" s="1"/>
  <c r="R340" i="6" s="1"/>
  <c r="AU340" i="6" l="1"/>
  <c r="BA1102" i="6"/>
  <c r="BB1102" i="6" s="1"/>
  <c r="C1102" i="6"/>
  <c r="G1102" i="6"/>
  <c r="O1102" i="6" s="1"/>
  <c r="AF339" i="6"/>
  <c r="AG339" i="6" s="1"/>
  <c r="J339" i="6"/>
  <c r="S339" i="6"/>
  <c r="T339" i="6" s="1"/>
  <c r="E339" i="6"/>
  <c r="M339" i="6"/>
  <c r="Q339" i="6" s="1"/>
  <c r="AN340" i="6" l="1"/>
  <c r="AK340" i="6" s="1"/>
  <c r="AO341" i="6"/>
  <c r="AR341" i="6" s="1"/>
  <c r="H1102" i="6"/>
  <c r="P1102" i="6" s="1"/>
  <c r="L1102" i="6"/>
  <c r="Z1102" i="6" s="1"/>
  <c r="AZ1103" i="6"/>
  <c r="B339" i="6"/>
  <c r="U339" i="6"/>
  <c r="AC340" i="6"/>
  <c r="AS341" i="6" l="1"/>
  <c r="AA341" i="6" s="1"/>
  <c r="N341" i="6" s="1"/>
  <c r="BA1103" i="6"/>
  <c r="BB1103" i="6" s="1"/>
  <c r="C1103" i="6"/>
  <c r="G1103" i="6"/>
  <c r="O1103" i="6" s="1"/>
  <c r="V339" i="6"/>
  <c r="I340" i="6"/>
  <c r="X341" i="6"/>
  <c r="Y341" i="6"/>
  <c r="F341" i="6" s="1"/>
  <c r="D340" i="6"/>
  <c r="AL340" i="6"/>
  <c r="AE340" i="6"/>
  <c r="AD340" i="6"/>
  <c r="AT341" i="6"/>
  <c r="AB341" i="6" s="1"/>
  <c r="R341" i="6" s="1"/>
  <c r="AU341" i="6" l="1"/>
  <c r="H1103" i="6"/>
  <c r="P1103" i="6" s="1"/>
  <c r="L1103" i="6"/>
  <c r="Z1103" i="6" s="1"/>
  <c r="AZ1104" i="6"/>
  <c r="AF340" i="6"/>
  <c r="AG340" i="6" s="1"/>
  <c r="J340" i="6"/>
  <c r="S340" i="6"/>
  <c r="T340" i="6" s="1"/>
  <c r="E340" i="6"/>
  <c r="B340" i="6" s="1"/>
  <c r="M340" i="6"/>
  <c r="Q340" i="6" s="1"/>
  <c r="AN341" i="6" l="1"/>
  <c r="AK341" i="6" s="1"/>
  <c r="AO342" i="6"/>
  <c r="AR342" i="6" s="1"/>
  <c r="BA1104" i="6"/>
  <c r="BB1104" i="6" s="1"/>
  <c r="AZ1105" i="6" s="1"/>
  <c r="C1104" i="6"/>
  <c r="G1104" i="6"/>
  <c r="O1104" i="6" s="1"/>
  <c r="U340" i="6"/>
  <c r="V340" i="6" s="1"/>
  <c r="AC341" i="6"/>
  <c r="AS342" i="6" l="1"/>
  <c r="AA342" i="6" s="1"/>
  <c r="N342" i="6" s="1"/>
  <c r="G1105" i="6"/>
  <c r="O1105" i="6" s="1"/>
  <c r="BA1105" i="6"/>
  <c r="BB1105" i="6" s="1"/>
  <c r="C1105" i="6"/>
  <c r="L1104" i="6"/>
  <c r="Z1104" i="6" s="1"/>
  <c r="H1104" i="6"/>
  <c r="P1104" i="6" s="1"/>
  <c r="I341" i="6"/>
  <c r="X342" i="6"/>
  <c r="Y342" i="6"/>
  <c r="F342" i="6" s="1"/>
  <c r="AL341" i="6"/>
  <c r="AD341" i="6"/>
  <c r="AE341" i="6"/>
  <c r="D341" i="6"/>
  <c r="AT342" i="6"/>
  <c r="AB342" i="6" s="1"/>
  <c r="R342" i="6" s="1"/>
  <c r="AU342" i="6" l="1"/>
  <c r="L1105" i="6"/>
  <c r="Z1105" i="6"/>
  <c r="H1105" i="6"/>
  <c r="P1105" i="6" s="1"/>
  <c r="AZ1106" i="6"/>
  <c r="AF341" i="6"/>
  <c r="J341" i="6"/>
  <c r="AG341" i="6"/>
  <c r="S341" i="6"/>
  <c r="T341" i="6" s="1"/>
  <c r="E341" i="6"/>
  <c r="M341" i="6"/>
  <c r="Q341" i="6" s="1"/>
  <c r="AN342" i="6" l="1"/>
  <c r="AK342" i="6" s="1"/>
  <c r="AO343" i="6"/>
  <c r="AR343" i="6" s="1"/>
  <c r="G1106" i="6"/>
  <c r="O1106" i="6" s="1"/>
  <c r="C1106" i="6"/>
  <c r="BA1106" i="6"/>
  <c r="BB1106" i="6" s="1"/>
  <c r="B341" i="6"/>
  <c r="U341" i="6"/>
  <c r="AC342" i="6"/>
  <c r="AS343" i="6" l="1"/>
  <c r="AA343" i="6" s="1"/>
  <c r="N343" i="6" s="1"/>
  <c r="H1106" i="6"/>
  <c r="P1106" i="6" s="1"/>
  <c r="L1106" i="6"/>
  <c r="Z1106" i="6" s="1"/>
  <c r="AZ1107" i="6"/>
  <c r="V341" i="6"/>
  <c r="I342" i="6"/>
  <c r="X343" i="6"/>
  <c r="Y343" i="6"/>
  <c r="F343" i="6" s="1"/>
  <c r="AE342" i="6"/>
  <c r="AL342" i="6"/>
  <c r="AD342" i="6"/>
  <c r="D342" i="6"/>
  <c r="AT343" i="6"/>
  <c r="AB343" i="6" s="1"/>
  <c r="R343" i="6" s="1"/>
  <c r="AU343" i="6" l="1"/>
  <c r="G1107" i="6"/>
  <c r="O1107" i="6" s="1"/>
  <c r="BA1107" i="6"/>
  <c r="BB1107" i="6" s="1"/>
  <c r="C1107" i="6"/>
  <c r="AF342" i="6"/>
  <c r="AG342" i="6" s="1"/>
  <c r="J342" i="6"/>
  <c r="S342" i="6"/>
  <c r="T342" i="6" s="1"/>
  <c r="E342" i="6"/>
  <c r="M342" i="6"/>
  <c r="Q342" i="6" s="1"/>
  <c r="AN343" i="6" l="1"/>
  <c r="AO344" i="6"/>
  <c r="AR344" i="6" s="1"/>
  <c r="L1107" i="6"/>
  <c r="Z1107" i="6" s="1"/>
  <c r="H1107" i="6"/>
  <c r="P1107" i="6" s="1"/>
  <c r="B342" i="6"/>
  <c r="AZ1108" i="6"/>
  <c r="U342" i="6"/>
  <c r="AD343" i="6"/>
  <c r="AL343" i="6"/>
  <c r="AC343" i="6"/>
  <c r="AE343" i="6" l="1"/>
  <c r="M343" i="6" s="1"/>
  <c r="Q343" i="6" s="1"/>
  <c r="AK343" i="6"/>
  <c r="D343" i="6" s="1"/>
  <c r="S343" i="6" s="1"/>
  <c r="T343" i="6" s="1"/>
  <c r="AS344" i="6"/>
  <c r="AA344" i="6" s="1"/>
  <c r="N344" i="6" s="1"/>
  <c r="V342" i="6"/>
  <c r="G1108" i="6"/>
  <c r="O1108" i="6" s="1"/>
  <c r="BA1108" i="6"/>
  <c r="C1108" i="6"/>
  <c r="I343" i="6"/>
  <c r="AF343" i="6"/>
  <c r="X344" i="6"/>
  <c r="J343" i="6" s="1"/>
  <c r="Y344" i="6"/>
  <c r="F344" i="6" s="1"/>
  <c r="E343" i="6"/>
  <c r="AT344" i="6"/>
  <c r="AB344" i="6" s="1"/>
  <c r="R344" i="6" s="1"/>
  <c r="AU344" i="6" l="1"/>
  <c r="BB1108" i="6"/>
  <c r="AZ1109" i="6" s="1"/>
  <c r="H1108" i="6"/>
  <c r="P1108" i="6" s="1"/>
  <c r="L1108" i="6"/>
  <c r="Z1108" i="6" s="1"/>
  <c r="U343" i="6"/>
  <c r="B343" i="6"/>
  <c r="AG343" i="6"/>
  <c r="AN344" i="6" l="1"/>
  <c r="AO345" i="6"/>
  <c r="AR345" i="6" s="1"/>
  <c r="C1109" i="6"/>
  <c r="G1109" i="6"/>
  <c r="O1109" i="6" s="1"/>
  <c r="BA1109" i="6"/>
  <c r="BB1109" i="6" s="1"/>
  <c r="V343" i="6"/>
  <c r="AC344" i="6"/>
  <c r="AK344" i="6" l="1"/>
  <c r="D344" i="6" s="1"/>
  <c r="AL344" i="6"/>
  <c r="E344" i="6" s="1"/>
  <c r="AD344" i="6"/>
  <c r="AE344" i="6"/>
  <c r="AS345" i="6"/>
  <c r="AA345" i="6" s="1"/>
  <c r="N345" i="6" s="1"/>
  <c r="L1109" i="6"/>
  <c r="Z1109" i="6" s="1"/>
  <c r="H1109" i="6"/>
  <c r="P1109" i="6" s="1"/>
  <c r="AZ1110" i="6"/>
  <c r="I344" i="6"/>
  <c r="X345" i="6"/>
  <c r="Y345" i="6"/>
  <c r="F345" i="6" s="1"/>
  <c r="AT345" i="6"/>
  <c r="AB345" i="6" s="1"/>
  <c r="R345" i="6" s="1"/>
  <c r="S344" i="6" l="1"/>
  <c r="T344" i="6" s="1"/>
  <c r="M344" i="6"/>
  <c r="Q344" i="6" s="1"/>
  <c r="AF344" i="6"/>
  <c r="AG344" i="6" s="1"/>
  <c r="AU345" i="6"/>
  <c r="BA1110" i="6"/>
  <c r="BB1110" i="6" s="1"/>
  <c r="C1110" i="6"/>
  <c r="G1110" i="6"/>
  <c r="O1110" i="6" s="1"/>
  <c r="J344" i="6"/>
  <c r="B344" i="6" s="1"/>
  <c r="U344" i="6" l="1"/>
  <c r="AN345" i="6"/>
  <c r="AO346" i="6"/>
  <c r="AR346" i="6" s="1"/>
  <c r="L1110" i="6"/>
  <c r="Z1110" i="6" s="1"/>
  <c r="H1110" i="6"/>
  <c r="P1110" i="6" s="1"/>
  <c r="AZ1111" i="6"/>
  <c r="V344" i="6"/>
  <c r="AC345" i="6"/>
  <c r="AK345" i="6" l="1"/>
  <c r="D345" i="6" s="1"/>
  <c r="AD345" i="6"/>
  <c r="AE345" i="6"/>
  <c r="AF345" i="6" s="1"/>
  <c r="AL345" i="6"/>
  <c r="E345" i="6" s="1"/>
  <c r="AS346" i="6"/>
  <c r="AA346" i="6" s="1"/>
  <c r="N346" i="6" s="1"/>
  <c r="C1111" i="6"/>
  <c r="G1111" i="6"/>
  <c r="O1111" i="6" s="1"/>
  <c r="BA1111" i="6"/>
  <c r="BB1111" i="6" s="1"/>
  <c r="I345" i="6"/>
  <c r="X346" i="6"/>
  <c r="Y346" i="6"/>
  <c r="F346" i="6" s="1"/>
  <c r="AT346" i="6"/>
  <c r="AB346" i="6" s="1"/>
  <c r="R346" i="6" s="1"/>
  <c r="S345" i="6" l="1"/>
  <c r="T345" i="6" s="1"/>
  <c r="M345" i="6"/>
  <c r="Q345" i="6" s="1"/>
  <c r="AU346" i="6"/>
  <c r="L1111" i="6"/>
  <c r="Z1111" i="6" s="1"/>
  <c r="H1111" i="6"/>
  <c r="P1111" i="6" s="1"/>
  <c r="AZ1112" i="6"/>
  <c r="J345" i="6"/>
  <c r="B345" i="6" s="1"/>
  <c r="AG345" i="6"/>
  <c r="U345" i="6" l="1"/>
  <c r="AN346" i="6"/>
  <c r="AK346" i="6" s="1"/>
  <c r="AO347" i="6"/>
  <c r="AR347" i="6" s="1"/>
  <c r="C1112" i="6"/>
  <c r="G1112" i="6"/>
  <c r="O1112" i="6" s="1"/>
  <c r="BA1112" i="6"/>
  <c r="BB1112" i="6" s="1"/>
  <c r="V345" i="6"/>
  <c r="AC346" i="6"/>
  <c r="AS347" i="6" l="1"/>
  <c r="L1112" i="6"/>
  <c r="Z1112" i="6"/>
  <c r="H1112" i="6"/>
  <c r="P1112" i="6" s="1"/>
  <c r="AZ1113" i="6"/>
  <c r="I346" i="6"/>
  <c r="X347" i="6"/>
  <c r="Y347" i="6"/>
  <c r="F347" i="6" s="1"/>
  <c r="AD346" i="6"/>
  <c r="D346" i="6"/>
  <c r="AE346" i="6"/>
  <c r="AL346" i="6"/>
  <c r="AA347" i="6"/>
  <c r="N347" i="6" s="1"/>
  <c r="AT347" i="6"/>
  <c r="AB347" i="6" s="1"/>
  <c r="R347" i="6" s="1"/>
  <c r="AU347" i="6" l="1"/>
  <c r="G1113" i="6"/>
  <c r="O1113" i="6" s="1"/>
  <c r="BA1113" i="6"/>
  <c r="BB1113" i="6" s="1"/>
  <c r="AZ1114" i="6" s="1"/>
  <c r="C1113" i="6"/>
  <c r="AF346" i="6"/>
  <c r="AG346" i="6" s="1"/>
  <c r="J346" i="6"/>
  <c r="S346" i="6"/>
  <c r="T346" i="6" s="1"/>
  <c r="E346" i="6"/>
  <c r="M346" i="6"/>
  <c r="Q346" i="6" s="1"/>
  <c r="AN347" i="6" l="1"/>
  <c r="AK347" i="6" s="1"/>
  <c r="D347" i="6" s="1"/>
  <c r="AO348" i="6"/>
  <c r="AR348" i="6" s="1"/>
  <c r="BA1114" i="6"/>
  <c r="G1114" i="6"/>
  <c r="O1114" i="6" s="1"/>
  <c r="C1114" i="6"/>
  <c r="B346" i="6"/>
  <c r="L1113" i="6"/>
  <c r="Z1113" i="6" s="1"/>
  <c r="H1113" i="6"/>
  <c r="P1113" i="6" s="1"/>
  <c r="U346" i="6"/>
  <c r="AC347" i="6"/>
  <c r="AL347" i="6" l="1"/>
  <c r="AE347" i="6"/>
  <c r="AD347" i="6"/>
  <c r="AF347" i="6" s="1"/>
  <c r="AS348" i="6"/>
  <c r="AA348" i="6" s="1"/>
  <c r="N348" i="6" s="1"/>
  <c r="V346" i="6"/>
  <c r="L1114" i="6"/>
  <c r="Z1114" i="6" s="1"/>
  <c r="H1114" i="6"/>
  <c r="P1114" i="6" s="1"/>
  <c r="BB1114" i="6"/>
  <c r="AZ1115" i="6" s="1"/>
  <c r="I347" i="6"/>
  <c r="X348" i="6"/>
  <c r="Y348" i="6"/>
  <c r="F348" i="6" s="1"/>
  <c r="S347" i="6"/>
  <c r="T347" i="6" s="1"/>
  <c r="E347" i="6"/>
  <c r="AT348" i="6"/>
  <c r="AB348" i="6" s="1"/>
  <c r="R348" i="6" s="1"/>
  <c r="M347" i="6" l="1"/>
  <c r="Q347" i="6" s="1"/>
  <c r="U347" i="6" s="1"/>
  <c r="AU348" i="6"/>
  <c r="G1115" i="6"/>
  <c r="O1115" i="6" s="1"/>
  <c r="C1115" i="6"/>
  <c r="BA1115" i="6"/>
  <c r="BB1115" i="6" s="1"/>
  <c r="AZ1116" i="6" s="1"/>
  <c r="J347" i="6"/>
  <c r="B347" i="6" s="1"/>
  <c r="AG347" i="6"/>
  <c r="AN348" i="6" l="1"/>
  <c r="AK348" i="6" s="1"/>
  <c r="AO349" i="6"/>
  <c r="AR349" i="6" s="1"/>
  <c r="G1116" i="6"/>
  <c r="O1116" i="6" s="1"/>
  <c r="BA1116" i="6"/>
  <c r="C1116" i="6"/>
  <c r="H1115" i="6"/>
  <c r="P1115" i="6" s="1"/>
  <c r="L1115" i="6"/>
  <c r="Z1115" i="6" s="1"/>
  <c r="V347" i="6"/>
  <c r="AC348" i="6"/>
  <c r="AS349" i="6" l="1"/>
  <c r="H1116" i="6"/>
  <c r="P1116" i="6" s="1"/>
  <c r="L1116" i="6"/>
  <c r="Z1116" i="6" s="1"/>
  <c r="BB1116" i="6"/>
  <c r="AZ1117" i="6" s="1"/>
  <c r="I348" i="6"/>
  <c r="X349" i="6"/>
  <c r="J348" i="6" s="1"/>
  <c r="Y349" i="6"/>
  <c r="F349" i="6" s="1"/>
  <c r="AD348" i="6"/>
  <c r="AE348" i="6"/>
  <c r="AL348" i="6"/>
  <c r="D348" i="6"/>
  <c r="AT349" i="6"/>
  <c r="AB349" i="6" s="1"/>
  <c r="R349" i="6" s="1"/>
  <c r="AA349" i="6"/>
  <c r="N349" i="6" s="1"/>
  <c r="AU349" i="6" l="1"/>
  <c r="G1117" i="6"/>
  <c r="O1117" i="6" s="1"/>
  <c r="BA1117" i="6"/>
  <c r="C1117" i="6"/>
  <c r="AF348" i="6"/>
  <c r="AG348" i="6" s="1"/>
  <c r="S348" i="6"/>
  <c r="T348" i="6" s="1"/>
  <c r="E348" i="6"/>
  <c r="B348" i="6" s="1"/>
  <c r="M348" i="6"/>
  <c r="Q348" i="6" s="1"/>
  <c r="AN349" i="6" l="1"/>
  <c r="AK349" i="6" s="1"/>
  <c r="AO350" i="6"/>
  <c r="AR350" i="6" s="1"/>
  <c r="L1117" i="6"/>
  <c r="Z1117" i="6" s="1"/>
  <c r="H1117" i="6"/>
  <c r="P1117" i="6" s="1"/>
  <c r="BB1117" i="6"/>
  <c r="AZ1118" i="6" s="1"/>
  <c r="U348" i="6"/>
  <c r="V348" i="6" s="1"/>
  <c r="AC349" i="6"/>
  <c r="AS350" i="6" l="1"/>
  <c r="AA350" i="6" s="1"/>
  <c r="N350" i="6" s="1"/>
  <c r="BA1118" i="6"/>
  <c r="G1118" i="6"/>
  <c r="O1118" i="6" s="1"/>
  <c r="C1118" i="6"/>
  <c r="I349" i="6"/>
  <c r="X350" i="6"/>
  <c r="Y350" i="6"/>
  <c r="F350" i="6" s="1"/>
  <c r="AE349" i="6"/>
  <c r="AL349" i="6"/>
  <c r="AD349" i="6"/>
  <c r="D349" i="6"/>
  <c r="AT350" i="6"/>
  <c r="AB350" i="6" s="1"/>
  <c r="R350" i="6" s="1"/>
  <c r="AU350" i="6" l="1"/>
  <c r="H1118" i="6"/>
  <c r="P1118" i="6" s="1"/>
  <c r="L1118" i="6"/>
  <c r="Z1118" i="6" s="1"/>
  <c r="BB1118" i="6"/>
  <c r="AZ1119" i="6" s="1"/>
  <c r="AF349" i="6"/>
  <c r="AG349" i="6" s="1"/>
  <c r="J349" i="6"/>
  <c r="S349" i="6"/>
  <c r="T349" i="6" s="1"/>
  <c r="E349" i="6"/>
  <c r="M349" i="6"/>
  <c r="Q349" i="6" s="1"/>
  <c r="AN350" i="6" l="1"/>
  <c r="AD350" i="6" s="1"/>
  <c r="AO351" i="6"/>
  <c r="AR351" i="6" s="1"/>
  <c r="G1119" i="6"/>
  <c r="O1119" i="6" s="1"/>
  <c r="BA1119" i="6"/>
  <c r="C1119" i="6"/>
  <c r="B349" i="6"/>
  <c r="U349" i="6"/>
  <c r="AC350" i="6"/>
  <c r="AE350" i="6" l="1"/>
  <c r="AK350" i="6"/>
  <c r="D350" i="6" s="1"/>
  <c r="S350" i="6" s="1"/>
  <c r="T350" i="6" s="1"/>
  <c r="AL350" i="6"/>
  <c r="E350" i="6" s="1"/>
  <c r="AS351" i="6"/>
  <c r="AA351" i="6" s="1"/>
  <c r="N351" i="6" s="1"/>
  <c r="V349" i="6"/>
  <c r="H1119" i="6"/>
  <c r="P1119" i="6" s="1"/>
  <c r="L1119" i="6"/>
  <c r="Z1119" i="6" s="1"/>
  <c r="BB1119" i="6"/>
  <c r="AZ1120" i="6" s="1"/>
  <c r="I350" i="6"/>
  <c r="AF350" i="6"/>
  <c r="X351" i="6"/>
  <c r="Y351" i="6"/>
  <c r="F351" i="6" s="1"/>
  <c r="AT351" i="6"/>
  <c r="AB351" i="6" s="1"/>
  <c r="R351" i="6" s="1"/>
  <c r="M350" i="6" l="1"/>
  <c r="Q350" i="6" s="1"/>
  <c r="U350" i="6" s="1"/>
  <c r="AU351" i="6"/>
  <c r="G1120" i="6"/>
  <c r="O1120" i="6" s="1"/>
  <c r="BA1120" i="6"/>
  <c r="C1120" i="6"/>
  <c r="J350" i="6"/>
  <c r="B350" i="6" s="1"/>
  <c r="AG350" i="6"/>
  <c r="AN351" i="6" l="1"/>
  <c r="AO352" i="6"/>
  <c r="AR352" i="6" s="1"/>
  <c r="L1120" i="6"/>
  <c r="Z1120" i="6" s="1"/>
  <c r="H1120" i="6"/>
  <c r="P1120" i="6" s="1"/>
  <c r="BB1120" i="6"/>
  <c r="AZ1121" i="6" s="1"/>
  <c r="V350" i="6"/>
  <c r="AC351" i="6"/>
  <c r="AL351" i="6" l="1"/>
  <c r="E351" i="6" s="1"/>
  <c r="AK351" i="6"/>
  <c r="D351" i="6" s="1"/>
  <c r="AD351" i="6"/>
  <c r="AE351" i="6"/>
  <c r="AS352" i="6"/>
  <c r="AA352" i="6" s="1"/>
  <c r="N352" i="6" s="1"/>
  <c r="G1121" i="6"/>
  <c r="O1121" i="6" s="1"/>
  <c r="BA1121" i="6"/>
  <c r="C1121" i="6"/>
  <c r="I351" i="6"/>
  <c r="X352" i="6"/>
  <c r="J351" i="6" s="1"/>
  <c r="Y352" i="6"/>
  <c r="F352" i="6" s="1"/>
  <c r="AT352" i="6"/>
  <c r="AB352" i="6" s="1"/>
  <c r="R352" i="6" s="1"/>
  <c r="S351" i="6" l="1"/>
  <c r="T351" i="6" s="1"/>
  <c r="AF351" i="6"/>
  <c r="AG351" i="6" s="1"/>
  <c r="M351" i="6"/>
  <c r="Q351" i="6" s="1"/>
  <c r="AU352" i="6"/>
  <c r="H1121" i="6"/>
  <c r="P1121" i="6" s="1"/>
  <c r="L1121" i="6"/>
  <c r="Z1121" i="6" s="1"/>
  <c r="BB1121" i="6"/>
  <c r="AZ1122" i="6" s="1"/>
  <c r="B351" i="6"/>
  <c r="U351" i="6" l="1"/>
  <c r="V351" i="6" s="1"/>
  <c r="AN352" i="6"/>
  <c r="AO353" i="6"/>
  <c r="AR353" i="6" s="1"/>
  <c r="BA1122" i="6"/>
  <c r="C1122" i="6"/>
  <c r="G1122" i="6"/>
  <c r="O1122" i="6" s="1"/>
  <c r="AC352" i="6"/>
  <c r="AE352" i="6" l="1"/>
  <c r="AK352" i="6"/>
  <c r="D352" i="6" s="1"/>
  <c r="AD352" i="6"/>
  <c r="AF352" i="6" s="1"/>
  <c r="AL352" i="6"/>
  <c r="E352" i="6" s="1"/>
  <c r="AS353" i="6"/>
  <c r="AA353" i="6" s="1"/>
  <c r="N353" i="6" s="1"/>
  <c r="L1122" i="6"/>
  <c r="Z1122" i="6" s="1"/>
  <c r="H1122" i="6"/>
  <c r="P1122" i="6" s="1"/>
  <c r="BB1122" i="6"/>
  <c r="AZ1123" i="6" s="1"/>
  <c r="I352" i="6"/>
  <c r="X353" i="6"/>
  <c r="Y353" i="6"/>
  <c r="F353" i="6" s="1"/>
  <c r="AT353" i="6"/>
  <c r="AB353" i="6" s="1"/>
  <c r="R353" i="6" s="1"/>
  <c r="S352" i="6" l="1"/>
  <c r="T352" i="6" s="1"/>
  <c r="M352" i="6"/>
  <c r="Q352" i="6" s="1"/>
  <c r="AU353" i="6"/>
  <c r="G1123" i="6"/>
  <c r="O1123" i="6" s="1"/>
  <c r="C1123" i="6"/>
  <c r="BA1123" i="6"/>
  <c r="J352" i="6"/>
  <c r="B352" i="6" s="1"/>
  <c r="AG352" i="6"/>
  <c r="U352" i="6" l="1"/>
  <c r="AN353" i="6"/>
  <c r="AK353" i="6" s="1"/>
  <c r="AO354" i="6"/>
  <c r="AR354" i="6" s="1"/>
  <c r="L1123" i="6"/>
  <c r="Z1123" i="6" s="1"/>
  <c r="H1123" i="6"/>
  <c r="P1123" i="6" s="1"/>
  <c r="BB1123" i="6"/>
  <c r="AZ1124" i="6" s="1"/>
  <c r="V352" i="6"/>
  <c r="AC353" i="6"/>
  <c r="AS354" i="6" l="1"/>
  <c r="AA354" i="6" s="1"/>
  <c r="N354" i="6" s="1"/>
  <c r="BA1124" i="6"/>
  <c r="BB1124" i="6" s="1"/>
  <c r="G1124" i="6"/>
  <c r="O1124" i="6" s="1"/>
  <c r="C1124" i="6"/>
  <c r="I353" i="6"/>
  <c r="X354" i="6"/>
  <c r="Y354" i="6"/>
  <c r="F354" i="6" s="1"/>
  <c r="D353" i="6"/>
  <c r="AD353" i="6"/>
  <c r="AE353" i="6"/>
  <c r="AL353" i="6"/>
  <c r="AT354" i="6"/>
  <c r="AB354" i="6" s="1"/>
  <c r="R354" i="6" s="1"/>
  <c r="AU354" i="6" l="1"/>
  <c r="H1124" i="6"/>
  <c r="P1124" i="6" s="1"/>
  <c r="L1124" i="6"/>
  <c r="Z1124" i="6" s="1"/>
  <c r="AZ1125" i="6"/>
  <c r="AF353" i="6"/>
  <c r="AG353" i="6" s="1"/>
  <c r="J353" i="6"/>
  <c r="S353" i="6"/>
  <c r="T353" i="6" s="1"/>
  <c r="E353" i="6"/>
  <c r="B353" i="6" s="1"/>
  <c r="M353" i="6"/>
  <c r="Q353" i="6" s="1"/>
  <c r="AN354" i="6" l="1"/>
  <c r="AK354" i="6" s="1"/>
  <c r="AO355" i="6"/>
  <c r="AR355" i="6" s="1"/>
  <c r="BA1125" i="6"/>
  <c r="G1125" i="6"/>
  <c r="O1125" i="6" s="1"/>
  <c r="C1125" i="6"/>
  <c r="U353" i="6"/>
  <c r="V353" i="6" s="1"/>
  <c r="AC354" i="6"/>
  <c r="AS355" i="6" l="1"/>
  <c r="AA355" i="6" s="1"/>
  <c r="N355" i="6" s="1"/>
  <c r="H1125" i="6"/>
  <c r="P1125" i="6" s="1"/>
  <c r="L1125" i="6"/>
  <c r="Z1125" i="6" s="1"/>
  <c r="BB1125" i="6"/>
  <c r="AZ1126" i="6" s="1"/>
  <c r="I354" i="6"/>
  <c r="X355" i="6"/>
  <c r="Y355" i="6"/>
  <c r="F355" i="6" s="1"/>
  <c r="D354" i="6"/>
  <c r="AE354" i="6"/>
  <c r="AD354" i="6"/>
  <c r="AL354" i="6"/>
  <c r="AT355" i="6"/>
  <c r="AB355" i="6" s="1"/>
  <c r="R355" i="6" s="1"/>
  <c r="AU355" i="6" l="1"/>
  <c r="BA1126" i="6"/>
  <c r="G1126" i="6"/>
  <c r="O1126" i="6" s="1"/>
  <c r="C1126" i="6"/>
  <c r="AF354" i="6"/>
  <c r="AG354" i="6" s="1"/>
  <c r="J354" i="6"/>
  <c r="S354" i="6"/>
  <c r="T354" i="6" s="1"/>
  <c r="E354" i="6"/>
  <c r="B354" i="6" s="1"/>
  <c r="M354" i="6"/>
  <c r="Q354" i="6" s="1"/>
  <c r="AN355" i="6" l="1"/>
  <c r="AK355" i="6" s="1"/>
  <c r="AO356" i="6"/>
  <c r="AR356" i="6" s="1"/>
  <c r="H1126" i="6"/>
  <c r="P1126" i="6" s="1"/>
  <c r="L1126" i="6"/>
  <c r="Z1126" i="6" s="1"/>
  <c r="BB1126" i="6"/>
  <c r="AZ1127" i="6" s="1"/>
  <c r="U354" i="6"/>
  <c r="V354" i="6" s="1"/>
  <c r="AC355" i="6"/>
  <c r="AS356" i="6" l="1"/>
  <c r="AA356" i="6" s="1"/>
  <c r="N356" i="6" s="1"/>
  <c r="BA1127" i="6"/>
  <c r="G1127" i="6"/>
  <c r="O1127" i="6" s="1"/>
  <c r="C1127" i="6"/>
  <c r="I355" i="6"/>
  <c r="X356" i="6"/>
  <c r="Y356" i="6"/>
  <c r="F356" i="6" s="1"/>
  <c r="AE355" i="6"/>
  <c r="AD355" i="6"/>
  <c r="D355" i="6"/>
  <c r="AL355" i="6"/>
  <c r="AT356" i="6"/>
  <c r="AB356" i="6" s="1"/>
  <c r="R356" i="6" s="1"/>
  <c r="AU356" i="6" l="1"/>
  <c r="H1127" i="6"/>
  <c r="P1127" i="6" s="1"/>
  <c r="L1127" i="6"/>
  <c r="Z1127" i="6" s="1"/>
  <c r="BB1127" i="6"/>
  <c r="AZ1128" i="6" s="1"/>
  <c r="AF355" i="6"/>
  <c r="AG355" i="6" s="1"/>
  <c r="J355" i="6"/>
  <c r="S355" i="6"/>
  <c r="T355" i="6" s="1"/>
  <c r="E355" i="6"/>
  <c r="M355" i="6"/>
  <c r="Q355" i="6" s="1"/>
  <c r="AN356" i="6" l="1"/>
  <c r="AK356" i="6" s="1"/>
  <c r="AO357" i="6"/>
  <c r="AR357" i="6" s="1"/>
  <c r="BA1128" i="6"/>
  <c r="G1128" i="6"/>
  <c r="O1128" i="6" s="1"/>
  <c r="C1128" i="6"/>
  <c r="B355" i="6"/>
  <c r="U355" i="6"/>
  <c r="AC356" i="6"/>
  <c r="AS357" i="6" l="1"/>
  <c r="AA357" i="6" s="1"/>
  <c r="N357" i="6" s="1"/>
  <c r="H1128" i="6"/>
  <c r="P1128" i="6" s="1"/>
  <c r="L1128" i="6"/>
  <c r="Z1128" i="6" s="1"/>
  <c r="BB1128" i="6"/>
  <c r="AZ1129" i="6" s="1"/>
  <c r="V355" i="6"/>
  <c r="I356" i="6"/>
  <c r="X357" i="6"/>
  <c r="J356" i="6" s="1"/>
  <c r="Y357" i="6"/>
  <c r="F357" i="6" s="1"/>
  <c r="D356" i="6"/>
  <c r="AD356" i="6"/>
  <c r="AL356" i="6"/>
  <c r="AE356" i="6"/>
  <c r="AT357" i="6"/>
  <c r="AB357" i="6" s="1"/>
  <c r="R357" i="6" s="1"/>
  <c r="AU357" i="6" l="1"/>
  <c r="G1129" i="6"/>
  <c r="O1129" i="6" s="1"/>
  <c r="C1129" i="6"/>
  <c r="BA1129" i="6"/>
  <c r="AF356" i="6"/>
  <c r="AG356" i="6" s="1"/>
  <c r="S356" i="6"/>
  <c r="T356" i="6" s="1"/>
  <c r="E356" i="6"/>
  <c r="B356" i="6" s="1"/>
  <c r="M356" i="6"/>
  <c r="Q356" i="6" s="1"/>
  <c r="AN357" i="6" l="1"/>
  <c r="AO358" i="6"/>
  <c r="AR358" i="6" s="1"/>
  <c r="L1129" i="6"/>
  <c r="Z1129" i="6" s="1"/>
  <c r="H1129" i="6"/>
  <c r="P1129" i="6" s="1"/>
  <c r="BB1129" i="6"/>
  <c r="AZ1130" i="6" s="1"/>
  <c r="U356" i="6"/>
  <c r="V356" i="6" s="1"/>
  <c r="AC357" i="6"/>
  <c r="AK357" i="6" l="1"/>
  <c r="D357" i="6" s="1"/>
  <c r="AD357" i="6"/>
  <c r="AE357" i="6"/>
  <c r="AL357" i="6"/>
  <c r="E357" i="6" s="1"/>
  <c r="AS358" i="6"/>
  <c r="AA358" i="6" s="1"/>
  <c r="N358" i="6" s="1"/>
  <c r="BA1130" i="6"/>
  <c r="G1130" i="6"/>
  <c r="O1130" i="6" s="1"/>
  <c r="C1130" i="6"/>
  <c r="I357" i="6"/>
  <c r="X358" i="6"/>
  <c r="Y358" i="6"/>
  <c r="F358" i="6" s="1"/>
  <c r="AT358" i="6"/>
  <c r="AB358" i="6" s="1"/>
  <c r="R358" i="6" s="1"/>
  <c r="S357" i="6" l="1"/>
  <c r="T357" i="6" s="1"/>
  <c r="AF357" i="6"/>
  <c r="AG357" i="6" s="1"/>
  <c r="M357" i="6"/>
  <c r="Q357" i="6" s="1"/>
  <c r="AU358" i="6"/>
  <c r="L1130" i="6"/>
  <c r="Z1130" i="6" s="1"/>
  <c r="H1130" i="6"/>
  <c r="P1130" i="6" s="1"/>
  <c r="BB1130" i="6"/>
  <c r="AZ1131" i="6" s="1"/>
  <c r="J357" i="6"/>
  <c r="B357" i="6" s="1"/>
  <c r="U357" i="6" l="1"/>
  <c r="V357" i="6" s="1"/>
  <c r="AN358" i="6"/>
  <c r="AK358" i="6" s="1"/>
  <c r="AO359" i="6"/>
  <c r="AR359" i="6" s="1"/>
  <c r="BA1131" i="6"/>
  <c r="G1131" i="6"/>
  <c r="O1131" i="6" s="1"/>
  <c r="C1131" i="6"/>
  <c r="AC358" i="6"/>
  <c r="AS359" i="6" l="1"/>
  <c r="H1131" i="6"/>
  <c r="P1131" i="6" s="1"/>
  <c r="L1131" i="6"/>
  <c r="Z1131" i="6" s="1"/>
  <c r="BB1131" i="6"/>
  <c r="AZ1132" i="6" s="1"/>
  <c r="I358" i="6"/>
  <c r="X359" i="6"/>
  <c r="Y359" i="6"/>
  <c r="F359" i="6" s="1"/>
  <c r="AT359" i="6"/>
  <c r="AB359" i="6" s="1"/>
  <c r="R359" i="6" s="1"/>
  <c r="AA359" i="6"/>
  <c r="N359" i="6" s="1"/>
  <c r="AE358" i="6"/>
  <c r="AD358" i="6"/>
  <c r="AL358" i="6"/>
  <c r="D358" i="6"/>
  <c r="AU359" i="6" l="1"/>
  <c r="AF358" i="6"/>
  <c r="AG358" i="6" s="1"/>
  <c r="C1132" i="6"/>
  <c r="BA1132" i="6"/>
  <c r="G1132" i="6"/>
  <c r="O1132" i="6" s="1"/>
  <c r="J358" i="6"/>
  <c r="S358" i="6"/>
  <c r="T358" i="6" s="1"/>
  <c r="E358" i="6"/>
  <c r="M358" i="6"/>
  <c r="Q358" i="6" s="1"/>
  <c r="AN359" i="6" l="1"/>
  <c r="AK359" i="6" s="1"/>
  <c r="AO360" i="6"/>
  <c r="AR360" i="6" s="1"/>
  <c r="B358" i="6"/>
  <c r="H1132" i="6"/>
  <c r="P1132" i="6" s="1"/>
  <c r="L1132" i="6"/>
  <c r="Z1132" i="6" s="1"/>
  <c r="BB1132" i="6"/>
  <c r="AZ1133" i="6" s="1"/>
  <c r="U358" i="6"/>
  <c r="AC359" i="6"/>
  <c r="AS360" i="6" l="1"/>
  <c r="AA360" i="6" s="1"/>
  <c r="N360" i="6" s="1"/>
  <c r="V358" i="6"/>
  <c r="BA1133" i="6"/>
  <c r="G1133" i="6"/>
  <c r="O1133" i="6" s="1"/>
  <c r="C1133" i="6"/>
  <c r="I359" i="6"/>
  <c r="X360" i="6"/>
  <c r="Y360" i="6"/>
  <c r="F360" i="6" s="1"/>
  <c r="D359" i="6"/>
  <c r="AL359" i="6"/>
  <c r="AD359" i="6"/>
  <c r="AE359" i="6"/>
  <c r="AT360" i="6"/>
  <c r="AB360" i="6" s="1"/>
  <c r="R360" i="6" s="1"/>
  <c r="AU360" i="6" l="1"/>
  <c r="L1133" i="6"/>
  <c r="H1133" i="6"/>
  <c r="P1133" i="6" s="1"/>
  <c r="Z1133" i="6"/>
  <c r="BB1133" i="6"/>
  <c r="AZ1134" i="6" s="1"/>
  <c r="AF359" i="6"/>
  <c r="AG359" i="6" s="1"/>
  <c r="J359" i="6"/>
  <c r="S359" i="6"/>
  <c r="T359" i="6" s="1"/>
  <c r="E359" i="6"/>
  <c r="M359" i="6"/>
  <c r="Q359" i="6" s="1"/>
  <c r="AN360" i="6" l="1"/>
  <c r="AO361" i="6"/>
  <c r="AR361" i="6" s="1"/>
  <c r="BA1134" i="6"/>
  <c r="C1134" i="6"/>
  <c r="G1134" i="6"/>
  <c r="O1134" i="6" s="1"/>
  <c r="B359" i="6"/>
  <c r="U359" i="6"/>
  <c r="AC360" i="6"/>
  <c r="AE360" i="6" l="1"/>
  <c r="AK360" i="6"/>
  <c r="D360" i="6" s="1"/>
  <c r="AL360" i="6"/>
  <c r="E360" i="6" s="1"/>
  <c r="AD360" i="6"/>
  <c r="AF360" i="6" s="1"/>
  <c r="AS361" i="6"/>
  <c r="AA361" i="6" s="1"/>
  <c r="N361" i="6" s="1"/>
  <c r="H1134" i="6"/>
  <c r="P1134" i="6" s="1"/>
  <c r="L1134" i="6"/>
  <c r="Z1134" i="6" s="1"/>
  <c r="BB1134" i="6"/>
  <c r="AZ1135" i="6" s="1"/>
  <c r="V359" i="6"/>
  <c r="I360" i="6"/>
  <c r="X361" i="6"/>
  <c r="Y361" i="6"/>
  <c r="F361" i="6" s="1"/>
  <c r="AT361" i="6"/>
  <c r="AB361" i="6" s="1"/>
  <c r="R361" i="6" s="1"/>
  <c r="S360" i="6" l="1"/>
  <c r="T360" i="6" s="1"/>
  <c r="M360" i="6"/>
  <c r="Q360" i="6" s="1"/>
  <c r="AU361" i="6"/>
  <c r="AO362" i="6" s="1"/>
  <c r="AR362" i="6" s="1"/>
  <c r="G1135" i="6"/>
  <c r="O1135" i="6" s="1"/>
  <c r="BA1135" i="6"/>
  <c r="C1135" i="6"/>
  <c r="J360" i="6"/>
  <c r="B360" i="6" s="1"/>
  <c r="U360" i="6"/>
  <c r="AG360" i="6"/>
  <c r="AS362" i="6" l="1"/>
  <c r="AN361" i="6"/>
  <c r="AK361" i="6" s="1"/>
  <c r="L1135" i="6"/>
  <c r="Z1135" i="6" s="1"/>
  <c r="H1135" i="6"/>
  <c r="P1135" i="6" s="1"/>
  <c r="BB1135" i="6"/>
  <c r="AZ1136" i="6" s="1"/>
  <c r="V360" i="6"/>
  <c r="AC361" i="6"/>
  <c r="BA1136" i="6" l="1"/>
  <c r="C1136" i="6"/>
  <c r="G1136" i="6"/>
  <c r="O1136" i="6" s="1"/>
  <c r="I361" i="6"/>
  <c r="X362" i="6"/>
  <c r="Y362" i="6"/>
  <c r="F362" i="6" s="1"/>
  <c r="AA362" i="6"/>
  <c r="N362" i="6" s="1"/>
  <c r="AT362" i="6"/>
  <c r="AE361" i="6"/>
  <c r="D361" i="6"/>
  <c r="AD361" i="6"/>
  <c r="AL361" i="6"/>
  <c r="AB362" i="6" l="1"/>
  <c r="R362" i="6" s="1"/>
  <c r="AU362" i="6"/>
  <c r="H1136" i="6"/>
  <c r="P1136" i="6" s="1"/>
  <c r="L1136" i="6"/>
  <c r="Z1136" i="6" s="1"/>
  <c r="BB1136" i="6"/>
  <c r="AZ1137" i="6" s="1"/>
  <c r="AF361" i="6"/>
  <c r="AG361" i="6" s="1"/>
  <c r="J361" i="6"/>
  <c r="S361" i="6"/>
  <c r="T361" i="6" s="1"/>
  <c r="E361" i="6"/>
  <c r="M361" i="6"/>
  <c r="Q361" i="6" s="1"/>
  <c r="AN362" i="6" l="1"/>
  <c r="AK362" i="6" s="1"/>
  <c r="AO363" i="6"/>
  <c r="AR363" i="6" s="1"/>
  <c r="BA1137" i="6"/>
  <c r="G1137" i="6"/>
  <c r="O1137" i="6" s="1"/>
  <c r="C1137" i="6"/>
  <c r="B361" i="6"/>
  <c r="U361" i="6"/>
  <c r="AC362" i="6"/>
  <c r="AS363" i="6" l="1"/>
  <c r="AA363" i="6" s="1"/>
  <c r="N363" i="6" s="1"/>
  <c r="L1137" i="6"/>
  <c r="H1137" i="6"/>
  <c r="P1137" i="6" s="1"/>
  <c r="Z1137" i="6"/>
  <c r="BB1137" i="6"/>
  <c r="AZ1138" i="6" s="1"/>
  <c r="V361" i="6"/>
  <c r="I362" i="6"/>
  <c r="X363" i="6"/>
  <c r="J362" i="6" s="1"/>
  <c r="Y363" i="6"/>
  <c r="F363" i="6" s="1"/>
  <c r="D362" i="6"/>
  <c r="AL362" i="6"/>
  <c r="AD362" i="6"/>
  <c r="AE362" i="6"/>
  <c r="AT363" i="6"/>
  <c r="AB363" i="6" s="1"/>
  <c r="R363" i="6" s="1"/>
  <c r="AU363" i="6" l="1"/>
  <c r="BA1138" i="6"/>
  <c r="G1138" i="6"/>
  <c r="O1138" i="6" s="1"/>
  <c r="C1138" i="6"/>
  <c r="AF362" i="6"/>
  <c r="AG362" i="6" s="1"/>
  <c r="S362" i="6"/>
  <c r="T362" i="6" s="1"/>
  <c r="E362" i="6"/>
  <c r="B362" i="6" s="1"/>
  <c r="M362" i="6"/>
  <c r="Q362" i="6" s="1"/>
  <c r="AN363" i="6" l="1"/>
  <c r="AO364" i="6"/>
  <c r="AR364" i="6" s="1"/>
  <c r="H1138" i="6"/>
  <c r="P1138" i="6" s="1"/>
  <c r="L1138" i="6"/>
  <c r="Z1138" i="6" s="1"/>
  <c r="BB1138" i="6"/>
  <c r="AZ1139" i="6" s="1"/>
  <c r="U362" i="6"/>
  <c r="V362" i="6" s="1"/>
  <c r="AC363" i="6"/>
  <c r="AE363" i="6" l="1"/>
  <c r="AK363" i="6"/>
  <c r="D363" i="6" s="1"/>
  <c r="AL363" i="6"/>
  <c r="E363" i="6" s="1"/>
  <c r="AD363" i="6"/>
  <c r="AF363" i="6" s="1"/>
  <c r="AS364" i="6"/>
  <c r="AA364" i="6" s="1"/>
  <c r="N364" i="6" s="1"/>
  <c r="BA1139" i="6"/>
  <c r="G1139" i="6"/>
  <c r="O1139" i="6" s="1"/>
  <c r="C1139" i="6"/>
  <c r="I363" i="6"/>
  <c r="X364" i="6"/>
  <c r="Y364" i="6"/>
  <c r="F364" i="6" s="1"/>
  <c r="AT364" i="6"/>
  <c r="AB364" i="6" s="1"/>
  <c r="R364" i="6" s="1"/>
  <c r="M363" i="6" l="1"/>
  <c r="Q363" i="6" s="1"/>
  <c r="S363" i="6"/>
  <c r="T363" i="6" s="1"/>
  <c r="AU364" i="6"/>
  <c r="H1139" i="6"/>
  <c r="P1139" i="6" s="1"/>
  <c r="L1139" i="6"/>
  <c r="Z1139" i="6" s="1"/>
  <c r="BB1139" i="6"/>
  <c r="AZ1140" i="6" s="1"/>
  <c r="J363" i="6"/>
  <c r="B363" i="6" s="1"/>
  <c r="AG363" i="6"/>
  <c r="U363" i="6" l="1"/>
  <c r="AN364" i="6"/>
  <c r="AK364" i="6" s="1"/>
  <c r="AO365" i="6"/>
  <c r="AR365" i="6" s="1"/>
  <c r="BA1140" i="6"/>
  <c r="G1140" i="6"/>
  <c r="O1140" i="6" s="1"/>
  <c r="C1140" i="6"/>
  <c r="V363" i="6"/>
  <c r="AC364" i="6"/>
  <c r="AS365" i="6" l="1"/>
  <c r="H1140" i="6"/>
  <c r="P1140" i="6" s="1"/>
  <c r="L1140" i="6"/>
  <c r="Z1140" i="6" s="1"/>
  <c r="BB1140" i="6"/>
  <c r="AZ1141" i="6" s="1"/>
  <c r="I364" i="6"/>
  <c r="X365" i="6"/>
  <c r="Y365" i="6"/>
  <c r="F365" i="6" s="1"/>
  <c r="AL364" i="6"/>
  <c r="D364" i="6"/>
  <c r="AE364" i="6"/>
  <c r="AD364" i="6"/>
  <c r="AT365" i="6"/>
  <c r="AB365" i="6" s="1"/>
  <c r="R365" i="6" s="1"/>
  <c r="AA365" i="6"/>
  <c r="N365" i="6" s="1"/>
  <c r="AU365" i="6" l="1"/>
  <c r="BA1141" i="6"/>
  <c r="G1141" i="6"/>
  <c r="O1141" i="6" s="1"/>
  <c r="C1141" i="6"/>
  <c r="AF364" i="6"/>
  <c r="AG364" i="6" s="1"/>
  <c r="J364" i="6"/>
  <c r="S364" i="6"/>
  <c r="T364" i="6" s="1"/>
  <c r="E364" i="6"/>
  <c r="M364" i="6"/>
  <c r="Q364" i="6" s="1"/>
  <c r="AN365" i="6" l="1"/>
  <c r="AK365" i="6" s="1"/>
  <c r="AO366" i="6"/>
  <c r="AR366" i="6" s="1"/>
  <c r="H1141" i="6"/>
  <c r="P1141" i="6" s="1"/>
  <c r="L1141" i="6"/>
  <c r="Z1141" i="6" s="1"/>
  <c r="BB1141" i="6"/>
  <c r="AZ1142" i="6" s="1"/>
  <c r="B364" i="6"/>
  <c r="U364" i="6"/>
  <c r="AC365" i="6"/>
  <c r="AS366" i="6" l="1"/>
  <c r="AA366" i="6" s="1"/>
  <c r="N366" i="6" s="1"/>
  <c r="V364" i="6"/>
  <c r="G1142" i="6"/>
  <c r="O1142" i="6" s="1"/>
  <c r="BA1142" i="6"/>
  <c r="C1142" i="6"/>
  <c r="I365" i="6"/>
  <c r="X366" i="6"/>
  <c r="Y366" i="6"/>
  <c r="F366" i="6" s="1"/>
  <c r="D365" i="6"/>
  <c r="AE365" i="6"/>
  <c r="AL365" i="6"/>
  <c r="AD365" i="6"/>
  <c r="AT366" i="6"/>
  <c r="AB366" i="6" s="1"/>
  <c r="R366" i="6" s="1"/>
  <c r="AU366" i="6" l="1"/>
  <c r="AF365" i="6"/>
  <c r="H1142" i="6"/>
  <c r="P1142" i="6" s="1"/>
  <c r="L1142" i="6"/>
  <c r="Z1142" i="6" s="1"/>
  <c r="BB1142" i="6"/>
  <c r="AZ1143" i="6" s="1"/>
  <c r="J365" i="6"/>
  <c r="AG365" i="6"/>
  <c r="S365" i="6"/>
  <c r="T365" i="6" s="1"/>
  <c r="E365" i="6"/>
  <c r="M365" i="6"/>
  <c r="Q365" i="6" s="1"/>
  <c r="AN366" i="6" l="1"/>
  <c r="AK366" i="6" s="1"/>
  <c r="AO367" i="6"/>
  <c r="AR367" i="6" s="1"/>
  <c r="BA1143" i="6"/>
  <c r="G1143" i="6"/>
  <c r="O1143" i="6" s="1"/>
  <c r="C1143" i="6"/>
  <c r="B365" i="6"/>
  <c r="U365" i="6"/>
  <c r="AC366" i="6"/>
  <c r="AS367" i="6" l="1"/>
  <c r="AA367" i="6" s="1"/>
  <c r="N367" i="6" s="1"/>
  <c r="V365" i="6"/>
  <c r="H1143" i="6"/>
  <c r="P1143" i="6" s="1"/>
  <c r="L1143" i="6"/>
  <c r="Z1143" i="6" s="1"/>
  <c r="BB1143" i="6"/>
  <c r="AZ1144" i="6" s="1"/>
  <c r="I366" i="6"/>
  <c r="X367" i="6"/>
  <c r="Y367" i="6"/>
  <c r="F367" i="6" s="1"/>
  <c r="AT367" i="6"/>
  <c r="AB367" i="6" s="1"/>
  <c r="R367" i="6" s="1"/>
  <c r="D366" i="6"/>
  <c r="AL366" i="6"/>
  <c r="AE366" i="6"/>
  <c r="AD366" i="6"/>
  <c r="AU367" i="6" l="1"/>
  <c r="G1144" i="6"/>
  <c r="O1144" i="6" s="1"/>
  <c r="BA1144" i="6"/>
  <c r="C1144" i="6"/>
  <c r="AF366" i="6"/>
  <c r="AG366" i="6" s="1"/>
  <c r="J366" i="6"/>
  <c r="S366" i="6"/>
  <c r="T366" i="6" s="1"/>
  <c r="E366" i="6"/>
  <c r="M366" i="6"/>
  <c r="Q366" i="6" s="1"/>
  <c r="AN367" i="6" l="1"/>
  <c r="AK367" i="6" s="1"/>
  <c r="AO368" i="6"/>
  <c r="AR368" i="6" s="1"/>
  <c r="H1144" i="6"/>
  <c r="P1144" i="6" s="1"/>
  <c r="L1144" i="6"/>
  <c r="Z1144" i="6" s="1"/>
  <c r="BB1144" i="6"/>
  <c r="AZ1145" i="6" s="1"/>
  <c r="B366" i="6"/>
  <c r="U366" i="6"/>
  <c r="AC367" i="6"/>
  <c r="AS368" i="6" l="1"/>
  <c r="AA368" i="6" s="1"/>
  <c r="N368" i="6" s="1"/>
  <c r="V366" i="6"/>
  <c r="G1145" i="6"/>
  <c r="O1145" i="6" s="1"/>
  <c r="BA1145" i="6"/>
  <c r="C1145" i="6"/>
  <c r="I367" i="6"/>
  <c r="X368" i="6"/>
  <c r="Y368" i="6"/>
  <c r="F368" i="6" s="1"/>
  <c r="AD367" i="6"/>
  <c r="AL367" i="6"/>
  <c r="D367" i="6"/>
  <c r="AE367" i="6"/>
  <c r="AT368" i="6"/>
  <c r="AB368" i="6" s="1"/>
  <c r="R368" i="6" s="1"/>
  <c r="AU368" i="6" l="1"/>
  <c r="H1145" i="6"/>
  <c r="P1145" i="6" s="1"/>
  <c r="L1145" i="6"/>
  <c r="Z1145" i="6" s="1"/>
  <c r="BB1145" i="6"/>
  <c r="AZ1146" i="6" s="1"/>
  <c r="AF367" i="6"/>
  <c r="AG367" i="6" s="1"/>
  <c r="J367" i="6"/>
  <c r="S367" i="6"/>
  <c r="T367" i="6" s="1"/>
  <c r="E367" i="6"/>
  <c r="M367" i="6"/>
  <c r="Q367" i="6" s="1"/>
  <c r="AN368" i="6" l="1"/>
  <c r="AO369" i="6"/>
  <c r="AR369" i="6" s="1"/>
  <c r="BA1146" i="6"/>
  <c r="BB1146" i="6" s="1"/>
  <c r="C1146" i="6"/>
  <c r="G1146" i="6"/>
  <c r="O1146" i="6" s="1"/>
  <c r="B367" i="6"/>
  <c r="U367" i="6"/>
  <c r="AC368" i="6"/>
  <c r="AD368" i="6" l="1"/>
  <c r="AK368" i="6"/>
  <c r="AL368" i="6"/>
  <c r="E368" i="6" s="1"/>
  <c r="D368" i="6"/>
  <c r="AE368" i="6"/>
  <c r="AF368" i="6" s="1"/>
  <c r="AS369" i="6"/>
  <c r="AA369" i="6" s="1"/>
  <c r="N369" i="6" s="1"/>
  <c r="V367" i="6"/>
  <c r="H1146" i="6"/>
  <c r="P1146" i="6" s="1"/>
  <c r="L1146" i="6"/>
  <c r="Z1146" i="6" s="1"/>
  <c r="AZ1147" i="6"/>
  <c r="I368" i="6"/>
  <c r="X369" i="6"/>
  <c r="Y369" i="6"/>
  <c r="F369" i="6" s="1"/>
  <c r="AT369" i="6"/>
  <c r="AB369" i="6" s="1"/>
  <c r="R369" i="6" s="1"/>
  <c r="S368" i="6" l="1"/>
  <c r="T368" i="6" s="1"/>
  <c r="M368" i="6"/>
  <c r="Q368" i="6" s="1"/>
  <c r="AU369" i="6"/>
  <c r="BA1147" i="6"/>
  <c r="BB1147" i="6" s="1"/>
  <c r="C1147" i="6"/>
  <c r="G1147" i="6"/>
  <c r="O1147" i="6" s="1"/>
  <c r="J368" i="6"/>
  <c r="B368" i="6" s="1"/>
  <c r="AG368" i="6"/>
  <c r="U368" i="6" l="1"/>
  <c r="AN369" i="6"/>
  <c r="AK369" i="6" s="1"/>
  <c r="AO370" i="6"/>
  <c r="AR370" i="6" s="1"/>
  <c r="H1147" i="6"/>
  <c r="P1147" i="6" s="1"/>
  <c r="L1147" i="6"/>
  <c r="Z1147" i="6" s="1"/>
  <c r="AZ1148" i="6"/>
  <c r="V368" i="6"/>
  <c r="AC369" i="6"/>
  <c r="AS370" i="6" l="1"/>
  <c r="AA370" i="6" s="1"/>
  <c r="N370" i="6" s="1"/>
  <c r="BA1148" i="6"/>
  <c r="BB1148" i="6" s="1"/>
  <c r="C1148" i="6"/>
  <c r="G1148" i="6"/>
  <c r="O1148" i="6" s="1"/>
  <c r="I369" i="6"/>
  <c r="X370" i="6"/>
  <c r="Y370" i="6"/>
  <c r="F370" i="6" s="1"/>
  <c r="AL369" i="6"/>
  <c r="D369" i="6"/>
  <c r="AD369" i="6"/>
  <c r="AE369" i="6"/>
  <c r="AT370" i="6"/>
  <c r="AB370" i="6" s="1"/>
  <c r="R370" i="6" s="1"/>
  <c r="AU370" i="6" l="1"/>
  <c r="L1148" i="6"/>
  <c r="H1148" i="6"/>
  <c r="P1148" i="6" s="1"/>
  <c r="Z1148" i="6"/>
  <c r="AZ1149" i="6"/>
  <c r="AF369" i="6"/>
  <c r="J369" i="6"/>
  <c r="AG369" i="6"/>
  <c r="S369" i="6"/>
  <c r="T369" i="6" s="1"/>
  <c r="E369" i="6"/>
  <c r="M369" i="6"/>
  <c r="Q369" i="6" s="1"/>
  <c r="AN370" i="6" l="1"/>
  <c r="AO371" i="6"/>
  <c r="AR371" i="6" s="1"/>
  <c r="C1149" i="6"/>
  <c r="BA1149" i="6"/>
  <c r="G1149" i="6"/>
  <c r="O1149" i="6" s="1"/>
  <c r="B369" i="6"/>
  <c r="U369" i="6"/>
  <c r="AC370" i="6"/>
  <c r="AE370" i="6" l="1"/>
  <c r="AK370" i="6"/>
  <c r="D370" i="6"/>
  <c r="AL370" i="6"/>
  <c r="E370" i="6" s="1"/>
  <c r="AD370" i="6"/>
  <c r="AF370" i="6" s="1"/>
  <c r="AS371" i="6"/>
  <c r="AA371" i="6" s="1"/>
  <c r="N371" i="6" s="1"/>
  <c r="L1149" i="6"/>
  <c r="Z1149" i="6" s="1"/>
  <c r="H1149" i="6"/>
  <c r="P1149" i="6" s="1"/>
  <c r="BB1149" i="6"/>
  <c r="AZ1150" i="6" s="1"/>
  <c r="V369" i="6"/>
  <c r="I370" i="6"/>
  <c r="X371" i="6"/>
  <c r="Y371" i="6"/>
  <c r="F371" i="6" s="1"/>
  <c r="AT371" i="6"/>
  <c r="AB371" i="6" s="1"/>
  <c r="R371" i="6" s="1"/>
  <c r="S370" i="6" l="1"/>
  <c r="T370" i="6" s="1"/>
  <c r="M370" i="6"/>
  <c r="Q370" i="6" s="1"/>
  <c r="AU371" i="6"/>
  <c r="G1150" i="6"/>
  <c r="O1150" i="6" s="1"/>
  <c r="BA1150" i="6"/>
  <c r="BB1150" i="6" s="1"/>
  <c r="C1150" i="6"/>
  <c r="J370" i="6"/>
  <c r="B370" i="6" s="1"/>
  <c r="AG370" i="6"/>
  <c r="U370" i="6" l="1"/>
  <c r="V370" i="6" s="1"/>
  <c r="AN371" i="6"/>
  <c r="AK371" i="6" s="1"/>
  <c r="AO372" i="6"/>
  <c r="AR372" i="6" s="1"/>
  <c r="H1150" i="6"/>
  <c r="P1150" i="6" s="1"/>
  <c r="L1150" i="6"/>
  <c r="Z1150" i="6" s="1"/>
  <c r="AZ1151" i="6"/>
  <c r="AC371" i="6"/>
  <c r="AS372" i="6" l="1"/>
  <c r="AA372" i="6" s="1"/>
  <c r="N372" i="6" s="1"/>
  <c r="BA1151" i="6"/>
  <c r="BB1151" i="6" s="1"/>
  <c r="C1151" i="6"/>
  <c r="G1151" i="6"/>
  <c r="O1151" i="6" s="1"/>
  <c r="I371" i="6"/>
  <c r="X372" i="6"/>
  <c r="Y372" i="6"/>
  <c r="F372" i="6" s="1"/>
  <c r="AE371" i="6"/>
  <c r="D371" i="6"/>
  <c r="AL371" i="6"/>
  <c r="AD371" i="6"/>
  <c r="AT372" i="6"/>
  <c r="AB372" i="6" s="1"/>
  <c r="R372" i="6" s="1"/>
  <c r="AU372" i="6" l="1"/>
  <c r="H1151" i="6"/>
  <c r="P1151" i="6" s="1"/>
  <c r="L1151" i="6"/>
  <c r="Z1151" i="6" s="1"/>
  <c r="AZ1152" i="6"/>
  <c r="AF371" i="6"/>
  <c r="AG371" i="6" s="1"/>
  <c r="J371" i="6"/>
  <c r="S371" i="6"/>
  <c r="T371" i="6" s="1"/>
  <c r="E371" i="6"/>
  <c r="M371" i="6"/>
  <c r="Q371" i="6" s="1"/>
  <c r="AC372" i="6" l="1"/>
  <c r="I372" i="6" s="1"/>
  <c r="AO373" i="6"/>
  <c r="AR373" i="6" s="1"/>
  <c r="G1152" i="6"/>
  <c r="O1152" i="6" s="1"/>
  <c r="BA1152" i="6"/>
  <c r="C1152" i="6"/>
  <c r="B371" i="6"/>
  <c r="AN372" i="6"/>
  <c r="U371" i="6"/>
  <c r="AL372" i="6" l="1"/>
  <c r="AK372" i="6"/>
  <c r="D372" i="6" s="1"/>
  <c r="AS373" i="6"/>
  <c r="AA373" i="6" s="1"/>
  <c r="N373" i="6" s="1"/>
  <c r="V371" i="6"/>
  <c r="L1152" i="6"/>
  <c r="Z1152" i="6" s="1"/>
  <c r="H1152" i="6"/>
  <c r="P1152" i="6" s="1"/>
  <c r="BB1152" i="6"/>
  <c r="AZ1153" i="6" s="1"/>
  <c r="X373" i="6"/>
  <c r="Y373" i="6"/>
  <c r="F373" i="6" s="1"/>
  <c r="AE372" i="6"/>
  <c r="AD372" i="6"/>
  <c r="AT373" i="6"/>
  <c r="AB373" i="6" s="1"/>
  <c r="R373" i="6" s="1"/>
  <c r="E372" i="6"/>
  <c r="M372" i="6" l="1"/>
  <c r="Q372" i="6" s="1"/>
  <c r="AU373" i="6"/>
  <c r="AO374" i="6" s="1"/>
  <c r="AR374" i="6" s="1"/>
  <c r="G1153" i="6"/>
  <c r="O1153" i="6" s="1"/>
  <c r="C1153" i="6"/>
  <c r="BA1153" i="6"/>
  <c r="BB1153" i="6" s="1"/>
  <c r="AF372" i="6"/>
  <c r="AG372" i="6" s="1"/>
  <c r="J372" i="6"/>
  <c r="B372" i="6" s="1"/>
  <c r="S372" i="6"/>
  <c r="T372" i="6" s="1"/>
  <c r="U372" i="6" l="1"/>
  <c r="AS374" i="6"/>
  <c r="L1153" i="6"/>
  <c r="Z1153" i="6" s="1"/>
  <c r="H1153" i="6"/>
  <c r="P1153" i="6" s="1"/>
  <c r="AZ1154" i="6"/>
  <c r="AN373" i="6"/>
  <c r="Y374" i="6"/>
  <c r="F374" i="6" s="1"/>
  <c r="AC373" i="6"/>
  <c r="V372" i="6"/>
  <c r="AD373" i="6" l="1"/>
  <c r="AK373" i="6"/>
  <c r="G1154" i="6"/>
  <c r="O1154" i="6" s="1"/>
  <c r="BA1154" i="6"/>
  <c r="C1154" i="6"/>
  <c r="AT374" i="6"/>
  <c r="AE373" i="6"/>
  <c r="I373" i="6"/>
  <c r="X374" i="6"/>
  <c r="AA374" i="6"/>
  <c r="N374" i="6" s="1"/>
  <c r="AL373" i="6"/>
  <c r="D373" i="6"/>
  <c r="AF373" i="6" l="1"/>
  <c r="AG373" i="6" s="1"/>
  <c r="S373" i="6"/>
  <c r="T373" i="6" s="1"/>
  <c r="M373" i="6"/>
  <c r="Q373" i="6" s="1"/>
  <c r="U373" i="6" s="1"/>
  <c r="AB374" i="6"/>
  <c r="R374" i="6" s="1"/>
  <c r="AU374" i="6"/>
  <c r="H1154" i="6"/>
  <c r="P1154" i="6" s="1"/>
  <c r="L1154" i="6"/>
  <c r="Z1154" i="6" s="1"/>
  <c r="BB1154" i="6"/>
  <c r="AZ1155" i="6" s="1"/>
  <c r="J373" i="6"/>
  <c r="E373" i="6"/>
  <c r="AN374" i="6" l="1"/>
  <c r="AK374" i="6" s="1"/>
  <c r="D374" i="6" s="1"/>
  <c r="AO375" i="6"/>
  <c r="AR375" i="6" s="1"/>
  <c r="AT375" i="6" s="1"/>
  <c r="AB375" i="6" s="1"/>
  <c r="R375" i="6" s="1"/>
  <c r="G1155" i="6"/>
  <c r="O1155" i="6" s="1"/>
  <c r="BA1155" i="6"/>
  <c r="BB1155" i="6" s="1"/>
  <c r="C1155" i="6"/>
  <c r="B373" i="6"/>
  <c r="V373" i="6" s="1"/>
  <c r="AC374" i="6"/>
  <c r="AL374" i="6"/>
  <c r="AE374" i="6"/>
  <c r="X375" i="6" l="1"/>
  <c r="Y375" i="6"/>
  <c r="F375" i="6" s="1"/>
  <c r="AD374" i="6"/>
  <c r="AF374" i="6" s="1"/>
  <c r="AG374" i="6" s="1"/>
  <c r="AS375" i="6"/>
  <c r="AU375" i="6" s="1"/>
  <c r="H1155" i="6"/>
  <c r="P1155" i="6" s="1"/>
  <c r="L1155" i="6"/>
  <c r="Z1155" i="6" s="1"/>
  <c r="AZ1156" i="6"/>
  <c r="J374" i="6"/>
  <c r="I374" i="6"/>
  <c r="E374" i="6"/>
  <c r="M374" i="6"/>
  <c r="Q374" i="6" s="1"/>
  <c r="S374" i="6" l="1"/>
  <c r="T374" i="6" s="1"/>
  <c r="U374" i="6" s="1"/>
  <c r="AA375" i="6"/>
  <c r="N375" i="6" s="1"/>
  <c r="G1156" i="6"/>
  <c r="O1156" i="6" s="1"/>
  <c r="BA1156" i="6"/>
  <c r="C1156" i="6"/>
  <c r="B374" i="6"/>
  <c r="AN375" i="6" l="1"/>
  <c r="AE375" i="6" s="1"/>
  <c r="AO376" i="6"/>
  <c r="AR376" i="6" s="1"/>
  <c r="V374" i="6"/>
  <c r="L1156" i="6"/>
  <c r="Z1156" i="6" s="1"/>
  <c r="H1156" i="6"/>
  <c r="P1156" i="6" s="1"/>
  <c r="BB1156" i="6"/>
  <c r="AZ1157" i="6" s="1"/>
  <c r="AC375" i="6"/>
  <c r="AD375" i="6" l="1"/>
  <c r="AK375" i="6"/>
  <c r="D375" i="6" s="1"/>
  <c r="X376" i="6"/>
  <c r="J375" i="6" s="1"/>
  <c r="AL375" i="6"/>
  <c r="E375" i="6" s="1"/>
  <c r="AS376" i="6"/>
  <c r="AA376" i="6" s="1"/>
  <c r="N376" i="6" s="1"/>
  <c r="G1157" i="6"/>
  <c r="O1157" i="6" s="1"/>
  <c r="C1157" i="6"/>
  <c r="BA1157" i="6"/>
  <c r="AF375" i="6"/>
  <c r="I375" i="6"/>
  <c r="AT376" i="6"/>
  <c r="AB376" i="6" s="1"/>
  <c r="R376" i="6" s="1"/>
  <c r="Y376" i="6"/>
  <c r="F376" i="6" s="1"/>
  <c r="S375" i="6" l="1"/>
  <c r="T375" i="6" s="1"/>
  <c r="AG375" i="6"/>
  <c r="M375" i="6"/>
  <c r="Q375" i="6" s="1"/>
  <c r="U375" i="6" s="1"/>
  <c r="AU376" i="6"/>
  <c r="AC376" i="6" s="1"/>
  <c r="H1157" i="6"/>
  <c r="P1157" i="6" s="1"/>
  <c r="L1157" i="6"/>
  <c r="Z1157" i="6" s="1"/>
  <c r="BB1157" i="6"/>
  <c r="AZ1158" i="6" s="1"/>
  <c r="B375" i="6"/>
  <c r="V375" i="6" s="1"/>
  <c r="AN376" i="6" l="1"/>
  <c r="AO377" i="6"/>
  <c r="AR377" i="6" s="1"/>
  <c r="C1158" i="6"/>
  <c r="BA1158" i="6"/>
  <c r="G1158" i="6"/>
  <c r="O1158" i="6" s="1"/>
  <c r="I376" i="6"/>
  <c r="AD376" i="6" l="1"/>
  <c r="AK376" i="6"/>
  <c r="D376" i="6" s="1"/>
  <c r="AL376" i="6"/>
  <c r="E376" i="6" s="1"/>
  <c r="AE376" i="6"/>
  <c r="AS377" i="6"/>
  <c r="AA377" i="6" s="1"/>
  <c r="N377" i="6" s="1"/>
  <c r="AT377" i="6"/>
  <c r="AB377" i="6" s="1"/>
  <c r="R377" i="6" s="1"/>
  <c r="Y377" i="6"/>
  <c r="F377" i="6" s="1"/>
  <c r="X377" i="6"/>
  <c r="H1158" i="6"/>
  <c r="P1158" i="6" s="1"/>
  <c r="L1158" i="6"/>
  <c r="Z1158" i="6" s="1"/>
  <c r="BB1158" i="6"/>
  <c r="AZ1159" i="6" s="1"/>
  <c r="S376" i="6"/>
  <c r="T376" i="6" s="1"/>
  <c r="AF376" i="6" l="1"/>
  <c r="AG376" i="6" s="1"/>
  <c r="M376" i="6"/>
  <c r="Q376" i="6" s="1"/>
  <c r="U376" i="6" s="1"/>
  <c r="AU377" i="6"/>
  <c r="AC377" i="6" s="1"/>
  <c r="J376" i="6"/>
  <c r="B376" i="6" s="1"/>
  <c r="G1159" i="6"/>
  <c r="O1159" i="6" s="1"/>
  <c r="C1159" i="6"/>
  <c r="BA1159" i="6"/>
  <c r="BB1159" i="6" s="1"/>
  <c r="AN377" i="6" l="1"/>
  <c r="AO378" i="6"/>
  <c r="V376" i="6"/>
  <c r="L1159" i="6"/>
  <c r="Z1159" i="6" s="1"/>
  <c r="H1159" i="6"/>
  <c r="P1159" i="6" s="1"/>
  <c r="AZ1160" i="6"/>
  <c r="I377" i="6"/>
  <c r="X378" i="6"/>
  <c r="AL377" i="6" l="1"/>
  <c r="E377" i="6" s="1"/>
  <c r="AK377" i="6"/>
  <c r="D377" i="6" s="1"/>
  <c r="AE377" i="6"/>
  <c r="AD377" i="6"/>
  <c r="AR378" i="6"/>
  <c r="AT378" i="6" s="1"/>
  <c r="AB378" i="6" s="1"/>
  <c r="R378" i="6" s="1"/>
  <c r="AS378" i="6"/>
  <c r="AA378" i="6" s="1"/>
  <c r="N378" i="6" s="1"/>
  <c r="Y378" i="6"/>
  <c r="F378" i="6" s="1"/>
  <c r="C1160" i="6"/>
  <c r="G1160" i="6"/>
  <c r="O1160" i="6" s="1"/>
  <c r="BA1160" i="6"/>
  <c r="J377" i="6"/>
  <c r="S377" i="6" l="1"/>
  <c r="T377" i="6" s="1"/>
  <c r="M377" i="6"/>
  <c r="Q377" i="6" s="1"/>
  <c r="U377" i="6" s="1"/>
  <c r="AF377" i="6"/>
  <c r="AG377" i="6" s="1"/>
  <c r="AU378" i="6"/>
  <c r="AN378" i="6" s="1"/>
  <c r="B377" i="6"/>
  <c r="L1160" i="6"/>
  <c r="Z1160" i="6" s="1"/>
  <c r="H1160" i="6"/>
  <c r="P1160" i="6" s="1"/>
  <c r="BB1160" i="6"/>
  <c r="AZ1161" i="6" s="1"/>
  <c r="AK378" i="6" l="1"/>
  <c r="D378" i="6" s="1"/>
  <c r="V377" i="6"/>
  <c r="AD378" i="6"/>
  <c r="AL378" i="6"/>
  <c r="E378" i="6" s="1"/>
  <c r="AO379" i="6"/>
  <c r="AR379" i="6" s="1"/>
  <c r="AT379" i="6" s="1"/>
  <c r="AB379" i="6" s="1"/>
  <c r="R379" i="6" s="1"/>
  <c r="AC378" i="6"/>
  <c r="I378" i="6" s="1"/>
  <c r="AE378" i="6"/>
  <c r="C1161" i="6"/>
  <c r="G1161" i="6"/>
  <c r="O1161" i="6" s="1"/>
  <c r="BA1161" i="6"/>
  <c r="BB1161" i="6" s="1"/>
  <c r="S378" i="6" l="1"/>
  <c r="T378" i="6" s="1"/>
  <c r="M378" i="6"/>
  <c r="Q378" i="6" s="1"/>
  <c r="X379" i="6"/>
  <c r="J378" i="6" s="1"/>
  <c r="B378" i="6" s="1"/>
  <c r="AF378" i="6"/>
  <c r="AS379" i="6"/>
  <c r="AA379" i="6" s="1"/>
  <c r="N379" i="6" s="1"/>
  <c r="Y379" i="6"/>
  <c r="F379" i="6" s="1"/>
  <c r="H1161" i="6"/>
  <c r="P1161" i="6" s="1"/>
  <c r="L1161" i="6"/>
  <c r="Z1161" i="6" s="1"/>
  <c r="AZ1162" i="6"/>
  <c r="AG378" i="6" l="1"/>
  <c r="U378" i="6"/>
  <c r="V378" i="6" s="1"/>
  <c r="AU379" i="6"/>
  <c r="AN379" i="6" s="1"/>
  <c r="AK379" i="6" s="1"/>
  <c r="G1162" i="6"/>
  <c r="O1162" i="6" s="1"/>
  <c r="BA1162" i="6"/>
  <c r="BB1162" i="6" s="1"/>
  <c r="C1162" i="6"/>
  <c r="AC379" i="6" l="1"/>
  <c r="I379" i="6" s="1"/>
  <c r="AO380" i="6"/>
  <c r="AR380" i="6" s="1"/>
  <c r="AT380" i="6" s="1"/>
  <c r="AB380" i="6" s="1"/>
  <c r="R380" i="6" s="1"/>
  <c r="H1162" i="6"/>
  <c r="P1162" i="6" s="1"/>
  <c r="L1162" i="6"/>
  <c r="Z1162" i="6" s="1"/>
  <c r="AZ1163" i="6"/>
  <c r="AD379" i="6"/>
  <c r="AE379" i="6"/>
  <c r="D379" i="6"/>
  <c r="AL379" i="6"/>
  <c r="Y380" i="6" l="1"/>
  <c r="F380" i="6" s="1"/>
  <c r="X380" i="6"/>
  <c r="J379" i="6" s="1"/>
  <c r="AS380" i="6"/>
  <c r="AA380" i="6" s="1"/>
  <c r="N380" i="6" s="1"/>
  <c r="BA1163" i="6"/>
  <c r="BB1163" i="6" s="1"/>
  <c r="G1163" i="6"/>
  <c r="O1163" i="6" s="1"/>
  <c r="C1163" i="6"/>
  <c r="AF379" i="6"/>
  <c r="AG379" i="6" s="1"/>
  <c r="S379" i="6"/>
  <c r="T379" i="6" s="1"/>
  <c r="E379" i="6"/>
  <c r="M379" i="6"/>
  <c r="Q379" i="6" s="1"/>
  <c r="AU380" i="6" l="1"/>
  <c r="AC380" i="6" s="1"/>
  <c r="AZ1164" i="6"/>
  <c r="G1164" i="6" s="1"/>
  <c r="O1164" i="6" s="1"/>
  <c r="B379" i="6"/>
  <c r="H1163" i="6"/>
  <c r="P1163" i="6" s="1"/>
  <c r="L1163" i="6"/>
  <c r="Z1163" i="6" s="1"/>
  <c r="U379" i="6"/>
  <c r="BA1164" i="6" l="1"/>
  <c r="BB1164" i="6" s="1"/>
  <c r="C1164" i="6"/>
  <c r="L1164" i="6" s="1"/>
  <c r="Z1164" i="6" s="1"/>
  <c r="AO381" i="6"/>
  <c r="AR381" i="6" s="1"/>
  <c r="AT381" i="6" s="1"/>
  <c r="AB381" i="6" s="1"/>
  <c r="R381" i="6" s="1"/>
  <c r="AN380" i="6"/>
  <c r="AL380" i="6" s="1"/>
  <c r="E380" i="6" s="1"/>
  <c r="V379" i="6"/>
  <c r="I380" i="6"/>
  <c r="AZ1165" i="6" l="1"/>
  <c r="H1164" i="6"/>
  <c r="P1164" i="6" s="1"/>
  <c r="Y381" i="6"/>
  <c r="F381" i="6" s="1"/>
  <c r="AS381" i="6"/>
  <c r="AA381" i="6" s="1"/>
  <c r="N381" i="6" s="1"/>
  <c r="X381" i="6"/>
  <c r="J380" i="6" s="1"/>
  <c r="AD380" i="6"/>
  <c r="AK380" i="6"/>
  <c r="D380" i="6" s="1"/>
  <c r="AE380" i="6"/>
  <c r="M380" i="6" s="1"/>
  <c r="Q380" i="6" s="1"/>
  <c r="C1165" i="6"/>
  <c r="G1165" i="6"/>
  <c r="O1165" i="6" s="1"/>
  <c r="BA1165" i="6"/>
  <c r="AU381" i="6" l="1"/>
  <c r="AO382" i="6" s="1"/>
  <c r="AR382" i="6" s="1"/>
  <c r="S380" i="6"/>
  <c r="T380" i="6" s="1"/>
  <c r="U380" i="6" s="1"/>
  <c r="B380" i="6"/>
  <c r="AF380" i="6"/>
  <c r="AG380" i="6" s="1"/>
  <c r="AN381" i="6"/>
  <c r="H1165" i="6"/>
  <c r="P1165" i="6" s="1"/>
  <c r="L1165" i="6"/>
  <c r="Z1165" i="6" s="1"/>
  <c r="BB1165" i="6"/>
  <c r="AZ1166" i="6" s="1"/>
  <c r="AC381" i="6" l="1"/>
  <c r="V380" i="6"/>
  <c r="AL381" i="6"/>
  <c r="E381" i="6" s="1"/>
  <c r="AK381" i="6"/>
  <c r="D381" i="6" s="1"/>
  <c r="AD381" i="6"/>
  <c r="AE381" i="6"/>
  <c r="AS382" i="6"/>
  <c r="AA382" i="6" s="1"/>
  <c r="N382" i="6" s="1"/>
  <c r="G1166" i="6"/>
  <c r="O1166" i="6" s="1"/>
  <c r="BA1166" i="6"/>
  <c r="C1166" i="6"/>
  <c r="I381" i="6"/>
  <c r="X382" i="6"/>
  <c r="Y382" i="6"/>
  <c r="F382" i="6" s="1"/>
  <c r="AT382" i="6"/>
  <c r="AB382" i="6" s="1"/>
  <c r="R382" i="6" s="1"/>
  <c r="S381" i="6" l="1"/>
  <c r="T381" i="6" s="1"/>
  <c r="AF381" i="6"/>
  <c r="AG381" i="6" s="1"/>
  <c r="M381" i="6"/>
  <c r="Q381" i="6" s="1"/>
  <c r="U381" i="6" s="1"/>
  <c r="AU382" i="6"/>
  <c r="H1166" i="6"/>
  <c r="P1166" i="6" s="1"/>
  <c r="L1166" i="6"/>
  <c r="Z1166" i="6" s="1"/>
  <c r="BB1166" i="6"/>
  <c r="AZ1167" i="6" s="1"/>
  <c r="J381" i="6"/>
  <c r="B381" i="6" s="1"/>
  <c r="AN382" i="6" l="1"/>
  <c r="AO383" i="6"/>
  <c r="AR383" i="6" s="1"/>
  <c r="C1167" i="6"/>
  <c r="BA1167" i="6"/>
  <c r="G1167" i="6"/>
  <c r="O1167" i="6" s="1"/>
  <c r="V381" i="6"/>
  <c r="AC382" i="6"/>
  <c r="AK382" i="6" l="1"/>
  <c r="D382" i="6" s="1"/>
  <c r="AD382" i="6"/>
  <c r="AE382" i="6"/>
  <c r="AL382" i="6"/>
  <c r="E382" i="6" s="1"/>
  <c r="AS383" i="6"/>
  <c r="AA383" i="6" s="1"/>
  <c r="N383" i="6" s="1"/>
  <c r="H1167" i="6"/>
  <c r="P1167" i="6" s="1"/>
  <c r="L1167" i="6"/>
  <c r="Z1167" i="6" s="1"/>
  <c r="BB1167" i="6"/>
  <c r="AZ1168" i="6" s="1"/>
  <c r="I382" i="6"/>
  <c r="X383" i="6"/>
  <c r="Y383" i="6"/>
  <c r="F383" i="6" s="1"/>
  <c r="AT383" i="6"/>
  <c r="AB383" i="6" s="1"/>
  <c r="R383" i="6" s="1"/>
  <c r="M382" i="6" l="1"/>
  <c r="Q382" i="6" s="1"/>
  <c r="S382" i="6"/>
  <c r="T382" i="6" s="1"/>
  <c r="AF382" i="6"/>
  <c r="AG382" i="6" s="1"/>
  <c r="AU383" i="6"/>
  <c r="G1168" i="6"/>
  <c r="O1168" i="6" s="1"/>
  <c r="BA1168" i="6"/>
  <c r="BB1168" i="6" s="1"/>
  <c r="C1168" i="6"/>
  <c r="J382" i="6"/>
  <c r="B382" i="6" s="1"/>
  <c r="U382" i="6" l="1"/>
  <c r="V382" i="6" s="1"/>
  <c r="AN383" i="6"/>
  <c r="AK383" i="6" s="1"/>
  <c r="AO384" i="6"/>
  <c r="AR384" i="6" s="1"/>
  <c r="L1168" i="6"/>
  <c r="Z1168" i="6" s="1"/>
  <c r="H1168" i="6"/>
  <c r="P1168" i="6" s="1"/>
  <c r="AZ1169" i="6"/>
  <c r="AC383" i="6"/>
  <c r="AS384" i="6" l="1"/>
  <c r="AA384" i="6" s="1"/>
  <c r="N384" i="6" s="1"/>
  <c r="C1169" i="6"/>
  <c r="BA1169" i="6"/>
  <c r="G1169" i="6"/>
  <c r="O1169" i="6" s="1"/>
  <c r="I383" i="6"/>
  <c r="X384" i="6"/>
  <c r="Y384" i="6"/>
  <c r="F384" i="6" s="1"/>
  <c r="AE383" i="6"/>
  <c r="D383" i="6"/>
  <c r="AD383" i="6"/>
  <c r="AL383" i="6"/>
  <c r="AT384" i="6"/>
  <c r="AB384" i="6" s="1"/>
  <c r="R384" i="6" s="1"/>
  <c r="AU384" i="6" l="1"/>
  <c r="L1169" i="6"/>
  <c r="Z1169" i="6"/>
  <c r="H1169" i="6"/>
  <c r="P1169" i="6" s="1"/>
  <c r="BB1169" i="6"/>
  <c r="AZ1170" i="6" s="1"/>
  <c r="AF383" i="6"/>
  <c r="J383" i="6"/>
  <c r="AG383" i="6"/>
  <c r="S383" i="6"/>
  <c r="T383" i="6" s="1"/>
  <c r="E383" i="6"/>
  <c r="M383" i="6"/>
  <c r="Q383" i="6" s="1"/>
  <c r="AN384" i="6" l="1"/>
  <c r="AK384" i="6" s="1"/>
  <c r="AO385" i="6"/>
  <c r="AR385" i="6" s="1"/>
  <c r="G1170" i="6"/>
  <c r="O1170" i="6" s="1"/>
  <c r="BA1170" i="6"/>
  <c r="BB1170" i="6" s="1"/>
  <c r="C1170" i="6"/>
  <c r="B383" i="6"/>
  <c r="U383" i="6"/>
  <c r="AC384" i="6"/>
  <c r="AS385" i="6" l="1"/>
  <c r="AA385" i="6" s="1"/>
  <c r="N385" i="6" s="1"/>
  <c r="V383" i="6"/>
  <c r="L1170" i="6"/>
  <c r="Z1170" i="6" s="1"/>
  <c r="H1170" i="6"/>
  <c r="P1170" i="6" s="1"/>
  <c r="AZ1171" i="6"/>
  <c r="I384" i="6"/>
  <c r="X385" i="6"/>
  <c r="Y385" i="6"/>
  <c r="F385" i="6" s="1"/>
  <c r="AT385" i="6"/>
  <c r="AB385" i="6" s="1"/>
  <c r="R385" i="6" s="1"/>
  <c r="D384" i="6"/>
  <c r="AD384" i="6"/>
  <c r="AE384" i="6"/>
  <c r="AL384" i="6"/>
  <c r="AU385" i="6" l="1"/>
  <c r="G1171" i="6"/>
  <c r="O1171" i="6" s="1"/>
  <c r="BA1171" i="6"/>
  <c r="C1171" i="6"/>
  <c r="AF384" i="6"/>
  <c r="AG384" i="6" s="1"/>
  <c r="J384" i="6"/>
  <c r="S384" i="6"/>
  <c r="T384" i="6" s="1"/>
  <c r="E384" i="6"/>
  <c r="B384" i="6" s="1"/>
  <c r="M384" i="6"/>
  <c r="Q384" i="6" s="1"/>
  <c r="AN385" i="6" l="1"/>
  <c r="AK385" i="6" s="1"/>
  <c r="AO386" i="6"/>
  <c r="AR386" i="6" s="1"/>
  <c r="L1171" i="6"/>
  <c r="Z1171" i="6" s="1"/>
  <c r="H1171" i="6"/>
  <c r="P1171" i="6" s="1"/>
  <c r="BB1171" i="6"/>
  <c r="AZ1172" i="6" s="1"/>
  <c r="U384" i="6"/>
  <c r="V384" i="6" s="1"/>
  <c r="AC385" i="6"/>
  <c r="AS386" i="6" l="1"/>
  <c r="AA386" i="6" s="1"/>
  <c r="N386" i="6" s="1"/>
  <c r="G1172" i="6"/>
  <c r="O1172" i="6" s="1"/>
  <c r="BA1172" i="6"/>
  <c r="C1172" i="6"/>
  <c r="I385" i="6"/>
  <c r="X386" i="6"/>
  <c r="Y386" i="6"/>
  <c r="F386" i="6" s="1"/>
  <c r="AD385" i="6"/>
  <c r="D385" i="6"/>
  <c r="AL385" i="6"/>
  <c r="AE385" i="6"/>
  <c r="AT386" i="6"/>
  <c r="AB386" i="6" s="1"/>
  <c r="R386" i="6" s="1"/>
  <c r="AU386" i="6" l="1"/>
  <c r="H1172" i="6"/>
  <c r="P1172" i="6" s="1"/>
  <c r="L1172" i="6"/>
  <c r="Z1172" i="6" s="1"/>
  <c r="BB1172" i="6"/>
  <c r="AZ1173" i="6" s="1"/>
  <c r="AF385" i="6"/>
  <c r="AG385" i="6" s="1"/>
  <c r="J385" i="6"/>
  <c r="S385" i="6"/>
  <c r="T385" i="6" s="1"/>
  <c r="E385" i="6"/>
  <c r="M385" i="6"/>
  <c r="Q385" i="6" s="1"/>
  <c r="AN386" i="6" l="1"/>
  <c r="AK386" i="6" s="1"/>
  <c r="AO387" i="6"/>
  <c r="AR387" i="6" s="1"/>
  <c r="G1173" i="6"/>
  <c r="O1173" i="6" s="1"/>
  <c r="BA1173" i="6"/>
  <c r="C1173" i="6"/>
  <c r="B385" i="6"/>
  <c r="U385" i="6"/>
  <c r="AC386" i="6"/>
  <c r="AS387" i="6" l="1"/>
  <c r="AA387" i="6" s="1"/>
  <c r="N387" i="6" s="1"/>
  <c r="V385" i="6"/>
  <c r="L1173" i="6"/>
  <c r="Z1173" i="6" s="1"/>
  <c r="H1173" i="6"/>
  <c r="P1173" i="6" s="1"/>
  <c r="BB1173" i="6"/>
  <c r="AZ1174" i="6" s="1"/>
  <c r="I386" i="6"/>
  <c r="X387" i="6"/>
  <c r="J386" i="6" s="1"/>
  <c r="Y387" i="6"/>
  <c r="F387" i="6" s="1"/>
  <c r="AT387" i="6"/>
  <c r="AB387" i="6" s="1"/>
  <c r="R387" i="6" s="1"/>
  <c r="AL386" i="6"/>
  <c r="D386" i="6"/>
  <c r="AD386" i="6"/>
  <c r="AE386" i="6"/>
  <c r="AU387" i="6" l="1"/>
  <c r="BA1174" i="6"/>
  <c r="BB1174" i="6" s="1"/>
  <c r="C1174" i="6"/>
  <c r="G1174" i="6"/>
  <c r="O1174" i="6" s="1"/>
  <c r="AF386" i="6"/>
  <c r="AG386" i="6" s="1"/>
  <c r="S386" i="6"/>
  <c r="T386" i="6" s="1"/>
  <c r="E386" i="6"/>
  <c r="B386" i="6" s="1"/>
  <c r="M386" i="6"/>
  <c r="Q386" i="6" s="1"/>
  <c r="AN387" i="6" l="1"/>
  <c r="AK387" i="6" s="1"/>
  <c r="AO388" i="6"/>
  <c r="AR388" i="6" s="1"/>
  <c r="H1174" i="6"/>
  <c r="P1174" i="6" s="1"/>
  <c r="L1174" i="6"/>
  <c r="Z1174" i="6" s="1"/>
  <c r="AZ1175" i="6"/>
  <c r="U386" i="6"/>
  <c r="V386" i="6" s="1"/>
  <c r="AC387" i="6"/>
  <c r="AS388" i="6" l="1"/>
  <c r="BA1175" i="6"/>
  <c r="BB1175" i="6" s="1"/>
  <c r="AZ1176" i="6" s="1"/>
  <c r="G1175" i="6"/>
  <c r="O1175" i="6" s="1"/>
  <c r="C1175" i="6"/>
  <c r="I387" i="6"/>
  <c r="X388" i="6"/>
  <c r="Y388" i="6"/>
  <c r="F388" i="6" s="1"/>
  <c r="AD387" i="6"/>
  <c r="AE387" i="6"/>
  <c r="AL387" i="6"/>
  <c r="D387" i="6"/>
  <c r="AT388" i="6"/>
  <c r="AB388" i="6" s="1"/>
  <c r="R388" i="6" s="1"/>
  <c r="AA388" i="6"/>
  <c r="N388" i="6" s="1"/>
  <c r="AU388" i="6" l="1"/>
  <c r="G1176" i="6"/>
  <c r="O1176" i="6" s="1"/>
  <c r="C1176" i="6"/>
  <c r="BA1176" i="6"/>
  <c r="BB1176" i="6" s="1"/>
  <c r="L1175" i="6"/>
  <c r="Z1175" i="6" s="1"/>
  <c r="H1175" i="6"/>
  <c r="P1175" i="6" s="1"/>
  <c r="AF387" i="6"/>
  <c r="AG387" i="6" s="1"/>
  <c r="J387" i="6"/>
  <c r="S387" i="6"/>
  <c r="T387" i="6" s="1"/>
  <c r="E387" i="6"/>
  <c r="M387" i="6"/>
  <c r="Q387" i="6" s="1"/>
  <c r="AN388" i="6" l="1"/>
  <c r="AK388" i="6" s="1"/>
  <c r="AO389" i="6"/>
  <c r="AR389" i="6" s="1"/>
  <c r="H1176" i="6"/>
  <c r="P1176" i="6" s="1"/>
  <c r="L1176" i="6"/>
  <c r="Z1176" i="6" s="1"/>
  <c r="AZ1177" i="6"/>
  <c r="B387" i="6"/>
  <c r="U387" i="6"/>
  <c r="AC388" i="6"/>
  <c r="AS389" i="6" l="1"/>
  <c r="AA389" i="6" s="1"/>
  <c r="N389" i="6" s="1"/>
  <c r="BA1177" i="6"/>
  <c r="BB1177" i="6" s="1"/>
  <c r="G1177" i="6"/>
  <c r="O1177" i="6" s="1"/>
  <c r="C1177" i="6"/>
  <c r="V387" i="6"/>
  <c r="I388" i="6"/>
  <c r="X389" i="6"/>
  <c r="Y389" i="6"/>
  <c r="F389" i="6" s="1"/>
  <c r="AT389" i="6"/>
  <c r="AB389" i="6" s="1"/>
  <c r="R389" i="6" s="1"/>
  <c r="AE388" i="6"/>
  <c r="D388" i="6"/>
  <c r="AD388" i="6"/>
  <c r="AL388" i="6"/>
  <c r="AU389" i="6" l="1"/>
  <c r="H1177" i="6"/>
  <c r="P1177" i="6" s="1"/>
  <c r="L1177" i="6"/>
  <c r="Z1177" i="6" s="1"/>
  <c r="AZ1178" i="6"/>
  <c r="AF388" i="6"/>
  <c r="AG388" i="6" s="1"/>
  <c r="J388" i="6"/>
  <c r="S388" i="6"/>
  <c r="T388" i="6" s="1"/>
  <c r="E388" i="6"/>
  <c r="M388" i="6"/>
  <c r="Q388" i="6" s="1"/>
  <c r="B388" i="6" l="1"/>
  <c r="AN389" i="6"/>
  <c r="AK389" i="6" s="1"/>
  <c r="AO390" i="6"/>
  <c r="AR390" i="6" s="1"/>
  <c r="BA1178" i="6"/>
  <c r="BB1178" i="6" s="1"/>
  <c r="G1178" i="6"/>
  <c r="O1178" i="6" s="1"/>
  <c r="C1178" i="6"/>
  <c r="U388" i="6"/>
  <c r="AC389" i="6"/>
  <c r="V388" i="6" l="1"/>
  <c r="AS390" i="6"/>
  <c r="AA390" i="6" s="1"/>
  <c r="N390" i="6" s="1"/>
  <c r="H1178" i="6"/>
  <c r="P1178" i="6" s="1"/>
  <c r="L1178" i="6"/>
  <c r="Z1178" i="6" s="1"/>
  <c r="AZ1179" i="6"/>
  <c r="I389" i="6"/>
  <c r="X390" i="6"/>
  <c r="Y390" i="6"/>
  <c r="F390" i="6" s="1"/>
  <c r="AL389" i="6"/>
  <c r="D389" i="6"/>
  <c r="AE389" i="6"/>
  <c r="AD389" i="6"/>
  <c r="AT390" i="6"/>
  <c r="AB390" i="6" s="1"/>
  <c r="R390" i="6" s="1"/>
  <c r="AU390" i="6" l="1"/>
  <c r="AF389" i="6"/>
  <c r="AG389" i="6" s="1"/>
  <c r="G1179" i="6"/>
  <c r="O1179" i="6" s="1"/>
  <c r="C1179" i="6"/>
  <c r="BA1179" i="6"/>
  <c r="BB1179" i="6" s="1"/>
  <c r="AZ1180" i="6" s="1"/>
  <c r="J389" i="6"/>
  <c r="S389" i="6"/>
  <c r="T389" i="6" s="1"/>
  <c r="E389" i="6"/>
  <c r="M389" i="6"/>
  <c r="Q389" i="6" s="1"/>
  <c r="AN390" i="6" l="1"/>
  <c r="AK390" i="6" s="1"/>
  <c r="AO391" i="6"/>
  <c r="AR391" i="6" s="1"/>
  <c r="B389" i="6"/>
  <c r="BA1180" i="6"/>
  <c r="BB1180" i="6" s="1"/>
  <c r="G1180" i="6"/>
  <c r="O1180" i="6" s="1"/>
  <c r="C1180" i="6"/>
  <c r="H1179" i="6"/>
  <c r="P1179" i="6" s="1"/>
  <c r="L1179" i="6"/>
  <c r="Z1179" i="6" s="1"/>
  <c r="U389" i="6"/>
  <c r="AC390" i="6"/>
  <c r="AS391" i="6" l="1"/>
  <c r="AA391" i="6" s="1"/>
  <c r="N391" i="6" s="1"/>
  <c r="V389" i="6"/>
  <c r="H1180" i="6"/>
  <c r="P1180" i="6" s="1"/>
  <c r="L1180" i="6"/>
  <c r="Z1180" i="6" s="1"/>
  <c r="AZ1181" i="6"/>
  <c r="I390" i="6"/>
  <c r="X391" i="6"/>
  <c r="Y391" i="6"/>
  <c r="F391" i="6" s="1"/>
  <c r="AE390" i="6"/>
  <c r="D390" i="6"/>
  <c r="AL390" i="6"/>
  <c r="AD390" i="6"/>
  <c r="AT391" i="6"/>
  <c r="AB391" i="6" s="1"/>
  <c r="R391" i="6" s="1"/>
  <c r="AU391" i="6" l="1"/>
  <c r="BA1181" i="6"/>
  <c r="BB1181" i="6" s="1"/>
  <c r="G1181" i="6"/>
  <c r="O1181" i="6" s="1"/>
  <c r="C1181" i="6"/>
  <c r="AF390" i="6"/>
  <c r="AG390" i="6" s="1"/>
  <c r="J390" i="6"/>
  <c r="S390" i="6"/>
  <c r="T390" i="6" s="1"/>
  <c r="E390" i="6"/>
  <c r="M390" i="6"/>
  <c r="Q390" i="6" s="1"/>
  <c r="AN391" i="6" l="1"/>
  <c r="AO392" i="6"/>
  <c r="AR392" i="6" s="1"/>
  <c r="H1181" i="6"/>
  <c r="P1181" i="6" s="1"/>
  <c r="L1181" i="6"/>
  <c r="Z1181" i="6" s="1"/>
  <c r="B390" i="6"/>
  <c r="AZ1182" i="6"/>
  <c r="U390" i="6"/>
  <c r="AC391" i="6"/>
  <c r="AL391" i="6" l="1"/>
  <c r="E391" i="6" s="1"/>
  <c r="AK391" i="6"/>
  <c r="D391" i="6"/>
  <c r="AE391" i="6"/>
  <c r="AD391" i="6"/>
  <c r="AS392" i="6"/>
  <c r="AA392" i="6" s="1"/>
  <c r="N392" i="6" s="1"/>
  <c r="BA1182" i="6"/>
  <c r="BB1182" i="6" s="1"/>
  <c r="G1182" i="6"/>
  <c r="O1182" i="6" s="1"/>
  <c r="C1182" i="6"/>
  <c r="V390" i="6"/>
  <c r="I391" i="6"/>
  <c r="X392" i="6"/>
  <c r="Y392" i="6"/>
  <c r="F392" i="6" s="1"/>
  <c r="AT392" i="6"/>
  <c r="AB392" i="6" s="1"/>
  <c r="R392" i="6" s="1"/>
  <c r="M391" i="6" l="1"/>
  <c r="Q391" i="6" s="1"/>
  <c r="S391" i="6"/>
  <c r="T391" i="6" s="1"/>
  <c r="AF391" i="6"/>
  <c r="AG391" i="6" s="1"/>
  <c r="AU392" i="6"/>
  <c r="H1182" i="6"/>
  <c r="P1182" i="6" s="1"/>
  <c r="L1182" i="6"/>
  <c r="Z1182" i="6" s="1"/>
  <c r="AZ1183" i="6"/>
  <c r="J391" i="6"/>
  <c r="B391" i="6" s="1"/>
  <c r="U391" i="6" l="1"/>
  <c r="V391" i="6" s="1"/>
  <c r="AN392" i="6"/>
  <c r="AK392" i="6" s="1"/>
  <c r="AO393" i="6"/>
  <c r="AR393" i="6" s="1"/>
  <c r="C1183" i="6"/>
  <c r="BA1183" i="6"/>
  <c r="BB1183" i="6" s="1"/>
  <c r="G1183" i="6"/>
  <c r="O1183" i="6" s="1"/>
  <c r="AC392" i="6"/>
  <c r="AS393" i="6" l="1"/>
  <c r="L1183" i="6"/>
  <c r="Z1183" i="6" s="1"/>
  <c r="H1183" i="6"/>
  <c r="P1183" i="6" s="1"/>
  <c r="AZ1184" i="6"/>
  <c r="I392" i="6"/>
  <c r="X393" i="6"/>
  <c r="Y393" i="6"/>
  <c r="F393" i="6" s="1"/>
  <c r="AD392" i="6"/>
  <c r="AE392" i="6"/>
  <c r="AL392" i="6"/>
  <c r="D392" i="6"/>
  <c r="AT393" i="6"/>
  <c r="AB393" i="6" s="1"/>
  <c r="R393" i="6" s="1"/>
  <c r="AA393" i="6"/>
  <c r="N393" i="6" s="1"/>
  <c r="AU393" i="6" l="1"/>
  <c r="BA1184" i="6"/>
  <c r="BB1184" i="6" s="1"/>
  <c r="G1184" i="6"/>
  <c r="O1184" i="6" s="1"/>
  <c r="C1184" i="6"/>
  <c r="AF392" i="6"/>
  <c r="AG392" i="6" s="1"/>
  <c r="J392" i="6"/>
  <c r="S392" i="6"/>
  <c r="T392" i="6" s="1"/>
  <c r="E392" i="6"/>
  <c r="M392" i="6"/>
  <c r="Q392" i="6" s="1"/>
  <c r="AN393" i="6" l="1"/>
  <c r="AK393" i="6" s="1"/>
  <c r="AO394" i="6"/>
  <c r="AR394" i="6" s="1"/>
  <c r="H1184" i="6"/>
  <c r="P1184" i="6" s="1"/>
  <c r="L1184" i="6"/>
  <c r="Z1184" i="6" s="1"/>
  <c r="AZ1185" i="6"/>
  <c r="B392" i="6"/>
  <c r="U392" i="6"/>
  <c r="AC393" i="6"/>
  <c r="AS394" i="6" l="1"/>
  <c r="AA394" i="6" s="1"/>
  <c r="N394" i="6" s="1"/>
  <c r="BA1185" i="6"/>
  <c r="BB1185" i="6" s="1"/>
  <c r="C1185" i="6"/>
  <c r="G1185" i="6"/>
  <c r="O1185" i="6" s="1"/>
  <c r="V392" i="6"/>
  <c r="I393" i="6"/>
  <c r="X394" i="6"/>
  <c r="Y394" i="6"/>
  <c r="F394" i="6" s="1"/>
  <c r="D393" i="6"/>
  <c r="AL393" i="6"/>
  <c r="AD393" i="6"/>
  <c r="AE393" i="6"/>
  <c r="AT394" i="6"/>
  <c r="AB394" i="6" s="1"/>
  <c r="R394" i="6" s="1"/>
  <c r="AU394" i="6" l="1"/>
  <c r="L1185" i="6"/>
  <c r="H1185" i="6"/>
  <c r="P1185" i="6" s="1"/>
  <c r="Z1185" i="6"/>
  <c r="AZ1186" i="6"/>
  <c r="AF393" i="6"/>
  <c r="AG393" i="6" s="1"/>
  <c r="J393" i="6"/>
  <c r="S393" i="6"/>
  <c r="T393" i="6" s="1"/>
  <c r="E393" i="6"/>
  <c r="M393" i="6"/>
  <c r="Q393" i="6" s="1"/>
  <c r="B393" i="6" l="1"/>
  <c r="AN394" i="6"/>
  <c r="AO395" i="6"/>
  <c r="AR395" i="6" s="1"/>
  <c r="C1186" i="6"/>
  <c r="BA1186" i="6"/>
  <c r="BB1186" i="6" s="1"/>
  <c r="G1186" i="6"/>
  <c r="O1186" i="6" s="1"/>
  <c r="U393" i="6"/>
  <c r="AC394" i="6"/>
  <c r="V393" i="6" l="1"/>
  <c r="AE394" i="6"/>
  <c r="AK394" i="6"/>
  <c r="D394" i="6" s="1"/>
  <c r="AD394" i="6"/>
  <c r="AF394" i="6" s="1"/>
  <c r="AL394" i="6"/>
  <c r="AS395" i="6"/>
  <c r="AA395" i="6" s="1"/>
  <c r="N395" i="6" s="1"/>
  <c r="H1186" i="6"/>
  <c r="P1186" i="6" s="1"/>
  <c r="L1186" i="6"/>
  <c r="Z1186" i="6" s="1"/>
  <c r="AZ1187" i="6"/>
  <c r="I394" i="6"/>
  <c r="X395" i="6"/>
  <c r="Y395" i="6"/>
  <c r="F395" i="6" s="1"/>
  <c r="AT395" i="6"/>
  <c r="AB395" i="6" s="1"/>
  <c r="R395" i="6" s="1"/>
  <c r="M394" i="6" l="1"/>
  <c r="Q394" i="6" s="1"/>
  <c r="S394" i="6"/>
  <c r="T394" i="6" s="1"/>
  <c r="E394" i="6"/>
  <c r="AU395" i="6"/>
  <c r="C1187" i="6"/>
  <c r="G1187" i="6"/>
  <c r="O1187" i="6" s="1"/>
  <c r="BA1187" i="6"/>
  <c r="BB1187" i="6" s="1"/>
  <c r="J394" i="6"/>
  <c r="AG394" i="6"/>
  <c r="B394" i="6" l="1"/>
  <c r="U394" i="6"/>
  <c r="AN395" i="6"/>
  <c r="AO396" i="6"/>
  <c r="AR396" i="6" s="1"/>
  <c r="L1187" i="6"/>
  <c r="Z1187" i="6" s="1"/>
  <c r="H1187" i="6"/>
  <c r="P1187" i="6" s="1"/>
  <c r="AZ1188" i="6"/>
  <c r="V394" i="6"/>
  <c r="AC395" i="6"/>
  <c r="AK395" i="6" l="1"/>
  <c r="D395" i="6" s="1"/>
  <c r="AD395" i="6"/>
  <c r="AE395" i="6"/>
  <c r="AF395" i="6" s="1"/>
  <c r="AL395" i="6"/>
  <c r="E395" i="6" s="1"/>
  <c r="AS396" i="6"/>
  <c r="AA396" i="6" s="1"/>
  <c r="N396" i="6" s="1"/>
  <c r="G1188" i="6"/>
  <c r="O1188" i="6" s="1"/>
  <c r="C1188" i="6"/>
  <c r="BA1188" i="6"/>
  <c r="BB1188" i="6" s="1"/>
  <c r="I395" i="6"/>
  <c r="X396" i="6"/>
  <c r="Y396" i="6"/>
  <c r="F396" i="6" s="1"/>
  <c r="AT396" i="6"/>
  <c r="AB396" i="6" s="1"/>
  <c r="R396" i="6" s="1"/>
  <c r="S395" i="6" l="1"/>
  <c r="T395" i="6" s="1"/>
  <c r="M395" i="6"/>
  <c r="Q395" i="6" s="1"/>
  <c r="AU396" i="6"/>
  <c r="H1188" i="6"/>
  <c r="P1188" i="6" s="1"/>
  <c r="L1188" i="6"/>
  <c r="Z1188" i="6" s="1"/>
  <c r="AZ1189" i="6"/>
  <c r="J395" i="6"/>
  <c r="B395" i="6" s="1"/>
  <c r="AG395" i="6"/>
  <c r="U395" i="6" l="1"/>
  <c r="V395" i="6" s="1"/>
  <c r="AN396" i="6"/>
  <c r="AD396" i="6" s="1"/>
  <c r="AO397" i="6"/>
  <c r="AR397" i="6" s="1"/>
  <c r="BA1189" i="6"/>
  <c r="BB1189" i="6" s="1"/>
  <c r="AZ1190" i="6" s="1"/>
  <c r="G1189" i="6"/>
  <c r="O1189" i="6" s="1"/>
  <c r="C1189" i="6"/>
  <c r="AL396" i="6"/>
  <c r="AC396" i="6"/>
  <c r="AE396" i="6" l="1"/>
  <c r="AF396" i="6" s="1"/>
  <c r="AK396" i="6"/>
  <c r="D396" i="6" s="1"/>
  <c r="S396" i="6" s="1"/>
  <c r="T396" i="6" s="1"/>
  <c r="AS397" i="6"/>
  <c r="AA397" i="6" s="1"/>
  <c r="N397" i="6" s="1"/>
  <c r="BA1190" i="6"/>
  <c r="BB1190" i="6" s="1"/>
  <c r="G1190" i="6"/>
  <c r="O1190" i="6" s="1"/>
  <c r="C1190" i="6"/>
  <c r="H1189" i="6"/>
  <c r="P1189" i="6" s="1"/>
  <c r="L1189" i="6"/>
  <c r="Z1189" i="6" s="1"/>
  <c r="I396" i="6"/>
  <c r="X397" i="6"/>
  <c r="Y397" i="6"/>
  <c r="F397" i="6" s="1"/>
  <c r="E396" i="6"/>
  <c r="AT397" i="6"/>
  <c r="AB397" i="6" s="1"/>
  <c r="R397" i="6" s="1"/>
  <c r="M396" i="6" l="1"/>
  <c r="Q396" i="6" s="1"/>
  <c r="AU397" i="6"/>
  <c r="L1190" i="6"/>
  <c r="Z1190" i="6" s="1"/>
  <c r="H1190" i="6"/>
  <c r="P1190" i="6" s="1"/>
  <c r="AZ1191" i="6"/>
  <c r="J396" i="6"/>
  <c r="B396" i="6" s="1"/>
  <c r="U396" i="6"/>
  <c r="AG396" i="6"/>
  <c r="AN397" i="6" l="1"/>
  <c r="AK397" i="6" s="1"/>
  <c r="AO398" i="6"/>
  <c r="AR398" i="6" s="1"/>
  <c r="C1191" i="6"/>
  <c r="BA1191" i="6"/>
  <c r="BB1191" i="6" s="1"/>
  <c r="G1191" i="6"/>
  <c r="O1191" i="6" s="1"/>
  <c r="V396" i="6"/>
  <c r="AC397" i="6"/>
  <c r="AS398" i="6" l="1"/>
  <c r="AA398" i="6" s="1"/>
  <c r="N398" i="6" s="1"/>
  <c r="L1191" i="6"/>
  <c r="H1191" i="6"/>
  <c r="P1191" i="6" s="1"/>
  <c r="Z1191" i="6"/>
  <c r="AZ1192" i="6"/>
  <c r="I397" i="6"/>
  <c r="X398" i="6"/>
  <c r="Y398" i="6"/>
  <c r="F398" i="6" s="1"/>
  <c r="AT398" i="6"/>
  <c r="AB398" i="6" s="1"/>
  <c r="R398" i="6" s="1"/>
  <c r="D397" i="6"/>
  <c r="AL397" i="6"/>
  <c r="AD397" i="6"/>
  <c r="AE397" i="6"/>
  <c r="AF397" i="6" l="1"/>
  <c r="AG397" i="6" s="1"/>
  <c r="AU398" i="6"/>
  <c r="G1192" i="6"/>
  <c r="O1192" i="6" s="1"/>
  <c r="C1192" i="6"/>
  <c r="BA1192" i="6"/>
  <c r="BB1192" i="6" s="1"/>
  <c r="J397" i="6"/>
  <c r="S397" i="6"/>
  <c r="T397" i="6" s="1"/>
  <c r="E397" i="6"/>
  <c r="M397" i="6"/>
  <c r="Q397" i="6" s="1"/>
  <c r="AN398" i="6" l="1"/>
  <c r="AK398" i="6" s="1"/>
  <c r="AO399" i="6"/>
  <c r="AR399" i="6" s="1"/>
  <c r="B397" i="6"/>
  <c r="H1192" i="6"/>
  <c r="P1192" i="6" s="1"/>
  <c r="L1192" i="6"/>
  <c r="Z1192" i="6" s="1"/>
  <c r="AZ1193" i="6"/>
  <c r="U397" i="6"/>
  <c r="AC398" i="6"/>
  <c r="V397" i="6" l="1"/>
  <c r="AS399" i="6"/>
  <c r="AA399" i="6" s="1"/>
  <c r="N399" i="6" s="1"/>
  <c r="C1193" i="6"/>
  <c r="BA1193" i="6"/>
  <c r="BB1193" i="6" s="1"/>
  <c r="G1193" i="6"/>
  <c r="O1193" i="6" s="1"/>
  <c r="I398" i="6"/>
  <c r="X399" i="6"/>
  <c r="Y399" i="6"/>
  <c r="F399" i="6" s="1"/>
  <c r="AT399" i="6"/>
  <c r="AB399" i="6" s="1"/>
  <c r="R399" i="6" s="1"/>
  <c r="AE398" i="6"/>
  <c r="AL398" i="6"/>
  <c r="D398" i="6"/>
  <c r="AD398" i="6"/>
  <c r="AU399" i="6" l="1"/>
  <c r="L1193" i="6"/>
  <c r="Z1193" i="6" s="1"/>
  <c r="H1193" i="6"/>
  <c r="P1193" i="6" s="1"/>
  <c r="AZ1194" i="6"/>
  <c r="AF398" i="6"/>
  <c r="AG398" i="6" s="1"/>
  <c r="J398" i="6"/>
  <c r="S398" i="6"/>
  <c r="T398" i="6" s="1"/>
  <c r="E398" i="6"/>
  <c r="M398" i="6"/>
  <c r="Q398" i="6" s="1"/>
  <c r="B398" i="6" l="1"/>
  <c r="AN399" i="6"/>
  <c r="AK399" i="6" s="1"/>
  <c r="AO400" i="6"/>
  <c r="AR400" i="6" s="1"/>
  <c r="BA1194" i="6"/>
  <c r="BB1194" i="6" s="1"/>
  <c r="C1194" i="6"/>
  <c r="G1194" i="6"/>
  <c r="O1194" i="6" s="1"/>
  <c r="U398" i="6"/>
  <c r="V398" i="6" s="1"/>
  <c r="AC399" i="6"/>
  <c r="AS400" i="6" l="1"/>
  <c r="AA400" i="6" s="1"/>
  <c r="N400" i="6" s="1"/>
  <c r="H1194" i="6"/>
  <c r="P1194" i="6" s="1"/>
  <c r="L1194" i="6"/>
  <c r="Z1194" i="6" s="1"/>
  <c r="AZ1195" i="6"/>
  <c r="I399" i="6"/>
  <c r="X400" i="6"/>
  <c r="J399" i="6" s="1"/>
  <c r="Y400" i="6"/>
  <c r="F400" i="6" s="1"/>
  <c r="AT400" i="6"/>
  <c r="AB400" i="6" s="1"/>
  <c r="R400" i="6" s="1"/>
  <c r="D399" i="6"/>
  <c r="AE399" i="6"/>
  <c r="AD399" i="6"/>
  <c r="AL399" i="6"/>
  <c r="AU400" i="6" l="1"/>
  <c r="BA1195" i="6"/>
  <c r="BB1195" i="6" s="1"/>
  <c r="G1195" i="6"/>
  <c r="O1195" i="6" s="1"/>
  <c r="C1195" i="6"/>
  <c r="AF399" i="6"/>
  <c r="AG399" i="6" s="1"/>
  <c r="S399" i="6"/>
  <c r="T399" i="6" s="1"/>
  <c r="E399" i="6"/>
  <c r="B399" i="6" s="1"/>
  <c r="M399" i="6"/>
  <c r="Q399" i="6" s="1"/>
  <c r="AN400" i="6" l="1"/>
  <c r="AE400" i="6" s="1"/>
  <c r="AO401" i="6"/>
  <c r="AR401" i="6" s="1"/>
  <c r="H1195" i="6"/>
  <c r="P1195" i="6" s="1"/>
  <c r="L1195" i="6"/>
  <c r="Z1195" i="6" s="1"/>
  <c r="AZ1196" i="6"/>
  <c r="U399" i="6"/>
  <c r="V399" i="6" s="1"/>
  <c r="AC400" i="6"/>
  <c r="AL400" i="6" l="1"/>
  <c r="E400" i="6" s="1"/>
  <c r="AK400" i="6"/>
  <c r="AD400" i="6"/>
  <c r="AF400" i="6" s="1"/>
  <c r="D400" i="6"/>
  <c r="AS401" i="6"/>
  <c r="AA401" i="6" s="1"/>
  <c r="N401" i="6" s="1"/>
  <c r="BA1196" i="6"/>
  <c r="BB1196" i="6" s="1"/>
  <c r="C1196" i="6"/>
  <c r="G1196" i="6"/>
  <c r="O1196" i="6" s="1"/>
  <c r="I400" i="6"/>
  <c r="X401" i="6"/>
  <c r="J400" i="6" s="1"/>
  <c r="Y401" i="6"/>
  <c r="F401" i="6" s="1"/>
  <c r="AT401" i="6"/>
  <c r="AB401" i="6" s="1"/>
  <c r="R401" i="6" s="1"/>
  <c r="M400" i="6" l="1"/>
  <c r="Q400" i="6" s="1"/>
  <c r="S400" i="6"/>
  <c r="T400" i="6" s="1"/>
  <c r="AU401" i="6"/>
  <c r="H1196" i="6"/>
  <c r="P1196" i="6" s="1"/>
  <c r="L1196" i="6"/>
  <c r="Z1196" i="6" s="1"/>
  <c r="AZ1197" i="6"/>
  <c r="U400" i="6"/>
  <c r="B400" i="6"/>
  <c r="AG400" i="6"/>
  <c r="AN401" i="6" l="1"/>
  <c r="AO402" i="6"/>
  <c r="AR402" i="6" s="1"/>
  <c r="BA1197" i="6"/>
  <c r="BB1197" i="6" s="1"/>
  <c r="G1197" i="6"/>
  <c r="O1197" i="6" s="1"/>
  <c r="C1197" i="6"/>
  <c r="V400" i="6"/>
  <c r="AD401" i="6"/>
  <c r="AC401" i="6"/>
  <c r="AL401" i="6" l="1"/>
  <c r="E401" i="6" s="1"/>
  <c r="AK401" i="6"/>
  <c r="D401" i="6" s="1"/>
  <c r="S401" i="6" s="1"/>
  <c r="T401" i="6" s="1"/>
  <c r="AE401" i="6"/>
  <c r="AF401" i="6" s="1"/>
  <c r="AS402" i="6"/>
  <c r="AA402" i="6" s="1"/>
  <c r="N402" i="6" s="1"/>
  <c r="L1197" i="6"/>
  <c r="Z1197" i="6" s="1"/>
  <c r="H1197" i="6"/>
  <c r="P1197" i="6" s="1"/>
  <c r="AZ1198" i="6"/>
  <c r="I401" i="6"/>
  <c r="X402" i="6"/>
  <c r="Y402" i="6"/>
  <c r="F402" i="6" s="1"/>
  <c r="AT402" i="6"/>
  <c r="AB402" i="6" s="1"/>
  <c r="R402" i="6" s="1"/>
  <c r="M401" i="6" l="1"/>
  <c r="Q401" i="6" s="1"/>
  <c r="U401" i="6" s="1"/>
  <c r="AU402" i="6"/>
  <c r="G1198" i="6"/>
  <c r="O1198" i="6" s="1"/>
  <c r="C1198" i="6"/>
  <c r="BA1198" i="6"/>
  <c r="BB1198" i="6" s="1"/>
  <c r="J401" i="6"/>
  <c r="B401" i="6" s="1"/>
  <c r="AG401" i="6"/>
  <c r="AN402" i="6" l="1"/>
  <c r="AK402" i="6" s="1"/>
  <c r="AO403" i="6"/>
  <c r="AR403" i="6" s="1"/>
  <c r="H1198" i="6"/>
  <c r="P1198" i="6" s="1"/>
  <c r="L1198" i="6"/>
  <c r="Z1198" i="6" s="1"/>
  <c r="AZ1199" i="6"/>
  <c r="V401" i="6"/>
  <c r="AC402" i="6"/>
  <c r="AS403" i="6" l="1"/>
  <c r="BA1199" i="6"/>
  <c r="BB1199" i="6" s="1"/>
  <c r="G1199" i="6"/>
  <c r="O1199" i="6" s="1"/>
  <c r="C1199" i="6"/>
  <c r="I402" i="6"/>
  <c r="X403" i="6"/>
  <c r="Y403" i="6"/>
  <c r="F403" i="6" s="1"/>
  <c r="AT403" i="6"/>
  <c r="AB403" i="6" s="1"/>
  <c r="R403" i="6" s="1"/>
  <c r="AA403" i="6"/>
  <c r="N403" i="6" s="1"/>
  <c r="AE402" i="6"/>
  <c r="AL402" i="6"/>
  <c r="D402" i="6"/>
  <c r="AD402" i="6"/>
  <c r="AU403" i="6" l="1"/>
  <c r="H1199" i="6"/>
  <c r="P1199" i="6" s="1"/>
  <c r="L1199" i="6"/>
  <c r="Z1199" i="6" s="1"/>
  <c r="AZ1200" i="6"/>
  <c r="AF402" i="6"/>
  <c r="AG402" i="6" s="1"/>
  <c r="J402" i="6"/>
  <c r="S402" i="6"/>
  <c r="T402" i="6" s="1"/>
  <c r="E402" i="6"/>
  <c r="B402" i="6" s="1"/>
  <c r="M402" i="6"/>
  <c r="Q402" i="6" s="1"/>
  <c r="AN403" i="6" l="1"/>
  <c r="AK403" i="6" s="1"/>
  <c r="AO404" i="6"/>
  <c r="AR404" i="6" s="1"/>
  <c r="C1200" i="6"/>
  <c r="BA1200" i="6"/>
  <c r="BB1200" i="6" s="1"/>
  <c r="G1200" i="6"/>
  <c r="O1200" i="6" s="1"/>
  <c r="U402" i="6"/>
  <c r="V402" i="6" s="1"/>
  <c r="AC403" i="6"/>
  <c r="AS404" i="6" l="1"/>
  <c r="L1200" i="6"/>
  <c r="H1200" i="6"/>
  <c r="P1200" i="6" s="1"/>
  <c r="Z1200" i="6"/>
  <c r="AZ1201" i="6"/>
  <c r="I403" i="6"/>
  <c r="X404" i="6"/>
  <c r="Y404" i="6"/>
  <c r="F404" i="6" s="1"/>
  <c r="AE403" i="6"/>
  <c r="D403" i="6"/>
  <c r="AL403" i="6"/>
  <c r="AD403" i="6"/>
  <c r="AA404" i="6"/>
  <c r="N404" i="6" s="1"/>
  <c r="AT404" i="6"/>
  <c r="AB404" i="6" s="1"/>
  <c r="R404" i="6" s="1"/>
  <c r="AU404" i="6" l="1"/>
  <c r="BA1201" i="6"/>
  <c r="BB1201" i="6" s="1"/>
  <c r="C1201" i="6"/>
  <c r="G1201" i="6"/>
  <c r="O1201" i="6" s="1"/>
  <c r="AF403" i="6"/>
  <c r="AG403" i="6" s="1"/>
  <c r="J403" i="6"/>
  <c r="S403" i="6"/>
  <c r="T403" i="6" s="1"/>
  <c r="E403" i="6"/>
  <c r="M403" i="6"/>
  <c r="Q403" i="6" s="1"/>
  <c r="AN404" i="6" l="1"/>
  <c r="AK404" i="6" s="1"/>
  <c r="AO405" i="6"/>
  <c r="AR405" i="6" s="1"/>
  <c r="L1201" i="6"/>
  <c r="Z1201" i="6" s="1"/>
  <c r="H1201" i="6"/>
  <c r="P1201" i="6" s="1"/>
  <c r="AZ1202" i="6"/>
  <c r="B403" i="6"/>
  <c r="U403" i="6"/>
  <c r="AC404" i="6"/>
  <c r="AS405" i="6" l="1"/>
  <c r="AA405" i="6" s="1"/>
  <c r="N405" i="6" s="1"/>
  <c r="G1202" i="6"/>
  <c r="O1202" i="6" s="1"/>
  <c r="C1202" i="6"/>
  <c r="BA1202" i="6"/>
  <c r="BB1202" i="6" s="1"/>
  <c r="AZ1203" i="6" s="1"/>
  <c r="V403" i="6"/>
  <c r="I404" i="6"/>
  <c r="X405" i="6"/>
  <c r="Y405" i="6"/>
  <c r="F405" i="6" s="1"/>
  <c r="AT405" i="6"/>
  <c r="AB405" i="6" s="1"/>
  <c r="R405" i="6" s="1"/>
  <c r="AL404" i="6"/>
  <c r="AD404" i="6"/>
  <c r="D404" i="6"/>
  <c r="AE404" i="6"/>
  <c r="AU405" i="6" l="1"/>
  <c r="BA1203" i="6"/>
  <c r="BB1203" i="6" s="1"/>
  <c r="G1203" i="6"/>
  <c r="O1203" i="6" s="1"/>
  <c r="C1203" i="6"/>
  <c r="L1202" i="6"/>
  <c r="Z1202" i="6" s="1"/>
  <c r="H1202" i="6"/>
  <c r="P1202" i="6" s="1"/>
  <c r="AF404" i="6"/>
  <c r="AG404" i="6" s="1"/>
  <c r="J404" i="6"/>
  <c r="S404" i="6"/>
  <c r="T404" i="6" s="1"/>
  <c r="E404" i="6"/>
  <c r="M404" i="6"/>
  <c r="Q404" i="6" s="1"/>
  <c r="AN405" i="6" l="1"/>
  <c r="AK405" i="6" s="1"/>
  <c r="AO406" i="6"/>
  <c r="AR406" i="6" s="1"/>
  <c r="B404" i="6"/>
  <c r="L1203" i="6"/>
  <c r="Z1203" i="6" s="1"/>
  <c r="H1203" i="6"/>
  <c r="P1203" i="6" s="1"/>
  <c r="AZ1204" i="6"/>
  <c r="U404" i="6"/>
  <c r="AC405" i="6"/>
  <c r="AS406" i="6" l="1"/>
  <c r="AA406" i="6" s="1"/>
  <c r="N406" i="6" s="1"/>
  <c r="V404" i="6"/>
  <c r="BA1204" i="6"/>
  <c r="BB1204" i="6" s="1"/>
  <c r="AZ1205" i="6" s="1"/>
  <c r="G1204" i="6"/>
  <c r="O1204" i="6" s="1"/>
  <c r="C1204" i="6"/>
  <c r="I405" i="6"/>
  <c r="X406" i="6"/>
  <c r="Y406" i="6"/>
  <c r="F406" i="6" s="1"/>
  <c r="AD405" i="6"/>
  <c r="AE405" i="6"/>
  <c r="D405" i="6"/>
  <c r="AL405" i="6"/>
  <c r="AT406" i="6"/>
  <c r="AB406" i="6" s="1"/>
  <c r="R406" i="6" s="1"/>
  <c r="AU406" i="6" l="1"/>
  <c r="G1205" i="6"/>
  <c r="O1205" i="6" s="1"/>
  <c r="C1205" i="6"/>
  <c r="BA1205" i="6"/>
  <c r="BB1205" i="6" s="1"/>
  <c r="AZ1206" i="6" s="1"/>
  <c r="H1204" i="6"/>
  <c r="P1204" i="6" s="1"/>
  <c r="L1204" i="6"/>
  <c r="Z1204" i="6"/>
  <c r="AF405" i="6"/>
  <c r="AG405" i="6" s="1"/>
  <c r="J405" i="6"/>
  <c r="S405" i="6"/>
  <c r="T405" i="6" s="1"/>
  <c r="E405" i="6"/>
  <c r="M405" i="6"/>
  <c r="Q405" i="6" s="1"/>
  <c r="AN406" i="6" l="1"/>
  <c r="AK406" i="6" s="1"/>
  <c r="AO407" i="6"/>
  <c r="AR407" i="6" s="1"/>
  <c r="BA1206" i="6"/>
  <c r="BB1206" i="6" s="1"/>
  <c r="AZ1207" i="6" s="1"/>
  <c r="G1206" i="6"/>
  <c r="O1206" i="6" s="1"/>
  <c r="C1206" i="6"/>
  <c r="H1205" i="6"/>
  <c r="P1205" i="6" s="1"/>
  <c r="L1205" i="6"/>
  <c r="Z1205" i="6" s="1"/>
  <c r="B405" i="6"/>
  <c r="U405" i="6"/>
  <c r="AC406" i="6"/>
  <c r="AS407" i="6" l="1"/>
  <c r="G1207" i="6"/>
  <c r="O1207" i="6" s="1"/>
  <c r="BA1207" i="6"/>
  <c r="BB1207" i="6" s="1"/>
  <c r="C1207" i="6"/>
  <c r="H1206" i="6"/>
  <c r="P1206" i="6" s="1"/>
  <c r="L1206" i="6"/>
  <c r="Z1206" i="6" s="1"/>
  <c r="V405" i="6"/>
  <c r="I406" i="6"/>
  <c r="X407" i="6"/>
  <c r="Y407" i="6"/>
  <c r="F407" i="6" s="1"/>
  <c r="AT407" i="6"/>
  <c r="AB407" i="6" s="1"/>
  <c r="R407" i="6" s="1"/>
  <c r="AA407" i="6"/>
  <c r="N407" i="6" s="1"/>
  <c r="D406" i="6"/>
  <c r="AL406" i="6"/>
  <c r="AD406" i="6"/>
  <c r="AE406" i="6"/>
  <c r="AU407" i="6" l="1"/>
  <c r="H1207" i="6"/>
  <c r="P1207" i="6" s="1"/>
  <c r="L1207" i="6"/>
  <c r="Z1207" i="6" s="1"/>
  <c r="AZ1208" i="6"/>
  <c r="AF406" i="6"/>
  <c r="AG406" i="6" s="1"/>
  <c r="J406" i="6"/>
  <c r="S406" i="6"/>
  <c r="T406" i="6" s="1"/>
  <c r="E406" i="6"/>
  <c r="M406" i="6"/>
  <c r="Q406" i="6" s="1"/>
  <c r="AN407" i="6" l="1"/>
  <c r="AK407" i="6" s="1"/>
  <c r="AO408" i="6"/>
  <c r="AR408" i="6" s="1"/>
  <c r="BA1208" i="6"/>
  <c r="G1208" i="6"/>
  <c r="O1208" i="6" s="1"/>
  <c r="C1208" i="6"/>
  <c r="B406" i="6"/>
  <c r="U406" i="6"/>
  <c r="AC407" i="6"/>
  <c r="AS408" i="6" l="1"/>
  <c r="AA408" i="6" s="1"/>
  <c r="N408" i="6" s="1"/>
  <c r="V406" i="6"/>
  <c r="H1208" i="6"/>
  <c r="P1208" i="6" s="1"/>
  <c r="L1208" i="6"/>
  <c r="Z1208" i="6" s="1"/>
  <c r="BB1208" i="6"/>
  <c r="AZ1209" i="6" s="1"/>
  <c r="I407" i="6"/>
  <c r="X408" i="6"/>
  <c r="Y408" i="6"/>
  <c r="F408" i="6" s="1"/>
  <c r="AT408" i="6"/>
  <c r="AB408" i="6" s="1"/>
  <c r="R408" i="6" s="1"/>
  <c r="AL407" i="6"/>
  <c r="AE407" i="6"/>
  <c r="AD407" i="6"/>
  <c r="D407" i="6"/>
  <c r="AU408" i="6" l="1"/>
  <c r="BA1209" i="6"/>
  <c r="G1209" i="6"/>
  <c r="O1209" i="6" s="1"/>
  <c r="C1209" i="6"/>
  <c r="AF407" i="6"/>
  <c r="AG407" i="6" s="1"/>
  <c r="J407" i="6"/>
  <c r="S407" i="6"/>
  <c r="T407" i="6" s="1"/>
  <c r="E407" i="6"/>
  <c r="M407" i="6"/>
  <c r="Q407" i="6" s="1"/>
  <c r="AN408" i="6" l="1"/>
  <c r="AK408" i="6" s="1"/>
  <c r="AO409" i="6"/>
  <c r="AR409" i="6" s="1"/>
  <c r="L1209" i="6"/>
  <c r="Z1209" i="6" s="1"/>
  <c r="H1209" i="6"/>
  <c r="P1209" i="6" s="1"/>
  <c r="BB1209" i="6"/>
  <c r="B407" i="6"/>
  <c r="U407" i="6"/>
  <c r="AC408" i="6"/>
  <c r="AY1210" i="6" l="1"/>
  <c r="AZ1210" i="6" s="1"/>
  <c r="AS409" i="6"/>
  <c r="V407" i="6"/>
  <c r="I408" i="6"/>
  <c r="X409" i="6"/>
  <c r="Y409" i="6"/>
  <c r="F409" i="6" s="1"/>
  <c r="D408" i="6"/>
  <c r="AD408" i="6"/>
  <c r="AE408" i="6"/>
  <c r="AL408" i="6"/>
  <c r="AA409" i="6"/>
  <c r="N409" i="6" s="1"/>
  <c r="AT409" i="6"/>
  <c r="AB409" i="6" s="1"/>
  <c r="R409" i="6" s="1"/>
  <c r="BA1210" i="6" l="1"/>
  <c r="G1210" i="6"/>
  <c r="O1210" i="6" s="1"/>
  <c r="C1210" i="6"/>
  <c r="H1210" i="6" s="1"/>
  <c r="P1210" i="6" s="1"/>
  <c r="AU409" i="6"/>
  <c r="BB1210" i="6"/>
  <c r="AZ1211" i="6" s="1"/>
  <c r="AF408" i="6"/>
  <c r="AG408" i="6" s="1"/>
  <c r="J408" i="6"/>
  <c r="S408" i="6"/>
  <c r="T408" i="6" s="1"/>
  <c r="E408" i="6"/>
  <c r="M408" i="6"/>
  <c r="Q408" i="6" s="1"/>
  <c r="B408" i="6" l="1"/>
  <c r="L1210" i="6"/>
  <c r="Z1210" i="6" s="1"/>
  <c r="AN409" i="6"/>
  <c r="AK409" i="6" s="1"/>
  <c r="AO410" i="6"/>
  <c r="AR410" i="6" s="1"/>
  <c r="BA1211" i="6"/>
  <c r="G1211" i="6"/>
  <c r="O1211" i="6" s="1"/>
  <c r="C1211" i="6"/>
  <c r="U408" i="6"/>
  <c r="AC409" i="6"/>
  <c r="V408" i="6" l="1"/>
  <c r="AS410" i="6"/>
  <c r="AA410" i="6" s="1"/>
  <c r="N410" i="6" s="1"/>
  <c r="L1211" i="6"/>
  <c r="Z1211" i="6" s="1"/>
  <c r="H1211" i="6"/>
  <c r="P1211" i="6" s="1"/>
  <c r="BB1211" i="6"/>
  <c r="AZ1212" i="6" s="1"/>
  <c r="I409" i="6"/>
  <c r="X410" i="6"/>
  <c r="Y410" i="6"/>
  <c r="F410" i="6" s="1"/>
  <c r="AT410" i="6"/>
  <c r="AB410" i="6" s="1"/>
  <c r="R410" i="6" s="1"/>
  <c r="AL409" i="6"/>
  <c r="AE409" i="6"/>
  <c r="AD409" i="6"/>
  <c r="D409" i="6"/>
  <c r="AU410" i="6" l="1"/>
  <c r="BA1212" i="6"/>
  <c r="G1212" i="6"/>
  <c r="O1212" i="6" s="1"/>
  <c r="C1212" i="6"/>
  <c r="AF409" i="6"/>
  <c r="AG409" i="6" s="1"/>
  <c r="J409" i="6"/>
  <c r="S409" i="6"/>
  <c r="T409" i="6" s="1"/>
  <c r="E409" i="6"/>
  <c r="M409" i="6"/>
  <c r="Q409" i="6" s="1"/>
  <c r="AN410" i="6" l="1"/>
  <c r="AK410" i="6" s="1"/>
  <c r="AO411" i="6"/>
  <c r="AR411" i="6" s="1"/>
  <c r="H1212" i="6"/>
  <c r="P1212" i="6" s="1"/>
  <c r="L1212" i="6"/>
  <c r="Z1212" i="6" s="1"/>
  <c r="BB1212" i="6"/>
  <c r="AZ1213" i="6" s="1"/>
  <c r="B409" i="6"/>
  <c r="U409" i="6"/>
  <c r="AC410" i="6"/>
  <c r="AS411" i="6" l="1"/>
  <c r="C1213" i="6"/>
  <c r="BA1213" i="6"/>
  <c r="G1213" i="6"/>
  <c r="O1213" i="6" s="1"/>
  <c r="V409" i="6"/>
  <c r="I410" i="6"/>
  <c r="X411" i="6"/>
  <c r="Y411" i="6"/>
  <c r="F411" i="6" s="1"/>
  <c r="AD410" i="6"/>
  <c r="AE410" i="6"/>
  <c r="AL410" i="6"/>
  <c r="D410" i="6"/>
  <c r="AA411" i="6"/>
  <c r="N411" i="6" s="1"/>
  <c r="AT411" i="6"/>
  <c r="AB411" i="6" s="1"/>
  <c r="R411" i="6" s="1"/>
  <c r="AU411" i="6" l="1"/>
  <c r="H1213" i="6"/>
  <c r="P1213" i="6" s="1"/>
  <c r="L1213" i="6"/>
  <c r="Z1213" i="6" s="1"/>
  <c r="BB1213" i="6"/>
  <c r="AZ1214" i="6" s="1"/>
  <c r="AF410" i="6"/>
  <c r="AG410" i="6" s="1"/>
  <c r="J410" i="6"/>
  <c r="S410" i="6"/>
  <c r="T410" i="6" s="1"/>
  <c r="E410" i="6"/>
  <c r="M410" i="6"/>
  <c r="Q410" i="6" s="1"/>
  <c r="AN411" i="6" l="1"/>
  <c r="AK411" i="6" s="1"/>
  <c r="AO412" i="6"/>
  <c r="AR412" i="6" s="1"/>
  <c r="C1214" i="6"/>
  <c r="BA1214" i="6"/>
  <c r="G1214" i="6"/>
  <c r="O1214" i="6" s="1"/>
  <c r="B410" i="6"/>
  <c r="U410" i="6"/>
  <c r="AC411" i="6"/>
  <c r="AS412" i="6" l="1"/>
  <c r="AA412" i="6" s="1"/>
  <c r="N412" i="6" s="1"/>
  <c r="V410" i="6"/>
  <c r="L1214" i="6"/>
  <c r="Z1214" i="6" s="1"/>
  <c r="H1214" i="6"/>
  <c r="P1214" i="6" s="1"/>
  <c r="BB1214" i="6"/>
  <c r="AZ1215" i="6" s="1"/>
  <c r="I411" i="6"/>
  <c r="X412" i="6"/>
  <c r="Y412" i="6"/>
  <c r="F412" i="6" s="1"/>
  <c r="AE411" i="6"/>
  <c r="AL411" i="6"/>
  <c r="D411" i="6"/>
  <c r="AD411" i="6"/>
  <c r="AT412" i="6"/>
  <c r="AB412" i="6" s="1"/>
  <c r="R412" i="6" s="1"/>
  <c r="AU412" i="6" l="1"/>
  <c r="C1215" i="6"/>
  <c r="G1215" i="6"/>
  <c r="O1215" i="6" s="1"/>
  <c r="BA1215" i="6"/>
  <c r="AF411" i="6"/>
  <c r="AG411" i="6" s="1"/>
  <c r="J411" i="6"/>
  <c r="S411" i="6"/>
  <c r="T411" i="6" s="1"/>
  <c r="E411" i="6"/>
  <c r="M411" i="6"/>
  <c r="Q411" i="6" s="1"/>
  <c r="AN412" i="6" l="1"/>
  <c r="AK412" i="6" s="1"/>
  <c r="AO413" i="6"/>
  <c r="AR413" i="6" s="1"/>
  <c r="L1215" i="6"/>
  <c r="Z1215" i="6" s="1"/>
  <c r="H1215" i="6"/>
  <c r="P1215" i="6" s="1"/>
  <c r="BB1215" i="6"/>
  <c r="AZ1216" i="6" s="1"/>
  <c r="B411" i="6"/>
  <c r="U411" i="6"/>
  <c r="AC412" i="6"/>
  <c r="AS413" i="6" l="1"/>
  <c r="BA1216" i="6"/>
  <c r="G1216" i="6"/>
  <c r="O1216" i="6" s="1"/>
  <c r="C1216" i="6"/>
  <c r="V411" i="6"/>
  <c r="I412" i="6"/>
  <c r="X413" i="6"/>
  <c r="Y413" i="6"/>
  <c r="F413" i="6" s="1"/>
  <c r="D412" i="6"/>
  <c r="AL412" i="6"/>
  <c r="AD412" i="6"/>
  <c r="AE412" i="6"/>
  <c r="AA413" i="6"/>
  <c r="N413" i="6" s="1"/>
  <c r="AT413" i="6"/>
  <c r="AB413" i="6" s="1"/>
  <c r="R413" i="6" s="1"/>
  <c r="AU413" i="6" l="1"/>
  <c r="H1216" i="6"/>
  <c r="P1216" i="6" s="1"/>
  <c r="L1216" i="6"/>
  <c r="Z1216" i="6" s="1"/>
  <c r="BB1216" i="6"/>
  <c r="AZ1217" i="6" s="1"/>
  <c r="AF412" i="6"/>
  <c r="AG412" i="6" s="1"/>
  <c r="J412" i="6"/>
  <c r="S412" i="6"/>
  <c r="T412" i="6" s="1"/>
  <c r="E412" i="6"/>
  <c r="M412" i="6"/>
  <c r="Q412" i="6" s="1"/>
  <c r="AN413" i="6" l="1"/>
  <c r="AO414" i="6"/>
  <c r="AR414" i="6" s="1"/>
  <c r="BA1217" i="6"/>
  <c r="G1217" i="6"/>
  <c r="O1217" i="6" s="1"/>
  <c r="C1217" i="6"/>
  <c r="B412" i="6"/>
  <c r="U412" i="6"/>
  <c r="AC413" i="6"/>
  <c r="AE413" i="6" l="1"/>
  <c r="AK413" i="6"/>
  <c r="D413" i="6" s="1"/>
  <c r="AL413" i="6"/>
  <c r="E413" i="6" s="1"/>
  <c r="AD413" i="6"/>
  <c r="AS414" i="6"/>
  <c r="AA414" i="6" s="1"/>
  <c r="N414" i="6" s="1"/>
  <c r="L1217" i="6"/>
  <c r="Z1217" i="6" s="1"/>
  <c r="H1217" i="6"/>
  <c r="P1217" i="6" s="1"/>
  <c r="BB1217" i="6"/>
  <c r="AZ1218" i="6" s="1"/>
  <c r="V412" i="6"/>
  <c r="I413" i="6"/>
  <c r="X414" i="6"/>
  <c r="J413" i="6" s="1"/>
  <c r="Y414" i="6"/>
  <c r="F414" i="6" s="1"/>
  <c r="AT414" i="6"/>
  <c r="AB414" i="6" s="1"/>
  <c r="R414" i="6" s="1"/>
  <c r="AF413" i="6" l="1"/>
  <c r="AG413" i="6" s="1"/>
  <c r="S413" i="6"/>
  <c r="T413" i="6" s="1"/>
  <c r="M413" i="6"/>
  <c r="Q413" i="6" s="1"/>
  <c r="U413" i="6" s="1"/>
  <c r="AU414" i="6"/>
  <c r="BA1218" i="6"/>
  <c r="G1218" i="6"/>
  <c r="O1218" i="6" s="1"/>
  <c r="C1218" i="6"/>
  <c r="B413" i="6"/>
  <c r="AN414" i="6" l="1"/>
  <c r="AK414" i="6" s="1"/>
  <c r="AO415" i="6"/>
  <c r="AR415" i="6" s="1"/>
  <c r="V413" i="6"/>
  <c r="H1218" i="6"/>
  <c r="P1218" i="6" s="1"/>
  <c r="L1218" i="6"/>
  <c r="Z1218" i="6" s="1"/>
  <c r="BB1218" i="6"/>
  <c r="AZ1219" i="6" s="1"/>
  <c r="AC414" i="6"/>
  <c r="AS415" i="6" l="1"/>
  <c r="AA415" i="6" s="1"/>
  <c r="N415" i="6" s="1"/>
  <c r="BA1219" i="6"/>
  <c r="G1219" i="6"/>
  <c r="O1219" i="6" s="1"/>
  <c r="C1219" i="6"/>
  <c r="I414" i="6"/>
  <c r="X415" i="6"/>
  <c r="J414" i="6" s="1"/>
  <c r="Y415" i="6"/>
  <c r="F415" i="6" s="1"/>
  <c r="AD414" i="6"/>
  <c r="AL414" i="6"/>
  <c r="AE414" i="6"/>
  <c r="D414" i="6"/>
  <c r="AT415" i="6"/>
  <c r="AB415" i="6" s="1"/>
  <c r="R415" i="6" s="1"/>
  <c r="AU415" i="6" l="1"/>
  <c r="L1219" i="6"/>
  <c r="H1219" i="6"/>
  <c r="P1219" i="6" s="1"/>
  <c r="Z1219" i="6"/>
  <c r="BB1219" i="6"/>
  <c r="AZ1220" i="6" s="1"/>
  <c r="AF414" i="6"/>
  <c r="AG414" i="6" s="1"/>
  <c r="S414" i="6"/>
  <c r="T414" i="6" s="1"/>
  <c r="E414" i="6"/>
  <c r="B414" i="6" s="1"/>
  <c r="M414" i="6"/>
  <c r="Q414" i="6" s="1"/>
  <c r="AN415" i="6" l="1"/>
  <c r="AK415" i="6" s="1"/>
  <c r="AO416" i="6"/>
  <c r="AR416" i="6" s="1"/>
  <c r="BA1220" i="6"/>
  <c r="C1220" i="6"/>
  <c r="G1220" i="6"/>
  <c r="O1220" i="6" s="1"/>
  <c r="U414" i="6"/>
  <c r="V414" i="6" s="1"/>
  <c r="AC415" i="6"/>
  <c r="AS416" i="6" l="1"/>
  <c r="AA416" i="6" s="1"/>
  <c r="N416" i="6" s="1"/>
  <c r="H1220" i="6"/>
  <c r="P1220" i="6" s="1"/>
  <c r="L1220" i="6"/>
  <c r="Z1220" i="6" s="1"/>
  <c r="BB1220" i="6"/>
  <c r="AZ1221" i="6" s="1"/>
  <c r="I415" i="6"/>
  <c r="X416" i="6"/>
  <c r="Y416" i="6"/>
  <c r="F416" i="6" s="1"/>
  <c r="AT416" i="6"/>
  <c r="AB416" i="6" s="1"/>
  <c r="R416" i="6" s="1"/>
  <c r="D415" i="6"/>
  <c r="AL415" i="6"/>
  <c r="AD415" i="6"/>
  <c r="AE415" i="6"/>
  <c r="AU416" i="6" l="1"/>
  <c r="BA1221" i="6"/>
  <c r="G1221" i="6"/>
  <c r="O1221" i="6" s="1"/>
  <c r="C1221" i="6"/>
  <c r="AF415" i="6"/>
  <c r="AG415" i="6" s="1"/>
  <c r="J415" i="6"/>
  <c r="S415" i="6"/>
  <c r="T415" i="6" s="1"/>
  <c r="E415" i="6"/>
  <c r="B415" i="6" s="1"/>
  <c r="M415" i="6"/>
  <c r="Q415" i="6" s="1"/>
  <c r="AN416" i="6" l="1"/>
  <c r="AO417" i="6"/>
  <c r="AR417" i="6" s="1"/>
  <c r="H1221" i="6"/>
  <c r="P1221" i="6" s="1"/>
  <c r="L1221" i="6"/>
  <c r="Z1221" i="6" s="1"/>
  <c r="BB1221" i="6"/>
  <c r="AZ1222" i="6" s="1"/>
  <c r="U415" i="6"/>
  <c r="V415" i="6" s="1"/>
  <c r="AC416" i="6"/>
  <c r="AE416" i="6" l="1"/>
  <c r="AK416" i="6"/>
  <c r="D416" i="6" s="1"/>
  <c r="AL416" i="6"/>
  <c r="E416" i="6" s="1"/>
  <c r="AD416" i="6"/>
  <c r="AS417" i="6"/>
  <c r="AA417" i="6" s="1"/>
  <c r="N417" i="6" s="1"/>
  <c r="C1222" i="6"/>
  <c r="C18" i="6" s="1"/>
  <c r="C19" i="6" s="1"/>
  <c r="BA1222" i="6"/>
  <c r="BB1222" i="6" s="1"/>
  <c r="G1222" i="6"/>
  <c r="I416" i="6"/>
  <c r="X417" i="6"/>
  <c r="Y417" i="6"/>
  <c r="F417" i="6" s="1"/>
  <c r="AT417" i="6"/>
  <c r="AB417" i="6" s="1"/>
  <c r="R417" i="6" s="1"/>
  <c r="O1222" i="6" l="1"/>
  <c r="O18" i="6" s="1"/>
  <c r="O19" i="6" s="1"/>
  <c r="G18" i="6"/>
  <c r="G19" i="6" s="1"/>
  <c r="AF416" i="6"/>
  <c r="AG416" i="6" s="1"/>
  <c r="S416" i="6"/>
  <c r="T416" i="6" s="1"/>
  <c r="M416" i="6"/>
  <c r="Q416" i="6" s="1"/>
  <c r="AU417" i="6"/>
  <c r="L1222" i="6"/>
  <c r="H1222" i="6"/>
  <c r="J416" i="6"/>
  <c r="B416" i="6" s="1"/>
  <c r="U416" i="6" l="1"/>
  <c r="P1222" i="6"/>
  <c r="P18" i="6" s="1"/>
  <c r="P19" i="6" s="1"/>
  <c r="H18" i="6"/>
  <c r="H19" i="6" s="1"/>
  <c r="Z1222" i="6"/>
  <c r="L18" i="6"/>
  <c r="L19" i="6" s="1"/>
  <c r="AN417" i="6"/>
  <c r="AK417" i="6" s="1"/>
  <c r="D417" i="6" s="1"/>
  <c r="AO418" i="6"/>
  <c r="AR418" i="6" s="1"/>
  <c r="V416" i="6"/>
  <c r="AC417" i="6"/>
  <c r="AE417" i="6" l="1"/>
  <c r="AD417" i="6"/>
  <c r="S417" i="6" s="1"/>
  <c r="T417" i="6" s="1"/>
  <c r="AL417" i="6"/>
  <c r="E417" i="6" s="1"/>
  <c r="AS418" i="6"/>
  <c r="AA418" i="6" s="1"/>
  <c r="N418" i="6" s="1"/>
  <c r="I417" i="6"/>
  <c r="AF417" i="6"/>
  <c r="X418" i="6"/>
  <c r="Y418" i="6"/>
  <c r="F418" i="6" s="1"/>
  <c r="AT418" i="6"/>
  <c r="AB418" i="6" s="1"/>
  <c r="R418" i="6" s="1"/>
  <c r="M417" i="6" l="1"/>
  <c r="Q417" i="6" s="1"/>
  <c r="AU418" i="6"/>
  <c r="J417" i="6"/>
  <c r="B417" i="6" s="1"/>
  <c r="U417" i="6"/>
  <c r="AG417" i="6"/>
  <c r="AN418" i="6" l="1"/>
  <c r="AO419" i="6"/>
  <c r="AR419" i="6" s="1"/>
  <c r="V417" i="6"/>
  <c r="AC418" i="6"/>
  <c r="AE418" i="6" l="1"/>
  <c r="AK418" i="6"/>
  <c r="AD418" i="6"/>
  <c r="D418" i="6"/>
  <c r="S418" i="6" s="1"/>
  <c r="T418" i="6" s="1"/>
  <c r="AL418" i="6"/>
  <c r="E418" i="6" s="1"/>
  <c r="AS419" i="6"/>
  <c r="AA419" i="6" s="1"/>
  <c r="N419" i="6" s="1"/>
  <c r="I418" i="6"/>
  <c r="AF418" i="6"/>
  <c r="X419" i="6"/>
  <c r="Y419" i="6"/>
  <c r="F419" i="6" s="1"/>
  <c r="AT419" i="6"/>
  <c r="AB419" i="6" s="1"/>
  <c r="R419" i="6" s="1"/>
  <c r="M418" i="6" l="1"/>
  <c r="Q418" i="6" s="1"/>
  <c r="U418" i="6" s="1"/>
  <c r="AU419" i="6"/>
  <c r="J418" i="6"/>
  <c r="B418" i="6" s="1"/>
  <c r="AG418" i="6"/>
  <c r="AN419" i="6" l="1"/>
  <c r="AK419" i="6" s="1"/>
  <c r="AO420" i="6"/>
  <c r="AR420" i="6" s="1"/>
  <c r="V418" i="6"/>
  <c r="AC419" i="6"/>
  <c r="AS420" i="6" l="1"/>
  <c r="I419" i="6"/>
  <c r="X420" i="6"/>
  <c r="Y420" i="6"/>
  <c r="F420" i="6" s="1"/>
  <c r="D419" i="6"/>
  <c r="AL419" i="6"/>
  <c r="AE419" i="6"/>
  <c r="AD419" i="6"/>
  <c r="AA420" i="6"/>
  <c r="N420" i="6" s="1"/>
  <c r="AT420" i="6"/>
  <c r="AB420" i="6" s="1"/>
  <c r="R420" i="6" s="1"/>
  <c r="AU420" i="6" l="1"/>
  <c r="AF419" i="6"/>
  <c r="AG419" i="6" s="1"/>
  <c r="J419" i="6"/>
  <c r="S419" i="6"/>
  <c r="T419" i="6" s="1"/>
  <c r="E419" i="6"/>
  <c r="M419" i="6"/>
  <c r="Q419" i="6" s="1"/>
  <c r="B419" i="6" l="1"/>
  <c r="AN420" i="6"/>
  <c r="AO421" i="6"/>
  <c r="AR421" i="6" s="1"/>
  <c r="U419" i="6"/>
  <c r="AC420" i="6"/>
  <c r="V419" i="6" l="1"/>
  <c r="AK420" i="6"/>
  <c r="D420" i="6" s="1"/>
  <c r="AD420" i="6"/>
  <c r="AE420" i="6"/>
  <c r="AL420" i="6"/>
  <c r="E420" i="6" s="1"/>
  <c r="AS421" i="6"/>
  <c r="AA421" i="6" s="1"/>
  <c r="N421" i="6" s="1"/>
  <c r="I420" i="6"/>
  <c r="X421" i="6"/>
  <c r="Y421" i="6"/>
  <c r="F421" i="6" s="1"/>
  <c r="AT421" i="6"/>
  <c r="AB421" i="6" s="1"/>
  <c r="R421" i="6" s="1"/>
  <c r="S420" i="6" l="1"/>
  <c r="T420" i="6" s="1"/>
  <c r="AF420" i="6"/>
  <c r="AG420" i="6" s="1"/>
  <c r="M420" i="6"/>
  <c r="Q420" i="6" s="1"/>
  <c r="AU421" i="6"/>
  <c r="J420" i="6"/>
  <c r="B420" i="6" s="1"/>
  <c r="U420" i="6" l="1"/>
  <c r="V420" i="6" s="1"/>
  <c r="AN421" i="6"/>
  <c r="AK421" i="6" s="1"/>
  <c r="D421" i="6" s="1"/>
  <c r="AO422" i="6"/>
  <c r="AR422" i="6" s="1"/>
  <c r="AC421" i="6"/>
  <c r="AD421" i="6" l="1"/>
  <c r="AE421" i="6"/>
  <c r="AL421" i="6"/>
  <c r="E421" i="6" s="1"/>
  <c r="AS422" i="6"/>
  <c r="AA422" i="6" s="1"/>
  <c r="N422" i="6" s="1"/>
  <c r="I421" i="6"/>
  <c r="AF421" i="6"/>
  <c r="X422" i="6"/>
  <c r="Y422" i="6"/>
  <c r="F422" i="6" s="1"/>
  <c r="S421" i="6"/>
  <c r="T421" i="6" s="1"/>
  <c r="AT422" i="6"/>
  <c r="AB422" i="6" s="1"/>
  <c r="R422" i="6" s="1"/>
  <c r="M421" i="6" l="1"/>
  <c r="Q421" i="6" s="1"/>
  <c r="AU422" i="6"/>
  <c r="J421" i="6"/>
  <c r="B421" i="6" s="1"/>
  <c r="U421" i="6"/>
  <c r="AG421" i="6"/>
  <c r="AN422" i="6" l="1"/>
  <c r="AK422" i="6" s="1"/>
  <c r="AO423" i="6"/>
  <c r="AR423" i="6" s="1"/>
  <c r="V421" i="6"/>
  <c r="AC422" i="6"/>
  <c r="AS423" i="6" l="1"/>
  <c r="AA423" i="6" s="1"/>
  <c r="N423" i="6" s="1"/>
  <c r="I422" i="6"/>
  <c r="X423" i="6"/>
  <c r="Y423" i="6"/>
  <c r="F423" i="6" s="1"/>
  <c r="AD422" i="6"/>
  <c r="AE422" i="6"/>
  <c r="AL422" i="6"/>
  <c r="D422" i="6"/>
  <c r="AT423" i="6"/>
  <c r="AB423" i="6" s="1"/>
  <c r="R423" i="6" s="1"/>
  <c r="AU423" i="6" l="1"/>
  <c r="AF422" i="6"/>
  <c r="AG422" i="6" s="1"/>
  <c r="J422" i="6"/>
  <c r="S422" i="6"/>
  <c r="T422" i="6" s="1"/>
  <c r="E422" i="6"/>
  <c r="M422" i="6"/>
  <c r="Q422" i="6" s="1"/>
  <c r="AN423" i="6" l="1"/>
  <c r="AK423" i="6" s="1"/>
  <c r="D423" i="6" s="1"/>
  <c r="AO424" i="6"/>
  <c r="AR424" i="6" s="1"/>
  <c r="B422" i="6"/>
  <c r="U422" i="6"/>
  <c r="AC423" i="6"/>
  <c r="AE423" i="6" l="1"/>
  <c r="AL423" i="6"/>
  <c r="E423" i="6" s="1"/>
  <c r="AD423" i="6"/>
  <c r="S423" i="6" s="1"/>
  <c r="T423" i="6" s="1"/>
  <c r="AS424" i="6"/>
  <c r="AA424" i="6" s="1"/>
  <c r="N424" i="6" s="1"/>
  <c r="V422" i="6"/>
  <c r="I423" i="6"/>
  <c r="X424" i="6"/>
  <c r="Y424" i="6"/>
  <c r="F424" i="6" s="1"/>
  <c r="AT424" i="6"/>
  <c r="AB424" i="6" s="1"/>
  <c r="R424" i="6" s="1"/>
  <c r="AF423" i="6" l="1"/>
  <c r="M423" i="6"/>
  <c r="Q423" i="6" s="1"/>
  <c r="U423" i="6" s="1"/>
  <c r="AU424" i="6"/>
  <c r="J423" i="6"/>
  <c r="B423" i="6" s="1"/>
  <c r="AG423" i="6"/>
  <c r="AN424" i="6" l="1"/>
  <c r="AK424" i="6" s="1"/>
  <c r="AO425" i="6"/>
  <c r="AR425" i="6" s="1"/>
  <c r="V423" i="6"/>
  <c r="AC424" i="6"/>
  <c r="AS425" i="6" l="1"/>
  <c r="AA425" i="6" s="1"/>
  <c r="N425" i="6" s="1"/>
  <c r="I424" i="6"/>
  <c r="X425" i="6"/>
  <c r="Y425" i="6"/>
  <c r="F425" i="6" s="1"/>
  <c r="AD424" i="6"/>
  <c r="AE424" i="6"/>
  <c r="AL424" i="6"/>
  <c r="D424" i="6"/>
  <c r="AT425" i="6"/>
  <c r="AB425" i="6" s="1"/>
  <c r="R425" i="6" s="1"/>
  <c r="AU425" i="6" l="1"/>
  <c r="AF424" i="6"/>
  <c r="J424" i="6"/>
  <c r="S424" i="6"/>
  <c r="T424" i="6" s="1"/>
  <c r="E424" i="6"/>
  <c r="M424" i="6"/>
  <c r="Q424" i="6" s="1"/>
  <c r="AG424" i="6"/>
  <c r="B424" i="6" l="1"/>
  <c r="AN425" i="6"/>
  <c r="AK425" i="6" s="1"/>
  <c r="AO426" i="6"/>
  <c r="AR426" i="6" s="1"/>
  <c r="U424" i="6"/>
  <c r="AC425" i="6"/>
  <c r="V424" i="6" l="1"/>
  <c r="AS426" i="6"/>
  <c r="AA426" i="6" s="1"/>
  <c r="N426" i="6" s="1"/>
  <c r="I425" i="6"/>
  <c r="X426" i="6"/>
  <c r="Y426" i="6"/>
  <c r="F426" i="6" s="1"/>
  <c r="D425" i="6"/>
  <c r="AE425" i="6"/>
  <c r="AL425" i="6"/>
  <c r="AD425" i="6"/>
  <c r="AT426" i="6"/>
  <c r="AB426" i="6" s="1"/>
  <c r="R426" i="6" s="1"/>
  <c r="AU426" i="6" l="1"/>
  <c r="AF425" i="6"/>
  <c r="J425" i="6"/>
  <c r="S425" i="6"/>
  <c r="T425" i="6" s="1"/>
  <c r="E425" i="6"/>
  <c r="M425" i="6"/>
  <c r="Q425" i="6" s="1"/>
  <c r="AG425" i="6"/>
  <c r="B425" i="6" l="1"/>
  <c r="AN426" i="6"/>
  <c r="AO427" i="6"/>
  <c r="AR427" i="6" s="1"/>
  <c r="U425" i="6"/>
  <c r="AC426" i="6"/>
  <c r="AD426" i="6" l="1"/>
  <c r="AK426" i="6"/>
  <c r="D426" i="6" s="1"/>
  <c r="V425" i="6"/>
  <c r="AL426" i="6"/>
  <c r="E426" i="6" s="1"/>
  <c r="AE426" i="6"/>
  <c r="AF426" i="6" s="1"/>
  <c r="AS427" i="6"/>
  <c r="AA427" i="6" s="1"/>
  <c r="N427" i="6" s="1"/>
  <c r="I426" i="6"/>
  <c r="X427" i="6"/>
  <c r="J426" i="6" s="1"/>
  <c r="Y427" i="6"/>
  <c r="F427" i="6" s="1"/>
  <c r="AT427" i="6"/>
  <c r="AB427" i="6" s="1"/>
  <c r="R427" i="6" s="1"/>
  <c r="S426" i="6" l="1"/>
  <c r="T426" i="6" s="1"/>
  <c r="M426" i="6"/>
  <c r="Q426" i="6" s="1"/>
  <c r="AU427" i="6"/>
  <c r="AO428" i="6" s="1"/>
  <c r="AR428" i="6" s="1"/>
  <c r="B426" i="6"/>
  <c r="AG426" i="6"/>
  <c r="U426" i="6" l="1"/>
  <c r="V426" i="6" s="1"/>
  <c r="AN427" i="6"/>
  <c r="AK427" i="6" s="1"/>
  <c r="AS428" i="6"/>
  <c r="AC427" i="6"/>
  <c r="I427" i="6" l="1"/>
  <c r="X428" i="6"/>
  <c r="Y428" i="6"/>
  <c r="F428" i="6" s="1"/>
  <c r="D427" i="6"/>
  <c r="AL427" i="6"/>
  <c r="AD427" i="6"/>
  <c r="AE427" i="6"/>
  <c r="AA428" i="6"/>
  <c r="N428" i="6" s="1"/>
  <c r="AT428" i="6"/>
  <c r="AB428" i="6" l="1"/>
  <c r="R428" i="6" s="1"/>
  <c r="AU428" i="6"/>
  <c r="AF427" i="6"/>
  <c r="AG427" i="6" s="1"/>
  <c r="J427" i="6"/>
  <c r="S427" i="6"/>
  <c r="T427" i="6" s="1"/>
  <c r="E427" i="6"/>
  <c r="M427" i="6"/>
  <c r="Q427" i="6" s="1"/>
  <c r="AN428" i="6" l="1"/>
  <c r="AK428" i="6" s="1"/>
  <c r="AO429" i="6"/>
  <c r="AR429" i="6" s="1"/>
  <c r="B427" i="6"/>
  <c r="U427" i="6"/>
  <c r="AC428" i="6"/>
  <c r="AS429" i="6" l="1"/>
  <c r="AA429" i="6" s="1"/>
  <c r="N429" i="6" s="1"/>
  <c r="V427" i="6"/>
  <c r="I428" i="6"/>
  <c r="X429" i="6"/>
  <c r="Y429" i="6"/>
  <c r="F429" i="6" s="1"/>
  <c r="AD428" i="6"/>
  <c r="D428" i="6"/>
  <c r="AL428" i="6"/>
  <c r="AE428" i="6"/>
  <c r="AT429" i="6"/>
  <c r="AB429" i="6" s="1"/>
  <c r="R429" i="6" s="1"/>
  <c r="AU429" i="6" l="1"/>
  <c r="AF428" i="6"/>
  <c r="AG428" i="6" s="1"/>
  <c r="J428" i="6"/>
  <c r="S428" i="6"/>
  <c r="T428" i="6" s="1"/>
  <c r="E428" i="6"/>
  <c r="M428" i="6"/>
  <c r="Q428" i="6" s="1"/>
  <c r="AN429" i="6" l="1"/>
  <c r="AO430" i="6"/>
  <c r="AR430" i="6" s="1"/>
  <c r="B428" i="6"/>
  <c r="U428" i="6"/>
  <c r="AC429" i="6"/>
  <c r="AE429" i="6" l="1"/>
  <c r="AK429" i="6"/>
  <c r="AD429" i="6"/>
  <c r="D429" i="6"/>
  <c r="AL429" i="6"/>
  <c r="E429" i="6" s="1"/>
  <c r="V428" i="6"/>
  <c r="AS430" i="6"/>
  <c r="AA430" i="6" s="1"/>
  <c r="N430" i="6" s="1"/>
  <c r="I429" i="6"/>
  <c r="X430" i="6"/>
  <c r="Y430" i="6"/>
  <c r="F430" i="6" s="1"/>
  <c r="AT430" i="6"/>
  <c r="AB430" i="6" s="1"/>
  <c r="R430" i="6" s="1"/>
  <c r="M429" i="6" l="1"/>
  <c r="Q429" i="6" s="1"/>
  <c r="S429" i="6"/>
  <c r="T429" i="6" s="1"/>
  <c r="AF429" i="6"/>
  <c r="AG429" i="6" s="1"/>
  <c r="AU430" i="6"/>
  <c r="J429" i="6"/>
  <c r="B429" i="6" s="1"/>
  <c r="U429" i="6" l="1"/>
  <c r="AN430" i="6"/>
  <c r="AK430" i="6" s="1"/>
  <c r="AO431" i="6"/>
  <c r="AR431" i="6" s="1"/>
  <c r="V429" i="6"/>
  <c r="AC430" i="6"/>
  <c r="AS431" i="6" l="1"/>
  <c r="AA431" i="6" s="1"/>
  <c r="N431" i="6" s="1"/>
  <c r="I430" i="6"/>
  <c r="X431" i="6"/>
  <c r="J430" i="6" s="1"/>
  <c r="Y431" i="6"/>
  <c r="F431" i="6" s="1"/>
  <c r="D430" i="6"/>
  <c r="AL430" i="6"/>
  <c r="AE430" i="6"/>
  <c r="AD430" i="6"/>
  <c r="AT431" i="6"/>
  <c r="AB431" i="6" s="1"/>
  <c r="R431" i="6" s="1"/>
  <c r="AU431" i="6" l="1"/>
  <c r="AF430" i="6"/>
  <c r="AG430" i="6" s="1"/>
  <c r="S430" i="6"/>
  <c r="T430" i="6" s="1"/>
  <c r="E430" i="6"/>
  <c r="B430" i="6" s="1"/>
  <c r="M430" i="6"/>
  <c r="Q430" i="6" s="1"/>
  <c r="AN431" i="6" l="1"/>
  <c r="AO432" i="6"/>
  <c r="AR432" i="6" s="1"/>
  <c r="U430" i="6"/>
  <c r="V430" i="6" s="1"/>
  <c r="AC431" i="6"/>
  <c r="AK431" i="6" l="1"/>
  <c r="D431" i="6" s="1"/>
  <c r="AE431" i="6"/>
  <c r="AD431" i="6"/>
  <c r="AL431" i="6"/>
  <c r="E431" i="6" s="1"/>
  <c r="AS432" i="6"/>
  <c r="AA432" i="6" s="1"/>
  <c r="N432" i="6" s="1"/>
  <c r="I431" i="6"/>
  <c r="X432" i="6"/>
  <c r="Y432" i="6"/>
  <c r="F432" i="6" s="1"/>
  <c r="AT432" i="6"/>
  <c r="AB432" i="6" s="1"/>
  <c r="R432" i="6" s="1"/>
  <c r="S431" i="6" l="1"/>
  <c r="T431" i="6" s="1"/>
  <c r="AF431" i="6"/>
  <c r="AG431" i="6" s="1"/>
  <c r="M431" i="6"/>
  <c r="Q431" i="6" s="1"/>
  <c r="AU432" i="6"/>
  <c r="J431" i="6"/>
  <c r="B431" i="6" s="1"/>
  <c r="U431" i="6" l="1"/>
  <c r="V431" i="6" s="1"/>
  <c r="AN432" i="6"/>
  <c r="AK432" i="6" s="1"/>
  <c r="AO433" i="6"/>
  <c r="AR433" i="6" s="1"/>
  <c r="AC432" i="6"/>
  <c r="AS433" i="6" l="1"/>
  <c r="AA433" i="6" s="1"/>
  <c r="N433" i="6" s="1"/>
  <c r="I432" i="6"/>
  <c r="X433" i="6"/>
  <c r="J432" i="6" s="1"/>
  <c r="Y433" i="6"/>
  <c r="F433" i="6" s="1"/>
  <c r="AD432" i="6"/>
  <c r="D432" i="6"/>
  <c r="AE432" i="6"/>
  <c r="AL432" i="6"/>
  <c r="AT433" i="6"/>
  <c r="AB433" i="6" s="1"/>
  <c r="R433" i="6" s="1"/>
  <c r="AU433" i="6" l="1"/>
  <c r="AF432" i="6"/>
  <c r="AG432" i="6" s="1"/>
  <c r="S432" i="6"/>
  <c r="T432" i="6" s="1"/>
  <c r="E432" i="6"/>
  <c r="B432" i="6" s="1"/>
  <c r="M432" i="6"/>
  <c r="Q432" i="6" s="1"/>
  <c r="AN433" i="6" l="1"/>
  <c r="AK433" i="6" s="1"/>
  <c r="AO434" i="6"/>
  <c r="AR434" i="6" s="1"/>
  <c r="U432" i="6"/>
  <c r="V432" i="6" s="1"/>
  <c r="AC433" i="6"/>
  <c r="AS434" i="6" l="1"/>
  <c r="AA434" i="6" s="1"/>
  <c r="N434" i="6" s="1"/>
  <c r="I433" i="6"/>
  <c r="X434" i="6"/>
  <c r="Y434" i="6"/>
  <c r="F434" i="6" s="1"/>
  <c r="AE433" i="6"/>
  <c r="AL433" i="6"/>
  <c r="D433" i="6"/>
  <c r="AD433" i="6"/>
  <c r="AT434" i="6"/>
  <c r="AB434" i="6" s="1"/>
  <c r="R434" i="6" s="1"/>
  <c r="AU434" i="6" l="1"/>
  <c r="AF433" i="6"/>
  <c r="J433" i="6"/>
  <c r="AG433" i="6"/>
  <c r="S433" i="6"/>
  <c r="T433" i="6" s="1"/>
  <c r="E433" i="6"/>
  <c r="M433" i="6"/>
  <c r="Q433" i="6" s="1"/>
  <c r="AN434" i="6" l="1"/>
  <c r="AK434" i="6" s="1"/>
  <c r="AO435" i="6"/>
  <c r="AR435" i="6" s="1"/>
  <c r="B433" i="6"/>
  <c r="U433" i="6"/>
  <c r="AC434" i="6"/>
  <c r="AS435" i="6" l="1"/>
  <c r="V433" i="6"/>
  <c r="I434" i="6"/>
  <c r="X435" i="6"/>
  <c r="Y435" i="6"/>
  <c r="F435" i="6" s="1"/>
  <c r="AA435" i="6"/>
  <c r="N435" i="6" s="1"/>
  <c r="AT435" i="6"/>
  <c r="AB435" i="6" s="1"/>
  <c r="R435" i="6" s="1"/>
  <c r="AE434" i="6"/>
  <c r="AD434" i="6"/>
  <c r="D434" i="6"/>
  <c r="AL434" i="6"/>
  <c r="AU435" i="6" l="1"/>
  <c r="AF434" i="6"/>
  <c r="J434" i="6"/>
  <c r="AG434" i="6"/>
  <c r="S434" i="6"/>
  <c r="T434" i="6" s="1"/>
  <c r="E434" i="6"/>
  <c r="M434" i="6"/>
  <c r="Q434" i="6" s="1"/>
  <c r="AN435" i="6" l="1"/>
  <c r="AK435" i="6" s="1"/>
  <c r="AO436" i="6"/>
  <c r="AR436" i="6" s="1"/>
  <c r="B434" i="6"/>
  <c r="U434" i="6"/>
  <c r="AC435" i="6"/>
  <c r="AS436" i="6" l="1"/>
  <c r="AA436" i="6" s="1"/>
  <c r="N436" i="6" s="1"/>
  <c r="V434" i="6"/>
  <c r="I435" i="6"/>
  <c r="X436" i="6"/>
  <c r="Y436" i="6"/>
  <c r="F436" i="6" s="1"/>
  <c r="D435" i="6"/>
  <c r="AL435" i="6"/>
  <c r="AE435" i="6"/>
  <c r="AD435" i="6"/>
  <c r="AT436" i="6"/>
  <c r="AB436" i="6" s="1"/>
  <c r="R436" i="6" s="1"/>
  <c r="AU436" i="6" l="1"/>
  <c r="AF435" i="6"/>
  <c r="J435" i="6"/>
  <c r="S435" i="6"/>
  <c r="T435" i="6" s="1"/>
  <c r="E435" i="6"/>
  <c r="M435" i="6"/>
  <c r="Q435" i="6" s="1"/>
  <c r="AG435" i="6"/>
  <c r="B435" i="6" l="1"/>
  <c r="AN436" i="6"/>
  <c r="AO437" i="6"/>
  <c r="AR437" i="6" s="1"/>
  <c r="U435" i="6"/>
  <c r="AC436" i="6"/>
  <c r="AL436" i="6" l="1"/>
  <c r="AK436" i="6"/>
  <c r="V435" i="6"/>
  <c r="D436" i="6"/>
  <c r="AE436" i="6"/>
  <c r="M436" i="6" s="1"/>
  <c r="Q436" i="6" s="1"/>
  <c r="AD436" i="6"/>
  <c r="AS437" i="6"/>
  <c r="AA437" i="6" s="1"/>
  <c r="N437" i="6" s="1"/>
  <c r="I436" i="6"/>
  <c r="X437" i="6"/>
  <c r="J436" i="6" s="1"/>
  <c r="Y437" i="6"/>
  <c r="F437" i="6" s="1"/>
  <c r="E436" i="6"/>
  <c r="AT437" i="6"/>
  <c r="AB437" i="6" s="1"/>
  <c r="R437" i="6" s="1"/>
  <c r="AF436" i="6" l="1"/>
  <c r="S436" i="6"/>
  <c r="T436" i="6" s="1"/>
  <c r="U436" i="6" s="1"/>
  <c r="AU437" i="6"/>
  <c r="B436" i="6"/>
  <c r="AG436" i="6"/>
  <c r="AN437" i="6" l="1"/>
  <c r="AK437" i="6" s="1"/>
  <c r="AO438" i="6"/>
  <c r="AR438" i="6" s="1"/>
  <c r="V436" i="6"/>
  <c r="AC437" i="6"/>
  <c r="AS438" i="6" l="1"/>
  <c r="AA438" i="6" s="1"/>
  <c r="N438" i="6" s="1"/>
  <c r="I437" i="6"/>
  <c r="X438" i="6"/>
  <c r="Y438" i="6"/>
  <c r="F438" i="6" s="1"/>
  <c r="AE437" i="6"/>
  <c r="AL437" i="6"/>
  <c r="AD437" i="6"/>
  <c r="D437" i="6"/>
  <c r="AT438" i="6"/>
  <c r="AB438" i="6" s="1"/>
  <c r="R438" i="6" s="1"/>
  <c r="AU438" i="6" l="1"/>
  <c r="AF437" i="6"/>
  <c r="J437" i="6"/>
  <c r="S437" i="6"/>
  <c r="T437" i="6" s="1"/>
  <c r="E437" i="6"/>
  <c r="M437" i="6"/>
  <c r="Q437" i="6" s="1"/>
  <c r="AG437" i="6"/>
  <c r="B437" i="6" l="1"/>
  <c r="AN438" i="6"/>
  <c r="AK438" i="6" s="1"/>
  <c r="AO439" i="6"/>
  <c r="AR439" i="6" s="1"/>
  <c r="U437" i="6"/>
  <c r="AC438" i="6"/>
  <c r="V437" i="6" l="1"/>
  <c r="AS439" i="6"/>
  <c r="AA439" i="6" s="1"/>
  <c r="N439" i="6" s="1"/>
  <c r="I438" i="6"/>
  <c r="X439" i="6"/>
  <c r="Y439" i="6"/>
  <c r="F439" i="6" s="1"/>
  <c r="AE438" i="6"/>
  <c r="AD438" i="6"/>
  <c r="AL438" i="6"/>
  <c r="D438" i="6"/>
  <c r="AT439" i="6"/>
  <c r="AB439" i="6" s="1"/>
  <c r="R439" i="6" s="1"/>
  <c r="AU439" i="6" l="1"/>
  <c r="AF438" i="6"/>
  <c r="AG438" i="6" s="1"/>
  <c r="J438" i="6"/>
  <c r="S438" i="6"/>
  <c r="T438" i="6" s="1"/>
  <c r="E438" i="6"/>
  <c r="M438" i="6"/>
  <c r="Q438" i="6" s="1"/>
  <c r="AN439" i="6" l="1"/>
  <c r="AK439" i="6" s="1"/>
  <c r="AO440" i="6"/>
  <c r="AR440" i="6" s="1"/>
  <c r="B438" i="6"/>
  <c r="U438" i="6"/>
  <c r="AC439" i="6"/>
  <c r="AS440" i="6" l="1"/>
  <c r="AA440" i="6" s="1"/>
  <c r="N440" i="6" s="1"/>
  <c r="V438" i="6"/>
  <c r="I439" i="6"/>
  <c r="X440" i="6"/>
  <c r="Y440" i="6"/>
  <c r="F440" i="6" s="1"/>
  <c r="D439" i="6"/>
  <c r="AL439" i="6"/>
  <c r="AE439" i="6"/>
  <c r="AD439" i="6"/>
  <c r="AT440" i="6"/>
  <c r="AB440" i="6" s="1"/>
  <c r="R440" i="6" s="1"/>
  <c r="AU440" i="6" l="1"/>
  <c r="AF439" i="6"/>
  <c r="J439" i="6"/>
  <c r="S439" i="6"/>
  <c r="T439" i="6" s="1"/>
  <c r="E439" i="6"/>
  <c r="M439" i="6"/>
  <c r="Q439" i="6" s="1"/>
  <c r="AG439" i="6"/>
  <c r="B439" i="6" l="1"/>
  <c r="AN440" i="6"/>
  <c r="AK440" i="6" s="1"/>
  <c r="AO441" i="6"/>
  <c r="AR441" i="6" s="1"/>
  <c r="U439" i="6"/>
  <c r="AC440" i="6"/>
  <c r="V439" i="6" l="1"/>
  <c r="AS441" i="6"/>
  <c r="AA441" i="6" s="1"/>
  <c r="N441" i="6" s="1"/>
  <c r="I440" i="6"/>
  <c r="X441" i="6"/>
  <c r="J440" i="6" s="1"/>
  <c r="Y441" i="6"/>
  <c r="F441" i="6" s="1"/>
  <c r="AE440" i="6"/>
  <c r="AD440" i="6"/>
  <c r="D440" i="6"/>
  <c r="AL440" i="6"/>
  <c r="AT441" i="6"/>
  <c r="AB441" i="6" s="1"/>
  <c r="R441" i="6" s="1"/>
  <c r="AU441" i="6" l="1"/>
  <c r="AF440" i="6"/>
  <c r="AG440" i="6" s="1"/>
  <c r="S440" i="6"/>
  <c r="T440" i="6" s="1"/>
  <c r="E440" i="6"/>
  <c r="B440" i="6" s="1"/>
  <c r="M440" i="6"/>
  <c r="Q440" i="6" s="1"/>
  <c r="AN441" i="6" l="1"/>
  <c r="AK441" i="6" s="1"/>
  <c r="AO442" i="6"/>
  <c r="AR442" i="6" s="1"/>
  <c r="U440" i="6"/>
  <c r="V440" i="6" s="1"/>
  <c r="AC441" i="6"/>
  <c r="AS442" i="6" l="1"/>
  <c r="I441" i="6"/>
  <c r="X442" i="6"/>
  <c r="J441" i="6" s="1"/>
  <c r="Y442" i="6"/>
  <c r="F442" i="6" s="1"/>
  <c r="AD441" i="6"/>
  <c r="AE441" i="6"/>
  <c r="D441" i="6"/>
  <c r="AL441" i="6"/>
  <c r="AA442" i="6"/>
  <c r="N442" i="6" s="1"/>
  <c r="AT442" i="6"/>
  <c r="AB442" i="6" s="1"/>
  <c r="R442" i="6" s="1"/>
  <c r="AU442" i="6" l="1"/>
  <c r="AF441" i="6"/>
  <c r="AG441" i="6" s="1"/>
  <c r="S441" i="6"/>
  <c r="T441" i="6" s="1"/>
  <c r="E441" i="6"/>
  <c r="B441" i="6" s="1"/>
  <c r="M441" i="6"/>
  <c r="Q441" i="6" s="1"/>
  <c r="AN442" i="6" l="1"/>
  <c r="AK442" i="6" s="1"/>
  <c r="AO443" i="6"/>
  <c r="AR443" i="6" s="1"/>
  <c r="U441" i="6"/>
  <c r="V441" i="6" s="1"/>
  <c r="AC442" i="6"/>
  <c r="AS443" i="6" l="1"/>
  <c r="AA443" i="6" s="1"/>
  <c r="N443" i="6" s="1"/>
  <c r="I442" i="6"/>
  <c r="X443" i="6"/>
  <c r="J442" i="6" s="1"/>
  <c r="Y443" i="6"/>
  <c r="F443" i="6" s="1"/>
  <c r="AL442" i="6"/>
  <c r="AE442" i="6"/>
  <c r="D442" i="6"/>
  <c r="AD442" i="6"/>
  <c r="AT443" i="6"/>
  <c r="AB443" i="6" s="1"/>
  <c r="R443" i="6" s="1"/>
  <c r="AU443" i="6" l="1"/>
  <c r="AF442" i="6"/>
  <c r="AG442" i="6"/>
  <c r="S442" i="6"/>
  <c r="T442" i="6" s="1"/>
  <c r="E442" i="6"/>
  <c r="B442" i="6" s="1"/>
  <c r="M442" i="6"/>
  <c r="Q442" i="6" s="1"/>
  <c r="AN443" i="6" l="1"/>
  <c r="AK443" i="6" s="1"/>
  <c r="AO444" i="6"/>
  <c r="AR444" i="6" s="1"/>
  <c r="U442" i="6"/>
  <c r="V442" i="6" s="1"/>
  <c r="AC443" i="6"/>
  <c r="AS444" i="6" l="1"/>
  <c r="I443" i="6"/>
  <c r="X444" i="6"/>
  <c r="Y444" i="6"/>
  <c r="F444" i="6" s="1"/>
  <c r="AE443" i="6"/>
  <c r="D443" i="6"/>
  <c r="AL443" i="6"/>
  <c r="AD443" i="6"/>
  <c r="AA444" i="6"/>
  <c r="N444" i="6" s="1"/>
  <c r="AT444" i="6"/>
  <c r="AB444" i="6" s="1"/>
  <c r="R444" i="6" s="1"/>
  <c r="AU444" i="6" l="1"/>
  <c r="AF443" i="6"/>
  <c r="J443" i="6"/>
  <c r="S443" i="6"/>
  <c r="T443" i="6" s="1"/>
  <c r="E443" i="6"/>
  <c r="M443" i="6"/>
  <c r="Q443" i="6" s="1"/>
  <c r="AG443" i="6"/>
  <c r="B443" i="6" l="1"/>
  <c r="AN444" i="6"/>
  <c r="AK444" i="6" s="1"/>
  <c r="AO445" i="6"/>
  <c r="AR445" i="6" s="1"/>
  <c r="U443" i="6"/>
  <c r="V443" i="6" s="1"/>
  <c r="AC444" i="6"/>
  <c r="AS445" i="6" l="1"/>
  <c r="AA445" i="6" s="1"/>
  <c r="N445" i="6" s="1"/>
  <c r="I444" i="6"/>
  <c r="X445" i="6"/>
  <c r="Y445" i="6"/>
  <c r="F445" i="6" s="1"/>
  <c r="D444" i="6"/>
  <c r="AE444" i="6"/>
  <c r="AD444" i="6"/>
  <c r="AF444" i="6" s="1"/>
  <c r="AL444" i="6"/>
  <c r="AT445" i="6"/>
  <c r="AB445" i="6" s="1"/>
  <c r="R445" i="6" s="1"/>
  <c r="AU445" i="6" l="1"/>
  <c r="J444" i="6"/>
  <c r="AG444" i="6"/>
  <c r="S444" i="6"/>
  <c r="T444" i="6" s="1"/>
  <c r="E444" i="6"/>
  <c r="M444" i="6"/>
  <c r="Q444" i="6" s="1"/>
  <c r="B444" i="6" l="1"/>
  <c r="AN445" i="6"/>
  <c r="AK445" i="6" s="1"/>
  <c r="AO446" i="6"/>
  <c r="AR446" i="6" s="1"/>
  <c r="U444" i="6"/>
  <c r="AC445" i="6"/>
  <c r="V444" i="6" l="1"/>
  <c r="AS446" i="6"/>
  <c r="AA446" i="6" s="1"/>
  <c r="N446" i="6" s="1"/>
  <c r="I445" i="6"/>
  <c r="X446" i="6"/>
  <c r="Y446" i="6"/>
  <c r="F446" i="6" s="1"/>
  <c r="D445" i="6"/>
  <c r="AD445" i="6"/>
  <c r="AL445" i="6"/>
  <c r="AE445" i="6"/>
  <c r="AT446" i="6"/>
  <c r="AB446" i="6" s="1"/>
  <c r="R446" i="6" s="1"/>
  <c r="AU446" i="6" l="1"/>
  <c r="AF445" i="6"/>
  <c r="AG445" i="6" s="1"/>
  <c r="J445" i="6"/>
  <c r="S445" i="6"/>
  <c r="T445" i="6" s="1"/>
  <c r="E445" i="6"/>
  <c r="M445" i="6"/>
  <c r="Q445" i="6" s="1"/>
  <c r="AN446" i="6" l="1"/>
  <c r="AK446" i="6" s="1"/>
  <c r="AO447" i="6"/>
  <c r="AR447" i="6" s="1"/>
  <c r="B445" i="6"/>
  <c r="U445" i="6"/>
  <c r="AC446" i="6"/>
  <c r="AS447" i="6" l="1"/>
  <c r="AA447" i="6" s="1"/>
  <c r="N447" i="6" s="1"/>
  <c r="V445" i="6"/>
  <c r="I446" i="6"/>
  <c r="X447" i="6"/>
  <c r="Y447" i="6"/>
  <c r="F447" i="6" s="1"/>
  <c r="AD446" i="6"/>
  <c r="D446" i="6"/>
  <c r="AL446" i="6"/>
  <c r="AE446" i="6"/>
  <c r="AT447" i="6"/>
  <c r="AB447" i="6" s="1"/>
  <c r="R447" i="6" s="1"/>
  <c r="AU447" i="6" l="1"/>
  <c r="AF446" i="6"/>
  <c r="J446" i="6"/>
  <c r="S446" i="6"/>
  <c r="T446" i="6" s="1"/>
  <c r="E446" i="6"/>
  <c r="M446" i="6"/>
  <c r="Q446" i="6" s="1"/>
  <c r="AG446" i="6"/>
  <c r="AN447" i="6" l="1"/>
  <c r="AO448" i="6"/>
  <c r="AR448" i="6" s="1"/>
  <c r="B446" i="6"/>
  <c r="U446" i="6"/>
  <c r="AC447" i="6"/>
  <c r="AK447" i="6" l="1"/>
  <c r="D447" i="6" s="1"/>
  <c r="AD447" i="6"/>
  <c r="AL447" i="6"/>
  <c r="E447" i="6" s="1"/>
  <c r="AE447" i="6"/>
  <c r="AS448" i="6"/>
  <c r="V446" i="6"/>
  <c r="I447" i="6"/>
  <c r="X448" i="6"/>
  <c r="Y448" i="6"/>
  <c r="F448" i="6" s="1"/>
  <c r="AT448" i="6"/>
  <c r="AB448" i="6" s="1"/>
  <c r="R448" i="6" s="1"/>
  <c r="S447" i="6" l="1"/>
  <c r="T447" i="6" s="1"/>
  <c r="M447" i="6"/>
  <c r="Q447" i="6" s="1"/>
  <c r="AF447" i="6"/>
  <c r="AG447" i="6" s="1"/>
  <c r="AU448" i="6"/>
  <c r="J447" i="6"/>
  <c r="B447" i="6" s="1"/>
  <c r="AA448" i="6"/>
  <c r="N448" i="6" s="1"/>
  <c r="U447" i="6" l="1"/>
  <c r="V447" i="6" s="1"/>
  <c r="AN448" i="6"/>
  <c r="AK448" i="6" s="1"/>
  <c r="D448" i="6" s="1"/>
  <c r="AO449" i="6"/>
  <c r="AR449" i="6" s="1"/>
  <c r="AD448" i="6"/>
  <c r="AC448" i="6"/>
  <c r="I448" i="6" s="1"/>
  <c r="AE448" i="6" l="1"/>
  <c r="AL448" i="6"/>
  <c r="M448" i="6" s="1"/>
  <c r="Q448" i="6" s="1"/>
  <c r="AS449" i="6"/>
  <c r="AA449" i="6" s="1"/>
  <c r="N449" i="6" s="1"/>
  <c r="AF448" i="6"/>
  <c r="X449" i="6"/>
  <c r="Y449" i="6"/>
  <c r="F449" i="6" s="1"/>
  <c r="S448" i="6"/>
  <c r="T448" i="6" s="1"/>
  <c r="E448" i="6"/>
  <c r="AT449" i="6"/>
  <c r="AB449" i="6" s="1"/>
  <c r="R449" i="6" s="1"/>
  <c r="AU449" i="6" l="1"/>
  <c r="J448" i="6"/>
  <c r="U448" i="6"/>
  <c r="B448" i="6"/>
  <c r="AG448" i="6"/>
  <c r="AN449" i="6" l="1"/>
  <c r="AK449" i="6" s="1"/>
  <c r="AO450" i="6"/>
  <c r="AR450" i="6" s="1"/>
  <c r="V448" i="6"/>
  <c r="AC449" i="6"/>
  <c r="AS450" i="6" l="1"/>
  <c r="AA450" i="6" s="1"/>
  <c r="N450" i="6" s="1"/>
  <c r="I449" i="6"/>
  <c r="X450" i="6"/>
  <c r="Y450" i="6"/>
  <c r="F450" i="6" s="1"/>
  <c r="AE449" i="6"/>
  <c r="AL449" i="6"/>
  <c r="D449" i="6"/>
  <c r="AD449" i="6"/>
  <c r="AT450" i="6"/>
  <c r="AB450" i="6" s="1"/>
  <c r="R450" i="6" s="1"/>
  <c r="AU450" i="6" l="1"/>
  <c r="AF449" i="6"/>
  <c r="AG449" i="6" s="1"/>
  <c r="J449" i="6"/>
  <c r="S449" i="6"/>
  <c r="T449" i="6" s="1"/>
  <c r="E449" i="6"/>
  <c r="M449" i="6"/>
  <c r="Q449" i="6" s="1"/>
  <c r="AN450" i="6" l="1"/>
  <c r="AK450" i="6" s="1"/>
  <c r="AO451" i="6"/>
  <c r="AR451" i="6" s="1"/>
  <c r="B449" i="6"/>
  <c r="U449" i="6"/>
  <c r="AC450" i="6"/>
  <c r="AS451" i="6" l="1"/>
  <c r="AA451" i="6" s="1"/>
  <c r="N451" i="6" s="1"/>
  <c r="V449" i="6"/>
  <c r="I450" i="6"/>
  <c r="X451" i="6"/>
  <c r="Y451" i="6"/>
  <c r="F451" i="6" s="1"/>
  <c r="D450" i="6"/>
  <c r="AD450" i="6"/>
  <c r="AL450" i="6"/>
  <c r="AE450" i="6"/>
  <c r="AT451" i="6"/>
  <c r="AB451" i="6" s="1"/>
  <c r="R451" i="6" s="1"/>
  <c r="AU451" i="6" l="1"/>
  <c r="AF450" i="6"/>
  <c r="J450" i="6"/>
  <c r="AG450" i="6"/>
  <c r="S450" i="6"/>
  <c r="T450" i="6" s="1"/>
  <c r="E450" i="6"/>
  <c r="M450" i="6"/>
  <c r="Q450" i="6" s="1"/>
  <c r="AN451" i="6" l="1"/>
  <c r="AK451" i="6" s="1"/>
  <c r="AO452" i="6"/>
  <c r="AR452" i="6" s="1"/>
  <c r="B450" i="6"/>
  <c r="U450" i="6"/>
  <c r="AC451" i="6"/>
  <c r="AS452" i="6" l="1"/>
  <c r="AA452" i="6" s="1"/>
  <c r="N452" i="6" s="1"/>
  <c r="V450" i="6"/>
  <c r="I451" i="6"/>
  <c r="X452" i="6"/>
  <c r="J451" i="6" s="1"/>
  <c r="Y452" i="6"/>
  <c r="F452" i="6" s="1"/>
  <c r="AD451" i="6"/>
  <c r="AE451" i="6"/>
  <c r="D451" i="6"/>
  <c r="AL451" i="6"/>
  <c r="AT452" i="6"/>
  <c r="AB452" i="6" s="1"/>
  <c r="R452" i="6" s="1"/>
  <c r="AU452" i="6" l="1"/>
  <c r="AF451" i="6"/>
  <c r="S451" i="6"/>
  <c r="T451" i="6" s="1"/>
  <c r="AG451" i="6"/>
  <c r="E451" i="6"/>
  <c r="B451" i="6" s="1"/>
  <c r="M451" i="6"/>
  <c r="Q451" i="6" s="1"/>
  <c r="AN452" i="6" l="1"/>
  <c r="AK452" i="6" s="1"/>
  <c r="AO453" i="6"/>
  <c r="AR453" i="6" s="1"/>
  <c r="U451" i="6"/>
  <c r="V451" i="6" s="1"/>
  <c r="AC452" i="6"/>
  <c r="AS453" i="6" l="1"/>
  <c r="AA453" i="6" s="1"/>
  <c r="N453" i="6" s="1"/>
  <c r="I452" i="6"/>
  <c r="X453" i="6"/>
  <c r="Y453" i="6"/>
  <c r="F453" i="6" s="1"/>
  <c r="AD452" i="6"/>
  <c r="D452" i="6"/>
  <c r="AE452" i="6"/>
  <c r="AL452" i="6"/>
  <c r="AT453" i="6"/>
  <c r="AB453" i="6" s="1"/>
  <c r="R453" i="6" s="1"/>
  <c r="AU453" i="6" l="1"/>
  <c r="AF452" i="6"/>
  <c r="J452" i="6"/>
  <c r="AG452" i="6"/>
  <c r="S452" i="6"/>
  <c r="T452" i="6" s="1"/>
  <c r="E452" i="6"/>
  <c r="M452" i="6"/>
  <c r="Q452" i="6" s="1"/>
  <c r="AN453" i="6" l="1"/>
  <c r="AK453" i="6" s="1"/>
  <c r="AO454" i="6"/>
  <c r="AR454" i="6" s="1"/>
  <c r="B452" i="6"/>
  <c r="U452" i="6"/>
  <c r="AC453" i="6"/>
  <c r="AS454" i="6" l="1"/>
  <c r="AA454" i="6" s="1"/>
  <c r="N454" i="6" s="1"/>
  <c r="V452" i="6"/>
  <c r="I453" i="6"/>
  <c r="X454" i="6"/>
  <c r="Y454" i="6"/>
  <c r="F454" i="6" s="1"/>
  <c r="D453" i="6"/>
  <c r="AL453" i="6"/>
  <c r="AD453" i="6"/>
  <c r="AE453" i="6"/>
  <c r="AT454" i="6"/>
  <c r="AB454" i="6" s="1"/>
  <c r="R454" i="6" s="1"/>
  <c r="AU454" i="6" l="1"/>
  <c r="AF453" i="6"/>
  <c r="J453" i="6"/>
  <c r="S453" i="6"/>
  <c r="T453" i="6" s="1"/>
  <c r="E453" i="6"/>
  <c r="M453" i="6"/>
  <c r="Q453" i="6" s="1"/>
  <c r="AG453" i="6"/>
  <c r="B453" i="6" l="1"/>
  <c r="AN454" i="6"/>
  <c r="AK454" i="6" s="1"/>
  <c r="AO455" i="6"/>
  <c r="AR455" i="6" s="1"/>
  <c r="U453" i="6"/>
  <c r="AC454" i="6"/>
  <c r="V453" i="6" l="1"/>
  <c r="AS455" i="6"/>
  <c r="AA455" i="6" s="1"/>
  <c r="N455" i="6" s="1"/>
  <c r="I454" i="6"/>
  <c r="X455" i="6"/>
  <c r="Y455" i="6"/>
  <c r="F455" i="6" s="1"/>
  <c r="AT455" i="6"/>
  <c r="AB455" i="6" s="1"/>
  <c r="R455" i="6" s="1"/>
  <c r="D454" i="6"/>
  <c r="AL454" i="6"/>
  <c r="AD454" i="6"/>
  <c r="AE454" i="6"/>
  <c r="AU455" i="6" l="1"/>
  <c r="AF454" i="6"/>
  <c r="J454" i="6"/>
  <c r="S454" i="6"/>
  <c r="T454" i="6" s="1"/>
  <c r="E454" i="6"/>
  <c r="M454" i="6"/>
  <c r="Q454" i="6" s="1"/>
  <c r="AG454" i="6"/>
  <c r="B454" i="6" l="1"/>
  <c r="AN455" i="6"/>
  <c r="AK455" i="6" s="1"/>
  <c r="AO456" i="6"/>
  <c r="AR456" i="6" s="1"/>
  <c r="U454" i="6"/>
  <c r="AC455" i="6"/>
  <c r="V454" i="6" l="1"/>
  <c r="AS456" i="6"/>
  <c r="AA456" i="6" s="1"/>
  <c r="N456" i="6" s="1"/>
  <c r="I455" i="6"/>
  <c r="X456" i="6"/>
  <c r="J455" i="6" s="1"/>
  <c r="Y456" i="6"/>
  <c r="F456" i="6" s="1"/>
  <c r="AT456" i="6"/>
  <c r="AB456" i="6" s="1"/>
  <c r="R456" i="6" s="1"/>
  <c r="AE455" i="6"/>
  <c r="AD455" i="6"/>
  <c r="AL455" i="6"/>
  <c r="D455" i="6"/>
  <c r="AU456" i="6" l="1"/>
  <c r="AF455" i="6"/>
  <c r="AG455" i="6" s="1"/>
  <c r="S455" i="6"/>
  <c r="T455" i="6" s="1"/>
  <c r="E455" i="6"/>
  <c r="B455" i="6" s="1"/>
  <c r="M455" i="6"/>
  <c r="Q455" i="6" s="1"/>
  <c r="AN456" i="6" l="1"/>
  <c r="AO457" i="6"/>
  <c r="AR457" i="6" s="1"/>
  <c r="U455" i="6"/>
  <c r="V455" i="6" s="1"/>
  <c r="AC456" i="6"/>
  <c r="AD456" i="6" l="1"/>
  <c r="AK456" i="6"/>
  <c r="D456" i="6" s="1"/>
  <c r="AE456" i="6"/>
  <c r="AL456" i="6"/>
  <c r="E456" i="6" s="1"/>
  <c r="AS457" i="6"/>
  <c r="AA457" i="6" s="1"/>
  <c r="N457" i="6" s="1"/>
  <c r="I456" i="6"/>
  <c r="X457" i="6"/>
  <c r="Y457" i="6"/>
  <c r="F457" i="6" s="1"/>
  <c r="AT457" i="6"/>
  <c r="AB457" i="6" s="1"/>
  <c r="R457" i="6" s="1"/>
  <c r="AF456" i="6" l="1"/>
  <c r="AG456" i="6" s="1"/>
  <c r="S456" i="6"/>
  <c r="T456" i="6" s="1"/>
  <c r="M456" i="6"/>
  <c r="Q456" i="6" s="1"/>
  <c r="U456" i="6" s="1"/>
  <c r="AU457" i="6"/>
  <c r="J456" i="6"/>
  <c r="B456" i="6" s="1"/>
  <c r="AN457" i="6" l="1"/>
  <c r="AK457" i="6" s="1"/>
  <c r="AO458" i="6"/>
  <c r="AR458" i="6" s="1"/>
  <c r="V456" i="6"/>
  <c r="AC457" i="6"/>
  <c r="AS458" i="6" l="1"/>
  <c r="I457" i="6"/>
  <c r="X458" i="6"/>
  <c r="Y458" i="6"/>
  <c r="F458" i="6" s="1"/>
  <c r="D457" i="6"/>
  <c r="AL457" i="6"/>
  <c r="AE457" i="6"/>
  <c r="AD457" i="6"/>
  <c r="AA458" i="6"/>
  <c r="N458" i="6" s="1"/>
  <c r="AT458" i="6"/>
  <c r="AB458" i="6" s="1"/>
  <c r="R458" i="6" s="1"/>
  <c r="AU458" i="6" l="1"/>
  <c r="AF457" i="6"/>
  <c r="J457" i="6"/>
  <c r="AG457" i="6"/>
  <c r="S457" i="6"/>
  <c r="T457" i="6" s="1"/>
  <c r="E457" i="6"/>
  <c r="M457" i="6"/>
  <c r="Q457" i="6" s="1"/>
  <c r="B457" i="6" l="1"/>
  <c r="AC458" i="6"/>
  <c r="I458" i="6" s="1"/>
  <c r="AO459" i="6"/>
  <c r="AR459" i="6" s="1"/>
  <c r="AN458" i="6"/>
  <c r="U457" i="6"/>
  <c r="AK458" i="6" l="1"/>
  <c r="D458" i="6" s="1"/>
  <c r="V457" i="6"/>
  <c r="AS459" i="6"/>
  <c r="AA459" i="6" s="1"/>
  <c r="N459" i="6" s="1"/>
  <c r="X459" i="6"/>
  <c r="Y459" i="6"/>
  <c r="F459" i="6" s="1"/>
  <c r="AD458" i="6"/>
  <c r="AT459" i="6"/>
  <c r="AB459" i="6" s="1"/>
  <c r="R459" i="6" s="1"/>
  <c r="AL458" i="6"/>
  <c r="AE458" i="6"/>
  <c r="AU459" i="6" l="1"/>
  <c r="AO460" i="6" s="1"/>
  <c r="AR460" i="6" s="1"/>
  <c r="S458" i="6"/>
  <c r="T458" i="6" s="1"/>
  <c r="AF458" i="6"/>
  <c r="AG458" i="6" s="1"/>
  <c r="J458" i="6"/>
  <c r="E458" i="6"/>
  <c r="M458" i="6"/>
  <c r="Q458" i="6" s="1"/>
  <c r="U458" i="6" s="1"/>
  <c r="AS460" i="6" l="1"/>
  <c r="B458" i="6"/>
  <c r="V458" i="6" s="1"/>
  <c r="AN459" i="6"/>
  <c r="AC459" i="6"/>
  <c r="AL459" i="6" l="1"/>
  <c r="E459" i="6" s="1"/>
  <c r="AK459" i="6"/>
  <c r="D459" i="6" s="1"/>
  <c r="I459" i="6"/>
  <c r="X460" i="6"/>
  <c r="Y460" i="6"/>
  <c r="F460" i="6" s="1"/>
  <c r="AD459" i="6"/>
  <c r="AT460" i="6"/>
  <c r="AA460" i="6"/>
  <c r="N460" i="6" s="1"/>
  <c r="AE459" i="6"/>
  <c r="M459" i="6" l="1"/>
  <c r="Q459" i="6" s="1"/>
  <c r="AF459" i="6"/>
  <c r="AG459" i="6" s="1"/>
  <c r="S459" i="6"/>
  <c r="T459" i="6" s="1"/>
  <c r="AB460" i="6"/>
  <c r="R460" i="6" s="1"/>
  <c r="AU460" i="6"/>
  <c r="AC460" i="6" s="1"/>
  <c r="I460" i="6" s="1"/>
  <c r="J459" i="6"/>
  <c r="B459" i="6" s="1"/>
  <c r="U459" i="6" l="1"/>
  <c r="V459" i="6" s="1"/>
  <c r="AO461" i="6"/>
  <c r="AR461" i="6" s="1"/>
  <c r="AT461" i="6" s="1"/>
  <c r="AB461" i="6" s="1"/>
  <c r="R461" i="6" s="1"/>
  <c r="AN460" i="6"/>
  <c r="AL460" i="6" l="1"/>
  <c r="AK460" i="6"/>
  <c r="D460" i="6" s="1"/>
  <c r="X461" i="6"/>
  <c r="J460" i="6" s="1"/>
  <c r="AS461" i="6"/>
  <c r="AA461" i="6" s="1"/>
  <c r="N461" i="6" s="1"/>
  <c r="Y461" i="6"/>
  <c r="F461" i="6" s="1"/>
  <c r="AE460" i="6"/>
  <c r="AD460" i="6"/>
  <c r="E460" i="6"/>
  <c r="M460" i="6" l="1"/>
  <c r="Q460" i="6" s="1"/>
  <c r="AU461" i="6"/>
  <c r="AF460" i="6"/>
  <c r="AG460" i="6" s="1"/>
  <c r="S460" i="6"/>
  <c r="T460" i="6" s="1"/>
  <c r="B460" i="6"/>
  <c r="AN461" i="6"/>
  <c r="AK461" i="6" s="1"/>
  <c r="AO462" i="6"/>
  <c r="AR462" i="6" s="1"/>
  <c r="AC461" i="6"/>
  <c r="U460" i="6" l="1"/>
  <c r="V460" i="6"/>
  <c r="AS462" i="6"/>
  <c r="I461" i="6"/>
  <c r="X462" i="6"/>
  <c r="Y462" i="6"/>
  <c r="F462" i="6" s="1"/>
  <c r="AL461" i="6"/>
  <c r="AE461" i="6"/>
  <c r="D461" i="6"/>
  <c r="AD461" i="6"/>
  <c r="AT462" i="6"/>
  <c r="AB462" i="6" s="1"/>
  <c r="R462" i="6" s="1"/>
  <c r="AA462" i="6"/>
  <c r="N462" i="6" s="1"/>
  <c r="AU462" i="6" l="1"/>
  <c r="AF461" i="6"/>
  <c r="J461" i="6"/>
  <c r="S461" i="6"/>
  <c r="T461" i="6" s="1"/>
  <c r="E461" i="6"/>
  <c r="M461" i="6"/>
  <c r="Q461" i="6" s="1"/>
  <c r="AG461" i="6"/>
  <c r="B461" i="6" l="1"/>
  <c r="AN462" i="6"/>
  <c r="AK462" i="6" s="1"/>
  <c r="AO463" i="6"/>
  <c r="AR463" i="6" s="1"/>
  <c r="U461" i="6"/>
  <c r="V461" i="6" s="1"/>
  <c r="AC462" i="6"/>
  <c r="AS463" i="6" l="1"/>
  <c r="AA463" i="6" s="1"/>
  <c r="N463" i="6" s="1"/>
  <c r="I462" i="6"/>
  <c r="X463" i="6"/>
  <c r="Y463" i="6"/>
  <c r="F463" i="6" s="1"/>
  <c r="AE462" i="6"/>
  <c r="D462" i="6"/>
  <c r="AD462" i="6"/>
  <c r="AL462" i="6"/>
  <c r="AT463" i="6"/>
  <c r="AB463" i="6" s="1"/>
  <c r="R463" i="6" s="1"/>
  <c r="AU463" i="6" l="1"/>
  <c r="AF462" i="6"/>
  <c r="J462" i="6"/>
  <c r="AG462" i="6"/>
  <c r="S462" i="6"/>
  <c r="T462" i="6" s="1"/>
  <c r="E462" i="6"/>
  <c r="M462" i="6"/>
  <c r="Q462" i="6" s="1"/>
  <c r="AN463" i="6" l="1"/>
  <c r="AK463" i="6" s="1"/>
  <c r="AO464" i="6"/>
  <c r="AR464" i="6" s="1"/>
  <c r="B462" i="6"/>
  <c r="U462" i="6"/>
  <c r="AC463" i="6"/>
  <c r="AS464" i="6" l="1"/>
  <c r="AA464" i="6" s="1"/>
  <c r="N464" i="6" s="1"/>
  <c r="V462" i="6"/>
  <c r="I463" i="6"/>
  <c r="X464" i="6"/>
  <c r="Y464" i="6"/>
  <c r="F464" i="6" s="1"/>
  <c r="AL463" i="6"/>
  <c r="AD463" i="6"/>
  <c r="AE463" i="6"/>
  <c r="D463" i="6"/>
  <c r="AT464" i="6"/>
  <c r="AB464" i="6" s="1"/>
  <c r="R464" i="6" s="1"/>
  <c r="AU464" i="6" l="1"/>
  <c r="AF463" i="6"/>
  <c r="J463" i="6"/>
  <c r="AG463" i="6"/>
  <c r="S463" i="6"/>
  <c r="T463" i="6" s="1"/>
  <c r="E463" i="6"/>
  <c r="M463" i="6"/>
  <c r="Q463" i="6" s="1"/>
  <c r="B463" i="6" l="1"/>
  <c r="AN464" i="6"/>
  <c r="AO465" i="6"/>
  <c r="AR465" i="6" s="1"/>
  <c r="U463" i="6"/>
  <c r="AC464" i="6"/>
  <c r="AD464" i="6" l="1"/>
  <c r="AK464" i="6"/>
  <c r="D464" i="6" s="1"/>
  <c r="V463" i="6"/>
  <c r="AE464" i="6"/>
  <c r="AF464" i="6" s="1"/>
  <c r="AL464" i="6"/>
  <c r="E464" i="6" s="1"/>
  <c r="AS465" i="6"/>
  <c r="AA465" i="6" s="1"/>
  <c r="N465" i="6" s="1"/>
  <c r="I464" i="6"/>
  <c r="X465" i="6"/>
  <c r="Y465" i="6"/>
  <c r="F465" i="6" s="1"/>
  <c r="AT465" i="6"/>
  <c r="AB465" i="6" s="1"/>
  <c r="R465" i="6" s="1"/>
  <c r="S464" i="6" l="1"/>
  <c r="T464" i="6" s="1"/>
  <c r="M464" i="6"/>
  <c r="Q464" i="6" s="1"/>
  <c r="AU465" i="6"/>
  <c r="J464" i="6"/>
  <c r="B464" i="6" s="1"/>
  <c r="AG464" i="6"/>
  <c r="U464" i="6" l="1"/>
  <c r="V464" i="6" s="1"/>
  <c r="AN465" i="6"/>
  <c r="AD465" i="6" s="1"/>
  <c r="AO466" i="6"/>
  <c r="AR466" i="6" s="1"/>
  <c r="AC465" i="6"/>
  <c r="AK465" i="6" l="1"/>
  <c r="D465" i="6" s="1"/>
  <c r="S465" i="6" s="1"/>
  <c r="T465" i="6" s="1"/>
  <c r="AE465" i="6"/>
  <c r="AF465" i="6" s="1"/>
  <c r="AL465" i="6"/>
  <c r="E465" i="6" s="1"/>
  <c r="AS466" i="6"/>
  <c r="AA466" i="6" s="1"/>
  <c r="N466" i="6" s="1"/>
  <c r="I465" i="6"/>
  <c r="X466" i="6"/>
  <c r="Y466" i="6"/>
  <c r="F466" i="6" s="1"/>
  <c r="AT466" i="6"/>
  <c r="AB466" i="6" s="1"/>
  <c r="R466" i="6" s="1"/>
  <c r="M465" i="6" l="1"/>
  <c r="Q465" i="6" s="1"/>
  <c r="U465" i="6" s="1"/>
  <c r="AU466" i="6"/>
  <c r="J465" i="6"/>
  <c r="B465" i="6" s="1"/>
  <c r="AG465" i="6"/>
  <c r="AN466" i="6" l="1"/>
  <c r="AK466" i="6" s="1"/>
  <c r="AO467" i="6"/>
  <c r="AR467" i="6" s="1"/>
  <c r="V465" i="6"/>
  <c r="AC466" i="6"/>
  <c r="AS467" i="6" l="1"/>
  <c r="AA467" i="6" s="1"/>
  <c r="N467" i="6" s="1"/>
  <c r="I466" i="6"/>
  <c r="X467" i="6"/>
  <c r="Y467" i="6"/>
  <c r="F467" i="6" s="1"/>
  <c r="AD466" i="6"/>
  <c r="AE466" i="6"/>
  <c r="AL466" i="6"/>
  <c r="D466" i="6"/>
  <c r="AT467" i="6"/>
  <c r="AB467" i="6" s="1"/>
  <c r="R467" i="6" s="1"/>
  <c r="AU467" i="6" l="1"/>
  <c r="AF466" i="6"/>
  <c r="AG466" i="6" s="1"/>
  <c r="J466" i="6"/>
  <c r="S466" i="6"/>
  <c r="T466" i="6" s="1"/>
  <c r="E466" i="6"/>
  <c r="M466" i="6"/>
  <c r="Q466" i="6" s="1"/>
  <c r="B466" i="6" l="1"/>
  <c r="AC467" i="6"/>
  <c r="I467" i="6" s="1"/>
  <c r="AO468" i="6"/>
  <c r="AR468" i="6" s="1"/>
  <c r="AN467" i="6"/>
  <c r="U466" i="6"/>
  <c r="AE467" i="6" l="1"/>
  <c r="AK467" i="6"/>
  <c r="V466" i="6"/>
  <c r="AS468" i="6"/>
  <c r="AA468" i="6" s="1"/>
  <c r="N468" i="6" s="1"/>
  <c r="X468" i="6"/>
  <c r="Y468" i="6"/>
  <c r="F468" i="6" s="1"/>
  <c r="D467" i="6"/>
  <c r="AT468" i="6"/>
  <c r="AB468" i="6" s="1"/>
  <c r="R468" i="6" s="1"/>
  <c r="AD467" i="6"/>
  <c r="AF467" i="6" s="1"/>
  <c r="AL467" i="6"/>
  <c r="E467" i="6" s="1"/>
  <c r="AU468" i="6" l="1"/>
  <c r="AO469" i="6" s="1"/>
  <c r="AR469" i="6" s="1"/>
  <c r="J467" i="6"/>
  <c r="S467" i="6"/>
  <c r="T467" i="6" s="1"/>
  <c r="B467" i="6"/>
  <c r="AG467" i="6"/>
  <c r="M467" i="6"/>
  <c r="Q467" i="6" s="1"/>
  <c r="U467" i="6" l="1"/>
  <c r="V467" i="6" s="1"/>
  <c r="AS469" i="6"/>
  <c r="AN468" i="6"/>
  <c r="AC468" i="6"/>
  <c r="AE468" i="6" l="1"/>
  <c r="AK468" i="6"/>
  <c r="D468" i="6" s="1"/>
  <c r="I468" i="6"/>
  <c r="AD468" i="6"/>
  <c r="X469" i="6"/>
  <c r="Y469" i="6"/>
  <c r="F469" i="6" s="1"/>
  <c r="AA469" i="6"/>
  <c r="N469" i="6" s="1"/>
  <c r="AL468" i="6"/>
  <c r="E468" i="6" s="1"/>
  <c r="AT469" i="6"/>
  <c r="AF468" i="6" l="1"/>
  <c r="AB469" i="6"/>
  <c r="R469" i="6" s="1"/>
  <c r="AU469" i="6"/>
  <c r="J468" i="6"/>
  <c r="B468" i="6" s="1"/>
  <c r="S468" i="6"/>
  <c r="T468" i="6" s="1"/>
  <c r="M468" i="6"/>
  <c r="Q468" i="6" s="1"/>
  <c r="AG468" i="6"/>
  <c r="U468" i="6" l="1"/>
  <c r="V468" i="6" s="1"/>
  <c r="AN469" i="6"/>
  <c r="AO470" i="6"/>
  <c r="AR470" i="6" s="1"/>
  <c r="AC469" i="6"/>
  <c r="AE469" i="6" l="1"/>
  <c r="AK469" i="6"/>
  <c r="D469" i="6" s="1"/>
  <c r="AL469" i="6"/>
  <c r="E469" i="6" s="1"/>
  <c r="AS470" i="6"/>
  <c r="AA470" i="6" s="1"/>
  <c r="N470" i="6" s="1"/>
  <c r="AD469" i="6"/>
  <c r="AT470" i="6"/>
  <c r="AB470" i="6" s="1"/>
  <c r="R470" i="6" s="1"/>
  <c r="I469" i="6"/>
  <c r="X470" i="6"/>
  <c r="Y470" i="6"/>
  <c r="F470" i="6" s="1"/>
  <c r="AF469" i="6" l="1"/>
  <c r="AG469" i="6" s="1"/>
  <c r="M469" i="6"/>
  <c r="Q469" i="6" s="1"/>
  <c r="S469" i="6"/>
  <c r="T469" i="6" s="1"/>
  <c r="AU470" i="6"/>
  <c r="AC470" i="6" s="1"/>
  <c r="I470" i="6" s="1"/>
  <c r="J469" i="6"/>
  <c r="B469" i="6" s="1"/>
  <c r="U469" i="6" l="1"/>
  <c r="AN470" i="6"/>
  <c r="AO471" i="6"/>
  <c r="AR471" i="6" s="1"/>
  <c r="V469" i="6"/>
  <c r="AL470" i="6" l="1"/>
  <c r="E470" i="6" s="1"/>
  <c r="AK470" i="6"/>
  <c r="D470" i="6"/>
  <c r="AE470" i="6"/>
  <c r="M470" i="6" s="1"/>
  <c r="Q470" i="6" s="1"/>
  <c r="AD470" i="6"/>
  <c r="AS471" i="6"/>
  <c r="AA471" i="6" s="1"/>
  <c r="N471" i="6" s="1"/>
  <c r="AT471" i="6"/>
  <c r="AB471" i="6" s="1"/>
  <c r="R471" i="6" s="1"/>
  <c r="X471" i="6"/>
  <c r="Y471" i="6"/>
  <c r="F471" i="6" s="1"/>
  <c r="AF470" i="6" l="1"/>
  <c r="AG470" i="6" s="1"/>
  <c r="S470" i="6"/>
  <c r="T470" i="6" s="1"/>
  <c r="U470" i="6" s="1"/>
  <c r="AU471" i="6"/>
  <c r="J470" i="6"/>
  <c r="B470" i="6" s="1"/>
  <c r="AN471" i="6" l="1"/>
  <c r="AK471" i="6" s="1"/>
  <c r="D471" i="6" s="1"/>
  <c r="AO472" i="6"/>
  <c r="AR472" i="6" s="1"/>
  <c r="V470" i="6"/>
  <c r="X472" i="6"/>
  <c r="AC471" i="6"/>
  <c r="AD471" i="6"/>
  <c r="AE471" i="6" l="1"/>
  <c r="AL471" i="6"/>
  <c r="E471" i="6" s="1"/>
  <c r="AS472" i="6"/>
  <c r="AA472" i="6" s="1"/>
  <c r="N472" i="6" s="1"/>
  <c r="I471" i="6"/>
  <c r="AF471" i="6"/>
  <c r="AG471" i="6" s="1"/>
  <c r="J471" i="6"/>
  <c r="AT472" i="6"/>
  <c r="AB472" i="6" s="1"/>
  <c r="R472" i="6" s="1"/>
  <c r="Y472" i="6"/>
  <c r="F472" i="6" s="1"/>
  <c r="S471" i="6"/>
  <c r="T471" i="6" s="1"/>
  <c r="M471" i="6"/>
  <c r="Q471" i="6" s="1"/>
  <c r="AU472" i="6" l="1"/>
  <c r="AC472" i="6" s="1"/>
  <c r="B471" i="6"/>
  <c r="U471" i="6"/>
  <c r="V471" i="6" l="1"/>
  <c r="AN472" i="6"/>
  <c r="AO473" i="6"/>
  <c r="I472" i="6"/>
  <c r="AD472" i="6" l="1"/>
  <c r="AK472" i="6"/>
  <c r="D472" i="6" s="1"/>
  <c r="S472" i="6" s="1"/>
  <c r="T472" i="6" s="1"/>
  <c r="X473" i="6"/>
  <c r="J472" i="6" s="1"/>
  <c r="AR473" i="6"/>
  <c r="AT473" i="6" s="1"/>
  <c r="AB473" i="6" s="1"/>
  <c r="R473" i="6" s="1"/>
  <c r="AL472" i="6"/>
  <c r="E472" i="6" s="1"/>
  <c r="Y473" i="6"/>
  <c r="F473" i="6" s="1"/>
  <c r="AS473" i="6"/>
  <c r="AA473" i="6" s="1"/>
  <c r="N473" i="6" s="1"/>
  <c r="AE472" i="6"/>
  <c r="M472" i="6" l="1"/>
  <c r="Q472" i="6" s="1"/>
  <c r="U472" i="6" s="1"/>
  <c r="AU473" i="6"/>
  <c r="AN473" i="6" s="1"/>
  <c r="AK473" i="6" s="1"/>
  <c r="B472" i="6"/>
  <c r="AF472" i="6"/>
  <c r="AG472" i="6" s="1"/>
  <c r="AO474" i="6" l="1"/>
  <c r="AR474" i="6" s="1"/>
  <c r="AT474" i="6" s="1"/>
  <c r="AB474" i="6" s="1"/>
  <c r="R474" i="6" s="1"/>
  <c r="AC473" i="6"/>
  <c r="I473" i="6" s="1"/>
  <c r="V472" i="6"/>
  <c r="X474" i="6"/>
  <c r="J473" i="6" s="1"/>
  <c r="Y474" i="6"/>
  <c r="F474" i="6" s="1"/>
  <c r="AL473" i="6"/>
  <c r="D473" i="6"/>
  <c r="AE473" i="6"/>
  <c r="AD473" i="6"/>
  <c r="AS474" i="6" l="1"/>
  <c r="AA474" i="6" s="1"/>
  <c r="N474" i="6" s="1"/>
  <c r="AU474" i="6"/>
  <c r="AF473" i="6"/>
  <c r="AG473" i="6" s="1"/>
  <c r="S473" i="6"/>
  <c r="T473" i="6" s="1"/>
  <c r="E473" i="6"/>
  <c r="B473" i="6" s="1"/>
  <c r="M473" i="6"/>
  <c r="Q473" i="6" s="1"/>
  <c r="AN474" i="6" l="1"/>
  <c r="AK474" i="6" s="1"/>
  <c r="AO475" i="6"/>
  <c r="AR475" i="6" s="1"/>
  <c r="U473" i="6"/>
  <c r="V473" i="6" s="1"/>
  <c r="AC474" i="6"/>
  <c r="AS475" i="6" l="1"/>
  <c r="AA475" i="6" s="1"/>
  <c r="N475" i="6" s="1"/>
  <c r="I474" i="6"/>
  <c r="X475" i="6"/>
  <c r="Y475" i="6"/>
  <c r="F475" i="6" s="1"/>
  <c r="AD474" i="6"/>
  <c r="AE474" i="6"/>
  <c r="D474" i="6"/>
  <c r="AL474" i="6"/>
  <c r="AT475" i="6"/>
  <c r="AB475" i="6" s="1"/>
  <c r="R475" i="6" s="1"/>
  <c r="AU475" i="6" l="1"/>
  <c r="AF474" i="6"/>
  <c r="J474" i="6"/>
  <c r="AG474" i="6"/>
  <c r="S474" i="6"/>
  <c r="T474" i="6" s="1"/>
  <c r="E474" i="6"/>
  <c r="M474" i="6"/>
  <c r="Q474" i="6" s="1"/>
  <c r="AN475" i="6" l="1"/>
  <c r="AK475" i="6" s="1"/>
  <c r="AO476" i="6"/>
  <c r="AR476" i="6" s="1"/>
  <c r="B474" i="6"/>
  <c r="U474" i="6"/>
  <c r="AC475" i="6"/>
  <c r="AS476" i="6" l="1"/>
  <c r="AA476" i="6" s="1"/>
  <c r="N476" i="6" s="1"/>
  <c r="V474" i="6"/>
  <c r="I475" i="6"/>
  <c r="X476" i="6"/>
  <c r="Y476" i="6"/>
  <c r="F476" i="6" s="1"/>
  <c r="AE475" i="6"/>
  <c r="AL475" i="6"/>
  <c r="AD475" i="6"/>
  <c r="D475" i="6"/>
  <c r="AT476" i="6"/>
  <c r="AB476" i="6" s="1"/>
  <c r="R476" i="6" s="1"/>
  <c r="AU476" i="6" l="1"/>
  <c r="AF475" i="6"/>
  <c r="AG475" i="6" s="1"/>
  <c r="J475" i="6"/>
  <c r="S475" i="6"/>
  <c r="T475" i="6" s="1"/>
  <c r="E475" i="6"/>
  <c r="M475" i="6"/>
  <c r="Q475" i="6" s="1"/>
  <c r="AN476" i="6" l="1"/>
  <c r="AK476" i="6" s="1"/>
  <c r="AO477" i="6"/>
  <c r="AR477" i="6" s="1"/>
  <c r="B475" i="6"/>
  <c r="U475" i="6"/>
  <c r="AC476" i="6"/>
  <c r="AS477" i="6" l="1"/>
  <c r="AA477" i="6" s="1"/>
  <c r="N477" i="6" s="1"/>
  <c r="V475" i="6"/>
  <c r="I476" i="6"/>
  <c r="X477" i="6"/>
  <c r="Y477" i="6"/>
  <c r="F477" i="6" s="1"/>
  <c r="AT477" i="6"/>
  <c r="AB477" i="6" s="1"/>
  <c r="R477" i="6" s="1"/>
  <c r="AD476" i="6"/>
  <c r="D476" i="6"/>
  <c r="AL476" i="6"/>
  <c r="AE476" i="6"/>
  <c r="AU477" i="6" l="1"/>
  <c r="AF476" i="6"/>
  <c r="AG476" i="6" s="1"/>
  <c r="J476" i="6"/>
  <c r="S476" i="6"/>
  <c r="T476" i="6" s="1"/>
  <c r="E476" i="6"/>
  <c r="M476" i="6"/>
  <c r="Q476" i="6" s="1"/>
  <c r="B476" i="6" l="1"/>
  <c r="AN477" i="6"/>
  <c r="AK477" i="6" s="1"/>
  <c r="AO478" i="6"/>
  <c r="AR478" i="6" s="1"/>
  <c r="U476" i="6"/>
  <c r="AC477" i="6"/>
  <c r="V476" i="6" l="1"/>
  <c r="AS478" i="6"/>
  <c r="AA478" i="6" s="1"/>
  <c r="N478" i="6" s="1"/>
  <c r="I477" i="6"/>
  <c r="X478" i="6"/>
  <c r="J477" i="6" s="1"/>
  <c r="Y478" i="6"/>
  <c r="F478" i="6" s="1"/>
  <c r="D477" i="6"/>
  <c r="AE477" i="6"/>
  <c r="AL477" i="6"/>
  <c r="AD477" i="6"/>
  <c r="AT478" i="6"/>
  <c r="AB478" i="6" s="1"/>
  <c r="R478" i="6" s="1"/>
  <c r="AU478" i="6" l="1"/>
  <c r="AF477" i="6"/>
  <c r="AG477" i="6" s="1"/>
  <c r="S477" i="6"/>
  <c r="T477" i="6" s="1"/>
  <c r="E477" i="6"/>
  <c r="B477" i="6" s="1"/>
  <c r="M477" i="6"/>
  <c r="Q477" i="6" s="1"/>
  <c r="AN478" i="6" l="1"/>
  <c r="AO479" i="6"/>
  <c r="AR479" i="6" s="1"/>
  <c r="U477" i="6"/>
  <c r="V477" i="6" s="1"/>
  <c r="AC478" i="6"/>
  <c r="AE478" i="6" l="1"/>
  <c r="AK478" i="6"/>
  <c r="D478" i="6" s="1"/>
  <c r="AL478" i="6"/>
  <c r="E478" i="6" s="1"/>
  <c r="AD478" i="6"/>
  <c r="AS479" i="6"/>
  <c r="AA479" i="6" s="1"/>
  <c r="N479" i="6" s="1"/>
  <c r="I478" i="6"/>
  <c r="X479" i="6"/>
  <c r="Y479" i="6"/>
  <c r="F479" i="6" s="1"/>
  <c r="AT479" i="6"/>
  <c r="AB479" i="6" s="1"/>
  <c r="R479" i="6" s="1"/>
  <c r="AF478" i="6" l="1"/>
  <c r="AG478" i="6" s="1"/>
  <c r="S478" i="6"/>
  <c r="T478" i="6" s="1"/>
  <c r="M478" i="6"/>
  <c r="Q478" i="6" s="1"/>
  <c r="AU479" i="6"/>
  <c r="J478" i="6"/>
  <c r="B478" i="6" s="1"/>
  <c r="U478" i="6" l="1"/>
  <c r="AN479" i="6"/>
  <c r="AK479" i="6" s="1"/>
  <c r="AO480" i="6"/>
  <c r="AR480" i="6" s="1"/>
  <c r="V478" i="6"/>
  <c r="AC479" i="6"/>
  <c r="AS480" i="6" l="1"/>
  <c r="I479" i="6"/>
  <c r="X480" i="6"/>
  <c r="J479" i="6" s="1"/>
  <c r="Y480" i="6"/>
  <c r="F480" i="6" s="1"/>
  <c r="AE479" i="6"/>
  <c r="AL479" i="6"/>
  <c r="AD479" i="6"/>
  <c r="D479" i="6"/>
  <c r="AA480" i="6"/>
  <c r="N480" i="6" s="1"/>
  <c r="AT480" i="6"/>
  <c r="AB480" i="6" s="1"/>
  <c r="R480" i="6" s="1"/>
  <c r="AU480" i="6" l="1"/>
  <c r="AF479" i="6"/>
  <c r="AG479" i="6" s="1"/>
  <c r="S479" i="6"/>
  <c r="T479" i="6" s="1"/>
  <c r="E479" i="6"/>
  <c r="B479" i="6" s="1"/>
  <c r="M479" i="6"/>
  <c r="Q479" i="6" s="1"/>
  <c r="AN480" i="6" l="1"/>
  <c r="AK480" i="6" s="1"/>
  <c r="AO481" i="6"/>
  <c r="AR481" i="6" s="1"/>
  <c r="U479" i="6"/>
  <c r="V479" i="6" s="1"/>
  <c r="AC480" i="6"/>
  <c r="AS481" i="6" l="1"/>
  <c r="AA481" i="6" s="1"/>
  <c r="N481" i="6" s="1"/>
  <c r="I480" i="6"/>
  <c r="X481" i="6"/>
  <c r="Y481" i="6"/>
  <c r="F481" i="6" s="1"/>
  <c r="D480" i="6"/>
  <c r="AD480" i="6"/>
  <c r="AE480" i="6"/>
  <c r="AL480" i="6"/>
  <c r="AT481" i="6"/>
  <c r="AB481" i="6" s="1"/>
  <c r="R481" i="6" s="1"/>
  <c r="AU481" i="6" l="1"/>
  <c r="AF480" i="6"/>
  <c r="J480" i="6"/>
  <c r="S480" i="6"/>
  <c r="T480" i="6" s="1"/>
  <c r="E480" i="6"/>
  <c r="M480" i="6"/>
  <c r="Q480" i="6" s="1"/>
  <c r="AG480" i="6"/>
  <c r="B480" i="6" l="1"/>
  <c r="AN481" i="6"/>
  <c r="AK481" i="6" s="1"/>
  <c r="AO482" i="6"/>
  <c r="AR482" i="6" s="1"/>
  <c r="U480" i="6"/>
  <c r="AC481" i="6"/>
  <c r="V480" i="6" l="1"/>
  <c r="AS482" i="6"/>
  <c r="I481" i="6"/>
  <c r="X482" i="6"/>
  <c r="J481" i="6" s="1"/>
  <c r="Y482" i="6"/>
  <c r="F482" i="6" s="1"/>
  <c r="D481" i="6"/>
  <c r="AL481" i="6"/>
  <c r="AE481" i="6"/>
  <c r="AD481" i="6"/>
  <c r="AA482" i="6"/>
  <c r="N482" i="6" s="1"/>
  <c r="AT482" i="6"/>
  <c r="AB482" i="6" s="1"/>
  <c r="R482" i="6" s="1"/>
  <c r="AU482" i="6" l="1"/>
  <c r="AF481" i="6"/>
  <c r="AG481" i="6" s="1"/>
  <c r="S481" i="6"/>
  <c r="T481" i="6" s="1"/>
  <c r="E481" i="6"/>
  <c r="B481" i="6" s="1"/>
  <c r="M481" i="6"/>
  <c r="Q481" i="6" s="1"/>
  <c r="AN482" i="6" l="1"/>
  <c r="AO483" i="6"/>
  <c r="AR483" i="6" s="1"/>
  <c r="U481" i="6"/>
  <c r="V481" i="6" s="1"/>
  <c r="AC482" i="6"/>
  <c r="AL482" i="6" l="1"/>
  <c r="AK482" i="6"/>
  <c r="D482" i="6" s="1"/>
  <c r="AD482" i="6"/>
  <c r="AE482" i="6"/>
  <c r="AS483" i="6"/>
  <c r="AA483" i="6" s="1"/>
  <c r="N483" i="6" s="1"/>
  <c r="I482" i="6"/>
  <c r="X483" i="6"/>
  <c r="Y483" i="6"/>
  <c r="F483" i="6" s="1"/>
  <c r="E482" i="6"/>
  <c r="AT483" i="6"/>
  <c r="AB483" i="6" s="1"/>
  <c r="R483" i="6" s="1"/>
  <c r="M482" i="6" l="1"/>
  <c r="Q482" i="6" s="1"/>
  <c r="S482" i="6"/>
  <c r="T482" i="6" s="1"/>
  <c r="AF482" i="6"/>
  <c r="AG482" i="6" s="1"/>
  <c r="AU483" i="6"/>
  <c r="J482" i="6"/>
  <c r="B482" i="6" s="1"/>
  <c r="U482" i="6" l="1"/>
  <c r="AN483" i="6"/>
  <c r="AK483" i="6" s="1"/>
  <c r="AO484" i="6"/>
  <c r="AR484" i="6" s="1"/>
  <c r="V482" i="6"/>
  <c r="AC483" i="6"/>
  <c r="AS484" i="6" l="1"/>
  <c r="AA484" i="6" s="1"/>
  <c r="N484" i="6" s="1"/>
  <c r="I483" i="6"/>
  <c r="X484" i="6"/>
  <c r="Y484" i="6"/>
  <c r="F484" i="6" s="1"/>
  <c r="AT484" i="6"/>
  <c r="AB484" i="6" s="1"/>
  <c r="R484" i="6" s="1"/>
  <c r="AE483" i="6"/>
  <c r="D483" i="6"/>
  <c r="AL483" i="6"/>
  <c r="AD483" i="6"/>
  <c r="AU484" i="6" l="1"/>
  <c r="AF483" i="6"/>
  <c r="AG483" i="6" s="1"/>
  <c r="J483" i="6"/>
  <c r="S483" i="6"/>
  <c r="T483" i="6" s="1"/>
  <c r="E483" i="6"/>
  <c r="M483" i="6"/>
  <c r="Q483" i="6" s="1"/>
  <c r="AN484" i="6" l="1"/>
  <c r="AK484" i="6" s="1"/>
  <c r="AO485" i="6"/>
  <c r="AR485" i="6" s="1"/>
  <c r="B483" i="6"/>
  <c r="U483" i="6"/>
  <c r="AC484" i="6"/>
  <c r="AS485" i="6" l="1"/>
  <c r="AA485" i="6" s="1"/>
  <c r="N485" i="6" s="1"/>
  <c r="V483" i="6"/>
  <c r="I484" i="6"/>
  <c r="X485" i="6"/>
  <c r="Y485" i="6"/>
  <c r="F485" i="6" s="1"/>
  <c r="AD484" i="6"/>
  <c r="AE484" i="6"/>
  <c r="AL484" i="6"/>
  <c r="D484" i="6"/>
  <c r="AT485" i="6"/>
  <c r="AB485" i="6" s="1"/>
  <c r="R485" i="6" s="1"/>
  <c r="AU485" i="6" l="1"/>
  <c r="AF484" i="6"/>
  <c r="AG484" i="6" s="1"/>
  <c r="J484" i="6"/>
  <c r="S484" i="6"/>
  <c r="T484" i="6" s="1"/>
  <c r="E484" i="6"/>
  <c r="M484" i="6"/>
  <c r="Q484" i="6" s="1"/>
  <c r="AN485" i="6" l="1"/>
  <c r="AK485" i="6" s="1"/>
  <c r="AO486" i="6"/>
  <c r="AR486" i="6" s="1"/>
  <c r="B484" i="6"/>
  <c r="U484" i="6"/>
  <c r="AC485" i="6"/>
  <c r="AS486" i="6" l="1"/>
  <c r="AA486" i="6" s="1"/>
  <c r="N486" i="6" s="1"/>
  <c r="V484" i="6"/>
  <c r="I485" i="6"/>
  <c r="X486" i="6"/>
  <c r="Y486" i="6"/>
  <c r="F486" i="6" s="1"/>
  <c r="AT486" i="6"/>
  <c r="AB486" i="6" s="1"/>
  <c r="R486" i="6" s="1"/>
  <c r="AD485" i="6"/>
  <c r="D485" i="6"/>
  <c r="AL485" i="6"/>
  <c r="AE485" i="6"/>
  <c r="AU486" i="6" l="1"/>
  <c r="AF485" i="6"/>
  <c r="J485" i="6"/>
  <c r="AG485" i="6"/>
  <c r="S485" i="6"/>
  <c r="T485" i="6" s="1"/>
  <c r="E485" i="6"/>
  <c r="M485" i="6"/>
  <c r="Q485" i="6" s="1"/>
  <c r="B485" i="6" l="1"/>
  <c r="AN486" i="6"/>
  <c r="AO487" i="6"/>
  <c r="AR487" i="6" s="1"/>
  <c r="U485" i="6"/>
  <c r="AC486" i="6"/>
  <c r="AD486" i="6" l="1"/>
  <c r="AK486" i="6"/>
  <c r="V485" i="6"/>
  <c r="D486" i="6"/>
  <c r="AE486" i="6"/>
  <c r="AF486" i="6" s="1"/>
  <c r="AL486" i="6"/>
  <c r="E486" i="6" s="1"/>
  <c r="AS487" i="6"/>
  <c r="AA487" i="6" s="1"/>
  <c r="N487" i="6" s="1"/>
  <c r="I486" i="6"/>
  <c r="X487" i="6"/>
  <c r="Y487" i="6"/>
  <c r="F487" i="6" s="1"/>
  <c r="AT487" i="6"/>
  <c r="AB487" i="6" s="1"/>
  <c r="R487" i="6" s="1"/>
  <c r="S486" i="6" l="1"/>
  <c r="T486" i="6" s="1"/>
  <c r="M486" i="6"/>
  <c r="Q486" i="6" s="1"/>
  <c r="U486" i="6" s="1"/>
  <c r="AU487" i="6"/>
  <c r="J486" i="6"/>
  <c r="B486" i="6" s="1"/>
  <c r="AG486" i="6"/>
  <c r="AN487" i="6" l="1"/>
  <c r="AO488" i="6"/>
  <c r="AR488" i="6" s="1"/>
  <c r="V486" i="6"/>
  <c r="AC487" i="6"/>
  <c r="AE487" i="6" l="1"/>
  <c r="AK487" i="6"/>
  <c r="D487" i="6" s="1"/>
  <c r="AL487" i="6"/>
  <c r="AD487" i="6"/>
  <c r="AS488" i="6"/>
  <c r="AA488" i="6" s="1"/>
  <c r="N488" i="6" s="1"/>
  <c r="I487" i="6"/>
  <c r="X488" i="6"/>
  <c r="Y488" i="6"/>
  <c r="F488" i="6" s="1"/>
  <c r="AT488" i="6"/>
  <c r="AB488" i="6" s="1"/>
  <c r="R488" i="6" s="1"/>
  <c r="AF487" i="6" l="1"/>
  <c r="M487" i="6"/>
  <c r="Q487" i="6" s="1"/>
  <c r="S487" i="6"/>
  <c r="T487" i="6" s="1"/>
  <c r="E487" i="6"/>
  <c r="AU488" i="6"/>
  <c r="J487" i="6"/>
  <c r="AG487" i="6"/>
  <c r="U487" i="6" l="1"/>
  <c r="B487" i="6"/>
  <c r="V487" i="6" s="1"/>
  <c r="AN488" i="6"/>
  <c r="AK488" i="6" s="1"/>
  <c r="AO489" i="6"/>
  <c r="AR489" i="6" s="1"/>
  <c r="AC488" i="6"/>
  <c r="AS489" i="6" l="1"/>
  <c r="AA489" i="6" s="1"/>
  <c r="N489" i="6" s="1"/>
  <c r="I488" i="6"/>
  <c r="X489" i="6"/>
  <c r="Y489" i="6"/>
  <c r="F489" i="6" s="1"/>
  <c r="AT489" i="6"/>
  <c r="AB489" i="6" s="1"/>
  <c r="R489" i="6" s="1"/>
  <c r="AE488" i="6"/>
  <c r="D488" i="6"/>
  <c r="AD488" i="6"/>
  <c r="AL488" i="6"/>
  <c r="AU489" i="6" l="1"/>
  <c r="AF488" i="6"/>
  <c r="AG488" i="6" s="1"/>
  <c r="J488" i="6"/>
  <c r="S488" i="6"/>
  <c r="T488" i="6" s="1"/>
  <c r="E488" i="6"/>
  <c r="M488" i="6"/>
  <c r="Q488" i="6" s="1"/>
  <c r="B488" i="6" l="1"/>
  <c r="AN489" i="6"/>
  <c r="AO490" i="6"/>
  <c r="AR490" i="6" s="1"/>
  <c r="U488" i="6"/>
  <c r="AC489" i="6"/>
  <c r="AE489" i="6" l="1"/>
  <c r="AK489" i="6"/>
  <c r="D489" i="6" s="1"/>
  <c r="V488" i="6"/>
  <c r="AD489" i="6"/>
  <c r="AS490" i="6"/>
  <c r="AA490" i="6" s="1"/>
  <c r="N490" i="6" s="1"/>
  <c r="AL489" i="6"/>
  <c r="E489" i="6" s="1"/>
  <c r="I489" i="6"/>
  <c r="X490" i="6"/>
  <c r="Y490" i="6"/>
  <c r="F490" i="6" s="1"/>
  <c r="AT490" i="6"/>
  <c r="AB490" i="6" s="1"/>
  <c r="R490" i="6" s="1"/>
  <c r="AF489" i="6" l="1"/>
  <c r="AG489" i="6" s="1"/>
  <c r="S489" i="6"/>
  <c r="T489" i="6" s="1"/>
  <c r="M489" i="6"/>
  <c r="Q489" i="6" s="1"/>
  <c r="AU490" i="6"/>
  <c r="J489" i="6"/>
  <c r="B489" i="6" s="1"/>
  <c r="U489" i="6" l="1"/>
  <c r="V489" i="6" s="1"/>
  <c r="AN490" i="6"/>
  <c r="AO491" i="6"/>
  <c r="AR491" i="6" s="1"/>
  <c r="AL490" i="6"/>
  <c r="AC490" i="6"/>
  <c r="AK490" i="6" l="1"/>
  <c r="D490" i="6" s="1"/>
  <c r="AD490" i="6"/>
  <c r="AE490" i="6"/>
  <c r="AS491" i="6"/>
  <c r="AA491" i="6" s="1"/>
  <c r="N491" i="6" s="1"/>
  <c r="I490" i="6"/>
  <c r="X491" i="6"/>
  <c r="Y491" i="6"/>
  <c r="F491" i="6" s="1"/>
  <c r="E490" i="6"/>
  <c r="AT491" i="6"/>
  <c r="AB491" i="6" s="1"/>
  <c r="R491" i="6" s="1"/>
  <c r="S490" i="6" l="1"/>
  <c r="T490" i="6" s="1"/>
  <c r="AF490" i="6"/>
  <c r="AG490" i="6" s="1"/>
  <c r="M490" i="6"/>
  <c r="Q490" i="6" s="1"/>
  <c r="AU491" i="6"/>
  <c r="J490" i="6"/>
  <c r="B490" i="6" s="1"/>
  <c r="U490" i="6" l="1"/>
  <c r="AN491" i="6"/>
  <c r="AK491" i="6" s="1"/>
  <c r="AO492" i="6"/>
  <c r="AR492" i="6" s="1"/>
  <c r="V490" i="6"/>
  <c r="AC491" i="6"/>
  <c r="AS492" i="6" l="1"/>
  <c r="AA492" i="6" s="1"/>
  <c r="N492" i="6" s="1"/>
  <c r="I491" i="6"/>
  <c r="X492" i="6"/>
  <c r="Y492" i="6"/>
  <c r="F492" i="6" s="1"/>
  <c r="AD491" i="6"/>
  <c r="AL491" i="6"/>
  <c r="D491" i="6"/>
  <c r="AE491" i="6"/>
  <c r="AT492" i="6"/>
  <c r="AB492" i="6" s="1"/>
  <c r="R492" i="6" s="1"/>
  <c r="AU492" i="6" l="1"/>
  <c r="AF491" i="6"/>
  <c r="AG491" i="6" s="1"/>
  <c r="J491" i="6"/>
  <c r="S491" i="6"/>
  <c r="T491" i="6" s="1"/>
  <c r="E491" i="6"/>
  <c r="M491" i="6"/>
  <c r="Q491" i="6" s="1"/>
  <c r="B491" i="6" l="1"/>
  <c r="AN492" i="6"/>
  <c r="AO493" i="6"/>
  <c r="AR493" i="6" s="1"/>
  <c r="U491" i="6"/>
  <c r="AC492" i="6"/>
  <c r="AL492" i="6" l="1"/>
  <c r="E492" i="6" s="1"/>
  <c r="AK492" i="6"/>
  <c r="V491" i="6"/>
  <c r="D492" i="6"/>
  <c r="AD492" i="6"/>
  <c r="AE492" i="6"/>
  <c r="AS493" i="6"/>
  <c r="AA493" i="6" s="1"/>
  <c r="N493" i="6" s="1"/>
  <c r="I492" i="6"/>
  <c r="X493" i="6"/>
  <c r="Y493" i="6"/>
  <c r="F493" i="6" s="1"/>
  <c r="AT493" i="6"/>
  <c r="AB493" i="6" s="1"/>
  <c r="R493" i="6" s="1"/>
  <c r="AF492" i="6" l="1"/>
  <c r="S492" i="6"/>
  <c r="T492" i="6" s="1"/>
  <c r="M492" i="6"/>
  <c r="Q492" i="6" s="1"/>
  <c r="U492" i="6" s="1"/>
  <c r="AU493" i="6"/>
  <c r="J492" i="6"/>
  <c r="B492" i="6" s="1"/>
  <c r="AG492" i="6"/>
  <c r="AC493" i="6" l="1"/>
  <c r="I493" i="6" s="1"/>
  <c r="AO494" i="6"/>
  <c r="AR494" i="6" s="1"/>
  <c r="AN493" i="6"/>
  <c r="V492" i="6"/>
  <c r="AL493" i="6" l="1"/>
  <c r="AK493" i="6"/>
  <c r="D493" i="6" s="1"/>
  <c r="AS494" i="6"/>
  <c r="AA494" i="6" s="1"/>
  <c r="N494" i="6" s="1"/>
  <c r="X494" i="6"/>
  <c r="Y494" i="6"/>
  <c r="F494" i="6" s="1"/>
  <c r="AT494" i="6"/>
  <c r="AB494" i="6" s="1"/>
  <c r="R494" i="6" s="1"/>
  <c r="AD493" i="6"/>
  <c r="AE493" i="6"/>
  <c r="M493" i="6" s="1"/>
  <c r="Q493" i="6" s="1"/>
  <c r="E493" i="6"/>
  <c r="AU494" i="6" l="1"/>
  <c r="AO495" i="6" s="1"/>
  <c r="AR495" i="6" s="1"/>
  <c r="AF493" i="6"/>
  <c r="AG493" i="6" s="1"/>
  <c r="J493" i="6"/>
  <c r="B493" i="6" s="1"/>
  <c r="S493" i="6"/>
  <c r="T493" i="6" s="1"/>
  <c r="U493" i="6" s="1"/>
  <c r="AS495" i="6" l="1"/>
  <c r="AA495" i="6" s="1"/>
  <c r="N495" i="6" s="1"/>
  <c r="AC494" i="6"/>
  <c r="X495" i="6"/>
  <c r="Y495" i="6"/>
  <c r="F495" i="6" s="1"/>
  <c r="AN494" i="6"/>
  <c r="V493" i="6"/>
  <c r="AT495" i="6"/>
  <c r="AB495" i="6" s="1"/>
  <c r="R495" i="6" s="1"/>
  <c r="AE494" i="6" l="1"/>
  <c r="AK494" i="6"/>
  <c r="AU495" i="6"/>
  <c r="J494" i="6"/>
  <c r="I494" i="6"/>
  <c r="AD494" i="6"/>
  <c r="D494" i="6"/>
  <c r="AL494" i="6"/>
  <c r="E494" i="6" s="1"/>
  <c r="AF494" i="6" l="1"/>
  <c r="AG494" i="6" s="1"/>
  <c r="AN495" i="6"/>
  <c r="AK495" i="6" s="1"/>
  <c r="AO496" i="6"/>
  <c r="AR496" i="6" s="1"/>
  <c r="B494" i="6"/>
  <c r="M494" i="6"/>
  <c r="Q494" i="6" s="1"/>
  <c r="S494" i="6"/>
  <c r="T494" i="6" s="1"/>
  <c r="AC495" i="6"/>
  <c r="AS496" i="6" l="1"/>
  <c r="AA496" i="6" s="1"/>
  <c r="N496" i="6" s="1"/>
  <c r="I495" i="6"/>
  <c r="U494" i="6"/>
  <c r="V494" i="6" s="1"/>
  <c r="X496" i="6"/>
  <c r="Y496" i="6"/>
  <c r="F496" i="6" s="1"/>
  <c r="AD495" i="6"/>
  <c r="AE495" i="6"/>
  <c r="AL495" i="6"/>
  <c r="D495" i="6"/>
  <c r="AT496" i="6"/>
  <c r="AB496" i="6" s="1"/>
  <c r="R496" i="6" s="1"/>
  <c r="AU496" i="6" l="1"/>
  <c r="AF495" i="6"/>
  <c r="AG495" i="6" s="1"/>
  <c r="J495" i="6"/>
  <c r="S495" i="6"/>
  <c r="T495" i="6" s="1"/>
  <c r="E495" i="6"/>
  <c r="M495" i="6"/>
  <c r="Q495" i="6" s="1"/>
  <c r="B495" i="6" l="1"/>
  <c r="AN496" i="6"/>
  <c r="AO497" i="6"/>
  <c r="AR497" i="6" s="1"/>
  <c r="U495" i="6"/>
  <c r="V495" i="6" s="1"/>
  <c r="AC496" i="6"/>
  <c r="AK496" i="6" l="1"/>
  <c r="D496" i="6" s="1"/>
  <c r="AD496" i="6"/>
  <c r="AL496" i="6"/>
  <c r="E496" i="6" s="1"/>
  <c r="AE496" i="6"/>
  <c r="AS497" i="6"/>
  <c r="AA497" i="6" s="1"/>
  <c r="N497" i="6" s="1"/>
  <c r="I496" i="6"/>
  <c r="X497" i="6"/>
  <c r="Y497" i="6"/>
  <c r="F497" i="6" s="1"/>
  <c r="AT497" i="6"/>
  <c r="AB497" i="6" s="1"/>
  <c r="R497" i="6" s="1"/>
  <c r="S496" i="6" l="1"/>
  <c r="T496" i="6" s="1"/>
  <c r="AF496" i="6"/>
  <c r="AG496" i="6" s="1"/>
  <c r="M496" i="6"/>
  <c r="Q496" i="6" s="1"/>
  <c r="AU497" i="6"/>
  <c r="J496" i="6"/>
  <c r="B496" i="6" s="1"/>
  <c r="U496" i="6" l="1"/>
  <c r="AN497" i="6"/>
  <c r="AE497" i="6" s="1"/>
  <c r="AO498" i="6"/>
  <c r="AR498" i="6" s="1"/>
  <c r="V496" i="6"/>
  <c r="AC497" i="6"/>
  <c r="AL497" i="6" l="1"/>
  <c r="E497" i="6" s="1"/>
  <c r="AK497" i="6"/>
  <c r="D497" i="6" s="1"/>
  <c r="AD497" i="6"/>
  <c r="AS498" i="6"/>
  <c r="AA498" i="6" s="1"/>
  <c r="N498" i="6" s="1"/>
  <c r="I497" i="6"/>
  <c r="X498" i="6"/>
  <c r="Y498" i="6"/>
  <c r="F498" i="6" s="1"/>
  <c r="M497" i="6"/>
  <c r="Q497" i="6" s="1"/>
  <c r="AT498" i="6"/>
  <c r="AB498" i="6" s="1"/>
  <c r="R498" i="6" s="1"/>
  <c r="S497" i="6" l="1"/>
  <c r="T497" i="6" s="1"/>
  <c r="U497" i="6" s="1"/>
  <c r="AF497" i="6"/>
  <c r="AG497" i="6" s="1"/>
  <c r="AU498" i="6"/>
  <c r="J497" i="6"/>
  <c r="B497" i="6" s="1"/>
  <c r="AN498" i="6" l="1"/>
  <c r="AK498" i="6" s="1"/>
  <c r="AO499" i="6"/>
  <c r="AR499" i="6" s="1"/>
  <c r="V497" i="6"/>
  <c r="AC498" i="6"/>
  <c r="AS499" i="6" l="1"/>
  <c r="AA499" i="6" s="1"/>
  <c r="N499" i="6" s="1"/>
  <c r="I498" i="6"/>
  <c r="X499" i="6"/>
  <c r="Y499" i="6"/>
  <c r="F499" i="6" s="1"/>
  <c r="AL498" i="6"/>
  <c r="D498" i="6"/>
  <c r="AD498" i="6"/>
  <c r="AE498" i="6"/>
  <c r="AT499" i="6"/>
  <c r="AB499" i="6" s="1"/>
  <c r="R499" i="6" s="1"/>
  <c r="AU499" i="6" l="1"/>
  <c r="AF498" i="6"/>
  <c r="AG498" i="6" s="1"/>
  <c r="J498" i="6"/>
  <c r="S498" i="6"/>
  <c r="T498" i="6" s="1"/>
  <c r="E498" i="6"/>
  <c r="M498" i="6"/>
  <c r="Q498" i="6" s="1"/>
  <c r="AN499" i="6" l="1"/>
  <c r="AK499" i="6" s="1"/>
  <c r="AO500" i="6"/>
  <c r="AR500" i="6" s="1"/>
  <c r="B498" i="6"/>
  <c r="U498" i="6"/>
  <c r="AC499" i="6"/>
  <c r="AS500" i="6" l="1"/>
  <c r="AA500" i="6" s="1"/>
  <c r="N500" i="6" s="1"/>
  <c r="V498" i="6"/>
  <c r="I499" i="6"/>
  <c r="X500" i="6"/>
  <c r="Y500" i="6"/>
  <c r="F500" i="6" s="1"/>
  <c r="AT500" i="6"/>
  <c r="AB500" i="6" s="1"/>
  <c r="R500" i="6" s="1"/>
  <c r="AD499" i="6"/>
  <c r="AE499" i="6"/>
  <c r="AL499" i="6"/>
  <c r="D499" i="6"/>
  <c r="AU500" i="6" l="1"/>
  <c r="AF499" i="6"/>
  <c r="J499" i="6"/>
  <c r="S499" i="6"/>
  <c r="T499" i="6" s="1"/>
  <c r="E499" i="6"/>
  <c r="M499" i="6"/>
  <c r="Q499" i="6" s="1"/>
  <c r="AG499" i="6"/>
  <c r="B499" i="6" l="1"/>
  <c r="AN500" i="6"/>
  <c r="AK500" i="6" s="1"/>
  <c r="AO501" i="6"/>
  <c r="AR501" i="6" s="1"/>
  <c r="U499" i="6"/>
  <c r="AC500" i="6"/>
  <c r="V499" i="6" l="1"/>
  <c r="AS501" i="6"/>
  <c r="AA501" i="6" s="1"/>
  <c r="N501" i="6" s="1"/>
  <c r="I500" i="6"/>
  <c r="X501" i="6"/>
  <c r="Y501" i="6"/>
  <c r="F501" i="6" s="1"/>
  <c r="AT501" i="6"/>
  <c r="AB501" i="6" s="1"/>
  <c r="R501" i="6" s="1"/>
  <c r="AE500" i="6"/>
  <c r="AL500" i="6"/>
  <c r="AD500" i="6"/>
  <c r="D500" i="6"/>
  <c r="AU501" i="6" l="1"/>
  <c r="AF500" i="6"/>
  <c r="AG500" i="6" s="1"/>
  <c r="J500" i="6"/>
  <c r="S500" i="6"/>
  <c r="T500" i="6" s="1"/>
  <c r="E500" i="6"/>
  <c r="M500" i="6"/>
  <c r="Q500" i="6" s="1"/>
  <c r="AN501" i="6" l="1"/>
  <c r="AO502" i="6"/>
  <c r="AR502" i="6" s="1"/>
  <c r="B500" i="6"/>
  <c r="U500" i="6"/>
  <c r="AC501" i="6"/>
  <c r="AD501" i="6" l="1"/>
  <c r="AK501" i="6"/>
  <c r="D501" i="6"/>
  <c r="AL501" i="6"/>
  <c r="E501" i="6" s="1"/>
  <c r="AE501" i="6"/>
  <c r="AS502" i="6"/>
  <c r="AA502" i="6" s="1"/>
  <c r="N502" i="6" s="1"/>
  <c r="V500" i="6"/>
  <c r="I501" i="6"/>
  <c r="AF501" i="6"/>
  <c r="X502" i="6"/>
  <c r="Y502" i="6"/>
  <c r="F502" i="6" s="1"/>
  <c r="AT502" i="6"/>
  <c r="AB502" i="6" s="1"/>
  <c r="R502" i="6" s="1"/>
  <c r="S501" i="6" l="1"/>
  <c r="T501" i="6" s="1"/>
  <c r="M501" i="6"/>
  <c r="Q501" i="6" s="1"/>
  <c r="U501" i="6" s="1"/>
  <c r="AU502" i="6"/>
  <c r="J501" i="6"/>
  <c r="B501" i="6" s="1"/>
  <c r="AG501" i="6"/>
  <c r="AN502" i="6" l="1"/>
  <c r="AK502" i="6" s="1"/>
  <c r="AO503" i="6"/>
  <c r="AR503" i="6" s="1"/>
  <c r="V501" i="6"/>
  <c r="AC502" i="6"/>
  <c r="AS503" i="6" l="1"/>
  <c r="AA503" i="6" s="1"/>
  <c r="N503" i="6" s="1"/>
  <c r="I502" i="6"/>
  <c r="X503" i="6"/>
  <c r="J502" i="6" s="1"/>
  <c r="Y503" i="6"/>
  <c r="F503" i="6" s="1"/>
  <c r="AD502" i="6"/>
  <c r="AE502" i="6"/>
  <c r="D502" i="6"/>
  <c r="AL502" i="6"/>
  <c r="AT503" i="6"/>
  <c r="AB503" i="6" s="1"/>
  <c r="R503" i="6" s="1"/>
  <c r="AU503" i="6" l="1"/>
  <c r="AF502" i="6"/>
  <c r="S502" i="6"/>
  <c r="T502" i="6" s="1"/>
  <c r="AG502" i="6"/>
  <c r="E502" i="6"/>
  <c r="B502" i="6" s="1"/>
  <c r="M502" i="6"/>
  <c r="Q502" i="6" s="1"/>
  <c r="AN503" i="6" l="1"/>
  <c r="AO504" i="6"/>
  <c r="AR504" i="6" s="1"/>
  <c r="U502" i="6"/>
  <c r="V502" i="6" s="1"/>
  <c r="AC503" i="6"/>
  <c r="AL503" i="6" l="1"/>
  <c r="E503" i="6" s="1"/>
  <c r="AK503" i="6"/>
  <c r="AE503" i="6"/>
  <c r="D503" i="6"/>
  <c r="AD503" i="6"/>
  <c r="AS504" i="6"/>
  <c r="AA504" i="6" s="1"/>
  <c r="N504" i="6" s="1"/>
  <c r="I503" i="6"/>
  <c r="X504" i="6"/>
  <c r="Y504" i="6"/>
  <c r="F504" i="6" s="1"/>
  <c r="AT504" i="6"/>
  <c r="AB504" i="6" s="1"/>
  <c r="R504" i="6" s="1"/>
  <c r="M503" i="6" l="1"/>
  <c r="Q503" i="6" s="1"/>
  <c r="AF503" i="6"/>
  <c r="AG503" i="6" s="1"/>
  <c r="S503" i="6"/>
  <c r="T503" i="6" s="1"/>
  <c r="U503" i="6" s="1"/>
  <c r="AU504" i="6"/>
  <c r="J503" i="6"/>
  <c r="B503" i="6" s="1"/>
  <c r="AN504" i="6" l="1"/>
  <c r="AO505" i="6"/>
  <c r="AR505" i="6" s="1"/>
  <c r="V503" i="6"/>
  <c r="AC504" i="6"/>
  <c r="AD504" i="6" l="1"/>
  <c r="AK504" i="6"/>
  <c r="D504" i="6"/>
  <c r="S504" i="6" s="1"/>
  <c r="T504" i="6" s="1"/>
  <c r="AE504" i="6"/>
  <c r="AF504" i="6" s="1"/>
  <c r="AL504" i="6"/>
  <c r="E504" i="6" s="1"/>
  <c r="AS505" i="6"/>
  <c r="AA505" i="6" s="1"/>
  <c r="N505" i="6" s="1"/>
  <c r="I504" i="6"/>
  <c r="X505" i="6"/>
  <c r="Y505" i="6"/>
  <c r="F505" i="6" s="1"/>
  <c r="AT505" i="6"/>
  <c r="AB505" i="6" s="1"/>
  <c r="R505" i="6" s="1"/>
  <c r="M504" i="6" l="1"/>
  <c r="Q504" i="6" s="1"/>
  <c r="U504" i="6" s="1"/>
  <c r="AU505" i="6"/>
  <c r="J504" i="6"/>
  <c r="B504" i="6" s="1"/>
  <c r="AG504" i="6"/>
  <c r="AN505" i="6" l="1"/>
  <c r="AK505" i="6" s="1"/>
  <c r="AO506" i="6"/>
  <c r="AR506" i="6" s="1"/>
  <c r="V504" i="6"/>
  <c r="AC505" i="6"/>
  <c r="AS506" i="6" l="1"/>
  <c r="AA506" i="6" s="1"/>
  <c r="N506" i="6" s="1"/>
  <c r="I505" i="6"/>
  <c r="X506" i="6"/>
  <c r="Y506" i="6"/>
  <c r="F506" i="6" s="1"/>
  <c r="AE505" i="6"/>
  <c r="AL505" i="6"/>
  <c r="AD505" i="6"/>
  <c r="D505" i="6"/>
  <c r="AT506" i="6"/>
  <c r="AB506" i="6" s="1"/>
  <c r="R506" i="6" s="1"/>
  <c r="AU506" i="6" l="1"/>
  <c r="AF505" i="6"/>
  <c r="AG505" i="6" s="1"/>
  <c r="J505" i="6"/>
  <c r="S505" i="6"/>
  <c r="T505" i="6" s="1"/>
  <c r="E505" i="6"/>
  <c r="M505" i="6"/>
  <c r="Q505" i="6" s="1"/>
  <c r="AN506" i="6" l="1"/>
  <c r="AK506" i="6" s="1"/>
  <c r="AO507" i="6"/>
  <c r="AR507" i="6" s="1"/>
  <c r="B505" i="6"/>
  <c r="U505" i="6"/>
  <c r="AC506" i="6"/>
  <c r="AS507" i="6" l="1"/>
  <c r="AA507" i="6" s="1"/>
  <c r="N507" i="6" s="1"/>
  <c r="V505" i="6"/>
  <c r="I506" i="6"/>
  <c r="X507" i="6"/>
  <c r="Y507" i="6"/>
  <c r="F507" i="6" s="1"/>
  <c r="AT507" i="6"/>
  <c r="AB507" i="6" s="1"/>
  <c r="R507" i="6" s="1"/>
  <c r="AE506" i="6"/>
  <c r="D506" i="6"/>
  <c r="AL506" i="6"/>
  <c r="AD506" i="6"/>
  <c r="AU507" i="6" l="1"/>
  <c r="AF506" i="6"/>
  <c r="J506" i="6"/>
  <c r="S506" i="6"/>
  <c r="T506" i="6" s="1"/>
  <c r="E506" i="6"/>
  <c r="M506" i="6"/>
  <c r="Q506" i="6" s="1"/>
  <c r="AG506" i="6"/>
  <c r="B506" i="6" l="1"/>
  <c r="AN507" i="6"/>
  <c r="AK507" i="6" s="1"/>
  <c r="AO508" i="6"/>
  <c r="AR508" i="6" s="1"/>
  <c r="U506" i="6"/>
  <c r="AC507" i="6"/>
  <c r="V506" i="6" l="1"/>
  <c r="AS508" i="6"/>
  <c r="AA508" i="6" s="1"/>
  <c r="N508" i="6" s="1"/>
  <c r="I507" i="6"/>
  <c r="X508" i="6"/>
  <c r="Y508" i="6"/>
  <c r="F508" i="6" s="1"/>
  <c r="AT508" i="6"/>
  <c r="AB508" i="6" s="1"/>
  <c r="R508" i="6" s="1"/>
  <c r="AE507" i="6"/>
  <c r="AL507" i="6"/>
  <c r="D507" i="6"/>
  <c r="AD507" i="6"/>
  <c r="AU508" i="6" l="1"/>
  <c r="AF507" i="6"/>
  <c r="AG507" i="6" s="1"/>
  <c r="J507" i="6"/>
  <c r="S507" i="6"/>
  <c r="T507" i="6" s="1"/>
  <c r="E507" i="6"/>
  <c r="M507" i="6"/>
  <c r="Q507" i="6" s="1"/>
  <c r="B507" i="6" l="1"/>
  <c r="AN508" i="6"/>
  <c r="AO509" i="6"/>
  <c r="AR509" i="6" s="1"/>
  <c r="U507" i="6"/>
  <c r="AC508" i="6"/>
  <c r="AK508" i="6" l="1"/>
  <c r="D508" i="6" s="1"/>
  <c r="V507" i="6"/>
  <c r="AL508" i="6"/>
  <c r="E508" i="6" s="1"/>
  <c r="AD508" i="6"/>
  <c r="AS509" i="6"/>
  <c r="AA509" i="6" s="1"/>
  <c r="N509" i="6" s="1"/>
  <c r="AE508" i="6"/>
  <c r="I508" i="6"/>
  <c r="X509" i="6"/>
  <c r="Y509" i="6"/>
  <c r="F509" i="6" s="1"/>
  <c r="AT509" i="6"/>
  <c r="AB509" i="6" s="1"/>
  <c r="R509" i="6" s="1"/>
  <c r="S508" i="6" l="1"/>
  <c r="T508" i="6" s="1"/>
  <c r="AF508" i="6"/>
  <c r="AG508" i="6" s="1"/>
  <c r="M508" i="6"/>
  <c r="Q508" i="6" s="1"/>
  <c r="AU509" i="6"/>
  <c r="J508" i="6"/>
  <c r="B508" i="6" s="1"/>
  <c r="U508" i="6" l="1"/>
  <c r="AN509" i="6"/>
  <c r="AO510" i="6"/>
  <c r="AR510" i="6" s="1"/>
  <c r="V508" i="6"/>
  <c r="AC509" i="6"/>
  <c r="AD509" i="6" l="1"/>
  <c r="AK509" i="6"/>
  <c r="D509" i="6" s="1"/>
  <c r="AE509" i="6"/>
  <c r="AL509" i="6"/>
  <c r="E509" i="6" s="1"/>
  <c r="AS510" i="6"/>
  <c r="AA510" i="6" s="1"/>
  <c r="N510" i="6" s="1"/>
  <c r="I509" i="6"/>
  <c r="X510" i="6"/>
  <c r="Y510" i="6"/>
  <c r="F510" i="6" s="1"/>
  <c r="AT510" i="6"/>
  <c r="AB510" i="6" s="1"/>
  <c r="R510" i="6" s="1"/>
  <c r="AF509" i="6" l="1"/>
  <c r="S509" i="6"/>
  <c r="T509" i="6" s="1"/>
  <c r="M509" i="6"/>
  <c r="Q509" i="6" s="1"/>
  <c r="U509" i="6" s="1"/>
  <c r="AU510" i="6"/>
  <c r="J509" i="6"/>
  <c r="B509" i="6" s="1"/>
  <c r="AG509" i="6"/>
  <c r="AN510" i="6" l="1"/>
  <c r="AK510" i="6" s="1"/>
  <c r="AO511" i="6"/>
  <c r="AR511" i="6" s="1"/>
  <c r="V509" i="6"/>
  <c r="AC510" i="6"/>
  <c r="AS511" i="6" l="1"/>
  <c r="AA511" i="6" s="1"/>
  <c r="N511" i="6" s="1"/>
  <c r="I510" i="6"/>
  <c r="X511" i="6"/>
  <c r="Y511" i="6"/>
  <c r="F511" i="6" s="1"/>
  <c r="AT511" i="6"/>
  <c r="AB511" i="6" s="1"/>
  <c r="R511" i="6" s="1"/>
  <c r="AL510" i="6"/>
  <c r="AD510" i="6"/>
  <c r="AE510" i="6"/>
  <c r="D510" i="6"/>
  <c r="AU511" i="6" l="1"/>
  <c r="AF510" i="6"/>
  <c r="J510" i="6"/>
  <c r="S510" i="6"/>
  <c r="T510" i="6" s="1"/>
  <c r="E510" i="6"/>
  <c r="M510" i="6"/>
  <c r="Q510" i="6" s="1"/>
  <c r="AG510" i="6"/>
  <c r="B510" i="6" l="1"/>
  <c r="AN511" i="6"/>
  <c r="AK511" i="6" s="1"/>
  <c r="AO512" i="6"/>
  <c r="AR512" i="6" s="1"/>
  <c r="U510" i="6"/>
  <c r="AC511" i="6"/>
  <c r="V510" i="6" l="1"/>
  <c r="AS512" i="6"/>
  <c r="AA512" i="6" s="1"/>
  <c r="N512" i="6" s="1"/>
  <c r="I511" i="6"/>
  <c r="X512" i="6"/>
  <c r="Y512" i="6"/>
  <c r="F512" i="6" s="1"/>
  <c r="D511" i="6"/>
  <c r="AL511" i="6"/>
  <c r="AD511" i="6"/>
  <c r="AE511" i="6"/>
  <c r="AT512" i="6"/>
  <c r="AB512" i="6" s="1"/>
  <c r="R512" i="6" s="1"/>
  <c r="AU512" i="6" l="1"/>
  <c r="AF511" i="6"/>
  <c r="AG511" i="6" s="1"/>
  <c r="J511" i="6"/>
  <c r="S511" i="6"/>
  <c r="T511" i="6" s="1"/>
  <c r="E511" i="6"/>
  <c r="M511" i="6"/>
  <c r="Q511" i="6" s="1"/>
  <c r="B511" i="6" l="1"/>
  <c r="AN512" i="6"/>
  <c r="AO513" i="6"/>
  <c r="AR513" i="6" s="1"/>
  <c r="U511" i="6"/>
  <c r="AC512" i="6"/>
  <c r="AE512" i="6" l="1"/>
  <c r="AK512" i="6"/>
  <c r="V511" i="6"/>
  <c r="D512" i="6"/>
  <c r="AL512" i="6"/>
  <c r="E512" i="6" s="1"/>
  <c r="AD512" i="6"/>
  <c r="AS513" i="6"/>
  <c r="AA513" i="6" s="1"/>
  <c r="N513" i="6" s="1"/>
  <c r="I512" i="6"/>
  <c r="X513" i="6"/>
  <c r="Y513" i="6"/>
  <c r="F513" i="6" s="1"/>
  <c r="AT513" i="6"/>
  <c r="AB513" i="6" s="1"/>
  <c r="R513" i="6" s="1"/>
  <c r="AF512" i="6" l="1"/>
  <c r="AG512" i="6" s="1"/>
  <c r="S512" i="6"/>
  <c r="T512" i="6" s="1"/>
  <c r="M512" i="6"/>
  <c r="Q512" i="6" s="1"/>
  <c r="AU513" i="6"/>
  <c r="J512" i="6"/>
  <c r="B512" i="6" s="1"/>
  <c r="U512" i="6" l="1"/>
  <c r="V512" i="6" s="1"/>
  <c r="AN513" i="6"/>
  <c r="AK513" i="6" s="1"/>
  <c r="AO514" i="6"/>
  <c r="AR514" i="6" s="1"/>
  <c r="AC513" i="6"/>
  <c r="AS514" i="6" l="1"/>
  <c r="AA514" i="6" s="1"/>
  <c r="N514" i="6" s="1"/>
  <c r="I513" i="6"/>
  <c r="X514" i="6"/>
  <c r="Y514" i="6"/>
  <c r="F514" i="6" s="1"/>
  <c r="AT514" i="6"/>
  <c r="AB514" i="6" s="1"/>
  <c r="R514" i="6" s="1"/>
  <c r="AD513" i="6"/>
  <c r="AE513" i="6"/>
  <c r="D513" i="6"/>
  <c r="AL513" i="6"/>
  <c r="AU514" i="6" l="1"/>
  <c r="AF513" i="6"/>
  <c r="J513" i="6"/>
  <c r="AG513" i="6"/>
  <c r="S513" i="6"/>
  <c r="T513" i="6" s="1"/>
  <c r="E513" i="6"/>
  <c r="M513" i="6"/>
  <c r="Q513" i="6" s="1"/>
  <c r="AN514" i="6" l="1"/>
  <c r="AK514" i="6" s="1"/>
  <c r="AO515" i="6"/>
  <c r="AR515" i="6" s="1"/>
  <c r="B513" i="6"/>
  <c r="U513" i="6"/>
  <c r="AC514" i="6"/>
  <c r="AS515" i="6" l="1"/>
  <c r="AA515" i="6" s="1"/>
  <c r="N515" i="6" s="1"/>
  <c r="V513" i="6"/>
  <c r="I514" i="6"/>
  <c r="X515" i="6"/>
  <c r="Y515" i="6"/>
  <c r="F515" i="6" s="1"/>
  <c r="AT515" i="6"/>
  <c r="AB515" i="6" s="1"/>
  <c r="R515" i="6" s="1"/>
  <c r="D514" i="6"/>
  <c r="AE514" i="6"/>
  <c r="AL514" i="6"/>
  <c r="AD514" i="6"/>
  <c r="AU515" i="6" l="1"/>
  <c r="AF514" i="6"/>
  <c r="AG514" i="6" s="1"/>
  <c r="J514" i="6"/>
  <c r="S514" i="6"/>
  <c r="T514" i="6" s="1"/>
  <c r="E514" i="6"/>
  <c r="M514" i="6"/>
  <c r="Q514" i="6" s="1"/>
  <c r="AN515" i="6" l="1"/>
  <c r="AK515" i="6" s="1"/>
  <c r="AO516" i="6"/>
  <c r="AR516" i="6" s="1"/>
  <c r="B514" i="6"/>
  <c r="U514" i="6"/>
  <c r="AC515" i="6"/>
  <c r="AS516" i="6" l="1"/>
  <c r="AA516" i="6" s="1"/>
  <c r="N516" i="6" s="1"/>
  <c r="V514" i="6"/>
  <c r="I515" i="6"/>
  <c r="X516" i="6"/>
  <c r="Y516" i="6"/>
  <c r="F516" i="6" s="1"/>
  <c r="AE515" i="6"/>
  <c r="AD515" i="6"/>
  <c r="AL515" i="6"/>
  <c r="D515" i="6"/>
  <c r="AT516" i="6"/>
  <c r="AB516" i="6" s="1"/>
  <c r="R516" i="6" s="1"/>
  <c r="AU516" i="6" l="1"/>
  <c r="AF515" i="6"/>
  <c r="AG515" i="6" s="1"/>
  <c r="J515" i="6"/>
  <c r="S515" i="6"/>
  <c r="T515" i="6" s="1"/>
  <c r="E515" i="6"/>
  <c r="M515" i="6"/>
  <c r="Q515" i="6" s="1"/>
  <c r="AN516" i="6" l="1"/>
  <c r="AK516" i="6" s="1"/>
  <c r="AO517" i="6"/>
  <c r="AR517" i="6" s="1"/>
  <c r="B515" i="6"/>
  <c r="U515" i="6"/>
  <c r="AC516" i="6"/>
  <c r="AS517" i="6" l="1"/>
  <c r="AA517" i="6" s="1"/>
  <c r="N517" i="6" s="1"/>
  <c r="V515" i="6"/>
  <c r="I516" i="6"/>
  <c r="X517" i="6"/>
  <c r="Y517" i="6"/>
  <c r="F517" i="6" s="1"/>
  <c r="D516" i="6"/>
  <c r="AL516" i="6"/>
  <c r="AD516" i="6"/>
  <c r="AE516" i="6"/>
  <c r="AT517" i="6"/>
  <c r="AB517" i="6" s="1"/>
  <c r="R517" i="6" s="1"/>
  <c r="AU517" i="6" l="1"/>
  <c r="AF516" i="6"/>
  <c r="AG516" i="6" s="1"/>
  <c r="J516" i="6"/>
  <c r="S516" i="6"/>
  <c r="T516" i="6" s="1"/>
  <c r="E516" i="6"/>
  <c r="M516" i="6"/>
  <c r="Q516" i="6" s="1"/>
  <c r="AN517" i="6" l="1"/>
  <c r="AK517" i="6" s="1"/>
  <c r="AO518" i="6"/>
  <c r="AR518" i="6" s="1"/>
  <c r="B516" i="6"/>
  <c r="U516" i="6"/>
  <c r="AC517" i="6"/>
  <c r="AS518" i="6" l="1"/>
  <c r="AA518" i="6" s="1"/>
  <c r="N518" i="6" s="1"/>
  <c r="V516" i="6"/>
  <c r="I517" i="6"/>
  <c r="X518" i="6"/>
  <c r="Y518" i="6"/>
  <c r="F518" i="6" s="1"/>
  <c r="AT518" i="6"/>
  <c r="AB518" i="6" s="1"/>
  <c r="R518" i="6" s="1"/>
  <c r="D517" i="6"/>
  <c r="AL517" i="6"/>
  <c r="AE517" i="6"/>
  <c r="AD517" i="6"/>
  <c r="AU518" i="6" l="1"/>
  <c r="AF517" i="6"/>
  <c r="AG517" i="6" s="1"/>
  <c r="J517" i="6"/>
  <c r="S517" i="6"/>
  <c r="T517" i="6" s="1"/>
  <c r="E517" i="6"/>
  <c r="M517" i="6"/>
  <c r="Q517" i="6" s="1"/>
  <c r="AN518" i="6" l="1"/>
  <c r="AK518" i="6" s="1"/>
  <c r="AO519" i="6"/>
  <c r="AR519" i="6" s="1"/>
  <c r="B517" i="6"/>
  <c r="U517" i="6"/>
  <c r="AC518" i="6"/>
  <c r="AS519" i="6" l="1"/>
  <c r="AA519" i="6" s="1"/>
  <c r="N519" i="6" s="1"/>
  <c r="V517" i="6"/>
  <c r="I518" i="6"/>
  <c r="X519" i="6"/>
  <c r="Y519" i="6"/>
  <c r="F519" i="6" s="1"/>
  <c r="AT519" i="6"/>
  <c r="AB519" i="6" s="1"/>
  <c r="R519" i="6" s="1"/>
  <c r="AE518" i="6"/>
  <c r="AD518" i="6"/>
  <c r="AL518" i="6"/>
  <c r="D518" i="6"/>
  <c r="AU519" i="6" l="1"/>
  <c r="AF518" i="6"/>
  <c r="AG518" i="6" s="1"/>
  <c r="J518" i="6"/>
  <c r="S518" i="6"/>
  <c r="T518" i="6" s="1"/>
  <c r="E518" i="6"/>
  <c r="M518" i="6"/>
  <c r="Q518" i="6" s="1"/>
  <c r="AN519" i="6" l="1"/>
  <c r="AK519" i="6" s="1"/>
  <c r="AO520" i="6"/>
  <c r="AR520" i="6" s="1"/>
  <c r="B518" i="6"/>
  <c r="U518" i="6"/>
  <c r="AC519" i="6"/>
  <c r="AS520" i="6" l="1"/>
  <c r="AA520" i="6" s="1"/>
  <c r="N520" i="6" s="1"/>
  <c r="V518" i="6"/>
  <c r="I519" i="6"/>
  <c r="X520" i="6"/>
  <c r="Y520" i="6"/>
  <c r="F520" i="6" s="1"/>
  <c r="AL519" i="6"/>
  <c r="D519" i="6"/>
  <c r="AD519" i="6"/>
  <c r="AE519" i="6"/>
  <c r="AT520" i="6"/>
  <c r="AB520" i="6" s="1"/>
  <c r="R520" i="6" s="1"/>
  <c r="AU520" i="6" l="1"/>
  <c r="AF519" i="6"/>
  <c r="J519" i="6"/>
  <c r="S519" i="6"/>
  <c r="T519" i="6" s="1"/>
  <c r="E519" i="6"/>
  <c r="M519" i="6"/>
  <c r="Q519" i="6" s="1"/>
  <c r="AG519" i="6"/>
  <c r="B519" i="6" l="1"/>
  <c r="AN520" i="6"/>
  <c r="AO521" i="6"/>
  <c r="AR521" i="6" s="1"/>
  <c r="U519" i="6"/>
  <c r="AC520" i="6"/>
  <c r="AE520" i="6" l="1"/>
  <c r="AK520" i="6"/>
  <c r="V519" i="6"/>
  <c r="D520" i="6"/>
  <c r="AD520" i="6"/>
  <c r="AF520" i="6" s="1"/>
  <c r="AL520" i="6"/>
  <c r="E520" i="6" s="1"/>
  <c r="AS521" i="6"/>
  <c r="AA521" i="6" s="1"/>
  <c r="N521" i="6" s="1"/>
  <c r="I520" i="6"/>
  <c r="X521" i="6"/>
  <c r="Y521" i="6"/>
  <c r="F521" i="6" s="1"/>
  <c r="AT521" i="6"/>
  <c r="AB521" i="6" s="1"/>
  <c r="R521" i="6" s="1"/>
  <c r="S520" i="6" l="1"/>
  <c r="T520" i="6" s="1"/>
  <c r="M520" i="6"/>
  <c r="Q520" i="6" s="1"/>
  <c r="AU521" i="6"/>
  <c r="J520" i="6"/>
  <c r="B520" i="6" s="1"/>
  <c r="AG520" i="6"/>
  <c r="U520" i="6" l="1"/>
  <c r="AN521" i="6"/>
  <c r="AK521" i="6" s="1"/>
  <c r="AO522" i="6"/>
  <c r="AR522" i="6" s="1"/>
  <c r="V520" i="6"/>
  <c r="AC521" i="6"/>
  <c r="AS522" i="6" l="1"/>
  <c r="AA522" i="6" s="1"/>
  <c r="N522" i="6" s="1"/>
  <c r="I521" i="6"/>
  <c r="X522" i="6"/>
  <c r="Y522" i="6"/>
  <c r="F522" i="6" s="1"/>
  <c r="AT522" i="6"/>
  <c r="AB522" i="6" s="1"/>
  <c r="R522" i="6" s="1"/>
  <c r="AD521" i="6"/>
  <c r="AE521" i="6"/>
  <c r="D521" i="6"/>
  <c r="AL521" i="6"/>
  <c r="AU522" i="6" l="1"/>
  <c r="AF521" i="6"/>
  <c r="J521" i="6"/>
  <c r="S521" i="6"/>
  <c r="T521" i="6" s="1"/>
  <c r="E521" i="6"/>
  <c r="M521" i="6"/>
  <c r="Q521" i="6" s="1"/>
  <c r="AG521" i="6"/>
  <c r="B521" i="6" l="1"/>
  <c r="AN522" i="6"/>
  <c r="AK522" i="6" s="1"/>
  <c r="AO523" i="6"/>
  <c r="AR523" i="6" s="1"/>
  <c r="U521" i="6"/>
  <c r="AC522" i="6"/>
  <c r="V521" i="6" l="1"/>
  <c r="AS523" i="6"/>
  <c r="I522" i="6"/>
  <c r="X523" i="6"/>
  <c r="Y523" i="6"/>
  <c r="F523" i="6" s="1"/>
  <c r="AT523" i="6"/>
  <c r="AB523" i="6" s="1"/>
  <c r="R523" i="6" s="1"/>
  <c r="AE522" i="6"/>
  <c r="AD522" i="6"/>
  <c r="AF522" i="6" s="1"/>
  <c r="AL522" i="6"/>
  <c r="D522" i="6"/>
  <c r="AU523" i="6" l="1"/>
  <c r="J522" i="6"/>
  <c r="S522" i="6"/>
  <c r="T522" i="6" s="1"/>
  <c r="E522" i="6"/>
  <c r="B522" i="6" s="1"/>
  <c r="M522" i="6"/>
  <c r="Q522" i="6" s="1"/>
  <c r="AG522" i="6"/>
  <c r="AA523" i="6"/>
  <c r="N523" i="6" s="1"/>
  <c r="AN523" i="6" l="1"/>
  <c r="AO524" i="6"/>
  <c r="AR524" i="6" s="1"/>
  <c r="U522" i="6"/>
  <c r="V522" i="6" s="1"/>
  <c r="AC523" i="6"/>
  <c r="I523" i="6" s="1"/>
  <c r="AK523" i="6" l="1"/>
  <c r="D523" i="6" s="1"/>
  <c r="AE523" i="6"/>
  <c r="AL523" i="6"/>
  <c r="E523" i="6" s="1"/>
  <c r="AD523" i="6"/>
  <c r="AS524" i="6"/>
  <c r="AA524" i="6" s="1"/>
  <c r="N524" i="6" s="1"/>
  <c r="X524" i="6"/>
  <c r="Y524" i="6"/>
  <c r="F524" i="6" s="1"/>
  <c r="AT524" i="6"/>
  <c r="AB524" i="6" s="1"/>
  <c r="R524" i="6" s="1"/>
  <c r="S523" i="6" l="1"/>
  <c r="T523" i="6" s="1"/>
  <c r="M523" i="6"/>
  <c r="Q523" i="6" s="1"/>
  <c r="AF523" i="6"/>
  <c r="AG523" i="6" s="1"/>
  <c r="AU524" i="6"/>
  <c r="J523" i="6"/>
  <c r="B523" i="6" s="1"/>
  <c r="U523" i="6" l="1"/>
  <c r="V523" i="6" s="1"/>
  <c r="AN524" i="6"/>
  <c r="AK524" i="6" s="1"/>
  <c r="D524" i="6" s="1"/>
  <c r="AO525" i="6"/>
  <c r="AR525" i="6" s="1"/>
  <c r="AC524" i="6"/>
  <c r="AD524" i="6" l="1"/>
  <c r="AE524" i="6"/>
  <c r="AL524" i="6"/>
  <c r="E524" i="6" s="1"/>
  <c r="AS525" i="6"/>
  <c r="AA525" i="6" s="1"/>
  <c r="N525" i="6" s="1"/>
  <c r="I524" i="6"/>
  <c r="AF524" i="6"/>
  <c r="X525" i="6"/>
  <c r="Y525" i="6"/>
  <c r="F525" i="6" s="1"/>
  <c r="S524" i="6"/>
  <c r="T524" i="6" s="1"/>
  <c r="AT525" i="6"/>
  <c r="AB525" i="6" s="1"/>
  <c r="R525" i="6" s="1"/>
  <c r="M524" i="6" l="1"/>
  <c r="Q524" i="6" s="1"/>
  <c r="AU525" i="6"/>
  <c r="J524" i="6"/>
  <c r="B524" i="6" s="1"/>
  <c r="U524" i="6"/>
  <c r="AG524" i="6"/>
  <c r="V524" i="6" l="1"/>
  <c r="AN525" i="6"/>
  <c r="AK525" i="6" s="1"/>
  <c r="AO526" i="6"/>
  <c r="AR526" i="6" s="1"/>
  <c r="AC525" i="6"/>
  <c r="AS526" i="6" l="1"/>
  <c r="I525" i="6"/>
  <c r="X526" i="6"/>
  <c r="Y526" i="6"/>
  <c r="F526" i="6" s="1"/>
  <c r="AD525" i="6"/>
  <c r="D525" i="6"/>
  <c r="AE525" i="6"/>
  <c r="AL525" i="6"/>
  <c r="AT526" i="6"/>
  <c r="AB526" i="6" s="1"/>
  <c r="R526" i="6" s="1"/>
  <c r="AU526" i="6" l="1"/>
  <c r="AF525" i="6"/>
  <c r="AG525" i="6" s="1"/>
  <c r="J525" i="6"/>
  <c r="S525" i="6"/>
  <c r="T525" i="6" s="1"/>
  <c r="E525" i="6"/>
  <c r="M525" i="6"/>
  <c r="Q525" i="6" s="1"/>
  <c r="AA526" i="6"/>
  <c r="N526" i="6" s="1"/>
  <c r="AN526" i="6" l="1"/>
  <c r="AO527" i="6"/>
  <c r="AR527" i="6" s="1"/>
  <c r="B525" i="6"/>
  <c r="U525" i="6"/>
  <c r="AC526" i="6"/>
  <c r="I526" i="6" s="1"/>
  <c r="AD526" i="6" l="1"/>
  <c r="AK526" i="6"/>
  <c r="D526" i="6" s="1"/>
  <c r="AL526" i="6"/>
  <c r="E526" i="6" s="1"/>
  <c r="AE526" i="6"/>
  <c r="AF526" i="6" s="1"/>
  <c r="AS527" i="6"/>
  <c r="V525" i="6"/>
  <c r="X527" i="6"/>
  <c r="J526" i="6" s="1"/>
  <c r="Y527" i="6"/>
  <c r="F527" i="6" s="1"/>
  <c r="AT527" i="6"/>
  <c r="AB527" i="6" s="1"/>
  <c r="R527" i="6" s="1"/>
  <c r="S526" i="6" l="1"/>
  <c r="T526" i="6" s="1"/>
  <c r="M526" i="6"/>
  <c r="Q526" i="6" s="1"/>
  <c r="U526" i="6" s="1"/>
  <c r="AU527" i="6"/>
  <c r="B526" i="6"/>
  <c r="AA527" i="6"/>
  <c r="N527" i="6" s="1"/>
  <c r="AG526" i="6"/>
  <c r="AN527" i="6" l="1"/>
  <c r="AK527" i="6" s="1"/>
  <c r="AO528" i="6"/>
  <c r="AR528" i="6" s="1"/>
  <c r="V526" i="6"/>
  <c r="AC527" i="6"/>
  <c r="I527" i="6" s="1"/>
  <c r="AS528" i="6" l="1"/>
  <c r="X528" i="6"/>
  <c r="Y528" i="6"/>
  <c r="F528" i="6" s="1"/>
  <c r="AT528" i="6"/>
  <c r="AB528" i="6" s="1"/>
  <c r="R528" i="6" s="1"/>
  <c r="AD527" i="6"/>
  <c r="AE527" i="6"/>
  <c r="AL527" i="6"/>
  <c r="D527" i="6"/>
  <c r="AU528" i="6" l="1"/>
  <c r="AF527" i="6"/>
  <c r="J527" i="6"/>
  <c r="S527" i="6"/>
  <c r="T527" i="6" s="1"/>
  <c r="E527" i="6"/>
  <c r="M527" i="6"/>
  <c r="Q527" i="6" s="1"/>
  <c r="AG527" i="6"/>
  <c r="AA528" i="6"/>
  <c r="N528" i="6" s="1"/>
  <c r="B527" i="6" l="1"/>
  <c r="AN528" i="6"/>
  <c r="AO529" i="6"/>
  <c r="AR529" i="6" s="1"/>
  <c r="U527" i="6"/>
  <c r="AC528" i="6"/>
  <c r="I528" i="6" s="1"/>
  <c r="AL528" i="6" l="1"/>
  <c r="AK528" i="6"/>
  <c r="D528" i="6" s="1"/>
  <c r="V527" i="6"/>
  <c r="AE528" i="6"/>
  <c r="M528" i="6" s="1"/>
  <c r="Q528" i="6" s="1"/>
  <c r="AD528" i="6"/>
  <c r="AS529" i="6"/>
  <c r="X529" i="6"/>
  <c r="Y529" i="6"/>
  <c r="F529" i="6" s="1"/>
  <c r="E528" i="6"/>
  <c r="AT529" i="6"/>
  <c r="AB529" i="6" s="1"/>
  <c r="R529" i="6" s="1"/>
  <c r="S528" i="6" l="1"/>
  <c r="T528" i="6" s="1"/>
  <c r="AF528" i="6"/>
  <c r="AG528" i="6" s="1"/>
  <c r="AU529" i="6"/>
  <c r="J528" i="6"/>
  <c r="B528" i="6" s="1"/>
  <c r="U528" i="6"/>
  <c r="AA529" i="6"/>
  <c r="N529" i="6" s="1"/>
  <c r="AN529" i="6" l="1"/>
  <c r="AK529" i="6" s="1"/>
  <c r="AO530" i="6"/>
  <c r="AR530" i="6" s="1"/>
  <c r="V528" i="6"/>
  <c r="AC529" i="6"/>
  <c r="I529" i="6" s="1"/>
  <c r="AS530" i="6" l="1"/>
  <c r="X530" i="6"/>
  <c r="Y530" i="6"/>
  <c r="F530" i="6" s="1"/>
  <c r="AL529" i="6"/>
  <c r="D529" i="6"/>
  <c r="AE529" i="6"/>
  <c r="AD529" i="6"/>
  <c r="AF529" i="6" s="1"/>
  <c r="AT530" i="6"/>
  <c r="AB530" i="6" s="1"/>
  <c r="R530" i="6" s="1"/>
  <c r="AU530" i="6" l="1"/>
  <c r="J529" i="6"/>
  <c r="S529" i="6"/>
  <c r="T529" i="6" s="1"/>
  <c r="E529" i="6"/>
  <c r="B529" i="6" s="1"/>
  <c r="M529" i="6"/>
  <c r="Q529" i="6" s="1"/>
  <c r="AG529" i="6"/>
  <c r="AA530" i="6"/>
  <c r="N530" i="6" s="1"/>
  <c r="AN530" i="6" l="1"/>
  <c r="AK530" i="6" s="1"/>
  <c r="AO531" i="6"/>
  <c r="AR531" i="6" s="1"/>
  <c r="U529" i="6"/>
  <c r="V529" i="6" s="1"/>
  <c r="AC530" i="6"/>
  <c r="I530" i="6" s="1"/>
  <c r="AS531" i="6" l="1"/>
  <c r="X531" i="6"/>
  <c r="Y531" i="6"/>
  <c r="F531" i="6" s="1"/>
  <c r="D530" i="6"/>
  <c r="AD530" i="6"/>
  <c r="AE530" i="6"/>
  <c r="AL530" i="6"/>
  <c r="AT531" i="6"/>
  <c r="AB531" i="6" s="1"/>
  <c r="R531" i="6" s="1"/>
  <c r="AU531" i="6" l="1"/>
  <c r="AF530" i="6"/>
  <c r="J530" i="6"/>
  <c r="S530" i="6"/>
  <c r="T530" i="6" s="1"/>
  <c r="E530" i="6"/>
  <c r="M530" i="6"/>
  <c r="Q530" i="6" s="1"/>
  <c r="AA531" i="6"/>
  <c r="N531" i="6" s="1"/>
  <c r="AG530" i="6"/>
  <c r="AN531" i="6" l="1"/>
  <c r="AK531" i="6" s="1"/>
  <c r="AO532" i="6"/>
  <c r="AR532" i="6" s="1"/>
  <c r="B530" i="6"/>
  <c r="U530" i="6"/>
  <c r="AC531" i="6"/>
  <c r="I531" i="6" s="1"/>
  <c r="AS532" i="6" l="1"/>
  <c r="V530" i="6"/>
  <c r="X532" i="6"/>
  <c r="Y532" i="6"/>
  <c r="F532" i="6" s="1"/>
  <c r="AT532" i="6"/>
  <c r="AB532" i="6" s="1"/>
  <c r="R532" i="6" s="1"/>
  <c r="AD531" i="6"/>
  <c r="D531" i="6"/>
  <c r="AL531" i="6"/>
  <c r="AE531" i="6"/>
  <c r="AU532" i="6" l="1"/>
  <c r="AF531" i="6"/>
  <c r="J531" i="6"/>
  <c r="S531" i="6"/>
  <c r="T531" i="6" s="1"/>
  <c r="E531" i="6"/>
  <c r="M531" i="6"/>
  <c r="Q531" i="6" s="1"/>
  <c r="AG531" i="6"/>
  <c r="AA532" i="6"/>
  <c r="N532" i="6" s="1"/>
  <c r="B531" i="6" l="1"/>
  <c r="AN532" i="6"/>
  <c r="AO533" i="6"/>
  <c r="AR533" i="6" s="1"/>
  <c r="U531" i="6"/>
  <c r="AC532" i="6"/>
  <c r="I532" i="6" s="1"/>
  <c r="AD532" i="6" l="1"/>
  <c r="AK532" i="6"/>
  <c r="V531" i="6"/>
  <c r="D532" i="6"/>
  <c r="S532" i="6" s="1"/>
  <c r="T532" i="6" s="1"/>
  <c r="AE532" i="6"/>
  <c r="AF532" i="6" s="1"/>
  <c r="AL532" i="6"/>
  <c r="AS533" i="6"/>
  <c r="X533" i="6"/>
  <c r="Y533" i="6"/>
  <c r="F533" i="6" s="1"/>
  <c r="AT533" i="6"/>
  <c r="AB533" i="6" s="1"/>
  <c r="R533" i="6" s="1"/>
  <c r="M532" i="6" l="1"/>
  <c r="Q532" i="6" s="1"/>
  <c r="U532" i="6" s="1"/>
  <c r="E532" i="6"/>
  <c r="AU533" i="6"/>
  <c r="J532" i="6"/>
  <c r="AA533" i="6"/>
  <c r="N533" i="6" s="1"/>
  <c r="AG532" i="6"/>
  <c r="B532" i="6" l="1"/>
  <c r="V532" i="6" s="1"/>
  <c r="AC533" i="6"/>
  <c r="I533" i="6" s="1"/>
  <c r="AO534" i="6"/>
  <c r="AR534" i="6" s="1"/>
  <c r="AN533" i="6"/>
  <c r="AE533" i="6" l="1"/>
  <c r="AK533" i="6"/>
  <c r="D533" i="6" s="1"/>
  <c r="AS534" i="6"/>
  <c r="AA534" i="6" s="1"/>
  <c r="N534" i="6" s="1"/>
  <c r="X534" i="6"/>
  <c r="Y534" i="6"/>
  <c r="F534" i="6" s="1"/>
  <c r="AT534" i="6"/>
  <c r="AB534" i="6" s="1"/>
  <c r="R534" i="6" s="1"/>
  <c r="AL533" i="6"/>
  <c r="E533" i="6" s="1"/>
  <c r="AD533" i="6"/>
  <c r="AF533" i="6" s="1"/>
  <c r="AU534" i="6" l="1"/>
  <c r="J533" i="6"/>
  <c r="B533" i="6" s="1"/>
  <c r="S533" i="6"/>
  <c r="T533" i="6" s="1"/>
  <c r="AG533" i="6"/>
  <c r="M533" i="6"/>
  <c r="Q533" i="6" s="1"/>
  <c r="AC534" i="6" l="1"/>
  <c r="I534" i="6" s="1"/>
  <c r="AO535" i="6"/>
  <c r="AR535" i="6" s="1"/>
  <c r="AN534" i="6"/>
  <c r="U533" i="6"/>
  <c r="V533" i="6" s="1"/>
  <c r="AL534" i="6" l="1"/>
  <c r="E534" i="6" s="1"/>
  <c r="AK534" i="6"/>
  <c r="AS535" i="6"/>
  <c r="D534" i="6"/>
  <c r="AD534" i="6"/>
  <c r="X535" i="6"/>
  <c r="Y535" i="6"/>
  <c r="F535" i="6" s="1"/>
  <c r="AE534" i="6"/>
  <c r="M534" i="6" s="1"/>
  <c r="Q534" i="6" s="1"/>
  <c r="AT535" i="6"/>
  <c r="AB535" i="6" s="1"/>
  <c r="R535" i="6" s="1"/>
  <c r="AU535" i="6" l="1"/>
  <c r="AF534" i="6"/>
  <c r="AG534" i="6" s="1"/>
  <c r="J534" i="6"/>
  <c r="B534" i="6" s="1"/>
  <c r="S534" i="6"/>
  <c r="T534" i="6" s="1"/>
  <c r="U534" i="6" s="1"/>
  <c r="AA535" i="6"/>
  <c r="N535" i="6" s="1"/>
  <c r="AN535" i="6" l="1"/>
  <c r="AO536" i="6"/>
  <c r="AR536" i="6" s="1"/>
  <c r="V534" i="6"/>
  <c r="AC535" i="6"/>
  <c r="I535" i="6" s="1"/>
  <c r="AL535" i="6" l="1"/>
  <c r="E535" i="6" s="1"/>
  <c r="AK535" i="6"/>
  <c r="D535" i="6" s="1"/>
  <c r="AE535" i="6"/>
  <c r="AS536" i="6"/>
  <c r="AD535" i="6"/>
  <c r="X536" i="6"/>
  <c r="Y536" i="6"/>
  <c r="F536" i="6" s="1"/>
  <c r="AT536" i="6"/>
  <c r="AB536" i="6" s="1"/>
  <c r="R536" i="6" s="1"/>
  <c r="M535" i="6" l="1"/>
  <c r="Q535" i="6" s="1"/>
  <c r="AF535" i="6"/>
  <c r="AG535" i="6" s="1"/>
  <c r="S535" i="6"/>
  <c r="T535" i="6" s="1"/>
  <c r="U535" i="6" s="1"/>
  <c r="AU536" i="6"/>
  <c r="J535" i="6"/>
  <c r="B535" i="6" s="1"/>
  <c r="AA536" i="6"/>
  <c r="N536" i="6" s="1"/>
  <c r="V535" i="6" l="1"/>
  <c r="AN536" i="6"/>
  <c r="AK536" i="6" s="1"/>
  <c r="AO537" i="6"/>
  <c r="AR537" i="6" s="1"/>
  <c r="AC536" i="6"/>
  <c r="I536" i="6" s="1"/>
  <c r="AS537" i="6" l="1"/>
  <c r="X537" i="6"/>
  <c r="Y537" i="6"/>
  <c r="F537" i="6" s="1"/>
  <c r="AT537" i="6"/>
  <c r="AB537" i="6" s="1"/>
  <c r="R537" i="6" s="1"/>
  <c r="AD536" i="6"/>
  <c r="D536" i="6"/>
  <c r="AE536" i="6"/>
  <c r="AL536" i="6"/>
  <c r="E536" i="6" s="1"/>
  <c r="AU537" i="6" l="1"/>
  <c r="AF536" i="6"/>
  <c r="AG536" i="6" s="1"/>
  <c r="M536" i="6"/>
  <c r="Q536" i="6" s="1"/>
  <c r="J536" i="6"/>
  <c r="B536" i="6" s="1"/>
  <c r="S536" i="6"/>
  <c r="T536" i="6" s="1"/>
  <c r="AA537" i="6"/>
  <c r="N537" i="6" s="1"/>
  <c r="AN537" i="6" l="1"/>
  <c r="AK537" i="6" s="1"/>
  <c r="AO538" i="6"/>
  <c r="AR538" i="6" s="1"/>
  <c r="AC537" i="6"/>
  <c r="U536" i="6"/>
  <c r="V536" i="6" s="1"/>
  <c r="AS538" i="6" l="1"/>
  <c r="X538" i="6"/>
  <c r="Y538" i="6"/>
  <c r="F538" i="6" s="1"/>
  <c r="AL537" i="6"/>
  <c r="E537" i="6" s="1"/>
  <c r="AD537" i="6"/>
  <c r="AE537" i="6"/>
  <c r="D537" i="6"/>
  <c r="I537" i="6"/>
  <c r="AT538" i="6"/>
  <c r="AB538" i="6" s="1"/>
  <c r="R538" i="6" s="1"/>
  <c r="AU538" i="6" l="1"/>
  <c r="AF537" i="6"/>
  <c r="S537" i="6"/>
  <c r="T537" i="6" s="1"/>
  <c r="AA538" i="6"/>
  <c r="N538" i="6" s="1"/>
  <c r="J537" i="6"/>
  <c r="B537" i="6" s="1"/>
  <c r="M537" i="6"/>
  <c r="Q537" i="6" s="1"/>
  <c r="AG537" i="6"/>
  <c r="AN538" i="6" l="1"/>
  <c r="AO539" i="6"/>
  <c r="AR539" i="6" s="1"/>
  <c r="AC538" i="6"/>
  <c r="I538" i="6" s="1"/>
  <c r="U537" i="6"/>
  <c r="V537" i="6" s="1"/>
  <c r="AL538" i="6" l="1"/>
  <c r="E538" i="6" s="1"/>
  <c r="AK538" i="6"/>
  <c r="D538" i="6" s="1"/>
  <c r="AD538" i="6"/>
  <c r="AE538" i="6"/>
  <c r="AS539" i="6"/>
  <c r="AA539" i="6" s="1"/>
  <c r="N539" i="6" s="1"/>
  <c r="X539" i="6"/>
  <c r="Y539" i="6"/>
  <c r="F539" i="6" s="1"/>
  <c r="AT539" i="6"/>
  <c r="AB539" i="6" s="1"/>
  <c r="R539" i="6" s="1"/>
  <c r="M538" i="6" l="1"/>
  <c r="Q538" i="6" s="1"/>
  <c r="S538" i="6"/>
  <c r="T538" i="6" s="1"/>
  <c r="AF538" i="6"/>
  <c r="AG538" i="6" s="1"/>
  <c r="AU539" i="6"/>
  <c r="J538" i="6"/>
  <c r="B538" i="6" s="1"/>
  <c r="U538" i="6" l="1"/>
  <c r="V538" i="6" s="1"/>
  <c r="AN539" i="6"/>
  <c r="AK539" i="6" s="1"/>
  <c r="AO540" i="6"/>
  <c r="AR540" i="6" s="1"/>
  <c r="AC539" i="6"/>
  <c r="AS540" i="6" l="1"/>
  <c r="I539" i="6"/>
  <c r="X540" i="6"/>
  <c r="Y540" i="6"/>
  <c r="F540" i="6" s="1"/>
  <c r="AT540" i="6"/>
  <c r="AB540" i="6" s="1"/>
  <c r="R540" i="6" s="1"/>
  <c r="AL539" i="6"/>
  <c r="E539" i="6" s="1"/>
  <c r="AD539" i="6"/>
  <c r="D539" i="6"/>
  <c r="AE539" i="6"/>
  <c r="AU540" i="6" l="1"/>
  <c r="AF539" i="6"/>
  <c r="AG539" i="6" s="1"/>
  <c r="J539" i="6"/>
  <c r="B539" i="6" s="1"/>
  <c r="M539" i="6"/>
  <c r="Q539" i="6" s="1"/>
  <c r="AA540" i="6"/>
  <c r="N540" i="6" s="1"/>
  <c r="S539" i="6"/>
  <c r="T539" i="6" s="1"/>
  <c r="AN540" i="6" l="1"/>
  <c r="AO541" i="6"/>
  <c r="AR541" i="6" s="1"/>
  <c r="U539" i="6"/>
  <c r="V539" i="6" s="1"/>
  <c r="AC540" i="6"/>
  <c r="I540" i="6" s="1"/>
  <c r="AL540" i="6" l="1"/>
  <c r="E540" i="6" s="1"/>
  <c r="AK540" i="6"/>
  <c r="AE540" i="6"/>
  <c r="D540" i="6"/>
  <c r="AD540" i="6"/>
  <c r="AS541" i="6"/>
  <c r="AA541" i="6" s="1"/>
  <c r="N541" i="6" s="1"/>
  <c r="X541" i="6"/>
  <c r="J540" i="6" s="1"/>
  <c r="Y541" i="6"/>
  <c r="F541" i="6" s="1"/>
  <c r="AT541" i="6"/>
  <c r="AB541" i="6" s="1"/>
  <c r="R541" i="6" s="1"/>
  <c r="M540" i="6" l="1"/>
  <c r="Q540" i="6" s="1"/>
  <c r="AF540" i="6"/>
  <c r="AG540" i="6" s="1"/>
  <c r="S540" i="6"/>
  <c r="T540" i="6" s="1"/>
  <c r="B540" i="6"/>
  <c r="AU541" i="6"/>
  <c r="U540" i="6" l="1"/>
  <c r="V540" i="6" s="1"/>
  <c r="AN541" i="6"/>
  <c r="AO542" i="6"/>
  <c r="AR542" i="6" s="1"/>
  <c r="AC541" i="6"/>
  <c r="AL541" i="6" l="1"/>
  <c r="E541" i="6" s="1"/>
  <c r="AK541" i="6"/>
  <c r="D541" i="6" s="1"/>
  <c r="AD541" i="6"/>
  <c r="AE541" i="6"/>
  <c r="AS542" i="6"/>
  <c r="AA542" i="6" s="1"/>
  <c r="N542" i="6" s="1"/>
  <c r="I541" i="6"/>
  <c r="X542" i="6"/>
  <c r="Y542" i="6"/>
  <c r="F542" i="6" s="1"/>
  <c r="AT542" i="6"/>
  <c r="AB542" i="6" s="1"/>
  <c r="R542" i="6" s="1"/>
  <c r="S541" i="6" l="1"/>
  <c r="T541" i="6" s="1"/>
  <c r="AF541" i="6"/>
  <c r="AG541" i="6" s="1"/>
  <c r="M541" i="6"/>
  <c r="Q541" i="6" s="1"/>
  <c r="AU542" i="6"/>
  <c r="J541" i="6"/>
  <c r="B541" i="6" s="1"/>
  <c r="U541" i="6" l="1"/>
  <c r="AN542" i="6"/>
  <c r="AK542" i="6" s="1"/>
  <c r="AO543" i="6"/>
  <c r="AR543" i="6" s="1"/>
  <c r="V541" i="6"/>
  <c r="AC542" i="6"/>
  <c r="AS543" i="6" l="1"/>
  <c r="X543" i="6"/>
  <c r="Y543" i="6"/>
  <c r="F543" i="6" s="1"/>
  <c r="AD542" i="6"/>
  <c r="AE542" i="6"/>
  <c r="D542" i="6"/>
  <c r="AL542" i="6"/>
  <c r="E542" i="6" s="1"/>
  <c r="I542" i="6"/>
  <c r="AT543" i="6"/>
  <c r="AB543" i="6" s="1"/>
  <c r="R543" i="6" s="1"/>
  <c r="AU543" i="6" l="1"/>
  <c r="AF542" i="6"/>
  <c r="AG542" i="6" s="1"/>
  <c r="J542" i="6"/>
  <c r="B542" i="6" s="1"/>
  <c r="AA543" i="6"/>
  <c r="N543" i="6" s="1"/>
  <c r="S542" i="6"/>
  <c r="T542" i="6" s="1"/>
  <c r="M542" i="6"/>
  <c r="Q542" i="6" s="1"/>
  <c r="U542" i="6" l="1"/>
  <c r="V542" i="6" s="1"/>
  <c r="AN543" i="6"/>
  <c r="AK543" i="6" s="1"/>
  <c r="AO544" i="6"/>
  <c r="AR544" i="6" s="1"/>
  <c r="AC543" i="6"/>
  <c r="I543" i="6" s="1"/>
  <c r="AS544" i="6" l="1"/>
  <c r="X544" i="6"/>
  <c r="Y544" i="6"/>
  <c r="F544" i="6" s="1"/>
  <c r="AD543" i="6"/>
  <c r="AL543" i="6"/>
  <c r="E543" i="6" s="1"/>
  <c r="D543" i="6"/>
  <c r="AE543" i="6"/>
  <c r="AT544" i="6"/>
  <c r="AB544" i="6" s="1"/>
  <c r="R544" i="6" s="1"/>
  <c r="AU544" i="6" l="1"/>
  <c r="AF543" i="6"/>
  <c r="M543" i="6"/>
  <c r="Q543" i="6" s="1"/>
  <c r="AG543" i="6"/>
  <c r="J543" i="6"/>
  <c r="B543" i="6" s="1"/>
  <c r="S543" i="6"/>
  <c r="T543" i="6" s="1"/>
  <c r="AA544" i="6"/>
  <c r="N544" i="6" s="1"/>
  <c r="AN544" i="6" l="1"/>
  <c r="AK544" i="6" s="1"/>
  <c r="AO545" i="6"/>
  <c r="AR545" i="6" s="1"/>
  <c r="U543" i="6"/>
  <c r="V543" i="6" s="1"/>
  <c r="AC544" i="6"/>
  <c r="I544" i="6" s="1"/>
  <c r="AS545" i="6" l="1"/>
  <c r="X545" i="6"/>
  <c r="Y545" i="6"/>
  <c r="F545" i="6" s="1"/>
  <c r="AT545" i="6"/>
  <c r="AB545" i="6" s="1"/>
  <c r="R545" i="6" s="1"/>
  <c r="AD544" i="6"/>
  <c r="AL544" i="6"/>
  <c r="E544" i="6" s="1"/>
  <c r="AE544" i="6"/>
  <c r="D544" i="6"/>
  <c r="AU545" i="6" l="1"/>
  <c r="AF544" i="6"/>
  <c r="AG544" i="6"/>
  <c r="S544" i="6"/>
  <c r="T544" i="6" s="1"/>
  <c r="J544" i="6"/>
  <c r="B544" i="6" s="1"/>
  <c r="M544" i="6"/>
  <c r="Q544" i="6" s="1"/>
  <c r="AA545" i="6"/>
  <c r="N545" i="6" s="1"/>
  <c r="AN545" i="6" l="1"/>
  <c r="AO546" i="6"/>
  <c r="AR546" i="6" s="1"/>
  <c r="U544" i="6"/>
  <c r="V544" i="6" s="1"/>
  <c r="AC545" i="6"/>
  <c r="I545" i="6" s="1"/>
  <c r="AE545" i="6" l="1"/>
  <c r="AK545" i="6"/>
  <c r="D545" i="6" s="1"/>
  <c r="AD545" i="6"/>
  <c r="S545" i="6" s="1"/>
  <c r="T545" i="6" s="1"/>
  <c r="AL545" i="6"/>
  <c r="E545" i="6" s="1"/>
  <c r="AS546" i="6"/>
  <c r="X546" i="6"/>
  <c r="J545" i="6" s="1"/>
  <c r="Y546" i="6"/>
  <c r="F546" i="6" s="1"/>
  <c r="AT546" i="6"/>
  <c r="AB546" i="6" s="1"/>
  <c r="R546" i="6" s="1"/>
  <c r="B545" i="6" l="1"/>
  <c r="M545" i="6"/>
  <c r="Q545" i="6" s="1"/>
  <c r="U545" i="6" s="1"/>
  <c r="AF545" i="6"/>
  <c r="AG545" i="6" s="1"/>
  <c r="AU546" i="6"/>
  <c r="AA546" i="6"/>
  <c r="N546" i="6" s="1"/>
  <c r="V545" i="6" l="1"/>
  <c r="AN546" i="6"/>
  <c r="AO547" i="6"/>
  <c r="AR547" i="6" s="1"/>
  <c r="AC546" i="6"/>
  <c r="I546" i="6" s="1"/>
  <c r="AD546" i="6" l="1"/>
  <c r="AK546" i="6"/>
  <c r="AE546" i="6"/>
  <c r="AF546" i="6" s="1"/>
  <c r="D546" i="6"/>
  <c r="S546" i="6" s="1"/>
  <c r="T546" i="6" s="1"/>
  <c r="AL546" i="6"/>
  <c r="E546" i="6" s="1"/>
  <c r="AS547" i="6"/>
  <c r="AA547" i="6" s="1"/>
  <c r="N547" i="6" s="1"/>
  <c r="X547" i="6"/>
  <c r="Y547" i="6"/>
  <c r="F547" i="6" s="1"/>
  <c r="AT547" i="6"/>
  <c r="AB547" i="6" s="1"/>
  <c r="R547" i="6" s="1"/>
  <c r="M546" i="6" l="1"/>
  <c r="Q546" i="6" s="1"/>
  <c r="U546" i="6" s="1"/>
  <c r="AU547" i="6"/>
  <c r="J546" i="6"/>
  <c r="B546" i="6" s="1"/>
  <c r="AG546" i="6"/>
  <c r="AN547" i="6" l="1"/>
  <c r="AK547" i="6" s="1"/>
  <c r="AO548" i="6"/>
  <c r="AR548" i="6" s="1"/>
  <c r="V546" i="6"/>
  <c r="AC547" i="6"/>
  <c r="AS548" i="6" l="1"/>
  <c r="X548" i="6"/>
  <c r="Y548" i="6"/>
  <c r="F548" i="6" s="1"/>
  <c r="AD547" i="6"/>
  <c r="D547" i="6"/>
  <c r="AE547" i="6"/>
  <c r="AL547" i="6"/>
  <c r="E547" i="6" s="1"/>
  <c r="I547" i="6"/>
  <c r="AT548" i="6"/>
  <c r="AB548" i="6" s="1"/>
  <c r="R548" i="6" s="1"/>
  <c r="AU548" i="6" l="1"/>
  <c r="AF547" i="6"/>
  <c r="M547" i="6"/>
  <c r="Q547" i="6" s="1"/>
  <c r="AG547" i="6"/>
  <c r="J547" i="6"/>
  <c r="B547" i="6" s="1"/>
  <c r="AA548" i="6"/>
  <c r="N548" i="6" s="1"/>
  <c r="S547" i="6"/>
  <c r="T547" i="6" s="1"/>
  <c r="AN548" i="6" l="1"/>
  <c r="AK548" i="6" s="1"/>
  <c r="AO549" i="6"/>
  <c r="AR549" i="6" s="1"/>
  <c r="U547" i="6"/>
  <c r="V547" i="6" s="1"/>
  <c r="AC548" i="6"/>
  <c r="I548" i="6" s="1"/>
  <c r="AS549" i="6" l="1"/>
  <c r="X549" i="6"/>
  <c r="Y549" i="6"/>
  <c r="F549" i="6" s="1"/>
  <c r="D548" i="6"/>
  <c r="AL548" i="6"/>
  <c r="E548" i="6" s="1"/>
  <c r="AE548" i="6"/>
  <c r="AD548" i="6"/>
  <c r="AT549" i="6"/>
  <c r="AB549" i="6" s="1"/>
  <c r="R549" i="6" s="1"/>
  <c r="AU549" i="6" l="1"/>
  <c r="AF548" i="6"/>
  <c r="AG548" i="6" s="1"/>
  <c r="M548" i="6"/>
  <c r="Q548" i="6" s="1"/>
  <c r="S548" i="6"/>
  <c r="T548" i="6" s="1"/>
  <c r="J548" i="6"/>
  <c r="B548" i="6" s="1"/>
  <c r="AA549" i="6"/>
  <c r="N549" i="6" s="1"/>
  <c r="AN549" i="6" l="1"/>
  <c r="AK549" i="6" s="1"/>
  <c r="AO550" i="6"/>
  <c r="AR550" i="6" s="1"/>
  <c r="U548" i="6"/>
  <c r="V548" i="6" s="1"/>
  <c r="AC549" i="6"/>
  <c r="I549" i="6" s="1"/>
  <c r="AS550" i="6" l="1"/>
  <c r="X550" i="6"/>
  <c r="Y550" i="6"/>
  <c r="F550" i="6" s="1"/>
  <c r="D549" i="6"/>
  <c r="AE549" i="6"/>
  <c r="AD549" i="6"/>
  <c r="AL549" i="6"/>
  <c r="E549" i="6" s="1"/>
  <c r="AT550" i="6"/>
  <c r="AB550" i="6" s="1"/>
  <c r="R550" i="6" s="1"/>
  <c r="AU550" i="6" l="1"/>
  <c r="AF549" i="6"/>
  <c r="AG549" i="6"/>
  <c r="S549" i="6"/>
  <c r="T549" i="6" s="1"/>
  <c r="J549" i="6"/>
  <c r="B549" i="6" s="1"/>
  <c r="M549" i="6"/>
  <c r="Q549" i="6" s="1"/>
  <c r="AA550" i="6"/>
  <c r="N550" i="6" s="1"/>
  <c r="AN550" i="6" l="1"/>
  <c r="AK550" i="6" s="1"/>
  <c r="AO551" i="6"/>
  <c r="AR551" i="6" s="1"/>
  <c r="U549" i="6"/>
  <c r="V549" i="6" s="1"/>
  <c r="AC550" i="6"/>
  <c r="AS551" i="6" l="1"/>
  <c r="X551" i="6"/>
  <c r="Y551" i="6"/>
  <c r="F551" i="6" s="1"/>
  <c r="AD550" i="6"/>
  <c r="D550" i="6"/>
  <c r="AE550" i="6"/>
  <c r="AL550" i="6"/>
  <c r="E550" i="6" s="1"/>
  <c r="I550" i="6"/>
  <c r="AT551" i="6"/>
  <c r="AB551" i="6" s="1"/>
  <c r="R551" i="6" s="1"/>
  <c r="AU551" i="6" l="1"/>
  <c r="AF550" i="6"/>
  <c r="M550" i="6"/>
  <c r="Q550" i="6" s="1"/>
  <c r="AG550" i="6"/>
  <c r="AA551" i="6"/>
  <c r="N551" i="6" s="1"/>
  <c r="J550" i="6"/>
  <c r="B550" i="6" s="1"/>
  <c r="S550" i="6"/>
  <c r="T550" i="6" s="1"/>
  <c r="AN551" i="6" l="1"/>
  <c r="AO552" i="6"/>
  <c r="AR552" i="6" s="1"/>
  <c r="U550" i="6"/>
  <c r="V550" i="6" s="1"/>
  <c r="AC551" i="6"/>
  <c r="I551" i="6" s="1"/>
  <c r="AD551" i="6" l="1"/>
  <c r="AK551" i="6"/>
  <c r="D551" i="6" s="1"/>
  <c r="AE551" i="6"/>
  <c r="AL551" i="6"/>
  <c r="E551" i="6" s="1"/>
  <c r="AS552" i="6"/>
  <c r="X552" i="6"/>
  <c r="Y552" i="6"/>
  <c r="F552" i="6" s="1"/>
  <c r="AT552" i="6"/>
  <c r="AB552" i="6" s="1"/>
  <c r="R552" i="6" s="1"/>
  <c r="S551" i="6" l="1"/>
  <c r="T551" i="6" s="1"/>
  <c r="M551" i="6"/>
  <c r="Q551" i="6" s="1"/>
  <c r="U551" i="6" s="1"/>
  <c r="AF551" i="6"/>
  <c r="AG551" i="6" s="1"/>
  <c r="AU552" i="6"/>
  <c r="J551" i="6"/>
  <c r="B551" i="6" s="1"/>
  <c r="AA552" i="6"/>
  <c r="N552" i="6" s="1"/>
  <c r="V551" i="6" l="1"/>
  <c r="AN552" i="6"/>
  <c r="AK552" i="6" s="1"/>
  <c r="AO553" i="6"/>
  <c r="AR553" i="6" s="1"/>
  <c r="AC552" i="6"/>
  <c r="I552" i="6" s="1"/>
  <c r="AS553" i="6" l="1"/>
  <c r="X553" i="6"/>
  <c r="Y553" i="6"/>
  <c r="F553" i="6" s="1"/>
  <c r="AT553" i="6"/>
  <c r="AB553" i="6" s="1"/>
  <c r="R553" i="6" s="1"/>
  <c r="D552" i="6"/>
  <c r="AL552" i="6"/>
  <c r="E552" i="6" s="1"/>
  <c r="AE552" i="6"/>
  <c r="AD552" i="6"/>
  <c r="AU553" i="6" l="1"/>
  <c r="AF552" i="6"/>
  <c r="J552" i="6"/>
  <c r="B552" i="6" s="1"/>
  <c r="AG552" i="6"/>
  <c r="S552" i="6"/>
  <c r="T552" i="6" s="1"/>
  <c r="AA553" i="6"/>
  <c r="N553" i="6" s="1"/>
  <c r="M552" i="6"/>
  <c r="Q552" i="6" s="1"/>
  <c r="U552" i="6" l="1"/>
  <c r="V552" i="6" s="1"/>
  <c r="AN553" i="6"/>
  <c r="AO554" i="6"/>
  <c r="AR554" i="6" s="1"/>
  <c r="AC553" i="6"/>
  <c r="I553" i="6" s="1"/>
  <c r="AD553" i="6" l="1"/>
  <c r="AK553" i="6"/>
  <c r="D553" i="6" s="1"/>
  <c r="AS554" i="6"/>
  <c r="AL553" i="6"/>
  <c r="E553" i="6" s="1"/>
  <c r="AE553" i="6"/>
  <c r="X554" i="6"/>
  <c r="J553" i="6" s="1"/>
  <c r="Y554" i="6"/>
  <c r="F554" i="6" s="1"/>
  <c r="AT554" i="6"/>
  <c r="AB554" i="6" s="1"/>
  <c r="R554" i="6" s="1"/>
  <c r="S553" i="6" l="1"/>
  <c r="T553" i="6" s="1"/>
  <c r="M553" i="6"/>
  <c r="Q553" i="6" s="1"/>
  <c r="U553" i="6" s="1"/>
  <c r="AF553" i="6"/>
  <c r="AG553" i="6" s="1"/>
  <c r="AU554" i="6"/>
  <c r="B553" i="6"/>
  <c r="AA554" i="6"/>
  <c r="N554" i="6" s="1"/>
  <c r="V553" i="6" l="1"/>
  <c r="AN554" i="6"/>
  <c r="AK554" i="6" s="1"/>
  <c r="AO555" i="6"/>
  <c r="AR555" i="6" s="1"/>
  <c r="AC554" i="6"/>
  <c r="I554" i="6" s="1"/>
  <c r="AS555" i="6" l="1"/>
  <c r="AA555" i="6" s="1"/>
  <c r="N555" i="6" s="1"/>
  <c r="X555" i="6"/>
  <c r="Y555" i="6"/>
  <c r="F555" i="6" s="1"/>
  <c r="AT555" i="6"/>
  <c r="AB555" i="6" s="1"/>
  <c r="R555" i="6" s="1"/>
  <c r="AD554" i="6"/>
  <c r="D554" i="6"/>
  <c r="AL554" i="6"/>
  <c r="E554" i="6" s="1"/>
  <c r="AE554" i="6"/>
  <c r="AU555" i="6" l="1"/>
  <c r="AF554" i="6"/>
  <c r="M554" i="6"/>
  <c r="Q554" i="6" s="1"/>
  <c r="AG554" i="6"/>
  <c r="S554" i="6"/>
  <c r="T554" i="6" s="1"/>
  <c r="J554" i="6"/>
  <c r="B554" i="6" s="1"/>
  <c r="AN555" i="6" l="1"/>
  <c r="AK555" i="6" s="1"/>
  <c r="AO556" i="6"/>
  <c r="AR556" i="6" s="1"/>
  <c r="U554" i="6"/>
  <c r="V554" i="6" s="1"/>
  <c r="AC555" i="6"/>
  <c r="AS556" i="6" l="1"/>
  <c r="I555" i="6"/>
  <c r="X556" i="6"/>
  <c r="Y556" i="6"/>
  <c r="F556" i="6" s="1"/>
  <c r="AE555" i="6"/>
  <c r="D555" i="6"/>
  <c r="AD555" i="6"/>
  <c r="AL555" i="6"/>
  <c r="E555" i="6" s="1"/>
  <c r="AT556" i="6"/>
  <c r="AB556" i="6" s="1"/>
  <c r="R556" i="6" s="1"/>
  <c r="AU556" i="6" l="1"/>
  <c r="AF555" i="6"/>
  <c r="AG555" i="6" s="1"/>
  <c r="J555" i="6"/>
  <c r="B555" i="6" s="1"/>
  <c r="M555" i="6"/>
  <c r="Q555" i="6" s="1"/>
  <c r="AA556" i="6"/>
  <c r="N556" i="6" s="1"/>
  <c r="S555" i="6"/>
  <c r="T555" i="6" s="1"/>
  <c r="AN556" i="6" l="1"/>
  <c r="AK556" i="6" s="1"/>
  <c r="AO557" i="6"/>
  <c r="AR557" i="6" s="1"/>
  <c r="U555" i="6"/>
  <c r="V555" i="6" s="1"/>
  <c r="AC556" i="6"/>
  <c r="I556" i="6" s="1"/>
  <c r="AS557" i="6" l="1"/>
  <c r="X557" i="6"/>
  <c r="Y557" i="6"/>
  <c r="F557" i="6" s="1"/>
  <c r="AT557" i="6"/>
  <c r="AB557" i="6" s="1"/>
  <c r="R557" i="6" s="1"/>
  <c r="AD556" i="6"/>
  <c r="AE556" i="6"/>
  <c r="D556" i="6"/>
  <c r="AL556" i="6"/>
  <c r="E556" i="6" s="1"/>
  <c r="AU557" i="6" l="1"/>
  <c r="AF556" i="6"/>
  <c r="AG556" i="6" s="1"/>
  <c r="J556" i="6"/>
  <c r="B556" i="6" s="1"/>
  <c r="M556" i="6"/>
  <c r="Q556" i="6" s="1"/>
  <c r="S556" i="6"/>
  <c r="T556" i="6" s="1"/>
  <c r="AA557" i="6"/>
  <c r="N557" i="6" s="1"/>
  <c r="AN557" i="6" l="1"/>
  <c r="AK557" i="6" s="1"/>
  <c r="AO558" i="6"/>
  <c r="AR558" i="6" s="1"/>
  <c r="U556" i="6"/>
  <c r="V556" i="6" s="1"/>
  <c r="AC557" i="6"/>
  <c r="I557" i="6" s="1"/>
  <c r="AS558" i="6" l="1"/>
  <c r="AA558" i="6" s="1"/>
  <c r="N558" i="6" s="1"/>
  <c r="X558" i="6"/>
  <c r="Y558" i="6"/>
  <c r="F558" i="6" s="1"/>
  <c r="AD557" i="6"/>
  <c r="D557" i="6"/>
  <c r="AE557" i="6"/>
  <c r="AL557" i="6"/>
  <c r="E557" i="6" s="1"/>
  <c r="AT558" i="6"/>
  <c r="AB558" i="6" s="1"/>
  <c r="R558" i="6" s="1"/>
  <c r="AU558" i="6" l="1"/>
  <c r="AF557" i="6"/>
  <c r="J557" i="6"/>
  <c r="B557" i="6" s="1"/>
  <c r="AG557" i="6"/>
  <c r="M557" i="6"/>
  <c r="Q557" i="6" s="1"/>
  <c r="S557" i="6"/>
  <c r="T557" i="6" s="1"/>
  <c r="AN558" i="6" l="1"/>
  <c r="AK558" i="6" s="1"/>
  <c r="AO559" i="6"/>
  <c r="AR559" i="6" s="1"/>
  <c r="AC558" i="6"/>
  <c r="U557" i="6"/>
  <c r="V557" i="6" s="1"/>
  <c r="AS559" i="6" l="1"/>
  <c r="X559" i="6"/>
  <c r="Y559" i="6"/>
  <c r="F559" i="6" s="1"/>
  <c r="I558" i="6"/>
  <c r="AT559" i="6"/>
  <c r="AB559" i="6" s="1"/>
  <c r="R559" i="6" s="1"/>
  <c r="AL558" i="6"/>
  <c r="E558" i="6" s="1"/>
  <c r="AD558" i="6"/>
  <c r="AE558" i="6"/>
  <c r="D558" i="6"/>
  <c r="AU559" i="6" l="1"/>
  <c r="AA559" i="6"/>
  <c r="N559" i="6" s="1"/>
  <c r="AF558" i="6"/>
  <c r="AG558" i="6"/>
  <c r="J558" i="6"/>
  <c r="B558" i="6" s="1"/>
  <c r="S558" i="6"/>
  <c r="T558" i="6" s="1"/>
  <c r="M558" i="6"/>
  <c r="Q558" i="6" s="1"/>
  <c r="AN559" i="6" l="1"/>
  <c r="AO560" i="6"/>
  <c r="AR560" i="6" s="1"/>
  <c r="AC559" i="6"/>
  <c r="U558" i="6"/>
  <c r="V558" i="6" s="1"/>
  <c r="AK559" i="6" l="1"/>
  <c r="D559" i="6" s="1"/>
  <c r="AD559" i="6"/>
  <c r="AE559" i="6"/>
  <c r="AL559" i="6"/>
  <c r="E559" i="6" s="1"/>
  <c r="AS560" i="6"/>
  <c r="AA560" i="6" s="1"/>
  <c r="N560" i="6" s="1"/>
  <c r="X560" i="6"/>
  <c r="J559" i="6" s="1"/>
  <c r="Y560" i="6"/>
  <c r="F560" i="6" s="1"/>
  <c r="AT560" i="6"/>
  <c r="AB560" i="6" s="1"/>
  <c r="R560" i="6" s="1"/>
  <c r="I559" i="6"/>
  <c r="S559" i="6" l="1"/>
  <c r="T559" i="6" s="1"/>
  <c r="M559" i="6"/>
  <c r="Q559" i="6" s="1"/>
  <c r="AF559" i="6"/>
  <c r="AG559" i="6" s="1"/>
  <c r="AU560" i="6"/>
  <c r="B559" i="6"/>
  <c r="U559" i="6" l="1"/>
  <c r="AN560" i="6"/>
  <c r="AO561" i="6"/>
  <c r="AR561" i="6" s="1"/>
  <c r="V559" i="6"/>
  <c r="AC560" i="6"/>
  <c r="AE560" i="6" l="1"/>
  <c r="AK560" i="6"/>
  <c r="AL560" i="6"/>
  <c r="E560" i="6" s="1"/>
  <c r="D560" i="6"/>
  <c r="AD560" i="6"/>
  <c r="AF560" i="6" s="1"/>
  <c r="AS561" i="6"/>
  <c r="AA561" i="6" s="1"/>
  <c r="N561" i="6" s="1"/>
  <c r="I560" i="6"/>
  <c r="X561" i="6"/>
  <c r="J560" i="6" s="1"/>
  <c r="Y561" i="6"/>
  <c r="F561" i="6" s="1"/>
  <c r="AT561" i="6"/>
  <c r="AB561" i="6" s="1"/>
  <c r="R561" i="6" s="1"/>
  <c r="M560" i="6" l="1"/>
  <c r="Q560" i="6" s="1"/>
  <c r="S560" i="6"/>
  <c r="T560" i="6" s="1"/>
  <c r="AU561" i="6"/>
  <c r="B560" i="6"/>
  <c r="AG560" i="6"/>
  <c r="U560" i="6" l="1"/>
  <c r="V560" i="6" s="1"/>
  <c r="AC561" i="6"/>
  <c r="I561" i="6" s="1"/>
  <c r="AO562" i="6"/>
  <c r="AR562" i="6" s="1"/>
  <c r="AT562" i="6" s="1"/>
  <c r="AB562" i="6" s="1"/>
  <c r="R562" i="6" s="1"/>
  <c r="AN561" i="6"/>
  <c r="AL561" i="6" l="1"/>
  <c r="E561" i="6" s="1"/>
  <c r="AK561" i="6"/>
  <c r="D561" i="6" s="1"/>
  <c r="AS562" i="6"/>
  <c r="AU562" i="6" s="1"/>
  <c r="AE561" i="6"/>
  <c r="M561" i="6" s="1"/>
  <c r="Q561" i="6" s="1"/>
  <c r="X562" i="6"/>
  <c r="J561" i="6" s="1"/>
  <c r="Y562" i="6"/>
  <c r="F562" i="6" s="1"/>
  <c r="AD561" i="6"/>
  <c r="AA562" i="6" l="1"/>
  <c r="N562" i="6" s="1"/>
  <c r="AF561" i="6"/>
  <c r="B561" i="6"/>
  <c r="AG561" i="6"/>
  <c r="S561" i="6"/>
  <c r="T561" i="6" s="1"/>
  <c r="U561" i="6" s="1"/>
  <c r="AN562" i="6" l="1"/>
  <c r="AO563" i="6"/>
  <c r="AR563" i="6" s="1"/>
  <c r="V561" i="6"/>
  <c r="AC562" i="6"/>
  <c r="I562" i="6" s="1"/>
  <c r="AL562" i="6" l="1"/>
  <c r="E562" i="6" s="1"/>
  <c r="AK562" i="6"/>
  <c r="D562" i="6" s="1"/>
  <c r="Y563" i="6"/>
  <c r="F563" i="6" s="1"/>
  <c r="AD562" i="6"/>
  <c r="S562" i="6" s="1"/>
  <c r="T562" i="6" s="1"/>
  <c r="AE562" i="6"/>
  <c r="M562" i="6" s="1"/>
  <c r="Q562" i="6" s="1"/>
  <c r="AS563" i="6"/>
  <c r="AA563" i="6" s="1"/>
  <c r="N563" i="6" s="1"/>
  <c r="X563" i="6"/>
  <c r="J562" i="6" s="1"/>
  <c r="AT563" i="6"/>
  <c r="AB563" i="6" s="1"/>
  <c r="R563" i="6" s="1"/>
  <c r="B562" i="6" l="1"/>
  <c r="AF562" i="6"/>
  <c r="AG562" i="6" s="1"/>
  <c r="U562" i="6"/>
  <c r="AU563" i="6"/>
  <c r="AC563" i="6" s="1"/>
  <c r="V562" i="6" l="1"/>
  <c r="AN563" i="6"/>
  <c r="AO564" i="6"/>
  <c r="AR564" i="6" s="1"/>
  <c r="AT564" i="6" s="1"/>
  <c r="AB564" i="6" s="1"/>
  <c r="R564" i="6" s="1"/>
  <c r="X564" i="6"/>
  <c r="I563" i="6"/>
  <c r="Y564" i="6" l="1"/>
  <c r="F564" i="6" s="1"/>
  <c r="AE563" i="6"/>
  <c r="AK563" i="6"/>
  <c r="D563" i="6" s="1"/>
  <c r="AD563" i="6"/>
  <c r="AF563" i="6" s="1"/>
  <c r="AG563" i="6" s="1"/>
  <c r="AL563" i="6"/>
  <c r="E563" i="6" s="1"/>
  <c r="AS564" i="6"/>
  <c r="AU564" i="6" s="1"/>
  <c r="J563" i="6"/>
  <c r="S563" i="6" l="1"/>
  <c r="T563" i="6" s="1"/>
  <c r="B563" i="6"/>
  <c r="M563" i="6"/>
  <c r="Q563" i="6" s="1"/>
  <c r="U563" i="6" s="1"/>
  <c r="V563" i="6" s="1"/>
  <c r="AN564" i="6"/>
  <c r="AK564" i="6" s="1"/>
  <c r="AA564" i="6"/>
  <c r="N564" i="6" s="1"/>
  <c r="AO565" i="6"/>
  <c r="AR565" i="6" s="1"/>
  <c r="AC564" i="6"/>
  <c r="AS565" i="6" l="1"/>
  <c r="X565" i="6"/>
  <c r="J564" i="6" s="1"/>
  <c r="Y565" i="6"/>
  <c r="F565" i="6" s="1"/>
  <c r="I564" i="6"/>
  <c r="AD564" i="6"/>
  <c r="D564" i="6"/>
  <c r="AE564" i="6"/>
  <c r="AL564" i="6"/>
  <c r="E564" i="6" s="1"/>
  <c r="AT565" i="6"/>
  <c r="AB565" i="6" s="1"/>
  <c r="R565" i="6" s="1"/>
  <c r="AU565" i="6" l="1"/>
  <c r="AF564" i="6"/>
  <c r="AG564" i="6" s="1"/>
  <c r="S564" i="6"/>
  <c r="T564" i="6" s="1"/>
  <c r="M564" i="6"/>
  <c r="Q564" i="6" s="1"/>
  <c r="AA565" i="6"/>
  <c r="N565" i="6" s="1"/>
  <c r="B564" i="6"/>
  <c r="AN565" i="6" l="1"/>
  <c r="AK565" i="6" s="1"/>
  <c r="AO566" i="6"/>
  <c r="AR566" i="6" s="1"/>
  <c r="U564" i="6"/>
  <c r="V564" i="6" s="1"/>
  <c r="AC565" i="6"/>
  <c r="AS566" i="6" l="1"/>
  <c r="AA566" i="6" s="1"/>
  <c r="N566" i="6" s="1"/>
  <c r="X566" i="6"/>
  <c r="Y566" i="6"/>
  <c r="F566" i="6" s="1"/>
  <c r="I565" i="6"/>
  <c r="AD565" i="6"/>
  <c r="AL565" i="6"/>
  <c r="E565" i="6" s="1"/>
  <c r="AE565" i="6"/>
  <c r="D565" i="6"/>
  <c r="AT566" i="6"/>
  <c r="AB566" i="6" s="1"/>
  <c r="R566" i="6" s="1"/>
  <c r="AU566" i="6" l="1"/>
  <c r="AF565" i="6"/>
  <c r="AG565" i="6" s="1"/>
  <c r="J565" i="6"/>
  <c r="B565" i="6" s="1"/>
  <c r="M565" i="6"/>
  <c r="Q565" i="6" s="1"/>
  <c r="S565" i="6"/>
  <c r="T565" i="6" s="1"/>
  <c r="AN566" i="6" l="1"/>
  <c r="AK566" i="6" s="1"/>
  <c r="AO567" i="6"/>
  <c r="AR567" i="6" s="1"/>
  <c r="U565" i="6"/>
  <c r="V565" i="6" s="1"/>
  <c r="AC566" i="6"/>
  <c r="AS567" i="6" l="1"/>
  <c r="AA567" i="6" s="1"/>
  <c r="N567" i="6" s="1"/>
  <c r="X567" i="6"/>
  <c r="Y567" i="6"/>
  <c r="F567" i="6" s="1"/>
  <c r="AE566" i="6"/>
  <c r="D566" i="6"/>
  <c r="AD566" i="6"/>
  <c r="AL566" i="6"/>
  <c r="E566" i="6" s="1"/>
  <c r="AT567" i="6"/>
  <c r="AB567" i="6" s="1"/>
  <c r="R567" i="6" s="1"/>
  <c r="I566" i="6"/>
  <c r="AU567" i="6" l="1"/>
  <c r="AF566" i="6"/>
  <c r="AG566" i="6" s="1"/>
  <c r="J566" i="6"/>
  <c r="B566" i="6" s="1"/>
  <c r="S566" i="6"/>
  <c r="T566" i="6" s="1"/>
  <c r="M566" i="6"/>
  <c r="Q566" i="6" s="1"/>
  <c r="AC567" i="6" l="1"/>
  <c r="I567" i="6" s="1"/>
  <c r="AO568" i="6"/>
  <c r="AR568" i="6" s="1"/>
  <c r="AN567" i="6"/>
  <c r="U566" i="6"/>
  <c r="V566" i="6" s="1"/>
  <c r="AK567" i="6" l="1"/>
  <c r="D567" i="6" s="1"/>
  <c r="AS568" i="6"/>
  <c r="AA568" i="6" s="1"/>
  <c r="N568" i="6" s="1"/>
  <c r="AE567" i="6"/>
  <c r="AL567" i="6"/>
  <c r="E567" i="6" s="1"/>
  <c r="X568" i="6"/>
  <c r="J567" i="6" s="1"/>
  <c r="Y568" i="6"/>
  <c r="F568" i="6" s="1"/>
  <c r="AD567" i="6"/>
  <c r="AT568" i="6"/>
  <c r="AB568" i="6" s="1"/>
  <c r="R568" i="6" s="1"/>
  <c r="S567" i="6" l="1"/>
  <c r="T567" i="6" s="1"/>
  <c r="AU568" i="6"/>
  <c r="AF567" i="6"/>
  <c r="AG567" i="6" s="1"/>
  <c r="M567" i="6"/>
  <c r="Q567" i="6" s="1"/>
  <c r="B567" i="6"/>
  <c r="U567" i="6" l="1"/>
  <c r="AO569" i="6"/>
  <c r="AC568" i="6"/>
  <c r="I568" i="6" s="1"/>
  <c r="V567" i="6"/>
  <c r="AN568" i="6"/>
  <c r="AE568" i="6" l="1"/>
  <c r="AK568" i="6"/>
  <c r="D568" i="6" s="1"/>
  <c r="Y569" i="6"/>
  <c r="F569" i="6" s="1"/>
  <c r="AR569" i="6"/>
  <c r="AT569" i="6" s="1"/>
  <c r="AB569" i="6" s="1"/>
  <c r="R569" i="6" s="1"/>
  <c r="AS569" i="6"/>
  <c r="AA569" i="6" s="1"/>
  <c r="N569" i="6" s="1"/>
  <c r="X569" i="6"/>
  <c r="J568" i="6" s="1"/>
  <c r="AD568" i="6"/>
  <c r="AF568" i="6" s="1"/>
  <c r="AL568" i="6"/>
  <c r="E568" i="6" s="1"/>
  <c r="AU569" i="6" l="1"/>
  <c r="AG568" i="6"/>
  <c r="S568" i="6"/>
  <c r="T568" i="6" s="1"/>
  <c r="M568" i="6"/>
  <c r="Q568" i="6" s="1"/>
  <c r="U568" i="6" s="1"/>
  <c r="AN569" i="6"/>
  <c r="B568" i="6"/>
  <c r="AE569" i="6" l="1"/>
  <c r="AK569" i="6"/>
  <c r="AC569" i="6"/>
  <c r="I569" i="6" s="1"/>
  <c r="AO570" i="6"/>
  <c r="AR570" i="6" s="1"/>
  <c r="V568" i="6"/>
  <c r="AD569" i="6"/>
  <c r="AL569" i="6"/>
  <c r="E569" i="6" s="1"/>
  <c r="D569" i="6"/>
  <c r="AF569" i="6" l="1"/>
  <c r="AS570" i="6"/>
  <c r="X570" i="6"/>
  <c r="J569" i="6" s="1"/>
  <c r="AT570" i="6"/>
  <c r="AB570" i="6" s="1"/>
  <c r="R570" i="6" s="1"/>
  <c r="Y570" i="6"/>
  <c r="F570" i="6" s="1"/>
  <c r="S569" i="6"/>
  <c r="T569" i="6" s="1"/>
  <c r="M569" i="6"/>
  <c r="Q569" i="6" s="1"/>
  <c r="B569" i="6"/>
  <c r="AU570" i="6" l="1"/>
  <c r="AA570" i="6"/>
  <c r="N570" i="6" s="1"/>
  <c r="AG569" i="6"/>
  <c r="U569" i="6"/>
  <c r="V569" i="6" s="1"/>
  <c r="AN570" i="6" l="1"/>
  <c r="AK570" i="6" s="1"/>
  <c r="AC570" i="6"/>
  <c r="I570" i="6" s="1"/>
  <c r="AO571" i="6"/>
  <c r="AR571" i="6" s="1"/>
  <c r="AS571" i="6" l="1"/>
  <c r="AA571" i="6" s="1"/>
  <c r="N571" i="6" s="1"/>
  <c r="X571" i="6"/>
  <c r="Y571" i="6"/>
  <c r="F571" i="6" s="1"/>
  <c r="AT571" i="6"/>
  <c r="AB571" i="6" s="1"/>
  <c r="R571" i="6" s="1"/>
  <c r="AD570" i="6"/>
  <c r="AL570" i="6"/>
  <c r="E570" i="6" s="1"/>
  <c r="AE570" i="6"/>
  <c r="D570" i="6"/>
  <c r="AU571" i="6" l="1"/>
  <c r="M570" i="6"/>
  <c r="Q570" i="6" s="1"/>
  <c r="AF570" i="6"/>
  <c r="AG570" i="6" s="1"/>
  <c r="S570" i="6"/>
  <c r="T570" i="6" s="1"/>
  <c r="AN571" i="6"/>
  <c r="AK571" i="6" s="1"/>
  <c r="J570" i="6"/>
  <c r="B570" i="6" s="1"/>
  <c r="U570" i="6" l="1"/>
  <c r="V570" i="6" s="1"/>
  <c r="AL571" i="6"/>
  <c r="E571" i="6" s="1"/>
  <c r="AD571" i="6"/>
  <c r="D571" i="6"/>
  <c r="AE571" i="6"/>
  <c r="AC571" i="6"/>
  <c r="I571" i="6" s="1"/>
  <c r="AO572" i="6"/>
  <c r="AR572" i="6" s="1"/>
  <c r="AF571" i="6" l="1"/>
  <c r="AS572" i="6"/>
  <c r="S571" i="6"/>
  <c r="T571" i="6" s="1"/>
  <c r="Y572" i="6"/>
  <c r="F572" i="6" s="1"/>
  <c r="AT572" i="6"/>
  <c r="AB572" i="6" s="1"/>
  <c r="R572" i="6" s="1"/>
  <c r="X572" i="6"/>
  <c r="M571" i="6"/>
  <c r="Q571" i="6" s="1"/>
  <c r="U571" i="6" s="1"/>
  <c r="AU572" i="6" l="1"/>
  <c r="AC572" i="6" s="1"/>
  <c r="I572" i="6" s="1"/>
  <c r="AA572" i="6"/>
  <c r="N572" i="6" s="1"/>
  <c r="AG571" i="6"/>
  <c r="J571" i="6"/>
  <c r="B571" i="6" s="1"/>
  <c r="V571" i="6" s="1"/>
  <c r="AO573" i="6" l="1"/>
  <c r="AR573" i="6" s="1"/>
  <c r="AT573" i="6" s="1"/>
  <c r="AB573" i="6" s="1"/>
  <c r="R573" i="6" s="1"/>
  <c r="AN572" i="6"/>
  <c r="Y573" i="6" l="1"/>
  <c r="F573" i="6" s="1"/>
  <c r="AL572" i="6"/>
  <c r="E572" i="6" s="1"/>
  <c r="AK572" i="6"/>
  <c r="D572" i="6" s="1"/>
  <c r="AE572" i="6"/>
  <c r="M572" i="6" s="1"/>
  <c r="Q572" i="6" s="1"/>
  <c r="AD572" i="6"/>
  <c r="AS573" i="6"/>
  <c r="AA573" i="6" s="1"/>
  <c r="N573" i="6" s="1"/>
  <c r="X573" i="6"/>
  <c r="J572" i="6" s="1"/>
  <c r="AF572" i="6" l="1"/>
  <c r="S572" i="6"/>
  <c r="T572" i="6" s="1"/>
  <c r="U572" i="6" s="1"/>
  <c r="AU573" i="6"/>
  <c r="AN573" i="6" s="1"/>
  <c r="B572" i="6"/>
  <c r="AG572" i="6"/>
  <c r="AK573" i="6" l="1"/>
  <c r="D573" i="6" s="1"/>
  <c r="AO574" i="6"/>
  <c r="AR574" i="6" s="1"/>
  <c r="AT574" i="6" s="1"/>
  <c r="AB574" i="6" s="1"/>
  <c r="R574" i="6" s="1"/>
  <c r="AC573" i="6"/>
  <c r="I573" i="6" s="1"/>
  <c r="AE573" i="6"/>
  <c r="AD573" i="6"/>
  <c r="AL573" i="6"/>
  <c r="E573" i="6" s="1"/>
  <c r="V572" i="6"/>
  <c r="S573" i="6" l="1"/>
  <c r="T573" i="6" s="1"/>
  <c r="M573" i="6"/>
  <c r="Q573" i="6" s="1"/>
  <c r="U573" i="6" s="1"/>
  <c r="Y574" i="6"/>
  <c r="F574" i="6" s="1"/>
  <c r="AS574" i="6"/>
  <c r="AA574" i="6" s="1"/>
  <c r="N574" i="6" s="1"/>
  <c r="X574" i="6"/>
  <c r="AF573" i="6"/>
  <c r="AG573" i="6" l="1"/>
  <c r="J573" i="6"/>
  <c r="B573" i="6" s="1"/>
  <c r="V573" i="6" s="1"/>
  <c r="AU574" i="6"/>
  <c r="AO575" i="6" s="1"/>
  <c r="AR575" i="6" s="1"/>
  <c r="AC574" i="6" l="1"/>
  <c r="I574" i="6" s="1"/>
  <c r="AN574" i="6"/>
  <c r="AD574" i="6" s="1"/>
  <c r="AS575" i="6"/>
  <c r="AA575" i="6" s="1"/>
  <c r="N575" i="6" s="1"/>
  <c r="AT575" i="6"/>
  <c r="AB575" i="6" s="1"/>
  <c r="R575" i="6" s="1"/>
  <c r="X575" i="6"/>
  <c r="J574" i="6" s="1"/>
  <c r="Y575" i="6"/>
  <c r="F575" i="6" s="1"/>
  <c r="AL574" i="6" l="1"/>
  <c r="E574" i="6" s="1"/>
  <c r="AK574" i="6"/>
  <c r="D574" i="6" s="1"/>
  <c r="S574" i="6" s="1"/>
  <c r="T574" i="6" s="1"/>
  <c r="AE574" i="6"/>
  <c r="AF574" i="6" s="1"/>
  <c r="AG574" i="6" s="1"/>
  <c r="AU575" i="6"/>
  <c r="B574" i="6" l="1"/>
  <c r="M574" i="6"/>
  <c r="Q574" i="6" s="1"/>
  <c r="U574" i="6" s="1"/>
  <c r="V574" i="6" s="1"/>
  <c r="AN575" i="6"/>
  <c r="AK575" i="6" s="1"/>
  <c r="AC575" i="6"/>
  <c r="AO576" i="6"/>
  <c r="AR576" i="6" s="1"/>
  <c r="AS576" i="6" l="1"/>
  <c r="AA576" i="6" s="1"/>
  <c r="N576" i="6" s="1"/>
  <c r="Y576" i="6"/>
  <c r="F576" i="6" s="1"/>
  <c r="X576" i="6"/>
  <c r="AT576" i="6"/>
  <c r="AB576" i="6" s="1"/>
  <c r="R576" i="6" s="1"/>
  <c r="I575" i="6"/>
  <c r="AD575" i="6"/>
  <c r="D575" i="6"/>
  <c r="AE575" i="6"/>
  <c r="AL575" i="6"/>
  <c r="E575" i="6" s="1"/>
  <c r="AU576" i="6" l="1"/>
  <c r="AO577" i="6" s="1"/>
  <c r="AR577" i="6" s="1"/>
  <c r="AF575" i="6"/>
  <c r="AG575" i="6" s="1"/>
  <c r="J575" i="6"/>
  <c r="B575" i="6" s="1"/>
  <c r="M575" i="6"/>
  <c r="Q575" i="6" s="1"/>
  <c r="S575" i="6"/>
  <c r="T575" i="6" s="1"/>
  <c r="AC576" i="6" l="1"/>
  <c r="I576" i="6" s="1"/>
  <c r="AN576" i="6"/>
  <c r="AS577" i="6"/>
  <c r="AA577" i="6" s="1"/>
  <c r="N577" i="6" s="1"/>
  <c r="AT577" i="6"/>
  <c r="AB577" i="6" s="1"/>
  <c r="R577" i="6" s="1"/>
  <c r="X577" i="6"/>
  <c r="Y577" i="6"/>
  <c r="F577" i="6" s="1"/>
  <c r="U575" i="6"/>
  <c r="V575" i="6" s="1"/>
  <c r="AD576" i="6"/>
  <c r="AL576" i="6" l="1"/>
  <c r="E576" i="6" s="1"/>
  <c r="AK576" i="6"/>
  <c r="D576" i="6" s="1"/>
  <c r="S576" i="6" s="1"/>
  <c r="T576" i="6" s="1"/>
  <c r="AE576" i="6"/>
  <c r="AU577" i="6"/>
  <c r="J576" i="6"/>
  <c r="M576" i="6" l="1"/>
  <c r="Q576" i="6" s="1"/>
  <c r="U576" i="6" s="1"/>
  <c r="B576" i="6"/>
  <c r="AF576" i="6"/>
  <c r="AG576" i="6" s="1"/>
  <c r="AN577" i="6"/>
  <c r="AK577" i="6" s="1"/>
  <c r="AO578" i="6"/>
  <c r="AR578" i="6" s="1"/>
  <c r="AC577" i="6"/>
  <c r="I577" i="6" s="1"/>
  <c r="V576" i="6" l="1"/>
  <c r="AS578" i="6"/>
  <c r="AA578" i="6" s="1"/>
  <c r="N578" i="6" s="1"/>
  <c r="Y578" i="6"/>
  <c r="F578" i="6" s="1"/>
  <c r="AT578" i="6"/>
  <c r="AB578" i="6" s="1"/>
  <c r="R578" i="6" s="1"/>
  <c r="X578" i="6"/>
  <c r="J577" i="6" s="1"/>
  <c r="AD577" i="6"/>
  <c r="AE577" i="6"/>
  <c r="D577" i="6"/>
  <c r="AL577" i="6"/>
  <c r="E577" i="6" s="1"/>
  <c r="AU578" i="6" l="1"/>
  <c r="B577" i="6"/>
  <c r="M577" i="6"/>
  <c r="Q577" i="6" s="1"/>
  <c r="AF577" i="6"/>
  <c r="AG577" i="6" s="1"/>
  <c r="S577" i="6"/>
  <c r="T577" i="6" s="1"/>
  <c r="U577" i="6" l="1"/>
  <c r="V577" i="6" s="1"/>
  <c r="AN578" i="6"/>
  <c r="AK578" i="6" s="1"/>
  <c r="AO579" i="6"/>
  <c r="AR579" i="6" s="1"/>
  <c r="AC578" i="6"/>
  <c r="I578" i="6" s="1"/>
  <c r="AS579" i="6" l="1"/>
  <c r="AA579" i="6" s="1"/>
  <c r="N579" i="6" s="1"/>
  <c r="X579" i="6"/>
  <c r="Y579" i="6"/>
  <c r="F579" i="6" s="1"/>
  <c r="AT579" i="6"/>
  <c r="AB579" i="6" s="1"/>
  <c r="R579" i="6" s="1"/>
  <c r="D578" i="6"/>
  <c r="AL578" i="6"/>
  <c r="E578" i="6" s="1"/>
  <c r="AD578" i="6"/>
  <c r="AE578" i="6"/>
  <c r="AU579" i="6" l="1"/>
  <c r="AF578" i="6"/>
  <c r="AG578" i="6" s="1"/>
  <c r="S578" i="6"/>
  <c r="T578" i="6" s="1"/>
  <c r="M578" i="6"/>
  <c r="Q578" i="6" s="1"/>
  <c r="U578" i="6" s="1"/>
  <c r="J578" i="6"/>
  <c r="B578" i="6" s="1"/>
  <c r="AN579" i="6" l="1"/>
  <c r="AK579" i="6" s="1"/>
  <c r="AO580" i="6"/>
  <c r="AR580" i="6" s="1"/>
  <c r="AC579" i="6"/>
  <c r="V578" i="6"/>
  <c r="AS580" i="6" l="1"/>
  <c r="AA580" i="6" s="1"/>
  <c r="N580" i="6" s="1"/>
  <c r="I579" i="6"/>
  <c r="Y580" i="6"/>
  <c r="F580" i="6" s="1"/>
  <c r="AT580" i="6"/>
  <c r="AB580" i="6" s="1"/>
  <c r="R580" i="6" s="1"/>
  <c r="X580" i="6"/>
  <c r="D579" i="6"/>
  <c r="AL579" i="6"/>
  <c r="E579" i="6" s="1"/>
  <c r="AD579" i="6"/>
  <c r="AE579" i="6"/>
  <c r="AU580" i="6" l="1"/>
  <c r="AC580" i="6" s="1"/>
  <c r="I580" i="6" s="1"/>
  <c r="M579" i="6"/>
  <c r="Q579" i="6" s="1"/>
  <c r="AF579" i="6"/>
  <c r="AG579" i="6" s="1"/>
  <c r="J579" i="6"/>
  <c r="B579" i="6" s="1"/>
  <c r="S579" i="6"/>
  <c r="T579" i="6" s="1"/>
  <c r="AN580" i="6" l="1"/>
  <c r="U579" i="6"/>
  <c r="V579" i="6" s="1"/>
  <c r="AO581" i="6"/>
  <c r="AR581" i="6" s="1"/>
  <c r="AK580" i="6" l="1"/>
  <c r="D580" i="6" s="1"/>
  <c r="AL580" i="6"/>
  <c r="E580" i="6" s="1"/>
  <c r="AD580" i="6"/>
  <c r="AE580" i="6"/>
  <c r="AS581" i="6"/>
  <c r="AA581" i="6" s="1"/>
  <c r="N581" i="6" s="1"/>
  <c r="AT581" i="6"/>
  <c r="AB581" i="6" s="1"/>
  <c r="R581" i="6" s="1"/>
  <c r="Y581" i="6"/>
  <c r="F581" i="6" s="1"/>
  <c r="X581" i="6"/>
  <c r="S580" i="6" l="1"/>
  <c r="T580" i="6" s="1"/>
  <c r="M580" i="6"/>
  <c r="Q580" i="6" s="1"/>
  <c r="U580" i="6" s="1"/>
  <c r="AF580" i="6"/>
  <c r="AG580" i="6" s="1"/>
  <c r="AU581" i="6"/>
  <c r="J580" i="6"/>
  <c r="B580" i="6" s="1"/>
  <c r="V580" i="6" l="1"/>
  <c r="AN581" i="6"/>
  <c r="AK581" i="6" s="1"/>
  <c r="AO582" i="6"/>
  <c r="AR582" i="6" s="1"/>
  <c r="AC581" i="6"/>
  <c r="I581" i="6" s="1"/>
  <c r="AS582" i="6" l="1"/>
  <c r="X582" i="6"/>
  <c r="J581" i="6" s="1"/>
  <c r="Y582" i="6"/>
  <c r="F582" i="6" s="1"/>
  <c r="AT582" i="6"/>
  <c r="AB582" i="6" s="1"/>
  <c r="R582" i="6" s="1"/>
  <c r="AL581" i="6"/>
  <c r="E581" i="6" s="1"/>
  <c r="AD581" i="6"/>
  <c r="AE581" i="6"/>
  <c r="D581" i="6"/>
  <c r="AU582" i="6" l="1"/>
  <c r="S581" i="6"/>
  <c r="T581" i="6" s="1"/>
  <c r="M581" i="6"/>
  <c r="Q581" i="6" s="1"/>
  <c r="U581" i="6" s="1"/>
  <c r="AF581" i="6"/>
  <c r="AG581" i="6" s="1"/>
  <c r="AA582" i="6"/>
  <c r="N582" i="6" s="1"/>
  <c r="B581" i="6"/>
  <c r="V581" i="6" l="1"/>
  <c r="AO583" i="6"/>
  <c r="AR583" i="6" s="1"/>
  <c r="AC582" i="6"/>
  <c r="AN582" i="6"/>
  <c r="AK582" i="6" s="1"/>
  <c r="AS583" i="6" l="1"/>
  <c r="AL582" i="6"/>
  <c r="E582" i="6" s="1"/>
  <c r="AD582" i="6"/>
  <c r="D582" i="6"/>
  <c r="AE582" i="6"/>
  <c r="I582" i="6"/>
  <c r="X583" i="6"/>
  <c r="Y583" i="6"/>
  <c r="F583" i="6" s="1"/>
  <c r="AT583" i="6"/>
  <c r="AB583" i="6" s="1"/>
  <c r="R583" i="6" s="1"/>
  <c r="M582" i="6" l="1"/>
  <c r="Q582" i="6" s="1"/>
  <c r="AU583" i="6"/>
  <c r="AF582" i="6"/>
  <c r="AG582" i="6" s="1"/>
  <c r="J582" i="6"/>
  <c r="B582" i="6" s="1"/>
  <c r="S582" i="6"/>
  <c r="T582" i="6" s="1"/>
  <c r="AA583" i="6"/>
  <c r="N583" i="6" s="1"/>
  <c r="U582" i="6" l="1"/>
  <c r="V582" i="6" s="1"/>
  <c r="AN583" i="6"/>
  <c r="AK583" i="6" s="1"/>
  <c r="AO584" i="6"/>
  <c r="AR584" i="6" s="1"/>
  <c r="AC583" i="6"/>
  <c r="I583" i="6" s="1"/>
  <c r="AS584" i="6" l="1"/>
  <c r="AA584" i="6" s="1"/>
  <c r="N584" i="6" s="1"/>
  <c r="Y584" i="6"/>
  <c r="F584" i="6" s="1"/>
  <c r="AT584" i="6"/>
  <c r="AB584" i="6" s="1"/>
  <c r="R584" i="6" s="1"/>
  <c r="X584" i="6"/>
  <c r="AE583" i="6"/>
  <c r="D583" i="6"/>
  <c r="AL583" i="6"/>
  <c r="E583" i="6" s="1"/>
  <c r="AD583" i="6"/>
  <c r="AU584" i="6" l="1"/>
  <c r="J583" i="6"/>
  <c r="B583" i="6" s="1"/>
  <c r="S583" i="6"/>
  <c r="T583" i="6" s="1"/>
  <c r="M583" i="6"/>
  <c r="Q583" i="6" s="1"/>
  <c r="AF583" i="6"/>
  <c r="AG583" i="6" s="1"/>
  <c r="AC584" i="6" l="1"/>
  <c r="AO585" i="6"/>
  <c r="AR585" i="6" s="1"/>
  <c r="AN584" i="6"/>
  <c r="AK584" i="6" s="1"/>
  <c r="U583" i="6"/>
  <c r="V583" i="6" s="1"/>
  <c r="AS585" i="6" l="1"/>
  <c r="AA585" i="6" s="1"/>
  <c r="N585" i="6" s="1"/>
  <c r="AE584" i="6"/>
  <c r="AD584" i="6"/>
  <c r="AF584" i="6" s="1"/>
  <c r="AL584" i="6"/>
  <c r="E584" i="6" s="1"/>
  <c r="D584" i="6"/>
  <c r="X585" i="6"/>
  <c r="Y585" i="6"/>
  <c r="F585" i="6" s="1"/>
  <c r="AT585" i="6"/>
  <c r="AB585" i="6" s="1"/>
  <c r="R585" i="6" s="1"/>
  <c r="I584" i="6"/>
  <c r="AU585" i="6" l="1"/>
  <c r="S584" i="6"/>
  <c r="T584" i="6" s="1"/>
  <c r="AG584" i="6"/>
  <c r="J584" i="6"/>
  <c r="B584" i="6" s="1"/>
  <c r="M584" i="6"/>
  <c r="Q584" i="6" s="1"/>
  <c r="U584" i="6" l="1"/>
  <c r="V584" i="6" s="1"/>
  <c r="AO586" i="6"/>
  <c r="AR586" i="6" s="1"/>
  <c r="AC585" i="6"/>
  <c r="I585" i="6" s="1"/>
  <c r="AN585" i="6"/>
  <c r="AK585" i="6" s="1"/>
  <c r="AS586" i="6" l="1"/>
  <c r="AD585" i="6"/>
  <c r="D585" i="6"/>
  <c r="S585" i="6" s="1"/>
  <c r="T585" i="6" s="1"/>
  <c r="AE585" i="6"/>
  <c r="AL585" i="6"/>
  <c r="E585" i="6" s="1"/>
  <c r="X586" i="6"/>
  <c r="Y586" i="6"/>
  <c r="F586" i="6" s="1"/>
  <c r="AT586" i="6"/>
  <c r="AB586" i="6" s="1"/>
  <c r="R586" i="6" s="1"/>
  <c r="AU586" i="6" l="1"/>
  <c r="AA586" i="6"/>
  <c r="N586" i="6" s="1"/>
  <c r="M585" i="6"/>
  <c r="Q585" i="6" s="1"/>
  <c r="U585" i="6" s="1"/>
  <c r="J585" i="6"/>
  <c r="B585" i="6" s="1"/>
  <c r="AF585" i="6"/>
  <c r="AG585" i="6" s="1"/>
  <c r="V585" i="6" l="1"/>
  <c r="AO587" i="6"/>
  <c r="AR587" i="6" s="1"/>
  <c r="AC586" i="6"/>
  <c r="I586" i="6" s="1"/>
  <c r="AN586" i="6"/>
  <c r="AK586" i="6" s="1"/>
  <c r="AS587" i="6" l="1"/>
  <c r="AL586" i="6"/>
  <c r="E586" i="6" s="1"/>
  <c r="AE586" i="6"/>
  <c r="AD586" i="6"/>
  <c r="D586" i="6"/>
  <c r="X587" i="6"/>
  <c r="Y587" i="6"/>
  <c r="F587" i="6" s="1"/>
  <c r="AT587" i="6"/>
  <c r="AB587" i="6" s="1"/>
  <c r="R587" i="6" s="1"/>
  <c r="S586" i="6" l="1"/>
  <c r="T586" i="6" s="1"/>
  <c r="M586" i="6"/>
  <c r="Q586" i="6" s="1"/>
  <c r="AU587" i="6"/>
  <c r="AN587" i="6" s="1"/>
  <c r="AF586" i="6"/>
  <c r="AG586" i="6" s="1"/>
  <c r="J586" i="6"/>
  <c r="B586" i="6" s="1"/>
  <c r="AA587" i="6"/>
  <c r="N587" i="6" s="1"/>
  <c r="AD587" i="6" l="1"/>
  <c r="AK587" i="6"/>
  <c r="D587" i="6" s="1"/>
  <c r="U586" i="6"/>
  <c r="V586" i="6" s="1"/>
  <c r="AL587" i="6"/>
  <c r="E587" i="6" s="1"/>
  <c r="AE587" i="6"/>
  <c r="AC587" i="6"/>
  <c r="I587" i="6" s="1"/>
  <c r="AO588" i="6"/>
  <c r="AR588" i="6" s="1"/>
  <c r="S587" i="6" l="1"/>
  <c r="T587" i="6" s="1"/>
  <c r="M587" i="6"/>
  <c r="Q587" i="6" s="1"/>
  <c r="U587" i="6" s="1"/>
  <c r="AS588" i="6"/>
  <c r="AA588" i="6" s="1"/>
  <c r="N588" i="6" s="1"/>
  <c r="X588" i="6"/>
  <c r="Y588" i="6"/>
  <c r="F588" i="6" s="1"/>
  <c r="AT588" i="6"/>
  <c r="AB588" i="6" s="1"/>
  <c r="R588" i="6" s="1"/>
  <c r="AF587" i="6"/>
  <c r="AU588" i="6" l="1"/>
  <c r="J587" i="6"/>
  <c r="B587" i="6" s="1"/>
  <c r="V587" i="6" s="1"/>
  <c r="AG587" i="6"/>
  <c r="AO589" i="6" l="1"/>
  <c r="AR589" i="6" s="1"/>
  <c r="AC588" i="6"/>
  <c r="AN588" i="6"/>
  <c r="AK588" i="6" s="1"/>
  <c r="AS589" i="6" l="1"/>
  <c r="AD588" i="6"/>
  <c r="AE588" i="6"/>
  <c r="D588" i="6"/>
  <c r="AL588" i="6"/>
  <c r="E588" i="6" s="1"/>
  <c r="I588" i="6"/>
  <c r="Y589" i="6"/>
  <c r="F589" i="6" s="1"/>
  <c r="AT589" i="6"/>
  <c r="AB589" i="6" s="1"/>
  <c r="R589" i="6" s="1"/>
  <c r="X589" i="6"/>
  <c r="AF588" i="6" l="1"/>
  <c r="AG588" i="6" s="1"/>
  <c r="AU589" i="6"/>
  <c r="S588" i="6"/>
  <c r="T588" i="6" s="1"/>
  <c r="J588" i="6"/>
  <c r="B588" i="6" s="1"/>
  <c r="M588" i="6"/>
  <c r="Q588" i="6" s="1"/>
  <c r="AA589" i="6"/>
  <c r="N589" i="6" s="1"/>
  <c r="U588" i="6" l="1"/>
  <c r="V588" i="6" s="1"/>
  <c r="AC589" i="6"/>
  <c r="AO590" i="6"/>
  <c r="AR590" i="6" s="1"/>
  <c r="AN589" i="6"/>
  <c r="AK589" i="6" s="1"/>
  <c r="AS590" i="6" l="1"/>
  <c r="AD589" i="6"/>
  <c r="AE589" i="6"/>
  <c r="AF589" i="6" s="1"/>
  <c r="D589" i="6"/>
  <c r="AL589" i="6"/>
  <c r="E589" i="6" s="1"/>
  <c r="X590" i="6"/>
  <c r="Y590" i="6"/>
  <c r="F590" i="6" s="1"/>
  <c r="AT590" i="6"/>
  <c r="AB590" i="6" s="1"/>
  <c r="R590" i="6" s="1"/>
  <c r="I589" i="6"/>
  <c r="AU590" i="6" l="1"/>
  <c r="AN590" i="6" s="1"/>
  <c r="AK590" i="6" s="1"/>
  <c r="AA590" i="6"/>
  <c r="N590" i="6" s="1"/>
  <c r="S589" i="6"/>
  <c r="T589" i="6" s="1"/>
  <c r="M589" i="6"/>
  <c r="Q589" i="6" s="1"/>
  <c r="J589" i="6"/>
  <c r="B589" i="6" s="1"/>
  <c r="AG589" i="6"/>
  <c r="AL590" i="6" l="1"/>
  <c r="E590" i="6" s="1"/>
  <c r="D590" i="6"/>
  <c r="AE590" i="6"/>
  <c r="AD590" i="6"/>
  <c r="U589" i="6"/>
  <c r="V589" i="6" s="1"/>
  <c r="AC590" i="6"/>
  <c r="I590" i="6" s="1"/>
  <c r="AO591" i="6"/>
  <c r="AR591" i="6" s="1"/>
  <c r="M590" i="6" l="1"/>
  <c r="Q590" i="6" s="1"/>
  <c r="S590" i="6"/>
  <c r="T590" i="6" s="1"/>
  <c r="AS591" i="6"/>
  <c r="AA591" i="6" s="1"/>
  <c r="N591" i="6" s="1"/>
  <c r="X591" i="6"/>
  <c r="Y591" i="6"/>
  <c r="F591" i="6" s="1"/>
  <c r="AT591" i="6"/>
  <c r="AB591" i="6" s="1"/>
  <c r="R591" i="6" s="1"/>
  <c r="AF590" i="6"/>
  <c r="U590" i="6" l="1"/>
  <c r="AU591" i="6"/>
  <c r="J590" i="6"/>
  <c r="B590" i="6" s="1"/>
  <c r="V590" i="6" s="1"/>
  <c r="AG590" i="6"/>
  <c r="AO592" i="6" l="1"/>
  <c r="AR592" i="6" s="1"/>
  <c r="AC591" i="6"/>
  <c r="I591" i="6" s="1"/>
  <c r="AN591" i="6"/>
  <c r="AK591" i="6" s="1"/>
  <c r="AS592" i="6" l="1"/>
  <c r="AL591" i="6"/>
  <c r="E591" i="6" s="1"/>
  <c r="AE591" i="6"/>
  <c r="M591" i="6" s="1"/>
  <c r="Q591" i="6" s="1"/>
  <c r="D591" i="6"/>
  <c r="AD591" i="6"/>
  <c r="AT592" i="6"/>
  <c r="AB592" i="6" s="1"/>
  <c r="R592" i="6" s="1"/>
  <c r="X592" i="6"/>
  <c r="Y592" i="6"/>
  <c r="F592" i="6" s="1"/>
  <c r="AF591" i="6" l="1"/>
  <c r="AG591" i="6" s="1"/>
  <c r="AU592" i="6"/>
  <c r="J591" i="6"/>
  <c r="B591" i="6" s="1"/>
  <c r="S591" i="6"/>
  <c r="T591" i="6" s="1"/>
  <c r="U591" i="6" s="1"/>
  <c r="AA592" i="6"/>
  <c r="N592" i="6" s="1"/>
  <c r="V591" i="6" l="1"/>
  <c r="AC592" i="6"/>
  <c r="I592" i="6" s="1"/>
  <c r="AO593" i="6"/>
  <c r="AR593" i="6" s="1"/>
  <c r="AN592" i="6"/>
  <c r="AK592" i="6" s="1"/>
  <c r="AS593" i="6" l="1"/>
  <c r="AD592" i="6"/>
  <c r="D592" i="6"/>
  <c r="AL592" i="6"/>
  <c r="E592" i="6" s="1"/>
  <c r="AE592" i="6"/>
  <c r="Y593" i="6"/>
  <c r="F593" i="6" s="1"/>
  <c r="X593" i="6"/>
  <c r="AT593" i="6"/>
  <c r="AB593" i="6" s="1"/>
  <c r="R593" i="6" s="1"/>
  <c r="AU593" i="6" l="1"/>
  <c r="AN593" i="6" s="1"/>
  <c r="AK593" i="6" s="1"/>
  <c r="J592" i="6"/>
  <c r="B592" i="6" s="1"/>
  <c r="AF592" i="6"/>
  <c r="AG592" i="6" s="1"/>
  <c r="M592" i="6"/>
  <c r="Q592" i="6" s="1"/>
  <c r="S592" i="6"/>
  <c r="T592" i="6" s="1"/>
  <c r="AA593" i="6"/>
  <c r="N593" i="6" s="1"/>
  <c r="U592" i="6" l="1"/>
  <c r="V592" i="6" s="1"/>
  <c r="AL593" i="6"/>
  <c r="E593" i="6" s="1"/>
  <c r="AD593" i="6"/>
  <c r="AE593" i="6"/>
  <c r="D593" i="6"/>
  <c r="AO594" i="6"/>
  <c r="AR594" i="6" s="1"/>
  <c r="AC593" i="6"/>
  <c r="I593" i="6" s="1"/>
  <c r="M593" i="6" l="1"/>
  <c r="Q593" i="6" s="1"/>
  <c r="AS594" i="6"/>
  <c r="AF593" i="6"/>
  <c r="S593" i="6"/>
  <c r="T593" i="6" s="1"/>
  <c r="AT594" i="6"/>
  <c r="AB594" i="6" s="1"/>
  <c r="R594" i="6" s="1"/>
  <c r="X594" i="6"/>
  <c r="Y594" i="6"/>
  <c r="F594" i="6" s="1"/>
  <c r="U593" i="6" l="1"/>
  <c r="AU594" i="6"/>
  <c r="AG593" i="6"/>
  <c r="J593" i="6"/>
  <c r="B593" i="6" s="1"/>
  <c r="V593" i="6" s="1"/>
  <c r="AA594" i="6"/>
  <c r="N594" i="6" s="1"/>
  <c r="AC594" i="6" l="1"/>
  <c r="I594" i="6" s="1"/>
  <c r="AN594" i="6"/>
  <c r="AK594" i="6" s="1"/>
  <c r="AO595" i="6"/>
  <c r="AR595" i="6" s="1"/>
  <c r="AS595" i="6" l="1"/>
  <c r="X595" i="6"/>
  <c r="AT595" i="6"/>
  <c r="AB595" i="6" s="1"/>
  <c r="R595" i="6" s="1"/>
  <c r="Y595" i="6"/>
  <c r="F595" i="6" s="1"/>
  <c r="AE594" i="6"/>
  <c r="AL594" i="6"/>
  <c r="E594" i="6" s="1"/>
  <c r="D594" i="6"/>
  <c r="AD594" i="6"/>
  <c r="AU595" i="6" l="1"/>
  <c r="AN595" i="6" s="1"/>
  <c r="AK595" i="6" s="1"/>
  <c r="AF594" i="6"/>
  <c r="AA595" i="6"/>
  <c r="N595" i="6" s="1"/>
  <c r="S594" i="6"/>
  <c r="T594" i="6" s="1"/>
  <c r="M594" i="6"/>
  <c r="Q594" i="6" s="1"/>
  <c r="J594" i="6"/>
  <c r="B594" i="6" s="1"/>
  <c r="AG594" i="6"/>
  <c r="AD595" i="6" l="1"/>
  <c r="AL595" i="6"/>
  <c r="E595" i="6" s="1"/>
  <c r="AE595" i="6"/>
  <c r="D595" i="6"/>
  <c r="AO596" i="6"/>
  <c r="AR596" i="6" s="1"/>
  <c r="AC595" i="6"/>
  <c r="U594" i="6"/>
  <c r="V594" i="6" s="1"/>
  <c r="S595" i="6" l="1"/>
  <c r="T595" i="6" s="1"/>
  <c r="M595" i="6"/>
  <c r="Q595" i="6" s="1"/>
  <c r="AS596" i="6"/>
  <c r="AA596" i="6" s="1"/>
  <c r="N596" i="6" s="1"/>
  <c r="AF595" i="6"/>
  <c r="I595" i="6"/>
  <c r="X596" i="6"/>
  <c r="J595" i="6" s="1"/>
  <c r="AT596" i="6"/>
  <c r="AB596" i="6" s="1"/>
  <c r="R596" i="6" s="1"/>
  <c r="Y596" i="6"/>
  <c r="F596" i="6" s="1"/>
  <c r="U595" i="6" l="1"/>
  <c r="AU596" i="6"/>
  <c r="B595" i="6"/>
  <c r="V595" i="6" s="1"/>
  <c r="AG595" i="6"/>
  <c r="AN596" i="6" l="1"/>
  <c r="AK596" i="6" s="1"/>
  <c r="AC596" i="6"/>
  <c r="AO597" i="6"/>
  <c r="AR597" i="6" s="1"/>
  <c r="AS597" i="6" l="1"/>
  <c r="X597" i="6"/>
  <c r="Y597" i="6"/>
  <c r="F597" i="6" s="1"/>
  <c r="AT597" i="6"/>
  <c r="AB597" i="6" s="1"/>
  <c r="R597" i="6" s="1"/>
  <c r="I596" i="6"/>
  <c r="AL596" i="6"/>
  <c r="E596" i="6" s="1"/>
  <c r="D596" i="6"/>
  <c r="AE596" i="6"/>
  <c r="AD596" i="6"/>
  <c r="AU597" i="6" l="1"/>
  <c r="AN597" i="6" s="1"/>
  <c r="AK597" i="6" s="1"/>
  <c r="M596" i="6"/>
  <c r="Q596" i="6" s="1"/>
  <c r="AF596" i="6"/>
  <c r="AG596" i="6" s="1"/>
  <c r="AA597" i="6"/>
  <c r="N597" i="6" s="1"/>
  <c r="S596" i="6"/>
  <c r="T596" i="6" s="1"/>
  <c r="J596" i="6"/>
  <c r="B596" i="6" s="1"/>
  <c r="U596" i="6" l="1"/>
  <c r="V596" i="6" s="1"/>
  <c r="D597" i="6"/>
  <c r="AE597" i="6"/>
  <c r="AD597" i="6"/>
  <c r="AL597" i="6"/>
  <c r="E597" i="6" s="1"/>
  <c r="AC597" i="6"/>
  <c r="I597" i="6" s="1"/>
  <c r="AO598" i="6"/>
  <c r="AR598" i="6" s="1"/>
  <c r="AF597" i="6" l="1"/>
  <c r="M597" i="6"/>
  <c r="Q597" i="6" s="1"/>
  <c r="AS598" i="6"/>
  <c r="AA598" i="6" s="1"/>
  <c r="N598" i="6" s="1"/>
  <c r="Y598" i="6"/>
  <c r="F598" i="6" s="1"/>
  <c r="AT598" i="6"/>
  <c r="AB598" i="6" s="1"/>
  <c r="R598" i="6" s="1"/>
  <c r="X598" i="6"/>
  <c r="S597" i="6"/>
  <c r="T597" i="6" s="1"/>
  <c r="U597" i="6" l="1"/>
  <c r="AU598" i="6"/>
  <c r="AG597" i="6"/>
  <c r="J597" i="6"/>
  <c r="B597" i="6" s="1"/>
  <c r="V597" i="6" l="1"/>
  <c r="AC598" i="6"/>
  <c r="AO599" i="6"/>
  <c r="AR599" i="6" s="1"/>
  <c r="AN598" i="6"/>
  <c r="AK598" i="6" s="1"/>
  <c r="AS599" i="6" l="1"/>
  <c r="AL598" i="6"/>
  <c r="E598" i="6" s="1"/>
  <c r="D598" i="6"/>
  <c r="AE598" i="6"/>
  <c r="AD598" i="6"/>
  <c r="Y599" i="6"/>
  <c r="F599" i="6" s="1"/>
  <c r="AT599" i="6"/>
  <c r="AB599" i="6" s="1"/>
  <c r="R599" i="6" s="1"/>
  <c r="X599" i="6"/>
  <c r="I598" i="6"/>
  <c r="AF598" i="6" l="1"/>
  <c r="AG598" i="6" s="1"/>
  <c r="AU599" i="6"/>
  <c r="M598" i="6"/>
  <c r="Q598" i="6" s="1"/>
  <c r="J598" i="6"/>
  <c r="B598" i="6" s="1"/>
  <c r="S598" i="6"/>
  <c r="T598" i="6" s="1"/>
  <c r="AA599" i="6"/>
  <c r="N599" i="6" s="1"/>
  <c r="AN599" i="6"/>
  <c r="AK599" i="6" s="1"/>
  <c r="U598" i="6" l="1"/>
  <c r="V598" i="6" s="1"/>
  <c r="AD599" i="6"/>
  <c r="AE599" i="6"/>
  <c r="AL599" i="6"/>
  <c r="E599" i="6" s="1"/>
  <c r="D599" i="6"/>
  <c r="AC599" i="6"/>
  <c r="AO600" i="6"/>
  <c r="AR600" i="6" s="1"/>
  <c r="AS600" i="6" l="1"/>
  <c r="S599" i="6"/>
  <c r="T599" i="6" s="1"/>
  <c r="AT600" i="6"/>
  <c r="AB600" i="6" s="1"/>
  <c r="R600" i="6" s="1"/>
  <c r="Y600" i="6"/>
  <c r="F600" i="6" s="1"/>
  <c r="X600" i="6"/>
  <c r="M599" i="6"/>
  <c r="Q599" i="6" s="1"/>
  <c r="U599" i="6" s="1"/>
  <c r="I599" i="6"/>
  <c r="AF599" i="6"/>
  <c r="AU600" i="6" l="1"/>
  <c r="AN600" i="6" s="1"/>
  <c r="AK600" i="6" s="1"/>
  <c r="AA600" i="6"/>
  <c r="N600" i="6" s="1"/>
  <c r="AG599" i="6"/>
  <c r="J599" i="6"/>
  <c r="B599" i="6" s="1"/>
  <c r="V599" i="6" s="1"/>
  <c r="D600" i="6" l="1"/>
  <c r="AD600" i="6"/>
  <c r="AE600" i="6"/>
  <c r="AL600" i="6"/>
  <c r="E600" i="6" s="1"/>
  <c r="AC600" i="6"/>
  <c r="I600" i="6" s="1"/>
  <c r="AO601" i="6"/>
  <c r="AR601" i="6" s="1"/>
  <c r="AS601" i="6" l="1"/>
  <c r="AA601" i="6" s="1"/>
  <c r="N601" i="6" s="1"/>
  <c r="Y601" i="6"/>
  <c r="F601" i="6" s="1"/>
  <c r="AT601" i="6"/>
  <c r="AB601" i="6" s="1"/>
  <c r="R601" i="6" s="1"/>
  <c r="X601" i="6"/>
  <c r="M600" i="6"/>
  <c r="Q600" i="6" s="1"/>
  <c r="AF600" i="6"/>
  <c r="S600" i="6"/>
  <c r="T600" i="6" s="1"/>
  <c r="AU601" i="6" l="1"/>
  <c r="U600" i="6"/>
  <c r="AG600" i="6"/>
  <c r="J600" i="6"/>
  <c r="B600" i="6" s="1"/>
  <c r="V600" i="6" s="1"/>
  <c r="AC601" i="6" l="1"/>
  <c r="I601" i="6" s="1"/>
  <c r="AO602" i="6"/>
  <c r="AR602" i="6" s="1"/>
  <c r="AN601" i="6"/>
  <c r="AK601" i="6" s="1"/>
  <c r="AS602" i="6" l="1"/>
  <c r="AL601" i="6"/>
  <c r="E601" i="6" s="1"/>
  <c r="D601" i="6"/>
  <c r="AD601" i="6"/>
  <c r="AE601" i="6"/>
  <c r="Y602" i="6"/>
  <c r="F602" i="6" s="1"/>
  <c r="AT602" i="6"/>
  <c r="AB602" i="6" s="1"/>
  <c r="R602" i="6" s="1"/>
  <c r="X602" i="6"/>
  <c r="M601" i="6" l="1"/>
  <c r="Q601" i="6" s="1"/>
  <c r="AU602" i="6"/>
  <c r="J601" i="6"/>
  <c r="B601" i="6" s="1"/>
  <c r="AG601" i="6"/>
  <c r="S601" i="6"/>
  <c r="T601" i="6" s="1"/>
  <c r="AF601" i="6"/>
  <c r="AA602" i="6"/>
  <c r="N602" i="6" s="1"/>
  <c r="U601" i="6" l="1"/>
  <c r="V601" i="6" s="1"/>
  <c r="AO603" i="6"/>
  <c r="AR603" i="6" s="1"/>
  <c r="AC602" i="6"/>
  <c r="I602" i="6" s="1"/>
  <c r="AN602" i="6"/>
  <c r="AK602" i="6" s="1"/>
  <c r="AS603" i="6" l="1"/>
  <c r="D602" i="6"/>
  <c r="AL602" i="6"/>
  <c r="E602" i="6" s="1"/>
  <c r="AE602" i="6"/>
  <c r="AD602" i="6"/>
  <c r="Y603" i="6"/>
  <c r="F603" i="6" s="1"/>
  <c r="AT603" i="6"/>
  <c r="AB603" i="6" s="1"/>
  <c r="R603" i="6" s="1"/>
  <c r="X603" i="6"/>
  <c r="AF602" i="6" l="1"/>
  <c r="AG602" i="6" s="1"/>
  <c r="AU603" i="6"/>
  <c r="M602" i="6"/>
  <c r="Q602" i="6" s="1"/>
  <c r="J602" i="6"/>
  <c r="B602" i="6" s="1"/>
  <c r="AA603" i="6"/>
  <c r="N603" i="6" s="1"/>
  <c r="AN603" i="6"/>
  <c r="AK603" i="6" s="1"/>
  <c r="S602" i="6"/>
  <c r="T602" i="6" s="1"/>
  <c r="U602" i="6" l="1"/>
  <c r="V602" i="6" s="1"/>
  <c r="D603" i="6"/>
  <c r="AD603" i="6"/>
  <c r="AE603" i="6"/>
  <c r="AL603" i="6"/>
  <c r="E603" i="6" s="1"/>
  <c r="AO604" i="6"/>
  <c r="AR604" i="6" s="1"/>
  <c r="AC603" i="6"/>
  <c r="AS604" i="6" l="1"/>
  <c r="AA604" i="6" s="1"/>
  <c r="N604" i="6" s="1"/>
  <c r="S603" i="6"/>
  <c r="T603" i="6" s="1"/>
  <c r="I603" i="6"/>
  <c r="AF603" i="6"/>
  <c r="M603" i="6"/>
  <c r="Q603" i="6" s="1"/>
  <c r="X604" i="6"/>
  <c r="Y604" i="6"/>
  <c r="F604" i="6" s="1"/>
  <c r="AT604" i="6"/>
  <c r="AB604" i="6" s="1"/>
  <c r="R604" i="6" s="1"/>
  <c r="U603" i="6" l="1"/>
  <c r="AU604" i="6"/>
  <c r="AG603" i="6"/>
  <c r="J603" i="6"/>
  <c r="B603" i="6" s="1"/>
  <c r="V603" i="6" l="1"/>
  <c r="AC604" i="6"/>
  <c r="AO605" i="6"/>
  <c r="AR605" i="6" s="1"/>
  <c r="AN604" i="6"/>
  <c r="AK604" i="6" s="1"/>
  <c r="AS605" i="6" l="1"/>
  <c r="AA605" i="6" s="1"/>
  <c r="N605" i="6" s="1"/>
  <c r="AD604" i="6"/>
  <c r="AL604" i="6"/>
  <c r="E604" i="6" s="1"/>
  <c r="AE604" i="6"/>
  <c r="D604" i="6"/>
  <c r="X605" i="6"/>
  <c r="Y605" i="6"/>
  <c r="F605" i="6" s="1"/>
  <c r="AT605" i="6"/>
  <c r="AB605" i="6" s="1"/>
  <c r="R605" i="6" s="1"/>
  <c r="I604" i="6"/>
  <c r="AU605" i="6" l="1"/>
  <c r="M604" i="6"/>
  <c r="Q604" i="6" s="1"/>
  <c r="S604" i="6"/>
  <c r="T604" i="6" s="1"/>
  <c r="AF604" i="6"/>
  <c r="AG604" i="6" s="1"/>
  <c r="J604" i="6"/>
  <c r="B604" i="6" s="1"/>
  <c r="U604" i="6" l="1"/>
  <c r="AC605" i="6"/>
  <c r="AO606" i="6"/>
  <c r="AR606" i="6" s="1"/>
  <c r="V604" i="6"/>
  <c r="AN605" i="6"/>
  <c r="AK605" i="6" s="1"/>
  <c r="AS606" i="6" l="1"/>
  <c r="AA606" i="6" s="1"/>
  <c r="N606" i="6" s="1"/>
  <c r="AL605" i="6"/>
  <c r="E605" i="6" s="1"/>
  <c r="AD605" i="6"/>
  <c r="D605" i="6"/>
  <c r="AE605" i="6"/>
  <c r="X606" i="6"/>
  <c r="J605" i="6" s="1"/>
  <c r="Y606" i="6"/>
  <c r="F606" i="6" s="1"/>
  <c r="AT606" i="6"/>
  <c r="AB606" i="6" s="1"/>
  <c r="R606" i="6" s="1"/>
  <c r="I605" i="6"/>
  <c r="M605" i="6" l="1"/>
  <c r="Q605" i="6" s="1"/>
  <c r="AU606" i="6"/>
  <c r="AN606" i="6" s="1"/>
  <c r="AK606" i="6" s="1"/>
  <c r="S605" i="6"/>
  <c r="T605" i="6" s="1"/>
  <c r="AF605" i="6"/>
  <c r="AG605" i="6" s="1"/>
  <c r="B605" i="6"/>
  <c r="U605" i="6" l="1"/>
  <c r="V605" i="6"/>
  <c r="AE606" i="6"/>
  <c r="D606" i="6"/>
  <c r="AL606" i="6"/>
  <c r="E606" i="6" s="1"/>
  <c r="AD606" i="6"/>
  <c r="AC606" i="6"/>
  <c r="I606" i="6" s="1"/>
  <c r="AO607" i="6"/>
  <c r="AR607" i="6" s="1"/>
  <c r="AS607" i="6" l="1"/>
  <c r="AA607" i="6" s="1"/>
  <c r="N607" i="6" s="1"/>
  <c r="AF606" i="6"/>
  <c r="X607" i="6"/>
  <c r="Y607" i="6"/>
  <c r="F607" i="6" s="1"/>
  <c r="AT607" i="6"/>
  <c r="AB607" i="6" s="1"/>
  <c r="R607" i="6" s="1"/>
  <c r="S606" i="6"/>
  <c r="T606" i="6" s="1"/>
  <c r="M606" i="6"/>
  <c r="Q606" i="6" s="1"/>
  <c r="AU607" i="6" l="1"/>
  <c r="U606" i="6"/>
  <c r="J606" i="6"/>
  <c r="B606" i="6" s="1"/>
  <c r="AG606" i="6"/>
  <c r="AN607" i="6"/>
  <c r="AK607" i="6" s="1"/>
  <c r="V606" i="6" l="1"/>
  <c r="AD607" i="6"/>
  <c r="AE607" i="6"/>
  <c r="D607" i="6"/>
  <c r="AL607" i="6"/>
  <c r="E607" i="6" s="1"/>
  <c r="AC607" i="6"/>
  <c r="AO608" i="6"/>
  <c r="AR608" i="6" s="1"/>
  <c r="S607" i="6" l="1"/>
  <c r="T607" i="6" s="1"/>
  <c r="AS608" i="6"/>
  <c r="AA608" i="6" s="1"/>
  <c r="N608" i="6" s="1"/>
  <c r="Y608" i="6"/>
  <c r="F608" i="6" s="1"/>
  <c r="X608" i="6"/>
  <c r="AT608" i="6"/>
  <c r="AB608" i="6" s="1"/>
  <c r="R608" i="6" s="1"/>
  <c r="M607" i="6"/>
  <c r="Q607" i="6" s="1"/>
  <c r="I607" i="6"/>
  <c r="AF607" i="6"/>
  <c r="U607" i="6" l="1"/>
  <c r="AU608" i="6"/>
  <c r="AN608" i="6" s="1"/>
  <c r="AK608" i="6" s="1"/>
  <c r="J607" i="6"/>
  <c r="B607" i="6" s="1"/>
  <c r="AG607" i="6"/>
  <c r="V607" i="6" l="1"/>
  <c r="D608" i="6"/>
  <c r="AD608" i="6"/>
  <c r="AE608" i="6"/>
  <c r="AL608" i="6"/>
  <c r="E608" i="6" s="1"/>
  <c r="AC608" i="6"/>
  <c r="AO609" i="6"/>
  <c r="AR609" i="6" s="1"/>
  <c r="AS609" i="6" l="1"/>
  <c r="AA609" i="6" s="1"/>
  <c r="N609" i="6" s="1"/>
  <c r="M608" i="6"/>
  <c r="Q608" i="6" s="1"/>
  <c r="X609" i="6"/>
  <c r="Y609" i="6"/>
  <c r="F609" i="6" s="1"/>
  <c r="AT609" i="6"/>
  <c r="AB609" i="6" s="1"/>
  <c r="R609" i="6" s="1"/>
  <c r="I608" i="6"/>
  <c r="AF608" i="6"/>
  <c r="S608" i="6"/>
  <c r="T608" i="6" s="1"/>
  <c r="AU609" i="6" l="1"/>
  <c r="J608" i="6"/>
  <c r="B608" i="6" s="1"/>
  <c r="AG608" i="6"/>
  <c r="U608" i="6"/>
  <c r="V608" i="6" l="1"/>
  <c r="AC609" i="6"/>
  <c r="AO610" i="6"/>
  <c r="AR610" i="6" s="1"/>
  <c r="AN609" i="6"/>
  <c r="AK609" i="6" s="1"/>
  <c r="AS610" i="6" l="1"/>
  <c r="AA610" i="6" s="1"/>
  <c r="N610" i="6" s="1"/>
  <c r="D609" i="6"/>
  <c r="AL609" i="6"/>
  <c r="E609" i="6" s="1"/>
  <c r="AD609" i="6"/>
  <c r="AE609" i="6"/>
  <c r="Y610" i="6"/>
  <c r="F610" i="6" s="1"/>
  <c r="X610" i="6"/>
  <c r="AT610" i="6"/>
  <c r="AB610" i="6" s="1"/>
  <c r="R610" i="6" s="1"/>
  <c r="I609" i="6"/>
  <c r="M609" i="6" l="1"/>
  <c r="Q609" i="6" s="1"/>
  <c r="AU610" i="6"/>
  <c r="AF609" i="6"/>
  <c r="AG609" i="6" s="1"/>
  <c r="J609" i="6"/>
  <c r="B609" i="6" s="1"/>
  <c r="S609" i="6"/>
  <c r="T609" i="6" s="1"/>
  <c r="U609" i="6" l="1"/>
  <c r="V609" i="6" s="1"/>
  <c r="AC610" i="6"/>
  <c r="AO611" i="6"/>
  <c r="AR611" i="6" s="1"/>
  <c r="AN610" i="6"/>
  <c r="AK610" i="6" s="1"/>
  <c r="AS611" i="6" l="1"/>
  <c r="AA611" i="6" s="1"/>
  <c r="N611" i="6" s="1"/>
  <c r="D610" i="6"/>
  <c r="AD610" i="6"/>
  <c r="AE610" i="6"/>
  <c r="AL610" i="6"/>
  <c r="E610" i="6" s="1"/>
  <c r="Y611" i="6"/>
  <c r="F611" i="6" s="1"/>
  <c r="AT611" i="6"/>
  <c r="AB611" i="6" s="1"/>
  <c r="R611" i="6" s="1"/>
  <c r="X611" i="6"/>
  <c r="J610" i="6" s="1"/>
  <c r="I610" i="6"/>
  <c r="AU611" i="6" l="1"/>
  <c r="AN611" i="6" s="1"/>
  <c r="AK611" i="6" s="1"/>
  <c r="AF610" i="6"/>
  <c r="AG610" i="6" s="1"/>
  <c r="M610" i="6"/>
  <c r="Q610" i="6" s="1"/>
  <c r="S610" i="6"/>
  <c r="T610" i="6" s="1"/>
  <c r="B610" i="6"/>
  <c r="AL611" i="6" l="1"/>
  <c r="E611" i="6" s="1"/>
  <c r="AE611" i="6"/>
  <c r="D611" i="6"/>
  <c r="AD611" i="6"/>
  <c r="AO612" i="6"/>
  <c r="AR612" i="6" s="1"/>
  <c r="AC611" i="6"/>
  <c r="U610" i="6"/>
  <c r="V610" i="6" s="1"/>
  <c r="M611" i="6" l="1"/>
  <c r="Q611" i="6" s="1"/>
  <c r="S611" i="6"/>
  <c r="T611" i="6" s="1"/>
  <c r="AS612" i="6"/>
  <c r="AA612" i="6" s="1"/>
  <c r="N612" i="6" s="1"/>
  <c r="I611" i="6"/>
  <c r="AF611" i="6"/>
  <c r="AT612" i="6"/>
  <c r="AB612" i="6" s="1"/>
  <c r="R612" i="6" s="1"/>
  <c r="X612" i="6"/>
  <c r="Y612" i="6"/>
  <c r="F612" i="6" s="1"/>
  <c r="U611" i="6" l="1"/>
  <c r="AU612" i="6"/>
  <c r="AN612" i="6" s="1"/>
  <c r="AK612" i="6" s="1"/>
  <c r="J611" i="6"/>
  <c r="B611" i="6" s="1"/>
  <c r="AG611" i="6"/>
  <c r="V611" i="6" l="1"/>
  <c r="AE612" i="6"/>
  <c r="AL612" i="6"/>
  <c r="E612" i="6" s="1"/>
  <c r="AD612" i="6"/>
  <c r="D612" i="6"/>
  <c r="AC612" i="6"/>
  <c r="AO613" i="6"/>
  <c r="AR613" i="6" s="1"/>
  <c r="S612" i="6" l="1"/>
  <c r="T612" i="6" s="1"/>
  <c r="AS613" i="6"/>
  <c r="AA613" i="6" s="1"/>
  <c r="N613" i="6" s="1"/>
  <c r="AT613" i="6"/>
  <c r="AB613" i="6" s="1"/>
  <c r="R613" i="6" s="1"/>
  <c r="Y613" i="6"/>
  <c r="F613" i="6" s="1"/>
  <c r="X613" i="6"/>
  <c r="I612" i="6"/>
  <c r="AF612" i="6"/>
  <c r="M612" i="6"/>
  <c r="Q612" i="6" s="1"/>
  <c r="U612" i="6" s="1"/>
  <c r="AU613" i="6" l="1"/>
  <c r="AN613" i="6" s="1"/>
  <c r="AK613" i="6" s="1"/>
  <c r="J612" i="6"/>
  <c r="B612" i="6" s="1"/>
  <c r="V612" i="6" s="1"/>
  <c r="AG612" i="6"/>
  <c r="AE613" i="6" l="1"/>
  <c r="AL613" i="6"/>
  <c r="AD613" i="6"/>
  <c r="D613" i="6"/>
  <c r="AC613" i="6"/>
  <c r="AO614" i="6"/>
  <c r="AR614" i="6" s="1"/>
  <c r="S613" i="6" l="1"/>
  <c r="T613" i="6" s="1"/>
  <c r="AS614" i="6"/>
  <c r="AA614" i="6" s="1"/>
  <c r="N614" i="6" s="1"/>
  <c r="X614" i="6"/>
  <c r="J613" i="6" s="1"/>
  <c r="Y614" i="6"/>
  <c r="F614" i="6" s="1"/>
  <c r="AT614" i="6"/>
  <c r="AB614" i="6" s="1"/>
  <c r="R614" i="6" s="1"/>
  <c r="M613" i="6"/>
  <c r="Q613" i="6" s="1"/>
  <c r="E613" i="6"/>
  <c r="I613" i="6"/>
  <c r="AF613" i="6"/>
  <c r="U613" i="6" l="1"/>
  <c r="AU614" i="6"/>
  <c r="AN614" i="6" s="1"/>
  <c r="AK614" i="6" s="1"/>
  <c r="AG613" i="6"/>
  <c r="B613" i="6"/>
  <c r="V613" i="6" s="1"/>
  <c r="AO615" i="6" l="1"/>
  <c r="AC614" i="6"/>
  <c r="I614" i="6" s="1"/>
  <c r="AE614" i="6"/>
  <c r="AD614" i="6"/>
  <c r="AL614" i="6"/>
  <c r="E614" i="6" s="1"/>
  <c r="D614" i="6"/>
  <c r="AF614" i="6" l="1"/>
  <c r="AS615" i="6"/>
  <c r="AA615" i="6" s="1"/>
  <c r="N615" i="6" s="1"/>
  <c r="AR615" i="6"/>
  <c r="AT615" i="6" s="1"/>
  <c r="AB615" i="6" s="1"/>
  <c r="R615" i="6" s="1"/>
  <c r="Y615" i="6"/>
  <c r="F615" i="6" s="1"/>
  <c r="X615" i="6"/>
  <c r="J614" i="6" s="1"/>
  <c r="B614" i="6" s="1"/>
  <c r="S614" i="6"/>
  <c r="T614" i="6" s="1"/>
  <c r="M614" i="6"/>
  <c r="Q614" i="6" s="1"/>
  <c r="AU615" i="6" l="1"/>
  <c r="AN615" i="6" s="1"/>
  <c r="AK615" i="6" s="1"/>
  <c r="AG614" i="6"/>
  <c r="U614" i="6"/>
  <c r="V614" i="6" s="1"/>
  <c r="AC615" i="6"/>
  <c r="AO616" i="6"/>
  <c r="AR616" i="6" s="1"/>
  <c r="AS616" i="6" l="1"/>
  <c r="AA616" i="6" s="1"/>
  <c r="N616" i="6" s="1"/>
  <c r="AL615" i="6"/>
  <c r="E615" i="6" s="1"/>
  <c r="AE615" i="6"/>
  <c r="M615" i="6" s="1"/>
  <c r="Q615" i="6" s="1"/>
  <c r="D615" i="6"/>
  <c r="AD615" i="6"/>
  <c r="AT616" i="6"/>
  <c r="AB616" i="6" s="1"/>
  <c r="R616" i="6" s="1"/>
  <c r="Y616" i="6"/>
  <c r="F616" i="6" s="1"/>
  <c r="X616" i="6"/>
  <c r="I615" i="6"/>
  <c r="AF615" i="6" l="1"/>
  <c r="AG615" i="6" s="1"/>
  <c r="AU616" i="6"/>
  <c r="AN616" i="6" s="1"/>
  <c r="AK616" i="6" s="1"/>
  <c r="S615" i="6"/>
  <c r="T615" i="6" s="1"/>
  <c r="U615" i="6" s="1"/>
  <c r="J615" i="6"/>
  <c r="B615" i="6" s="1"/>
  <c r="V615" i="6" l="1"/>
  <c r="AL616" i="6"/>
  <c r="E616" i="6" s="1"/>
  <c r="AE616" i="6"/>
  <c r="D616" i="6"/>
  <c r="AD616" i="6"/>
  <c r="AC616" i="6"/>
  <c r="AO617" i="6"/>
  <c r="AR617" i="6" s="1"/>
  <c r="M616" i="6" l="1"/>
  <c r="Q616" i="6" s="1"/>
  <c r="S616" i="6"/>
  <c r="T616" i="6" s="1"/>
  <c r="AS617" i="6"/>
  <c r="AA617" i="6" s="1"/>
  <c r="N617" i="6" s="1"/>
  <c r="X617" i="6"/>
  <c r="AT617" i="6"/>
  <c r="AB617" i="6" s="1"/>
  <c r="R617" i="6" s="1"/>
  <c r="Y617" i="6"/>
  <c r="F617" i="6" s="1"/>
  <c r="I616" i="6"/>
  <c r="AF616" i="6"/>
  <c r="U616" i="6" l="1"/>
  <c r="AU617" i="6"/>
  <c r="AG616" i="6"/>
  <c r="J616" i="6"/>
  <c r="B616" i="6" s="1"/>
  <c r="V616" i="6" l="1"/>
  <c r="AC617" i="6"/>
  <c r="AO618" i="6"/>
  <c r="AR618" i="6" s="1"/>
  <c r="AN617" i="6"/>
  <c r="AK617" i="6" s="1"/>
  <c r="AS618" i="6" l="1"/>
  <c r="AA618" i="6" s="1"/>
  <c r="N618" i="6" s="1"/>
  <c r="X618" i="6"/>
  <c r="AT618" i="6"/>
  <c r="AB618" i="6" s="1"/>
  <c r="R618" i="6" s="1"/>
  <c r="Y618" i="6"/>
  <c r="F618" i="6" s="1"/>
  <c r="D617" i="6"/>
  <c r="AD617" i="6"/>
  <c r="AE617" i="6"/>
  <c r="AL617" i="6"/>
  <c r="E617" i="6" s="1"/>
  <c r="I617" i="6"/>
  <c r="AU618" i="6" l="1"/>
  <c r="AO619" i="6" s="1"/>
  <c r="AR619" i="6" s="1"/>
  <c r="AF617" i="6"/>
  <c r="AG617" i="6" s="1"/>
  <c r="S617" i="6"/>
  <c r="T617" i="6" s="1"/>
  <c r="M617" i="6"/>
  <c r="Q617" i="6" s="1"/>
  <c r="J617" i="6"/>
  <c r="B617" i="6" s="1"/>
  <c r="AC618" i="6" l="1"/>
  <c r="I618" i="6" s="1"/>
  <c r="U617" i="6"/>
  <c r="V617" i="6" s="1"/>
  <c r="AN618" i="6"/>
  <c r="AS619" i="6"/>
  <c r="AA619" i="6" s="1"/>
  <c r="N619" i="6" s="1"/>
  <c r="X619" i="6"/>
  <c r="Y619" i="6"/>
  <c r="F619" i="6" s="1"/>
  <c r="AT619" i="6"/>
  <c r="AB619" i="6" s="1"/>
  <c r="R619" i="6" s="1"/>
  <c r="AE618" i="6" l="1"/>
  <c r="AK618" i="6"/>
  <c r="D618" i="6" s="1"/>
  <c r="AL618" i="6"/>
  <c r="E618" i="6" s="1"/>
  <c r="AD618" i="6"/>
  <c r="AF618" i="6" s="1"/>
  <c r="AG618" i="6" s="1"/>
  <c r="AU619" i="6"/>
  <c r="J618" i="6"/>
  <c r="S618" i="6" l="1"/>
  <c r="T618" i="6" s="1"/>
  <c r="M618" i="6"/>
  <c r="Q618" i="6" s="1"/>
  <c r="B618" i="6"/>
  <c r="AC619" i="6"/>
  <c r="AO620" i="6"/>
  <c r="AR620" i="6" s="1"/>
  <c r="AN619" i="6"/>
  <c r="AK619" i="6" s="1"/>
  <c r="U618" i="6" l="1"/>
  <c r="V618" i="6"/>
  <c r="AS620" i="6"/>
  <c r="AA620" i="6" s="1"/>
  <c r="N620" i="6" s="1"/>
  <c r="D619" i="6"/>
  <c r="AD619" i="6"/>
  <c r="AE619" i="6"/>
  <c r="AL619" i="6"/>
  <c r="E619" i="6" s="1"/>
  <c r="AT620" i="6"/>
  <c r="AB620" i="6" s="1"/>
  <c r="R620" i="6" s="1"/>
  <c r="X620" i="6"/>
  <c r="Y620" i="6"/>
  <c r="F620" i="6" s="1"/>
  <c r="I619" i="6"/>
  <c r="AU620" i="6" l="1"/>
  <c r="J619" i="6"/>
  <c r="M619" i="6"/>
  <c r="Q619" i="6" s="1"/>
  <c r="AF619" i="6"/>
  <c r="AG619" i="6" s="1"/>
  <c r="S619" i="6"/>
  <c r="T619" i="6" s="1"/>
  <c r="B619" i="6"/>
  <c r="U619" i="6" l="1"/>
  <c r="V619" i="6" s="1"/>
  <c r="AC620" i="6"/>
  <c r="AO621" i="6"/>
  <c r="AR621" i="6" s="1"/>
  <c r="AN620" i="6"/>
  <c r="AK620" i="6" s="1"/>
  <c r="AS621" i="6" l="1"/>
  <c r="AA621" i="6" s="1"/>
  <c r="N621" i="6" s="1"/>
  <c r="X621" i="6"/>
  <c r="Y621" i="6"/>
  <c r="F621" i="6" s="1"/>
  <c r="AT621" i="6"/>
  <c r="AB621" i="6" s="1"/>
  <c r="R621" i="6" s="1"/>
  <c r="AL620" i="6"/>
  <c r="E620" i="6" s="1"/>
  <c r="AD620" i="6"/>
  <c r="D620" i="6"/>
  <c r="AE620" i="6"/>
  <c r="I620" i="6"/>
  <c r="AU621" i="6" l="1"/>
  <c r="S620" i="6"/>
  <c r="T620" i="6" s="1"/>
  <c r="M620" i="6"/>
  <c r="Q620" i="6" s="1"/>
  <c r="U620" i="6" s="1"/>
  <c r="J620" i="6"/>
  <c r="B620" i="6" s="1"/>
  <c r="AF620" i="6"/>
  <c r="AG620" i="6" s="1"/>
  <c r="AC621" i="6" l="1"/>
  <c r="AO622" i="6"/>
  <c r="AR622" i="6" s="1"/>
  <c r="AN621" i="6"/>
  <c r="AK621" i="6" s="1"/>
  <c r="V620" i="6"/>
  <c r="AS622" i="6" l="1"/>
  <c r="AA622" i="6" s="1"/>
  <c r="N622" i="6" s="1"/>
  <c r="D621" i="6"/>
  <c r="AD621" i="6"/>
  <c r="AE621" i="6"/>
  <c r="AL621" i="6"/>
  <c r="E621" i="6" s="1"/>
  <c r="AT622" i="6"/>
  <c r="AB622" i="6" s="1"/>
  <c r="R622" i="6" s="1"/>
  <c r="X622" i="6"/>
  <c r="Y622" i="6"/>
  <c r="F622" i="6" s="1"/>
  <c r="I621" i="6"/>
  <c r="AU622" i="6" l="1"/>
  <c r="M621" i="6"/>
  <c r="Q621" i="6" s="1"/>
  <c r="J621" i="6"/>
  <c r="B621" i="6" s="1"/>
  <c r="AF621" i="6"/>
  <c r="AG621" i="6" s="1"/>
  <c r="S621" i="6"/>
  <c r="T621" i="6" s="1"/>
  <c r="AC622" i="6" l="1"/>
  <c r="I622" i="6" s="1"/>
  <c r="AN622" i="6"/>
  <c r="AK622" i="6" s="1"/>
  <c r="AO623" i="6"/>
  <c r="AR623" i="6" s="1"/>
  <c r="U621" i="6"/>
  <c r="V621" i="6" s="1"/>
  <c r="AS623" i="6" l="1"/>
  <c r="AA623" i="6" s="1"/>
  <c r="N623" i="6" s="1"/>
  <c r="D622" i="6"/>
  <c r="AE622" i="6"/>
  <c r="AD622" i="6"/>
  <c r="AL622" i="6"/>
  <c r="E622" i="6" s="1"/>
  <c r="AT623" i="6"/>
  <c r="AB623" i="6" s="1"/>
  <c r="R623" i="6" s="1"/>
  <c r="Y623" i="6"/>
  <c r="F623" i="6" s="1"/>
  <c r="X623" i="6"/>
  <c r="AU623" i="6" l="1"/>
  <c r="AF622" i="6"/>
  <c r="J622" i="6"/>
  <c r="B622" i="6" s="1"/>
  <c r="AG622" i="6"/>
  <c r="M622" i="6"/>
  <c r="Q622" i="6" s="1"/>
  <c r="S622" i="6"/>
  <c r="T622" i="6" s="1"/>
  <c r="U622" i="6" l="1"/>
  <c r="V622" i="6" s="1"/>
  <c r="AC623" i="6"/>
  <c r="AO624" i="6"/>
  <c r="AR624" i="6" s="1"/>
  <c r="AN623" i="6"/>
  <c r="AK623" i="6" s="1"/>
  <c r="AS624" i="6" l="1"/>
  <c r="AA624" i="6" s="1"/>
  <c r="N624" i="6" s="1"/>
  <c r="AL623" i="6"/>
  <c r="E623" i="6" s="1"/>
  <c r="D623" i="6"/>
  <c r="AE623" i="6"/>
  <c r="AD623" i="6"/>
  <c r="AT624" i="6"/>
  <c r="AB624" i="6" s="1"/>
  <c r="R624" i="6" s="1"/>
  <c r="X624" i="6"/>
  <c r="Y624" i="6"/>
  <c r="F624" i="6" s="1"/>
  <c r="I623" i="6"/>
  <c r="AF623" i="6" l="1"/>
  <c r="AU624" i="6"/>
  <c r="AN624" i="6" s="1"/>
  <c r="AK624" i="6" s="1"/>
  <c r="M623" i="6"/>
  <c r="Q623" i="6" s="1"/>
  <c r="S623" i="6"/>
  <c r="T623" i="6" s="1"/>
  <c r="J623" i="6"/>
  <c r="B623" i="6" s="1"/>
  <c r="AG623" i="6"/>
  <c r="U623" i="6" l="1"/>
  <c r="V623" i="6" s="1"/>
  <c r="AD624" i="6"/>
  <c r="AL624" i="6"/>
  <c r="E624" i="6" s="1"/>
  <c r="AE624" i="6"/>
  <c r="D624" i="6"/>
  <c r="AC624" i="6"/>
  <c r="AO625" i="6"/>
  <c r="AR625" i="6" s="1"/>
  <c r="M624" i="6" l="1"/>
  <c r="Q624" i="6" s="1"/>
  <c r="AS625" i="6"/>
  <c r="AA625" i="6" s="1"/>
  <c r="N625" i="6" s="1"/>
  <c r="S624" i="6"/>
  <c r="T624" i="6" s="1"/>
  <c r="X625" i="6"/>
  <c r="J624" i="6" s="1"/>
  <c r="Y625" i="6"/>
  <c r="F625" i="6" s="1"/>
  <c r="AT625" i="6"/>
  <c r="AB625" i="6" s="1"/>
  <c r="R625" i="6" s="1"/>
  <c r="I624" i="6"/>
  <c r="AF624" i="6"/>
  <c r="U624" i="6" l="1"/>
  <c r="AU625" i="6"/>
  <c r="AG624" i="6"/>
  <c r="B624" i="6"/>
  <c r="V624" i="6" l="1"/>
  <c r="AC625" i="6"/>
  <c r="I625" i="6" s="1"/>
  <c r="AO626" i="6"/>
  <c r="AR626" i="6" s="1"/>
  <c r="AN625" i="6"/>
  <c r="AK625" i="6" s="1"/>
  <c r="AL625" i="6" l="1"/>
  <c r="E625" i="6" s="1"/>
  <c r="D625" i="6"/>
  <c r="AD625" i="6"/>
  <c r="AE625" i="6"/>
  <c r="AS626" i="6"/>
  <c r="Y626" i="6"/>
  <c r="F626" i="6" s="1"/>
  <c r="X626" i="6"/>
  <c r="AT626" i="6"/>
  <c r="AB626" i="6" s="1"/>
  <c r="R626" i="6" s="1"/>
  <c r="M625" i="6" l="1"/>
  <c r="Q625" i="6" s="1"/>
  <c r="AU626" i="6"/>
  <c r="AO627" i="6" s="1"/>
  <c r="AS627" i="6" s="1"/>
  <c r="AF625" i="6"/>
  <c r="AG625" i="6" s="1"/>
  <c r="S625" i="6"/>
  <c r="T625" i="6" s="1"/>
  <c r="J625" i="6"/>
  <c r="B625" i="6" s="1"/>
  <c r="AA626" i="6"/>
  <c r="N626" i="6" s="1"/>
  <c r="AC626" i="6" l="1"/>
  <c r="I626" i="6" s="1"/>
  <c r="U625" i="6"/>
  <c r="V625" i="6" s="1"/>
  <c r="Y627" i="6"/>
  <c r="F627" i="6" s="1"/>
  <c r="AR627" i="6"/>
  <c r="AT627" i="6" s="1"/>
  <c r="AB627" i="6" s="1"/>
  <c r="R627" i="6" s="1"/>
  <c r="X627" i="6"/>
  <c r="J626" i="6" s="1"/>
  <c r="AN626" i="6"/>
  <c r="AA627" i="6"/>
  <c r="N627" i="6" s="1"/>
  <c r="AL626" i="6" l="1"/>
  <c r="E626" i="6" s="1"/>
  <c r="AK626" i="6"/>
  <c r="D626" i="6" s="1"/>
  <c r="AU627" i="6"/>
  <c r="AC627" i="6" s="1"/>
  <c r="I627" i="6" s="1"/>
  <c r="AD626" i="6"/>
  <c r="AE626" i="6"/>
  <c r="S626" i="6" l="1"/>
  <c r="T626" i="6" s="1"/>
  <c r="AF626" i="6"/>
  <c r="AG626" i="6" s="1"/>
  <c r="AN627" i="6"/>
  <c r="AK627" i="6" s="1"/>
  <c r="D627" i="6" s="1"/>
  <c r="AO628" i="6"/>
  <c r="AR628" i="6" s="1"/>
  <c r="AT628" i="6" s="1"/>
  <c r="AB628" i="6" s="1"/>
  <c r="R628" i="6" s="1"/>
  <c r="B626" i="6"/>
  <c r="M626" i="6"/>
  <c r="Q626" i="6" s="1"/>
  <c r="AD627" i="6" l="1"/>
  <c r="U626" i="6"/>
  <c r="V626" i="6" s="1"/>
  <c r="AL627" i="6"/>
  <c r="E627" i="6" s="1"/>
  <c r="Y628" i="6"/>
  <c r="F628" i="6" s="1"/>
  <c r="AE627" i="6"/>
  <c r="AS628" i="6"/>
  <c r="AA628" i="6" s="1"/>
  <c r="N628" i="6" s="1"/>
  <c r="X628" i="6"/>
  <c r="J627" i="6" s="1"/>
  <c r="AF627" i="6"/>
  <c r="S627" i="6"/>
  <c r="T627" i="6" s="1"/>
  <c r="B627" i="6" l="1"/>
  <c r="M627" i="6"/>
  <c r="Q627" i="6" s="1"/>
  <c r="U627" i="6" s="1"/>
  <c r="AG627" i="6"/>
  <c r="AU628" i="6"/>
  <c r="AO629" i="6" s="1"/>
  <c r="AR629" i="6" s="1"/>
  <c r="V627" i="6" l="1"/>
  <c r="AC628" i="6"/>
  <c r="I628" i="6" s="1"/>
  <c r="AN628" i="6"/>
  <c r="AS629" i="6"/>
  <c r="AA629" i="6" s="1"/>
  <c r="N629" i="6" s="1"/>
  <c r="X629" i="6"/>
  <c r="AT629" i="6"/>
  <c r="AB629" i="6" s="1"/>
  <c r="R629" i="6" s="1"/>
  <c r="Y629" i="6"/>
  <c r="F629" i="6" s="1"/>
  <c r="AL628" i="6" l="1"/>
  <c r="E628" i="6" s="1"/>
  <c r="AK628" i="6"/>
  <c r="D628" i="6" s="1"/>
  <c r="AE628" i="6"/>
  <c r="AD628" i="6"/>
  <c r="AF628" i="6" s="1"/>
  <c r="AG628" i="6" s="1"/>
  <c r="AU629" i="6"/>
  <c r="J628" i="6"/>
  <c r="M628" i="6" l="1"/>
  <c r="Q628" i="6" s="1"/>
  <c r="S628" i="6"/>
  <c r="T628" i="6" s="1"/>
  <c r="B628" i="6"/>
  <c r="AO630" i="6"/>
  <c r="AR630" i="6" s="1"/>
  <c r="AC629" i="6"/>
  <c r="I629" i="6" s="1"/>
  <c r="AN629" i="6"/>
  <c r="AK629" i="6" s="1"/>
  <c r="U628" i="6" l="1"/>
  <c r="V628" i="6" s="1"/>
  <c r="AS630" i="6"/>
  <c r="D629" i="6"/>
  <c r="AE629" i="6"/>
  <c r="AD629" i="6"/>
  <c r="AL629" i="6"/>
  <c r="E629" i="6" s="1"/>
  <c r="X630" i="6"/>
  <c r="Y630" i="6"/>
  <c r="F630" i="6" s="1"/>
  <c r="AT630" i="6"/>
  <c r="AB630" i="6" s="1"/>
  <c r="R630" i="6" s="1"/>
  <c r="AU630" i="6" l="1"/>
  <c r="M629" i="6"/>
  <c r="Q629" i="6" s="1"/>
  <c r="S629" i="6"/>
  <c r="T629" i="6" s="1"/>
  <c r="AF629" i="6"/>
  <c r="AG629" i="6" s="1"/>
  <c r="AA630" i="6"/>
  <c r="N630" i="6" s="1"/>
  <c r="J629" i="6"/>
  <c r="B629" i="6" s="1"/>
  <c r="AC630" i="6" l="1"/>
  <c r="I630" i="6" s="1"/>
  <c r="AO631" i="6"/>
  <c r="AR631" i="6" s="1"/>
  <c r="U629" i="6"/>
  <c r="V629" i="6" s="1"/>
  <c r="AN630" i="6"/>
  <c r="AK630" i="6" s="1"/>
  <c r="AS631" i="6" l="1"/>
  <c r="Y631" i="6"/>
  <c r="F631" i="6" s="1"/>
  <c r="AT631" i="6"/>
  <c r="AB631" i="6" s="1"/>
  <c r="R631" i="6" s="1"/>
  <c r="X631" i="6"/>
  <c r="J630" i="6" s="1"/>
  <c r="D630" i="6"/>
  <c r="AE630" i="6"/>
  <c r="AD630" i="6"/>
  <c r="AL630" i="6"/>
  <c r="E630" i="6" s="1"/>
  <c r="AU631" i="6" l="1"/>
  <c r="AN631" i="6" s="1"/>
  <c r="AK631" i="6" s="1"/>
  <c r="B630" i="6"/>
  <c r="S630" i="6"/>
  <c r="T630" i="6" s="1"/>
  <c r="AF630" i="6"/>
  <c r="AG630" i="6" s="1"/>
  <c r="AA631" i="6"/>
  <c r="N631" i="6" s="1"/>
  <c r="M630" i="6"/>
  <c r="Q630" i="6" s="1"/>
  <c r="U630" i="6" l="1"/>
  <c r="V630" i="6" s="1"/>
  <c r="AL631" i="6"/>
  <c r="E631" i="6" s="1"/>
  <c r="AD631" i="6"/>
  <c r="AE631" i="6"/>
  <c r="D631" i="6"/>
  <c r="AO632" i="6"/>
  <c r="AR632" i="6" s="1"/>
  <c r="AC631" i="6"/>
  <c r="I631" i="6" s="1"/>
  <c r="S631" i="6" l="1"/>
  <c r="T631" i="6" s="1"/>
  <c r="M631" i="6"/>
  <c r="Q631" i="6" s="1"/>
  <c r="AS632" i="6"/>
  <c r="AA632" i="6" s="1"/>
  <c r="N632" i="6" s="1"/>
  <c r="AT632" i="6"/>
  <c r="AB632" i="6" s="1"/>
  <c r="R632" i="6" s="1"/>
  <c r="X632" i="6"/>
  <c r="Y632" i="6"/>
  <c r="F632" i="6" s="1"/>
  <c r="AF631" i="6"/>
  <c r="U631" i="6" l="1"/>
  <c r="AU632" i="6"/>
  <c r="J631" i="6"/>
  <c r="B631" i="6" s="1"/>
  <c r="V631" i="6" s="1"/>
  <c r="AG631" i="6"/>
  <c r="AO633" i="6" l="1"/>
  <c r="AR633" i="6" s="1"/>
  <c r="AC632" i="6"/>
  <c r="AN632" i="6"/>
  <c r="AK632" i="6" s="1"/>
  <c r="AS633" i="6" l="1"/>
  <c r="AE632" i="6"/>
  <c r="AD632" i="6"/>
  <c r="AF632" i="6" s="1"/>
  <c r="AL632" i="6"/>
  <c r="E632" i="6" s="1"/>
  <c r="D632" i="6"/>
  <c r="I632" i="6"/>
  <c r="X633" i="6"/>
  <c r="Y633" i="6"/>
  <c r="F633" i="6" s="1"/>
  <c r="AT633" i="6"/>
  <c r="AB633" i="6" s="1"/>
  <c r="R633" i="6" s="1"/>
  <c r="AU633" i="6" l="1"/>
  <c r="AN633" i="6" s="1"/>
  <c r="AK633" i="6" s="1"/>
  <c r="AA633" i="6"/>
  <c r="N633" i="6" s="1"/>
  <c r="AG632" i="6"/>
  <c r="J632" i="6"/>
  <c r="B632" i="6" s="1"/>
  <c r="S632" i="6"/>
  <c r="T632" i="6" s="1"/>
  <c r="M632" i="6"/>
  <c r="Q632" i="6" s="1"/>
  <c r="U632" i="6" l="1"/>
  <c r="V632" i="6" s="1"/>
  <c r="AC633" i="6"/>
  <c r="AO634" i="6"/>
  <c r="AR634" i="6" s="1"/>
  <c r="AL633" i="6"/>
  <c r="E633" i="6" s="1"/>
  <c r="AE633" i="6"/>
  <c r="D633" i="6"/>
  <c r="AD633" i="6"/>
  <c r="AS634" i="6" l="1"/>
  <c r="AT634" i="6"/>
  <c r="AB634" i="6" s="1"/>
  <c r="R634" i="6" s="1"/>
  <c r="Y634" i="6"/>
  <c r="F634" i="6" s="1"/>
  <c r="X634" i="6"/>
  <c r="M633" i="6"/>
  <c r="Q633" i="6" s="1"/>
  <c r="S633" i="6"/>
  <c r="T633" i="6" s="1"/>
  <c r="I633" i="6"/>
  <c r="AF633" i="6"/>
  <c r="U633" i="6" l="1"/>
  <c r="AU634" i="6"/>
  <c r="AG633" i="6"/>
  <c r="J633" i="6"/>
  <c r="B633" i="6" s="1"/>
  <c r="AA634" i="6"/>
  <c r="N634" i="6" s="1"/>
  <c r="V633" i="6" l="1"/>
  <c r="AN634" i="6"/>
  <c r="AK634" i="6" s="1"/>
  <c r="AC634" i="6"/>
  <c r="AO635" i="6"/>
  <c r="AR635" i="6" s="1"/>
  <c r="AS635" i="6" l="1"/>
  <c r="Y635" i="6"/>
  <c r="F635" i="6" s="1"/>
  <c r="X635" i="6"/>
  <c r="AT635" i="6"/>
  <c r="AB635" i="6" s="1"/>
  <c r="R635" i="6" s="1"/>
  <c r="I634" i="6"/>
  <c r="D634" i="6"/>
  <c r="AD634" i="6"/>
  <c r="AE634" i="6"/>
  <c r="AL634" i="6"/>
  <c r="E634" i="6" s="1"/>
  <c r="AU635" i="6" l="1"/>
  <c r="AF634" i="6"/>
  <c r="AG634" i="6" s="1"/>
  <c r="S634" i="6"/>
  <c r="T634" i="6" s="1"/>
  <c r="AA635" i="6"/>
  <c r="N635" i="6" s="1"/>
  <c r="J634" i="6"/>
  <c r="B634" i="6" s="1"/>
  <c r="M634" i="6"/>
  <c r="Q634" i="6" s="1"/>
  <c r="U634" i="6" l="1"/>
  <c r="V634" i="6" s="1"/>
  <c r="AC635" i="6"/>
  <c r="I635" i="6" s="1"/>
  <c r="AO636" i="6"/>
  <c r="AR636" i="6" s="1"/>
  <c r="AN635" i="6"/>
  <c r="AK635" i="6" s="1"/>
  <c r="AS636" i="6" l="1"/>
  <c r="AA636" i="6" s="1"/>
  <c r="N636" i="6" s="1"/>
  <c r="X636" i="6"/>
  <c r="J635" i="6" s="1"/>
  <c r="AT636" i="6"/>
  <c r="AB636" i="6" s="1"/>
  <c r="R636" i="6" s="1"/>
  <c r="Y636" i="6"/>
  <c r="F636" i="6" s="1"/>
  <c r="AL635" i="6"/>
  <c r="E635" i="6" s="1"/>
  <c r="D635" i="6"/>
  <c r="AD635" i="6"/>
  <c r="AE635" i="6"/>
  <c r="AU636" i="6" l="1"/>
  <c r="S635" i="6"/>
  <c r="T635" i="6" s="1"/>
  <c r="B635" i="6"/>
  <c r="M635" i="6"/>
  <c r="Q635" i="6" s="1"/>
  <c r="U635" i="6" s="1"/>
  <c r="AF635" i="6"/>
  <c r="AG635" i="6" s="1"/>
  <c r="AN636" i="6" l="1"/>
  <c r="AK636" i="6" s="1"/>
  <c r="AC636" i="6"/>
  <c r="AO637" i="6"/>
  <c r="AR637" i="6" s="1"/>
  <c r="V635" i="6"/>
  <c r="AS637" i="6" l="1"/>
  <c r="AA637" i="6" s="1"/>
  <c r="N637" i="6" s="1"/>
  <c r="X637" i="6"/>
  <c r="Y637" i="6"/>
  <c r="F637" i="6" s="1"/>
  <c r="AT637" i="6"/>
  <c r="AB637" i="6" s="1"/>
  <c r="R637" i="6" s="1"/>
  <c r="I636" i="6"/>
  <c r="AL636" i="6"/>
  <c r="E636" i="6" s="1"/>
  <c r="AE636" i="6"/>
  <c r="AD636" i="6"/>
  <c r="D636" i="6"/>
  <c r="AU637" i="6" l="1"/>
  <c r="M636" i="6"/>
  <c r="Q636" i="6" s="1"/>
  <c r="AF636" i="6"/>
  <c r="AG636" i="6" s="1"/>
  <c r="S636" i="6"/>
  <c r="T636" i="6" s="1"/>
  <c r="U636" i="6" s="1"/>
  <c r="AN637" i="6"/>
  <c r="AK637" i="6" s="1"/>
  <c r="J636" i="6"/>
  <c r="B636" i="6" s="1"/>
  <c r="V636" i="6" l="1"/>
  <c r="AD637" i="6"/>
  <c r="AL637" i="6"/>
  <c r="E637" i="6" s="1"/>
  <c r="D637" i="6"/>
  <c r="S637" i="6" s="1"/>
  <c r="T637" i="6" s="1"/>
  <c r="AE637" i="6"/>
  <c r="AC637" i="6"/>
  <c r="AO638" i="6"/>
  <c r="AR638" i="6" s="1"/>
  <c r="AS638" i="6" l="1"/>
  <c r="M637" i="6"/>
  <c r="Q637" i="6" s="1"/>
  <c r="U637" i="6" s="1"/>
  <c r="X638" i="6"/>
  <c r="J637" i="6" s="1"/>
  <c r="Y638" i="6"/>
  <c r="F638" i="6" s="1"/>
  <c r="AT638" i="6"/>
  <c r="AB638" i="6" s="1"/>
  <c r="R638" i="6" s="1"/>
  <c r="I637" i="6"/>
  <c r="AF637" i="6"/>
  <c r="AU638" i="6" l="1"/>
  <c r="AN638" i="6" s="1"/>
  <c r="AK638" i="6" s="1"/>
  <c r="B637" i="6"/>
  <c r="V637" i="6" s="1"/>
  <c r="AO639" i="6"/>
  <c r="AR639" i="6" s="1"/>
  <c r="AA638" i="6"/>
  <c r="N638" i="6" s="1"/>
  <c r="AG637" i="6"/>
  <c r="AC638" i="6" l="1"/>
  <c r="I638" i="6" s="1"/>
  <c r="AS639" i="6"/>
  <c r="AD638" i="6"/>
  <c r="AE638" i="6"/>
  <c r="AL638" i="6"/>
  <c r="E638" i="6" s="1"/>
  <c r="D638" i="6"/>
  <c r="AT639" i="6"/>
  <c r="AB639" i="6" s="1"/>
  <c r="R639" i="6" s="1"/>
  <c r="X639" i="6"/>
  <c r="Y639" i="6"/>
  <c r="F639" i="6" s="1"/>
  <c r="S638" i="6" l="1"/>
  <c r="T638" i="6" s="1"/>
  <c r="AU639" i="6"/>
  <c r="J638" i="6"/>
  <c r="B638" i="6" s="1"/>
  <c r="AN639" i="6"/>
  <c r="AK639" i="6" s="1"/>
  <c r="AA639" i="6"/>
  <c r="N639" i="6" s="1"/>
  <c r="M638" i="6"/>
  <c r="Q638" i="6" s="1"/>
  <c r="AF638" i="6"/>
  <c r="AG638" i="6" s="1"/>
  <c r="U638" i="6" l="1"/>
  <c r="V638" i="6" s="1"/>
  <c r="AL639" i="6"/>
  <c r="E639" i="6" s="1"/>
  <c r="AE639" i="6"/>
  <c r="D639" i="6"/>
  <c r="AD639" i="6"/>
  <c r="AC639" i="6"/>
  <c r="AO640" i="6"/>
  <c r="AR640" i="6" s="1"/>
  <c r="M639" i="6" l="1"/>
  <c r="Q639" i="6" s="1"/>
  <c r="S639" i="6"/>
  <c r="T639" i="6" s="1"/>
  <c r="AS640" i="6"/>
  <c r="Y640" i="6"/>
  <c r="F640" i="6" s="1"/>
  <c r="AT640" i="6"/>
  <c r="AB640" i="6" s="1"/>
  <c r="R640" i="6" s="1"/>
  <c r="X640" i="6"/>
  <c r="I639" i="6"/>
  <c r="AF639" i="6"/>
  <c r="U639" i="6" l="1"/>
  <c r="AU640" i="6"/>
  <c r="AG639" i="6"/>
  <c r="J639" i="6"/>
  <c r="B639" i="6" s="1"/>
  <c r="AA640" i="6"/>
  <c r="N640" i="6" s="1"/>
  <c r="V639" i="6" l="1"/>
  <c r="AO641" i="6"/>
  <c r="AR641" i="6" s="1"/>
  <c r="AC640" i="6"/>
  <c r="I640" i="6" s="1"/>
  <c r="AN640" i="6"/>
  <c r="AK640" i="6" s="1"/>
  <c r="AS641" i="6" l="1"/>
  <c r="AD640" i="6"/>
  <c r="AL640" i="6"/>
  <c r="E640" i="6" s="1"/>
  <c r="D640" i="6"/>
  <c r="AE640" i="6"/>
  <c r="AT641" i="6"/>
  <c r="AB641" i="6" s="1"/>
  <c r="R641" i="6" s="1"/>
  <c r="X641" i="6"/>
  <c r="Y641" i="6"/>
  <c r="F641" i="6" s="1"/>
  <c r="M640" i="6" l="1"/>
  <c r="Q640" i="6" s="1"/>
  <c r="AU641" i="6"/>
  <c r="AN641" i="6" s="1"/>
  <c r="AK641" i="6" s="1"/>
  <c r="S640" i="6"/>
  <c r="T640" i="6" s="1"/>
  <c r="AA641" i="6"/>
  <c r="N641" i="6" s="1"/>
  <c r="J640" i="6"/>
  <c r="B640" i="6" s="1"/>
  <c r="AF640" i="6"/>
  <c r="AG640" i="6" s="1"/>
  <c r="U640" i="6" l="1"/>
  <c r="V640" i="6" s="1"/>
  <c r="AO642" i="6"/>
  <c r="AR642" i="6" s="1"/>
  <c r="AC641" i="6"/>
  <c r="D641" i="6"/>
  <c r="S641" i="6" s="1"/>
  <c r="T641" i="6" s="1"/>
  <c r="AD641" i="6"/>
  <c r="AE641" i="6"/>
  <c r="AL641" i="6"/>
  <c r="E641" i="6" s="1"/>
  <c r="AS642" i="6" l="1"/>
  <c r="I641" i="6"/>
  <c r="AF641" i="6"/>
  <c r="M641" i="6"/>
  <c r="Q641" i="6" s="1"/>
  <c r="U641" i="6" s="1"/>
  <c r="AT642" i="6"/>
  <c r="AB642" i="6" s="1"/>
  <c r="R642" i="6" s="1"/>
  <c r="Y642" i="6"/>
  <c r="F642" i="6" s="1"/>
  <c r="X642" i="6"/>
  <c r="AU642" i="6" l="1"/>
  <c r="J641" i="6"/>
  <c r="B641" i="6" s="1"/>
  <c r="V641" i="6" s="1"/>
  <c r="AG641" i="6"/>
  <c r="AA642" i="6"/>
  <c r="N642" i="6" s="1"/>
  <c r="AN642" i="6" l="1"/>
  <c r="AK642" i="6" s="1"/>
  <c r="AC642" i="6"/>
  <c r="I642" i="6" s="1"/>
  <c r="AO643" i="6"/>
  <c r="AR643" i="6" s="1"/>
  <c r="AS643" i="6" l="1"/>
  <c r="AA643" i="6" s="1"/>
  <c r="N643" i="6" s="1"/>
  <c r="AT643" i="6"/>
  <c r="AB643" i="6" s="1"/>
  <c r="R643" i="6" s="1"/>
  <c r="X643" i="6"/>
  <c r="Y643" i="6"/>
  <c r="F643" i="6" s="1"/>
  <c r="AD642" i="6"/>
  <c r="D642" i="6"/>
  <c r="AE642" i="6"/>
  <c r="AL642" i="6"/>
  <c r="E642" i="6" s="1"/>
  <c r="S642" i="6" l="1"/>
  <c r="T642" i="6" s="1"/>
  <c r="AU643" i="6"/>
  <c r="AN643" i="6" s="1"/>
  <c r="M642" i="6"/>
  <c r="Q642" i="6" s="1"/>
  <c r="U642" i="6" s="1"/>
  <c r="J642" i="6"/>
  <c r="B642" i="6" s="1"/>
  <c r="AF642" i="6"/>
  <c r="AG642" i="6" s="1"/>
  <c r="AL643" i="6" l="1"/>
  <c r="AK643" i="6"/>
  <c r="AD643" i="6"/>
  <c r="V642" i="6"/>
  <c r="AE643" i="6"/>
  <c r="AC643" i="6"/>
  <c r="I643" i="6" s="1"/>
  <c r="AO644" i="6"/>
  <c r="AR644" i="6" s="1"/>
  <c r="D643" i="6"/>
  <c r="S643" i="6" s="1"/>
  <c r="T643" i="6" s="1"/>
  <c r="E643" i="6"/>
  <c r="M643" i="6"/>
  <c r="Q643" i="6" s="1"/>
  <c r="AS644" i="6" l="1"/>
  <c r="X644" i="6"/>
  <c r="AT644" i="6"/>
  <c r="AB644" i="6" s="1"/>
  <c r="R644" i="6" s="1"/>
  <c r="Y644" i="6"/>
  <c r="F644" i="6" s="1"/>
  <c r="AF643" i="6"/>
  <c r="U643" i="6"/>
  <c r="AU644" i="6" l="1"/>
  <c r="J643" i="6"/>
  <c r="B643" i="6" s="1"/>
  <c r="V643" i="6" s="1"/>
  <c r="AG643" i="6"/>
  <c r="AA644" i="6"/>
  <c r="N644" i="6" s="1"/>
  <c r="AC644" i="6" l="1"/>
  <c r="I644" i="6" s="1"/>
  <c r="AO645" i="6"/>
  <c r="AR645" i="6" s="1"/>
  <c r="AN644" i="6"/>
  <c r="AK644" i="6" s="1"/>
  <c r="AS645" i="6" l="1"/>
  <c r="AE644" i="6"/>
  <c r="AD644" i="6"/>
  <c r="AL644" i="6"/>
  <c r="E644" i="6" s="1"/>
  <c r="D644" i="6"/>
  <c r="Y645" i="6"/>
  <c r="F645" i="6" s="1"/>
  <c r="AT645" i="6"/>
  <c r="AB645" i="6" s="1"/>
  <c r="R645" i="6" s="1"/>
  <c r="X645" i="6"/>
  <c r="AA645" i="6"/>
  <c r="N645" i="6" s="1"/>
  <c r="S644" i="6" l="1"/>
  <c r="T644" i="6" s="1"/>
  <c r="AU645" i="6"/>
  <c r="AN645" i="6" s="1"/>
  <c r="AK645" i="6" s="1"/>
  <c r="AF644" i="6"/>
  <c r="AG644" i="6" s="1"/>
  <c r="J644" i="6"/>
  <c r="B644" i="6" s="1"/>
  <c r="M644" i="6"/>
  <c r="Q644" i="6" s="1"/>
  <c r="U644" i="6" s="1"/>
  <c r="AE645" i="6" l="1"/>
  <c r="AD645" i="6"/>
  <c r="D645" i="6"/>
  <c r="S645" i="6" s="1"/>
  <c r="T645" i="6" s="1"/>
  <c r="AL645" i="6"/>
  <c r="E645" i="6" s="1"/>
  <c r="V644" i="6"/>
  <c r="AC645" i="6"/>
  <c r="I645" i="6" s="1"/>
  <c r="AO646" i="6"/>
  <c r="AR646" i="6" s="1"/>
  <c r="M645" i="6" l="1"/>
  <c r="Q645" i="6" s="1"/>
  <c r="U645" i="6" s="1"/>
  <c r="AS646" i="6"/>
  <c r="AF645" i="6"/>
  <c r="Y646" i="6"/>
  <c r="F646" i="6" s="1"/>
  <c r="AT646" i="6"/>
  <c r="AB646" i="6" s="1"/>
  <c r="R646" i="6" s="1"/>
  <c r="X646" i="6"/>
  <c r="J645" i="6" s="1"/>
  <c r="B645" i="6" s="1"/>
  <c r="AU646" i="6" l="1"/>
  <c r="AG645" i="6"/>
  <c r="V645" i="6"/>
  <c r="AA646" i="6"/>
  <c r="N646" i="6" s="1"/>
  <c r="AC646" i="6" l="1"/>
  <c r="I646" i="6" s="1"/>
  <c r="AO647" i="6"/>
  <c r="AR647" i="6" s="1"/>
  <c r="AN646" i="6"/>
  <c r="AK646" i="6" s="1"/>
  <c r="AS647" i="6" l="1"/>
  <c r="D646" i="6"/>
  <c r="AD646" i="6"/>
  <c r="AE646" i="6"/>
  <c r="AL646" i="6"/>
  <c r="E646" i="6" s="1"/>
  <c r="AT647" i="6"/>
  <c r="AB647" i="6" s="1"/>
  <c r="R647" i="6" s="1"/>
  <c r="X647" i="6"/>
  <c r="Y647" i="6"/>
  <c r="F647" i="6" s="1"/>
  <c r="AU647" i="6" l="1"/>
  <c r="M646" i="6"/>
  <c r="Q646" i="6" s="1"/>
  <c r="AA647" i="6"/>
  <c r="N647" i="6" s="1"/>
  <c r="J646" i="6"/>
  <c r="B646" i="6" s="1"/>
  <c r="AF646" i="6"/>
  <c r="AG646" i="6" s="1"/>
  <c r="S646" i="6"/>
  <c r="T646" i="6" s="1"/>
  <c r="AC647" i="6" l="1"/>
  <c r="I647" i="6" s="1"/>
  <c r="AN647" i="6"/>
  <c r="AK647" i="6" s="1"/>
  <c r="AO648" i="6"/>
  <c r="AR648" i="6" s="1"/>
  <c r="U646" i="6"/>
  <c r="V646" i="6" s="1"/>
  <c r="AS648" i="6" l="1"/>
  <c r="X648" i="6"/>
  <c r="Y648" i="6"/>
  <c r="F648" i="6" s="1"/>
  <c r="AT648" i="6"/>
  <c r="AB648" i="6" s="1"/>
  <c r="R648" i="6" s="1"/>
  <c r="AD647" i="6"/>
  <c r="D647" i="6"/>
  <c r="AL647" i="6"/>
  <c r="E647" i="6" s="1"/>
  <c r="AE647" i="6"/>
  <c r="AU648" i="6" l="1"/>
  <c r="M647" i="6"/>
  <c r="Q647" i="6" s="1"/>
  <c r="S647" i="6"/>
  <c r="T647" i="6" s="1"/>
  <c r="AA648" i="6"/>
  <c r="N648" i="6" s="1"/>
  <c r="AN648" i="6"/>
  <c r="AF647" i="6"/>
  <c r="AG647" i="6" s="1"/>
  <c r="J647" i="6"/>
  <c r="B647" i="6" s="1"/>
  <c r="U647" i="6" l="1"/>
  <c r="AE648" i="6"/>
  <c r="AK648" i="6"/>
  <c r="D648" i="6" s="1"/>
  <c r="V647" i="6"/>
  <c r="AD648" i="6"/>
  <c r="AC648" i="6"/>
  <c r="I648" i="6" s="1"/>
  <c r="AO649" i="6"/>
  <c r="AR649" i="6" s="1"/>
  <c r="AL648" i="6"/>
  <c r="M648" i="6" l="1"/>
  <c r="Q648" i="6" s="1"/>
  <c r="AS649" i="6"/>
  <c r="S648" i="6"/>
  <c r="T648" i="6" s="1"/>
  <c r="E648" i="6"/>
  <c r="AT649" i="6"/>
  <c r="AB649" i="6" s="1"/>
  <c r="R649" i="6" s="1"/>
  <c r="X649" i="6"/>
  <c r="Y649" i="6"/>
  <c r="F649" i="6" s="1"/>
  <c r="AF648" i="6"/>
  <c r="U648" i="6" l="1"/>
  <c r="AU649" i="6"/>
  <c r="AN649" i="6" s="1"/>
  <c r="AK649" i="6" s="1"/>
  <c r="J648" i="6"/>
  <c r="B648" i="6" s="1"/>
  <c r="V648" i="6" s="1"/>
  <c r="AG648" i="6"/>
  <c r="AA649" i="6"/>
  <c r="N649" i="6" s="1"/>
  <c r="AD649" i="6" l="1"/>
  <c r="AL649" i="6"/>
  <c r="E649" i="6" s="1"/>
  <c r="D649" i="6"/>
  <c r="AE649" i="6"/>
  <c r="M649" i="6" s="1"/>
  <c r="Q649" i="6" s="1"/>
  <c r="AC649" i="6"/>
  <c r="I649" i="6" s="1"/>
  <c r="AO650" i="6"/>
  <c r="AR650" i="6" s="1"/>
  <c r="AS650" i="6" l="1"/>
  <c r="S649" i="6"/>
  <c r="T649" i="6" s="1"/>
  <c r="U649" i="6" s="1"/>
  <c r="X650" i="6"/>
  <c r="Y650" i="6"/>
  <c r="F650" i="6" s="1"/>
  <c r="AT650" i="6"/>
  <c r="AB650" i="6" s="1"/>
  <c r="R650" i="6" s="1"/>
  <c r="AF649" i="6"/>
  <c r="AU650" i="6" l="1"/>
  <c r="AA650" i="6"/>
  <c r="N650" i="6" s="1"/>
  <c r="AN650" i="6"/>
  <c r="AK650" i="6" s="1"/>
  <c r="J649" i="6"/>
  <c r="B649" i="6" s="1"/>
  <c r="V649" i="6" s="1"/>
  <c r="AG649" i="6"/>
  <c r="AL650" i="6" l="1"/>
  <c r="E650" i="6" s="1"/>
  <c r="AD650" i="6"/>
  <c r="AE650" i="6"/>
  <c r="D650" i="6"/>
  <c r="S650" i="6" s="1"/>
  <c r="T650" i="6" s="1"/>
  <c r="AC650" i="6"/>
  <c r="AO651" i="6"/>
  <c r="AR651" i="6" s="1"/>
  <c r="AS651" i="6" l="1"/>
  <c r="M650" i="6"/>
  <c r="Q650" i="6" s="1"/>
  <c r="U650" i="6" s="1"/>
  <c r="AT651" i="6"/>
  <c r="AB651" i="6" s="1"/>
  <c r="R651" i="6" s="1"/>
  <c r="X651" i="6"/>
  <c r="Y651" i="6"/>
  <c r="F651" i="6" s="1"/>
  <c r="AF650" i="6"/>
  <c r="I650" i="6"/>
  <c r="AU651" i="6" l="1"/>
  <c r="J650" i="6"/>
  <c r="B650" i="6" s="1"/>
  <c r="V650" i="6" s="1"/>
  <c r="AG650" i="6"/>
  <c r="AA651" i="6"/>
  <c r="N651" i="6" s="1"/>
  <c r="AN651" i="6"/>
  <c r="AK651" i="6" s="1"/>
  <c r="D651" i="6" l="1"/>
  <c r="AD651" i="6"/>
  <c r="AL651" i="6"/>
  <c r="E651" i="6" s="1"/>
  <c r="AE651" i="6"/>
  <c r="AO652" i="6"/>
  <c r="AR652" i="6" s="1"/>
  <c r="AC651" i="6"/>
  <c r="I651" i="6" s="1"/>
  <c r="AF651" i="6" l="1"/>
  <c r="AS652" i="6"/>
  <c r="S651" i="6"/>
  <c r="T651" i="6" s="1"/>
  <c r="M651" i="6"/>
  <c r="Q651" i="6" s="1"/>
  <c r="U651" i="6" s="1"/>
  <c r="Y652" i="6"/>
  <c r="F652" i="6" s="1"/>
  <c r="AT652" i="6"/>
  <c r="AB652" i="6" s="1"/>
  <c r="R652" i="6" s="1"/>
  <c r="X652" i="6"/>
  <c r="AU652" i="6" l="1"/>
  <c r="J651" i="6"/>
  <c r="B651" i="6" s="1"/>
  <c r="V651" i="6" s="1"/>
  <c r="AG651" i="6"/>
  <c r="AA652" i="6"/>
  <c r="N652" i="6" s="1"/>
  <c r="AC652" i="6" l="1"/>
  <c r="AO653" i="6"/>
  <c r="AR653" i="6" s="1"/>
  <c r="AN652" i="6"/>
  <c r="AK652" i="6" s="1"/>
  <c r="AS653" i="6" l="1"/>
  <c r="AL652" i="6"/>
  <c r="E652" i="6" s="1"/>
  <c r="AE652" i="6"/>
  <c r="AD652" i="6"/>
  <c r="D652" i="6"/>
  <c r="X653" i="6"/>
  <c r="Y653" i="6"/>
  <c r="F653" i="6" s="1"/>
  <c r="AT653" i="6"/>
  <c r="AB653" i="6" s="1"/>
  <c r="R653" i="6" s="1"/>
  <c r="I652" i="6"/>
  <c r="AU653" i="6" l="1"/>
  <c r="AN653" i="6" s="1"/>
  <c r="AK653" i="6" s="1"/>
  <c r="AF652" i="6"/>
  <c r="M652" i="6"/>
  <c r="Q652" i="6" s="1"/>
  <c r="S652" i="6"/>
  <c r="T652" i="6" s="1"/>
  <c r="AA653" i="6"/>
  <c r="N653" i="6" s="1"/>
  <c r="J652" i="6"/>
  <c r="B652" i="6" s="1"/>
  <c r="AG652" i="6"/>
  <c r="U652" i="6" l="1"/>
  <c r="V652" i="6" s="1"/>
  <c r="AE653" i="6"/>
  <c r="AL653" i="6"/>
  <c r="E653" i="6" s="1"/>
  <c r="D653" i="6"/>
  <c r="AD653" i="6"/>
  <c r="AC653" i="6"/>
  <c r="I653" i="6" s="1"/>
  <c r="AO654" i="6"/>
  <c r="AR654" i="6" s="1"/>
  <c r="S653" i="6" l="1"/>
  <c r="T653" i="6" s="1"/>
  <c r="AS654" i="6"/>
  <c r="X654" i="6"/>
  <c r="Y654" i="6"/>
  <c r="F654" i="6" s="1"/>
  <c r="AT654" i="6"/>
  <c r="AB654" i="6" s="1"/>
  <c r="R654" i="6" s="1"/>
  <c r="AF653" i="6"/>
  <c r="M653" i="6"/>
  <c r="Q653" i="6" s="1"/>
  <c r="U653" i="6" l="1"/>
  <c r="AU654" i="6"/>
  <c r="AA654" i="6"/>
  <c r="N654" i="6" s="1"/>
  <c r="J653" i="6"/>
  <c r="B653" i="6" s="1"/>
  <c r="AG653" i="6"/>
  <c r="V653" i="6" l="1"/>
  <c r="AO655" i="6"/>
  <c r="AR655" i="6" s="1"/>
  <c r="AC654" i="6"/>
  <c r="I654" i="6" s="1"/>
  <c r="AN654" i="6"/>
  <c r="AK654" i="6" s="1"/>
  <c r="AS655" i="6" l="1"/>
  <c r="AL654" i="6"/>
  <c r="E654" i="6" s="1"/>
  <c r="AD654" i="6"/>
  <c r="D654" i="6"/>
  <c r="AE654" i="6"/>
  <c r="X655" i="6"/>
  <c r="Y655" i="6"/>
  <c r="F655" i="6" s="1"/>
  <c r="AT655" i="6"/>
  <c r="AB655" i="6" s="1"/>
  <c r="R655" i="6" s="1"/>
  <c r="M654" i="6" l="1"/>
  <c r="Q654" i="6" s="1"/>
  <c r="AU655" i="6"/>
  <c r="AN655" i="6" s="1"/>
  <c r="AK655" i="6" s="1"/>
  <c r="S654" i="6"/>
  <c r="T654" i="6" s="1"/>
  <c r="J654" i="6"/>
  <c r="B654" i="6" s="1"/>
  <c r="AF654" i="6"/>
  <c r="AG654" i="6" s="1"/>
  <c r="AA655" i="6"/>
  <c r="N655" i="6" s="1"/>
  <c r="U654" i="6" l="1"/>
  <c r="V654" i="6" s="1"/>
  <c r="AL655" i="6"/>
  <c r="E655" i="6" s="1"/>
  <c r="AD655" i="6"/>
  <c r="AE655" i="6"/>
  <c r="D655" i="6"/>
  <c r="AC655" i="6"/>
  <c r="AO656" i="6"/>
  <c r="AR656" i="6" s="1"/>
  <c r="AS656" i="6" l="1"/>
  <c r="S655" i="6"/>
  <c r="T655" i="6" s="1"/>
  <c r="M655" i="6"/>
  <c r="Q655" i="6" s="1"/>
  <c r="X656" i="6"/>
  <c r="AT656" i="6"/>
  <c r="AB656" i="6" s="1"/>
  <c r="R656" i="6" s="1"/>
  <c r="Y656" i="6"/>
  <c r="F656" i="6" s="1"/>
  <c r="AF655" i="6"/>
  <c r="I655" i="6"/>
  <c r="U655" i="6" l="1"/>
  <c r="AU656" i="6"/>
  <c r="AA656" i="6"/>
  <c r="N656" i="6" s="1"/>
  <c r="AN656" i="6"/>
  <c r="AG655" i="6"/>
  <c r="J655" i="6"/>
  <c r="B655" i="6" s="1"/>
  <c r="AK656" i="6" l="1"/>
  <c r="D656" i="6" s="1"/>
  <c r="V655" i="6"/>
  <c r="AL656" i="6"/>
  <c r="E656" i="6" s="1"/>
  <c r="AO657" i="6"/>
  <c r="AR657" i="6" s="1"/>
  <c r="AC656" i="6"/>
  <c r="I656" i="6" s="1"/>
  <c r="AD656" i="6"/>
  <c r="AE656" i="6"/>
  <c r="M656" i="6" l="1"/>
  <c r="Q656" i="6" s="1"/>
  <c r="S656" i="6"/>
  <c r="T656" i="6" s="1"/>
  <c r="AS657" i="6"/>
  <c r="AF656" i="6"/>
  <c r="Y657" i="6"/>
  <c r="F657" i="6" s="1"/>
  <c r="AT657" i="6"/>
  <c r="AB657" i="6" s="1"/>
  <c r="R657" i="6" s="1"/>
  <c r="X657" i="6"/>
  <c r="J656" i="6" s="1"/>
  <c r="B656" i="6" s="1"/>
  <c r="U656" i="6" l="1"/>
  <c r="AU657" i="6"/>
  <c r="AN657" i="6" s="1"/>
  <c r="AA657" i="6"/>
  <c r="N657" i="6" s="1"/>
  <c r="AG656" i="6"/>
  <c r="V656" i="6"/>
  <c r="AL657" i="6" l="1"/>
  <c r="E657" i="6" s="1"/>
  <c r="AK657" i="6"/>
  <c r="D657" i="6"/>
  <c r="AD657" i="6"/>
  <c r="AE657" i="6"/>
  <c r="M657" i="6" s="1"/>
  <c r="Q657" i="6" s="1"/>
  <c r="AC657" i="6"/>
  <c r="I657" i="6" s="1"/>
  <c r="AO658" i="6"/>
  <c r="AR658" i="6" s="1"/>
  <c r="S657" i="6" l="1"/>
  <c r="T657" i="6" s="1"/>
  <c r="U657" i="6" s="1"/>
  <c r="AS658" i="6"/>
  <c r="AA658" i="6" s="1"/>
  <c r="N658" i="6" s="1"/>
  <c r="AT658" i="6"/>
  <c r="AB658" i="6" s="1"/>
  <c r="R658" i="6" s="1"/>
  <c r="X658" i="6"/>
  <c r="Y658" i="6"/>
  <c r="F658" i="6" s="1"/>
  <c r="AF657" i="6"/>
  <c r="AU658" i="6" l="1"/>
  <c r="J657" i="6"/>
  <c r="B657" i="6" s="1"/>
  <c r="V657" i="6" s="1"/>
  <c r="AG657" i="6"/>
  <c r="AO659" i="6" l="1"/>
  <c r="AR659" i="6" s="1"/>
  <c r="AC658" i="6"/>
  <c r="AN658" i="6"/>
  <c r="AK658" i="6" s="1"/>
  <c r="AS659" i="6" l="1"/>
  <c r="AD658" i="6"/>
  <c r="AE658" i="6"/>
  <c r="D658" i="6"/>
  <c r="AL658" i="6"/>
  <c r="E658" i="6" s="1"/>
  <c r="I658" i="6"/>
  <c r="AT659" i="6"/>
  <c r="AB659" i="6" s="1"/>
  <c r="R659" i="6" s="1"/>
  <c r="Y659" i="6"/>
  <c r="F659" i="6" s="1"/>
  <c r="X659" i="6"/>
  <c r="AF658" i="6" l="1"/>
  <c r="AU659" i="6"/>
  <c r="J658" i="6"/>
  <c r="B658" i="6" s="1"/>
  <c r="AG658" i="6"/>
  <c r="S658" i="6"/>
  <c r="T658" i="6" s="1"/>
  <c r="M658" i="6"/>
  <c r="Q658" i="6" s="1"/>
  <c r="AA659" i="6"/>
  <c r="N659" i="6" s="1"/>
  <c r="U658" i="6" l="1"/>
  <c r="V658" i="6" s="1"/>
  <c r="AC659" i="6"/>
  <c r="I659" i="6" s="1"/>
  <c r="AO660" i="6"/>
  <c r="AR660" i="6" s="1"/>
  <c r="AN659" i="6"/>
  <c r="AK659" i="6" s="1"/>
  <c r="AS660" i="6" l="1"/>
  <c r="AA660" i="6" s="1"/>
  <c r="N660" i="6" s="1"/>
  <c r="D659" i="6"/>
  <c r="AD659" i="6"/>
  <c r="AE659" i="6"/>
  <c r="AL659" i="6"/>
  <c r="E659" i="6" s="1"/>
  <c r="AT660" i="6"/>
  <c r="AB660" i="6" s="1"/>
  <c r="R660" i="6" s="1"/>
  <c r="Y660" i="6"/>
  <c r="F660" i="6" s="1"/>
  <c r="X660" i="6"/>
  <c r="AU660" i="6" l="1"/>
  <c r="M659" i="6"/>
  <c r="Q659" i="6" s="1"/>
  <c r="AF659" i="6"/>
  <c r="AG659" i="6" s="1"/>
  <c r="S659" i="6"/>
  <c r="T659" i="6" s="1"/>
  <c r="J659" i="6"/>
  <c r="B659" i="6" s="1"/>
  <c r="U659" i="6" l="1"/>
  <c r="V659" i="6" s="1"/>
  <c r="AC660" i="6"/>
  <c r="AO661" i="6"/>
  <c r="AR661" i="6" s="1"/>
  <c r="AN660" i="6"/>
  <c r="AK660" i="6" s="1"/>
  <c r="AS661" i="6" l="1"/>
  <c r="AL660" i="6"/>
  <c r="E660" i="6" s="1"/>
  <c r="AE660" i="6"/>
  <c r="M660" i="6" s="1"/>
  <c r="Q660" i="6" s="1"/>
  <c r="AD660" i="6"/>
  <c r="D660" i="6"/>
  <c r="AT661" i="6"/>
  <c r="AB661" i="6" s="1"/>
  <c r="R661" i="6" s="1"/>
  <c r="X661" i="6"/>
  <c r="Y661" i="6"/>
  <c r="F661" i="6" s="1"/>
  <c r="I660" i="6"/>
  <c r="AU661" i="6" l="1"/>
  <c r="AN661" i="6" s="1"/>
  <c r="AK661" i="6" s="1"/>
  <c r="AF660" i="6"/>
  <c r="AG660" i="6" s="1"/>
  <c r="AA661" i="6"/>
  <c r="N661" i="6" s="1"/>
  <c r="S660" i="6"/>
  <c r="T660" i="6" s="1"/>
  <c r="U660" i="6" s="1"/>
  <c r="J660" i="6"/>
  <c r="B660" i="6" s="1"/>
  <c r="D661" i="6" l="1"/>
  <c r="AD661" i="6"/>
  <c r="AE661" i="6"/>
  <c r="AL661" i="6"/>
  <c r="M661" i="6" s="1"/>
  <c r="Q661" i="6" s="1"/>
  <c r="V660" i="6"/>
  <c r="AC661" i="6"/>
  <c r="I661" i="6" s="1"/>
  <c r="AO662" i="6"/>
  <c r="AR662" i="6" s="1"/>
  <c r="AF661" i="6"/>
  <c r="S661" i="6" l="1"/>
  <c r="T661" i="6" s="1"/>
  <c r="U661" i="6" s="1"/>
  <c r="AS662" i="6"/>
  <c r="AA662" i="6" s="1"/>
  <c r="N662" i="6" s="1"/>
  <c r="E661" i="6"/>
  <c r="AT662" i="6"/>
  <c r="AB662" i="6" s="1"/>
  <c r="R662" i="6" s="1"/>
  <c r="Y662" i="6"/>
  <c r="F662" i="6" s="1"/>
  <c r="X662" i="6"/>
  <c r="AU662" i="6" l="1"/>
  <c r="J661" i="6"/>
  <c r="B661" i="6" s="1"/>
  <c r="V661" i="6" s="1"/>
  <c r="AG661" i="6"/>
  <c r="AO663" i="6" l="1"/>
  <c r="AR663" i="6" s="1"/>
  <c r="AC662" i="6"/>
  <c r="I662" i="6" s="1"/>
  <c r="AN662" i="6"/>
  <c r="AK662" i="6" s="1"/>
  <c r="AS663" i="6" l="1"/>
  <c r="AL662" i="6"/>
  <c r="E662" i="6" s="1"/>
  <c r="AD662" i="6"/>
  <c r="AE662" i="6"/>
  <c r="D662" i="6"/>
  <c r="AT663" i="6"/>
  <c r="AB663" i="6" s="1"/>
  <c r="R663" i="6" s="1"/>
  <c r="X663" i="6"/>
  <c r="Y663" i="6"/>
  <c r="F663" i="6" s="1"/>
  <c r="S662" i="6" l="1"/>
  <c r="T662" i="6" s="1"/>
  <c r="AU663" i="6"/>
  <c r="M662" i="6"/>
  <c r="Q662" i="6" s="1"/>
  <c r="J662" i="6"/>
  <c r="B662" i="6" s="1"/>
  <c r="AA663" i="6"/>
  <c r="N663" i="6" s="1"/>
  <c r="AF662" i="6"/>
  <c r="AG662" i="6" s="1"/>
  <c r="U662" i="6" l="1"/>
  <c r="V662" i="6" s="1"/>
  <c r="AN663" i="6"/>
  <c r="AK663" i="6" s="1"/>
  <c r="AC663" i="6"/>
  <c r="I663" i="6" s="1"/>
  <c r="AO664" i="6"/>
  <c r="AR664" i="6" s="1"/>
  <c r="AS664" i="6" l="1"/>
  <c r="AA664" i="6" s="1"/>
  <c r="N664" i="6" s="1"/>
  <c r="X664" i="6"/>
  <c r="Y664" i="6"/>
  <c r="F664" i="6" s="1"/>
  <c r="AT664" i="6"/>
  <c r="AB664" i="6" s="1"/>
  <c r="R664" i="6" s="1"/>
  <c r="AL663" i="6"/>
  <c r="E663" i="6" s="1"/>
  <c r="D663" i="6"/>
  <c r="AE663" i="6"/>
  <c r="AD663" i="6"/>
  <c r="AU664" i="6" l="1"/>
  <c r="M663" i="6"/>
  <c r="Q663" i="6" s="1"/>
  <c r="S663" i="6"/>
  <c r="T663" i="6" s="1"/>
  <c r="AF663" i="6"/>
  <c r="AG663" i="6" s="1"/>
  <c r="J663" i="6"/>
  <c r="B663" i="6" s="1"/>
  <c r="U663" i="6" l="1"/>
  <c r="V663" i="6" s="1"/>
  <c r="AC664" i="6"/>
  <c r="AO665" i="6"/>
  <c r="AR665" i="6" s="1"/>
  <c r="AN664" i="6"/>
  <c r="AK664" i="6" s="1"/>
  <c r="AS665" i="6" l="1"/>
  <c r="D664" i="6"/>
  <c r="AD664" i="6"/>
  <c r="AE664" i="6"/>
  <c r="AL664" i="6"/>
  <c r="E664" i="6" s="1"/>
  <c r="X665" i="6"/>
  <c r="AT665" i="6"/>
  <c r="AB665" i="6" s="1"/>
  <c r="R665" i="6" s="1"/>
  <c r="Y665" i="6"/>
  <c r="F665" i="6" s="1"/>
  <c r="I664" i="6"/>
  <c r="AU665" i="6" l="1"/>
  <c r="AN665" i="6" s="1"/>
  <c r="AA665" i="6"/>
  <c r="N665" i="6" s="1"/>
  <c r="M664" i="6"/>
  <c r="Q664" i="6" s="1"/>
  <c r="AF664" i="6"/>
  <c r="AG664" i="6" s="1"/>
  <c r="J664" i="6"/>
  <c r="B664" i="6" s="1"/>
  <c r="S664" i="6"/>
  <c r="T664" i="6" s="1"/>
  <c r="AL665" i="6" l="1"/>
  <c r="AK665" i="6"/>
  <c r="D665" i="6" s="1"/>
  <c r="U664" i="6"/>
  <c r="V664" i="6" s="1"/>
  <c r="AE665" i="6"/>
  <c r="M665" i="6" s="1"/>
  <c r="Q665" i="6" s="1"/>
  <c r="AD665" i="6"/>
  <c r="AC665" i="6"/>
  <c r="I665" i="6" s="1"/>
  <c r="AO666" i="6"/>
  <c r="AR666" i="6" s="1"/>
  <c r="E665" i="6"/>
  <c r="S665" i="6" l="1"/>
  <c r="T665" i="6" s="1"/>
  <c r="AS666" i="6"/>
  <c r="AA666" i="6" s="1"/>
  <c r="N666" i="6" s="1"/>
  <c r="AF665" i="6"/>
  <c r="AT666" i="6"/>
  <c r="AB666" i="6" s="1"/>
  <c r="R666" i="6" s="1"/>
  <c r="X666" i="6"/>
  <c r="Y666" i="6"/>
  <c r="F666" i="6" s="1"/>
  <c r="U665" i="6"/>
  <c r="AU666" i="6" l="1"/>
  <c r="AG665" i="6"/>
  <c r="J665" i="6"/>
  <c r="B665" i="6" s="1"/>
  <c r="V665" i="6" s="1"/>
  <c r="AC666" i="6" l="1"/>
  <c r="I666" i="6" s="1"/>
  <c r="AO667" i="6"/>
  <c r="AR667" i="6" s="1"/>
  <c r="AN666" i="6"/>
  <c r="AK666" i="6" s="1"/>
  <c r="AS667" i="6" l="1"/>
  <c r="AL666" i="6"/>
  <c r="E666" i="6" s="1"/>
  <c r="AE666" i="6"/>
  <c r="M666" i="6" s="1"/>
  <c r="Q666" i="6" s="1"/>
  <c r="AD666" i="6"/>
  <c r="D666" i="6"/>
  <c r="AT667" i="6"/>
  <c r="AB667" i="6" s="1"/>
  <c r="R667" i="6" s="1"/>
  <c r="X667" i="6"/>
  <c r="Y667" i="6"/>
  <c r="F667" i="6" s="1"/>
  <c r="S666" i="6" l="1"/>
  <c r="T666" i="6" s="1"/>
  <c r="U666" i="6" s="1"/>
  <c r="AU667" i="6"/>
  <c r="AN667" i="6" s="1"/>
  <c r="AF666" i="6"/>
  <c r="AG666" i="6" s="1"/>
  <c r="J666" i="6"/>
  <c r="B666" i="6" s="1"/>
  <c r="AA667" i="6"/>
  <c r="N667" i="6" s="1"/>
  <c r="AK667" i="6" l="1"/>
  <c r="D667" i="6" s="1"/>
  <c r="V666" i="6"/>
  <c r="AE667" i="6"/>
  <c r="AD667" i="6"/>
  <c r="AO668" i="6"/>
  <c r="AR668" i="6" s="1"/>
  <c r="AC667" i="6"/>
  <c r="I667" i="6" s="1"/>
  <c r="AL667" i="6"/>
  <c r="E667" i="6" s="1"/>
  <c r="S667" i="6" l="1"/>
  <c r="T667" i="6" s="1"/>
  <c r="M667" i="6"/>
  <c r="Q667" i="6" s="1"/>
  <c r="U667" i="6" s="1"/>
  <c r="AS668" i="6"/>
  <c r="X668" i="6"/>
  <c r="Y668" i="6"/>
  <c r="F668" i="6" s="1"/>
  <c r="AT668" i="6"/>
  <c r="AB668" i="6" s="1"/>
  <c r="R668" i="6" s="1"/>
  <c r="AF667" i="6"/>
  <c r="AU668" i="6" l="1"/>
  <c r="AN668" i="6" s="1"/>
  <c r="AA668" i="6"/>
  <c r="N668" i="6" s="1"/>
  <c r="J667" i="6"/>
  <c r="B667" i="6" s="1"/>
  <c r="V667" i="6" s="1"/>
  <c r="AG667" i="6"/>
  <c r="AK668" i="6" l="1"/>
  <c r="D668" i="6" s="1"/>
  <c r="AL668" i="6"/>
  <c r="E668" i="6" s="1"/>
  <c r="AD668" i="6"/>
  <c r="AE668" i="6"/>
  <c r="AC668" i="6"/>
  <c r="I668" i="6" s="1"/>
  <c r="AO669" i="6"/>
  <c r="AR669" i="6" s="1"/>
  <c r="S668" i="6" l="1"/>
  <c r="T668" i="6" s="1"/>
  <c r="M668" i="6"/>
  <c r="Q668" i="6" s="1"/>
  <c r="U668" i="6" s="1"/>
  <c r="AS669" i="6"/>
  <c r="AA669" i="6" s="1"/>
  <c r="N669" i="6" s="1"/>
  <c r="AF668" i="6"/>
  <c r="Y669" i="6"/>
  <c r="F669" i="6" s="1"/>
  <c r="AT669" i="6"/>
  <c r="AB669" i="6" s="1"/>
  <c r="R669" i="6" s="1"/>
  <c r="X669" i="6"/>
  <c r="J668" i="6" s="1"/>
  <c r="B668" i="6" s="1"/>
  <c r="AU669" i="6" l="1"/>
  <c r="AG668" i="6"/>
  <c r="V668" i="6"/>
  <c r="AO670" i="6" l="1"/>
  <c r="AR670" i="6" s="1"/>
  <c r="AC669" i="6"/>
  <c r="I669" i="6" s="1"/>
  <c r="AN669" i="6"/>
  <c r="AK669" i="6" s="1"/>
  <c r="AS670" i="6" l="1"/>
  <c r="AD669" i="6"/>
  <c r="D669" i="6"/>
  <c r="S669" i="6" s="1"/>
  <c r="T669" i="6" s="1"/>
  <c r="AE669" i="6"/>
  <c r="AL669" i="6"/>
  <c r="E669" i="6" s="1"/>
  <c r="X670" i="6"/>
  <c r="Y670" i="6"/>
  <c r="F670" i="6" s="1"/>
  <c r="AT670" i="6"/>
  <c r="AB670" i="6" s="1"/>
  <c r="R670" i="6" s="1"/>
  <c r="AU670" i="6" l="1"/>
  <c r="M669" i="6"/>
  <c r="Q669" i="6" s="1"/>
  <c r="U669" i="6" s="1"/>
  <c r="AA670" i="6"/>
  <c r="N670" i="6" s="1"/>
  <c r="J669" i="6"/>
  <c r="B669" i="6" s="1"/>
  <c r="AF669" i="6"/>
  <c r="AG669" i="6" s="1"/>
  <c r="V669" i="6" l="1"/>
  <c r="AC670" i="6"/>
  <c r="I670" i="6" s="1"/>
  <c r="AO671" i="6"/>
  <c r="AR671" i="6" s="1"/>
  <c r="AN670" i="6"/>
  <c r="AK670" i="6" s="1"/>
  <c r="AS671" i="6" l="1"/>
  <c r="AA671" i="6" s="1"/>
  <c r="N671" i="6" s="1"/>
  <c r="AT671" i="6"/>
  <c r="AB671" i="6" s="1"/>
  <c r="R671" i="6" s="1"/>
  <c r="X671" i="6"/>
  <c r="Y671" i="6"/>
  <c r="F671" i="6" s="1"/>
  <c r="AE670" i="6"/>
  <c r="AL670" i="6"/>
  <c r="E670" i="6" s="1"/>
  <c r="D670" i="6"/>
  <c r="AD670" i="6"/>
  <c r="AF670" i="6" l="1"/>
  <c r="AG670" i="6" s="1"/>
  <c r="AU671" i="6"/>
  <c r="S670" i="6"/>
  <c r="T670" i="6" s="1"/>
  <c r="M670" i="6"/>
  <c r="Q670" i="6" s="1"/>
  <c r="J670" i="6"/>
  <c r="B670" i="6" s="1"/>
  <c r="U670" i="6" l="1"/>
  <c r="V670" i="6" s="1"/>
  <c r="AC671" i="6"/>
  <c r="I671" i="6" s="1"/>
  <c r="AO672" i="6"/>
  <c r="AR672" i="6" s="1"/>
  <c r="AN671" i="6"/>
  <c r="AK671" i="6" s="1"/>
  <c r="AS672" i="6" l="1"/>
  <c r="D671" i="6"/>
  <c r="AE671" i="6"/>
  <c r="AD671" i="6"/>
  <c r="AL671" i="6"/>
  <c r="E671" i="6" s="1"/>
  <c r="X672" i="6"/>
  <c r="AT672" i="6"/>
  <c r="AB672" i="6" s="1"/>
  <c r="R672" i="6" s="1"/>
  <c r="Y672" i="6"/>
  <c r="F672" i="6" s="1"/>
  <c r="AU672" i="6" l="1"/>
  <c r="AF671" i="6"/>
  <c r="AG671" i="6" s="1"/>
  <c r="AA672" i="6"/>
  <c r="N672" i="6" s="1"/>
  <c r="B671" i="6"/>
  <c r="M671" i="6"/>
  <c r="Q671" i="6" s="1"/>
  <c r="J671" i="6"/>
  <c r="S671" i="6"/>
  <c r="T671" i="6" s="1"/>
  <c r="U671" i="6" l="1"/>
  <c r="V671" i="6" s="1"/>
  <c r="AC672" i="6"/>
  <c r="I672" i="6" s="1"/>
  <c r="AO673" i="6"/>
  <c r="AR673" i="6" s="1"/>
  <c r="AN672" i="6"/>
  <c r="AK672" i="6" s="1"/>
  <c r="AS673" i="6" l="1"/>
  <c r="D672" i="6"/>
  <c r="AD672" i="6"/>
  <c r="AL672" i="6"/>
  <c r="E672" i="6" s="1"/>
  <c r="AE672" i="6"/>
  <c r="AT673" i="6"/>
  <c r="AB673" i="6" s="1"/>
  <c r="R673" i="6" s="1"/>
  <c r="X673" i="6"/>
  <c r="Y673" i="6"/>
  <c r="F673" i="6" s="1"/>
  <c r="M672" i="6" l="1"/>
  <c r="Q672" i="6" s="1"/>
  <c r="AU673" i="6"/>
  <c r="AA673" i="6"/>
  <c r="N673" i="6" s="1"/>
  <c r="AN673" i="6"/>
  <c r="AK673" i="6" s="1"/>
  <c r="J672" i="6"/>
  <c r="B672" i="6" s="1"/>
  <c r="AF672" i="6"/>
  <c r="AG672" i="6" s="1"/>
  <c r="S672" i="6"/>
  <c r="T672" i="6" s="1"/>
  <c r="U672" i="6" l="1"/>
  <c r="V672" i="6" s="1"/>
  <c r="AE673" i="6"/>
  <c r="AL673" i="6"/>
  <c r="M673" i="6" s="1"/>
  <c r="Q673" i="6" s="1"/>
  <c r="AD673" i="6"/>
  <c r="AC673" i="6"/>
  <c r="I673" i="6" s="1"/>
  <c r="AO674" i="6"/>
  <c r="AR674" i="6" s="1"/>
  <c r="D673" i="6"/>
  <c r="S673" i="6" l="1"/>
  <c r="T673" i="6" s="1"/>
  <c r="U673" i="6" s="1"/>
  <c r="E673" i="6"/>
  <c r="AS674" i="6"/>
  <c r="AA674" i="6" s="1"/>
  <c r="N674" i="6" s="1"/>
  <c r="AF673" i="6"/>
  <c r="AT674" i="6"/>
  <c r="AB674" i="6" s="1"/>
  <c r="R674" i="6" s="1"/>
  <c r="X674" i="6"/>
  <c r="J673" i="6" s="1"/>
  <c r="B673" i="6" s="1"/>
  <c r="Y674" i="6"/>
  <c r="F674" i="6" s="1"/>
  <c r="AU674" i="6" l="1"/>
  <c r="V673" i="6"/>
  <c r="AG673" i="6"/>
  <c r="AO675" i="6" l="1"/>
  <c r="AR675" i="6" s="1"/>
  <c r="AC674" i="6"/>
  <c r="AN674" i="6"/>
  <c r="AK674" i="6" s="1"/>
  <c r="AS675" i="6" l="1"/>
  <c r="AL674" i="6"/>
  <c r="E674" i="6" s="1"/>
  <c r="D674" i="6"/>
  <c r="AE674" i="6"/>
  <c r="AD674" i="6"/>
  <c r="I674" i="6"/>
  <c r="X675" i="6"/>
  <c r="Y675" i="6"/>
  <c r="F675" i="6" s="1"/>
  <c r="AT675" i="6"/>
  <c r="AB675" i="6" s="1"/>
  <c r="R675" i="6" s="1"/>
  <c r="AF674" i="6" l="1"/>
  <c r="AG674" i="6" s="1"/>
  <c r="AU675" i="6"/>
  <c r="M674" i="6"/>
  <c r="Q674" i="6" s="1"/>
  <c r="J674" i="6"/>
  <c r="B674" i="6" s="1"/>
  <c r="S674" i="6"/>
  <c r="T674" i="6" s="1"/>
  <c r="AA675" i="6"/>
  <c r="N675" i="6" s="1"/>
  <c r="AN675" i="6"/>
  <c r="AK675" i="6" s="1"/>
  <c r="U674" i="6" l="1"/>
  <c r="V674" i="6" s="1"/>
  <c r="AD675" i="6"/>
  <c r="AE675" i="6"/>
  <c r="D675" i="6"/>
  <c r="AL675" i="6"/>
  <c r="E675" i="6" s="1"/>
  <c r="AC675" i="6"/>
  <c r="I675" i="6" s="1"/>
  <c r="AO676" i="6"/>
  <c r="AR676" i="6" s="1"/>
  <c r="M675" i="6" l="1"/>
  <c r="Q675" i="6" s="1"/>
  <c r="AS676" i="6"/>
  <c r="AF675" i="6"/>
  <c r="S675" i="6"/>
  <c r="T675" i="6" s="1"/>
  <c r="X676" i="6"/>
  <c r="AT676" i="6"/>
  <c r="AB676" i="6" s="1"/>
  <c r="R676" i="6" s="1"/>
  <c r="Y676" i="6"/>
  <c r="F676" i="6" s="1"/>
  <c r="U675" i="6" l="1"/>
  <c r="AU676" i="6"/>
  <c r="AN676" i="6" s="1"/>
  <c r="J675" i="6"/>
  <c r="B675" i="6" s="1"/>
  <c r="V675" i="6" s="1"/>
  <c r="AG675" i="6"/>
  <c r="AA676" i="6"/>
  <c r="N676" i="6" s="1"/>
  <c r="AD676" i="6" l="1"/>
  <c r="AK676" i="6"/>
  <c r="D676" i="6"/>
  <c r="AE676" i="6"/>
  <c r="AL676" i="6"/>
  <c r="E676" i="6" s="1"/>
  <c r="AO677" i="6"/>
  <c r="AR677" i="6" s="1"/>
  <c r="AC676" i="6"/>
  <c r="I676" i="6" s="1"/>
  <c r="S676" i="6" l="1"/>
  <c r="T676" i="6" s="1"/>
  <c r="M676" i="6"/>
  <c r="Q676" i="6" s="1"/>
  <c r="U676" i="6" s="1"/>
  <c r="AS677" i="6"/>
  <c r="AF676" i="6"/>
  <c r="AT677" i="6"/>
  <c r="AB677" i="6" s="1"/>
  <c r="R677" i="6" s="1"/>
  <c r="X677" i="6"/>
  <c r="Y677" i="6"/>
  <c r="F677" i="6" s="1"/>
  <c r="AU677" i="6" l="1"/>
  <c r="AN677" i="6" s="1"/>
  <c r="AG676" i="6"/>
  <c r="J676" i="6"/>
  <c r="B676" i="6" s="1"/>
  <c r="V676" i="6" s="1"/>
  <c r="AA677" i="6"/>
  <c r="N677" i="6" s="1"/>
  <c r="AE677" i="6" l="1"/>
  <c r="AK677" i="6"/>
  <c r="D677" i="6" s="1"/>
  <c r="AL677" i="6"/>
  <c r="E677" i="6" s="1"/>
  <c r="AD677" i="6"/>
  <c r="AC677" i="6"/>
  <c r="I677" i="6" s="1"/>
  <c r="AO678" i="6"/>
  <c r="AR678" i="6" s="1"/>
  <c r="M677" i="6" l="1"/>
  <c r="Q677" i="6" s="1"/>
  <c r="AS678" i="6"/>
  <c r="AA678" i="6" s="1"/>
  <c r="N678" i="6" s="1"/>
  <c r="S677" i="6"/>
  <c r="T677" i="6" s="1"/>
  <c r="Y678" i="6"/>
  <c r="F678" i="6" s="1"/>
  <c r="AT678" i="6"/>
  <c r="AB678" i="6" s="1"/>
  <c r="R678" i="6" s="1"/>
  <c r="X678" i="6"/>
  <c r="AF677" i="6"/>
  <c r="U677" i="6" l="1"/>
  <c r="AU678" i="6"/>
  <c r="J677" i="6"/>
  <c r="B677" i="6" s="1"/>
  <c r="AG677" i="6"/>
  <c r="V677" i="6" l="1"/>
  <c r="AO679" i="6"/>
  <c r="AR679" i="6" s="1"/>
  <c r="AC678" i="6"/>
  <c r="I678" i="6" s="1"/>
  <c r="AN678" i="6"/>
  <c r="AK678" i="6" s="1"/>
  <c r="AS679" i="6" l="1"/>
  <c r="AE678" i="6"/>
  <c r="AD678" i="6"/>
  <c r="AF678" i="6" s="1"/>
  <c r="AL678" i="6"/>
  <c r="E678" i="6" s="1"/>
  <c r="D678" i="6"/>
  <c r="AT679" i="6"/>
  <c r="AB679" i="6" s="1"/>
  <c r="R679" i="6" s="1"/>
  <c r="Y679" i="6"/>
  <c r="F679" i="6" s="1"/>
  <c r="X679" i="6"/>
  <c r="J678" i="6" s="1"/>
  <c r="S678" i="6" l="1"/>
  <c r="T678" i="6" s="1"/>
  <c r="AU679" i="6"/>
  <c r="AN679" i="6" s="1"/>
  <c r="AK679" i="6" s="1"/>
  <c r="B678" i="6"/>
  <c r="AG678" i="6"/>
  <c r="AA679" i="6"/>
  <c r="N679" i="6" s="1"/>
  <c r="M678" i="6"/>
  <c r="Q678" i="6" s="1"/>
  <c r="U678" i="6" l="1"/>
  <c r="V678" i="6" s="1"/>
  <c r="AD679" i="6"/>
  <c r="D679" i="6"/>
  <c r="S679" i="6" s="1"/>
  <c r="T679" i="6" s="1"/>
  <c r="AE679" i="6"/>
  <c r="AL679" i="6"/>
  <c r="E679" i="6" s="1"/>
  <c r="AC679" i="6"/>
  <c r="I679" i="6" s="1"/>
  <c r="AO680" i="6"/>
  <c r="AR680" i="6" s="1"/>
  <c r="AS680" i="6" l="1"/>
  <c r="M679" i="6"/>
  <c r="Q679" i="6" s="1"/>
  <c r="U679" i="6" s="1"/>
  <c r="Y680" i="6"/>
  <c r="F680" i="6" s="1"/>
  <c r="AT680" i="6"/>
  <c r="AB680" i="6" s="1"/>
  <c r="R680" i="6" s="1"/>
  <c r="X680" i="6"/>
  <c r="AF679" i="6"/>
  <c r="AU680" i="6" l="1"/>
  <c r="J679" i="6"/>
  <c r="B679" i="6" s="1"/>
  <c r="V679" i="6" s="1"/>
  <c r="AG679" i="6"/>
  <c r="AA680" i="6"/>
  <c r="N680" i="6" s="1"/>
  <c r="AO681" i="6" l="1"/>
  <c r="AR681" i="6" s="1"/>
  <c r="AC680" i="6"/>
  <c r="AN680" i="6"/>
  <c r="AK680" i="6" s="1"/>
  <c r="AS681" i="6" l="1"/>
  <c r="AD680" i="6"/>
  <c r="AL680" i="6"/>
  <c r="E680" i="6" s="1"/>
  <c r="D680" i="6"/>
  <c r="AE680" i="6"/>
  <c r="I680" i="6"/>
  <c r="X681" i="6"/>
  <c r="Y681" i="6"/>
  <c r="F681" i="6" s="1"/>
  <c r="AT681" i="6"/>
  <c r="AB681" i="6" s="1"/>
  <c r="R681" i="6" s="1"/>
  <c r="M680" i="6" l="1"/>
  <c r="Q680" i="6" s="1"/>
  <c r="AU681" i="6"/>
  <c r="J680" i="6"/>
  <c r="B680" i="6" s="1"/>
  <c r="S680" i="6"/>
  <c r="T680" i="6" s="1"/>
  <c r="AF680" i="6"/>
  <c r="AG680" i="6" s="1"/>
  <c r="AA681" i="6"/>
  <c r="N681" i="6" s="1"/>
  <c r="U680" i="6" l="1"/>
  <c r="V680" i="6" s="1"/>
  <c r="AN681" i="6"/>
  <c r="AK681" i="6" s="1"/>
  <c r="AC681" i="6"/>
  <c r="I681" i="6" s="1"/>
  <c r="AO682" i="6"/>
  <c r="AR682" i="6" s="1"/>
  <c r="AS682" i="6" l="1"/>
  <c r="AA682" i="6" s="1"/>
  <c r="N682" i="6" s="1"/>
  <c r="X682" i="6"/>
  <c r="Y682" i="6"/>
  <c r="F682" i="6" s="1"/>
  <c r="AT682" i="6"/>
  <c r="AB682" i="6" s="1"/>
  <c r="R682" i="6" s="1"/>
  <c r="D681" i="6"/>
  <c r="AE681" i="6"/>
  <c r="AL681" i="6"/>
  <c r="E681" i="6" s="1"/>
  <c r="AD681" i="6"/>
  <c r="AU682" i="6" l="1"/>
  <c r="S681" i="6"/>
  <c r="T681" i="6" s="1"/>
  <c r="M681" i="6"/>
  <c r="Q681" i="6" s="1"/>
  <c r="U681" i="6" s="1"/>
  <c r="AF681" i="6"/>
  <c r="AG681" i="6" s="1"/>
  <c r="J681" i="6"/>
  <c r="B681" i="6" s="1"/>
  <c r="AC682" i="6" l="1"/>
  <c r="AO683" i="6"/>
  <c r="AR683" i="6" s="1"/>
  <c r="V681" i="6"/>
  <c r="AN682" i="6"/>
  <c r="AK682" i="6" s="1"/>
  <c r="AS683" i="6" l="1"/>
  <c r="AL682" i="6"/>
  <c r="E682" i="6" s="1"/>
  <c r="D682" i="6"/>
  <c r="AD682" i="6"/>
  <c r="AE682" i="6"/>
  <c r="X683" i="6"/>
  <c r="Y683" i="6"/>
  <c r="F683" i="6" s="1"/>
  <c r="AT683" i="6"/>
  <c r="AB683" i="6" s="1"/>
  <c r="R683" i="6" s="1"/>
  <c r="I682" i="6"/>
  <c r="S682" i="6" l="1"/>
  <c r="T682" i="6" s="1"/>
  <c r="AU683" i="6"/>
  <c r="AN683" i="6" s="1"/>
  <c r="AK683" i="6" s="1"/>
  <c r="M682" i="6"/>
  <c r="Q682" i="6" s="1"/>
  <c r="AF682" i="6"/>
  <c r="AG682" i="6" s="1"/>
  <c r="AA683" i="6"/>
  <c r="N683" i="6" s="1"/>
  <c r="J682" i="6"/>
  <c r="B682" i="6" s="1"/>
  <c r="U682" i="6" l="1"/>
  <c r="V682" i="6" s="1"/>
  <c r="AD683" i="6"/>
  <c r="AL683" i="6"/>
  <c r="E683" i="6" s="1"/>
  <c r="AE683" i="6"/>
  <c r="D683" i="6"/>
  <c r="AO684" i="6"/>
  <c r="AR684" i="6" s="1"/>
  <c r="AC683" i="6"/>
  <c r="M683" i="6" l="1"/>
  <c r="Q683" i="6" s="1"/>
  <c r="S683" i="6"/>
  <c r="T683" i="6" s="1"/>
  <c r="AS684" i="6"/>
  <c r="I683" i="6"/>
  <c r="AF683" i="6"/>
  <c r="Y684" i="6"/>
  <c r="F684" i="6" s="1"/>
  <c r="AT684" i="6"/>
  <c r="AB684" i="6" s="1"/>
  <c r="R684" i="6" s="1"/>
  <c r="X684" i="6"/>
  <c r="U683" i="6" l="1"/>
  <c r="AU684" i="6"/>
  <c r="AG683" i="6"/>
  <c r="J683" i="6"/>
  <c r="B683" i="6" s="1"/>
  <c r="AA684" i="6"/>
  <c r="N684" i="6" s="1"/>
  <c r="V683" i="6" l="1"/>
  <c r="AO685" i="6"/>
  <c r="AR685" i="6" s="1"/>
  <c r="AC684" i="6"/>
  <c r="I684" i="6" s="1"/>
  <c r="AN684" i="6"/>
  <c r="AK684" i="6" s="1"/>
  <c r="AS685" i="6" l="1"/>
  <c r="D684" i="6"/>
  <c r="AD684" i="6"/>
  <c r="AE684" i="6"/>
  <c r="AL684" i="6"/>
  <c r="E684" i="6" s="1"/>
  <c r="AT685" i="6"/>
  <c r="AB685" i="6" s="1"/>
  <c r="R685" i="6" s="1"/>
  <c r="Y685" i="6"/>
  <c r="F685" i="6" s="1"/>
  <c r="X685" i="6"/>
  <c r="AU685" i="6" l="1"/>
  <c r="AF684" i="6"/>
  <c r="J684" i="6"/>
  <c r="B684" i="6" s="1"/>
  <c r="AG684" i="6"/>
  <c r="AA685" i="6"/>
  <c r="N685" i="6" s="1"/>
  <c r="M684" i="6"/>
  <c r="Q684" i="6" s="1"/>
  <c r="S684" i="6"/>
  <c r="T684" i="6" s="1"/>
  <c r="U684" i="6" l="1"/>
  <c r="AO686" i="6"/>
  <c r="AR686" i="6" s="1"/>
  <c r="AC685" i="6"/>
  <c r="I685" i="6" s="1"/>
  <c r="AN685" i="6"/>
  <c r="AK685" i="6" s="1"/>
  <c r="V684" i="6"/>
  <c r="AS686" i="6" l="1"/>
  <c r="AL685" i="6"/>
  <c r="E685" i="6" s="1"/>
  <c r="D685" i="6"/>
  <c r="AD685" i="6"/>
  <c r="AE685" i="6"/>
  <c r="X686" i="6"/>
  <c r="Y686" i="6"/>
  <c r="F686" i="6" s="1"/>
  <c r="AT686" i="6"/>
  <c r="AB686" i="6" s="1"/>
  <c r="R686" i="6" s="1"/>
  <c r="M685" i="6" l="1"/>
  <c r="Q685" i="6" s="1"/>
  <c r="AU686" i="6"/>
  <c r="AN686" i="6" s="1"/>
  <c r="AK686" i="6" s="1"/>
  <c r="AF685" i="6"/>
  <c r="AG685" i="6" s="1"/>
  <c r="AA686" i="6"/>
  <c r="N686" i="6" s="1"/>
  <c r="S685" i="6"/>
  <c r="T685" i="6" s="1"/>
  <c r="U685" i="6" s="1"/>
  <c r="J685" i="6"/>
  <c r="B685" i="6" s="1"/>
  <c r="AE686" i="6" l="1"/>
  <c r="AL686" i="6"/>
  <c r="AC686" i="6"/>
  <c r="I686" i="6" s="1"/>
  <c r="AO687" i="6"/>
  <c r="AR687" i="6" s="1"/>
  <c r="AD686" i="6"/>
  <c r="V685" i="6"/>
  <c r="D686" i="6"/>
  <c r="E686" i="6"/>
  <c r="S686" i="6" l="1"/>
  <c r="T686" i="6" s="1"/>
  <c r="M686" i="6"/>
  <c r="Q686" i="6" s="1"/>
  <c r="AS687" i="6"/>
  <c r="AA687" i="6" s="1"/>
  <c r="N687" i="6" s="1"/>
  <c r="AF686" i="6"/>
  <c r="Y687" i="6"/>
  <c r="F687" i="6" s="1"/>
  <c r="AT687" i="6"/>
  <c r="AB687" i="6" s="1"/>
  <c r="R687" i="6" s="1"/>
  <c r="X687" i="6"/>
  <c r="U686" i="6" l="1"/>
  <c r="AU687" i="6"/>
  <c r="AG686" i="6"/>
  <c r="J686" i="6"/>
  <c r="B686" i="6" s="1"/>
  <c r="V686" i="6" l="1"/>
  <c r="AO688" i="6"/>
  <c r="AR688" i="6" s="1"/>
  <c r="AC687" i="6"/>
  <c r="I687" i="6" s="1"/>
  <c r="AN687" i="6"/>
  <c r="AK687" i="6" s="1"/>
  <c r="AS688" i="6" l="1"/>
  <c r="AE687" i="6"/>
  <c r="AL687" i="6"/>
  <c r="AD687" i="6"/>
  <c r="D687" i="6"/>
  <c r="Y688" i="6"/>
  <c r="F688" i="6" s="1"/>
  <c r="X688" i="6"/>
  <c r="AT688" i="6"/>
  <c r="AB688" i="6" s="1"/>
  <c r="R688" i="6" s="1"/>
  <c r="S687" i="6" l="1"/>
  <c r="T687" i="6" s="1"/>
  <c r="AU688" i="6"/>
  <c r="AF687" i="6"/>
  <c r="AG687" i="6" s="1"/>
  <c r="J687" i="6"/>
  <c r="AA688" i="6"/>
  <c r="N688" i="6" s="1"/>
  <c r="M687" i="6"/>
  <c r="Q687" i="6" s="1"/>
  <c r="E687" i="6"/>
  <c r="U687" i="6" l="1"/>
  <c r="B687" i="6"/>
  <c r="AO689" i="6"/>
  <c r="AR689" i="6" s="1"/>
  <c r="AC688" i="6"/>
  <c r="AN688" i="6"/>
  <c r="AK688" i="6" s="1"/>
  <c r="V687" i="6" l="1"/>
  <c r="AS689" i="6"/>
  <c r="AD688" i="6"/>
  <c r="AE688" i="6"/>
  <c r="D688" i="6"/>
  <c r="AL688" i="6"/>
  <c r="E688" i="6" s="1"/>
  <c r="I688" i="6"/>
  <c r="Y689" i="6"/>
  <c r="F689" i="6" s="1"/>
  <c r="X689" i="6"/>
  <c r="J688" i="6" s="1"/>
  <c r="AT689" i="6"/>
  <c r="AB689" i="6" s="1"/>
  <c r="R689" i="6" s="1"/>
  <c r="AU689" i="6" l="1"/>
  <c r="AN689" i="6" s="1"/>
  <c r="AK689" i="6" s="1"/>
  <c r="AF688" i="6"/>
  <c r="AG688" i="6" s="1"/>
  <c r="B688" i="6"/>
  <c r="AA689" i="6"/>
  <c r="S688" i="6"/>
  <c r="T688" i="6" s="1"/>
  <c r="M688" i="6"/>
  <c r="Q688" i="6" s="1"/>
  <c r="U688" i="6" s="1"/>
  <c r="V688" i="6" l="1"/>
  <c r="AD689" i="6"/>
  <c r="AE689" i="6"/>
  <c r="AL689" i="6"/>
  <c r="E689" i="6" s="1"/>
  <c r="D689" i="6"/>
  <c r="N689" i="6"/>
  <c r="AO690" i="6"/>
  <c r="AR690" i="6" s="1"/>
  <c r="AC689" i="6"/>
  <c r="I689" i="6" s="1"/>
  <c r="AS690" i="6" l="1"/>
  <c r="AA690" i="6" s="1"/>
  <c r="N690" i="6" s="1"/>
  <c r="AF689" i="6"/>
  <c r="M689" i="6"/>
  <c r="Q689" i="6" s="1"/>
  <c r="S689" i="6"/>
  <c r="T689" i="6" s="1"/>
  <c r="Y690" i="6"/>
  <c r="F690" i="6" s="1"/>
  <c r="AT690" i="6"/>
  <c r="AB690" i="6" s="1"/>
  <c r="R690" i="6" s="1"/>
  <c r="X690" i="6"/>
  <c r="U689" i="6" l="1"/>
  <c r="AU690" i="6"/>
  <c r="AG689" i="6"/>
  <c r="J689" i="6"/>
  <c r="B689" i="6" s="1"/>
  <c r="V689" i="6" l="1"/>
  <c r="AC690" i="6"/>
  <c r="AO691" i="6"/>
  <c r="AR691" i="6" s="1"/>
  <c r="AN690" i="6"/>
  <c r="AK690" i="6" s="1"/>
  <c r="AS691" i="6" l="1"/>
  <c r="D690" i="6"/>
  <c r="AL690" i="6"/>
  <c r="E690" i="6" s="1"/>
  <c r="AE690" i="6"/>
  <c r="AD690" i="6"/>
  <c r="Y691" i="6"/>
  <c r="F691" i="6" s="1"/>
  <c r="AT691" i="6"/>
  <c r="AB691" i="6" s="1"/>
  <c r="R691" i="6" s="1"/>
  <c r="X691" i="6"/>
  <c r="I690" i="6"/>
  <c r="AF690" i="6" l="1"/>
  <c r="AG690" i="6" s="1"/>
  <c r="AU691" i="6"/>
  <c r="M690" i="6"/>
  <c r="Q690" i="6" s="1"/>
  <c r="J690" i="6"/>
  <c r="B690" i="6" s="1"/>
  <c r="AA691" i="6"/>
  <c r="N691" i="6" s="1"/>
  <c r="S690" i="6"/>
  <c r="T690" i="6" s="1"/>
  <c r="U690" i="6" l="1"/>
  <c r="V690" i="6" s="1"/>
  <c r="AC691" i="6"/>
  <c r="I691" i="6" s="1"/>
  <c r="AO692" i="6"/>
  <c r="AR692" i="6" s="1"/>
  <c r="AN691" i="6"/>
  <c r="AK691" i="6" s="1"/>
  <c r="AS692" i="6" l="1"/>
  <c r="AT692" i="6"/>
  <c r="AB692" i="6" s="1"/>
  <c r="R692" i="6" s="1"/>
  <c r="X692" i="6"/>
  <c r="J691" i="6" s="1"/>
  <c r="Y692" i="6"/>
  <c r="F692" i="6" s="1"/>
  <c r="D691" i="6"/>
  <c r="AL691" i="6"/>
  <c r="E691" i="6" s="1"/>
  <c r="AD691" i="6"/>
  <c r="AE691" i="6"/>
  <c r="AU692" i="6" l="1"/>
  <c r="M691" i="6"/>
  <c r="Q691" i="6" s="1"/>
  <c r="S691" i="6"/>
  <c r="T691" i="6" s="1"/>
  <c r="B691" i="6"/>
  <c r="AF691" i="6"/>
  <c r="AG691" i="6" s="1"/>
  <c r="AA692" i="6"/>
  <c r="N692" i="6" s="1"/>
  <c r="U691" i="6" l="1"/>
  <c r="AC692" i="6"/>
  <c r="I692" i="6" s="1"/>
  <c r="AO693" i="6"/>
  <c r="AR693" i="6" s="1"/>
  <c r="AN692" i="6"/>
  <c r="AK692" i="6" s="1"/>
  <c r="V691" i="6"/>
  <c r="AS693" i="6" l="1"/>
  <c r="AA693" i="6" s="1"/>
  <c r="N693" i="6" s="1"/>
  <c r="AE692" i="6"/>
  <c r="D692" i="6"/>
  <c r="AD692" i="6"/>
  <c r="AL692" i="6"/>
  <c r="E692" i="6" s="1"/>
  <c r="X693" i="6"/>
  <c r="Y693" i="6"/>
  <c r="F693" i="6" s="1"/>
  <c r="AT693" i="6"/>
  <c r="AB693" i="6" s="1"/>
  <c r="R693" i="6" s="1"/>
  <c r="AU693" i="6" l="1"/>
  <c r="AF692" i="6"/>
  <c r="AG692" i="6" s="1"/>
  <c r="S692" i="6"/>
  <c r="T692" i="6" s="1"/>
  <c r="J692" i="6"/>
  <c r="B692" i="6" s="1"/>
  <c r="M692" i="6"/>
  <c r="Q692" i="6" s="1"/>
  <c r="U692" i="6" l="1"/>
  <c r="V692" i="6" s="1"/>
  <c r="AC693" i="6"/>
  <c r="AO694" i="6"/>
  <c r="AR694" i="6" s="1"/>
  <c r="AN693" i="6"/>
  <c r="AK693" i="6" s="1"/>
  <c r="AS694" i="6" l="1"/>
  <c r="AA694" i="6" s="1"/>
  <c r="N694" i="6" s="1"/>
  <c r="D693" i="6"/>
  <c r="AL693" i="6"/>
  <c r="E693" i="6" s="1"/>
  <c r="AE693" i="6"/>
  <c r="AD693" i="6"/>
  <c r="Y694" i="6"/>
  <c r="F694" i="6" s="1"/>
  <c r="X694" i="6"/>
  <c r="AT694" i="6"/>
  <c r="AB694" i="6" s="1"/>
  <c r="R694" i="6" s="1"/>
  <c r="I693" i="6"/>
  <c r="AU694" i="6" l="1"/>
  <c r="S693" i="6"/>
  <c r="T693" i="6" s="1"/>
  <c r="M693" i="6"/>
  <c r="Q693" i="6" s="1"/>
  <c r="U693" i="6" s="1"/>
  <c r="AF693" i="6"/>
  <c r="AG693" i="6" s="1"/>
  <c r="J693" i="6"/>
  <c r="B693" i="6" s="1"/>
  <c r="V693" i="6" l="1"/>
  <c r="AO695" i="6"/>
  <c r="AR695" i="6" s="1"/>
  <c r="AC694" i="6"/>
  <c r="AN694" i="6"/>
  <c r="AK694" i="6" s="1"/>
  <c r="AS695" i="6" l="1"/>
  <c r="AA695" i="6" s="1"/>
  <c r="N695" i="6" s="1"/>
  <c r="AE694" i="6"/>
  <c r="D694" i="6"/>
  <c r="AL694" i="6"/>
  <c r="E694" i="6" s="1"/>
  <c r="AD694" i="6"/>
  <c r="I694" i="6"/>
  <c r="AT695" i="6"/>
  <c r="AB695" i="6" s="1"/>
  <c r="R695" i="6" s="1"/>
  <c r="Y695" i="6"/>
  <c r="F695" i="6" s="1"/>
  <c r="X695" i="6"/>
  <c r="J694" i="6" s="1"/>
  <c r="S694" i="6" l="1"/>
  <c r="T694" i="6" s="1"/>
  <c r="AU695" i="6"/>
  <c r="AN695" i="6" s="1"/>
  <c r="AK695" i="6" s="1"/>
  <c r="AF694" i="6"/>
  <c r="AG694" i="6" s="1"/>
  <c r="B694" i="6"/>
  <c r="M694" i="6"/>
  <c r="Q694" i="6" s="1"/>
  <c r="U694" i="6" l="1"/>
  <c r="V694" i="6" s="1"/>
  <c r="AE695" i="6"/>
  <c r="D695" i="6"/>
  <c r="AD695" i="6"/>
  <c r="AL695" i="6"/>
  <c r="E695" i="6" s="1"/>
  <c r="AO696" i="6"/>
  <c r="AR696" i="6" s="1"/>
  <c r="AC695" i="6"/>
  <c r="AS696" i="6" l="1"/>
  <c r="AA696" i="6" s="1"/>
  <c r="N696" i="6" s="1"/>
  <c r="S695" i="6"/>
  <c r="T695" i="6" s="1"/>
  <c r="I695" i="6"/>
  <c r="AF695" i="6"/>
  <c r="X696" i="6"/>
  <c r="J695" i="6" s="1"/>
  <c r="Y696" i="6"/>
  <c r="F696" i="6" s="1"/>
  <c r="AT696" i="6"/>
  <c r="AB696" i="6" s="1"/>
  <c r="R696" i="6" s="1"/>
  <c r="M695" i="6"/>
  <c r="Q695" i="6" s="1"/>
  <c r="U695" i="6" l="1"/>
  <c r="B695" i="6"/>
  <c r="AU696" i="6"/>
  <c r="AN696" i="6" s="1"/>
  <c r="AK696" i="6" s="1"/>
  <c r="AG695" i="6"/>
  <c r="V695" i="6" l="1"/>
  <c r="AC696" i="6"/>
  <c r="I696" i="6" s="1"/>
  <c r="AO697" i="6"/>
  <c r="AR697" i="6" s="1"/>
  <c r="AD696" i="6"/>
  <c r="AL696" i="6"/>
  <c r="E696" i="6" s="1"/>
  <c r="D696" i="6"/>
  <c r="AE696" i="6"/>
  <c r="AS697" i="6" l="1"/>
  <c r="M696" i="6"/>
  <c r="Q696" i="6" s="1"/>
  <c r="Y697" i="6"/>
  <c r="F697" i="6" s="1"/>
  <c r="AT697" i="6"/>
  <c r="AB697" i="6" s="1"/>
  <c r="R697" i="6" s="1"/>
  <c r="X697" i="6"/>
  <c r="J696" i="6" s="1"/>
  <c r="B696" i="6" s="1"/>
  <c r="S696" i="6"/>
  <c r="T696" i="6" s="1"/>
  <c r="AF696" i="6"/>
  <c r="U696" i="6" l="1"/>
  <c r="V696" i="6" s="1"/>
  <c r="AU697" i="6"/>
  <c r="AN697" i="6" s="1"/>
  <c r="AK697" i="6" s="1"/>
  <c r="AG696" i="6"/>
  <c r="AA697" i="6"/>
  <c r="N697" i="6" s="1"/>
  <c r="AL697" i="6" l="1"/>
  <c r="E697" i="6" s="1"/>
  <c r="D697" i="6"/>
  <c r="AE697" i="6"/>
  <c r="AD697" i="6"/>
  <c r="AC697" i="6"/>
  <c r="I697" i="6" s="1"/>
  <c r="AO698" i="6"/>
  <c r="AR698" i="6" s="1"/>
  <c r="M697" i="6" l="1"/>
  <c r="Q697" i="6" s="1"/>
  <c r="S697" i="6"/>
  <c r="T697" i="6" s="1"/>
  <c r="AS698" i="6"/>
  <c r="Y698" i="6"/>
  <c r="F698" i="6" s="1"/>
  <c r="X698" i="6"/>
  <c r="AT698" i="6"/>
  <c r="AB698" i="6" s="1"/>
  <c r="R698" i="6" s="1"/>
  <c r="AF697" i="6"/>
  <c r="U697" i="6" l="1"/>
  <c r="AU698" i="6"/>
  <c r="AC698" i="6" s="1"/>
  <c r="I698" i="6" s="1"/>
  <c r="AG697" i="6"/>
  <c r="J697" i="6"/>
  <c r="B697" i="6" s="1"/>
  <c r="V697" i="6" s="1"/>
  <c r="AA698" i="6"/>
  <c r="N698" i="6" s="1"/>
  <c r="AO699" i="6" l="1"/>
  <c r="AR699" i="6" s="1"/>
  <c r="AT699" i="6" s="1"/>
  <c r="AB699" i="6" s="1"/>
  <c r="R699" i="6" s="1"/>
  <c r="AN698" i="6"/>
  <c r="AK698" i="6" s="1"/>
  <c r="D698" i="6" s="1"/>
  <c r="AE698" i="6" l="1"/>
  <c r="AL698" i="6"/>
  <c r="E698" i="6" s="1"/>
  <c r="AD698" i="6"/>
  <c r="S698" i="6" s="1"/>
  <c r="T698" i="6" s="1"/>
  <c r="Y699" i="6"/>
  <c r="F699" i="6" s="1"/>
  <c r="X699" i="6"/>
  <c r="J698" i="6" s="1"/>
  <c r="AS699" i="6"/>
  <c r="AA699" i="6" s="1"/>
  <c r="N699" i="6" s="1"/>
  <c r="AF698" i="6"/>
  <c r="AU699" i="6" l="1"/>
  <c r="AC699" i="6" s="1"/>
  <c r="I699" i="6" s="1"/>
  <c r="M698" i="6"/>
  <c r="Q698" i="6" s="1"/>
  <c r="U698" i="6" s="1"/>
  <c r="B698" i="6"/>
  <c r="AG698" i="6"/>
  <c r="AO700" i="6" l="1"/>
  <c r="AR700" i="6" s="1"/>
  <c r="AN699" i="6"/>
  <c r="AK699" i="6" s="1"/>
  <c r="D699" i="6" s="1"/>
  <c r="V698" i="6"/>
  <c r="AS700" i="6"/>
  <c r="AT700" i="6"/>
  <c r="AB700" i="6" s="1"/>
  <c r="R700" i="6" s="1"/>
  <c r="Y700" i="6"/>
  <c r="F700" i="6" s="1"/>
  <c r="X700" i="6"/>
  <c r="J699" i="6" s="1"/>
  <c r="AD699" i="6" l="1"/>
  <c r="AL699" i="6"/>
  <c r="E699" i="6" s="1"/>
  <c r="B699" i="6" s="1"/>
  <c r="AE699" i="6"/>
  <c r="AF699" i="6"/>
  <c r="AG699" i="6" s="1"/>
  <c r="AU700" i="6"/>
  <c r="AN700" i="6" s="1"/>
  <c r="AK700" i="6" s="1"/>
  <c r="S699" i="6"/>
  <c r="T699" i="6" s="1"/>
  <c r="AA700" i="6"/>
  <c r="M699" i="6" l="1"/>
  <c r="Q699" i="6" s="1"/>
  <c r="U699" i="6" s="1"/>
  <c r="V699" i="6" s="1"/>
  <c r="D700" i="6"/>
  <c r="AD700" i="6"/>
  <c r="AE700" i="6"/>
  <c r="AL700" i="6"/>
  <c r="E700" i="6" s="1"/>
  <c r="N700" i="6"/>
  <c r="AC700" i="6"/>
  <c r="I700" i="6" s="1"/>
  <c r="AO701" i="6"/>
  <c r="AR701" i="6" s="1"/>
  <c r="S700" i="6" l="1"/>
  <c r="T700" i="6" s="1"/>
  <c r="AS701" i="6"/>
  <c r="AA701" i="6" s="1"/>
  <c r="N701" i="6" s="1"/>
  <c r="X701" i="6"/>
  <c r="AT701" i="6"/>
  <c r="AB701" i="6" s="1"/>
  <c r="R701" i="6" s="1"/>
  <c r="Y701" i="6"/>
  <c r="F701" i="6" s="1"/>
  <c r="M700" i="6"/>
  <c r="Q700" i="6" s="1"/>
  <c r="U700" i="6" s="1"/>
  <c r="AF700" i="6"/>
  <c r="AU701" i="6" l="1"/>
  <c r="AG700" i="6"/>
  <c r="J700" i="6"/>
  <c r="B700" i="6" s="1"/>
  <c r="V700" i="6" s="1"/>
  <c r="AO702" i="6" l="1"/>
  <c r="AR702" i="6" s="1"/>
  <c r="AC701" i="6"/>
  <c r="I701" i="6" s="1"/>
  <c r="AN701" i="6"/>
  <c r="AK701" i="6" s="1"/>
  <c r="AS702" i="6" l="1"/>
  <c r="AL701" i="6"/>
  <c r="E701" i="6" s="1"/>
  <c r="AD701" i="6"/>
  <c r="D701" i="6"/>
  <c r="AE701" i="6"/>
  <c r="AT702" i="6"/>
  <c r="AB702" i="6" s="1"/>
  <c r="R702" i="6" s="1"/>
  <c r="X702" i="6"/>
  <c r="Y702" i="6"/>
  <c r="F702" i="6" s="1"/>
  <c r="M701" i="6" l="1"/>
  <c r="Q701" i="6" s="1"/>
  <c r="AU702" i="6"/>
  <c r="S701" i="6"/>
  <c r="T701" i="6" s="1"/>
  <c r="J701" i="6"/>
  <c r="B701" i="6" s="1"/>
  <c r="AA702" i="6"/>
  <c r="N702" i="6" s="1"/>
  <c r="AF701" i="6"/>
  <c r="AG701" i="6" s="1"/>
  <c r="U701" i="6" l="1"/>
  <c r="V701" i="6" s="1"/>
  <c r="AO703" i="6"/>
  <c r="AR703" i="6" s="1"/>
  <c r="AC702" i="6"/>
  <c r="AN702" i="6"/>
  <c r="AK702" i="6" s="1"/>
  <c r="AS703" i="6" l="1"/>
  <c r="AE702" i="6"/>
  <c r="AD702" i="6"/>
  <c r="AL702" i="6"/>
  <c r="E702" i="6" s="1"/>
  <c r="D702" i="6"/>
  <c r="I702" i="6"/>
  <c r="AT703" i="6"/>
  <c r="AB703" i="6" s="1"/>
  <c r="R703" i="6" s="1"/>
  <c r="Y703" i="6"/>
  <c r="F703" i="6" s="1"/>
  <c r="X703" i="6"/>
  <c r="AF702" i="6" l="1"/>
  <c r="S702" i="6"/>
  <c r="T702" i="6" s="1"/>
  <c r="AU703" i="6"/>
  <c r="AA703" i="6"/>
  <c r="N703" i="6" s="1"/>
  <c r="J702" i="6"/>
  <c r="B702" i="6" s="1"/>
  <c r="AG702" i="6"/>
  <c r="M702" i="6"/>
  <c r="Q702" i="6" s="1"/>
  <c r="U702" i="6" l="1"/>
  <c r="V702" i="6" s="1"/>
  <c r="AO704" i="6"/>
  <c r="AR704" i="6" s="1"/>
  <c r="AC703" i="6"/>
  <c r="I703" i="6" s="1"/>
  <c r="AN703" i="6"/>
  <c r="AK703" i="6" s="1"/>
  <c r="AS704" i="6" l="1"/>
  <c r="AE703" i="6"/>
  <c r="AL703" i="6"/>
  <c r="E703" i="6" s="1"/>
  <c r="AD703" i="6"/>
  <c r="D703" i="6"/>
  <c r="X704" i="6"/>
  <c r="J703" i="6" s="1"/>
  <c r="Y704" i="6"/>
  <c r="F704" i="6" s="1"/>
  <c r="AT704" i="6"/>
  <c r="AB704" i="6" s="1"/>
  <c r="R704" i="6" s="1"/>
  <c r="S703" i="6" l="1"/>
  <c r="T703" i="6" s="1"/>
  <c r="AU704" i="6"/>
  <c r="AF703" i="6"/>
  <c r="AG703" i="6" s="1"/>
  <c r="AA704" i="6"/>
  <c r="N704" i="6" s="1"/>
  <c r="B703" i="6"/>
  <c r="M703" i="6"/>
  <c r="Q703" i="6" s="1"/>
  <c r="U703" i="6" l="1"/>
  <c r="V703" i="6" s="1"/>
  <c r="AO705" i="6"/>
  <c r="AR705" i="6" s="1"/>
  <c r="AC704" i="6"/>
  <c r="I704" i="6" s="1"/>
  <c r="AN704" i="6"/>
  <c r="AK704" i="6" s="1"/>
  <c r="AS705" i="6" l="1"/>
  <c r="AE704" i="6"/>
  <c r="AD704" i="6"/>
  <c r="D704" i="6"/>
  <c r="AL704" i="6"/>
  <c r="E704" i="6" s="1"/>
  <c r="AT705" i="6"/>
  <c r="AB705" i="6" s="1"/>
  <c r="R705" i="6" s="1"/>
  <c r="X705" i="6"/>
  <c r="Y705" i="6"/>
  <c r="F705" i="6" s="1"/>
  <c r="AF704" i="6" l="1"/>
  <c r="AG704" i="6" s="1"/>
  <c r="AU705" i="6"/>
  <c r="S704" i="6"/>
  <c r="T704" i="6" s="1"/>
  <c r="J704" i="6"/>
  <c r="B704" i="6" s="1"/>
  <c r="AA705" i="6"/>
  <c r="N705" i="6" s="1"/>
  <c r="M704" i="6"/>
  <c r="Q704" i="6" s="1"/>
  <c r="U704" i="6" l="1"/>
  <c r="V704" i="6" s="1"/>
  <c r="AC705" i="6"/>
  <c r="I705" i="6" s="1"/>
  <c r="AO706" i="6"/>
  <c r="AR706" i="6" s="1"/>
  <c r="AN705" i="6"/>
  <c r="AK705" i="6" s="1"/>
  <c r="AS706" i="6" l="1"/>
  <c r="AD705" i="6"/>
  <c r="D705" i="6"/>
  <c r="AL705" i="6"/>
  <c r="E705" i="6" s="1"/>
  <c r="AE705" i="6"/>
  <c r="AT706" i="6"/>
  <c r="AB706" i="6" s="1"/>
  <c r="R706" i="6" s="1"/>
  <c r="Y706" i="6"/>
  <c r="F706" i="6" s="1"/>
  <c r="X706" i="6"/>
  <c r="M705" i="6" l="1"/>
  <c r="Q705" i="6" s="1"/>
  <c r="AU706" i="6"/>
  <c r="AN706" i="6" s="1"/>
  <c r="AK706" i="6" s="1"/>
  <c r="AA706" i="6"/>
  <c r="N706" i="6" s="1"/>
  <c r="J705" i="6"/>
  <c r="B705" i="6" s="1"/>
  <c r="S705" i="6"/>
  <c r="T705" i="6" s="1"/>
  <c r="AF705" i="6"/>
  <c r="AG705" i="6" s="1"/>
  <c r="U705" i="6" l="1"/>
  <c r="V705" i="6" s="1"/>
  <c r="AL706" i="6"/>
  <c r="E706" i="6" s="1"/>
  <c r="D706" i="6"/>
  <c r="AD706" i="6"/>
  <c r="AE706" i="6"/>
  <c r="AO707" i="6"/>
  <c r="AR707" i="6" s="1"/>
  <c r="AC706" i="6"/>
  <c r="I706" i="6" s="1"/>
  <c r="S706" i="6" l="1"/>
  <c r="T706" i="6" s="1"/>
  <c r="AS707" i="6"/>
  <c r="AA707" i="6" s="1"/>
  <c r="N707" i="6" s="1"/>
  <c r="AF706" i="6"/>
  <c r="X707" i="6"/>
  <c r="Y707" i="6"/>
  <c r="F707" i="6" s="1"/>
  <c r="AT707" i="6"/>
  <c r="AB707" i="6" s="1"/>
  <c r="R707" i="6" s="1"/>
  <c r="M706" i="6"/>
  <c r="Q706" i="6" s="1"/>
  <c r="U706" i="6" l="1"/>
  <c r="AU707" i="6"/>
  <c r="AN707" i="6" s="1"/>
  <c r="AK707" i="6" s="1"/>
  <c r="J706" i="6"/>
  <c r="B706" i="6" s="1"/>
  <c r="AG706" i="6"/>
  <c r="V706" i="6" l="1"/>
  <c r="AE707" i="6"/>
  <c r="AD707" i="6"/>
  <c r="AL707" i="6"/>
  <c r="E707" i="6" s="1"/>
  <c r="D707" i="6"/>
  <c r="AO708" i="6"/>
  <c r="AR708" i="6" s="1"/>
  <c r="AC707" i="6"/>
  <c r="AS708" i="6" l="1"/>
  <c r="AA708" i="6" s="1"/>
  <c r="N708" i="6" s="1"/>
  <c r="S707" i="6"/>
  <c r="T707" i="6" s="1"/>
  <c r="I707" i="6"/>
  <c r="AF707" i="6"/>
  <c r="X708" i="6"/>
  <c r="Y708" i="6"/>
  <c r="F708" i="6" s="1"/>
  <c r="AT708" i="6"/>
  <c r="AB708" i="6" s="1"/>
  <c r="R708" i="6" s="1"/>
  <c r="M707" i="6"/>
  <c r="Q707" i="6" s="1"/>
  <c r="U707" i="6" l="1"/>
  <c r="AU708" i="6"/>
  <c r="J707" i="6"/>
  <c r="B707" i="6" s="1"/>
  <c r="AG707" i="6"/>
  <c r="V707" i="6" l="1"/>
  <c r="AC708" i="6"/>
  <c r="AO709" i="6"/>
  <c r="AR709" i="6" s="1"/>
  <c r="AN708" i="6"/>
  <c r="AK708" i="6" s="1"/>
  <c r="AS709" i="6" l="1"/>
  <c r="AA709" i="6" s="1"/>
  <c r="N709" i="6" s="1"/>
  <c r="D708" i="6"/>
  <c r="AD708" i="6"/>
  <c r="AL708" i="6"/>
  <c r="E708" i="6" s="1"/>
  <c r="AE708" i="6"/>
  <c r="X709" i="6"/>
  <c r="J708" i="6" s="1"/>
  <c r="Y709" i="6"/>
  <c r="F709" i="6" s="1"/>
  <c r="AT709" i="6"/>
  <c r="AB709" i="6" s="1"/>
  <c r="R709" i="6" s="1"/>
  <c r="I708" i="6"/>
  <c r="M708" i="6" l="1"/>
  <c r="Q708" i="6" s="1"/>
  <c r="AU709" i="6"/>
  <c r="AF708" i="6"/>
  <c r="AG708" i="6" s="1"/>
  <c r="S708" i="6"/>
  <c r="T708" i="6" s="1"/>
  <c r="B708" i="6"/>
  <c r="U708" i="6" l="1"/>
  <c r="V708" i="6" s="1"/>
  <c r="AO710" i="6"/>
  <c r="AR710" i="6" s="1"/>
  <c r="AC709" i="6"/>
  <c r="I709" i="6" s="1"/>
  <c r="AN709" i="6"/>
  <c r="AK709" i="6" s="1"/>
  <c r="AS710" i="6" l="1"/>
  <c r="AA710" i="6" s="1"/>
  <c r="N710" i="6" s="1"/>
  <c r="AD709" i="6"/>
  <c r="AE709" i="6"/>
  <c r="D709" i="6"/>
  <c r="AL709" i="6"/>
  <c r="E709" i="6" s="1"/>
  <c r="X710" i="6"/>
  <c r="AT710" i="6"/>
  <c r="AB710" i="6" s="1"/>
  <c r="R710" i="6" s="1"/>
  <c r="Y710" i="6"/>
  <c r="F710" i="6" s="1"/>
  <c r="AU710" i="6" l="1"/>
  <c r="S709" i="6"/>
  <c r="T709" i="6" s="1"/>
  <c r="AF709" i="6"/>
  <c r="AG709" i="6" s="1"/>
  <c r="M709" i="6"/>
  <c r="Q709" i="6" s="1"/>
  <c r="J709" i="6"/>
  <c r="B709" i="6" s="1"/>
  <c r="U709" i="6" l="1"/>
  <c r="V709" i="6" s="1"/>
  <c r="AC710" i="6"/>
  <c r="AO711" i="6"/>
  <c r="AR711" i="6" s="1"/>
  <c r="AN710" i="6"/>
  <c r="AK710" i="6" s="1"/>
  <c r="AS711" i="6" l="1"/>
  <c r="AA711" i="6" s="1"/>
  <c r="N711" i="6" s="1"/>
  <c r="AL710" i="6"/>
  <c r="E710" i="6" s="1"/>
  <c r="AE710" i="6"/>
  <c r="D710" i="6"/>
  <c r="AD710" i="6"/>
  <c r="X711" i="6"/>
  <c r="AT711" i="6"/>
  <c r="AB711" i="6" s="1"/>
  <c r="R711" i="6" s="1"/>
  <c r="Y711" i="6"/>
  <c r="F711" i="6" s="1"/>
  <c r="I710" i="6"/>
  <c r="M710" i="6" l="1"/>
  <c r="Q710" i="6" s="1"/>
  <c r="AF710" i="6"/>
  <c r="AG710" i="6" s="1"/>
  <c r="AU711" i="6"/>
  <c r="S710" i="6"/>
  <c r="T710" i="6" s="1"/>
  <c r="J710" i="6"/>
  <c r="B710" i="6" s="1"/>
  <c r="U710" i="6" l="1"/>
  <c r="V710" i="6" s="1"/>
  <c r="AC711" i="6"/>
  <c r="AO712" i="6"/>
  <c r="AR712" i="6" s="1"/>
  <c r="AN711" i="6"/>
  <c r="AK711" i="6" s="1"/>
  <c r="AS712" i="6" l="1"/>
  <c r="AA712" i="6" s="1"/>
  <c r="N712" i="6" s="1"/>
  <c r="D711" i="6"/>
  <c r="AD711" i="6"/>
  <c r="AL711" i="6"/>
  <c r="E711" i="6" s="1"/>
  <c r="AE711" i="6"/>
  <c r="X712" i="6"/>
  <c r="Y712" i="6"/>
  <c r="F712" i="6" s="1"/>
  <c r="AT712" i="6"/>
  <c r="AB712" i="6" s="1"/>
  <c r="R712" i="6" s="1"/>
  <c r="I711" i="6"/>
  <c r="M711" i="6" l="1"/>
  <c r="Q711" i="6" s="1"/>
  <c r="AU712" i="6"/>
  <c r="J711" i="6"/>
  <c r="B711" i="6" s="1"/>
  <c r="AF711" i="6"/>
  <c r="AG711" i="6" s="1"/>
  <c r="S711" i="6"/>
  <c r="T711" i="6" s="1"/>
  <c r="U711" i="6" l="1"/>
  <c r="V711" i="6" s="1"/>
  <c r="AC712" i="6"/>
  <c r="AO713" i="6"/>
  <c r="AR713" i="6" s="1"/>
  <c r="AN712" i="6"/>
  <c r="AK712" i="6" s="1"/>
  <c r="AS713" i="6" l="1"/>
  <c r="AA713" i="6" s="1"/>
  <c r="N713" i="6" s="1"/>
  <c r="Y713" i="6"/>
  <c r="F713" i="6" s="1"/>
  <c r="AT713" i="6"/>
  <c r="AB713" i="6" s="1"/>
  <c r="R713" i="6" s="1"/>
  <c r="X713" i="6"/>
  <c r="D712" i="6"/>
  <c r="AD712" i="6"/>
  <c r="AE712" i="6"/>
  <c r="AL712" i="6"/>
  <c r="E712" i="6" s="1"/>
  <c r="I712" i="6"/>
  <c r="AU713" i="6" l="1"/>
  <c r="AN713" i="6" s="1"/>
  <c r="AK713" i="6" s="1"/>
  <c r="S712" i="6"/>
  <c r="T712" i="6" s="1"/>
  <c r="J712" i="6"/>
  <c r="B712" i="6" s="1"/>
  <c r="M712" i="6"/>
  <c r="Q712" i="6" s="1"/>
  <c r="AF712" i="6"/>
  <c r="AG712" i="6" s="1"/>
  <c r="U712" i="6" l="1"/>
  <c r="V712" i="6" s="1"/>
  <c r="AL713" i="6"/>
  <c r="E713" i="6" s="1"/>
  <c r="AD713" i="6"/>
  <c r="AE713" i="6"/>
  <c r="D713" i="6"/>
  <c r="AC713" i="6"/>
  <c r="AO714" i="6"/>
  <c r="AR714" i="6" s="1"/>
  <c r="M713" i="6" l="1"/>
  <c r="Q713" i="6" s="1"/>
  <c r="AS714" i="6"/>
  <c r="AA714" i="6" s="1"/>
  <c r="N714" i="6" s="1"/>
  <c r="S713" i="6"/>
  <c r="T713" i="6" s="1"/>
  <c r="Y714" i="6"/>
  <c r="F714" i="6" s="1"/>
  <c r="AT714" i="6"/>
  <c r="AB714" i="6" s="1"/>
  <c r="R714" i="6" s="1"/>
  <c r="X714" i="6"/>
  <c r="I713" i="6"/>
  <c r="AF713" i="6"/>
  <c r="U713" i="6" l="1"/>
  <c r="AU714" i="6"/>
  <c r="AG713" i="6"/>
  <c r="J713" i="6"/>
  <c r="B713" i="6" s="1"/>
  <c r="V713" i="6" l="1"/>
  <c r="AC714" i="6"/>
  <c r="AO715" i="6"/>
  <c r="AR715" i="6" s="1"/>
  <c r="AN714" i="6"/>
  <c r="AK714" i="6" s="1"/>
  <c r="AS715" i="6" l="1"/>
  <c r="AA715" i="6" s="1"/>
  <c r="N715" i="6" s="1"/>
  <c r="D714" i="6"/>
  <c r="AL714" i="6"/>
  <c r="E714" i="6" s="1"/>
  <c r="AE714" i="6"/>
  <c r="AD714" i="6"/>
  <c r="X715" i="6"/>
  <c r="Y715" i="6"/>
  <c r="F715" i="6" s="1"/>
  <c r="AT715" i="6"/>
  <c r="AB715" i="6" s="1"/>
  <c r="R715" i="6" s="1"/>
  <c r="I714" i="6"/>
  <c r="AF714" i="6" l="1"/>
  <c r="AU715" i="6"/>
  <c r="AN715" i="6" s="1"/>
  <c r="AK715" i="6" s="1"/>
  <c r="M714" i="6"/>
  <c r="Q714" i="6" s="1"/>
  <c r="J714" i="6"/>
  <c r="B714" i="6" s="1"/>
  <c r="AG714" i="6"/>
  <c r="S714" i="6"/>
  <c r="T714" i="6" s="1"/>
  <c r="U714" i="6" l="1"/>
  <c r="V714" i="6" s="1"/>
  <c r="AD715" i="6"/>
  <c r="AE715" i="6"/>
  <c r="D715" i="6"/>
  <c r="AL715" i="6"/>
  <c r="E715" i="6" s="1"/>
  <c r="AC715" i="6"/>
  <c r="I715" i="6" s="1"/>
  <c r="AO716" i="6"/>
  <c r="AR716" i="6" s="1"/>
  <c r="S715" i="6" l="1"/>
  <c r="T715" i="6" s="1"/>
  <c r="AS716" i="6"/>
  <c r="AA716" i="6"/>
  <c r="N716" i="6" s="1"/>
  <c r="X716" i="6"/>
  <c r="Y716" i="6"/>
  <c r="F716" i="6" s="1"/>
  <c r="AT716" i="6"/>
  <c r="AB716" i="6" s="1"/>
  <c r="R716" i="6" s="1"/>
  <c r="AF715" i="6"/>
  <c r="M715" i="6"/>
  <c r="Q715" i="6" s="1"/>
  <c r="U715" i="6" s="1"/>
  <c r="AU716" i="6" l="1"/>
  <c r="AN716" i="6" s="1"/>
  <c r="AK716" i="6" s="1"/>
  <c r="AG715" i="6"/>
  <c r="J715" i="6"/>
  <c r="B715" i="6" s="1"/>
  <c r="V715" i="6" s="1"/>
  <c r="AE716" i="6" l="1"/>
  <c r="AL716" i="6"/>
  <c r="E716" i="6" s="1"/>
  <c r="AD716" i="6"/>
  <c r="D716" i="6"/>
  <c r="AO717" i="6"/>
  <c r="AR717" i="6" s="1"/>
  <c r="AC716" i="6"/>
  <c r="I716" i="6" s="1"/>
  <c r="AF716" i="6" l="1"/>
  <c r="AS717" i="6"/>
  <c r="S716" i="6"/>
  <c r="T716" i="6" s="1"/>
  <c r="X717" i="6"/>
  <c r="Y717" i="6"/>
  <c r="F717" i="6" s="1"/>
  <c r="AT717" i="6"/>
  <c r="AB717" i="6" s="1"/>
  <c r="R717" i="6" s="1"/>
  <c r="AA717" i="6"/>
  <c r="N717" i="6" s="1"/>
  <c r="M716" i="6"/>
  <c r="Q716" i="6" s="1"/>
  <c r="U716" i="6" s="1"/>
  <c r="AU717" i="6" l="1"/>
  <c r="AC717" i="6" s="1"/>
  <c r="I717" i="6" s="1"/>
  <c r="J716" i="6"/>
  <c r="B716" i="6" s="1"/>
  <c r="V716" i="6" s="1"/>
  <c r="AG716" i="6"/>
  <c r="AO718" i="6" l="1"/>
  <c r="AR718" i="6" s="1"/>
  <c r="AT718" i="6" s="1"/>
  <c r="AB718" i="6" s="1"/>
  <c r="R718" i="6" s="1"/>
  <c r="AN717" i="6"/>
  <c r="AK717" i="6" s="1"/>
  <c r="Y718" i="6" l="1"/>
  <c r="F718" i="6" s="1"/>
  <c r="X718" i="6"/>
  <c r="J717" i="6" s="1"/>
  <c r="AS718" i="6"/>
  <c r="AA718" i="6" s="1"/>
  <c r="N718" i="6" s="1"/>
  <c r="D717" i="6"/>
  <c r="AE717" i="6"/>
  <c r="AD717" i="6"/>
  <c r="AL717" i="6"/>
  <c r="E717" i="6" s="1"/>
  <c r="AU718" i="6" l="1"/>
  <c r="AN718" i="6" s="1"/>
  <c r="B717" i="6"/>
  <c r="AF717" i="6"/>
  <c r="AG717" i="6" s="1"/>
  <c r="M717" i="6"/>
  <c r="Q717" i="6" s="1"/>
  <c r="S717" i="6"/>
  <c r="T717" i="6" s="1"/>
  <c r="AD718" i="6" l="1"/>
  <c r="AK718" i="6"/>
  <c r="AL718" i="6"/>
  <c r="E718" i="6" s="1"/>
  <c r="D718" i="6"/>
  <c r="S718" i="6" s="1"/>
  <c r="T718" i="6" s="1"/>
  <c r="AE718" i="6"/>
  <c r="AC718" i="6"/>
  <c r="AF718" i="6" s="1"/>
  <c r="AO719" i="6"/>
  <c r="AR719" i="6" s="1"/>
  <c r="AT719" i="6" s="1"/>
  <c r="AB719" i="6" s="1"/>
  <c r="R719" i="6" s="1"/>
  <c r="U717" i="6"/>
  <c r="V717" i="6" s="1"/>
  <c r="M718" i="6" l="1"/>
  <c r="Q718" i="6" s="1"/>
  <c r="U718" i="6" s="1"/>
  <c r="I718" i="6"/>
  <c r="AS719" i="6"/>
  <c r="AA719" i="6" s="1"/>
  <c r="N719" i="6" s="1"/>
  <c r="Y719" i="6"/>
  <c r="F719" i="6" s="1"/>
  <c r="X719" i="6"/>
  <c r="AG718" i="6" s="1"/>
  <c r="AU719" i="6" l="1"/>
  <c r="AO720" i="6" s="1"/>
  <c r="AR720" i="6" s="1"/>
  <c r="AT720" i="6" s="1"/>
  <c r="AB720" i="6" s="1"/>
  <c r="R720" i="6" s="1"/>
  <c r="J718" i="6"/>
  <c r="B718" i="6" s="1"/>
  <c r="V718" i="6" s="1"/>
  <c r="AS720" i="6" l="1"/>
  <c r="AC719" i="6"/>
  <c r="I719" i="6" s="1"/>
  <c r="X720" i="6"/>
  <c r="J719" i="6" s="1"/>
  <c r="AN719" i="6"/>
  <c r="Y720" i="6"/>
  <c r="F720" i="6" s="1"/>
  <c r="AU720" i="6"/>
  <c r="AN720" i="6" s="1"/>
  <c r="AK720" i="6" s="1"/>
  <c r="AA720" i="6"/>
  <c r="N720" i="6" s="1"/>
  <c r="AK719" i="6" l="1"/>
  <c r="D719" i="6" s="1"/>
  <c r="AL719" i="6"/>
  <c r="E719" i="6" s="1"/>
  <c r="AD719" i="6"/>
  <c r="AE719" i="6"/>
  <c r="AL720" i="6"/>
  <c r="E720" i="6" s="1"/>
  <c r="D720" i="6"/>
  <c r="AD720" i="6"/>
  <c r="AE720" i="6"/>
  <c r="AC720" i="6"/>
  <c r="I720" i="6" s="1"/>
  <c r="AO721" i="6"/>
  <c r="AR721" i="6" s="1"/>
  <c r="S719" i="6" l="1"/>
  <c r="T719" i="6" s="1"/>
  <c r="B719" i="6"/>
  <c r="M719" i="6"/>
  <c r="Q719" i="6" s="1"/>
  <c r="U719" i="6" s="1"/>
  <c r="AF719" i="6"/>
  <c r="AG719" i="6" s="1"/>
  <c r="M720" i="6"/>
  <c r="Q720" i="6" s="1"/>
  <c r="AS721" i="6"/>
  <c r="S720" i="6"/>
  <c r="T720" i="6" s="1"/>
  <c r="AF720" i="6"/>
  <c r="Y721" i="6"/>
  <c r="F721" i="6" s="1"/>
  <c r="AT721" i="6"/>
  <c r="AB721" i="6" s="1"/>
  <c r="R721" i="6" s="1"/>
  <c r="X721" i="6"/>
  <c r="U720" i="6" l="1"/>
  <c r="V719" i="6"/>
  <c r="AU721" i="6"/>
  <c r="AA721" i="6"/>
  <c r="N721" i="6" s="1"/>
  <c r="AG720" i="6"/>
  <c r="J720" i="6"/>
  <c r="B720" i="6" s="1"/>
  <c r="V720" i="6" s="1"/>
  <c r="AC721" i="6" l="1"/>
  <c r="AO722" i="6"/>
  <c r="AR722" i="6" s="1"/>
  <c r="AN721" i="6"/>
  <c r="AK721" i="6" s="1"/>
  <c r="AS722" i="6" l="1"/>
  <c r="D721" i="6"/>
  <c r="AD721" i="6"/>
  <c r="AE721" i="6"/>
  <c r="AL721" i="6"/>
  <c r="E721" i="6" s="1"/>
  <c r="Y722" i="6"/>
  <c r="F722" i="6" s="1"/>
  <c r="AT722" i="6"/>
  <c r="AB722" i="6" s="1"/>
  <c r="R722" i="6" s="1"/>
  <c r="X722" i="6"/>
  <c r="I721" i="6"/>
  <c r="AU722" i="6" l="1"/>
  <c r="S721" i="6"/>
  <c r="T721" i="6" s="1"/>
  <c r="AF721" i="6"/>
  <c r="AG721" i="6" s="1"/>
  <c r="M721" i="6"/>
  <c r="Q721" i="6" s="1"/>
  <c r="U721" i="6" s="1"/>
  <c r="J721" i="6"/>
  <c r="B721" i="6" s="1"/>
  <c r="AA722" i="6"/>
  <c r="N722" i="6" s="1"/>
  <c r="V721" i="6" l="1"/>
  <c r="AC722" i="6"/>
  <c r="I722" i="6" s="1"/>
  <c r="AO723" i="6"/>
  <c r="AR723" i="6" s="1"/>
  <c r="AN722" i="6"/>
  <c r="AK722" i="6" s="1"/>
  <c r="AS723" i="6" l="1"/>
  <c r="AE722" i="6"/>
  <c r="AL722" i="6"/>
  <c r="AD722" i="6"/>
  <c r="D722" i="6"/>
  <c r="Y723" i="6"/>
  <c r="F723" i="6" s="1"/>
  <c r="AT723" i="6"/>
  <c r="AB723" i="6" s="1"/>
  <c r="R723" i="6" s="1"/>
  <c r="AA723" i="6"/>
  <c r="N723" i="6" s="1"/>
  <c r="X723" i="6"/>
  <c r="AU723" i="6" l="1"/>
  <c r="AN723" i="6" s="1"/>
  <c r="AK723" i="6" s="1"/>
  <c r="AF722" i="6"/>
  <c r="AG722" i="6" s="1"/>
  <c r="S722" i="6"/>
  <c r="T722" i="6" s="1"/>
  <c r="M722" i="6"/>
  <c r="Q722" i="6" s="1"/>
  <c r="U722" i="6" s="1"/>
  <c r="E722" i="6"/>
  <c r="J722" i="6"/>
  <c r="B722" i="6" l="1"/>
  <c r="V722" i="6" s="1"/>
  <c r="AD723" i="6"/>
  <c r="AL723" i="6"/>
  <c r="E723" i="6" s="1"/>
  <c r="AE723" i="6"/>
  <c r="D723" i="6"/>
  <c r="AO724" i="6"/>
  <c r="AR724" i="6" s="1"/>
  <c r="AC723" i="6"/>
  <c r="M723" i="6" l="1"/>
  <c r="Q723" i="6" s="1"/>
  <c r="AS724" i="6"/>
  <c r="S723" i="6"/>
  <c r="T723" i="6" s="1"/>
  <c r="U723" i="6" s="1"/>
  <c r="I723" i="6"/>
  <c r="AF723" i="6"/>
  <c r="Y724" i="6"/>
  <c r="F724" i="6" s="1"/>
  <c r="AT724" i="6"/>
  <c r="AB724" i="6" s="1"/>
  <c r="R724" i="6" s="1"/>
  <c r="X724" i="6"/>
  <c r="J723" i="6" s="1"/>
  <c r="AU724" i="6" l="1"/>
  <c r="B723" i="6"/>
  <c r="V723" i="6" s="1"/>
  <c r="AA724" i="6"/>
  <c r="N724" i="6" s="1"/>
  <c r="AG723" i="6"/>
  <c r="AO725" i="6" l="1"/>
  <c r="AR725" i="6" s="1"/>
  <c r="AC724" i="6"/>
  <c r="AN724" i="6"/>
  <c r="AK724" i="6" s="1"/>
  <c r="AS725" i="6" l="1"/>
  <c r="AL724" i="6"/>
  <c r="E724" i="6" s="1"/>
  <c r="D724" i="6"/>
  <c r="AE724" i="6"/>
  <c r="AD724" i="6"/>
  <c r="I724" i="6"/>
  <c r="Y725" i="6"/>
  <c r="F725" i="6" s="1"/>
  <c r="AT725" i="6"/>
  <c r="AB725" i="6" s="1"/>
  <c r="R725" i="6" s="1"/>
  <c r="X725" i="6"/>
  <c r="J724" i="6" s="1"/>
  <c r="AF724" i="6" l="1"/>
  <c r="AG724" i="6" s="1"/>
  <c r="AU725" i="6"/>
  <c r="B724" i="6"/>
  <c r="M724" i="6"/>
  <c r="Q724" i="6" s="1"/>
  <c r="AA725" i="6"/>
  <c r="N725" i="6" s="1"/>
  <c r="S724" i="6"/>
  <c r="T724" i="6" s="1"/>
  <c r="AN725" i="6"/>
  <c r="AK725" i="6" s="1"/>
  <c r="U724" i="6" l="1"/>
  <c r="V724" i="6" s="1"/>
  <c r="AL725" i="6"/>
  <c r="E725" i="6" s="1"/>
  <c r="AD725" i="6"/>
  <c r="D725" i="6"/>
  <c r="AE725" i="6"/>
  <c r="AO726" i="6"/>
  <c r="AR726" i="6" s="1"/>
  <c r="AC725" i="6"/>
  <c r="AS726" i="6" l="1"/>
  <c r="M725" i="6"/>
  <c r="Q725" i="6" s="1"/>
  <c r="S725" i="6"/>
  <c r="T725" i="6" s="1"/>
  <c r="I725" i="6"/>
  <c r="AF725" i="6"/>
  <c r="Y726" i="6"/>
  <c r="F726" i="6" s="1"/>
  <c r="X726" i="6"/>
  <c r="J725" i="6" s="1"/>
  <c r="AT726" i="6"/>
  <c r="AB726" i="6" s="1"/>
  <c r="R726" i="6" s="1"/>
  <c r="AU726" i="6" l="1"/>
  <c r="U725" i="6"/>
  <c r="B725" i="6"/>
  <c r="V725" i="6" s="1"/>
  <c r="AA726" i="6"/>
  <c r="N726" i="6" s="1"/>
  <c r="AG725" i="6"/>
  <c r="AO727" i="6" l="1"/>
  <c r="AR727" i="6" s="1"/>
  <c r="AC726" i="6"/>
  <c r="AN726" i="6"/>
  <c r="AK726" i="6" s="1"/>
  <c r="AS727" i="6" l="1"/>
  <c r="AD726" i="6"/>
  <c r="AL726" i="6"/>
  <c r="E726" i="6" s="1"/>
  <c r="AE726" i="6"/>
  <c r="D726" i="6"/>
  <c r="I726" i="6"/>
  <c r="Y727" i="6"/>
  <c r="F727" i="6" s="1"/>
  <c r="AT727" i="6"/>
  <c r="AB727" i="6" s="1"/>
  <c r="R727" i="6" s="1"/>
  <c r="X727" i="6"/>
  <c r="AU727" i="6" l="1"/>
  <c r="AN727" i="6" s="1"/>
  <c r="AK727" i="6" s="1"/>
  <c r="M726" i="6"/>
  <c r="Q726" i="6" s="1"/>
  <c r="S726" i="6"/>
  <c r="T726" i="6" s="1"/>
  <c r="AA727" i="6"/>
  <c r="AF726" i="6"/>
  <c r="AG726" i="6" s="1"/>
  <c r="J726" i="6"/>
  <c r="B726" i="6" s="1"/>
  <c r="U726" i="6" l="1"/>
  <c r="V726" i="6" s="1"/>
  <c r="D727" i="6"/>
  <c r="AE727" i="6"/>
  <c r="AL727" i="6"/>
  <c r="E727" i="6" s="1"/>
  <c r="AD727" i="6"/>
  <c r="AO728" i="6"/>
  <c r="AR728" i="6" s="1"/>
  <c r="AC727" i="6"/>
  <c r="I727" i="6" s="1"/>
  <c r="N727" i="6"/>
  <c r="S727" i="6" l="1"/>
  <c r="T727" i="6" s="1"/>
  <c r="AS728" i="6"/>
  <c r="Y728" i="6"/>
  <c r="F728" i="6" s="1"/>
  <c r="X728" i="6"/>
  <c r="AT728" i="6"/>
  <c r="AB728" i="6" s="1"/>
  <c r="R728" i="6" s="1"/>
  <c r="M727" i="6"/>
  <c r="Q727" i="6" s="1"/>
  <c r="AF727" i="6"/>
  <c r="U727" i="6" l="1"/>
  <c r="AU728" i="6"/>
  <c r="AN728" i="6" s="1"/>
  <c r="AK728" i="6" s="1"/>
  <c r="J727" i="6"/>
  <c r="B727" i="6" s="1"/>
  <c r="AG727" i="6"/>
  <c r="AA728" i="6"/>
  <c r="N728" i="6" s="1"/>
  <c r="V727" i="6" l="1"/>
  <c r="AL728" i="6"/>
  <c r="E728" i="6" s="1"/>
  <c r="AE728" i="6"/>
  <c r="D728" i="6"/>
  <c r="AD728" i="6"/>
  <c r="AO729" i="6"/>
  <c r="AR729" i="6" s="1"/>
  <c r="AC728" i="6"/>
  <c r="I728" i="6" s="1"/>
  <c r="S728" i="6" l="1"/>
  <c r="T728" i="6" s="1"/>
  <c r="M728" i="6"/>
  <c r="Q728" i="6" s="1"/>
  <c r="AS729" i="6"/>
  <c r="Y729" i="6"/>
  <c r="F729" i="6" s="1"/>
  <c r="AT729" i="6"/>
  <c r="AB729" i="6" s="1"/>
  <c r="R729" i="6" s="1"/>
  <c r="X729" i="6"/>
  <c r="AF728" i="6"/>
  <c r="U728" i="6" l="1"/>
  <c r="AU729" i="6"/>
  <c r="AN729" i="6" s="1"/>
  <c r="AK729" i="6" s="1"/>
  <c r="AA729" i="6"/>
  <c r="N729" i="6" s="1"/>
  <c r="J728" i="6"/>
  <c r="B728" i="6" s="1"/>
  <c r="AG728" i="6"/>
  <c r="V728" i="6" l="1"/>
  <c r="D729" i="6"/>
  <c r="AD729" i="6"/>
  <c r="AE729" i="6"/>
  <c r="AL729" i="6"/>
  <c r="E729" i="6" s="1"/>
  <c r="AO730" i="6"/>
  <c r="AR730" i="6" s="1"/>
  <c r="AC729" i="6"/>
  <c r="I729" i="6" s="1"/>
  <c r="AS730" i="6" l="1"/>
  <c r="AA730" i="6" s="1"/>
  <c r="N730" i="6" s="1"/>
  <c r="S729" i="6"/>
  <c r="T729" i="6" s="1"/>
  <c r="M729" i="6"/>
  <c r="Q729" i="6" s="1"/>
  <c r="U729" i="6" s="1"/>
  <c r="AF729" i="6"/>
  <c r="Y730" i="6"/>
  <c r="F730" i="6" s="1"/>
  <c r="AT730" i="6"/>
  <c r="AB730" i="6" s="1"/>
  <c r="R730" i="6" s="1"/>
  <c r="X730" i="6"/>
  <c r="AU730" i="6" l="1"/>
  <c r="AC730" i="6" s="1"/>
  <c r="I730" i="6" s="1"/>
  <c r="AG729" i="6"/>
  <c r="J729" i="6"/>
  <c r="B729" i="6" s="1"/>
  <c r="V729" i="6" s="1"/>
  <c r="AN730" i="6" l="1"/>
  <c r="AO731" i="6"/>
  <c r="AR731" i="6" s="1"/>
  <c r="AT731" i="6" s="1"/>
  <c r="AB731" i="6" s="1"/>
  <c r="R731" i="6" s="1"/>
  <c r="AK730" i="6" l="1"/>
  <c r="D730" i="6" s="1"/>
  <c r="X731" i="6"/>
  <c r="J730" i="6" s="1"/>
  <c r="Y731" i="6"/>
  <c r="F731" i="6" s="1"/>
  <c r="AE730" i="6"/>
  <c r="AD730" i="6"/>
  <c r="AL730" i="6"/>
  <c r="E730" i="6" s="1"/>
  <c r="AS731" i="6"/>
  <c r="AA731" i="6" s="1"/>
  <c r="N731" i="6" s="1"/>
  <c r="AF730" i="6" l="1"/>
  <c r="AG730" i="6" s="1"/>
  <c r="S730" i="6"/>
  <c r="T730" i="6" s="1"/>
  <c r="AU731" i="6"/>
  <c r="AN731" i="6" s="1"/>
  <c r="AK731" i="6" s="1"/>
  <c r="B730" i="6"/>
  <c r="M730" i="6"/>
  <c r="Q730" i="6" s="1"/>
  <c r="U730" i="6" l="1"/>
  <c r="V730" i="6" s="1"/>
  <c r="AC731" i="6"/>
  <c r="I731" i="6" s="1"/>
  <c r="AO732" i="6"/>
  <c r="AR732" i="6" s="1"/>
  <c r="AT732" i="6" s="1"/>
  <c r="AB732" i="6" s="1"/>
  <c r="R732" i="6" s="1"/>
  <c r="AL731" i="6"/>
  <c r="E731" i="6" s="1"/>
  <c r="D731" i="6"/>
  <c r="AE731" i="6"/>
  <c r="AD731" i="6"/>
  <c r="AS732" i="6"/>
  <c r="X732" i="6" l="1"/>
  <c r="Y732" i="6"/>
  <c r="F732" i="6" s="1"/>
  <c r="S731" i="6"/>
  <c r="T731" i="6" s="1"/>
  <c r="M731" i="6"/>
  <c r="Q731" i="6" s="1"/>
  <c r="U731" i="6" s="1"/>
  <c r="AF731" i="6"/>
  <c r="AG731" i="6" s="1"/>
  <c r="AU732" i="6"/>
  <c r="AN732" i="6" s="1"/>
  <c r="AK732" i="6" s="1"/>
  <c r="J731" i="6"/>
  <c r="B731" i="6" s="1"/>
  <c r="AA732" i="6"/>
  <c r="N732" i="6" s="1"/>
  <c r="V731" i="6" l="1"/>
  <c r="AL732" i="6"/>
  <c r="E732" i="6" s="1"/>
  <c r="AD732" i="6"/>
  <c r="AE732" i="6"/>
  <c r="D732" i="6"/>
  <c r="AO733" i="6"/>
  <c r="AR733" i="6" s="1"/>
  <c r="AC732" i="6"/>
  <c r="S732" i="6" l="1"/>
  <c r="T732" i="6" s="1"/>
  <c r="M732" i="6"/>
  <c r="Q732" i="6" s="1"/>
  <c r="AS733" i="6"/>
  <c r="I732" i="6"/>
  <c r="AF732" i="6"/>
  <c r="Y733" i="6"/>
  <c r="F733" i="6" s="1"/>
  <c r="X733" i="6"/>
  <c r="J732" i="6" s="1"/>
  <c r="AT733" i="6"/>
  <c r="AB733" i="6" s="1"/>
  <c r="R733" i="6" s="1"/>
  <c r="U732" i="6" l="1"/>
  <c r="AU733" i="6"/>
  <c r="AN733" i="6" s="1"/>
  <c r="AK733" i="6" s="1"/>
  <c r="AG732" i="6"/>
  <c r="B732" i="6"/>
  <c r="V732" i="6" s="1"/>
  <c r="AA733" i="6"/>
  <c r="N733" i="6" s="1"/>
  <c r="AE733" i="6" l="1"/>
  <c r="AL733" i="6"/>
  <c r="E733" i="6" s="1"/>
  <c r="AD733" i="6"/>
  <c r="D733" i="6"/>
  <c r="AO734" i="6"/>
  <c r="AR734" i="6" s="1"/>
  <c r="AC733" i="6"/>
  <c r="I733" i="6" s="1"/>
  <c r="S733" i="6" l="1"/>
  <c r="T733" i="6" s="1"/>
  <c r="AF733" i="6"/>
  <c r="AS734" i="6"/>
  <c r="Y734" i="6"/>
  <c r="F734" i="6" s="1"/>
  <c r="X734" i="6"/>
  <c r="AT734" i="6"/>
  <c r="AB734" i="6" s="1"/>
  <c r="R734" i="6" s="1"/>
  <c r="M733" i="6"/>
  <c r="Q733" i="6" s="1"/>
  <c r="U733" i="6" l="1"/>
  <c r="AU734" i="6"/>
  <c r="AA734" i="6"/>
  <c r="N734" i="6" s="1"/>
  <c r="AG733" i="6"/>
  <c r="J733" i="6"/>
  <c r="B733" i="6" s="1"/>
  <c r="V733" i="6" s="1"/>
  <c r="AO735" i="6" l="1"/>
  <c r="AR735" i="6" s="1"/>
  <c r="AC734" i="6"/>
  <c r="I734" i="6" s="1"/>
  <c r="AN734" i="6"/>
  <c r="AK734" i="6" s="1"/>
  <c r="AS735" i="6" l="1"/>
  <c r="D734" i="6"/>
  <c r="AL734" i="6"/>
  <c r="E734" i="6" s="1"/>
  <c r="AE734" i="6"/>
  <c r="AD734" i="6"/>
  <c r="Y735" i="6"/>
  <c r="F735" i="6" s="1"/>
  <c r="AT735" i="6"/>
  <c r="AB735" i="6" s="1"/>
  <c r="R735" i="6" s="1"/>
  <c r="X735" i="6"/>
  <c r="AF734" i="6" l="1"/>
  <c r="AU735" i="6"/>
  <c r="M734" i="6"/>
  <c r="Q734" i="6" s="1"/>
  <c r="J734" i="6"/>
  <c r="B734" i="6" s="1"/>
  <c r="AG734" i="6"/>
  <c r="AA735" i="6"/>
  <c r="N735" i="6" s="1"/>
  <c r="S734" i="6"/>
  <c r="T734" i="6" s="1"/>
  <c r="U734" i="6" l="1"/>
  <c r="V734" i="6" s="1"/>
  <c r="AO736" i="6"/>
  <c r="AR736" i="6" s="1"/>
  <c r="AC735" i="6"/>
  <c r="I735" i="6" s="1"/>
  <c r="AN735" i="6"/>
  <c r="AK735" i="6" s="1"/>
  <c r="AS736" i="6" l="1"/>
  <c r="AD735" i="6"/>
  <c r="AE735" i="6"/>
  <c r="D735" i="6"/>
  <c r="AL735" i="6"/>
  <c r="E735" i="6" s="1"/>
  <c r="Y736" i="6"/>
  <c r="F736" i="6" s="1"/>
  <c r="X736" i="6"/>
  <c r="AT736" i="6"/>
  <c r="AB736" i="6" s="1"/>
  <c r="R736" i="6" s="1"/>
  <c r="AU736" i="6" l="1"/>
  <c r="AA736" i="6"/>
  <c r="N736" i="6" s="1"/>
  <c r="J735" i="6"/>
  <c r="B735" i="6" s="1"/>
  <c r="M735" i="6"/>
  <c r="Q735" i="6" s="1"/>
  <c r="S735" i="6"/>
  <c r="T735" i="6" s="1"/>
  <c r="AF735" i="6"/>
  <c r="AG735" i="6" s="1"/>
  <c r="AO737" i="6" l="1"/>
  <c r="AR737" i="6" s="1"/>
  <c r="AC736" i="6"/>
  <c r="I736" i="6" s="1"/>
  <c r="AN736" i="6"/>
  <c r="AK736" i="6" s="1"/>
  <c r="U735" i="6"/>
  <c r="V735" i="6" s="1"/>
  <c r="AS737" i="6" l="1"/>
  <c r="AL736" i="6"/>
  <c r="E736" i="6" s="1"/>
  <c r="AE736" i="6"/>
  <c r="D736" i="6"/>
  <c r="AD736" i="6"/>
  <c r="Y737" i="6"/>
  <c r="F737" i="6" s="1"/>
  <c r="AT737" i="6"/>
  <c r="AB737" i="6" s="1"/>
  <c r="R737" i="6" s="1"/>
  <c r="X737" i="6"/>
  <c r="AF736" i="6" l="1"/>
  <c r="AG736" i="6" s="1"/>
  <c r="AU737" i="6"/>
  <c r="M736" i="6"/>
  <c r="Q736" i="6" s="1"/>
  <c r="J736" i="6"/>
  <c r="B736" i="6" s="1"/>
  <c r="S736" i="6"/>
  <c r="T736" i="6" s="1"/>
  <c r="AA737" i="6"/>
  <c r="N737" i="6" s="1"/>
  <c r="U736" i="6" l="1"/>
  <c r="V736" i="6" s="1"/>
  <c r="AO738" i="6"/>
  <c r="AR738" i="6" s="1"/>
  <c r="AC737" i="6"/>
  <c r="I737" i="6" s="1"/>
  <c r="AN737" i="6"/>
  <c r="AK737" i="6" s="1"/>
  <c r="AS738" i="6" l="1"/>
  <c r="AD737" i="6"/>
  <c r="AL737" i="6"/>
  <c r="E737" i="6" s="1"/>
  <c r="D737" i="6"/>
  <c r="AE737" i="6"/>
  <c r="Y738" i="6"/>
  <c r="F738" i="6" s="1"/>
  <c r="X738" i="6"/>
  <c r="AT738" i="6"/>
  <c r="AB738" i="6" s="1"/>
  <c r="R738" i="6" s="1"/>
  <c r="M737" i="6" l="1"/>
  <c r="Q737" i="6" s="1"/>
  <c r="AU738" i="6"/>
  <c r="S737" i="6"/>
  <c r="T737" i="6" s="1"/>
  <c r="J737" i="6"/>
  <c r="B737" i="6" s="1"/>
  <c r="AA738" i="6"/>
  <c r="N738" i="6" s="1"/>
  <c r="AF737" i="6"/>
  <c r="AG737" i="6" s="1"/>
  <c r="U737" i="6" l="1"/>
  <c r="V737" i="6" s="1"/>
  <c r="AO739" i="6"/>
  <c r="AR739" i="6" s="1"/>
  <c r="AC738" i="6"/>
  <c r="AN738" i="6"/>
  <c r="AK738" i="6" s="1"/>
  <c r="AS739" i="6" l="1"/>
  <c r="AL738" i="6"/>
  <c r="E738" i="6" s="1"/>
  <c r="AD738" i="6"/>
  <c r="D738" i="6"/>
  <c r="AE738" i="6"/>
  <c r="I738" i="6"/>
  <c r="Y739" i="6"/>
  <c r="F739" i="6" s="1"/>
  <c r="X739" i="6"/>
  <c r="AT739" i="6"/>
  <c r="AB739" i="6" s="1"/>
  <c r="R739" i="6" s="1"/>
  <c r="AU739" i="6" l="1"/>
  <c r="M738" i="6"/>
  <c r="Q738" i="6" s="1"/>
  <c r="S738" i="6"/>
  <c r="T738" i="6" s="1"/>
  <c r="AF738" i="6"/>
  <c r="AG738" i="6" s="1"/>
  <c r="J738" i="6"/>
  <c r="B738" i="6" s="1"/>
  <c r="AA739" i="6"/>
  <c r="N739" i="6" s="1"/>
  <c r="U738" i="6" l="1"/>
  <c r="V738" i="6" s="1"/>
  <c r="AO740" i="6"/>
  <c r="AR740" i="6" s="1"/>
  <c r="AC739" i="6"/>
  <c r="I739" i="6" s="1"/>
  <c r="AN739" i="6"/>
  <c r="AK739" i="6" s="1"/>
  <c r="AS740" i="6" l="1"/>
  <c r="D739" i="6"/>
  <c r="AL739" i="6"/>
  <c r="E739" i="6" s="1"/>
  <c r="AD739" i="6"/>
  <c r="AE739" i="6"/>
  <c r="Y740" i="6"/>
  <c r="F740" i="6" s="1"/>
  <c r="AT740" i="6"/>
  <c r="AB740" i="6" s="1"/>
  <c r="R740" i="6" s="1"/>
  <c r="X740" i="6"/>
  <c r="M739" i="6" l="1"/>
  <c r="Q739" i="6" s="1"/>
  <c r="AU740" i="6"/>
  <c r="AN740" i="6" s="1"/>
  <c r="AK740" i="6" s="1"/>
  <c r="AF739" i="6"/>
  <c r="AG739" i="6" s="1"/>
  <c r="AA740" i="6"/>
  <c r="N740" i="6" s="1"/>
  <c r="J739" i="6"/>
  <c r="B739" i="6" s="1"/>
  <c r="S739" i="6"/>
  <c r="T739" i="6" s="1"/>
  <c r="U739" i="6" l="1"/>
  <c r="V739" i="6" s="1"/>
  <c r="D740" i="6"/>
  <c r="AL740" i="6"/>
  <c r="E740" i="6" s="1"/>
  <c r="AE740" i="6"/>
  <c r="AD740" i="6"/>
  <c r="AO741" i="6"/>
  <c r="AR741" i="6" s="1"/>
  <c r="AC740" i="6"/>
  <c r="M740" i="6" l="1"/>
  <c r="Q740" i="6" s="1"/>
  <c r="AS741" i="6"/>
  <c r="I740" i="6"/>
  <c r="AF740" i="6"/>
  <c r="Y741" i="6"/>
  <c r="F741" i="6" s="1"/>
  <c r="X741" i="6"/>
  <c r="J740" i="6" s="1"/>
  <c r="AT741" i="6"/>
  <c r="AB741" i="6" s="1"/>
  <c r="R741" i="6" s="1"/>
  <c r="S740" i="6"/>
  <c r="T740" i="6" s="1"/>
  <c r="U740" i="6" l="1"/>
  <c r="B740" i="6"/>
  <c r="V740" i="6" s="1"/>
  <c r="AU741" i="6"/>
  <c r="AN741" i="6" s="1"/>
  <c r="AK741" i="6" s="1"/>
  <c r="AG740" i="6"/>
  <c r="AA741" i="6"/>
  <c r="N741" i="6" s="1"/>
  <c r="AE741" i="6" l="1"/>
  <c r="AL741" i="6"/>
  <c r="E741" i="6" s="1"/>
  <c r="D741" i="6"/>
  <c r="AD741" i="6"/>
  <c r="AO742" i="6"/>
  <c r="AR742" i="6" s="1"/>
  <c r="AC741" i="6"/>
  <c r="AS742" i="6" l="1"/>
  <c r="I741" i="6"/>
  <c r="AF741" i="6"/>
  <c r="S741" i="6"/>
  <c r="T741" i="6" s="1"/>
  <c r="Y742" i="6"/>
  <c r="F742" i="6" s="1"/>
  <c r="AT742" i="6"/>
  <c r="AB742" i="6" s="1"/>
  <c r="R742" i="6" s="1"/>
  <c r="X742" i="6"/>
  <c r="M741" i="6"/>
  <c r="Q741" i="6" s="1"/>
  <c r="U741" i="6" l="1"/>
  <c r="AU742" i="6"/>
  <c r="AN742" i="6" s="1"/>
  <c r="AK742" i="6" s="1"/>
  <c r="J741" i="6"/>
  <c r="B741" i="6" s="1"/>
  <c r="AG741" i="6"/>
  <c r="AA742" i="6"/>
  <c r="N742" i="6" s="1"/>
  <c r="V741" i="6" l="1"/>
  <c r="AE742" i="6"/>
  <c r="D742" i="6"/>
  <c r="AL742" i="6"/>
  <c r="E742" i="6" s="1"/>
  <c r="AD742" i="6"/>
  <c r="AO743" i="6"/>
  <c r="AR743" i="6" s="1"/>
  <c r="AC742" i="6"/>
  <c r="I742" i="6" s="1"/>
  <c r="AS743" i="6" l="1"/>
  <c r="AA743" i="6" s="1"/>
  <c r="N743" i="6" s="1"/>
  <c r="Y743" i="6"/>
  <c r="F743" i="6" s="1"/>
  <c r="AT743" i="6"/>
  <c r="AB743" i="6" s="1"/>
  <c r="R743" i="6" s="1"/>
  <c r="X743" i="6"/>
  <c r="S742" i="6"/>
  <c r="T742" i="6" s="1"/>
  <c r="AF742" i="6"/>
  <c r="M742" i="6"/>
  <c r="Q742" i="6" s="1"/>
  <c r="AU743" i="6" l="1"/>
  <c r="U742" i="6"/>
  <c r="AG742" i="6"/>
  <c r="J742" i="6"/>
  <c r="B742" i="6" s="1"/>
  <c r="V742" i="6" s="1"/>
  <c r="AO744" i="6" l="1"/>
  <c r="AR744" i="6" s="1"/>
  <c r="AC743" i="6"/>
  <c r="AN743" i="6"/>
  <c r="AK743" i="6" s="1"/>
  <c r="AS744" i="6" l="1"/>
  <c r="I743" i="6"/>
  <c r="AE743" i="6"/>
  <c r="AL743" i="6"/>
  <c r="E743" i="6" s="1"/>
  <c r="AD743" i="6"/>
  <c r="D743" i="6"/>
  <c r="Y744" i="6"/>
  <c r="F744" i="6" s="1"/>
  <c r="AT744" i="6"/>
  <c r="AB744" i="6" s="1"/>
  <c r="R744" i="6" s="1"/>
  <c r="X744" i="6"/>
  <c r="AU744" i="6" l="1"/>
  <c r="AF743" i="6"/>
  <c r="S743" i="6"/>
  <c r="T743" i="6" s="1"/>
  <c r="AA744" i="6"/>
  <c r="N744" i="6" s="1"/>
  <c r="AN744" i="6"/>
  <c r="AK744" i="6" s="1"/>
  <c r="M743" i="6"/>
  <c r="Q743" i="6" s="1"/>
  <c r="J743" i="6"/>
  <c r="B743" i="6" s="1"/>
  <c r="AG743" i="6"/>
  <c r="U743" i="6" l="1"/>
  <c r="V743" i="6" s="1"/>
  <c r="D744" i="6"/>
  <c r="AL744" i="6"/>
  <c r="E744" i="6" s="1"/>
  <c r="AD744" i="6"/>
  <c r="AE744" i="6"/>
  <c r="AO745" i="6"/>
  <c r="AR745" i="6" s="1"/>
  <c r="AC744" i="6"/>
  <c r="I744" i="6" s="1"/>
  <c r="AS745" i="6" l="1"/>
  <c r="M744" i="6"/>
  <c r="Q744" i="6" s="1"/>
  <c r="AF744" i="6"/>
  <c r="Y745" i="6"/>
  <c r="F745" i="6" s="1"/>
  <c r="X745" i="6"/>
  <c r="AT745" i="6"/>
  <c r="AB745" i="6" s="1"/>
  <c r="R745" i="6" s="1"/>
  <c r="S744" i="6"/>
  <c r="T744" i="6" s="1"/>
  <c r="U744" i="6" s="1"/>
  <c r="AU745" i="6" l="1"/>
  <c r="AN745" i="6" s="1"/>
  <c r="AK745" i="6" s="1"/>
  <c r="J744" i="6"/>
  <c r="B744" i="6" s="1"/>
  <c r="V744" i="6" s="1"/>
  <c r="AG744" i="6"/>
  <c r="AA745" i="6"/>
  <c r="N745" i="6" s="1"/>
  <c r="AE745" i="6" l="1"/>
  <c r="AL745" i="6"/>
  <c r="E745" i="6" s="1"/>
  <c r="AD745" i="6"/>
  <c r="D745" i="6"/>
  <c r="AO746" i="6"/>
  <c r="AR746" i="6" s="1"/>
  <c r="AC745" i="6"/>
  <c r="I745" i="6" s="1"/>
  <c r="AS746" i="6" l="1"/>
  <c r="S745" i="6"/>
  <c r="T745" i="6" s="1"/>
  <c r="AF745" i="6"/>
  <c r="Y746" i="6"/>
  <c r="F746" i="6" s="1"/>
  <c r="X746" i="6"/>
  <c r="AT746" i="6"/>
  <c r="AB746" i="6" s="1"/>
  <c r="R746" i="6" s="1"/>
  <c r="M745" i="6"/>
  <c r="Q745" i="6" s="1"/>
  <c r="U745" i="6" s="1"/>
  <c r="AU746" i="6" l="1"/>
  <c r="AN746" i="6" s="1"/>
  <c r="AK746" i="6" s="1"/>
  <c r="J745" i="6"/>
  <c r="B745" i="6" s="1"/>
  <c r="V745" i="6" s="1"/>
  <c r="AG745" i="6"/>
  <c r="AA746" i="6"/>
  <c r="N746" i="6" s="1"/>
  <c r="D746" i="6" l="1"/>
  <c r="AE746" i="6"/>
  <c r="AL746" i="6"/>
  <c r="E746" i="6" s="1"/>
  <c r="AD746" i="6"/>
  <c r="AO747" i="6"/>
  <c r="AR747" i="6" s="1"/>
  <c r="AC746" i="6"/>
  <c r="AS747" i="6" l="1"/>
  <c r="I746" i="6"/>
  <c r="AF746" i="6"/>
  <c r="M746" i="6"/>
  <c r="Q746" i="6" s="1"/>
  <c r="Y747" i="6"/>
  <c r="F747" i="6" s="1"/>
  <c r="X747" i="6"/>
  <c r="AT747" i="6"/>
  <c r="AB747" i="6" s="1"/>
  <c r="R747" i="6" s="1"/>
  <c r="S746" i="6"/>
  <c r="T746" i="6" s="1"/>
  <c r="AU747" i="6" l="1"/>
  <c r="AN747" i="6" s="1"/>
  <c r="AK747" i="6" s="1"/>
  <c r="U746" i="6"/>
  <c r="AG746" i="6"/>
  <c r="J746" i="6"/>
  <c r="B746" i="6" s="1"/>
  <c r="V746" i="6" s="1"/>
  <c r="AA747" i="6"/>
  <c r="N747" i="6" s="1"/>
  <c r="AE747" i="6" l="1"/>
  <c r="AL747" i="6"/>
  <c r="E747" i="6" s="1"/>
  <c r="AD747" i="6"/>
  <c r="D747" i="6"/>
  <c r="AO748" i="6"/>
  <c r="AR748" i="6" s="1"/>
  <c r="AC747" i="6"/>
  <c r="S747" i="6" l="1"/>
  <c r="T747" i="6" s="1"/>
  <c r="AS748" i="6"/>
  <c r="I747" i="6"/>
  <c r="AF747" i="6"/>
  <c r="Y748" i="6"/>
  <c r="F748" i="6" s="1"/>
  <c r="X748" i="6"/>
  <c r="J747" i="6" s="1"/>
  <c r="AT748" i="6"/>
  <c r="AB748" i="6" s="1"/>
  <c r="R748" i="6" s="1"/>
  <c r="M747" i="6"/>
  <c r="Q747" i="6" s="1"/>
  <c r="U747" i="6" s="1"/>
  <c r="B747" i="6" l="1"/>
  <c r="V747" i="6" s="1"/>
  <c r="AU748" i="6"/>
  <c r="AN748" i="6" s="1"/>
  <c r="AK748" i="6" s="1"/>
  <c r="AG747" i="6"/>
  <c r="AA748" i="6"/>
  <c r="N748" i="6" s="1"/>
  <c r="AE748" i="6" l="1"/>
  <c r="AD748" i="6"/>
  <c r="D748" i="6"/>
  <c r="AL748" i="6"/>
  <c r="E748" i="6" s="1"/>
  <c r="AO749" i="6"/>
  <c r="AR749" i="6" s="1"/>
  <c r="AC748" i="6"/>
  <c r="I748" i="6" s="1"/>
  <c r="AS749" i="6" l="1"/>
  <c r="S748" i="6"/>
  <c r="T748" i="6" s="1"/>
  <c r="AF748" i="6"/>
  <c r="Y749" i="6"/>
  <c r="F749" i="6" s="1"/>
  <c r="X749" i="6"/>
  <c r="AT749" i="6"/>
  <c r="AB749" i="6" s="1"/>
  <c r="R749" i="6" s="1"/>
  <c r="M748" i="6"/>
  <c r="Q748" i="6" s="1"/>
  <c r="AU749" i="6" l="1"/>
  <c r="AN749" i="6" s="1"/>
  <c r="AK749" i="6" s="1"/>
  <c r="AA749" i="6"/>
  <c r="N749" i="6" s="1"/>
  <c r="U748" i="6"/>
  <c r="J748" i="6"/>
  <c r="B748" i="6" s="1"/>
  <c r="AG748" i="6"/>
  <c r="D749" i="6" l="1"/>
  <c r="AE749" i="6"/>
  <c r="AL749" i="6"/>
  <c r="E749" i="6" s="1"/>
  <c r="AD749" i="6"/>
  <c r="V748" i="6"/>
  <c r="AO750" i="6"/>
  <c r="AR750" i="6" s="1"/>
  <c r="AC749" i="6"/>
  <c r="AS750" i="6" l="1"/>
  <c r="I749" i="6"/>
  <c r="AF749" i="6"/>
  <c r="Y750" i="6"/>
  <c r="F750" i="6" s="1"/>
  <c r="AT750" i="6"/>
  <c r="AB750" i="6" s="1"/>
  <c r="R750" i="6" s="1"/>
  <c r="X750" i="6"/>
  <c r="M749" i="6"/>
  <c r="Q749" i="6" s="1"/>
  <c r="S749" i="6"/>
  <c r="T749" i="6" s="1"/>
  <c r="AU750" i="6" l="1"/>
  <c r="AN750" i="6" s="1"/>
  <c r="AK750" i="6" s="1"/>
  <c r="U749" i="6"/>
  <c r="AG749" i="6"/>
  <c r="J749" i="6"/>
  <c r="B749" i="6" s="1"/>
  <c r="V749" i="6" s="1"/>
  <c r="AA750" i="6"/>
  <c r="N750" i="6" s="1"/>
  <c r="AE750" i="6" l="1"/>
  <c r="AL750" i="6"/>
  <c r="E750" i="6" s="1"/>
  <c r="AD750" i="6"/>
  <c r="D750" i="6"/>
  <c r="AO751" i="6"/>
  <c r="AR751" i="6" s="1"/>
  <c r="AC750" i="6"/>
  <c r="I750" i="6" s="1"/>
  <c r="AS751" i="6" l="1"/>
  <c r="Y751" i="6"/>
  <c r="F751" i="6" s="1"/>
  <c r="AT751" i="6"/>
  <c r="AB751" i="6" s="1"/>
  <c r="R751" i="6" s="1"/>
  <c r="X751" i="6"/>
  <c r="M750" i="6"/>
  <c r="Q750" i="6" s="1"/>
  <c r="S750" i="6"/>
  <c r="T750" i="6" s="1"/>
  <c r="AF750" i="6"/>
  <c r="AU751" i="6" l="1"/>
  <c r="AA751" i="6"/>
  <c r="N751" i="6" s="1"/>
  <c r="J750" i="6"/>
  <c r="B750" i="6" s="1"/>
  <c r="AG750" i="6"/>
  <c r="U750" i="6"/>
  <c r="AO752" i="6" l="1"/>
  <c r="AR752" i="6" s="1"/>
  <c r="AC751" i="6"/>
  <c r="I751" i="6" s="1"/>
  <c r="AN751" i="6"/>
  <c r="AK751" i="6" s="1"/>
  <c r="V750" i="6"/>
  <c r="AS752" i="6" l="1"/>
  <c r="AL751" i="6"/>
  <c r="E751" i="6" s="1"/>
  <c r="AE751" i="6"/>
  <c r="M751" i="6" s="1"/>
  <c r="Q751" i="6" s="1"/>
  <c r="D751" i="6"/>
  <c r="AD751" i="6"/>
  <c r="Y752" i="6"/>
  <c r="F752" i="6" s="1"/>
  <c r="AT752" i="6"/>
  <c r="AB752" i="6" s="1"/>
  <c r="R752" i="6" s="1"/>
  <c r="X752" i="6"/>
  <c r="AF751" i="6" l="1"/>
  <c r="AG751" i="6" s="1"/>
  <c r="AU752" i="6"/>
  <c r="AA752" i="6"/>
  <c r="N752" i="6" s="1"/>
  <c r="J751" i="6"/>
  <c r="B751" i="6" s="1"/>
  <c r="S751" i="6"/>
  <c r="T751" i="6" s="1"/>
  <c r="U751" i="6" s="1"/>
  <c r="V751" i="6" l="1"/>
  <c r="AO753" i="6"/>
  <c r="AR753" i="6" s="1"/>
  <c r="AC752" i="6"/>
  <c r="I752" i="6" s="1"/>
  <c r="AN752" i="6"/>
  <c r="AK752" i="6" s="1"/>
  <c r="AS753" i="6" l="1"/>
  <c r="AA753" i="6" s="1"/>
  <c r="N753" i="6" s="1"/>
  <c r="AL752" i="6"/>
  <c r="E752" i="6" s="1"/>
  <c r="AD752" i="6"/>
  <c r="AE752" i="6"/>
  <c r="D752" i="6"/>
  <c r="AT753" i="6"/>
  <c r="AB753" i="6" s="1"/>
  <c r="R753" i="6" s="1"/>
  <c r="X753" i="6"/>
  <c r="J752" i="6" s="1"/>
  <c r="Y753" i="6"/>
  <c r="F753" i="6" s="1"/>
  <c r="AU753" i="6" l="1"/>
  <c r="M752" i="6"/>
  <c r="Q752" i="6" s="1"/>
  <c r="S752" i="6"/>
  <c r="T752" i="6" s="1"/>
  <c r="B752" i="6"/>
  <c r="AF752" i="6"/>
  <c r="AG752" i="6" s="1"/>
  <c r="U752" i="6" l="1"/>
  <c r="AO754" i="6"/>
  <c r="AR754" i="6" s="1"/>
  <c r="AC753" i="6"/>
  <c r="V752" i="6"/>
  <c r="AN753" i="6"/>
  <c r="AK753" i="6" s="1"/>
  <c r="AS754" i="6" l="1"/>
  <c r="AA754" i="6" s="1"/>
  <c r="N754" i="6" s="1"/>
  <c r="AD753" i="6"/>
  <c r="AE753" i="6"/>
  <c r="D753" i="6"/>
  <c r="AL753" i="6"/>
  <c r="E753" i="6" s="1"/>
  <c r="I753" i="6"/>
  <c r="Y754" i="6"/>
  <c r="F754" i="6" s="1"/>
  <c r="X754" i="6"/>
  <c r="AT754" i="6"/>
  <c r="AB754" i="6" s="1"/>
  <c r="R754" i="6" s="1"/>
  <c r="AF753" i="6" l="1"/>
  <c r="AU754" i="6"/>
  <c r="AN754" i="6" s="1"/>
  <c r="AK754" i="6" s="1"/>
  <c r="S753" i="6"/>
  <c r="T753" i="6" s="1"/>
  <c r="J753" i="6"/>
  <c r="B753" i="6" s="1"/>
  <c r="AG753" i="6"/>
  <c r="AO755" i="6"/>
  <c r="AR755" i="6" s="1"/>
  <c r="M753" i="6"/>
  <c r="Q753" i="6" s="1"/>
  <c r="AC754" i="6" l="1"/>
  <c r="I754" i="6" s="1"/>
  <c r="AL754" i="6"/>
  <c r="E754" i="6" s="1"/>
  <c r="AE754" i="6"/>
  <c r="D754" i="6"/>
  <c r="S754" i="6" s="1"/>
  <c r="T754" i="6" s="1"/>
  <c r="U753" i="6"/>
  <c r="V753" i="6" s="1"/>
  <c r="AD754" i="6"/>
  <c r="AS755" i="6"/>
  <c r="Y755" i="6"/>
  <c r="F755" i="6" s="1"/>
  <c r="X755" i="6"/>
  <c r="J754" i="6" s="1"/>
  <c r="AT755" i="6"/>
  <c r="AB755" i="6" s="1"/>
  <c r="R755" i="6" s="1"/>
  <c r="B754" i="6" l="1"/>
  <c r="AF754" i="6"/>
  <c r="AG754" i="6" s="1"/>
  <c r="M754" i="6"/>
  <c r="Q754" i="6" s="1"/>
  <c r="U754" i="6" s="1"/>
  <c r="AU755" i="6"/>
  <c r="AA755" i="6"/>
  <c r="N755" i="6" s="1"/>
  <c r="V754" i="6" l="1"/>
  <c r="AO756" i="6"/>
  <c r="AR756" i="6" s="1"/>
  <c r="AC755" i="6"/>
  <c r="AN755" i="6"/>
  <c r="AK755" i="6" s="1"/>
  <c r="AS756" i="6" l="1"/>
  <c r="D755" i="6"/>
  <c r="AD755" i="6"/>
  <c r="AE755" i="6"/>
  <c r="AL755" i="6"/>
  <c r="E755" i="6" s="1"/>
  <c r="I755" i="6"/>
  <c r="Y756" i="6"/>
  <c r="F756" i="6" s="1"/>
  <c r="X756" i="6"/>
  <c r="J755" i="6" s="1"/>
  <c r="AT756" i="6"/>
  <c r="AB756" i="6" s="1"/>
  <c r="R756" i="6" s="1"/>
  <c r="AU756" i="6" l="1"/>
  <c r="AN756" i="6" s="1"/>
  <c r="AK756" i="6" s="1"/>
  <c r="B755" i="6"/>
  <c r="S755" i="6"/>
  <c r="T755" i="6" s="1"/>
  <c r="M755" i="6"/>
  <c r="Q755" i="6" s="1"/>
  <c r="AF755" i="6"/>
  <c r="AG755" i="6" s="1"/>
  <c r="AA756" i="6"/>
  <c r="N756" i="6" s="1"/>
  <c r="AO757" i="6" l="1"/>
  <c r="AR757" i="6" s="1"/>
  <c r="AT757" i="6" s="1"/>
  <c r="AB757" i="6" s="1"/>
  <c r="R757" i="6" s="1"/>
  <c r="AC756" i="6"/>
  <c r="I756" i="6" s="1"/>
  <c r="U755" i="6"/>
  <c r="V755" i="6" s="1"/>
  <c r="AD756" i="6"/>
  <c r="AE756" i="6"/>
  <c r="AL756" i="6"/>
  <c r="E756" i="6" s="1"/>
  <c r="D756" i="6"/>
  <c r="Y757" i="6" l="1"/>
  <c r="F757" i="6" s="1"/>
  <c r="X757" i="6"/>
  <c r="J756" i="6" s="1"/>
  <c r="B756" i="6" s="1"/>
  <c r="AS757" i="6"/>
  <c r="AA757" i="6" s="1"/>
  <c r="N757" i="6" s="1"/>
  <c r="AF756" i="6"/>
  <c r="M756" i="6"/>
  <c r="Q756" i="6" s="1"/>
  <c r="S756" i="6"/>
  <c r="T756" i="6" s="1"/>
  <c r="AU757" i="6" l="1"/>
  <c r="AG756" i="6"/>
  <c r="U756" i="6"/>
  <c r="V756" i="6" s="1"/>
  <c r="AO758" i="6"/>
  <c r="AR758" i="6" s="1"/>
  <c r="AC757" i="6"/>
  <c r="I757" i="6" s="1"/>
  <c r="AN757" i="6"/>
  <c r="AK757" i="6" s="1"/>
  <c r="AS758" i="6" l="1"/>
  <c r="Y758" i="6"/>
  <c r="F758" i="6" s="1"/>
  <c r="AT758" i="6"/>
  <c r="AB758" i="6" s="1"/>
  <c r="R758" i="6" s="1"/>
  <c r="X758" i="6"/>
  <c r="AE757" i="6"/>
  <c r="AL757" i="6"/>
  <c r="E757" i="6" s="1"/>
  <c r="D757" i="6"/>
  <c r="AD757" i="6"/>
  <c r="AU758" i="6" l="1"/>
  <c r="AF757" i="6"/>
  <c r="AG757" i="6" s="1"/>
  <c r="J757" i="6"/>
  <c r="B757" i="6" s="1"/>
  <c r="S757" i="6"/>
  <c r="T757" i="6" s="1"/>
  <c r="AA758" i="6"/>
  <c r="N758" i="6" s="1"/>
  <c r="M757" i="6"/>
  <c r="Q757" i="6" s="1"/>
  <c r="U757" i="6" l="1"/>
  <c r="V757" i="6" s="1"/>
  <c r="AO759" i="6"/>
  <c r="AR759" i="6" s="1"/>
  <c r="AC758" i="6"/>
  <c r="I758" i="6" s="1"/>
  <c r="AN758" i="6"/>
  <c r="AK758" i="6" s="1"/>
  <c r="AS759" i="6" l="1"/>
  <c r="D758" i="6"/>
  <c r="AD758" i="6"/>
  <c r="AL758" i="6"/>
  <c r="E758" i="6" s="1"/>
  <c r="AE758" i="6"/>
  <c r="Y759" i="6"/>
  <c r="F759" i="6" s="1"/>
  <c r="X759" i="6"/>
  <c r="J758" i="6" s="1"/>
  <c r="AT759" i="6"/>
  <c r="AB759" i="6" s="1"/>
  <c r="R759" i="6" s="1"/>
  <c r="M758" i="6" l="1"/>
  <c r="Q758" i="6" s="1"/>
  <c r="AU759" i="6"/>
  <c r="AA759" i="6"/>
  <c r="N759" i="6" s="1"/>
  <c r="AN759" i="6"/>
  <c r="AK759" i="6" s="1"/>
  <c r="AF758" i="6"/>
  <c r="AG758" i="6" s="1"/>
  <c r="B758" i="6"/>
  <c r="S758" i="6"/>
  <c r="T758" i="6" s="1"/>
  <c r="U758" i="6" l="1"/>
  <c r="V758" i="6" s="1"/>
  <c r="D759" i="6"/>
  <c r="AD759" i="6"/>
  <c r="AE759" i="6"/>
  <c r="AL759" i="6"/>
  <c r="E759" i="6" s="1"/>
  <c r="AO760" i="6"/>
  <c r="AR760" i="6" s="1"/>
  <c r="AC759" i="6"/>
  <c r="I759" i="6" s="1"/>
  <c r="S759" i="6" l="1"/>
  <c r="T759" i="6" s="1"/>
  <c r="AS760" i="6"/>
  <c r="AF759" i="6"/>
  <c r="M759" i="6"/>
  <c r="Q759" i="6" s="1"/>
  <c r="Y760" i="6"/>
  <c r="F760" i="6" s="1"/>
  <c r="AT760" i="6"/>
  <c r="AB760" i="6" s="1"/>
  <c r="R760" i="6" s="1"/>
  <c r="X760" i="6"/>
  <c r="U759" i="6" l="1"/>
  <c r="AU760" i="6"/>
  <c r="AN760" i="6" s="1"/>
  <c r="AG759" i="6"/>
  <c r="J759" i="6"/>
  <c r="B759" i="6" s="1"/>
  <c r="AA760" i="6"/>
  <c r="N760" i="6" s="1"/>
  <c r="V759" i="6" l="1"/>
  <c r="AK760" i="6"/>
  <c r="D760" i="6" s="1"/>
  <c r="AD760" i="6"/>
  <c r="AO761" i="6"/>
  <c r="AR761" i="6" s="1"/>
  <c r="AC760" i="6"/>
  <c r="I760" i="6" s="1"/>
  <c r="AL760" i="6"/>
  <c r="E760" i="6" s="1"/>
  <c r="AE760" i="6"/>
  <c r="S760" i="6" l="1"/>
  <c r="T760" i="6" s="1"/>
  <c r="AS761" i="6"/>
  <c r="M760" i="6"/>
  <c r="Q760" i="6" s="1"/>
  <c r="AF760" i="6"/>
  <c r="Y761" i="6"/>
  <c r="F761" i="6" s="1"/>
  <c r="AT761" i="6"/>
  <c r="AB761" i="6" s="1"/>
  <c r="R761" i="6" s="1"/>
  <c r="X761" i="6"/>
  <c r="U760" i="6" l="1"/>
  <c r="AU761" i="6"/>
  <c r="AG760" i="6"/>
  <c r="J760" i="6"/>
  <c r="B760" i="6" s="1"/>
  <c r="AA761" i="6"/>
  <c r="N761" i="6" s="1"/>
  <c r="V760" i="6" l="1"/>
  <c r="AO762" i="6"/>
  <c r="AR762" i="6" s="1"/>
  <c r="AC761" i="6"/>
  <c r="I761" i="6" s="1"/>
  <c r="AN761" i="6"/>
  <c r="AK761" i="6" s="1"/>
  <c r="AS762" i="6" l="1"/>
  <c r="AD761" i="6"/>
  <c r="AE761" i="6"/>
  <c r="AL761" i="6"/>
  <c r="E761" i="6" s="1"/>
  <c r="D761" i="6"/>
  <c r="Y762" i="6"/>
  <c r="F762" i="6" s="1"/>
  <c r="X762" i="6"/>
  <c r="AT762" i="6"/>
  <c r="AB762" i="6" s="1"/>
  <c r="R762" i="6" s="1"/>
  <c r="S761" i="6" l="1"/>
  <c r="T761" i="6" s="1"/>
  <c r="AU762" i="6"/>
  <c r="AA762" i="6"/>
  <c r="N762" i="6" s="1"/>
  <c r="AN762" i="6"/>
  <c r="J761" i="6"/>
  <c r="B761" i="6" s="1"/>
  <c r="M761" i="6"/>
  <c r="Q761" i="6" s="1"/>
  <c r="AF761" i="6"/>
  <c r="AG761" i="6" s="1"/>
  <c r="AK762" i="6" l="1"/>
  <c r="D762" i="6" s="1"/>
  <c r="U761" i="6"/>
  <c r="V761" i="6" s="1"/>
  <c r="AE762" i="6"/>
  <c r="AL762" i="6"/>
  <c r="E762" i="6" s="1"/>
  <c r="AO763" i="6"/>
  <c r="AR763" i="6" s="1"/>
  <c r="AC762" i="6"/>
  <c r="I762" i="6" s="1"/>
  <c r="AD762" i="6"/>
  <c r="S762" i="6" l="1"/>
  <c r="T762" i="6" s="1"/>
  <c r="M762" i="6"/>
  <c r="Q762" i="6" s="1"/>
  <c r="AS763" i="6"/>
  <c r="AA763" i="6" s="1"/>
  <c r="N763" i="6" s="1"/>
  <c r="Y763" i="6"/>
  <c r="F763" i="6" s="1"/>
  <c r="AT763" i="6"/>
  <c r="AB763" i="6" s="1"/>
  <c r="R763" i="6" s="1"/>
  <c r="X763" i="6"/>
  <c r="AF762" i="6"/>
  <c r="U762" i="6" l="1"/>
  <c r="AU763" i="6"/>
  <c r="AG762" i="6"/>
  <c r="J762" i="6"/>
  <c r="B762" i="6" s="1"/>
  <c r="V762" i="6" s="1"/>
  <c r="AO764" i="6" l="1"/>
  <c r="AR764" i="6" s="1"/>
  <c r="AC763" i="6"/>
  <c r="I763" i="6" s="1"/>
  <c r="AN763" i="6"/>
  <c r="AK763" i="6" s="1"/>
  <c r="AS764" i="6" l="1"/>
  <c r="D763" i="6"/>
  <c r="AL763" i="6"/>
  <c r="E763" i="6" s="1"/>
  <c r="AE763" i="6"/>
  <c r="AD763" i="6"/>
  <c r="Y764" i="6"/>
  <c r="F764" i="6" s="1"/>
  <c r="X764" i="6"/>
  <c r="J763" i="6" s="1"/>
  <c r="AT764" i="6"/>
  <c r="AB764" i="6" s="1"/>
  <c r="R764" i="6" s="1"/>
  <c r="AF763" i="6" l="1"/>
  <c r="AG763" i="6" s="1"/>
  <c r="B763" i="6"/>
  <c r="AU764" i="6"/>
  <c r="M763" i="6"/>
  <c r="Q763" i="6" s="1"/>
  <c r="AA764" i="6"/>
  <c r="N764" i="6" s="1"/>
  <c r="S763" i="6"/>
  <c r="T763" i="6" s="1"/>
  <c r="U763" i="6" l="1"/>
  <c r="V763" i="6" s="1"/>
  <c r="AO765" i="6"/>
  <c r="AR765" i="6" s="1"/>
  <c r="AC764" i="6"/>
  <c r="I764" i="6" s="1"/>
  <c r="AN764" i="6"/>
  <c r="AK764" i="6" s="1"/>
  <c r="AS765" i="6" l="1"/>
  <c r="AD764" i="6"/>
  <c r="AE764" i="6"/>
  <c r="AL764" i="6"/>
  <c r="E764" i="6" s="1"/>
  <c r="D764" i="6"/>
  <c r="Y765" i="6"/>
  <c r="F765" i="6" s="1"/>
  <c r="X765" i="6"/>
  <c r="AT765" i="6"/>
  <c r="AB765" i="6" s="1"/>
  <c r="R765" i="6" s="1"/>
  <c r="AU765" i="6" l="1"/>
  <c r="AA765" i="6"/>
  <c r="N765" i="6" s="1"/>
  <c r="S764" i="6"/>
  <c r="T764" i="6" s="1"/>
  <c r="J764" i="6"/>
  <c r="B764" i="6" s="1"/>
  <c r="M764" i="6"/>
  <c r="Q764" i="6" s="1"/>
  <c r="AF764" i="6"/>
  <c r="AG764" i="6" s="1"/>
  <c r="U764" i="6" l="1"/>
  <c r="V764" i="6" s="1"/>
  <c r="AO766" i="6"/>
  <c r="AR766" i="6" s="1"/>
  <c r="AC765" i="6"/>
  <c r="I765" i="6" s="1"/>
  <c r="AN765" i="6"/>
  <c r="AK765" i="6" s="1"/>
  <c r="AS766" i="6" l="1"/>
  <c r="D765" i="6"/>
  <c r="AL765" i="6"/>
  <c r="E765" i="6" s="1"/>
  <c r="AD765" i="6"/>
  <c r="AE765" i="6"/>
  <c r="Y766" i="6"/>
  <c r="F766" i="6" s="1"/>
  <c r="X766" i="6"/>
  <c r="AT766" i="6"/>
  <c r="AB766" i="6" s="1"/>
  <c r="R766" i="6" s="1"/>
  <c r="M765" i="6" l="1"/>
  <c r="Q765" i="6" s="1"/>
  <c r="AU766" i="6"/>
  <c r="AA766" i="6"/>
  <c r="N766" i="6" s="1"/>
  <c r="AN766" i="6"/>
  <c r="AK766" i="6" s="1"/>
  <c r="J765" i="6"/>
  <c r="B765" i="6" s="1"/>
  <c r="AF765" i="6"/>
  <c r="AG765" i="6" s="1"/>
  <c r="S765" i="6"/>
  <c r="T765" i="6" s="1"/>
  <c r="U765" i="6" l="1"/>
  <c r="V765" i="6" s="1"/>
  <c r="AL766" i="6"/>
  <c r="E766" i="6" s="1"/>
  <c r="D766" i="6"/>
  <c r="AD766" i="6"/>
  <c r="AO767" i="6"/>
  <c r="AR767" i="6" s="1"/>
  <c r="AC766" i="6"/>
  <c r="I766" i="6" s="1"/>
  <c r="AE766" i="6"/>
  <c r="M766" i="6" l="1"/>
  <c r="Q766" i="6" s="1"/>
  <c r="AS767" i="6"/>
  <c r="Y767" i="6"/>
  <c r="F767" i="6" s="1"/>
  <c r="AA767" i="6"/>
  <c r="N767" i="6" s="1"/>
  <c r="X767" i="6"/>
  <c r="AT767" i="6"/>
  <c r="AB767" i="6" s="1"/>
  <c r="R767" i="6" s="1"/>
  <c r="AF766" i="6"/>
  <c r="S766" i="6"/>
  <c r="T766" i="6" s="1"/>
  <c r="U766" i="6" l="1"/>
  <c r="AU767" i="6"/>
  <c r="AN767" i="6" s="1"/>
  <c r="J766" i="6"/>
  <c r="B766" i="6" s="1"/>
  <c r="V766" i="6" s="1"/>
  <c r="AG766" i="6"/>
  <c r="AK767" i="6" l="1"/>
  <c r="D767" i="6" s="1"/>
  <c r="AD767" i="6"/>
  <c r="AE767" i="6"/>
  <c r="AO768" i="6"/>
  <c r="AR768" i="6" s="1"/>
  <c r="AC767" i="6"/>
  <c r="I767" i="6" s="1"/>
  <c r="AL767" i="6"/>
  <c r="E767" i="6" s="1"/>
  <c r="S767" i="6" l="1"/>
  <c r="T767" i="6" s="1"/>
  <c r="M767" i="6"/>
  <c r="Q767" i="6" s="1"/>
  <c r="AS768" i="6"/>
  <c r="Y768" i="6"/>
  <c r="F768" i="6" s="1"/>
  <c r="X768" i="6"/>
  <c r="AT768" i="6"/>
  <c r="AB768" i="6" s="1"/>
  <c r="R768" i="6" s="1"/>
  <c r="AF767" i="6"/>
  <c r="U767" i="6" l="1"/>
  <c r="AU768" i="6"/>
  <c r="AN768" i="6" s="1"/>
  <c r="AK768" i="6" s="1"/>
  <c r="J767" i="6"/>
  <c r="B767" i="6" s="1"/>
  <c r="V767" i="6" s="1"/>
  <c r="AG767" i="6"/>
  <c r="AA768" i="6"/>
  <c r="N768" i="6" s="1"/>
  <c r="AL768" i="6" l="1"/>
  <c r="E768" i="6" s="1"/>
  <c r="D768" i="6"/>
  <c r="AE768" i="6"/>
  <c r="AD768" i="6"/>
  <c r="AO769" i="6"/>
  <c r="AR769" i="6" s="1"/>
  <c r="AC768" i="6"/>
  <c r="I768" i="6" s="1"/>
  <c r="M768" i="6" l="1"/>
  <c r="Q768" i="6" s="1"/>
  <c r="S768" i="6"/>
  <c r="T768" i="6" s="1"/>
  <c r="AS769" i="6"/>
  <c r="AA769" i="6" s="1"/>
  <c r="N769" i="6" s="1"/>
  <c r="Y769" i="6"/>
  <c r="F769" i="6" s="1"/>
  <c r="AT769" i="6"/>
  <c r="AB769" i="6" s="1"/>
  <c r="R769" i="6" s="1"/>
  <c r="X769" i="6"/>
  <c r="AF768" i="6"/>
  <c r="U768" i="6" l="1"/>
  <c r="AU769" i="6"/>
  <c r="AN769" i="6" s="1"/>
  <c r="J768" i="6"/>
  <c r="B768" i="6" s="1"/>
  <c r="AG768" i="6"/>
  <c r="V768" i="6" l="1"/>
  <c r="AE769" i="6"/>
  <c r="AK769" i="6"/>
  <c r="D769" i="6" s="1"/>
  <c r="AD769" i="6"/>
  <c r="AL769" i="6"/>
  <c r="E769" i="6" s="1"/>
  <c r="AO770" i="6"/>
  <c r="AR770" i="6" s="1"/>
  <c r="AC769" i="6"/>
  <c r="I769" i="6" s="1"/>
  <c r="S769" i="6" l="1"/>
  <c r="T769" i="6" s="1"/>
  <c r="M769" i="6"/>
  <c r="Q769" i="6" s="1"/>
  <c r="U769" i="6" s="1"/>
  <c r="AS770" i="6"/>
  <c r="Y770" i="6"/>
  <c r="F770" i="6" s="1"/>
  <c r="X770" i="6"/>
  <c r="AT770" i="6"/>
  <c r="AB770" i="6" s="1"/>
  <c r="R770" i="6" s="1"/>
  <c r="AF769" i="6"/>
  <c r="AU770" i="6" l="1"/>
  <c r="AA770" i="6"/>
  <c r="N770" i="6" s="1"/>
  <c r="J769" i="6"/>
  <c r="B769" i="6" s="1"/>
  <c r="V769" i="6" s="1"/>
  <c r="AG769" i="6"/>
  <c r="AO771" i="6" l="1"/>
  <c r="AR771" i="6" s="1"/>
  <c r="AC770" i="6"/>
  <c r="I770" i="6" s="1"/>
  <c r="AN770" i="6"/>
  <c r="AK770" i="6" s="1"/>
  <c r="AE770" i="6" l="1"/>
  <c r="AD770" i="6"/>
  <c r="AL770" i="6"/>
  <c r="E770" i="6" s="1"/>
  <c r="D770" i="6"/>
  <c r="AS771" i="6"/>
  <c r="Y771" i="6"/>
  <c r="F771" i="6" s="1"/>
  <c r="AT771" i="6"/>
  <c r="AB771" i="6" s="1"/>
  <c r="R771" i="6" s="1"/>
  <c r="X771" i="6"/>
  <c r="AF770" i="6" l="1"/>
  <c r="AG770" i="6" s="1"/>
  <c r="AU771" i="6"/>
  <c r="J770" i="6"/>
  <c r="B770" i="6" s="1"/>
  <c r="S770" i="6"/>
  <c r="T770" i="6" s="1"/>
  <c r="AA771" i="6"/>
  <c r="N771" i="6" s="1"/>
  <c r="M770" i="6"/>
  <c r="Q770" i="6" s="1"/>
  <c r="U770" i="6" l="1"/>
  <c r="V770" i="6" s="1"/>
  <c r="AO772" i="6"/>
  <c r="AR772" i="6" s="1"/>
  <c r="AC771" i="6"/>
  <c r="I771" i="6" s="1"/>
  <c r="AN771" i="6"/>
  <c r="AK771" i="6" s="1"/>
  <c r="D771" i="6" l="1"/>
  <c r="AL771" i="6"/>
  <c r="E771" i="6" s="1"/>
  <c r="AD771" i="6"/>
  <c r="AE771" i="6"/>
  <c r="AS772" i="6"/>
  <c r="AA772" i="6" s="1"/>
  <c r="N772" i="6" s="1"/>
  <c r="Y772" i="6"/>
  <c r="F772" i="6" s="1"/>
  <c r="X772" i="6"/>
  <c r="J771" i="6" s="1"/>
  <c r="AT772" i="6"/>
  <c r="AB772" i="6" s="1"/>
  <c r="R772" i="6" s="1"/>
  <c r="B771" i="6" l="1"/>
  <c r="AF771" i="6"/>
  <c r="AG771" i="6" s="1"/>
  <c r="M771" i="6"/>
  <c r="Q771" i="6" s="1"/>
  <c r="AU772" i="6"/>
  <c r="S771" i="6"/>
  <c r="T771" i="6" s="1"/>
  <c r="U771" i="6" l="1"/>
  <c r="V771" i="6" s="1"/>
  <c r="AO773" i="6"/>
  <c r="AR773" i="6" s="1"/>
  <c r="AC772" i="6"/>
  <c r="I772" i="6" s="1"/>
  <c r="AN772" i="6"/>
  <c r="AK772" i="6" s="1"/>
  <c r="AL772" i="6" l="1"/>
  <c r="E772" i="6" s="1"/>
  <c r="AD772" i="6"/>
  <c r="AE772" i="6"/>
  <c r="D772" i="6"/>
  <c r="AS773" i="6"/>
  <c r="Y773" i="6"/>
  <c r="F773" i="6" s="1"/>
  <c r="X773" i="6"/>
  <c r="AT773" i="6"/>
  <c r="AB773" i="6" s="1"/>
  <c r="R773" i="6" s="1"/>
  <c r="M772" i="6" l="1"/>
  <c r="Q772" i="6" s="1"/>
  <c r="AU773" i="6"/>
  <c r="AN773" i="6" s="1"/>
  <c r="S772" i="6"/>
  <c r="T772" i="6" s="1"/>
  <c r="J772" i="6"/>
  <c r="B772" i="6" s="1"/>
  <c r="AF772" i="6"/>
  <c r="AG772" i="6" s="1"/>
  <c r="AA773" i="6"/>
  <c r="N773" i="6" s="1"/>
  <c r="AK773" i="6" l="1"/>
  <c r="D773" i="6" s="1"/>
  <c r="U772" i="6"/>
  <c r="V772" i="6" s="1"/>
  <c r="AD773" i="6"/>
  <c r="AL773" i="6"/>
  <c r="E773" i="6" s="1"/>
  <c r="AE773" i="6"/>
  <c r="AO774" i="6"/>
  <c r="AR774" i="6" s="1"/>
  <c r="AC773" i="6"/>
  <c r="I773" i="6" s="1"/>
  <c r="S773" i="6" l="1"/>
  <c r="T773" i="6" s="1"/>
  <c r="AF773" i="6"/>
  <c r="AS774" i="6"/>
  <c r="Y774" i="6"/>
  <c r="F774" i="6" s="1"/>
  <c r="X774" i="6"/>
  <c r="AT774" i="6"/>
  <c r="AB774" i="6" s="1"/>
  <c r="R774" i="6" s="1"/>
  <c r="M773" i="6"/>
  <c r="Q773" i="6" s="1"/>
  <c r="U773" i="6" s="1"/>
  <c r="AU774" i="6" l="1"/>
  <c r="AN774" i="6" s="1"/>
  <c r="J773" i="6"/>
  <c r="B773" i="6" s="1"/>
  <c r="V773" i="6" s="1"/>
  <c r="AG773" i="6"/>
  <c r="AA774" i="6"/>
  <c r="N774" i="6" s="1"/>
  <c r="AK774" i="6" l="1"/>
  <c r="D774" i="6" s="1"/>
  <c r="AL774" i="6"/>
  <c r="E774" i="6" s="1"/>
  <c r="AD774" i="6"/>
  <c r="AO775" i="6"/>
  <c r="AR775" i="6" s="1"/>
  <c r="AC774" i="6"/>
  <c r="I774" i="6" s="1"/>
  <c r="AE774" i="6"/>
  <c r="M774" i="6" l="1"/>
  <c r="Q774" i="6" s="1"/>
  <c r="S774" i="6"/>
  <c r="T774" i="6" s="1"/>
  <c r="AS775" i="6"/>
  <c r="AA775" i="6" s="1"/>
  <c r="N775" i="6" s="1"/>
  <c r="Y775" i="6"/>
  <c r="F775" i="6" s="1"/>
  <c r="AT775" i="6"/>
  <c r="AB775" i="6" s="1"/>
  <c r="R775" i="6" s="1"/>
  <c r="X775" i="6"/>
  <c r="AF774" i="6"/>
  <c r="U774" i="6" l="1"/>
  <c r="AU775" i="6"/>
  <c r="J774" i="6"/>
  <c r="B774" i="6" s="1"/>
  <c r="V774" i="6" s="1"/>
  <c r="AG774" i="6"/>
  <c r="AO776" i="6" l="1"/>
  <c r="AR776" i="6" s="1"/>
  <c r="AC775" i="6"/>
  <c r="I775" i="6" s="1"/>
  <c r="AN775" i="6"/>
  <c r="AK775" i="6" s="1"/>
  <c r="D775" i="6" l="1"/>
  <c r="AL775" i="6"/>
  <c r="E775" i="6" s="1"/>
  <c r="AD775" i="6"/>
  <c r="AE775" i="6"/>
  <c r="AS776" i="6"/>
  <c r="Y776" i="6"/>
  <c r="F776" i="6" s="1"/>
  <c r="X776" i="6"/>
  <c r="AT776" i="6"/>
  <c r="AB776" i="6" s="1"/>
  <c r="R776" i="6" s="1"/>
  <c r="AU776" i="6" l="1"/>
  <c r="M775" i="6"/>
  <c r="Q775" i="6" s="1"/>
  <c r="AF775" i="6"/>
  <c r="AG775" i="6" s="1"/>
  <c r="J775" i="6"/>
  <c r="B775" i="6" s="1"/>
  <c r="AA776" i="6"/>
  <c r="N776" i="6" s="1"/>
  <c r="S775" i="6"/>
  <c r="T775" i="6" s="1"/>
  <c r="U775" i="6" l="1"/>
  <c r="V775" i="6" s="1"/>
  <c r="AO777" i="6"/>
  <c r="AR777" i="6" s="1"/>
  <c r="AC776" i="6"/>
  <c r="I776" i="6" s="1"/>
  <c r="AN776" i="6"/>
  <c r="AK776" i="6" s="1"/>
  <c r="AE776" i="6" l="1"/>
  <c r="AD776" i="6"/>
  <c r="AL776" i="6"/>
  <c r="E776" i="6" s="1"/>
  <c r="D776" i="6"/>
  <c r="AS777" i="6"/>
  <c r="AA777" i="6" s="1"/>
  <c r="N777" i="6" s="1"/>
  <c r="X777" i="6"/>
  <c r="J776" i="6" s="1"/>
  <c r="Y777" i="6"/>
  <c r="F777" i="6" s="1"/>
  <c r="AT777" i="6"/>
  <c r="AB777" i="6" s="1"/>
  <c r="R777" i="6" s="1"/>
  <c r="AF776" i="6" l="1"/>
  <c r="AG776" i="6" s="1"/>
  <c r="AU777" i="6"/>
  <c r="AN777" i="6" s="1"/>
  <c r="AK777" i="6" s="1"/>
  <c r="B776" i="6"/>
  <c r="S776" i="6"/>
  <c r="M776" i="6"/>
  <c r="AC777" i="6" l="1"/>
  <c r="I777" i="6" s="1"/>
  <c r="AO778" i="6"/>
  <c r="AR778" i="6" s="1"/>
  <c r="AT778" i="6" s="1"/>
  <c r="AB778" i="6" s="1"/>
  <c r="R778" i="6" s="1"/>
  <c r="D777" i="6"/>
  <c r="AD777" i="6"/>
  <c r="AL777" i="6"/>
  <c r="E777" i="6" s="1"/>
  <c r="AE777" i="6"/>
  <c r="Q776" i="6"/>
  <c r="T776" i="6"/>
  <c r="Y778" i="6" l="1"/>
  <c r="F778" i="6" s="1"/>
  <c r="X778" i="6"/>
  <c r="J777" i="6" s="1"/>
  <c r="B777" i="6" s="1"/>
  <c r="AS778" i="6"/>
  <c r="AU778" i="6" s="1"/>
  <c r="M777" i="6"/>
  <c r="Q777" i="6" s="1"/>
  <c r="S777" i="6"/>
  <c r="T777" i="6" s="1"/>
  <c r="AF777" i="6"/>
  <c r="AG777" i="6" s="1"/>
  <c r="U776" i="6"/>
  <c r="AA778" i="6" l="1"/>
  <c r="N778" i="6" s="1"/>
  <c r="U777" i="6"/>
  <c r="V777" i="6" s="1"/>
  <c r="AO779" i="6"/>
  <c r="AR779" i="6" s="1"/>
  <c r="AC778" i="6"/>
  <c r="AN778" i="6"/>
  <c r="AK778" i="6" s="1"/>
  <c r="V776" i="6"/>
  <c r="AD778" i="6" l="1"/>
  <c r="AL778" i="6"/>
  <c r="E778" i="6" s="1"/>
  <c r="D778" i="6"/>
  <c r="AE778" i="6"/>
  <c r="I778" i="6"/>
  <c r="AS779" i="6"/>
  <c r="X779" i="6"/>
  <c r="AT779" i="6"/>
  <c r="AB779" i="6" s="1"/>
  <c r="R779" i="6" s="1"/>
  <c r="Y779" i="6"/>
  <c r="F779" i="6" s="1"/>
  <c r="S778" i="6" l="1"/>
  <c r="T778" i="6" s="1"/>
  <c r="AU779" i="6"/>
  <c r="AN779" i="6" s="1"/>
  <c r="AK779" i="6" s="1"/>
  <c r="M778" i="6"/>
  <c r="Q778" i="6" s="1"/>
  <c r="U778" i="6" s="1"/>
  <c r="AF778" i="6"/>
  <c r="AG778" i="6" s="1"/>
  <c r="J778" i="6"/>
  <c r="B778" i="6" s="1"/>
  <c r="AA779" i="6"/>
  <c r="N779" i="6" s="1"/>
  <c r="V778" i="6" l="1"/>
  <c r="AE779" i="6"/>
  <c r="AD779" i="6"/>
  <c r="AL779" i="6"/>
  <c r="E779" i="6" s="1"/>
  <c r="D779" i="6"/>
  <c r="AO780" i="6"/>
  <c r="AR780" i="6" s="1"/>
  <c r="AC779" i="6"/>
  <c r="S779" i="6" l="1"/>
  <c r="T779" i="6" s="1"/>
  <c r="I779" i="6"/>
  <c r="AF779" i="6"/>
  <c r="AS780" i="6"/>
  <c r="X780" i="6"/>
  <c r="AT780" i="6"/>
  <c r="AB780" i="6" s="1"/>
  <c r="R780" i="6" s="1"/>
  <c r="Y780" i="6"/>
  <c r="F780" i="6" s="1"/>
  <c r="M779" i="6"/>
  <c r="Q779" i="6" s="1"/>
  <c r="U779" i="6" s="1"/>
  <c r="AU780" i="6" l="1"/>
  <c r="AA780" i="6"/>
  <c r="N780" i="6" s="1"/>
  <c r="AG779" i="6"/>
  <c r="J779" i="6"/>
  <c r="B779" i="6" s="1"/>
  <c r="V779" i="6" s="1"/>
  <c r="AO781" i="6" l="1"/>
  <c r="AR781" i="6" s="1"/>
  <c r="AC780" i="6"/>
  <c r="I780" i="6" s="1"/>
  <c r="AN780" i="6"/>
  <c r="AK780" i="6" s="1"/>
  <c r="D780" i="6" l="1"/>
  <c r="AE780" i="6"/>
  <c r="AD780" i="6"/>
  <c r="AF780" i="6" s="1"/>
  <c r="AL780" i="6"/>
  <c r="E780" i="6" s="1"/>
  <c r="AS781" i="6"/>
  <c r="AT781" i="6"/>
  <c r="AB781" i="6" s="1"/>
  <c r="R781" i="6" s="1"/>
  <c r="Y781" i="6"/>
  <c r="F781" i="6" s="1"/>
  <c r="X781" i="6"/>
  <c r="J780" i="6" s="1"/>
  <c r="AU781" i="6" l="1"/>
  <c r="B780" i="6"/>
  <c r="AG780" i="6"/>
  <c r="M780" i="6"/>
  <c r="Q780" i="6" s="1"/>
  <c r="U780" i="6" s="1"/>
  <c r="AA781" i="6"/>
  <c r="N781" i="6" s="1"/>
  <c r="S780" i="6"/>
  <c r="T780" i="6" s="1"/>
  <c r="V780" i="6" l="1"/>
  <c r="AO782" i="6"/>
  <c r="AR782" i="6" s="1"/>
  <c r="AC781" i="6"/>
  <c r="I781" i="6" s="1"/>
  <c r="AN781" i="6"/>
  <c r="AK781" i="6" s="1"/>
  <c r="AD781" i="6" l="1"/>
  <c r="AL781" i="6"/>
  <c r="E781" i="6" s="1"/>
  <c r="AE781" i="6"/>
  <c r="M781" i="6" s="1"/>
  <c r="Q781" i="6" s="1"/>
  <c r="D781" i="6"/>
  <c r="AS782" i="6"/>
  <c r="AA782" i="6" s="1"/>
  <c r="N782" i="6" s="1"/>
  <c r="AT782" i="6"/>
  <c r="AB782" i="6" s="1"/>
  <c r="R782" i="6" s="1"/>
  <c r="Y782" i="6"/>
  <c r="F782" i="6" s="1"/>
  <c r="X782" i="6"/>
  <c r="S781" i="6" l="1"/>
  <c r="T781" i="6" s="1"/>
  <c r="U781" i="6" s="1"/>
  <c r="AU782" i="6"/>
  <c r="J781" i="6"/>
  <c r="B781" i="6" s="1"/>
  <c r="AF781" i="6"/>
  <c r="AG781" i="6" s="1"/>
  <c r="V781" i="6" l="1"/>
  <c r="AO783" i="6"/>
  <c r="AR783" i="6" s="1"/>
  <c r="AC782" i="6"/>
  <c r="I782" i="6" s="1"/>
  <c r="AN782" i="6"/>
  <c r="AK782" i="6" s="1"/>
  <c r="D782" i="6" l="1"/>
  <c r="AD782" i="6"/>
  <c r="AL782" i="6"/>
  <c r="E782" i="6" s="1"/>
  <c r="AE782" i="6"/>
  <c r="AS783" i="6"/>
  <c r="AT783" i="6"/>
  <c r="AB783" i="6" s="1"/>
  <c r="R783" i="6" s="1"/>
  <c r="X783" i="6"/>
  <c r="J782" i="6" s="1"/>
  <c r="Y783" i="6"/>
  <c r="F783" i="6" s="1"/>
  <c r="AU783" i="6" l="1"/>
  <c r="B782" i="6"/>
  <c r="M782" i="6"/>
  <c r="Q782" i="6" s="1"/>
  <c r="AF782" i="6"/>
  <c r="AG782" i="6" s="1"/>
  <c r="AN783" i="6"/>
  <c r="AK783" i="6" s="1"/>
  <c r="AA783" i="6"/>
  <c r="N783" i="6" s="1"/>
  <c r="S782" i="6"/>
  <c r="T782" i="6" s="1"/>
  <c r="U782" i="6" l="1"/>
  <c r="V782" i="6" s="1"/>
  <c r="AE783" i="6"/>
  <c r="D783" i="6"/>
  <c r="AL783" i="6"/>
  <c r="E783" i="6" s="1"/>
  <c r="AD783" i="6"/>
  <c r="AO784" i="6"/>
  <c r="AR784" i="6" s="1"/>
  <c r="AC783" i="6"/>
  <c r="AF783" i="6" l="1"/>
  <c r="I783" i="6"/>
  <c r="S783" i="6"/>
  <c r="T783" i="6" s="1"/>
  <c r="AS784" i="6"/>
  <c r="AT784" i="6"/>
  <c r="AB784" i="6" s="1"/>
  <c r="R784" i="6" s="1"/>
  <c r="Y784" i="6"/>
  <c r="F784" i="6" s="1"/>
  <c r="X784" i="6"/>
  <c r="M783" i="6"/>
  <c r="Q783" i="6" s="1"/>
  <c r="AU784" i="6" l="1"/>
  <c r="U783" i="6"/>
  <c r="J783" i="6"/>
  <c r="B783" i="6" s="1"/>
  <c r="AG783" i="6"/>
  <c r="AA784" i="6"/>
  <c r="N784" i="6" s="1"/>
  <c r="V783" i="6" l="1"/>
  <c r="AO785" i="6"/>
  <c r="AR785" i="6" s="1"/>
  <c r="AC784" i="6"/>
  <c r="I784" i="6" s="1"/>
  <c r="AN784" i="6"/>
  <c r="AK784" i="6" s="1"/>
  <c r="D784" i="6" l="1"/>
  <c r="AD784" i="6"/>
  <c r="AL784" i="6"/>
  <c r="E784" i="6" s="1"/>
  <c r="AE784" i="6"/>
  <c r="AS785" i="6"/>
  <c r="AT785" i="6"/>
  <c r="AB785" i="6" s="1"/>
  <c r="R785" i="6" s="1"/>
  <c r="Y785" i="6"/>
  <c r="F785" i="6" s="1"/>
  <c r="X785" i="6"/>
  <c r="J784" i="6" s="1"/>
  <c r="AU785" i="6" l="1"/>
  <c r="B784" i="6"/>
  <c r="M784" i="6"/>
  <c r="Q784" i="6" s="1"/>
  <c r="AF784" i="6"/>
  <c r="AG784" i="6" s="1"/>
  <c r="AA785" i="6"/>
  <c r="N785" i="6" s="1"/>
  <c r="S784" i="6"/>
  <c r="T784" i="6" s="1"/>
  <c r="U784" i="6" l="1"/>
  <c r="V784" i="6" s="1"/>
  <c r="AO786" i="6"/>
  <c r="AR786" i="6" s="1"/>
  <c r="AC785" i="6"/>
  <c r="AN785" i="6"/>
  <c r="AK785" i="6" s="1"/>
  <c r="D785" i="6" l="1"/>
  <c r="AD785" i="6"/>
  <c r="AL785" i="6"/>
  <c r="E785" i="6" s="1"/>
  <c r="AE785" i="6"/>
  <c r="I785" i="6"/>
  <c r="AS786" i="6"/>
  <c r="AT786" i="6"/>
  <c r="AB786" i="6" s="1"/>
  <c r="R786" i="6" s="1"/>
  <c r="Y786" i="6"/>
  <c r="F786" i="6" s="1"/>
  <c r="X786" i="6"/>
  <c r="AU786" i="6" l="1"/>
  <c r="M785" i="6"/>
  <c r="Q785" i="6" s="1"/>
  <c r="AF785" i="6"/>
  <c r="AG785" i="6" s="1"/>
  <c r="AA786" i="6"/>
  <c r="N786" i="6" s="1"/>
  <c r="J785" i="6"/>
  <c r="B785" i="6" s="1"/>
  <c r="S785" i="6"/>
  <c r="T785" i="6" s="1"/>
  <c r="U785" i="6" l="1"/>
  <c r="V785" i="6" s="1"/>
  <c r="AO787" i="6"/>
  <c r="AR787" i="6" s="1"/>
  <c r="AC786" i="6"/>
  <c r="I786" i="6" s="1"/>
  <c r="AN786" i="6"/>
  <c r="AK786" i="6" s="1"/>
  <c r="AD786" i="6" l="1"/>
  <c r="AE786" i="6"/>
  <c r="D786" i="6"/>
  <c r="S786" i="6" s="1"/>
  <c r="T786" i="6" s="1"/>
  <c r="AL786" i="6"/>
  <c r="E786" i="6" s="1"/>
  <c r="AS787" i="6"/>
  <c r="AA787" i="6" s="1"/>
  <c r="N787" i="6" s="1"/>
  <c r="Y787" i="6"/>
  <c r="F787" i="6" s="1"/>
  <c r="X787" i="6"/>
  <c r="AT787" i="6"/>
  <c r="AB787" i="6" s="1"/>
  <c r="R787" i="6" s="1"/>
  <c r="AF786" i="6" l="1"/>
  <c r="AG786" i="6" s="1"/>
  <c r="AU787" i="6"/>
  <c r="AN787" i="6" s="1"/>
  <c r="J786" i="6"/>
  <c r="B786" i="6" s="1"/>
  <c r="M786" i="6"/>
  <c r="Q786" i="6" s="1"/>
  <c r="U786" i="6" s="1"/>
  <c r="AK787" i="6" l="1"/>
  <c r="D787" i="6" s="1"/>
  <c r="AE787" i="6"/>
  <c r="AL787" i="6"/>
  <c r="E787" i="6" s="1"/>
  <c r="AD787" i="6"/>
  <c r="AO788" i="6"/>
  <c r="AR788" i="6" s="1"/>
  <c r="AC787" i="6"/>
  <c r="I787" i="6" s="1"/>
  <c r="V786" i="6"/>
  <c r="M787" i="6" l="1"/>
  <c r="Q787" i="6" s="1"/>
  <c r="S787" i="6"/>
  <c r="T787" i="6" s="1"/>
  <c r="AF787" i="6"/>
  <c r="AS788" i="6"/>
  <c r="AT788" i="6"/>
  <c r="AB788" i="6" s="1"/>
  <c r="R788" i="6" s="1"/>
  <c r="X788" i="6"/>
  <c r="J787" i="6" s="1"/>
  <c r="B787" i="6" s="1"/>
  <c r="Y788" i="6"/>
  <c r="F788" i="6" s="1"/>
  <c r="U787" i="6" l="1"/>
  <c r="V787" i="6"/>
  <c r="AG787" i="6"/>
  <c r="AU788" i="6"/>
  <c r="AN788" i="6" s="1"/>
  <c r="AK788" i="6" s="1"/>
  <c r="AA788" i="6"/>
  <c r="N788" i="6" s="1"/>
  <c r="AO789" i="6" l="1"/>
  <c r="AR789" i="6" s="1"/>
  <c r="AC788" i="6"/>
  <c r="AL788" i="6"/>
  <c r="E788" i="6" s="1"/>
  <c r="AE788" i="6"/>
  <c r="D788" i="6"/>
  <c r="AD788" i="6"/>
  <c r="M788" i="6" l="1"/>
  <c r="Q788" i="6" s="1"/>
  <c r="I788" i="6"/>
  <c r="AF788" i="6"/>
  <c r="S788" i="6"/>
  <c r="T788" i="6" s="1"/>
  <c r="AS789" i="6"/>
  <c r="AT789" i="6"/>
  <c r="AB789" i="6" s="1"/>
  <c r="R789" i="6" s="1"/>
  <c r="Y789" i="6"/>
  <c r="F789" i="6" s="1"/>
  <c r="X789" i="6"/>
  <c r="U788" i="6" l="1"/>
  <c r="AU789" i="6"/>
  <c r="AN789" i="6" s="1"/>
  <c r="AG788" i="6"/>
  <c r="J788" i="6"/>
  <c r="B788" i="6" s="1"/>
  <c r="V788" i="6" s="1"/>
  <c r="AA789" i="6"/>
  <c r="N789" i="6" s="1"/>
  <c r="AK789" i="6" l="1"/>
  <c r="D789" i="6" s="1"/>
  <c r="AE789" i="6"/>
  <c r="AL789" i="6"/>
  <c r="E789" i="6" s="1"/>
  <c r="AD789" i="6"/>
  <c r="AO790" i="6"/>
  <c r="AR790" i="6" s="1"/>
  <c r="AC789" i="6"/>
  <c r="I789" i="6" s="1"/>
  <c r="S789" i="6" l="1"/>
  <c r="T789" i="6" s="1"/>
  <c r="AF789" i="6"/>
  <c r="M789" i="6"/>
  <c r="Q789" i="6" s="1"/>
  <c r="AS790" i="6"/>
  <c r="AT790" i="6"/>
  <c r="AB790" i="6" s="1"/>
  <c r="R790" i="6" s="1"/>
  <c r="Y790" i="6"/>
  <c r="F790" i="6" s="1"/>
  <c r="X790" i="6"/>
  <c r="J789" i="6" s="1"/>
  <c r="B789" i="6" s="1"/>
  <c r="U789" i="6" l="1"/>
  <c r="V789" i="6" s="1"/>
  <c r="AU790" i="6"/>
  <c r="AA790" i="6"/>
  <c r="N790" i="6" s="1"/>
  <c r="AG789" i="6"/>
  <c r="AO791" i="6" l="1"/>
  <c r="AR791" i="6" s="1"/>
  <c r="AC790" i="6"/>
  <c r="AN790" i="6"/>
  <c r="AK790" i="6" s="1"/>
  <c r="AL790" i="6" l="1"/>
  <c r="E790" i="6" s="1"/>
  <c r="AE790" i="6"/>
  <c r="AD790" i="6"/>
  <c r="D790" i="6"/>
  <c r="I790" i="6"/>
  <c r="AS791" i="6"/>
  <c r="Y791" i="6"/>
  <c r="F791" i="6" s="1"/>
  <c r="X791" i="6"/>
  <c r="AT791" i="6"/>
  <c r="AB791" i="6" s="1"/>
  <c r="R791" i="6" s="1"/>
  <c r="M790" i="6" l="1"/>
  <c r="Q790" i="6" s="1"/>
  <c r="AU791" i="6"/>
  <c r="AF790" i="6"/>
  <c r="AG790" i="6" s="1"/>
  <c r="S790" i="6"/>
  <c r="T790" i="6" s="1"/>
  <c r="AA791" i="6"/>
  <c r="N791" i="6" s="1"/>
  <c r="J790" i="6"/>
  <c r="B790" i="6" s="1"/>
  <c r="U790" i="6" l="1"/>
  <c r="V790" i="6" s="1"/>
  <c r="AO792" i="6"/>
  <c r="AR792" i="6" s="1"/>
  <c r="AC791" i="6"/>
  <c r="I791" i="6" s="1"/>
  <c r="AN791" i="6"/>
  <c r="AK791" i="6" s="1"/>
  <c r="D791" i="6" l="1"/>
  <c r="AD791" i="6"/>
  <c r="AL791" i="6"/>
  <c r="E791" i="6" s="1"/>
  <c r="AE791" i="6"/>
  <c r="AS792" i="6"/>
  <c r="AT792" i="6"/>
  <c r="AB792" i="6" s="1"/>
  <c r="R792" i="6" s="1"/>
  <c r="Y792" i="6"/>
  <c r="F792" i="6" s="1"/>
  <c r="X792" i="6"/>
  <c r="J791" i="6" s="1"/>
  <c r="AU792" i="6" l="1"/>
  <c r="S791" i="6"/>
  <c r="T791" i="6" s="1"/>
  <c r="B791" i="6"/>
  <c r="M791" i="6"/>
  <c r="Q791" i="6" s="1"/>
  <c r="U791" i="6" s="1"/>
  <c r="AF791" i="6"/>
  <c r="AG791" i="6" s="1"/>
  <c r="AA792" i="6"/>
  <c r="N792" i="6" s="1"/>
  <c r="V791" i="6" l="1"/>
  <c r="AO793" i="6"/>
  <c r="AR793" i="6" s="1"/>
  <c r="AC792" i="6"/>
  <c r="AN792" i="6"/>
  <c r="AK792" i="6" s="1"/>
  <c r="AL792" i="6" l="1"/>
  <c r="E792" i="6" s="1"/>
  <c r="AE792" i="6"/>
  <c r="D792" i="6"/>
  <c r="AD792" i="6"/>
  <c r="I792" i="6"/>
  <c r="AS793" i="6"/>
  <c r="AT793" i="6"/>
  <c r="AB793" i="6" s="1"/>
  <c r="R793" i="6" s="1"/>
  <c r="Y793" i="6"/>
  <c r="F793" i="6" s="1"/>
  <c r="X793" i="6"/>
  <c r="M792" i="6" l="1"/>
  <c r="Q792" i="6" s="1"/>
  <c r="AU793" i="6"/>
  <c r="AN793" i="6" s="1"/>
  <c r="AK793" i="6" s="1"/>
  <c r="AF792" i="6"/>
  <c r="AG792" i="6" s="1"/>
  <c r="AA793" i="6"/>
  <c r="N793" i="6" s="1"/>
  <c r="S792" i="6"/>
  <c r="T792" i="6" s="1"/>
  <c r="J792" i="6"/>
  <c r="B792" i="6" s="1"/>
  <c r="U792" i="6" l="1"/>
  <c r="V792" i="6" s="1"/>
  <c r="AE793" i="6"/>
  <c r="D793" i="6"/>
  <c r="AD793" i="6"/>
  <c r="AL793" i="6"/>
  <c r="E793" i="6" s="1"/>
  <c r="AO794" i="6"/>
  <c r="AR794" i="6" s="1"/>
  <c r="AC793" i="6"/>
  <c r="S793" i="6" l="1"/>
  <c r="T793" i="6" s="1"/>
  <c r="I793" i="6"/>
  <c r="AF793" i="6"/>
  <c r="AS794" i="6"/>
  <c r="X794" i="6"/>
  <c r="AT794" i="6"/>
  <c r="AB794" i="6" s="1"/>
  <c r="R794" i="6" s="1"/>
  <c r="Y794" i="6"/>
  <c r="F794" i="6" s="1"/>
  <c r="M793" i="6"/>
  <c r="Q793" i="6" s="1"/>
  <c r="U793" i="6" s="1"/>
  <c r="AU794" i="6" l="1"/>
  <c r="J793" i="6"/>
  <c r="B793" i="6" s="1"/>
  <c r="V793" i="6" s="1"/>
  <c r="AG793" i="6"/>
  <c r="AA794" i="6"/>
  <c r="N794" i="6" s="1"/>
  <c r="AO795" i="6" l="1"/>
  <c r="AR795" i="6" s="1"/>
  <c r="AC794" i="6"/>
  <c r="I794" i="6" s="1"/>
  <c r="AN794" i="6"/>
  <c r="AK794" i="6" s="1"/>
  <c r="D794" i="6" l="1"/>
  <c r="AD794" i="6"/>
  <c r="AL794" i="6"/>
  <c r="E794" i="6" s="1"/>
  <c r="AE794" i="6"/>
  <c r="AS795" i="6"/>
  <c r="AT795" i="6"/>
  <c r="AB795" i="6" s="1"/>
  <c r="R795" i="6" s="1"/>
  <c r="Y795" i="6"/>
  <c r="F795" i="6" s="1"/>
  <c r="X795" i="6"/>
  <c r="J794" i="6" s="1"/>
  <c r="AU795" i="6" l="1"/>
  <c r="B794" i="6"/>
  <c r="M794" i="6"/>
  <c r="Q794" i="6" s="1"/>
  <c r="AF794" i="6"/>
  <c r="AG794" i="6" s="1"/>
  <c r="AN795" i="6"/>
  <c r="AK795" i="6" s="1"/>
  <c r="AA795" i="6"/>
  <c r="N795" i="6" s="1"/>
  <c r="S794" i="6"/>
  <c r="T794" i="6" s="1"/>
  <c r="U794" i="6" l="1"/>
  <c r="V794" i="6" s="1"/>
  <c r="AL795" i="6"/>
  <c r="E795" i="6" s="1"/>
  <c r="AE795" i="6"/>
  <c r="D795" i="6"/>
  <c r="S795" i="6" s="1"/>
  <c r="T795" i="6" s="1"/>
  <c r="AD795" i="6"/>
  <c r="AO796" i="6"/>
  <c r="AR796" i="6" s="1"/>
  <c r="AC795" i="6"/>
  <c r="M795" i="6" l="1"/>
  <c r="Q795" i="6" s="1"/>
  <c r="U795" i="6" s="1"/>
  <c r="I795" i="6"/>
  <c r="AF795" i="6"/>
  <c r="AS796" i="6"/>
  <c r="Y796" i="6"/>
  <c r="F796" i="6" s="1"/>
  <c r="X796" i="6"/>
  <c r="AT796" i="6"/>
  <c r="AB796" i="6" s="1"/>
  <c r="R796" i="6" s="1"/>
  <c r="AU796" i="6" l="1"/>
  <c r="AA796" i="6"/>
  <c r="N796" i="6" s="1"/>
  <c r="J795" i="6"/>
  <c r="B795" i="6" s="1"/>
  <c r="V795" i="6" s="1"/>
  <c r="AG795" i="6"/>
  <c r="AO797" i="6" l="1"/>
  <c r="AR797" i="6" s="1"/>
  <c r="AC796" i="6"/>
  <c r="I796" i="6" s="1"/>
  <c r="AN796" i="6"/>
  <c r="AK796" i="6" s="1"/>
  <c r="AD796" i="6" l="1"/>
  <c r="AL796" i="6"/>
  <c r="E796" i="6" s="1"/>
  <c r="AE796" i="6"/>
  <c r="M796" i="6" s="1"/>
  <c r="Q796" i="6" s="1"/>
  <c r="D796" i="6"/>
  <c r="AS797" i="6"/>
  <c r="Y797" i="6"/>
  <c r="F797" i="6" s="1"/>
  <c r="X797" i="6"/>
  <c r="AT797" i="6"/>
  <c r="AB797" i="6" s="1"/>
  <c r="R797" i="6" s="1"/>
  <c r="AU797" i="6" l="1"/>
  <c r="S796" i="6"/>
  <c r="T796" i="6" s="1"/>
  <c r="J796" i="6"/>
  <c r="B796" i="6" s="1"/>
  <c r="U796" i="6"/>
  <c r="AA797" i="6"/>
  <c r="N797" i="6" s="1"/>
  <c r="AF796" i="6"/>
  <c r="AG796" i="6" s="1"/>
  <c r="V796" i="6" l="1"/>
  <c r="AO798" i="6"/>
  <c r="AR798" i="6" s="1"/>
  <c r="AC797" i="6"/>
  <c r="I797" i="6" s="1"/>
  <c r="AN797" i="6"/>
  <c r="AK797" i="6" s="1"/>
  <c r="D797" i="6" l="1"/>
  <c r="AL797" i="6"/>
  <c r="E797" i="6" s="1"/>
  <c r="AE797" i="6"/>
  <c r="AD797" i="6"/>
  <c r="AS798" i="6"/>
  <c r="AT798" i="6"/>
  <c r="AB798" i="6" s="1"/>
  <c r="R798" i="6" s="1"/>
  <c r="Y798" i="6"/>
  <c r="F798" i="6" s="1"/>
  <c r="X798" i="6"/>
  <c r="J797" i="6" s="1"/>
  <c r="M797" i="6" l="1"/>
  <c r="Q797" i="6" s="1"/>
  <c r="AU798" i="6"/>
  <c r="AN798" i="6" s="1"/>
  <c r="AK798" i="6" s="1"/>
  <c r="B797" i="6"/>
  <c r="AF797" i="6"/>
  <c r="AG797" i="6" s="1"/>
  <c r="AA798" i="6"/>
  <c r="N798" i="6" s="1"/>
  <c r="S797" i="6"/>
  <c r="T797" i="6" s="1"/>
  <c r="U797" i="6" l="1"/>
  <c r="V797" i="6" s="1"/>
  <c r="D798" i="6"/>
  <c r="AD798" i="6"/>
  <c r="AL798" i="6"/>
  <c r="E798" i="6" s="1"/>
  <c r="AE798" i="6"/>
  <c r="AO799" i="6"/>
  <c r="AR799" i="6" s="1"/>
  <c r="AC798" i="6"/>
  <c r="M798" i="6" l="1"/>
  <c r="Q798" i="6" s="1"/>
  <c r="AF798" i="6"/>
  <c r="I798" i="6"/>
  <c r="AS799" i="6"/>
  <c r="Y799" i="6"/>
  <c r="F799" i="6" s="1"/>
  <c r="X799" i="6"/>
  <c r="AT799" i="6"/>
  <c r="AB799" i="6" s="1"/>
  <c r="R799" i="6" s="1"/>
  <c r="S798" i="6"/>
  <c r="T798" i="6" s="1"/>
  <c r="U798" i="6" l="1"/>
  <c r="AU799" i="6"/>
  <c r="AA799" i="6"/>
  <c r="N799" i="6" s="1"/>
  <c r="AN799" i="6"/>
  <c r="AG798" i="6"/>
  <c r="J798" i="6"/>
  <c r="B798" i="6" s="1"/>
  <c r="AK799" i="6" l="1"/>
  <c r="D799" i="6" s="1"/>
  <c r="V798" i="6"/>
  <c r="AD799" i="6"/>
  <c r="AO800" i="6"/>
  <c r="AR800" i="6" s="1"/>
  <c r="AC799" i="6"/>
  <c r="I799" i="6" s="1"/>
  <c r="AE799" i="6"/>
  <c r="AL799" i="6"/>
  <c r="E799" i="6" s="1"/>
  <c r="S799" i="6" l="1"/>
  <c r="T799" i="6" s="1"/>
  <c r="M799" i="6"/>
  <c r="Q799" i="6" s="1"/>
  <c r="AS800" i="6"/>
  <c r="AT800" i="6"/>
  <c r="AB800" i="6" s="1"/>
  <c r="R800" i="6" s="1"/>
  <c r="Y800" i="6"/>
  <c r="F800" i="6" s="1"/>
  <c r="X800" i="6"/>
  <c r="J799" i="6" s="1"/>
  <c r="B799" i="6" s="1"/>
  <c r="AF799" i="6"/>
  <c r="U799" i="6" l="1"/>
  <c r="V799" i="6" s="1"/>
  <c r="AG799" i="6"/>
  <c r="AU800" i="6"/>
  <c r="AA800" i="6"/>
  <c r="N800" i="6" s="1"/>
  <c r="AO801" i="6" l="1"/>
  <c r="AR801" i="6" s="1"/>
  <c r="AC800" i="6"/>
  <c r="AN800" i="6"/>
  <c r="AK800" i="6" s="1"/>
  <c r="AD800" i="6" l="1"/>
  <c r="AL800" i="6"/>
  <c r="E800" i="6" s="1"/>
  <c r="AE800" i="6"/>
  <c r="D800" i="6"/>
  <c r="I800" i="6"/>
  <c r="AS801" i="6"/>
  <c r="AT801" i="6"/>
  <c r="AB801" i="6" s="1"/>
  <c r="R801" i="6" s="1"/>
  <c r="X801" i="6"/>
  <c r="Y801" i="6"/>
  <c r="F801" i="6" s="1"/>
  <c r="M800" i="6" l="1"/>
  <c r="Q800" i="6" s="1"/>
  <c r="S800" i="6"/>
  <c r="T800" i="6" s="1"/>
  <c r="AU801" i="6"/>
  <c r="AA801" i="6"/>
  <c r="N801" i="6" s="1"/>
  <c r="AF800" i="6"/>
  <c r="AG800" i="6" s="1"/>
  <c r="J800" i="6"/>
  <c r="B800" i="6" s="1"/>
  <c r="U800" i="6" l="1"/>
  <c r="V800" i="6"/>
  <c r="AO802" i="6"/>
  <c r="AR802" i="6" s="1"/>
  <c r="AC801" i="6"/>
  <c r="I801" i="6" s="1"/>
  <c r="AN801" i="6"/>
  <c r="AK801" i="6" s="1"/>
  <c r="AL801" i="6" l="1"/>
  <c r="E801" i="6" s="1"/>
  <c r="AE801" i="6"/>
  <c r="D801" i="6"/>
  <c r="AD801" i="6"/>
  <c r="AS802" i="6"/>
  <c r="X802" i="6"/>
  <c r="J801" i="6" s="1"/>
  <c r="AT802" i="6"/>
  <c r="AB802" i="6" s="1"/>
  <c r="R802" i="6" s="1"/>
  <c r="Y802" i="6"/>
  <c r="F802" i="6" s="1"/>
  <c r="M801" i="6" l="1"/>
  <c r="Q801" i="6" s="1"/>
  <c r="S801" i="6"/>
  <c r="T801" i="6" s="1"/>
  <c r="AU802" i="6"/>
  <c r="AF801" i="6"/>
  <c r="AG801" i="6" s="1"/>
  <c r="B801" i="6"/>
  <c r="AA802" i="6"/>
  <c r="N802" i="6" s="1"/>
  <c r="U801" i="6" l="1"/>
  <c r="V801" i="6" s="1"/>
  <c r="AO803" i="6"/>
  <c r="AR803" i="6" s="1"/>
  <c r="AC802" i="6"/>
  <c r="AN802" i="6"/>
  <c r="AK802" i="6" s="1"/>
  <c r="AE802" i="6" l="1"/>
  <c r="D802" i="6"/>
  <c r="AD802" i="6"/>
  <c r="AF802" i="6" s="1"/>
  <c r="AL802" i="6"/>
  <c r="E802" i="6" s="1"/>
  <c r="I802" i="6"/>
  <c r="AS803" i="6"/>
  <c r="X803" i="6"/>
  <c r="AT803" i="6"/>
  <c r="AB803" i="6" s="1"/>
  <c r="R803" i="6" s="1"/>
  <c r="Y803" i="6"/>
  <c r="F803" i="6" s="1"/>
  <c r="AU803" i="6" l="1"/>
  <c r="S802" i="6"/>
  <c r="T802" i="6" s="1"/>
  <c r="AG802" i="6"/>
  <c r="J802" i="6"/>
  <c r="B802" i="6" s="1"/>
  <c r="AA803" i="6"/>
  <c r="N803" i="6" s="1"/>
  <c r="M802" i="6"/>
  <c r="Q802" i="6" s="1"/>
  <c r="U802" i="6" s="1"/>
  <c r="V802" i="6" l="1"/>
  <c r="AO804" i="6"/>
  <c r="AR804" i="6" s="1"/>
  <c r="AN803" i="6"/>
  <c r="AK803" i="6" s="1"/>
  <c r="AC803" i="6"/>
  <c r="I803" i="6" s="1"/>
  <c r="AL803" i="6" l="1"/>
  <c r="E803" i="6" s="1"/>
  <c r="AE803" i="6"/>
  <c r="D803" i="6"/>
  <c r="AD803" i="6"/>
  <c r="AS804" i="6"/>
  <c r="X804" i="6"/>
  <c r="AT804" i="6"/>
  <c r="AB804" i="6" s="1"/>
  <c r="R804" i="6" s="1"/>
  <c r="Y804" i="6"/>
  <c r="F804" i="6" s="1"/>
  <c r="M803" i="6" l="1"/>
  <c r="Q803" i="6" s="1"/>
  <c r="S803" i="6"/>
  <c r="T803" i="6" s="1"/>
  <c r="AU804" i="6"/>
  <c r="AF803" i="6"/>
  <c r="AG803" i="6" s="1"/>
  <c r="J803" i="6"/>
  <c r="B803" i="6" s="1"/>
  <c r="AA804" i="6"/>
  <c r="N804" i="6" s="1"/>
  <c r="U803" i="6" l="1"/>
  <c r="V803" i="6" s="1"/>
  <c r="AO805" i="6"/>
  <c r="AR805" i="6" s="1"/>
  <c r="AC804" i="6"/>
  <c r="I804" i="6" s="1"/>
  <c r="AN804" i="6"/>
  <c r="AK804" i="6" s="1"/>
  <c r="AE804" i="6" l="1"/>
  <c r="D804" i="6"/>
  <c r="AL804" i="6"/>
  <c r="E804" i="6" s="1"/>
  <c r="AD804" i="6"/>
  <c r="AS805" i="6"/>
  <c r="Y805" i="6"/>
  <c r="F805" i="6" s="1"/>
  <c r="X805" i="6"/>
  <c r="J804" i="6" s="1"/>
  <c r="AT805" i="6"/>
  <c r="AB805" i="6" s="1"/>
  <c r="R805" i="6" s="1"/>
  <c r="B804" i="6" l="1"/>
  <c r="AU805" i="6"/>
  <c r="AN805" i="6" s="1"/>
  <c r="AK805" i="6" s="1"/>
  <c r="AF804" i="6"/>
  <c r="AG804" i="6" s="1"/>
  <c r="S804" i="6"/>
  <c r="T804" i="6" s="1"/>
  <c r="AA805" i="6"/>
  <c r="N805" i="6" s="1"/>
  <c r="M804" i="6"/>
  <c r="Q804" i="6" s="1"/>
  <c r="U804" i="6" l="1"/>
  <c r="V804" i="6" s="1"/>
  <c r="AL805" i="6"/>
  <c r="E805" i="6" s="1"/>
  <c r="AD805" i="6"/>
  <c r="AE805" i="6"/>
  <c r="D805" i="6"/>
  <c r="AC805" i="6"/>
  <c r="AO806" i="6"/>
  <c r="AR806" i="6" s="1"/>
  <c r="M805" i="6" l="1"/>
  <c r="Q805" i="6" s="1"/>
  <c r="S805" i="6"/>
  <c r="T805" i="6" s="1"/>
  <c r="AS806" i="6"/>
  <c r="AA806" i="6" s="1"/>
  <c r="N806" i="6" s="1"/>
  <c r="Y806" i="6"/>
  <c r="F806" i="6" s="1"/>
  <c r="X806" i="6"/>
  <c r="AT806" i="6"/>
  <c r="AB806" i="6" s="1"/>
  <c r="R806" i="6" s="1"/>
  <c r="I805" i="6"/>
  <c r="AF805" i="6"/>
  <c r="U805" i="6" l="1"/>
  <c r="AU806" i="6"/>
  <c r="AO807" i="6" s="1"/>
  <c r="AR807" i="6" s="1"/>
  <c r="AT807" i="6" s="1"/>
  <c r="AB807" i="6" s="1"/>
  <c r="R807" i="6" s="1"/>
  <c r="J805" i="6"/>
  <c r="B805" i="6" s="1"/>
  <c r="AG805" i="6"/>
  <c r="V805" i="6" l="1"/>
  <c r="Y807" i="6"/>
  <c r="F807" i="6" s="1"/>
  <c r="X807" i="6"/>
  <c r="J806" i="6" s="1"/>
  <c r="AS807" i="6"/>
  <c r="AA807" i="6" s="1"/>
  <c r="N807" i="6" s="1"/>
  <c r="AC806" i="6"/>
  <c r="I806" i="6" s="1"/>
  <c r="AN806" i="6"/>
  <c r="AK806" i="6" s="1"/>
  <c r="AU807" i="6" l="1"/>
  <c r="AO808" i="6" s="1"/>
  <c r="AR808" i="6" s="1"/>
  <c r="D806" i="6"/>
  <c r="AD806" i="6"/>
  <c r="AL806" i="6"/>
  <c r="E806" i="6" s="1"/>
  <c r="AE806" i="6"/>
  <c r="AF806" i="6" l="1"/>
  <c r="AG806" i="6" s="1"/>
  <c r="AN807" i="6"/>
  <c r="AE807" i="6" s="1"/>
  <c r="AC807" i="6"/>
  <c r="I807" i="6" s="1"/>
  <c r="AS808" i="6"/>
  <c r="AA808" i="6" s="1"/>
  <c r="N808" i="6" s="1"/>
  <c r="S806" i="6"/>
  <c r="T806" i="6" s="1"/>
  <c r="M806" i="6"/>
  <c r="Q806" i="6" s="1"/>
  <c r="U806" i="6" s="1"/>
  <c r="B806" i="6"/>
  <c r="Y808" i="6"/>
  <c r="F808" i="6" s="1"/>
  <c r="X808" i="6"/>
  <c r="AT808" i="6"/>
  <c r="AD807" i="6" l="1"/>
  <c r="AL807" i="6"/>
  <c r="E807" i="6" s="1"/>
  <c r="AK807" i="6"/>
  <c r="D807" i="6" s="1"/>
  <c r="S807" i="6" s="1"/>
  <c r="T807" i="6" s="1"/>
  <c r="M807" i="6"/>
  <c r="Q807" i="6" s="1"/>
  <c r="AF807" i="6"/>
  <c r="AG807" i="6" s="1"/>
  <c r="V806" i="6"/>
  <c r="AB808" i="6"/>
  <c r="R808" i="6" s="1"/>
  <c r="AU808" i="6"/>
  <c r="AO809" i="6" s="1"/>
  <c r="AR809" i="6" s="1"/>
  <c r="J807" i="6"/>
  <c r="U807" i="6" l="1"/>
  <c r="B807" i="6"/>
  <c r="AS809" i="6"/>
  <c r="AC808" i="6"/>
  <c r="AN808" i="6"/>
  <c r="AK808" i="6" s="1"/>
  <c r="V807" i="6" l="1"/>
  <c r="AD808" i="6"/>
  <c r="AL808" i="6"/>
  <c r="E808" i="6" s="1"/>
  <c r="AE808" i="6"/>
  <c r="M808" i="6" s="1"/>
  <c r="Q808" i="6" s="1"/>
  <c r="D808" i="6"/>
  <c r="Y809" i="6"/>
  <c r="F809" i="6" s="1"/>
  <c r="X809" i="6"/>
  <c r="AA809" i="6"/>
  <c r="N809" i="6" s="1"/>
  <c r="AT809" i="6"/>
  <c r="I808" i="6"/>
  <c r="S808" i="6" l="1"/>
  <c r="T808" i="6" s="1"/>
  <c r="AB809" i="6"/>
  <c r="R809" i="6" s="1"/>
  <c r="AU809" i="6"/>
  <c r="AN809" i="6" s="1"/>
  <c r="AK809" i="6" s="1"/>
  <c r="J808" i="6"/>
  <c r="B808" i="6" s="1"/>
  <c r="U808" i="6"/>
  <c r="AF808" i="6"/>
  <c r="AG808" i="6" s="1"/>
  <c r="AO810" i="6" l="1"/>
  <c r="AR810" i="6" s="1"/>
  <c r="V808" i="6"/>
  <c r="AD809" i="6"/>
  <c r="AL809" i="6"/>
  <c r="E809" i="6" s="1"/>
  <c r="AE809" i="6"/>
  <c r="D809" i="6"/>
  <c r="AC809" i="6"/>
  <c r="AS810" i="6" l="1"/>
  <c r="AA810" i="6" s="1"/>
  <c r="N810" i="6" s="1"/>
  <c r="M809" i="6"/>
  <c r="Q809" i="6" s="1"/>
  <c r="S809" i="6"/>
  <c r="T809" i="6" s="1"/>
  <c r="Y810" i="6"/>
  <c r="F810" i="6" s="1"/>
  <c r="X810" i="6"/>
  <c r="AT810" i="6"/>
  <c r="I809" i="6"/>
  <c r="AF809" i="6"/>
  <c r="U809" i="6" l="1"/>
  <c r="AB810" i="6"/>
  <c r="R810" i="6" s="1"/>
  <c r="AU810" i="6"/>
  <c r="AO811" i="6" s="1"/>
  <c r="AR811" i="6" s="1"/>
  <c r="AG809" i="6"/>
  <c r="J809" i="6"/>
  <c r="B809" i="6" s="1"/>
  <c r="V809" i="6" s="1"/>
  <c r="AS811" i="6" l="1"/>
  <c r="AC810" i="6"/>
  <c r="AN810" i="6"/>
  <c r="AK810" i="6" s="1"/>
  <c r="AD810" i="6" l="1"/>
  <c r="AL810" i="6"/>
  <c r="E810" i="6" s="1"/>
  <c r="AE810" i="6"/>
  <c r="M810" i="6" s="1"/>
  <c r="Q810" i="6" s="1"/>
  <c r="D810" i="6"/>
  <c r="S810" i="6" s="1"/>
  <c r="T810" i="6" s="1"/>
  <c r="Y811" i="6"/>
  <c r="F811" i="6" s="1"/>
  <c r="X811" i="6"/>
  <c r="AA811" i="6"/>
  <c r="N811" i="6" s="1"/>
  <c r="AT811" i="6"/>
  <c r="I810" i="6"/>
  <c r="AB811" i="6" l="1"/>
  <c r="R811" i="6" s="1"/>
  <c r="AU811" i="6"/>
  <c r="AN811" i="6" s="1"/>
  <c r="AK811" i="6" s="1"/>
  <c r="J810" i="6"/>
  <c r="B810" i="6" s="1"/>
  <c r="U810" i="6"/>
  <c r="AF810" i="6"/>
  <c r="AG810" i="6" s="1"/>
  <c r="AO812" i="6" l="1"/>
  <c r="AR812" i="6" s="1"/>
  <c r="V810" i="6"/>
  <c r="AD811" i="6"/>
  <c r="AL811" i="6"/>
  <c r="E811" i="6" s="1"/>
  <c r="AE811" i="6"/>
  <c r="D811" i="6"/>
  <c r="AC811" i="6"/>
  <c r="AS812" i="6" l="1"/>
  <c r="M811" i="6"/>
  <c r="Q811" i="6" s="1"/>
  <c r="S811" i="6"/>
  <c r="T811" i="6" s="1"/>
  <c r="Y812" i="6"/>
  <c r="F812" i="6" s="1"/>
  <c r="X812" i="6"/>
  <c r="AA812" i="6"/>
  <c r="N812" i="6" s="1"/>
  <c r="AT812" i="6"/>
  <c r="I811" i="6"/>
  <c r="AF811" i="6"/>
  <c r="U811" i="6" l="1"/>
  <c r="AB812" i="6"/>
  <c r="R812" i="6" s="1"/>
  <c r="AU812" i="6"/>
  <c r="AO813" i="6" s="1"/>
  <c r="AR813" i="6" s="1"/>
  <c r="AG811" i="6"/>
  <c r="J811" i="6"/>
  <c r="B811" i="6" s="1"/>
  <c r="V811" i="6" s="1"/>
  <c r="AS813" i="6" l="1"/>
  <c r="AN812" i="6"/>
  <c r="AC812" i="6"/>
  <c r="AL812" i="6" l="1"/>
  <c r="E812" i="6" s="1"/>
  <c r="AK812" i="6"/>
  <c r="D812" i="6" s="1"/>
  <c r="AD812" i="6"/>
  <c r="AE812" i="6"/>
  <c r="Y813" i="6"/>
  <c r="F813" i="6" s="1"/>
  <c r="X813" i="6"/>
  <c r="AA813" i="6"/>
  <c r="N813" i="6" s="1"/>
  <c r="AT813" i="6"/>
  <c r="I812" i="6"/>
  <c r="M812" i="6" l="1"/>
  <c r="Q812" i="6" s="1"/>
  <c r="S812" i="6"/>
  <c r="T812" i="6" s="1"/>
  <c r="AF812" i="6"/>
  <c r="AG812" i="6" s="1"/>
  <c r="AB813" i="6"/>
  <c r="R813" i="6" s="1"/>
  <c r="AU813" i="6"/>
  <c r="AO814" i="6" s="1"/>
  <c r="AR814" i="6" s="1"/>
  <c r="J812" i="6"/>
  <c r="B812" i="6" s="1"/>
  <c r="U812" i="6" l="1"/>
  <c r="V812" i="6" s="1"/>
  <c r="AS814" i="6"/>
  <c r="AC813" i="6"/>
  <c r="AN813" i="6"/>
  <c r="AK813" i="6" s="1"/>
  <c r="AD813" i="6" l="1"/>
  <c r="AL813" i="6"/>
  <c r="E813" i="6" s="1"/>
  <c r="AE813" i="6"/>
  <c r="D813" i="6"/>
  <c r="Y814" i="6"/>
  <c r="F814" i="6" s="1"/>
  <c r="X814" i="6"/>
  <c r="AA814" i="6"/>
  <c r="N814" i="6" s="1"/>
  <c r="AT814" i="6"/>
  <c r="I813" i="6"/>
  <c r="S813" i="6" l="1"/>
  <c r="T813" i="6" s="1"/>
  <c r="M813" i="6"/>
  <c r="Q813" i="6" s="1"/>
  <c r="U813" i="6" s="1"/>
  <c r="AB814" i="6"/>
  <c r="R814" i="6" s="1"/>
  <c r="AU814" i="6"/>
  <c r="J813" i="6"/>
  <c r="B813" i="6" s="1"/>
  <c r="AF813" i="6"/>
  <c r="AG813" i="6" s="1"/>
  <c r="AN814" i="6" l="1"/>
  <c r="AD814" i="6" s="1"/>
  <c r="AO815" i="6"/>
  <c r="AR815" i="6" s="1"/>
  <c r="V813" i="6"/>
  <c r="AC814" i="6"/>
  <c r="AL814" i="6" l="1"/>
  <c r="E814" i="6" s="1"/>
  <c r="AE814" i="6"/>
  <c r="AF814" i="6" s="1"/>
  <c r="AK814" i="6"/>
  <c r="D814" i="6" s="1"/>
  <c r="S814" i="6" s="1"/>
  <c r="T814" i="6" s="1"/>
  <c r="AS815" i="6"/>
  <c r="AA815" i="6" s="1"/>
  <c r="N815" i="6" s="1"/>
  <c r="Y815" i="6"/>
  <c r="F815" i="6" s="1"/>
  <c r="X815" i="6"/>
  <c r="AT815" i="6"/>
  <c r="AB815" i="6" s="1"/>
  <c r="R815" i="6" s="1"/>
  <c r="I814" i="6"/>
  <c r="M814" i="6" l="1"/>
  <c r="Q814" i="6" s="1"/>
  <c r="U814" i="6" s="1"/>
  <c r="AU815" i="6"/>
  <c r="AO816" i="6" s="1"/>
  <c r="AR816" i="6" s="1"/>
  <c r="AG814" i="6"/>
  <c r="J814" i="6"/>
  <c r="B814" i="6" s="1"/>
  <c r="V814" i="6" l="1"/>
  <c r="AS816" i="6"/>
  <c r="AC815" i="6"/>
  <c r="AN815" i="6"/>
  <c r="AK815" i="6" s="1"/>
  <c r="AD815" i="6" l="1"/>
  <c r="AL815" i="6"/>
  <c r="E815" i="6" s="1"/>
  <c r="AE815" i="6"/>
  <c r="M815" i="6" s="1"/>
  <c r="Q815" i="6" s="1"/>
  <c r="D815" i="6"/>
  <c r="Y816" i="6"/>
  <c r="F816" i="6" s="1"/>
  <c r="X816" i="6"/>
  <c r="AA816" i="6"/>
  <c r="N816" i="6" s="1"/>
  <c r="AT816" i="6"/>
  <c r="I815" i="6"/>
  <c r="S815" i="6" l="1"/>
  <c r="T815" i="6" s="1"/>
  <c r="U815" i="6" s="1"/>
  <c r="AB816" i="6"/>
  <c r="R816" i="6" s="1"/>
  <c r="AU816" i="6"/>
  <c r="AN816" i="6" s="1"/>
  <c r="AK816" i="6" s="1"/>
  <c r="J815" i="6"/>
  <c r="B815" i="6" s="1"/>
  <c r="AF815" i="6"/>
  <c r="AG815" i="6" s="1"/>
  <c r="AO817" i="6" l="1"/>
  <c r="AR817" i="6" s="1"/>
  <c r="AD816" i="6"/>
  <c r="AL816" i="6"/>
  <c r="E816" i="6" s="1"/>
  <c r="AE816" i="6"/>
  <c r="D816" i="6"/>
  <c r="V815" i="6"/>
  <c r="AC816" i="6"/>
  <c r="AS817" i="6" l="1"/>
  <c r="AA817" i="6" s="1"/>
  <c r="N817" i="6" s="1"/>
  <c r="S816" i="6"/>
  <c r="T816" i="6" s="1"/>
  <c r="M816" i="6"/>
  <c r="Q816" i="6" s="1"/>
  <c r="U816" i="6" s="1"/>
  <c r="Y817" i="6"/>
  <c r="F817" i="6" s="1"/>
  <c r="X817" i="6"/>
  <c r="AT817" i="6"/>
  <c r="I816" i="6"/>
  <c r="AF816" i="6"/>
  <c r="AB817" i="6" l="1"/>
  <c r="R817" i="6" s="1"/>
  <c r="AU817" i="6"/>
  <c r="AO818" i="6" s="1"/>
  <c r="AR818" i="6" s="1"/>
  <c r="AG816" i="6"/>
  <c r="J816" i="6"/>
  <c r="B816" i="6" s="1"/>
  <c r="V816" i="6" s="1"/>
  <c r="AS818" i="6" l="1"/>
  <c r="AC817" i="6"/>
  <c r="AN817" i="6"/>
  <c r="AK817" i="6" s="1"/>
  <c r="AD817" i="6" l="1"/>
  <c r="AL817" i="6"/>
  <c r="E817" i="6" s="1"/>
  <c r="AE817" i="6"/>
  <c r="D817" i="6"/>
  <c r="S817" i="6" s="1"/>
  <c r="T817" i="6" s="1"/>
  <c r="Y818" i="6"/>
  <c r="F818" i="6" s="1"/>
  <c r="X818" i="6"/>
  <c r="AA818" i="6"/>
  <c r="N818" i="6" s="1"/>
  <c r="AT818" i="6"/>
  <c r="I817" i="6"/>
  <c r="M817" i="6" l="1"/>
  <c r="Q817" i="6" s="1"/>
  <c r="AB818" i="6"/>
  <c r="R818" i="6" s="1"/>
  <c r="AU818" i="6"/>
  <c r="AN818" i="6" s="1"/>
  <c r="AK818" i="6" s="1"/>
  <c r="J817" i="6"/>
  <c r="B817" i="6" s="1"/>
  <c r="U817" i="6"/>
  <c r="AF817" i="6"/>
  <c r="AG817" i="6" s="1"/>
  <c r="AO819" i="6" l="1"/>
  <c r="AR819" i="6" s="1"/>
  <c r="AS819" i="6"/>
  <c r="V817" i="6"/>
  <c r="AD818" i="6"/>
  <c r="AL818" i="6"/>
  <c r="E818" i="6" s="1"/>
  <c r="AE818" i="6"/>
  <c r="D818" i="6"/>
  <c r="AC818" i="6"/>
  <c r="M818" i="6" l="1"/>
  <c r="Q818" i="6" s="1"/>
  <c r="S818" i="6"/>
  <c r="T818" i="6" s="1"/>
  <c r="Y819" i="6"/>
  <c r="F819" i="6" s="1"/>
  <c r="X819" i="6"/>
  <c r="AA819" i="6"/>
  <c r="N819" i="6" s="1"/>
  <c r="AT819" i="6"/>
  <c r="I818" i="6"/>
  <c r="AF818" i="6"/>
  <c r="U818" i="6" l="1"/>
  <c r="AB819" i="6"/>
  <c r="R819" i="6" s="1"/>
  <c r="AU819" i="6"/>
  <c r="AO820" i="6" s="1"/>
  <c r="AR820" i="6" s="1"/>
  <c r="AG818" i="6"/>
  <c r="J818" i="6"/>
  <c r="B818" i="6" s="1"/>
  <c r="V818" i="6" s="1"/>
  <c r="AS820" i="6" l="1"/>
  <c r="AC819" i="6"/>
  <c r="AN819" i="6"/>
  <c r="AK819" i="6" s="1"/>
  <c r="AD819" i="6" l="1"/>
  <c r="AL819" i="6"/>
  <c r="E819" i="6" s="1"/>
  <c r="AE819" i="6"/>
  <c r="M819" i="6" s="1"/>
  <c r="Q819" i="6" s="1"/>
  <c r="D819" i="6"/>
  <c r="Y820" i="6"/>
  <c r="F820" i="6" s="1"/>
  <c r="X820" i="6"/>
  <c r="AA820" i="6"/>
  <c r="N820" i="6" s="1"/>
  <c r="AT820" i="6"/>
  <c r="I819" i="6"/>
  <c r="S819" i="6" l="1"/>
  <c r="T819" i="6" s="1"/>
  <c r="AB820" i="6"/>
  <c r="R820" i="6" s="1"/>
  <c r="AU820" i="6"/>
  <c r="AN820" i="6" s="1"/>
  <c r="AK820" i="6" s="1"/>
  <c r="J819" i="6"/>
  <c r="B819" i="6" s="1"/>
  <c r="U819" i="6"/>
  <c r="AF819" i="6"/>
  <c r="AG819" i="6" s="1"/>
  <c r="AO821" i="6" l="1"/>
  <c r="AR821" i="6" s="1"/>
  <c r="V819" i="6"/>
  <c r="AD820" i="6"/>
  <c r="AL820" i="6"/>
  <c r="E820" i="6" s="1"/>
  <c r="AE820" i="6"/>
  <c r="D820" i="6"/>
  <c r="AC820" i="6"/>
  <c r="AS821" i="6" l="1"/>
  <c r="AA821" i="6" s="1"/>
  <c r="N821" i="6" s="1"/>
  <c r="M820" i="6"/>
  <c r="Q820" i="6" s="1"/>
  <c r="S820" i="6"/>
  <c r="T820" i="6" s="1"/>
  <c r="Y821" i="6"/>
  <c r="F821" i="6" s="1"/>
  <c r="X821" i="6"/>
  <c r="AT821" i="6"/>
  <c r="I820" i="6"/>
  <c r="AF820" i="6"/>
  <c r="U820" i="6" l="1"/>
  <c r="AB821" i="6"/>
  <c r="R821" i="6" s="1"/>
  <c r="AU821" i="6"/>
  <c r="AO822" i="6" s="1"/>
  <c r="AR822" i="6" s="1"/>
  <c r="AG820" i="6"/>
  <c r="J820" i="6"/>
  <c r="B820" i="6" s="1"/>
  <c r="V820" i="6" s="1"/>
  <c r="AS822" i="6" l="1"/>
  <c r="AC821" i="6"/>
  <c r="AN821" i="6"/>
  <c r="AK821" i="6" s="1"/>
  <c r="AD821" i="6" l="1"/>
  <c r="AL821" i="6"/>
  <c r="E821" i="6" s="1"/>
  <c r="AE821" i="6"/>
  <c r="D821" i="6"/>
  <c r="S821" i="6" s="1"/>
  <c r="T821" i="6" s="1"/>
  <c r="Y822" i="6"/>
  <c r="F822" i="6" s="1"/>
  <c r="X822" i="6"/>
  <c r="AA822" i="6"/>
  <c r="N822" i="6" s="1"/>
  <c r="AT822" i="6"/>
  <c r="I821" i="6"/>
  <c r="AB822" i="6" l="1"/>
  <c r="R822" i="6" s="1"/>
  <c r="AU822" i="6"/>
  <c r="AN822" i="6" s="1"/>
  <c r="AK822" i="6" s="1"/>
  <c r="J821" i="6"/>
  <c r="B821" i="6" s="1"/>
  <c r="M821" i="6"/>
  <c r="Q821" i="6" s="1"/>
  <c r="U821" i="6" s="1"/>
  <c r="AF821" i="6"/>
  <c r="AG821" i="6" s="1"/>
  <c r="AO823" i="6" l="1"/>
  <c r="AR823" i="6" s="1"/>
  <c r="V821" i="6"/>
  <c r="AD822" i="6"/>
  <c r="AL822" i="6"/>
  <c r="E822" i="6" s="1"/>
  <c r="AE822" i="6"/>
  <c r="D822" i="6"/>
  <c r="AC822" i="6"/>
  <c r="AS823" i="6" l="1"/>
  <c r="AA823" i="6" s="1"/>
  <c r="N823" i="6" s="1"/>
  <c r="M822" i="6"/>
  <c r="Q822" i="6" s="1"/>
  <c r="S822" i="6"/>
  <c r="T822" i="6" s="1"/>
  <c r="Y823" i="6"/>
  <c r="F823" i="6" s="1"/>
  <c r="X823" i="6"/>
  <c r="AT823" i="6"/>
  <c r="I822" i="6"/>
  <c r="AF822" i="6"/>
  <c r="U822" i="6" l="1"/>
  <c r="AB823" i="6"/>
  <c r="R823" i="6" s="1"/>
  <c r="AU823" i="6"/>
  <c r="AO824" i="6" s="1"/>
  <c r="AR824" i="6" s="1"/>
  <c r="AG822" i="6"/>
  <c r="J822" i="6"/>
  <c r="B822" i="6" s="1"/>
  <c r="V822" i="6" s="1"/>
  <c r="AS824" i="6" l="1"/>
  <c r="AC823" i="6"/>
  <c r="AN823" i="6"/>
  <c r="AK823" i="6" s="1"/>
  <c r="AD823" i="6" l="1"/>
  <c r="AL823" i="6"/>
  <c r="E823" i="6" s="1"/>
  <c r="AE823" i="6"/>
  <c r="D823" i="6"/>
  <c r="S823" i="6" s="1"/>
  <c r="T823" i="6" s="1"/>
  <c r="Y824" i="6"/>
  <c r="F824" i="6" s="1"/>
  <c r="X824" i="6"/>
  <c r="AA824" i="6"/>
  <c r="N824" i="6" s="1"/>
  <c r="AT824" i="6"/>
  <c r="I823" i="6"/>
  <c r="AB824" i="6" l="1"/>
  <c r="R824" i="6" s="1"/>
  <c r="AU824" i="6"/>
  <c r="AN824" i="6" s="1"/>
  <c r="AK824" i="6" s="1"/>
  <c r="J823" i="6"/>
  <c r="B823" i="6" s="1"/>
  <c r="M823" i="6"/>
  <c r="Q823" i="6" s="1"/>
  <c r="U823" i="6" s="1"/>
  <c r="AF823" i="6"/>
  <c r="AG823" i="6" s="1"/>
  <c r="AO825" i="6" l="1"/>
  <c r="AR825" i="6" s="1"/>
  <c r="V823" i="6"/>
  <c r="AD824" i="6"/>
  <c r="AL824" i="6"/>
  <c r="E824" i="6" s="1"/>
  <c r="AE824" i="6"/>
  <c r="D824" i="6"/>
  <c r="AC824" i="6"/>
  <c r="AS825" i="6" l="1"/>
  <c r="AA825" i="6" s="1"/>
  <c r="N825" i="6" s="1"/>
  <c r="M824" i="6"/>
  <c r="Q824" i="6" s="1"/>
  <c r="S824" i="6"/>
  <c r="T824" i="6" s="1"/>
  <c r="Y825" i="6"/>
  <c r="F825" i="6" s="1"/>
  <c r="X825" i="6"/>
  <c r="AT825" i="6"/>
  <c r="I824" i="6"/>
  <c r="AF824" i="6"/>
  <c r="AB825" i="6" l="1"/>
  <c r="R825" i="6" s="1"/>
  <c r="AU825" i="6"/>
  <c r="U824" i="6"/>
  <c r="AO826" i="6"/>
  <c r="AR826" i="6" s="1"/>
  <c r="AG824" i="6"/>
  <c r="J824" i="6"/>
  <c r="B824" i="6" s="1"/>
  <c r="AS826" i="6" l="1"/>
  <c r="V824" i="6"/>
  <c r="AC825" i="6"/>
  <c r="AN825" i="6"/>
  <c r="AK825" i="6" s="1"/>
  <c r="AD825" i="6" l="1"/>
  <c r="AL825" i="6"/>
  <c r="E825" i="6" s="1"/>
  <c r="AE825" i="6"/>
  <c r="D825" i="6"/>
  <c r="S825" i="6" s="1"/>
  <c r="T825" i="6" s="1"/>
  <c r="Y826" i="6"/>
  <c r="F826" i="6" s="1"/>
  <c r="X826" i="6"/>
  <c r="AA826" i="6"/>
  <c r="N826" i="6" s="1"/>
  <c r="AT826" i="6"/>
  <c r="I825" i="6"/>
  <c r="AB826" i="6" l="1"/>
  <c r="R826" i="6" s="1"/>
  <c r="AU826" i="6"/>
  <c r="AN826" i="6" s="1"/>
  <c r="AK826" i="6" s="1"/>
  <c r="J825" i="6"/>
  <c r="B825" i="6" s="1"/>
  <c r="M825" i="6"/>
  <c r="Q825" i="6" s="1"/>
  <c r="U825" i="6" s="1"/>
  <c r="AF825" i="6"/>
  <c r="AG825" i="6" s="1"/>
  <c r="AO827" i="6" l="1"/>
  <c r="AR827" i="6" s="1"/>
  <c r="V825" i="6"/>
  <c r="AD826" i="6"/>
  <c r="AL826" i="6"/>
  <c r="E826" i="6" s="1"/>
  <c r="AE826" i="6"/>
  <c r="D826" i="6"/>
  <c r="AC826" i="6"/>
  <c r="AS827" i="6" l="1"/>
  <c r="M826" i="6"/>
  <c r="Q826" i="6" s="1"/>
  <c r="S826" i="6"/>
  <c r="T826" i="6" s="1"/>
  <c r="Y827" i="6"/>
  <c r="F827" i="6" s="1"/>
  <c r="X827" i="6"/>
  <c r="AA827" i="6"/>
  <c r="N827" i="6" s="1"/>
  <c r="AT827" i="6"/>
  <c r="I826" i="6"/>
  <c r="AF826" i="6"/>
  <c r="U826" i="6" l="1"/>
  <c r="AB827" i="6"/>
  <c r="R827" i="6" s="1"/>
  <c r="AU827" i="6"/>
  <c r="AO828" i="6" s="1"/>
  <c r="AR828" i="6" s="1"/>
  <c r="AG826" i="6"/>
  <c r="J826" i="6"/>
  <c r="B826" i="6" s="1"/>
  <c r="V826" i="6" s="1"/>
  <c r="AS828" i="6" l="1"/>
  <c r="AC827" i="6"/>
  <c r="AN827" i="6"/>
  <c r="AK827" i="6" s="1"/>
  <c r="AD827" i="6" l="1"/>
  <c r="AL827" i="6"/>
  <c r="E827" i="6" s="1"/>
  <c r="AE827" i="6"/>
  <c r="D827" i="6"/>
  <c r="S827" i="6" s="1"/>
  <c r="T827" i="6" s="1"/>
  <c r="Y828" i="6"/>
  <c r="F828" i="6" s="1"/>
  <c r="X828" i="6"/>
  <c r="AA828" i="6"/>
  <c r="N828" i="6" s="1"/>
  <c r="AT828" i="6"/>
  <c r="I827" i="6"/>
  <c r="AB828" i="6" l="1"/>
  <c r="R828" i="6" s="1"/>
  <c r="AU828" i="6"/>
  <c r="AN828" i="6" s="1"/>
  <c r="AK828" i="6" s="1"/>
  <c r="J827" i="6"/>
  <c r="B827" i="6" s="1"/>
  <c r="M827" i="6"/>
  <c r="Q827" i="6" s="1"/>
  <c r="U827" i="6" s="1"/>
  <c r="AF827" i="6"/>
  <c r="AG827" i="6" s="1"/>
  <c r="AO829" i="6" l="1"/>
  <c r="AR829" i="6" s="1"/>
  <c r="V827" i="6"/>
  <c r="AD828" i="6"/>
  <c r="AL828" i="6"/>
  <c r="E828" i="6" s="1"/>
  <c r="AE828" i="6"/>
  <c r="D828" i="6"/>
  <c r="AC828" i="6"/>
  <c r="AS829" i="6" l="1"/>
  <c r="AA829" i="6" s="1"/>
  <c r="N829" i="6" s="1"/>
  <c r="M828" i="6"/>
  <c r="Q828" i="6" s="1"/>
  <c r="S828" i="6"/>
  <c r="T828" i="6" s="1"/>
  <c r="Y829" i="6"/>
  <c r="F829" i="6" s="1"/>
  <c r="X829" i="6"/>
  <c r="AT829" i="6"/>
  <c r="I828" i="6"/>
  <c r="AF828" i="6"/>
  <c r="U828" i="6" l="1"/>
  <c r="AB829" i="6"/>
  <c r="R829" i="6" s="1"/>
  <c r="AU829" i="6"/>
  <c r="AO830" i="6" s="1"/>
  <c r="AR830" i="6" s="1"/>
  <c r="AG828" i="6"/>
  <c r="J828" i="6"/>
  <c r="B828" i="6" s="1"/>
  <c r="V828" i="6" s="1"/>
  <c r="AS830" i="6" l="1"/>
  <c r="AC829" i="6"/>
  <c r="AN829" i="6"/>
  <c r="AK829" i="6" s="1"/>
  <c r="AD829" i="6" l="1"/>
  <c r="AL829" i="6"/>
  <c r="E829" i="6" s="1"/>
  <c r="AE829" i="6"/>
  <c r="D829" i="6"/>
  <c r="S829" i="6" s="1"/>
  <c r="T829" i="6" s="1"/>
  <c r="Y830" i="6"/>
  <c r="F830" i="6" s="1"/>
  <c r="X830" i="6"/>
  <c r="AA830" i="6"/>
  <c r="N830" i="6" s="1"/>
  <c r="AT830" i="6"/>
  <c r="I829" i="6"/>
  <c r="AB830" i="6" l="1"/>
  <c r="R830" i="6" s="1"/>
  <c r="AU830" i="6"/>
  <c r="AN830" i="6" s="1"/>
  <c r="AK830" i="6" s="1"/>
  <c r="J829" i="6"/>
  <c r="B829" i="6" s="1"/>
  <c r="M829" i="6"/>
  <c r="Q829" i="6" s="1"/>
  <c r="U829" i="6" s="1"/>
  <c r="AF829" i="6"/>
  <c r="AG829" i="6" s="1"/>
  <c r="AO831" i="6" l="1"/>
  <c r="AR831" i="6" s="1"/>
  <c r="V829" i="6"/>
  <c r="AD830" i="6"/>
  <c r="AL830" i="6"/>
  <c r="E830" i="6" s="1"/>
  <c r="AE830" i="6"/>
  <c r="D830" i="6"/>
  <c r="AC830" i="6"/>
  <c r="AS831" i="6" l="1"/>
  <c r="AA831" i="6" s="1"/>
  <c r="N831" i="6" s="1"/>
  <c r="M830" i="6"/>
  <c r="Q830" i="6" s="1"/>
  <c r="S830" i="6"/>
  <c r="T830" i="6" s="1"/>
  <c r="Y831" i="6"/>
  <c r="F831" i="6" s="1"/>
  <c r="X831" i="6"/>
  <c r="AT831" i="6"/>
  <c r="I830" i="6"/>
  <c r="AF830" i="6"/>
  <c r="U830" i="6" l="1"/>
  <c r="AB831" i="6"/>
  <c r="R831" i="6" s="1"/>
  <c r="AU831" i="6"/>
  <c r="AO832" i="6" s="1"/>
  <c r="AR832" i="6" s="1"/>
  <c r="AG830" i="6"/>
  <c r="J830" i="6"/>
  <c r="B830" i="6" s="1"/>
  <c r="V830" i="6" s="1"/>
  <c r="AS832" i="6" l="1"/>
  <c r="AC831" i="6"/>
  <c r="AN831" i="6"/>
  <c r="AK831" i="6" s="1"/>
  <c r="AD831" i="6" l="1"/>
  <c r="AL831" i="6"/>
  <c r="E831" i="6" s="1"/>
  <c r="AE831" i="6"/>
  <c r="D831" i="6"/>
  <c r="S831" i="6" s="1"/>
  <c r="T831" i="6" s="1"/>
  <c r="Y832" i="6"/>
  <c r="F832" i="6" s="1"/>
  <c r="X832" i="6"/>
  <c r="AA832" i="6"/>
  <c r="N832" i="6" s="1"/>
  <c r="AT832" i="6"/>
  <c r="I831" i="6"/>
  <c r="AB832" i="6" l="1"/>
  <c r="R832" i="6" s="1"/>
  <c r="AU832" i="6"/>
  <c r="AN832" i="6" s="1"/>
  <c r="AK832" i="6" s="1"/>
  <c r="J831" i="6"/>
  <c r="B831" i="6" s="1"/>
  <c r="M831" i="6"/>
  <c r="Q831" i="6" s="1"/>
  <c r="U831" i="6" s="1"/>
  <c r="AF831" i="6"/>
  <c r="AG831" i="6" s="1"/>
  <c r="AO833" i="6" l="1"/>
  <c r="AR833" i="6" s="1"/>
  <c r="V831" i="6"/>
  <c r="AD832" i="6"/>
  <c r="AL832" i="6"/>
  <c r="E832" i="6" s="1"/>
  <c r="AE832" i="6"/>
  <c r="D832" i="6"/>
  <c r="AC832" i="6"/>
  <c r="AS833" i="6" l="1"/>
  <c r="AA833" i="6" s="1"/>
  <c r="N833" i="6" s="1"/>
  <c r="S832" i="6"/>
  <c r="T832" i="6" s="1"/>
  <c r="M832" i="6"/>
  <c r="Q832" i="6" s="1"/>
  <c r="U832" i="6" s="1"/>
  <c r="Y833" i="6"/>
  <c r="F833" i="6" s="1"/>
  <c r="X833" i="6"/>
  <c r="AT833" i="6"/>
  <c r="I832" i="6"/>
  <c r="AF832" i="6"/>
  <c r="AB833" i="6" l="1"/>
  <c r="R833" i="6" s="1"/>
  <c r="AU833" i="6"/>
  <c r="AO834" i="6" s="1"/>
  <c r="AR834" i="6" s="1"/>
  <c r="AG832" i="6"/>
  <c r="J832" i="6"/>
  <c r="B832" i="6" s="1"/>
  <c r="V832" i="6" s="1"/>
  <c r="AS834" i="6" l="1"/>
  <c r="AC833" i="6"/>
  <c r="AN833" i="6"/>
  <c r="AK833" i="6" s="1"/>
  <c r="AD833" i="6" l="1"/>
  <c r="AL833" i="6"/>
  <c r="E833" i="6" s="1"/>
  <c r="AE833" i="6"/>
  <c r="D833" i="6"/>
  <c r="Y834" i="6"/>
  <c r="F834" i="6" s="1"/>
  <c r="X834" i="6"/>
  <c r="AA834" i="6"/>
  <c r="N834" i="6" s="1"/>
  <c r="AT834" i="6"/>
  <c r="I833" i="6"/>
  <c r="M833" i="6" l="1"/>
  <c r="Q833" i="6" s="1"/>
  <c r="S833" i="6"/>
  <c r="T833" i="6" s="1"/>
  <c r="AB834" i="6"/>
  <c r="R834" i="6" s="1"/>
  <c r="AU834" i="6"/>
  <c r="AN834" i="6" s="1"/>
  <c r="AK834" i="6" s="1"/>
  <c r="J833" i="6"/>
  <c r="B833" i="6" s="1"/>
  <c r="AF833" i="6"/>
  <c r="AG833" i="6" s="1"/>
  <c r="U833" i="6" l="1"/>
  <c r="V833" i="6" s="1"/>
  <c r="AO835" i="6"/>
  <c r="AR835" i="6" s="1"/>
  <c r="AD834" i="6"/>
  <c r="AL834" i="6"/>
  <c r="E834" i="6" s="1"/>
  <c r="AE834" i="6"/>
  <c r="D834" i="6"/>
  <c r="AC834" i="6"/>
  <c r="AS835" i="6" l="1"/>
  <c r="AA835" i="6" s="1"/>
  <c r="N835" i="6" s="1"/>
  <c r="M834" i="6"/>
  <c r="Q834" i="6" s="1"/>
  <c r="S834" i="6"/>
  <c r="T834" i="6" s="1"/>
  <c r="Y835" i="6"/>
  <c r="F835" i="6" s="1"/>
  <c r="X835" i="6"/>
  <c r="AT835" i="6"/>
  <c r="I834" i="6"/>
  <c r="AF834" i="6"/>
  <c r="U834" i="6" l="1"/>
  <c r="AB835" i="6"/>
  <c r="R835" i="6" s="1"/>
  <c r="AU835" i="6"/>
  <c r="AO836" i="6" s="1"/>
  <c r="AR836" i="6" s="1"/>
  <c r="AG834" i="6"/>
  <c r="J834" i="6"/>
  <c r="B834" i="6" s="1"/>
  <c r="V834" i="6" s="1"/>
  <c r="AS836" i="6" l="1"/>
  <c r="AC835" i="6"/>
  <c r="AN835" i="6"/>
  <c r="AK835" i="6" s="1"/>
  <c r="AD835" i="6" l="1"/>
  <c r="AL835" i="6"/>
  <c r="E835" i="6" s="1"/>
  <c r="AE835" i="6"/>
  <c r="M835" i="6" s="1"/>
  <c r="Q835" i="6" s="1"/>
  <c r="D835" i="6"/>
  <c r="Y836" i="6"/>
  <c r="F836" i="6" s="1"/>
  <c r="X836" i="6"/>
  <c r="AA836" i="6"/>
  <c r="N836" i="6" s="1"/>
  <c r="AT836" i="6"/>
  <c r="AB836" i="6" s="1"/>
  <c r="R836" i="6" s="1"/>
  <c r="I835" i="6"/>
  <c r="S835" i="6" l="1"/>
  <c r="T835" i="6" s="1"/>
  <c r="U835" i="6" s="1"/>
  <c r="AU836" i="6"/>
  <c r="AN836" i="6" s="1"/>
  <c r="AK836" i="6" s="1"/>
  <c r="J835" i="6"/>
  <c r="B835" i="6" s="1"/>
  <c r="AF835" i="6"/>
  <c r="AG835" i="6" s="1"/>
  <c r="AO837" i="6" l="1"/>
  <c r="AR837" i="6" s="1"/>
  <c r="AD836" i="6"/>
  <c r="AL836" i="6"/>
  <c r="E836" i="6" s="1"/>
  <c r="AE836" i="6"/>
  <c r="D836" i="6"/>
  <c r="V835" i="6"/>
  <c r="AC836" i="6"/>
  <c r="AS837" i="6" l="1"/>
  <c r="S836" i="6"/>
  <c r="T836" i="6" s="1"/>
  <c r="M836" i="6"/>
  <c r="Q836" i="6" s="1"/>
  <c r="U836" i="6" s="1"/>
  <c r="I836" i="6"/>
  <c r="AF836" i="6"/>
  <c r="Y837" i="6"/>
  <c r="F837" i="6" s="1"/>
  <c r="X837" i="6"/>
  <c r="AA837" i="6"/>
  <c r="N837" i="6" s="1"/>
  <c r="AT837" i="6"/>
  <c r="AB837" i="6" l="1"/>
  <c r="R837" i="6" s="1"/>
  <c r="AU837" i="6"/>
  <c r="AN837" i="6" s="1"/>
  <c r="AK837" i="6" s="1"/>
  <c r="AG836" i="6"/>
  <c r="J836" i="6"/>
  <c r="B836" i="6" s="1"/>
  <c r="V836" i="6" s="1"/>
  <c r="AO838" i="6" l="1"/>
  <c r="AR838" i="6" s="1"/>
  <c r="AD837" i="6"/>
  <c r="AL837" i="6"/>
  <c r="E837" i="6" s="1"/>
  <c r="AE837" i="6"/>
  <c r="D837" i="6"/>
  <c r="AC837" i="6"/>
  <c r="AS838" i="6" l="1"/>
  <c r="AA838" i="6" s="1"/>
  <c r="N838" i="6" s="1"/>
  <c r="S837" i="6"/>
  <c r="T837" i="6" s="1"/>
  <c r="M837" i="6"/>
  <c r="Q837" i="6" s="1"/>
  <c r="U837" i="6" s="1"/>
  <c r="Y838" i="6"/>
  <c r="F838" i="6" s="1"/>
  <c r="X838" i="6"/>
  <c r="AT838" i="6"/>
  <c r="I837" i="6"/>
  <c r="AF837" i="6"/>
  <c r="AB838" i="6" l="1"/>
  <c r="R838" i="6" s="1"/>
  <c r="AU838" i="6"/>
  <c r="AO839" i="6" s="1"/>
  <c r="AR839" i="6" s="1"/>
  <c r="AG837" i="6"/>
  <c r="J837" i="6"/>
  <c r="B837" i="6" s="1"/>
  <c r="V837" i="6" s="1"/>
  <c r="AS839" i="6" l="1"/>
  <c r="AC838" i="6"/>
  <c r="AN838" i="6"/>
  <c r="AK838" i="6" s="1"/>
  <c r="Y839" i="6" l="1"/>
  <c r="F839" i="6" s="1"/>
  <c r="X839" i="6"/>
  <c r="AA839" i="6"/>
  <c r="N839" i="6" s="1"/>
  <c r="AT839" i="6"/>
  <c r="AD838" i="6"/>
  <c r="AL838" i="6"/>
  <c r="E838" i="6" s="1"/>
  <c r="AE838" i="6"/>
  <c r="D838" i="6"/>
  <c r="I838" i="6"/>
  <c r="M838" i="6" l="1"/>
  <c r="Q838" i="6" s="1"/>
  <c r="AB839" i="6"/>
  <c r="R839" i="6" s="1"/>
  <c r="AU839" i="6"/>
  <c r="AF838" i="6"/>
  <c r="AG838" i="6" s="1"/>
  <c r="J838" i="6"/>
  <c r="B838" i="6" s="1"/>
  <c r="S838" i="6"/>
  <c r="T838" i="6" s="1"/>
  <c r="U838" i="6" l="1"/>
  <c r="V838" i="6" s="1"/>
  <c r="AN839" i="6"/>
  <c r="AO840" i="6"/>
  <c r="AR840" i="6" s="1"/>
  <c r="AC839" i="6"/>
  <c r="AD839" i="6" l="1"/>
  <c r="AK839" i="6"/>
  <c r="D839" i="6" s="1"/>
  <c r="AE839" i="6"/>
  <c r="AL839" i="6"/>
  <c r="E839" i="6" s="1"/>
  <c r="AS840" i="6"/>
  <c r="AA840" i="6" s="1"/>
  <c r="N840" i="6" s="1"/>
  <c r="Y840" i="6"/>
  <c r="F840" i="6" s="1"/>
  <c r="X840" i="6"/>
  <c r="AT840" i="6"/>
  <c r="AB840" i="6" s="1"/>
  <c r="R840" i="6" s="1"/>
  <c r="I839" i="6"/>
  <c r="AF839" i="6" l="1"/>
  <c r="AG839" i="6" s="1"/>
  <c r="S839" i="6"/>
  <c r="T839" i="6" s="1"/>
  <c r="M839" i="6"/>
  <c r="Q839" i="6" s="1"/>
  <c r="U839" i="6" s="1"/>
  <c r="AU840" i="6"/>
  <c r="AO841" i="6" s="1"/>
  <c r="AR841" i="6" s="1"/>
  <c r="J839" i="6"/>
  <c r="B839" i="6" s="1"/>
  <c r="V839" i="6" l="1"/>
  <c r="AS841" i="6"/>
  <c r="AC840" i="6"/>
  <c r="AN840" i="6"/>
  <c r="AK840" i="6" s="1"/>
  <c r="AD840" i="6" l="1"/>
  <c r="AL840" i="6"/>
  <c r="E840" i="6" s="1"/>
  <c r="AE840" i="6"/>
  <c r="D840" i="6"/>
  <c r="S840" i="6" s="1"/>
  <c r="T840" i="6" s="1"/>
  <c r="Y841" i="6"/>
  <c r="F841" i="6" s="1"/>
  <c r="X841" i="6"/>
  <c r="AA841" i="6"/>
  <c r="N841" i="6" s="1"/>
  <c r="AT841" i="6"/>
  <c r="I840" i="6"/>
  <c r="AB841" i="6" l="1"/>
  <c r="R841" i="6" s="1"/>
  <c r="AU841" i="6"/>
  <c r="AN841" i="6" s="1"/>
  <c r="AK841" i="6" s="1"/>
  <c r="M840" i="6"/>
  <c r="Q840" i="6" s="1"/>
  <c r="U840" i="6" s="1"/>
  <c r="J840" i="6"/>
  <c r="B840" i="6" s="1"/>
  <c r="AF840" i="6"/>
  <c r="AG840" i="6" s="1"/>
  <c r="AO842" i="6" l="1"/>
  <c r="AR842" i="6" s="1"/>
  <c r="AD841" i="6"/>
  <c r="AL841" i="6"/>
  <c r="E841" i="6" s="1"/>
  <c r="AE841" i="6"/>
  <c r="D841" i="6"/>
  <c r="V840" i="6"/>
  <c r="AC841" i="6"/>
  <c r="AS842" i="6" l="1"/>
  <c r="S841" i="6"/>
  <c r="T841" i="6" s="1"/>
  <c r="M841" i="6"/>
  <c r="Q841" i="6" s="1"/>
  <c r="Y842" i="6"/>
  <c r="F842" i="6" s="1"/>
  <c r="X842" i="6"/>
  <c r="AA842" i="6"/>
  <c r="N842" i="6" s="1"/>
  <c r="AT842" i="6"/>
  <c r="I841" i="6"/>
  <c r="AF841" i="6"/>
  <c r="U841" i="6" l="1"/>
  <c r="AB842" i="6"/>
  <c r="R842" i="6" s="1"/>
  <c r="AU842" i="6"/>
  <c r="AO843" i="6" s="1"/>
  <c r="AR843" i="6" s="1"/>
  <c r="AG841" i="6"/>
  <c r="J841" i="6"/>
  <c r="B841" i="6" s="1"/>
  <c r="V841" i="6" s="1"/>
  <c r="AS843" i="6" l="1"/>
  <c r="AC842" i="6"/>
  <c r="AN842" i="6"/>
  <c r="AK842" i="6" s="1"/>
  <c r="AD842" i="6" l="1"/>
  <c r="AL842" i="6"/>
  <c r="E842" i="6" s="1"/>
  <c r="AE842" i="6"/>
  <c r="M842" i="6" s="1"/>
  <c r="Q842" i="6" s="1"/>
  <c r="D842" i="6"/>
  <c r="Y843" i="6"/>
  <c r="F843" i="6" s="1"/>
  <c r="X843" i="6"/>
  <c r="AA843" i="6"/>
  <c r="N843" i="6" s="1"/>
  <c r="AT843" i="6"/>
  <c r="I842" i="6"/>
  <c r="S842" i="6" l="1"/>
  <c r="T842" i="6" s="1"/>
  <c r="AB843" i="6"/>
  <c r="R843" i="6" s="1"/>
  <c r="AU843" i="6"/>
  <c r="AN843" i="6" s="1"/>
  <c r="AK843" i="6" s="1"/>
  <c r="J842" i="6"/>
  <c r="B842" i="6" s="1"/>
  <c r="U842" i="6"/>
  <c r="AF842" i="6"/>
  <c r="AG842" i="6" s="1"/>
  <c r="AO844" i="6" l="1"/>
  <c r="AR844" i="6" s="1"/>
  <c r="V842" i="6"/>
  <c r="AD843" i="6"/>
  <c r="AL843" i="6"/>
  <c r="E843" i="6" s="1"/>
  <c r="AE843" i="6"/>
  <c r="D843" i="6"/>
  <c r="AC843" i="6"/>
  <c r="AS844" i="6" l="1"/>
  <c r="AA844" i="6" s="1"/>
  <c r="N844" i="6" s="1"/>
  <c r="M843" i="6"/>
  <c r="Q843" i="6" s="1"/>
  <c r="S843" i="6"/>
  <c r="T843" i="6" s="1"/>
  <c r="Y844" i="6"/>
  <c r="F844" i="6" s="1"/>
  <c r="X844" i="6"/>
  <c r="AT844" i="6"/>
  <c r="I843" i="6"/>
  <c r="AF843" i="6"/>
  <c r="U843" i="6" l="1"/>
  <c r="AB844" i="6"/>
  <c r="R844" i="6" s="1"/>
  <c r="AU844" i="6"/>
  <c r="AN844" i="6" s="1"/>
  <c r="AK844" i="6" s="1"/>
  <c r="AG843" i="6"/>
  <c r="J843" i="6"/>
  <c r="B843" i="6" s="1"/>
  <c r="V843" i="6" s="1"/>
  <c r="AO845" i="6" l="1"/>
  <c r="AR845" i="6" s="1"/>
  <c r="AD844" i="6"/>
  <c r="AL844" i="6"/>
  <c r="E844" i="6" s="1"/>
  <c r="AE844" i="6"/>
  <c r="D844" i="6"/>
  <c r="AC844" i="6"/>
  <c r="AS845" i="6" l="1"/>
  <c r="AA845" i="6" s="1"/>
  <c r="N845" i="6" s="1"/>
  <c r="M844" i="6"/>
  <c r="Q844" i="6" s="1"/>
  <c r="S844" i="6"/>
  <c r="T844" i="6" s="1"/>
  <c r="Y845" i="6"/>
  <c r="F845" i="6" s="1"/>
  <c r="X845" i="6"/>
  <c r="AT845" i="6"/>
  <c r="I844" i="6"/>
  <c r="AF844" i="6"/>
  <c r="U844" i="6" l="1"/>
  <c r="AB845" i="6"/>
  <c r="R845" i="6" s="1"/>
  <c r="AU845" i="6"/>
  <c r="AO846" i="6" s="1"/>
  <c r="AR846" i="6" s="1"/>
  <c r="AG844" i="6"/>
  <c r="J844" i="6"/>
  <c r="B844" i="6" s="1"/>
  <c r="V844" i="6" s="1"/>
  <c r="AS846" i="6" l="1"/>
  <c r="AN845" i="6"/>
  <c r="AC845" i="6"/>
  <c r="AE845" i="6" l="1"/>
  <c r="AK845" i="6"/>
  <c r="AD845" i="6"/>
  <c r="AF845" i="6" s="1"/>
  <c r="D845" i="6"/>
  <c r="AL845" i="6"/>
  <c r="E845" i="6" s="1"/>
  <c r="M845" i="6"/>
  <c r="Q845" i="6" s="1"/>
  <c r="Y846" i="6"/>
  <c r="F846" i="6" s="1"/>
  <c r="AA846" i="6"/>
  <c r="N846" i="6" s="1"/>
  <c r="X846" i="6"/>
  <c r="AT846" i="6"/>
  <c r="I845" i="6"/>
  <c r="S845" i="6" l="1"/>
  <c r="T845" i="6" s="1"/>
  <c r="AB846" i="6"/>
  <c r="R846" i="6" s="1"/>
  <c r="AU846" i="6"/>
  <c r="AO847" i="6" s="1"/>
  <c r="AR847" i="6" s="1"/>
  <c r="U845" i="6"/>
  <c r="AG845" i="6"/>
  <c r="J845" i="6"/>
  <c r="B845" i="6" s="1"/>
  <c r="AS847" i="6" l="1"/>
  <c r="V845" i="6"/>
  <c r="AC846" i="6"/>
  <c r="AN846" i="6"/>
  <c r="AK846" i="6" s="1"/>
  <c r="AL846" i="6" l="1"/>
  <c r="E846" i="6" s="1"/>
  <c r="AE846" i="6"/>
  <c r="AD846" i="6"/>
  <c r="AF846" i="6" s="1"/>
  <c r="D846" i="6"/>
  <c r="S846" i="6" s="1"/>
  <c r="T846" i="6" s="1"/>
  <c r="Y847" i="6"/>
  <c r="F847" i="6" s="1"/>
  <c r="X847" i="6"/>
  <c r="AA847" i="6"/>
  <c r="N847" i="6" s="1"/>
  <c r="AT847" i="6"/>
  <c r="I846" i="6"/>
  <c r="M846" i="6" l="1"/>
  <c r="Q846" i="6" s="1"/>
  <c r="U846" i="6" s="1"/>
  <c r="AB847" i="6"/>
  <c r="R847" i="6" s="1"/>
  <c r="AU847" i="6"/>
  <c r="AO848" i="6" s="1"/>
  <c r="AR848" i="6" s="1"/>
  <c r="AG846" i="6"/>
  <c r="J846" i="6"/>
  <c r="B846" i="6" s="1"/>
  <c r="AS848" i="6" l="1"/>
  <c r="AC847" i="6"/>
  <c r="V846" i="6"/>
  <c r="AN847" i="6"/>
  <c r="AK847" i="6" s="1"/>
  <c r="AL847" i="6" l="1"/>
  <c r="E847" i="6" s="1"/>
  <c r="AD847" i="6"/>
  <c r="AE847" i="6"/>
  <c r="D847" i="6"/>
  <c r="S847" i="6" s="1"/>
  <c r="T847" i="6" s="1"/>
  <c r="Y848" i="6"/>
  <c r="F848" i="6" s="1"/>
  <c r="AA848" i="6"/>
  <c r="N848" i="6" s="1"/>
  <c r="X848" i="6"/>
  <c r="AT848" i="6"/>
  <c r="I847" i="6"/>
  <c r="M847" i="6" l="1"/>
  <c r="Q847" i="6" s="1"/>
  <c r="AB848" i="6"/>
  <c r="R848" i="6" s="1"/>
  <c r="AU848" i="6"/>
  <c r="AO849" i="6" s="1"/>
  <c r="AR849" i="6" s="1"/>
  <c r="AF847" i="6"/>
  <c r="AG847" i="6" s="1"/>
  <c r="U847" i="6"/>
  <c r="J847" i="6"/>
  <c r="B847" i="6" s="1"/>
  <c r="AS849" i="6" l="1"/>
  <c r="V847" i="6"/>
  <c r="AC848" i="6"/>
  <c r="AN848" i="6"/>
  <c r="AK848" i="6" s="1"/>
  <c r="AL848" i="6" l="1"/>
  <c r="E848" i="6" s="1"/>
  <c r="AE848" i="6"/>
  <c r="AD848" i="6"/>
  <c r="AF848" i="6" s="1"/>
  <c r="D848" i="6"/>
  <c r="Y849" i="6"/>
  <c r="F849" i="6" s="1"/>
  <c r="X849" i="6"/>
  <c r="AA849" i="6"/>
  <c r="N849" i="6" s="1"/>
  <c r="AT849" i="6"/>
  <c r="I848" i="6"/>
  <c r="S848" i="6" l="1"/>
  <c r="T848" i="6" s="1"/>
  <c r="M848" i="6"/>
  <c r="Q848" i="6" s="1"/>
  <c r="AB849" i="6"/>
  <c r="R849" i="6" s="1"/>
  <c r="AU849" i="6"/>
  <c r="AO850" i="6" s="1"/>
  <c r="AR850" i="6" s="1"/>
  <c r="AG848" i="6"/>
  <c r="J848" i="6"/>
  <c r="B848" i="6" s="1"/>
  <c r="U848" i="6" l="1"/>
  <c r="V848" i="6" s="1"/>
  <c r="AS850" i="6"/>
  <c r="AC849" i="6"/>
  <c r="AN849" i="6"/>
  <c r="AK849" i="6" s="1"/>
  <c r="AL849" i="6" l="1"/>
  <c r="E849" i="6" s="1"/>
  <c r="AD849" i="6"/>
  <c r="AE849" i="6"/>
  <c r="D849" i="6"/>
  <c r="S849" i="6" s="1"/>
  <c r="T849" i="6" s="1"/>
  <c r="Y850" i="6"/>
  <c r="F850" i="6" s="1"/>
  <c r="AA850" i="6"/>
  <c r="N850" i="6" s="1"/>
  <c r="X850" i="6"/>
  <c r="AT850" i="6"/>
  <c r="I849" i="6"/>
  <c r="M849" i="6" l="1"/>
  <c r="Q849" i="6" s="1"/>
  <c r="U849" i="6" s="1"/>
  <c r="AB850" i="6"/>
  <c r="R850" i="6" s="1"/>
  <c r="AU850" i="6"/>
  <c r="AF849" i="6"/>
  <c r="AG849" i="6" s="1"/>
  <c r="J849" i="6"/>
  <c r="B849" i="6" s="1"/>
  <c r="V849" i="6" l="1"/>
  <c r="AN850" i="6"/>
  <c r="AO851" i="6"/>
  <c r="AR851" i="6" s="1"/>
  <c r="AL850" i="6"/>
  <c r="E850" i="6" s="1"/>
  <c r="AC850" i="6"/>
  <c r="AE850" i="6" l="1"/>
  <c r="AK850" i="6"/>
  <c r="D850" i="6" s="1"/>
  <c r="M850" i="6"/>
  <c r="Q850" i="6" s="1"/>
  <c r="AD850" i="6"/>
  <c r="AS851" i="6"/>
  <c r="AA851" i="6" s="1"/>
  <c r="N851" i="6" s="1"/>
  <c r="Y851" i="6"/>
  <c r="F851" i="6" s="1"/>
  <c r="X851" i="6"/>
  <c r="AT851" i="6"/>
  <c r="AB851" i="6" s="1"/>
  <c r="R851" i="6" s="1"/>
  <c r="I850" i="6"/>
  <c r="S850" i="6" l="1"/>
  <c r="T850" i="6" s="1"/>
  <c r="U850" i="6" s="1"/>
  <c r="AF850" i="6"/>
  <c r="AG850" i="6" s="1"/>
  <c r="AU851" i="6"/>
  <c r="AO852" i="6" s="1"/>
  <c r="AR852" i="6" s="1"/>
  <c r="J850" i="6"/>
  <c r="B850" i="6" s="1"/>
  <c r="V850" i="6" l="1"/>
  <c r="AS852" i="6"/>
  <c r="AC851" i="6"/>
  <c r="AN851" i="6"/>
  <c r="AK851" i="6" s="1"/>
  <c r="AL851" i="6" l="1"/>
  <c r="E851" i="6" s="1"/>
  <c r="AD851" i="6"/>
  <c r="AE851" i="6"/>
  <c r="D851" i="6"/>
  <c r="S851" i="6" s="1"/>
  <c r="T851" i="6" s="1"/>
  <c r="Y852" i="6"/>
  <c r="F852" i="6" s="1"/>
  <c r="AA852" i="6"/>
  <c r="N852" i="6" s="1"/>
  <c r="X852" i="6"/>
  <c r="AT852" i="6"/>
  <c r="I851" i="6"/>
  <c r="M851" i="6" l="1"/>
  <c r="Q851" i="6" s="1"/>
  <c r="AB852" i="6"/>
  <c r="R852" i="6" s="1"/>
  <c r="AU852" i="6"/>
  <c r="AO853" i="6" s="1"/>
  <c r="AR853" i="6" s="1"/>
  <c r="AF851" i="6"/>
  <c r="AG851" i="6" s="1"/>
  <c r="U851" i="6"/>
  <c r="J851" i="6"/>
  <c r="B851" i="6" s="1"/>
  <c r="AS853" i="6" l="1"/>
  <c r="V851" i="6"/>
  <c r="AC852" i="6"/>
  <c r="AN852" i="6"/>
  <c r="AK852" i="6" s="1"/>
  <c r="AL852" i="6" l="1"/>
  <c r="E852" i="6" s="1"/>
  <c r="AE852" i="6"/>
  <c r="AD852" i="6"/>
  <c r="AF852" i="6" s="1"/>
  <c r="D852" i="6"/>
  <c r="S852" i="6" s="1"/>
  <c r="T852" i="6" s="1"/>
  <c r="Y853" i="6"/>
  <c r="F853" i="6" s="1"/>
  <c r="X853" i="6"/>
  <c r="AA853" i="6"/>
  <c r="N853" i="6" s="1"/>
  <c r="AT853" i="6"/>
  <c r="I852" i="6"/>
  <c r="M852" i="6" l="1"/>
  <c r="Q852" i="6" s="1"/>
  <c r="U852" i="6" s="1"/>
  <c r="AB853" i="6"/>
  <c r="R853" i="6" s="1"/>
  <c r="AU853" i="6"/>
  <c r="AO854" i="6" s="1"/>
  <c r="AR854" i="6" s="1"/>
  <c r="AG852" i="6"/>
  <c r="J852" i="6"/>
  <c r="B852" i="6" s="1"/>
  <c r="AS854" i="6" l="1"/>
  <c r="V852" i="6"/>
  <c r="AC853" i="6"/>
  <c r="AN853" i="6"/>
  <c r="AK853" i="6" s="1"/>
  <c r="AL853" i="6" l="1"/>
  <c r="E853" i="6" s="1"/>
  <c r="AD853" i="6"/>
  <c r="AE853" i="6"/>
  <c r="D853" i="6"/>
  <c r="S853" i="6" s="1"/>
  <c r="T853" i="6" s="1"/>
  <c r="Y854" i="6"/>
  <c r="F854" i="6" s="1"/>
  <c r="AA854" i="6"/>
  <c r="N854" i="6" s="1"/>
  <c r="X854" i="6"/>
  <c r="AT854" i="6"/>
  <c r="I853" i="6"/>
  <c r="M853" i="6" l="1"/>
  <c r="Q853" i="6" s="1"/>
  <c r="AB854" i="6"/>
  <c r="R854" i="6" s="1"/>
  <c r="AU854" i="6"/>
  <c r="AO855" i="6" s="1"/>
  <c r="AR855" i="6" s="1"/>
  <c r="AF853" i="6"/>
  <c r="AG853" i="6" s="1"/>
  <c r="U853" i="6"/>
  <c r="J853" i="6"/>
  <c r="B853" i="6" s="1"/>
  <c r="AS855" i="6" l="1"/>
  <c r="V853" i="6"/>
  <c r="AC854" i="6"/>
  <c r="AN854" i="6"/>
  <c r="AK854" i="6" s="1"/>
  <c r="AL854" i="6" l="1"/>
  <c r="E854" i="6" s="1"/>
  <c r="AE854" i="6"/>
  <c r="AD854" i="6"/>
  <c r="AF854" i="6" s="1"/>
  <c r="D854" i="6"/>
  <c r="Y855" i="6"/>
  <c r="F855" i="6" s="1"/>
  <c r="X855" i="6"/>
  <c r="AA855" i="6"/>
  <c r="N855" i="6" s="1"/>
  <c r="AT855" i="6"/>
  <c r="I854" i="6"/>
  <c r="S854" i="6" l="1"/>
  <c r="T854" i="6" s="1"/>
  <c r="M854" i="6"/>
  <c r="Q854" i="6" s="1"/>
  <c r="AB855" i="6"/>
  <c r="R855" i="6" s="1"/>
  <c r="AU855" i="6"/>
  <c r="AO856" i="6" s="1"/>
  <c r="AR856" i="6" s="1"/>
  <c r="AG854" i="6"/>
  <c r="J854" i="6"/>
  <c r="B854" i="6" s="1"/>
  <c r="U854" i="6" l="1"/>
  <c r="V854" i="6" s="1"/>
  <c r="AS856" i="6"/>
  <c r="AC855" i="6"/>
  <c r="AN855" i="6"/>
  <c r="AK855" i="6" s="1"/>
  <c r="AL855" i="6" l="1"/>
  <c r="E855" i="6" s="1"/>
  <c r="AD855" i="6"/>
  <c r="AE855" i="6"/>
  <c r="D855" i="6"/>
  <c r="S855" i="6" s="1"/>
  <c r="T855" i="6" s="1"/>
  <c r="Y856" i="6"/>
  <c r="F856" i="6" s="1"/>
  <c r="AA856" i="6"/>
  <c r="N856" i="6" s="1"/>
  <c r="X856" i="6"/>
  <c r="AT856" i="6"/>
  <c r="I855" i="6"/>
  <c r="M855" i="6" l="1"/>
  <c r="Q855" i="6" s="1"/>
  <c r="U855" i="6" s="1"/>
  <c r="AB856" i="6"/>
  <c r="R856" i="6" s="1"/>
  <c r="AU856" i="6"/>
  <c r="AO857" i="6" s="1"/>
  <c r="AR857" i="6" s="1"/>
  <c r="AF855" i="6"/>
  <c r="AG855" i="6" s="1"/>
  <c r="J855" i="6"/>
  <c r="B855" i="6" s="1"/>
  <c r="AS857" i="6" l="1"/>
  <c r="V855" i="6"/>
  <c r="AC856" i="6"/>
  <c r="AN856" i="6"/>
  <c r="AK856" i="6" s="1"/>
  <c r="AL856" i="6" l="1"/>
  <c r="E856" i="6" s="1"/>
  <c r="AE856" i="6"/>
  <c r="AD856" i="6"/>
  <c r="AF856" i="6" s="1"/>
  <c r="D856" i="6"/>
  <c r="Y857" i="6"/>
  <c r="F857" i="6" s="1"/>
  <c r="X857" i="6"/>
  <c r="AA857" i="6"/>
  <c r="N857" i="6" s="1"/>
  <c r="AT857" i="6"/>
  <c r="I856" i="6"/>
  <c r="S856" i="6" l="1"/>
  <c r="T856" i="6" s="1"/>
  <c r="M856" i="6"/>
  <c r="Q856" i="6" s="1"/>
  <c r="AB857" i="6"/>
  <c r="R857" i="6" s="1"/>
  <c r="AU857" i="6"/>
  <c r="AO858" i="6" s="1"/>
  <c r="AR858" i="6" s="1"/>
  <c r="AG856" i="6"/>
  <c r="J856" i="6"/>
  <c r="B856" i="6" s="1"/>
  <c r="U856" i="6" l="1"/>
  <c r="V856" i="6" s="1"/>
  <c r="AS858" i="6"/>
  <c r="AC857" i="6"/>
  <c r="AN857" i="6"/>
  <c r="AK857" i="6" s="1"/>
  <c r="AL857" i="6" l="1"/>
  <c r="E857" i="6" s="1"/>
  <c r="AD857" i="6"/>
  <c r="AE857" i="6"/>
  <c r="D857" i="6"/>
  <c r="S857" i="6" s="1"/>
  <c r="T857" i="6" s="1"/>
  <c r="Y858" i="6"/>
  <c r="F858" i="6" s="1"/>
  <c r="AA858" i="6"/>
  <c r="N858" i="6" s="1"/>
  <c r="X858" i="6"/>
  <c r="AT858" i="6"/>
  <c r="I857" i="6"/>
  <c r="M857" i="6" l="1"/>
  <c r="Q857" i="6" s="1"/>
  <c r="U857" i="6" s="1"/>
  <c r="AB858" i="6"/>
  <c r="R858" i="6" s="1"/>
  <c r="AU858" i="6"/>
  <c r="AO859" i="6" s="1"/>
  <c r="AR859" i="6" s="1"/>
  <c r="AF857" i="6"/>
  <c r="AG857" i="6" s="1"/>
  <c r="J857" i="6"/>
  <c r="B857" i="6" s="1"/>
  <c r="AS859" i="6" l="1"/>
  <c r="V857" i="6"/>
  <c r="AC858" i="6"/>
  <c r="AN858" i="6"/>
  <c r="AK858" i="6" s="1"/>
  <c r="AL858" i="6" l="1"/>
  <c r="E858" i="6" s="1"/>
  <c r="AE858" i="6"/>
  <c r="AD858" i="6"/>
  <c r="AF858" i="6" s="1"/>
  <c r="D858" i="6"/>
  <c r="S858" i="6" s="1"/>
  <c r="T858" i="6" s="1"/>
  <c r="Y859" i="6"/>
  <c r="F859" i="6" s="1"/>
  <c r="X859" i="6"/>
  <c r="AA859" i="6"/>
  <c r="N859" i="6" s="1"/>
  <c r="AT859" i="6"/>
  <c r="I858" i="6"/>
  <c r="M858" i="6" l="1"/>
  <c r="Q858" i="6" s="1"/>
  <c r="U858" i="6" s="1"/>
  <c r="AB859" i="6"/>
  <c r="R859" i="6" s="1"/>
  <c r="AU859" i="6"/>
  <c r="AO860" i="6" s="1"/>
  <c r="AR860" i="6" s="1"/>
  <c r="AG858" i="6"/>
  <c r="J858" i="6"/>
  <c r="B858" i="6" s="1"/>
  <c r="AS860" i="6" l="1"/>
  <c r="V858" i="6"/>
  <c r="AC859" i="6"/>
  <c r="AN859" i="6"/>
  <c r="AK859" i="6" s="1"/>
  <c r="AL859" i="6" l="1"/>
  <c r="E859" i="6" s="1"/>
  <c r="AD859" i="6"/>
  <c r="AE859" i="6"/>
  <c r="D859" i="6"/>
  <c r="S859" i="6" s="1"/>
  <c r="T859" i="6" s="1"/>
  <c r="Y860" i="6"/>
  <c r="F860" i="6" s="1"/>
  <c r="AA860" i="6"/>
  <c r="N860" i="6" s="1"/>
  <c r="X860" i="6"/>
  <c r="AT860" i="6"/>
  <c r="I859" i="6"/>
  <c r="M859" i="6" l="1"/>
  <c r="Q859" i="6" s="1"/>
  <c r="AB860" i="6"/>
  <c r="R860" i="6" s="1"/>
  <c r="AU860" i="6"/>
  <c r="AO861" i="6" s="1"/>
  <c r="AR861" i="6" s="1"/>
  <c r="AF859" i="6"/>
  <c r="AG859" i="6" s="1"/>
  <c r="U859" i="6"/>
  <c r="J859" i="6"/>
  <c r="B859" i="6" s="1"/>
  <c r="AS861" i="6" l="1"/>
  <c r="V859" i="6"/>
  <c r="AC860" i="6"/>
  <c r="AN860" i="6"/>
  <c r="AK860" i="6" s="1"/>
  <c r="AL860" i="6" l="1"/>
  <c r="E860" i="6" s="1"/>
  <c r="AE860" i="6"/>
  <c r="AD860" i="6"/>
  <c r="AF860" i="6" s="1"/>
  <c r="D860" i="6"/>
  <c r="S860" i="6" s="1"/>
  <c r="T860" i="6" s="1"/>
  <c r="Y861" i="6"/>
  <c r="F861" i="6" s="1"/>
  <c r="X861" i="6"/>
  <c r="AA861" i="6"/>
  <c r="N861" i="6" s="1"/>
  <c r="AT861" i="6"/>
  <c r="I860" i="6"/>
  <c r="M860" i="6" l="1"/>
  <c r="Q860" i="6" s="1"/>
  <c r="U860" i="6" s="1"/>
  <c r="AB861" i="6"/>
  <c r="R861" i="6" s="1"/>
  <c r="AU861" i="6"/>
  <c r="AO862" i="6" s="1"/>
  <c r="AR862" i="6" s="1"/>
  <c r="AG860" i="6"/>
  <c r="J860" i="6"/>
  <c r="B860" i="6" s="1"/>
  <c r="AS862" i="6" l="1"/>
  <c r="V860" i="6"/>
  <c r="AC861" i="6"/>
  <c r="AN861" i="6"/>
  <c r="AK861" i="6" s="1"/>
  <c r="AL861" i="6" l="1"/>
  <c r="E861" i="6" s="1"/>
  <c r="AD861" i="6"/>
  <c r="AE861" i="6"/>
  <c r="D861" i="6"/>
  <c r="S861" i="6" s="1"/>
  <c r="T861" i="6" s="1"/>
  <c r="Y862" i="6"/>
  <c r="F862" i="6" s="1"/>
  <c r="AA862" i="6"/>
  <c r="N862" i="6" s="1"/>
  <c r="X862" i="6"/>
  <c r="AT862" i="6"/>
  <c r="I861" i="6"/>
  <c r="M861" i="6" l="1"/>
  <c r="Q861" i="6" s="1"/>
  <c r="U861" i="6" s="1"/>
  <c r="AB862" i="6"/>
  <c r="R862" i="6" s="1"/>
  <c r="AU862" i="6"/>
  <c r="AO863" i="6" s="1"/>
  <c r="AR863" i="6" s="1"/>
  <c r="AF861" i="6"/>
  <c r="AG861" i="6" s="1"/>
  <c r="J861" i="6"/>
  <c r="B861" i="6" s="1"/>
  <c r="AS863" i="6" l="1"/>
  <c r="V861" i="6"/>
  <c r="AC862" i="6"/>
  <c r="AN862" i="6"/>
  <c r="AK862" i="6" s="1"/>
  <c r="AL862" i="6" l="1"/>
  <c r="E862" i="6" s="1"/>
  <c r="AE862" i="6"/>
  <c r="AD862" i="6"/>
  <c r="AF862" i="6" s="1"/>
  <c r="D862" i="6"/>
  <c r="Y863" i="6"/>
  <c r="F863" i="6" s="1"/>
  <c r="X863" i="6"/>
  <c r="AA863" i="6"/>
  <c r="N863" i="6" s="1"/>
  <c r="AT863" i="6"/>
  <c r="I862" i="6"/>
  <c r="M862" i="6" l="1"/>
  <c r="Q862" i="6" s="1"/>
  <c r="AB863" i="6"/>
  <c r="R863" i="6" s="1"/>
  <c r="AU863" i="6"/>
  <c r="AO864" i="6" s="1"/>
  <c r="AR864" i="6" s="1"/>
  <c r="S862" i="6"/>
  <c r="T862" i="6" s="1"/>
  <c r="AG862" i="6"/>
  <c r="J862" i="6"/>
  <c r="B862" i="6" s="1"/>
  <c r="U862" i="6" l="1"/>
  <c r="AS864" i="6"/>
  <c r="V862" i="6"/>
  <c r="AC863" i="6"/>
  <c r="AN863" i="6"/>
  <c r="AK863" i="6" s="1"/>
  <c r="AL863" i="6" l="1"/>
  <c r="E863" i="6" s="1"/>
  <c r="AD863" i="6"/>
  <c r="AE863" i="6"/>
  <c r="D863" i="6"/>
  <c r="S863" i="6" s="1"/>
  <c r="T863" i="6" s="1"/>
  <c r="Y864" i="6"/>
  <c r="F864" i="6" s="1"/>
  <c r="AA864" i="6"/>
  <c r="N864" i="6" s="1"/>
  <c r="X864" i="6"/>
  <c r="AT864" i="6"/>
  <c r="I863" i="6"/>
  <c r="M863" i="6" l="1"/>
  <c r="Q863" i="6" s="1"/>
  <c r="AB864" i="6"/>
  <c r="R864" i="6" s="1"/>
  <c r="AU864" i="6"/>
  <c r="AO865" i="6" s="1"/>
  <c r="AR865" i="6" s="1"/>
  <c r="AF863" i="6"/>
  <c r="AG863" i="6" s="1"/>
  <c r="U863" i="6"/>
  <c r="J863" i="6"/>
  <c r="B863" i="6" s="1"/>
  <c r="AS865" i="6" l="1"/>
  <c r="V863" i="6"/>
  <c r="AC864" i="6"/>
  <c r="AN864" i="6"/>
  <c r="AK864" i="6" s="1"/>
  <c r="AL864" i="6" l="1"/>
  <c r="E864" i="6" s="1"/>
  <c r="AE864" i="6"/>
  <c r="AD864" i="6"/>
  <c r="AF864" i="6" s="1"/>
  <c r="D864" i="6"/>
  <c r="S864" i="6" s="1"/>
  <c r="T864" i="6" s="1"/>
  <c r="Y865" i="6"/>
  <c r="F865" i="6" s="1"/>
  <c r="X865" i="6"/>
  <c r="AA865" i="6"/>
  <c r="N865" i="6" s="1"/>
  <c r="AT865" i="6"/>
  <c r="I864" i="6"/>
  <c r="M864" i="6" l="1"/>
  <c r="Q864" i="6" s="1"/>
  <c r="U864" i="6" s="1"/>
  <c r="AB865" i="6"/>
  <c r="R865" i="6" s="1"/>
  <c r="AU865" i="6"/>
  <c r="AO866" i="6" s="1"/>
  <c r="AR866" i="6" s="1"/>
  <c r="AG864" i="6"/>
  <c r="J864" i="6"/>
  <c r="B864" i="6" s="1"/>
  <c r="AS866" i="6" l="1"/>
  <c r="V864" i="6"/>
  <c r="AC865" i="6"/>
  <c r="AN865" i="6"/>
  <c r="AK865" i="6" s="1"/>
  <c r="AL865" i="6" l="1"/>
  <c r="E865" i="6" s="1"/>
  <c r="AD865" i="6"/>
  <c r="AE865" i="6"/>
  <c r="D865" i="6"/>
  <c r="S865" i="6" s="1"/>
  <c r="T865" i="6" s="1"/>
  <c r="Y866" i="6"/>
  <c r="F866" i="6" s="1"/>
  <c r="AA866" i="6"/>
  <c r="N866" i="6" s="1"/>
  <c r="X866" i="6"/>
  <c r="AT866" i="6"/>
  <c r="I865" i="6"/>
  <c r="M865" i="6" l="1"/>
  <c r="Q865" i="6" s="1"/>
  <c r="U865" i="6" s="1"/>
  <c r="AB866" i="6"/>
  <c r="R866" i="6" s="1"/>
  <c r="AU866" i="6"/>
  <c r="AO867" i="6" s="1"/>
  <c r="AR867" i="6" s="1"/>
  <c r="AF865" i="6"/>
  <c r="AG865" i="6" s="1"/>
  <c r="J865" i="6"/>
  <c r="B865" i="6" s="1"/>
  <c r="AS867" i="6" l="1"/>
  <c r="V865" i="6"/>
  <c r="AC866" i="6"/>
  <c r="AN866" i="6"/>
  <c r="AK866" i="6" s="1"/>
  <c r="AL866" i="6" l="1"/>
  <c r="E866" i="6" s="1"/>
  <c r="AE866" i="6"/>
  <c r="AD866" i="6"/>
  <c r="D866" i="6"/>
  <c r="S866" i="6" s="1"/>
  <c r="T866" i="6" s="1"/>
  <c r="Y867" i="6"/>
  <c r="F867" i="6" s="1"/>
  <c r="X867" i="6"/>
  <c r="AA867" i="6"/>
  <c r="N867" i="6" s="1"/>
  <c r="AT867" i="6"/>
  <c r="I866" i="6"/>
  <c r="M866" i="6" l="1"/>
  <c r="Q866" i="6" s="1"/>
  <c r="U866" i="6" s="1"/>
  <c r="AF866" i="6"/>
  <c r="AG866" i="6" s="1"/>
  <c r="AB867" i="6"/>
  <c r="R867" i="6" s="1"/>
  <c r="AU867" i="6"/>
  <c r="AO868" i="6" s="1"/>
  <c r="AR868" i="6" s="1"/>
  <c r="J866" i="6"/>
  <c r="B866" i="6" s="1"/>
  <c r="AS868" i="6" l="1"/>
  <c r="V866" i="6"/>
  <c r="AC867" i="6"/>
  <c r="AN867" i="6"/>
  <c r="AK867" i="6" s="1"/>
  <c r="AL867" i="6" l="1"/>
  <c r="E867" i="6" s="1"/>
  <c r="AD867" i="6"/>
  <c r="AE867" i="6"/>
  <c r="D867" i="6"/>
  <c r="S867" i="6" s="1"/>
  <c r="T867" i="6" s="1"/>
  <c r="Y868" i="6"/>
  <c r="F868" i="6" s="1"/>
  <c r="AA868" i="6"/>
  <c r="N868" i="6" s="1"/>
  <c r="X868" i="6"/>
  <c r="AT868" i="6"/>
  <c r="I867" i="6"/>
  <c r="M867" i="6" l="1"/>
  <c r="Q867" i="6" s="1"/>
  <c r="U867" i="6" s="1"/>
  <c r="AB868" i="6"/>
  <c r="R868" i="6" s="1"/>
  <c r="AU868" i="6"/>
  <c r="AO869" i="6" s="1"/>
  <c r="AR869" i="6" s="1"/>
  <c r="AF867" i="6"/>
  <c r="AG867" i="6" s="1"/>
  <c r="J867" i="6"/>
  <c r="B867" i="6" s="1"/>
  <c r="AS869" i="6" l="1"/>
  <c r="V867" i="6"/>
  <c r="AC868" i="6"/>
  <c r="AN868" i="6"/>
  <c r="AK868" i="6" s="1"/>
  <c r="AL868" i="6" l="1"/>
  <c r="E868" i="6" s="1"/>
  <c r="AE868" i="6"/>
  <c r="AD868" i="6"/>
  <c r="AF868" i="6" s="1"/>
  <c r="D868" i="6"/>
  <c r="S868" i="6" s="1"/>
  <c r="T868" i="6" s="1"/>
  <c r="Y869" i="6"/>
  <c r="F869" i="6" s="1"/>
  <c r="X869" i="6"/>
  <c r="AA869" i="6"/>
  <c r="N869" i="6" s="1"/>
  <c r="AT869" i="6"/>
  <c r="I868" i="6"/>
  <c r="M868" i="6" l="1"/>
  <c r="Q868" i="6" s="1"/>
  <c r="U868" i="6" s="1"/>
  <c r="AB869" i="6"/>
  <c r="R869" i="6" s="1"/>
  <c r="AU869" i="6"/>
  <c r="AO870" i="6" s="1"/>
  <c r="AR870" i="6" s="1"/>
  <c r="AG868" i="6"/>
  <c r="J868" i="6"/>
  <c r="B868" i="6" s="1"/>
  <c r="AS870" i="6" l="1"/>
  <c r="V868" i="6"/>
  <c r="AC869" i="6"/>
  <c r="AN869" i="6"/>
  <c r="AK869" i="6" s="1"/>
  <c r="AL869" i="6" l="1"/>
  <c r="E869" i="6" s="1"/>
  <c r="AD869" i="6"/>
  <c r="AE869" i="6"/>
  <c r="D869" i="6"/>
  <c r="S869" i="6" s="1"/>
  <c r="T869" i="6" s="1"/>
  <c r="Y870" i="6"/>
  <c r="F870" i="6" s="1"/>
  <c r="AA870" i="6"/>
  <c r="N870" i="6" s="1"/>
  <c r="X870" i="6"/>
  <c r="AT870" i="6"/>
  <c r="I869" i="6"/>
  <c r="M869" i="6" l="1"/>
  <c r="Q869" i="6" s="1"/>
  <c r="U869" i="6" s="1"/>
  <c r="AB870" i="6"/>
  <c r="R870" i="6" s="1"/>
  <c r="AU870" i="6"/>
  <c r="AO871" i="6" s="1"/>
  <c r="AR871" i="6" s="1"/>
  <c r="AF869" i="6"/>
  <c r="AG869" i="6" s="1"/>
  <c r="J869" i="6"/>
  <c r="B869" i="6" s="1"/>
  <c r="AS871" i="6" l="1"/>
  <c r="V869" i="6"/>
  <c r="AC870" i="6"/>
  <c r="AN870" i="6"/>
  <c r="AK870" i="6" s="1"/>
  <c r="AL870" i="6" l="1"/>
  <c r="E870" i="6" s="1"/>
  <c r="AE870" i="6"/>
  <c r="AD870" i="6"/>
  <c r="AF870" i="6" s="1"/>
  <c r="D870" i="6"/>
  <c r="S870" i="6" s="1"/>
  <c r="T870" i="6" s="1"/>
  <c r="Y871" i="6"/>
  <c r="F871" i="6" s="1"/>
  <c r="X871" i="6"/>
  <c r="AA871" i="6"/>
  <c r="N871" i="6" s="1"/>
  <c r="AT871" i="6"/>
  <c r="I870" i="6"/>
  <c r="M870" i="6" l="1"/>
  <c r="Q870" i="6" s="1"/>
  <c r="U870" i="6" s="1"/>
  <c r="AB871" i="6"/>
  <c r="R871" i="6" s="1"/>
  <c r="AU871" i="6"/>
  <c r="AO872" i="6" s="1"/>
  <c r="AR872" i="6" s="1"/>
  <c r="AG870" i="6"/>
  <c r="J870" i="6"/>
  <c r="B870" i="6" s="1"/>
  <c r="AS872" i="6" l="1"/>
  <c r="V870" i="6"/>
  <c r="AC871" i="6"/>
  <c r="AN871" i="6"/>
  <c r="AK871" i="6" s="1"/>
  <c r="AL871" i="6" l="1"/>
  <c r="E871" i="6" s="1"/>
  <c r="AD871" i="6"/>
  <c r="AE871" i="6"/>
  <c r="D871" i="6"/>
  <c r="S871" i="6" s="1"/>
  <c r="T871" i="6" s="1"/>
  <c r="Y872" i="6"/>
  <c r="F872" i="6" s="1"/>
  <c r="AA872" i="6"/>
  <c r="N872" i="6" s="1"/>
  <c r="X872" i="6"/>
  <c r="AT872" i="6"/>
  <c r="I871" i="6"/>
  <c r="M871" i="6" l="1"/>
  <c r="Q871" i="6" s="1"/>
  <c r="U871" i="6" s="1"/>
  <c r="AB872" i="6"/>
  <c r="R872" i="6" s="1"/>
  <c r="AU872" i="6"/>
  <c r="AO873" i="6" s="1"/>
  <c r="AR873" i="6" s="1"/>
  <c r="AF871" i="6"/>
  <c r="AG871" i="6" s="1"/>
  <c r="J871" i="6"/>
  <c r="B871" i="6" s="1"/>
  <c r="AS873" i="6" l="1"/>
  <c r="V871" i="6"/>
  <c r="AC872" i="6"/>
  <c r="AN872" i="6"/>
  <c r="AK872" i="6" s="1"/>
  <c r="AL872" i="6" l="1"/>
  <c r="E872" i="6" s="1"/>
  <c r="AE872" i="6"/>
  <c r="AD872" i="6"/>
  <c r="AF872" i="6" s="1"/>
  <c r="D872" i="6"/>
  <c r="Y873" i="6"/>
  <c r="F873" i="6" s="1"/>
  <c r="X873" i="6"/>
  <c r="AA873" i="6"/>
  <c r="N873" i="6" s="1"/>
  <c r="AT873" i="6"/>
  <c r="I872" i="6"/>
  <c r="S872" i="6" l="1"/>
  <c r="T872" i="6" s="1"/>
  <c r="M872" i="6"/>
  <c r="Q872" i="6" s="1"/>
  <c r="U872" i="6" s="1"/>
  <c r="AB873" i="6"/>
  <c r="R873" i="6" s="1"/>
  <c r="AU873" i="6"/>
  <c r="AO874" i="6" s="1"/>
  <c r="AR874" i="6" s="1"/>
  <c r="AG872" i="6"/>
  <c r="J872" i="6"/>
  <c r="B872" i="6" s="1"/>
  <c r="AS874" i="6" l="1"/>
  <c r="V872" i="6"/>
  <c r="AC873" i="6"/>
  <c r="AN873" i="6"/>
  <c r="AK873" i="6" s="1"/>
  <c r="AL873" i="6" l="1"/>
  <c r="E873" i="6" s="1"/>
  <c r="AD873" i="6"/>
  <c r="AE873" i="6"/>
  <c r="D873" i="6"/>
  <c r="S873" i="6" s="1"/>
  <c r="T873" i="6" s="1"/>
  <c r="Y874" i="6"/>
  <c r="F874" i="6" s="1"/>
  <c r="AA874" i="6"/>
  <c r="N874" i="6" s="1"/>
  <c r="X874" i="6"/>
  <c r="AT874" i="6"/>
  <c r="I873" i="6"/>
  <c r="M873" i="6" l="1"/>
  <c r="Q873" i="6" s="1"/>
  <c r="U873" i="6" s="1"/>
  <c r="AB874" i="6"/>
  <c r="R874" i="6" s="1"/>
  <c r="AU874" i="6"/>
  <c r="AO875" i="6" s="1"/>
  <c r="AR875" i="6" s="1"/>
  <c r="AF873" i="6"/>
  <c r="AG873" i="6" s="1"/>
  <c r="J873" i="6"/>
  <c r="B873" i="6" s="1"/>
  <c r="AS875" i="6" l="1"/>
  <c r="V873" i="6"/>
  <c r="AC874" i="6"/>
  <c r="AN874" i="6"/>
  <c r="AK874" i="6" s="1"/>
  <c r="AL874" i="6" l="1"/>
  <c r="E874" i="6" s="1"/>
  <c r="AE874" i="6"/>
  <c r="AD874" i="6"/>
  <c r="AF874" i="6" s="1"/>
  <c r="D874" i="6"/>
  <c r="S874" i="6" s="1"/>
  <c r="T874" i="6" s="1"/>
  <c r="Y875" i="6"/>
  <c r="F875" i="6" s="1"/>
  <c r="X875" i="6"/>
  <c r="AA875" i="6"/>
  <c r="N875" i="6" s="1"/>
  <c r="AT875" i="6"/>
  <c r="I874" i="6"/>
  <c r="M874" i="6" l="1"/>
  <c r="Q874" i="6" s="1"/>
  <c r="U874" i="6" s="1"/>
  <c r="AB875" i="6"/>
  <c r="R875" i="6" s="1"/>
  <c r="AU875" i="6"/>
  <c r="AO876" i="6" s="1"/>
  <c r="AR876" i="6" s="1"/>
  <c r="AG874" i="6"/>
  <c r="J874" i="6"/>
  <c r="B874" i="6" s="1"/>
  <c r="AS876" i="6" l="1"/>
  <c r="V874" i="6"/>
  <c r="AC875" i="6"/>
  <c r="AN875" i="6"/>
  <c r="AK875" i="6" s="1"/>
  <c r="AL875" i="6" l="1"/>
  <c r="E875" i="6" s="1"/>
  <c r="AD875" i="6"/>
  <c r="AE875" i="6"/>
  <c r="D875" i="6"/>
  <c r="S875" i="6" s="1"/>
  <c r="T875" i="6" s="1"/>
  <c r="Y876" i="6"/>
  <c r="F876" i="6" s="1"/>
  <c r="AA876" i="6"/>
  <c r="N876" i="6" s="1"/>
  <c r="X876" i="6"/>
  <c r="AT876" i="6"/>
  <c r="I875" i="6"/>
  <c r="M875" i="6" l="1"/>
  <c r="Q875" i="6" s="1"/>
  <c r="U875" i="6" s="1"/>
  <c r="AB876" i="6"/>
  <c r="R876" i="6" s="1"/>
  <c r="AU876" i="6"/>
  <c r="AO877" i="6" s="1"/>
  <c r="AR877" i="6" s="1"/>
  <c r="AF875" i="6"/>
  <c r="AG875" i="6" s="1"/>
  <c r="J875" i="6"/>
  <c r="B875" i="6" s="1"/>
  <c r="AS877" i="6" l="1"/>
  <c r="V875" i="6"/>
  <c r="AC876" i="6"/>
  <c r="AN876" i="6"/>
  <c r="AK876" i="6" s="1"/>
  <c r="AL876" i="6" l="1"/>
  <c r="E876" i="6" s="1"/>
  <c r="AE876" i="6"/>
  <c r="AD876" i="6"/>
  <c r="AF876" i="6" s="1"/>
  <c r="D876" i="6"/>
  <c r="Y877" i="6"/>
  <c r="F877" i="6" s="1"/>
  <c r="X877" i="6"/>
  <c r="AA877" i="6"/>
  <c r="N877" i="6" s="1"/>
  <c r="AT877" i="6"/>
  <c r="I876" i="6"/>
  <c r="S876" i="6" l="1"/>
  <c r="T876" i="6" s="1"/>
  <c r="M876" i="6"/>
  <c r="Q876" i="6" s="1"/>
  <c r="U876" i="6" s="1"/>
  <c r="AB877" i="6"/>
  <c r="R877" i="6" s="1"/>
  <c r="AU877" i="6"/>
  <c r="AO878" i="6" s="1"/>
  <c r="AR878" i="6" s="1"/>
  <c r="AG876" i="6"/>
  <c r="J876" i="6"/>
  <c r="B876" i="6" s="1"/>
  <c r="AS878" i="6" l="1"/>
  <c r="V876" i="6"/>
  <c r="AC877" i="6"/>
  <c r="AN877" i="6"/>
  <c r="AK877" i="6" s="1"/>
  <c r="AL877" i="6" l="1"/>
  <c r="E877" i="6" s="1"/>
  <c r="AD877" i="6"/>
  <c r="AE877" i="6"/>
  <c r="D877" i="6"/>
  <c r="S877" i="6" s="1"/>
  <c r="T877" i="6" s="1"/>
  <c r="Y878" i="6"/>
  <c r="F878" i="6" s="1"/>
  <c r="AA878" i="6"/>
  <c r="N878" i="6" s="1"/>
  <c r="X878" i="6"/>
  <c r="AT878" i="6"/>
  <c r="I877" i="6"/>
  <c r="M877" i="6" l="1"/>
  <c r="Q877" i="6" s="1"/>
  <c r="AB878" i="6"/>
  <c r="R878" i="6" s="1"/>
  <c r="AU878" i="6"/>
  <c r="AO879" i="6" s="1"/>
  <c r="AR879" i="6" s="1"/>
  <c r="AF877" i="6"/>
  <c r="AG877" i="6" s="1"/>
  <c r="U877" i="6"/>
  <c r="J877" i="6"/>
  <c r="B877" i="6" s="1"/>
  <c r="AS879" i="6" l="1"/>
  <c r="V877" i="6"/>
  <c r="AC878" i="6"/>
  <c r="AN878" i="6"/>
  <c r="AK878" i="6" s="1"/>
  <c r="AL878" i="6" l="1"/>
  <c r="E878" i="6" s="1"/>
  <c r="AE878" i="6"/>
  <c r="AD878" i="6"/>
  <c r="AF878" i="6" s="1"/>
  <c r="D878" i="6"/>
  <c r="Y879" i="6"/>
  <c r="F879" i="6" s="1"/>
  <c r="X879" i="6"/>
  <c r="AA879" i="6"/>
  <c r="N879" i="6" s="1"/>
  <c r="AT879" i="6"/>
  <c r="I878" i="6"/>
  <c r="S878" i="6" l="1"/>
  <c r="T878" i="6" s="1"/>
  <c r="M878" i="6"/>
  <c r="Q878" i="6" s="1"/>
  <c r="U878" i="6" s="1"/>
  <c r="AB879" i="6"/>
  <c r="R879" i="6" s="1"/>
  <c r="AU879" i="6"/>
  <c r="AO880" i="6" s="1"/>
  <c r="AR880" i="6" s="1"/>
  <c r="AG878" i="6"/>
  <c r="J878" i="6"/>
  <c r="B878" i="6" s="1"/>
  <c r="AS880" i="6" l="1"/>
  <c r="V878" i="6"/>
  <c r="AC879" i="6"/>
  <c r="AN879" i="6"/>
  <c r="AK879" i="6" s="1"/>
  <c r="AL879" i="6" l="1"/>
  <c r="E879" i="6" s="1"/>
  <c r="AD879" i="6"/>
  <c r="AE879" i="6"/>
  <c r="D879" i="6"/>
  <c r="S879" i="6" s="1"/>
  <c r="T879" i="6" s="1"/>
  <c r="Y880" i="6"/>
  <c r="F880" i="6" s="1"/>
  <c r="AA880" i="6"/>
  <c r="N880" i="6" s="1"/>
  <c r="X880" i="6"/>
  <c r="AT880" i="6"/>
  <c r="I879" i="6"/>
  <c r="M879" i="6" l="1"/>
  <c r="Q879" i="6" s="1"/>
  <c r="AB880" i="6"/>
  <c r="R880" i="6" s="1"/>
  <c r="AU880" i="6"/>
  <c r="AO881" i="6" s="1"/>
  <c r="AR881" i="6" s="1"/>
  <c r="AF879" i="6"/>
  <c r="AG879" i="6" s="1"/>
  <c r="U879" i="6"/>
  <c r="J879" i="6"/>
  <c r="B879" i="6" s="1"/>
  <c r="AS881" i="6" l="1"/>
  <c r="V879" i="6"/>
  <c r="AC880" i="6"/>
  <c r="AN880" i="6"/>
  <c r="AK880" i="6" s="1"/>
  <c r="AL880" i="6" l="1"/>
  <c r="E880" i="6" s="1"/>
  <c r="AE880" i="6"/>
  <c r="AD880" i="6"/>
  <c r="AF880" i="6" s="1"/>
  <c r="D880" i="6"/>
  <c r="S880" i="6" s="1"/>
  <c r="T880" i="6" s="1"/>
  <c r="Y881" i="6"/>
  <c r="F881" i="6" s="1"/>
  <c r="X881" i="6"/>
  <c r="AA881" i="6"/>
  <c r="N881" i="6" s="1"/>
  <c r="AT881" i="6"/>
  <c r="I880" i="6"/>
  <c r="M880" i="6" l="1"/>
  <c r="Q880" i="6" s="1"/>
  <c r="AB881" i="6"/>
  <c r="R881" i="6" s="1"/>
  <c r="AU881" i="6"/>
  <c r="AO882" i="6" s="1"/>
  <c r="AR882" i="6" s="1"/>
  <c r="AG880" i="6"/>
  <c r="J880" i="6"/>
  <c r="B880" i="6" s="1"/>
  <c r="U880" i="6"/>
  <c r="AS882" i="6" l="1"/>
  <c r="V880" i="6"/>
  <c r="AC881" i="6"/>
  <c r="AN881" i="6"/>
  <c r="AK881" i="6" s="1"/>
  <c r="Y882" i="6" l="1"/>
  <c r="F882" i="6" s="1"/>
  <c r="AA882" i="6"/>
  <c r="N882" i="6" s="1"/>
  <c r="X882" i="6"/>
  <c r="AT882" i="6"/>
  <c r="AL881" i="6"/>
  <c r="E881" i="6" s="1"/>
  <c r="AD881" i="6"/>
  <c r="AE881" i="6"/>
  <c r="D881" i="6"/>
  <c r="S881" i="6" s="1"/>
  <c r="T881" i="6" s="1"/>
  <c r="I881" i="6"/>
  <c r="AB882" i="6" l="1"/>
  <c r="R882" i="6" s="1"/>
  <c r="AU882" i="6"/>
  <c r="M881" i="6"/>
  <c r="Q881" i="6" s="1"/>
  <c r="U881" i="6" s="1"/>
  <c r="AF881" i="6"/>
  <c r="AG881" i="6" s="1"/>
  <c r="J881" i="6"/>
  <c r="B881" i="6" s="1"/>
  <c r="V881" i="6" l="1"/>
  <c r="AN882" i="6"/>
  <c r="AO883" i="6"/>
  <c r="AR883" i="6" s="1"/>
  <c r="AL882" i="6"/>
  <c r="E882" i="6" s="1"/>
  <c r="AC882" i="6"/>
  <c r="AE882" i="6" l="1"/>
  <c r="AK882" i="6"/>
  <c r="D882" i="6"/>
  <c r="M882" i="6"/>
  <c r="Q882" i="6" s="1"/>
  <c r="AD882" i="6"/>
  <c r="AS883" i="6"/>
  <c r="AA883" i="6" s="1"/>
  <c r="N883" i="6" s="1"/>
  <c r="Y883" i="6"/>
  <c r="F883" i="6" s="1"/>
  <c r="X883" i="6"/>
  <c r="AT883" i="6"/>
  <c r="AB883" i="6" s="1"/>
  <c r="R883" i="6" s="1"/>
  <c r="I882" i="6"/>
  <c r="S882" i="6" l="1"/>
  <c r="T882" i="6" s="1"/>
  <c r="AF882" i="6"/>
  <c r="AG882" i="6" s="1"/>
  <c r="U882" i="6"/>
  <c r="AU883" i="6"/>
  <c r="AO884" i="6" s="1"/>
  <c r="AR884" i="6" s="1"/>
  <c r="J882" i="6"/>
  <c r="B882" i="6" s="1"/>
  <c r="V882" i="6" l="1"/>
  <c r="AS884" i="6"/>
  <c r="AC883" i="6"/>
  <c r="AN883" i="6"/>
  <c r="AK883" i="6" s="1"/>
  <c r="AL883" i="6" l="1"/>
  <c r="E883" i="6" s="1"/>
  <c r="AD883" i="6"/>
  <c r="AE883" i="6"/>
  <c r="D883" i="6"/>
  <c r="S883" i="6" s="1"/>
  <c r="T883" i="6" s="1"/>
  <c r="Y884" i="6"/>
  <c r="F884" i="6" s="1"/>
  <c r="AA884" i="6"/>
  <c r="N884" i="6" s="1"/>
  <c r="X884" i="6"/>
  <c r="AT884" i="6"/>
  <c r="I883" i="6"/>
  <c r="M883" i="6" l="1"/>
  <c r="Q883" i="6" s="1"/>
  <c r="U883" i="6" s="1"/>
  <c r="AB884" i="6"/>
  <c r="R884" i="6" s="1"/>
  <c r="AU884" i="6"/>
  <c r="AO885" i="6" s="1"/>
  <c r="AR885" i="6" s="1"/>
  <c r="AF883" i="6"/>
  <c r="AG883" i="6" s="1"/>
  <c r="J883" i="6"/>
  <c r="B883" i="6" s="1"/>
  <c r="AS885" i="6" l="1"/>
  <c r="V883" i="6"/>
  <c r="AC884" i="6"/>
  <c r="AN884" i="6"/>
  <c r="AK884" i="6" s="1"/>
  <c r="AL884" i="6" l="1"/>
  <c r="E884" i="6" s="1"/>
  <c r="AE884" i="6"/>
  <c r="M884" i="6" s="1"/>
  <c r="Q884" i="6" s="1"/>
  <c r="AD884" i="6"/>
  <c r="AF884" i="6" s="1"/>
  <c r="D884" i="6"/>
  <c r="S884" i="6" s="1"/>
  <c r="T884" i="6" s="1"/>
  <c r="AA885" i="6"/>
  <c r="N885" i="6" s="1"/>
  <c r="Y885" i="6"/>
  <c r="F885" i="6" s="1"/>
  <c r="X885" i="6"/>
  <c r="AT885" i="6"/>
  <c r="I884" i="6"/>
  <c r="AB885" i="6" l="1"/>
  <c r="R885" i="6" s="1"/>
  <c r="AU885" i="6"/>
  <c r="U884" i="6"/>
  <c r="AO886" i="6"/>
  <c r="AR886" i="6" s="1"/>
  <c r="AG884" i="6"/>
  <c r="J884" i="6"/>
  <c r="B884" i="6" s="1"/>
  <c r="AS886" i="6" l="1"/>
  <c r="V884" i="6"/>
  <c r="AC885" i="6"/>
  <c r="AN885" i="6"/>
  <c r="AK885" i="6" s="1"/>
  <c r="AL885" i="6" l="1"/>
  <c r="E885" i="6" s="1"/>
  <c r="AD885" i="6"/>
  <c r="AE885" i="6"/>
  <c r="D885" i="6"/>
  <c r="S885" i="6" s="1"/>
  <c r="T885" i="6" s="1"/>
  <c r="AA886" i="6"/>
  <c r="N886" i="6" s="1"/>
  <c r="Y886" i="6"/>
  <c r="F886" i="6" s="1"/>
  <c r="X886" i="6"/>
  <c r="AT886" i="6"/>
  <c r="I885" i="6"/>
  <c r="M885" i="6" l="1"/>
  <c r="Q885" i="6" s="1"/>
  <c r="U885" i="6" s="1"/>
  <c r="AB886" i="6"/>
  <c r="R886" i="6" s="1"/>
  <c r="AU886" i="6"/>
  <c r="AO887" i="6" s="1"/>
  <c r="AR887" i="6" s="1"/>
  <c r="AF885" i="6"/>
  <c r="AG885" i="6" s="1"/>
  <c r="J885" i="6"/>
  <c r="B885" i="6" s="1"/>
  <c r="AN886" i="6" l="1"/>
  <c r="AE886" i="6" s="1"/>
  <c r="AS887" i="6"/>
  <c r="V885" i="6"/>
  <c r="AC886" i="6"/>
  <c r="AL886" i="6" l="1"/>
  <c r="E886" i="6" s="1"/>
  <c r="AD886" i="6"/>
  <c r="AF886" i="6" s="1"/>
  <c r="AK886" i="6"/>
  <c r="D886" i="6" s="1"/>
  <c r="S886" i="6" s="1"/>
  <c r="T886" i="6" s="1"/>
  <c r="AA887" i="6"/>
  <c r="N887" i="6" s="1"/>
  <c r="Y887" i="6"/>
  <c r="F887" i="6" s="1"/>
  <c r="X887" i="6"/>
  <c r="AT887" i="6"/>
  <c r="I886" i="6"/>
  <c r="M886" i="6" l="1"/>
  <c r="Q886" i="6" s="1"/>
  <c r="U886" i="6"/>
  <c r="AB887" i="6"/>
  <c r="R887" i="6" s="1"/>
  <c r="AU887" i="6"/>
  <c r="AO888" i="6" s="1"/>
  <c r="AR888" i="6" s="1"/>
  <c r="AG886" i="6"/>
  <c r="J886" i="6"/>
  <c r="B886" i="6" s="1"/>
  <c r="V886" i="6" s="1"/>
  <c r="AS888" i="6" l="1"/>
  <c r="AC887" i="6"/>
  <c r="AN887" i="6"/>
  <c r="AK887" i="6" s="1"/>
  <c r="AE887" i="6" l="1"/>
  <c r="AL887" i="6"/>
  <c r="E887" i="6" s="1"/>
  <c r="AD887" i="6"/>
  <c r="D887" i="6"/>
  <c r="S887" i="6" s="1"/>
  <c r="T887" i="6" s="1"/>
  <c r="AA888" i="6"/>
  <c r="N888" i="6" s="1"/>
  <c r="Y888" i="6"/>
  <c r="F888" i="6" s="1"/>
  <c r="X888" i="6"/>
  <c r="AT888" i="6"/>
  <c r="I887" i="6"/>
  <c r="AF887" i="6" l="1"/>
  <c r="AB888" i="6"/>
  <c r="R888" i="6" s="1"/>
  <c r="AU888" i="6"/>
  <c r="AN888" i="6" s="1"/>
  <c r="AK888" i="6" s="1"/>
  <c r="AO889" i="6"/>
  <c r="AR889" i="6" s="1"/>
  <c r="AG887" i="6"/>
  <c r="J887" i="6"/>
  <c r="B887" i="6" s="1"/>
  <c r="M887" i="6"/>
  <c r="Q887" i="6" s="1"/>
  <c r="U887" i="6" s="1"/>
  <c r="AS889" i="6" l="1"/>
  <c r="V887" i="6"/>
  <c r="AE888" i="6"/>
  <c r="AL888" i="6"/>
  <c r="E888" i="6" s="1"/>
  <c r="AD888" i="6"/>
  <c r="D888" i="6"/>
  <c r="AC888" i="6"/>
  <c r="S888" i="6" l="1"/>
  <c r="T888" i="6" s="1"/>
  <c r="AA889" i="6"/>
  <c r="N889" i="6" s="1"/>
  <c r="Y889" i="6"/>
  <c r="F889" i="6" s="1"/>
  <c r="X889" i="6"/>
  <c r="AT889" i="6"/>
  <c r="I888" i="6"/>
  <c r="AF888" i="6"/>
  <c r="M888" i="6"/>
  <c r="Q888" i="6" s="1"/>
  <c r="U888" i="6" s="1"/>
  <c r="AB889" i="6" l="1"/>
  <c r="R889" i="6" s="1"/>
  <c r="AU889" i="6"/>
  <c r="AG888" i="6"/>
  <c r="J888" i="6"/>
  <c r="B888" i="6" s="1"/>
  <c r="V888" i="6" s="1"/>
  <c r="AN889" i="6" l="1"/>
  <c r="AK889" i="6" s="1"/>
  <c r="D889" i="6" s="1"/>
  <c r="AO890" i="6"/>
  <c r="AR890" i="6" s="1"/>
  <c r="AC889" i="6"/>
  <c r="AL889" i="6" l="1"/>
  <c r="E889" i="6" s="1"/>
  <c r="AD889" i="6"/>
  <c r="S889" i="6" s="1"/>
  <c r="T889" i="6" s="1"/>
  <c r="AE889" i="6"/>
  <c r="AF889" i="6" s="1"/>
  <c r="AS890" i="6"/>
  <c r="AA890" i="6" s="1"/>
  <c r="N890" i="6" s="1"/>
  <c r="X890" i="6"/>
  <c r="Y890" i="6"/>
  <c r="F890" i="6" s="1"/>
  <c r="AT890" i="6"/>
  <c r="AB890" i="6" s="1"/>
  <c r="R890" i="6" s="1"/>
  <c r="I889" i="6"/>
  <c r="M889" i="6" l="1"/>
  <c r="Q889" i="6" s="1"/>
  <c r="U889" i="6" s="1"/>
  <c r="AU890" i="6"/>
  <c r="AO891" i="6" s="1"/>
  <c r="AR891" i="6" s="1"/>
  <c r="AG889" i="6"/>
  <c r="J889" i="6"/>
  <c r="B889" i="6" s="1"/>
  <c r="V889" i="6" l="1"/>
  <c r="AS891" i="6"/>
  <c r="AC890" i="6"/>
  <c r="AN890" i="6"/>
  <c r="AK890" i="6" s="1"/>
  <c r="AE890" i="6" l="1"/>
  <c r="AL890" i="6"/>
  <c r="E890" i="6" s="1"/>
  <c r="AD890" i="6"/>
  <c r="D890" i="6"/>
  <c r="S890" i="6" s="1"/>
  <c r="T890" i="6" s="1"/>
  <c r="X891" i="6"/>
  <c r="AA891" i="6"/>
  <c r="N891" i="6" s="1"/>
  <c r="Y891" i="6"/>
  <c r="F891" i="6" s="1"/>
  <c r="AT891" i="6"/>
  <c r="I890" i="6"/>
  <c r="AF890" i="6" l="1"/>
  <c r="AB891" i="6"/>
  <c r="R891" i="6" s="1"/>
  <c r="AU891" i="6"/>
  <c r="AO892" i="6" s="1"/>
  <c r="AR892" i="6" s="1"/>
  <c r="AG890" i="6"/>
  <c r="J890" i="6"/>
  <c r="B890" i="6" s="1"/>
  <c r="M890" i="6"/>
  <c r="Q890" i="6" s="1"/>
  <c r="U890" i="6" s="1"/>
  <c r="AS892" i="6" l="1"/>
  <c r="V890" i="6"/>
  <c r="AC891" i="6"/>
  <c r="AN891" i="6"/>
  <c r="AK891" i="6" s="1"/>
  <c r="AE891" i="6" l="1"/>
  <c r="AL891" i="6"/>
  <c r="E891" i="6" s="1"/>
  <c r="AD891" i="6"/>
  <c r="D891" i="6"/>
  <c r="S891" i="6" s="1"/>
  <c r="T891" i="6" s="1"/>
  <c r="X892" i="6"/>
  <c r="AA892" i="6"/>
  <c r="N892" i="6" s="1"/>
  <c r="Y892" i="6"/>
  <c r="F892" i="6" s="1"/>
  <c r="AT892" i="6"/>
  <c r="I891" i="6"/>
  <c r="AF891" i="6" l="1"/>
  <c r="AB892" i="6"/>
  <c r="R892" i="6" s="1"/>
  <c r="AU892" i="6"/>
  <c r="AO893" i="6" s="1"/>
  <c r="AR893" i="6" s="1"/>
  <c r="J891" i="6"/>
  <c r="B891" i="6" s="1"/>
  <c r="AG891" i="6"/>
  <c r="M891" i="6"/>
  <c r="Q891" i="6" s="1"/>
  <c r="U891" i="6" s="1"/>
  <c r="AS893" i="6" l="1"/>
  <c r="V891" i="6"/>
  <c r="AC892" i="6"/>
  <c r="AN892" i="6"/>
  <c r="AK892" i="6" s="1"/>
  <c r="AE892" i="6" l="1"/>
  <c r="AL892" i="6"/>
  <c r="E892" i="6" s="1"/>
  <c r="AD892" i="6"/>
  <c r="AF892" i="6" s="1"/>
  <c r="D892" i="6"/>
  <c r="S892" i="6" s="1"/>
  <c r="T892" i="6" s="1"/>
  <c r="X893" i="6"/>
  <c r="AA893" i="6"/>
  <c r="N893" i="6" s="1"/>
  <c r="Y893" i="6"/>
  <c r="F893" i="6" s="1"/>
  <c r="AT893" i="6"/>
  <c r="I892" i="6"/>
  <c r="AB893" i="6" l="1"/>
  <c r="R893" i="6" s="1"/>
  <c r="AU893" i="6"/>
  <c r="AO894" i="6" s="1"/>
  <c r="AR894" i="6" s="1"/>
  <c r="J892" i="6"/>
  <c r="B892" i="6" s="1"/>
  <c r="AG892" i="6"/>
  <c r="M892" i="6"/>
  <c r="Q892" i="6" s="1"/>
  <c r="U892" i="6" s="1"/>
  <c r="AS894" i="6" l="1"/>
  <c r="V892" i="6"/>
  <c r="AC893" i="6"/>
  <c r="AN893" i="6"/>
  <c r="AK893" i="6" s="1"/>
  <c r="AE893" i="6" l="1"/>
  <c r="AL893" i="6"/>
  <c r="E893" i="6" s="1"/>
  <c r="AD893" i="6"/>
  <c r="AF893" i="6" s="1"/>
  <c r="D893" i="6"/>
  <c r="X894" i="6"/>
  <c r="AA894" i="6"/>
  <c r="N894" i="6" s="1"/>
  <c r="Y894" i="6"/>
  <c r="F894" i="6" s="1"/>
  <c r="AT894" i="6"/>
  <c r="I893" i="6"/>
  <c r="S893" i="6" l="1"/>
  <c r="T893" i="6" s="1"/>
  <c r="AB894" i="6"/>
  <c r="R894" i="6" s="1"/>
  <c r="AU894" i="6"/>
  <c r="AO895" i="6" s="1"/>
  <c r="AR895" i="6" s="1"/>
  <c r="J893" i="6"/>
  <c r="B893" i="6" s="1"/>
  <c r="AG893" i="6"/>
  <c r="M893" i="6"/>
  <c r="Q893" i="6" s="1"/>
  <c r="U893" i="6" s="1"/>
  <c r="AS895" i="6" l="1"/>
  <c r="V893" i="6"/>
  <c r="AC894" i="6"/>
  <c r="AN894" i="6"/>
  <c r="AK894" i="6" s="1"/>
  <c r="AE894" i="6" l="1"/>
  <c r="AL894" i="6"/>
  <c r="E894" i="6" s="1"/>
  <c r="AD894" i="6"/>
  <c r="D894" i="6"/>
  <c r="S894" i="6" s="1"/>
  <c r="T894" i="6" s="1"/>
  <c r="X895" i="6"/>
  <c r="AA895" i="6"/>
  <c r="N895" i="6" s="1"/>
  <c r="Y895" i="6"/>
  <c r="F895" i="6" s="1"/>
  <c r="AT895" i="6"/>
  <c r="I894" i="6"/>
  <c r="AF894" i="6" l="1"/>
  <c r="AB895" i="6"/>
  <c r="R895" i="6" s="1"/>
  <c r="AU895" i="6"/>
  <c r="AO896" i="6" s="1"/>
  <c r="AR896" i="6" s="1"/>
  <c r="J894" i="6"/>
  <c r="B894" i="6" s="1"/>
  <c r="AG894" i="6"/>
  <c r="M894" i="6"/>
  <c r="Q894" i="6" s="1"/>
  <c r="U894" i="6" s="1"/>
  <c r="AS896" i="6" l="1"/>
  <c r="V894" i="6"/>
  <c r="AC895" i="6"/>
  <c r="AN895" i="6"/>
  <c r="AK895" i="6" s="1"/>
  <c r="AE895" i="6" l="1"/>
  <c r="AL895" i="6"/>
  <c r="E895" i="6" s="1"/>
  <c r="AD895" i="6"/>
  <c r="AF895" i="6" s="1"/>
  <c r="D895" i="6"/>
  <c r="S895" i="6" s="1"/>
  <c r="T895" i="6" s="1"/>
  <c r="X896" i="6"/>
  <c r="AA896" i="6"/>
  <c r="N896" i="6" s="1"/>
  <c r="Y896" i="6"/>
  <c r="F896" i="6" s="1"/>
  <c r="AT896" i="6"/>
  <c r="I895" i="6"/>
  <c r="AB896" i="6" l="1"/>
  <c r="R896" i="6" s="1"/>
  <c r="AU896" i="6"/>
  <c r="AO897" i="6" s="1"/>
  <c r="AR897" i="6" s="1"/>
  <c r="J895" i="6"/>
  <c r="B895" i="6" s="1"/>
  <c r="AG895" i="6"/>
  <c r="M895" i="6"/>
  <c r="Q895" i="6" s="1"/>
  <c r="U895" i="6" s="1"/>
  <c r="AS897" i="6" l="1"/>
  <c r="V895" i="6"/>
  <c r="AC896" i="6"/>
  <c r="AN896" i="6"/>
  <c r="AK896" i="6" s="1"/>
  <c r="AE896" i="6" l="1"/>
  <c r="AL896" i="6"/>
  <c r="E896" i="6" s="1"/>
  <c r="AD896" i="6"/>
  <c r="AF896" i="6" s="1"/>
  <c r="D896" i="6"/>
  <c r="X897" i="6"/>
  <c r="AA897" i="6"/>
  <c r="N897" i="6" s="1"/>
  <c r="Y897" i="6"/>
  <c r="F897" i="6" s="1"/>
  <c r="AT897" i="6"/>
  <c r="I896" i="6"/>
  <c r="S896" i="6" l="1"/>
  <c r="T896" i="6" s="1"/>
  <c r="AB897" i="6"/>
  <c r="R897" i="6" s="1"/>
  <c r="AU897" i="6"/>
  <c r="AO898" i="6" s="1"/>
  <c r="AR898" i="6" s="1"/>
  <c r="J896" i="6"/>
  <c r="B896" i="6" s="1"/>
  <c r="AG896" i="6"/>
  <c r="M896" i="6"/>
  <c r="Q896" i="6" s="1"/>
  <c r="U896" i="6" s="1"/>
  <c r="AS898" i="6" l="1"/>
  <c r="V896" i="6"/>
  <c r="AC897" i="6"/>
  <c r="AN897" i="6"/>
  <c r="AK897" i="6" s="1"/>
  <c r="AE897" i="6" l="1"/>
  <c r="AL897" i="6"/>
  <c r="E897" i="6" s="1"/>
  <c r="AD897" i="6"/>
  <c r="D897" i="6"/>
  <c r="S897" i="6" s="1"/>
  <c r="T897" i="6" s="1"/>
  <c r="X898" i="6"/>
  <c r="AA898" i="6"/>
  <c r="N898" i="6" s="1"/>
  <c r="Y898" i="6"/>
  <c r="F898" i="6" s="1"/>
  <c r="AT898" i="6"/>
  <c r="I897" i="6"/>
  <c r="AF897" i="6" l="1"/>
  <c r="AB898" i="6"/>
  <c r="R898" i="6" s="1"/>
  <c r="AU898" i="6"/>
  <c r="AO899" i="6" s="1"/>
  <c r="AR899" i="6" s="1"/>
  <c r="J897" i="6"/>
  <c r="B897" i="6" s="1"/>
  <c r="AG897" i="6"/>
  <c r="M897" i="6"/>
  <c r="Q897" i="6" s="1"/>
  <c r="U897" i="6" s="1"/>
  <c r="AS899" i="6" l="1"/>
  <c r="V897" i="6"/>
  <c r="AC898" i="6"/>
  <c r="AN898" i="6"/>
  <c r="AK898" i="6" s="1"/>
  <c r="AE898" i="6" l="1"/>
  <c r="AL898" i="6"/>
  <c r="E898" i="6" s="1"/>
  <c r="AD898" i="6"/>
  <c r="AF898" i="6" s="1"/>
  <c r="D898" i="6"/>
  <c r="S898" i="6" s="1"/>
  <c r="T898" i="6" s="1"/>
  <c r="X899" i="6"/>
  <c r="AA899" i="6"/>
  <c r="N899" i="6" s="1"/>
  <c r="Y899" i="6"/>
  <c r="F899" i="6" s="1"/>
  <c r="AT899" i="6"/>
  <c r="I898" i="6"/>
  <c r="AB899" i="6" l="1"/>
  <c r="R899" i="6" s="1"/>
  <c r="AU899" i="6"/>
  <c r="AO900" i="6" s="1"/>
  <c r="AR900" i="6" s="1"/>
  <c r="J898" i="6"/>
  <c r="B898" i="6" s="1"/>
  <c r="AG898" i="6"/>
  <c r="M898" i="6"/>
  <c r="Q898" i="6" s="1"/>
  <c r="U898" i="6" s="1"/>
  <c r="AS900" i="6" l="1"/>
  <c r="V898" i="6"/>
  <c r="AC899" i="6"/>
  <c r="AN899" i="6"/>
  <c r="AK899" i="6" s="1"/>
  <c r="AE899" i="6" l="1"/>
  <c r="AL899" i="6"/>
  <c r="E899" i="6" s="1"/>
  <c r="AD899" i="6"/>
  <c r="AF899" i="6" s="1"/>
  <c r="D899" i="6"/>
  <c r="X900" i="6"/>
  <c r="AA900" i="6"/>
  <c r="N900" i="6" s="1"/>
  <c r="Y900" i="6"/>
  <c r="F900" i="6" s="1"/>
  <c r="AT900" i="6"/>
  <c r="I899" i="6"/>
  <c r="S899" i="6" l="1"/>
  <c r="T899" i="6" s="1"/>
  <c r="AB900" i="6"/>
  <c r="R900" i="6" s="1"/>
  <c r="AU900" i="6"/>
  <c r="AO901" i="6" s="1"/>
  <c r="AR901" i="6" s="1"/>
  <c r="J899" i="6"/>
  <c r="B899" i="6" s="1"/>
  <c r="AG899" i="6"/>
  <c r="M899" i="6"/>
  <c r="Q899" i="6" s="1"/>
  <c r="U899" i="6" s="1"/>
  <c r="AS901" i="6" l="1"/>
  <c r="V899" i="6"/>
  <c r="AC900" i="6"/>
  <c r="AN900" i="6"/>
  <c r="AK900" i="6" s="1"/>
  <c r="AE900" i="6" l="1"/>
  <c r="AL900" i="6"/>
  <c r="E900" i="6" s="1"/>
  <c r="AD900" i="6"/>
  <c r="D900" i="6"/>
  <c r="S900" i="6" s="1"/>
  <c r="T900" i="6" s="1"/>
  <c r="X901" i="6"/>
  <c r="AA901" i="6"/>
  <c r="N901" i="6" s="1"/>
  <c r="Y901" i="6"/>
  <c r="F901" i="6" s="1"/>
  <c r="AT901" i="6"/>
  <c r="I900" i="6"/>
  <c r="AF900" i="6" l="1"/>
  <c r="AB901" i="6"/>
  <c r="R901" i="6" s="1"/>
  <c r="AU901" i="6"/>
  <c r="AO902" i="6" s="1"/>
  <c r="AR902" i="6" s="1"/>
  <c r="J900" i="6"/>
  <c r="B900" i="6" s="1"/>
  <c r="AG900" i="6"/>
  <c r="M900" i="6"/>
  <c r="Q900" i="6" s="1"/>
  <c r="U900" i="6" s="1"/>
  <c r="AS902" i="6" l="1"/>
  <c r="V900" i="6"/>
  <c r="AC901" i="6"/>
  <c r="AN901" i="6"/>
  <c r="AK901" i="6" s="1"/>
  <c r="AE901" i="6" l="1"/>
  <c r="AL901" i="6"/>
  <c r="E901" i="6" s="1"/>
  <c r="AD901" i="6"/>
  <c r="D901" i="6"/>
  <c r="X902" i="6"/>
  <c r="AA902" i="6"/>
  <c r="N902" i="6" s="1"/>
  <c r="Y902" i="6"/>
  <c r="F902" i="6" s="1"/>
  <c r="AT902" i="6"/>
  <c r="I901" i="6"/>
  <c r="S901" i="6" l="1"/>
  <c r="T901" i="6" s="1"/>
  <c r="AF901" i="6"/>
  <c r="AB902" i="6"/>
  <c r="R902" i="6" s="1"/>
  <c r="AU902" i="6"/>
  <c r="AO903" i="6" s="1"/>
  <c r="AR903" i="6" s="1"/>
  <c r="J901" i="6"/>
  <c r="B901" i="6" s="1"/>
  <c r="AG901" i="6"/>
  <c r="M901" i="6"/>
  <c r="Q901" i="6" s="1"/>
  <c r="U901" i="6" s="1"/>
  <c r="AS903" i="6" l="1"/>
  <c r="V901" i="6"/>
  <c r="AC902" i="6"/>
  <c r="AN902" i="6"/>
  <c r="AK902" i="6" s="1"/>
  <c r="AE902" i="6" l="1"/>
  <c r="AL902" i="6"/>
  <c r="E902" i="6" s="1"/>
  <c r="AD902" i="6"/>
  <c r="D902" i="6"/>
  <c r="S902" i="6" s="1"/>
  <c r="T902" i="6" s="1"/>
  <c r="X903" i="6"/>
  <c r="AA903" i="6"/>
  <c r="N903" i="6" s="1"/>
  <c r="Y903" i="6"/>
  <c r="F903" i="6" s="1"/>
  <c r="AT903" i="6"/>
  <c r="I902" i="6"/>
  <c r="AF902" i="6" l="1"/>
  <c r="AB903" i="6"/>
  <c r="R903" i="6" s="1"/>
  <c r="AU903" i="6"/>
  <c r="AO904" i="6" s="1"/>
  <c r="AR904" i="6" s="1"/>
  <c r="J902" i="6"/>
  <c r="B902" i="6" s="1"/>
  <c r="AG902" i="6"/>
  <c r="M902" i="6"/>
  <c r="Q902" i="6" s="1"/>
  <c r="U902" i="6" s="1"/>
  <c r="AS904" i="6" l="1"/>
  <c r="V902" i="6"/>
  <c r="AC903" i="6"/>
  <c r="AN903" i="6"/>
  <c r="AK903" i="6" s="1"/>
  <c r="AE903" i="6" l="1"/>
  <c r="AL903" i="6"/>
  <c r="E903" i="6" s="1"/>
  <c r="AD903" i="6"/>
  <c r="D903" i="6"/>
  <c r="X904" i="6"/>
  <c r="AA904" i="6"/>
  <c r="N904" i="6" s="1"/>
  <c r="Y904" i="6"/>
  <c r="F904" i="6" s="1"/>
  <c r="AT904" i="6"/>
  <c r="I903" i="6"/>
  <c r="S903" i="6" l="1"/>
  <c r="T903" i="6" s="1"/>
  <c r="AF903" i="6"/>
  <c r="AG903" i="6" s="1"/>
  <c r="AB904" i="6"/>
  <c r="R904" i="6" s="1"/>
  <c r="AU904" i="6"/>
  <c r="AO905" i="6" s="1"/>
  <c r="AR905" i="6" s="1"/>
  <c r="J903" i="6"/>
  <c r="B903" i="6" s="1"/>
  <c r="M903" i="6"/>
  <c r="Q903" i="6" s="1"/>
  <c r="U903" i="6" s="1"/>
  <c r="AS905" i="6" l="1"/>
  <c r="V903" i="6"/>
  <c r="AC904" i="6"/>
  <c r="AN904" i="6"/>
  <c r="AK904" i="6" s="1"/>
  <c r="AE904" i="6" l="1"/>
  <c r="AL904" i="6"/>
  <c r="E904" i="6" s="1"/>
  <c r="AD904" i="6"/>
  <c r="AF904" i="6" s="1"/>
  <c r="D904" i="6"/>
  <c r="S904" i="6" s="1"/>
  <c r="T904" i="6" s="1"/>
  <c r="X905" i="6"/>
  <c r="AA905" i="6"/>
  <c r="N905" i="6" s="1"/>
  <c r="Y905" i="6"/>
  <c r="F905" i="6" s="1"/>
  <c r="AT905" i="6"/>
  <c r="I904" i="6"/>
  <c r="AB905" i="6" l="1"/>
  <c r="R905" i="6" s="1"/>
  <c r="AU905" i="6"/>
  <c r="AO906" i="6" s="1"/>
  <c r="AR906" i="6" s="1"/>
  <c r="J904" i="6"/>
  <c r="B904" i="6" s="1"/>
  <c r="AG904" i="6"/>
  <c r="M904" i="6"/>
  <c r="Q904" i="6" s="1"/>
  <c r="U904" i="6" s="1"/>
  <c r="AS906" i="6" l="1"/>
  <c r="V904" i="6"/>
  <c r="AC905" i="6"/>
  <c r="AN905" i="6"/>
  <c r="AK905" i="6" s="1"/>
  <c r="AE905" i="6" l="1"/>
  <c r="AL905" i="6"/>
  <c r="E905" i="6" s="1"/>
  <c r="AD905" i="6"/>
  <c r="D905" i="6"/>
  <c r="X906" i="6"/>
  <c r="AA906" i="6"/>
  <c r="N906" i="6" s="1"/>
  <c r="Y906" i="6"/>
  <c r="F906" i="6" s="1"/>
  <c r="AT906" i="6"/>
  <c r="I905" i="6"/>
  <c r="S905" i="6" l="1"/>
  <c r="T905" i="6" s="1"/>
  <c r="AF905" i="6"/>
  <c r="AB906" i="6"/>
  <c r="R906" i="6" s="1"/>
  <c r="AU906" i="6"/>
  <c r="AO907" i="6" s="1"/>
  <c r="AR907" i="6" s="1"/>
  <c r="J905" i="6"/>
  <c r="B905" i="6" s="1"/>
  <c r="AG905" i="6"/>
  <c r="M905" i="6"/>
  <c r="Q905" i="6" s="1"/>
  <c r="U905" i="6" s="1"/>
  <c r="AS907" i="6" l="1"/>
  <c r="V905" i="6"/>
  <c r="AC906" i="6"/>
  <c r="AN906" i="6"/>
  <c r="AK906" i="6" s="1"/>
  <c r="AE906" i="6" l="1"/>
  <c r="AL906" i="6"/>
  <c r="E906" i="6" s="1"/>
  <c r="AD906" i="6"/>
  <c r="D906" i="6"/>
  <c r="S906" i="6" s="1"/>
  <c r="T906" i="6" s="1"/>
  <c r="X907" i="6"/>
  <c r="AA907" i="6"/>
  <c r="N907" i="6" s="1"/>
  <c r="Y907" i="6"/>
  <c r="F907" i="6" s="1"/>
  <c r="AT907" i="6"/>
  <c r="I906" i="6"/>
  <c r="AF906" i="6" l="1"/>
  <c r="AB907" i="6"/>
  <c r="R907" i="6" s="1"/>
  <c r="AU907" i="6"/>
  <c r="AO908" i="6" s="1"/>
  <c r="AR908" i="6" s="1"/>
  <c r="J906" i="6"/>
  <c r="B906" i="6" s="1"/>
  <c r="AG906" i="6"/>
  <c r="M906" i="6"/>
  <c r="Q906" i="6" s="1"/>
  <c r="U906" i="6" s="1"/>
  <c r="AS908" i="6" l="1"/>
  <c r="V906" i="6"/>
  <c r="AC907" i="6"/>
  <c r="AN907" i="6"/>
  <c r="AK907" i="6" s="1"/>
  <c r="AE907" i="6" l="1"/>
  <c r="AL907" i="6"/>
  <c r="E907" i="6" s="1"/>
  <c r="AD907" i="6"/>
  <c r="D907" i="6"/>
  <c r="S907" i="6" s="1"/>
  <c r="T907" i="6" s="1"/>
  <c r="X908" i="6"/>
  <c r="AA908" i="6"/>
  <c r="N908" i="6" s="1"/>
  <c r="Y908" i="6"/>
  <c r="F908" i="6" s="1"/>
  <c r="AT908" i="6"/>
  <c r="I907" i="6"/>
  <c r="AF907" i="6" l="1"/>
  <c r="AB908" i="6"/>
  <c r="R908" i="6" s="1"/>
  <c r="AU908" i="6"/>
  <c r="AO909" i="6" s="1"/>
  <c r="AR909" i="6" s="1"/>
  <c r="J907" i="6"/>
  <c r="B907" i="6" s="1"/>
  <c r="AG907" i="6"/>
  <c r="M907" i="6"/>
  <c r="Q907" i="6" s="1"/>
  <c r="U907" i="6" s="1"/>
  <c r="AS909" i="6" l="1"/>
  <c r="V907" i="6"/>
  <c r="AC908" i="6"/>
  <c r="AN908" i="6"/>
  <c r="AK908" i="6" s="1"/>
  <c r="AE908" i="6" l="1"/>
  <c r="AD908" i="6"/>
  <c r="AL908" i="6"/>
  <c r="E908" i="6" s="1"/>
  <c r="D908" i="6"/>
  <c r="S908" i="6" s="1"/>
  <c r="T908" i="6" s="1"/>
  <c r="X909" i="6"/>
  <c r="AA909" i="6"/>
  <c r="N909" i="6" s="1"/>
  <c r="Y909" i="6"/>
  <c r="F909" i="6" s="1"/>
  <c r="AT909" i="6"/>
  <c r="I908" i="6"/>
  <c r="AF908" i="6" l="1"/>
  <c r="AB909" i="6"/>
  <c r="R909" i="6" s="1"/>
  <c r="AU909" i="6"/>
  <c r="AO910" i="6" s="1"/>
  <c r="AR910" i="6" s="1"/>
  <c r="J908" i="6"/>
  <c r="B908" i="6" s="1"/>
  <c r="AG908" i="6"/>
  <c r="M908" i="6"/>
  <c r="Q908" i="6" s="1"/>
  <c r="U908" i="6" s="1"/>
  <c r="AS910" i="6" l="1"/>
  <c r="V908" i="6"/>
  <c r="AC909" i="6"/>
  <c r="AN909" i="6"/>
  <c r="AK909" i="6" s="1"/>
  <c r="AE909" i="6" l="1"/>
  <c r="AD909" i="6"/>
  <c r="AL909" i="6"/>
  <c r="E909" i="6" s="1"/>
  <c r="D909" i="6"/>
  <c r="S909" i="6" s="1"/>
  <c r="T909" i="6" s="1"/>
  <c r="X910" i="6"/>
  <c r="AA910" i="6"/>
  <c r="N910" i="6" s="1"/>
  <c r="Y910" i="6"/>
  <c r="F910" i="6" s="1"/>
  <c r="AT910" i="6"/>
  <c r="I909" i="6"/>
  <c r="AF909" i="6" l="1"/>
  <c r="AG909" i="6" s="1"/>
  <c r="AB910" i="6"/>
  <c r="R910" i="6" s="1"/>
  <c r="AU910" i="6"/>
  <c r="AO911" i="6" s="1"/>
  <c r="AR911" i="6" s="1"/>
  <c r="J909" i="6"/>
  <c r="B909" i="6" s="1"/>
  <c r="M909" i="6"/>
  <c r="Q909" i="6" s="1"/>
  <c r="U909" i="6" s="1"/>
  <c r="AS911" i="6" l="1"/>
  <c r="V909" i="6"/>
  <c r="AC910" i="6"/>
  <c r="AN910" i="6"/>
  <c r="AK910" i="6" s="1"/>
  <c r="AE910" i="6" l="1"/>
  <c r="AD910" i="6"/>
  <c r="AL910" i="6"/>
  <c r="E910" i="6" s="1"/>
  <c r="D910" i="6"/>
  <c r="S910" i="6" s="1"/>
  <c r="T910" i="6" s="1"/>
  <c r="X911" i="6"/>
  <c r="AA911" i="6"/>
  <c r="N911" i="6" s="1"/>
  <c r="Y911" i="6"/>
  <c r="F911" i="6" s="1"/>
  <c r="AT911" i="6"/>
  <c r="I910" i="6"/>
  <c r="AF910" i="6" l="1"/>
  <c r="AG910" i="6" s="1"/>
  <c r="AB911" i="6"/>
  <c r="R911" i="6" s="1"/>
  <c r="AU911" i="6"/>
  <c r="AO912" i="6" s="1"/>
  <c r="AR912" i="6" s="1"/>
  <c r="J910" i="6"/>
  <c r="B910" i="6" s="1"/>
  <c r="M910" i="6"/>
  <c r="Q910" i="6" s="1"/>
  <c r="U910" i="6" s="1"/>
  <c r="AS912" i="6" l="1"/>
  <c r="V910" i="6"/>
  <c r="AC911" i="6"/>
  <c r="AN911" i="6"/>
  <c r="AK911" i="6" s="1"/>
  <c r="AE911" i="6" l="1"/>
  <c r="AD911" i="6"/>
  <c r="AF911" i="6" s="1"/>
  <c r="AL911" i="6"/>
  <c r="E911" i="6" s="1"/>
  <c r="D911" i="6"/>
  <c r="S911" i="6" s="1"/>
  <c r="T911" i="6" s="1"/>
  <c r="X912" i="6"/>
  <c r="AA912" i="6"/>
  <c r="N912" i="6" s="1"/>
  <c r="Y912" i="6"/>
  <c r="F912" i="6" s="1"/>
  <c r="AT912" i="6"/>
  <c r="I911" i="6"/>
  <c r="AB912" i="6" l="1"/>
  <c r="R912" i="6" s="1"/>
  <c r="AU912" i="6"/>
  <c r="AO913" i="6" s="1"/>
  <c r="AR913" i="6" s="1"/>
  <c r="J911" i="6"/>
  <c r="B911" i="6" s="1"/>
  <c r="AG911" i="6"/>
  <c r="M911" i="6"/>
  <c r="Q911" i="6" s="1"/>
  <c r="U911" i="6" s="1"/>
  <c r="AS913" i="6" l="1"/>
  <c r="V911" i="6"/>
  <c r="AC912" i="6"/>
  <c r="AN912" i="6"/>
  <c r="AK912" i="6" s="1"/>
  <c r="AE912" i="6" l="1"/>
  <c r="AD912" i="6"/>
  <c r="AL912" i="6"/>
  <c r="E912" i="6" s="1"/>
  <c r="D912" i="6"/>
  <c r="S912" i="6" s="1"/>
  <c r="T912" i="6" s="1"/>
  <c r="X913" i="6"/>
  <c r="AA913" i="6"/>
  <c r="N913" i="6" s="1"/>
  <c r="Y913" i="6"/>
  <c r="F913" i="6" s="1"/>
  <c r="AT913" i="6"/>
  <c r="I912" i="6"/>
  <c r="AF912" i="6" l="1"/>
  <c r="AB913" i="6"/>
  <c r="R913" i="6" s="1"/>
  <c r="AU913" i="6"/>
  <c r="AO914" i="6" s="1"/>
  <c r="AR914" i="6" s="1"/>
  <c r="J912" i="6"/>
  <c r="B912" i="6" s="1"/>
  <c r="AG912" i="6"/>
  <c r="M912" i="6"/>
  <c r="Q912" i="6" s="1"/>
  <c r="U912" i="6" s="1"/>
  <c r="AS914" i="6" l="1"/>
  <c r="V912" i="6"/>
  <c r="AC913" i="6"/>
  <c r="AN913" i="6"/>
  <c r="AK913" i="6" s="1"/>
  <c r="AE913" i="6" l="1"/>
  <c r="AD913" i="6"/>
  <c r="AF913" i="6" s="1"/>
  <c r="AL913" i="6"/>
  <c r="E913" i="6" s="1"/>
  <c r="D913" i="6"/>
  <c r="S913" i="6" s="1"/>
  <c r="T913" i="6" s="1"/>
  <c r="X914" i="6"/>
  <c r="AA914" i="6"/>
  <c r="N914" i="6" s="1"/>
  <c r="Y914" i="6"/>
  <c r="F914" i="6" s="1"/>
  <c r="AT914" i="6"/>
  <c r="I913" i="6"/>
  <c r="AB914" i="6" l="1"/>
  <c r="R914" i="6" s="1"/>
  <c r="AU914" i="6"/>
  <c r="AO915" i="6" s="1"/>
  <c r="AR915" i="6" s="1"/>
  <c r="J913" i="6"/>
  <c r="B913" i="6" s="1"/>
  <c r="AG913" i="6"/>
  <c r="M913" i="6"/>
  <c r="Q913" i="6" s="1"/>
  <c r="U913" i="6" s="1"/>
  <c r="AS915" i="6" l="1"/>
  <c r="V913" i="6"/>
  <c r="AC914" i="6"/>
  <c r="AN914" i="6"/>
  <c r="AK914" i="6" s="1"/>
  <c r="AE914" i="6" l="1"/>
  <c r="AD914" i="6"/>
  <c r="AL914" i="6"/>
  <c r="E914" i="6" s="1"/>
  <c r="D914" i="6"/>
  <c r="S914" i="6" s="1"/>
  <c r="T914" i="6" s="1"/>
  <c r="X915" i="6"/>
  <c r="AA915" i="6"/>
  <c r="N915" i="6" s="1"/>
  <c r="Y915" i="6"/>
  <c r="F915" i="6" s="1"/>
  <c r="AT915" i="6"/>
  <c r="I914" i="6"/>
  <c r="AF914" i="6" l="1"/>
  <c r="AG914" i="6" s="1"/>
  <c r="AB915" i="6"/>
  <c r="R915" i="6" s="1"/>
  <c r="AU915" i="6"/>
  <c r="AO916" i="6" s="1"/>
  <c r="AR916" i="6" s="1"/>
  <c r="J914" i="6"/>
  <c r="B914" i="6" s="1"/>
  <c r="M914" i="6"/>
  <c r="Q914" i="6" s="1"/>
  <c r="U914" i="6" s="1"/>
  <c r="AS916" i="6" l="1"/>
  <c r="V914" i="6"/>
  <c r="AC915" i="6"/>
  <c r="AN915" i="6"/>
  <c r="AK915" i="6" s="1"/>
  <c r="AE915" i="6" l="1"/>
  <c r="AD915" i="6"/>
  <c r="AL915" i="6"/>
  <c r="E915" i="6" s="1"/>
  <c r="D915" i="6"/>
  <c r="S915" i="6" s="1"/>
  <c r="T915" i="6" s="1"/>
  <c r="X916" i="6"/>
  <c r="AA916" i="6"/>
  <c r="N916" i="6" s="1"/>
  <c r="Y916" i="6"/>
  <c r="F916" i="6" s="1"/>
  <c r="AT916" i="6"/>
  <c r="I915" i="6"/>
  <c r="AF915" i="6" l="1"/>
  <c r="AB916" i="6"/>
  <c r="R916" i="6" s="1"/>
  <c r="AU916" i="6"/>
  <c r="AO917" i="6" s="1"/>
  <c r="AR917" i="6" s="1"/>
  <c r="J915" i="6"/>
  <c r="B915" i="6" s="1"/>
  <c r="AG915" i="6"/>
  <c r="M915" i="6"/>
  <c r="Q915" i="6" s="1"/>
  <c r="U915" i="6" s="1"/>
  <c r="AS917" i="6" l="1"/>
  <c r="V915" i="6"/>
  <c r="AC916" i="6"/>
  <c r="AN916" i="6"/>
  <c r="AK916" i="6" s="1"/>
  <c r="AE916" i="6" l="1"/>
  <c r="AD916" i="6"/>
  <c r="AL916" i="6"/>
  <c r="E916" i="6" s="1"/>
  <c r="D916" i="6"/>
  <c r="S916" i="6" s="1"/>
  <c r="T916" i="6" s="1"/>
  <c r="X917" i="6"/>
  <c r="AA917" i="6"/>
  <c r="N917" i="6" s="1"/>
  <c r="Y917" i="6"/>
  <c r="F917" i="6" s="1"/>
  <c r="AT917" i="6"/>
  <c r="I916" i="6"/>
  <c r="AF916" i="6" l="1"/>
  <c r="AB917" i="6"/>
  <c r="R917" i="6" s="1"/>
  <c r="AU917" i="6"/>
  <c r="AO918" i="6" s="1"/>
  <c r="AR918" i="6" s="1"/>
  <c r="J916" i="6"/>
  <c r="B916" i="6" s="1"/>
  <c r="AG916" i="6"/>
  <c r="M916" i="6"/>
  <c r="Q916" i="6" s="1"/>
  <c r="U916" i="6" s="1"/>
  <c r="AS918" i="6" l="1"/>
  <c r="V916" i="6"/>
  <c r="AC917" i="6"/>
  <c r="AN917" i="6"/>
  <c r="AK917" i="6" s="1"/>
  <c r="AE917" i="6" l="1"/>
  <c r="AD917" i="6"/>
  <c r="AL917" i="6"/>
  <c r="E917" i="6" s="1"/>
  <c r="D917" i="6"/>
  <c r="S917" i="6" s="1"/>
  <c r="T917" i="6" s="1"/>
  <c r="X918" i="6"/>
  <c r="AA918" i="6"/>
  <c r="N918" i="6" s="1"/>
  <c r="Y918" i="6"/>
  <c r="F918" i="6" s="1"/>
  <c r="AT918" i="6"/>
  <c r="I917" i="6"/>
  <c r="AF917" i="6" l="1"/>
  <c r="AB918" i="6"/>
  <c r="R918" i="6" s="1"/>
  <c r="AU918" i="6"/>
  <c r="AO919" i="6" s="1"/>
  <c r="AR919" i="6" s="1"/>
  <c r="J917" i="6"/>
  <c r="B917" i="6" s="1"/>
  <c r="AG917" i="6"/>
  <c r="M917" i="6"/>
  <c r="Q917" i="6" s="1"/>
  <c r="U917" i="6" s="1"/>
  <c r="AS919" i="6" l="1"/>
  <c r="V917" i="6"/>
  <c r="AC918" i="6"/>
  <c r="AN918" i="6"/>
  <c r="AK918" i="6" s="1"/>
  <c r="AE918" i="6" l="1"/>
  <c r="AD918" i="6"/>
  <c r="AL918" i="6"/>
  <c r="E918" i="6" s="1"/>
  <c r="D918" i="6"/>
  <c r="S918" i="6" s="1"/>
  <c r="T918" i="6" s="1"/>
  <c r="X919" i="6"/>
  <c r="AA919" i="6"/>
  <c r="N919" i="6" s="1"/>
  <c r="Y919" i="6"/>
  <c r="F919" i="6" s="1"/>
  <c r="AT919" i="6"/>
  <c r="I918" i="6"/>
  <c r="AF918" i="6" l="1"/>
  <c r="AB919" i="6"/>
  <c r="R919" i="6" s="1"/>
  <c r="AU919" i="6"/>
  <c r="AO920" i="6" s="1"/>
  <c r="AR920" i="6" s="1"/>
  <c r="J918" i="6"/>
  <c r="B918" i="6" s="1"/>
  <c r="AG918" i="6"/>
  <c r="M918" i="6"/>
  <c r="Q918" i="6" s="1"/>
  <c r="U918" i="6" s="1"/>
  <c r="AS920" i="6" l="1"/>
  <c r="V918" i="6"/>
  <c r="AC919" i="6"/>
  <c r="AN919" i="6"/>
  <c r="AK919" i="6" s="1"/>
  <c r="AE919" i="6" l="1"/>
  <c r="AD919" i="6"/>
  <c r="AF919" i="6" s="1"/>
  <c r="AL919" i="6"/>
  <c r="E919" i="6" s="1"/>
  <c r="D919" i="6"/>
  <c r="S919" i="6" s="1"/>
  <c r="T919" i="6" s="1"/>
  <c r="X920" i="6"/>
  <c r="AA920" i="6"/>
  <c r="N920" i="6" s="1"/>
  <c r="Y920" i="6"/>
  <c r="F920" i="6" s="1"/>
  <c r="AT920" i="6"/>
  <c r="I919" i="6"/>
  <c r="AB920" i="6" l="1"/>
  <c r="R920" i="6" s="1"/>
  <c r="AU920" i="6"/>
  <c r="AO921" i="6" s="1"/>
  <c r="AR921" i="6" s="1"/>
  <c r="J919" i="6"/>
  <c r="B919" i="6" s="1"/>
  <c r="AG919" i="6"/>
  <c r="M919" i="6"/>
  <c r="Q919" i="6" s="1"/>
  <c r="U919" i="6" s="1"/>
  <c r="AS921" i="6" l="1"/>
  <c r="AC920" i="6"/>
  <c r="V919" i="6"/>
  <c r="AN920" i="6"/>
  <c r="AK920" i="6" s="1"/>
  <c r="AE920" i="6" l="1"/>
  <c r="AD920" i="6"/>
  <c r="AL920" i="6"/>
  <c r="E920" i="6" s="1"/>
  <c r="D920" i="6"/>
  <c r="S920" i="6" s="1"/>
  <c r="T920" i="6" s="1"/>
  <c r="X921" i="6"/>
  <c r="AA921" i="6"/>
  <c r="N921" i="6" s="1"/>
  <c r="Y921" i="6"/>
  <c r="F921" i="6" s="1"/>
  <c r="AT921" i="6"/>
  <c r="I920" i="6"/>
  <c r="AF920" i="6" l="1"/>
  <c r="AB921" i="6"/>
  <c r="R921" i="6" s="1"/>
  <c r="AU921" i="6"/>
  <c r="AO922" i="6" s="1"/>
  <c r="AR922" i="6" s="1"/>
  <c r="J920" i="6"/>
  <c r="B920" i="6" s="1"/>
  <c r="AG920" i="6"/>
  <c r="M920" i="6"/>
  <c r="Q920" i="6" s="1"/>
  <c r="U920" i="6" s="1"/>
  <c r="AS922" i="6" l="1"/>
  <c r="V920" i="6"/>
  <c r="AC921" i="6"/>
  <c r="AN921" i="6"/>
  <c r="AK921" i="6" s="1"/>
  <c r="AE921" i="6" l="1"/>
  <c r="AD921" i="6"/>
  <c r="AL921" i="6"/>
  <c r="E921" i="6" s="1"/>
  <c r="D921" i="6"/>
  <c r="S921" i="6" s="1"/>
  <c r="T921" i="6" s="1"/>
  <c r="X922" i="6"/>
  <c r="AA922" i="6"/>
  <c r="N922" i="6" s="1"/>
  <c r="Y922" i="6"/>
  <c r="F922" i="6" s="1"/>
  <c r="AT922" i="6"/>
  <c r="I921" i="6"/>
  <c r="AF921" i="6" l="1"/>
  <c r="AB922" i="6"/>
  <c r="R922" i="6" s="1"/>
  <c r="AU922" i="6"/>
  <c r="AO923" i="6" s="1"/>
  <c r="AR923" i="6" s="1"/>
  <c r="J921" i="6"/>
  <c r="B921" i="6" s="1"/>
  <c r="AG921" i="6"/>
  <c r="M921" i="6"/>
  <c r="Q921" i="6" s="1"/>
  <c r="U921" i="6" s="1"/>
  <c r="AS923" i="6" l="1"/>
  <c r="V921" i="6"/>
  <c r="AC922" i="6"/>
  <c r="AN922" i="6"/>
  <c r="AK922" i="6" s="1"/>
  <c r="AE922" i="6" l="1"/>
  <c r="AD922" i="6"/>
  <c r="AL922" i="6"/>
  <c r="E922" i="6" s="1"/>
  <c r="D922" i="6"/>
  <c r="S922" i="6" s="1"/>
  <c r="T922" i="6" s="1"/>
  <c r="X923" i="6"/>
  <c r="AA923" i="6"/>
  <c r="N923" i="6" s="1"/>
  <c r="Y923" i="6"/>
  <c r="F923" i="6" s="1"/>
  <c r="AT923" i="6"/>
  <c r="I922" i="6"/>
  <c r="AF922" i="6" l="1"/>
  <c r="AB923" i="6"/>
  <c r="R923" i="6" s="1"/>
  <c r="AU923" i="6"/>
  <c r="AO924" i="6" s="1"/>
  <c r="AR924" i="6" s="1"/>
  <c r="J922" i="6"/>
  <c r="B922" i="6" s="1"/>
  <c r="AG922" i="6"/>
  <c r="M922" i="6"/>
  <c r="Q922" i="6" s="1"/>
  <c r="U922" i="6" s="1"/>
  <c r="AS924" i="6" l="1"/>
  <c r="V922" i="6"/>
  <c r="AC923" i="6"/>
  <c r="AN923" i="6"/>
  <c r="AK923" i="6" s="1"/>
  <c r="AE923" i="6" l="1"/>
  <c r="AD923" i="6"/>
  <c r="AL923" i="6"/>
  <c r="E923" i="6" s="1"/>
  <c r="D923" i="6"/>
  <c r="S923" i="6" s="1"/>
  <c r="T923" i="6" s="1"/>
  <c r="X924" i="6"/>
  <c r="AA924" i="6"/>
  <c r="N924" i="6" s="1"/>
  <c r="Y924" i="6"/>
  <c r="F924" i="6" s="1"/>
  <c r="AT924" i="6"/>
  <c r="I923" i="6"/>
  <c r="AF923" i="6" l="1"/>
  <c r="AB924" i="6"/>
  <c r="R924" i="6" s="1"/>
  <c r="AU924" i="6"/>
  <c r="AO925" i="6" s="1"/>
  <c r="AR925" i="6" s="1"/>
  <c r="J923" i="6"/>
  <c r="B923" i="6" s="1"/>
  <c r="AG923" i="6"/>
  <c r="M923" i="6"/>
  <c r="Q923" i="6" s="1"/>
  <c r="U923" i="6" s="1"/>
  <c r="AS925" i="6" l="1"/>
  <c r="V923" i="6"/>
  <c r="AC924" i="6"/>
  <c r="AN924" i="6"/>
  <c r="AK924" i="6" s="1"/>
  <c r="AE924" i="6" l="1"/>
  <c r="AD924" i="6"/>
  <c r="AL924" i="6"/>
  <c r="E924" i="6" s="1"/>
  <c r="D924" i="6"/>
  <c r="S924" i="6" s="1"/>
  <c r="T924" i="6" s="1"/>
  <c r="X925" i="6"/>
  <c r="AA925" i="6"/>
  <c r="N925" i="6" s="1"/>
  <c r="Y925" i="6"/>
  <c r="F925" i="6" s="1"/>
  <c r="AT925" i="6"/>
  <c r="I924" i="6"/>
  <c r="AF924" i="6" l="1"/>
  <c r="AB925" i="6"/>
  <c r="R925" i="6" s="1"/>
  <c r="AU925" i="6"/>
  <c r="AO926" i="6" s="1"/>
  <c r="AR926" i="6" s="1"/>
  <c r="J924" i="6"/>
  <c r="B924" i="6" s="1"/>
  <c r="AG924" i="6"/>
  <c r="M924" i="6"/>
  <c r="Q924" i="6" s="1"/>
  <c r="U924" i="6" s="1"/>
  <c r="AS926" i="6" l="1"/>
  <c r="V924" i="6"/>
  <c r="AC925" i="6"/>
  <c r="AN925" i="6"/>
  <c r="AK925" i="6" s="1"/>
  <c r="AE925" i="6" l="1"/>
  <c r="AD925" i="6"/>
  <c r="AL925" i="6"/>
  <c r="E925" i="6" s="1"/>
  <c r="D925" i="6"/>
  <c r="S925" i="6" s="1"/>
  <c r="T925" i="6" s="1"/>
  <c r="X926" i="6"/>
  <c r="AA926" i="6"/>
  <c r="N926" i="6" s="1"/>
  <c r="Y926" i="6"/>
  <c r="F926" i="6" s="1"/>
  <c r="AT926" i="6"/>
  <c r="I925" i="6"/>
  <c r="AF925" i="6" l="1"/>
  <c r="AB926" i="6"/>
  <c r="R926" i="6" s="1"/>
  <c r="AU926" i="6"/>
  <c r="AO927" i="6" s="1"/>
  <c r="AR927" i="6" s="1"/>
  <c r="J925" i="6"/>
  <c r="B925" i="6" s="1"/>
  <c r="AG925" i="6"/>
  <c r="M925" i="6"/>
  <c r="Q925" i="6" s="1"/>
  <c r="U925" i="6" s="1"/>
  <c r="AS927" i="6" l="1"/>
  <c r="V925" i="6"/>
  <c r="AC926" i="6"/>
  <c r="AN926" i="6"/>
  <c r="AK926" i="6" s="1"/>
  <c r="AE926" i="6" l="1"/>
  <c r="AD926" i="6"/>
  <c r="AL926" i="6"/>
  <c r="E926" i="6" s="1"/>
  <c r="D926" i="6"/>
  <c r="S926" i="6" s="1"/>
  <c r="T926" i="6" s="1"/>
  <c r="X927" i="6"/>
  <c r="AA927" i="6"/>
  <c r="N927" i="6" s="1"/>
  <c r="Y927" i="6"/>
  <c r="F927" i="6" s="1"/>
  <c r="AT927" i="6"/>
  <c r="I926" i="6"/>
  <c r="AF926" i="6" l="1"/>
  <c r="AB927" i="6"/>
  <c r="R927" i="6" s="1"/>
  <c r="AU927" i="6"/>
  <c r="AO928" i="6" s="1"/>
  <c r="AR928" i="6" s="1"/>
  <c r="J926" i="6"/>
  <c r="B926" i="6" s="1"/>
  <c r="AG926" i="6"/>
  <c r="M926" i="6"/>
  <c r="Q926" i="6" s="1"/>
  <c r="U926" i="6" s="1"/>
  <c r="AS928" i="6" l="1"/>
  <c r="V926" i="6"/>
  <c r="AC927" i="6"/>
  <c r="AN927" i="6"/>
  <c r="AK927" i="6" s="1"/>
  <c r="AE927" i="6" l="1"/>
  <c r="AD927" i="6"/>
  <c r="AF927" i="6" s="1"/>
  <c r="AL927" i="6"/>
  <c r="E927" i="6" s="1"/>
  <c r="D927" i="6"/>
  <c r="S927" i="6" s="1"/>
  <c r="T927" i="6" s="1"/>
  <c r="X928" i="6"/>
  <c r="AA928" i="6"/>
  <c r="N928" i="6" s="1"/>
  <c r="Y928" i="6"/>
  <c r="F928" i="6" s="1"/>
  <c r="AT928" i="6"/>
  <c r="I927" i="6"/>
  <c r="AB928" i="6" l="1"/>
  <c r="R928" i="6" s="1"/>
  <c r="AU928" i="6"/>
  <c r="AO929" i="6" s="1"/>
  <c r="AR929" i="6" s="1"/>
  <c r="J927" i="6"/>
  <c r="B927" i="6" s="1"/>
  <c r="AG927" i="6"/>
  <c r="M927" i="6"/>
  <c r="Q927" i="6" s="1"/>
  <c r="U927" i="6" s="1"/>
  <c r="AS929" i="6" l="1"/>
  <c r="V927" i="6"/>
  <c r="AC928" i="6"/>
  <c r="AN928" i="6"/>
  <c r="AK928" i="6" s="1"/>
  <c r="AE928" i="6" l="1"/>
  <c r="AD928" i="6"/>
  <c r="AL928" i="6"/>
  <c r="E928" i="6" s="1"/>
  <c r="D928" i="6"/>
  <c r="S928" i="6" s="1"/>
  <c r="T928" i="6" s="1"/>
  <c r="X929" i="6"/>
  <c r="AA929" i="6"/>
  <c r="N929" i="6" s="1"/>
  <c r="Y929" i="6"/>
  <c r="F929" i="6" s="1"/>
  <c r="AT929" i="6"/>
  <c r="I928" i="6"/>
  <c r="AF928" i="6" l="1"/>
  <c r="AB929" i="6"/>
  <c r="R929" i="6" s="1"/>
  <c r="AU929" i="6"/>
  <c r="AO930" i="6" s="1"/>
  <c r="AR930" i="6" s="1"/>
  <c r="J928" i="6"/>
  <c r="B928" i="6" s="1"/>
  <c r="AG928" i="6"/>
  <c r="M928" i="6"/>
  <c r="Q928" i="6" s="1"/>
  <c r="U928" i="6" s="1"/>
  <c r="AS930" i="6" l="1"/>
  <c r="V928" i="6"/>
  <c r="AC929" i="6"/>
  <c r="AN929" i="6"/>
  <c r="AK929" i="6" s="1"/>
  <c r="AE929" i="6" l="1"/>
  <c r="AD929" i="6"/>
  <c r="AL929" i="6"/>
  <c r="E929" i="6" s="1"/>
  <c r="D929" i="6"/>
  <c r="S929" i="6" s="1"/>
  <c r="T929" i="6" s="1"/>
  <c r="X930" i="6"/>
  <c r="AA930" i="6"/>
  <c r="N930" i="6" s="1"/>
  <c r="Y930" i="6"/>
  <c r="F930" i="6" s="1"/>
  <c r="AT930" i="6"/>
  <c r="I929" i="6"/>
  <c r="AF929" i="6" l="1"/>
  <c r="AG929" i="6" s="1"/>
  <c r="AB930" i="6"/>
  <c r="R930" i="6" s="1"/>
  <c r="AU930" i="6"/>
  <c r="AO931" i="6" s="1"/>
  <c r="AR931" i="6" s="1"/>
  <c r="J929" i="6"/>
  <c r="B929" i="6" s="1"/>
  <c r="M929" i="6"/>
  <c r="Q929" i="6" s="1"/>
  <c r="U929" i="6" s="1"/>
  <c r="AS931" i="6" l="1"/>
  <c r="V929" i="6"/>
  <c r="AC930" i="6"/>
  <c r="AN930" i="6"/>
  <c r="AK930" i="6" s="1"/>
  <c r="AE930" i="6" l="1"/>
  <c r="AD930" i="6"/>
  <c r="AL930" i="6"/>
  <c r="E930" i="6" s="1"/>
  <c r="D930" i="6"/>
  <c r="S930" i="6" s="1"/>
  <c r="T930" i="6" s="1"/>
  <c r="X931" i="6"/>
  <c r="AA931" i="6"/>
  <c r="N931" i="6" s="1"/>
  <c r="Y931" i="6"/>
  <c r="F931" i="6" s="1"/>
  <c r="AT931" i="6"/>
  <c r="I930" i="6"/>
  <c r="AF930" i="6" l="1"/>
  <c r="AB931" i="6"/>
  <c r="R931" i="6" s="1"/>
  <c r="AU931" i="6"/>
  <c r="AO932" i="6" s="1"/>
  <c r="AR932" i="6" s="1"/>
  <c r="J930" i="6"/>
  <c r="B930" i="6" s="1"/>
  <c r="AG930" i="6"/>
  <c r="M930" i="6"/>
  <c r="Q930" i="6" s="1"/>
  <c r="U930" i="6" s="1"/>
  <c r="AS932" i="6" l="1"/>
  <c r="V930" i="6"/>
  <c r="AC931" i="6"/>
  <c r="AN931" i="6"/>
  <c r="AK931" i="6" s="1"/>
  <c r="AE931" i="6" l="1"/>
  <c r="AD931" i="6"/>
  <c r="AL931" i="6"/>
  <c r="E931" i="6" s="1"/>
  <c r="D931" i="6"/>
  <c r="S931" i="6" s="1"/>
  <c r="T931" i="6" s="1"/>
  <c r="X932" i="6"/>
  <c r="AA932" i="6"/>
  <c r="N932" i="6" s="1"/>
  <c r="Y932" i="6"/>
  <c r="F932" i="6" s="1"/>
  <c r="AT932" i="6"/>
  <c r="I931" i="6"/>
  <c r="AF931" i="6" l="1"/>
  <c r="AB932" i="6"/>
  <c r="R932" i="6" s="1"/>
  <c r="AU932" i="6"/>
  <c r="AO933" i="6" s="1"/>
  <c r="AR933" i="6" s="1"/>
  <c r="J931" i="6"/>
  <c r="B931" i="6" s="1"/>
  <c r="AG931" i="6"/>
  <c r="M931" i="6"/>
  <c r="Q931" i="6" s="1"/>
  <c r="U931" i="6" s="1"/>
  <c r="AS933" i="6" l="1"/>
  <c r="V931" i="6"/>
  <c r="AC932" i="6"/>
  <c r="AN932" i="6"/>
  <c r="AK932" i="6" s="1"/>
  <c r="AE932" i="6" l="1"/>
  <c r="AD932" i="6"/>
  <c r="AL932" i="6"/>
  <c r="E932" i="6" s="1"/>
  <c r="D932" i="6"/>
  <c r="S932" i="6" s="1"/>
  <c r="T932" i="6" s="1"/>
  <c r="X933" i="6"/>
  <c r="AA933" i="6"/>
  <c r="N933" i="6" s="1"/>
  <c r="Y933" i="6"/>
  <c r="F933" i="6" s="1"/>
  <c r="AT933" i="6"/>
  <c r="I932" i="6"/>
  <c r="AF932" i="6" l="1"/>
  <c r="AB933" i="6"/>
  <c r="R933" i="6" s="1"/>
  <c r="AU933" i="6"/>
  <c r="AO934" i="6" s="1"/>
  <c r="AR934" i="6" s="1"/>
  <c r="J932" i="6"/>
  <c r="B932" i="6" s="1"/>
  <c r="AG932" i="6"/>
  <c r="M932" i="6"/>
  <c r="Q932" i="6" s="1"/>
  <c r="U932" i="6" s="1"/>
  <c r="AS934" i="6" l="1"/>
  <c r="V932" i="6"/>
  <c r="AC933" i="6"/>
  <c r="AN933" i="6"/>
  <c r="AK933" i="6" s="1"/>
  <c r="AE933" i="6" l="1"/>
  <c r="AD933" i="6"/>
  <c r="AF933" i="6" s="1"/>
  <c r="AL933" i="6"/>
  <c r="E933" i="6" s="1"/>
  <c r="D933" i="6"/>
  <c r="S933" i="6" s="1"/>
  <c r="T933" i="6" s="1"/>
  <c r="X934" i="6"/>
  <c r="AA934" i="6"/>
  <c r="N934" i="6" s="1"/>
  <c r="Y934" i="6"/>
  <c r="F934" i="6" s="1"/>
  <c r="AT934" i="6"/>
  <c r="I933" i="6"/>
  <c r="AB934" i="6" l="1"/>
  <c r="R934" i="6" s="1"/>
  <c r="AU934" i="6"/>
  <c r="AO935" i="6" s="1"/>
  <c r="AR935" i="6" s="1"/>
  <c r="J933" i="6"/>
  <c r="B933" i="6" s="1"/>
  <c r="AG933" i="6"/>
  <c r="M933" i="6"/>
  <c r="Q933" i="6" s="1"/>
  <c r="U933" i="6" s="1"/>
  <c r="AS935" i="6" l="1"/>
  <c r="V933" i="6"/>
  <c r="AC934" i="6"/>
  <c r="AN934" i="6"/>
  <c r="AK934" i="6" s="1"/>
  <c r="AE934" i="6" l="1"/>
  <c r="AD934" i="6"/>
  <c r="AL934" i="6"/>
  <c r="E934" i="6" s="1"/>
  <c r="D934" i="6"/>
  <c r="S934" i="6" s="1"/>
  <c r="T934" i="6" s="1"/>
  <c r="X935" i="6"/>
  <c r="AA935" i="6"/>
  <c r="N935" i="6" s="1"/>
  <c r="Y935" i="6"/>
  <c r="F935" i="6" s="1"/>
  <c r="AT935" i="6"/>
  <c r="I934" i="6"/>
  <c r="AF934" i="6" l="1"/>
  <c r="AB935" i="6"/>
  <c r="R935" i="6" s="1"/>
  <c r="AU935" i="6"/>
  <c r="AO936" i="6" s="1"/>
  <c r="AR936" i="6" s="1"/>
  <c r="J934" i="6"/>
  <c r="B934" i="6" s="1"/>
  <c r="AG934" i="6"/>
  <c r="M934" i="6"/>
  <c r="Q934" i="6" s="1"/>
  <c r="U934" i="6" s="1"/>
  <c r="AS936" i="6" l="1"/>
  <c r="V934" i="6"/>
  <c r="AC935" i="6"/>
  <c r="AN935" i="6"/>
  <c r="AK935" i="6" s="1"/>
  <c r="AE935" i="6" l="1"/>
  <c r="AD935" i="6"/>
  <c r="AL935" i="6"/>
  <c r="E935" i="6" s="1"/>
  <c r="D935" i="6"/>
  <c r="S935" i="6" s="1"/>
  <c r="T935" i="6" s="1"/>
  <c r="X936" i="6"/>
  <c r="AA936" i="6"/>
  <c r="N936" i="6" s="1"/>
  <c r="Y936" i="6"/>
  <c r="F936" i="6" s="1"/>
  <c r="AT936" i="6"/>
  <c r="I935" i="6"/>
  <c r="AF935" i="6" l="1"/>
  <c r="AB936" i="6"/>
  <c r="R936" i="6" s="1"/>
  <c r="AU936" i="6"/>
  <c r="AO937" i="6" s="1"/>
  <c r="AR937" i="6" s="1"/>
  <c r="J935" i="6"/>
  <c r="B935" i="6" s="1"/>
  <c r="AG935" i="6"/>
  <c r="M935" i="6"/>
  <c r="Q935" i="6" s="1"/>
  <c r="U935" i="6" s="1"/>
  <c r="AS937" i="6" l="1"/>
  <c r="V935" i="6"/>
  <c r="AC936" i="6"/>
  <c r="AN936" i="6"/>
  <c r="AK936" i="6" s="1"/>
  <c r="AE936" i="6" l="1"/>
  <c r="AD936" i="6"/>
  <c r="AL936" i="6"/>
  <c r="E936" i="6" s="1"/>
  <c r="D936" i="6"/>
  <c r="S936" i="6" s="1"/>
  <c r="T936" i="6" s="1"/>
  <c r="X937" i="6"/>
  <c r="AA937" i="6"/>
  <c r="N937" i="6" s="1"/>
  <c r="Y937" i="6"/>
  <c r="F937" i="6" s="1"/>
  <c r="AT937" i="6"/>
  <c r="I936" i="6"/>
  <c r="AF936" i="6" l="1"/>
  <c r="AB937" i="6"/>
  <c r="R937" i="6" s="1"/>
  <c r="AU937" i="6"/>
  <c r="AO938" i="6" s="1"/>
  <c r="AR938" i="6" s="1"/>
  <c r="J936" i="6"/>
  <c r="B936" i="6" s="1"/>
  <c r="AG936" i="6"/>
  <c r="M936" i="6"/>
  <c r="Q936" i="6" s="1"/>
  <c r="U936" i="6" s="1"/>
  <c r="AS938" i="6" l="1"/>
  <c r="V936" i="6"/>
  <c r="AC937" i="6"/>
  <c r="AN937" i="6"/>
  <c r="AK937" i="6" s="1"/>
  <c r="AE937" i="6" l="1"/>
  <c r="AD937" i="6"/>
  <c r="AL937" i="6"/>
  <c r="E937" i="6" s="1"/>
  <c r="D937" i="6"/>
  <c r="S937" i="6" s="1"/>
  <c r="T937" i="6" s="1"/>
  <c r="X938" i="6"/>
  <c r="AA938" i="6"/>
  <c r="N938" i="6" s="1"/>
  <c r="Y938" i="6"/>
  <c r="F938" i="6" s="1"/>
  <c r="AT938" i="6"/>
  <c r="I937" i="6"/>
  <c r="AF937" i="6" l="1"/>
  <c r="AB938" i="6"/>
  <c r="R938" i="6" s="1"/>
  <c r="AU938" i="6"/>
  <c r="AO939" i="6" s="1"/>
  <c r="AR939" i="6" s="1"/>
  <c r="J937" i="6"/>
  <c r="B937" i="6" s="1"/>
  <c r="AG937" i="6"/>
  <c r="M937" i="6"/>
  <c r="Q937" i="6" s="1"/>
  <c r="U937" i="6" s="1"/>
  <c r="AS939" i="6" l="1"/>
  <c r="V937" i="6"/>
  <c r="AC938" i="6"/>
  <c r="AN938" i="6"/>
  <c r="AK938" i="6" s="1"/>
  <c r="AE938" i="6" l="1"/>
  <c r="AD938" i="6"/>
  <c r="AL938" i="6"/>
  <c r="E938" i="6" s="1"/>
  <c r="D938" i="6"/>
  <c r="S938" i="6" s="1"/>
  <c r="T938" i="6" s="1"/>
  <c r="X939" i="6"/>
  <c r="AA939" i="6"/>
  <c r="N939" i="6" s="1"/>
  <c r="Y939" i="6"/>
  <c r="F939" i="6" s="1"/>
  <c r="AT939" i="6"/>
  <c r="I938" i="6"/>
  <c r="AF938" i="6" l="1"/>
  <c r="AB939" i="6"/>
  <c r="R939" i="6" s="1"/>
  <c r="AU939" i="6"/>
  <c r="AO940" i="6" s="1"/>
  <c r="AR940" i="6" s="1"/>
  <c r="J938" i="6"/>
  <c r="B938" i="6" s="1"/>
  <c r="AG938" i="6"/>
  <c r="M938" i="6"/>
  <c r="Q938" i="6" s="1"/>
  <c r="U938" i="6" s="1"/>
  <c r="AS940" i="6" l="1"/>
  <c r="V938" i="6"/>
  <c r="AC939" i="6"/>
  <c r="AN939" i="6"/>
  <c r="AK939" i="6" s="1"/>
  <c r="AE939" i="6" l="1"/>
  <c r="AD939" i="6"/>
  <c r="AL939" i="6"/>
  <c r="E939" i="6" s="1"/>
  <c r="D939" i="6"/>
  <c r="S939" i="6" s="1"/>
  <c r="T939" i="6" s="1"/>
  <c r="X940" i="6"/>
  <c r="AA940" i="6"/>
  <c r="N940" i="6" s="1"/>
  <c r="Y940" i="6"/>
  <c r="F940" i="6" s="1"/>
  <c r="AT940" i="6"/>
  <c r="I939" i="6"/>
  <c r="AF939" i="6" l="1"/>
  <c r="AG939" i="6" s="1"/>
  <c r="AB940" i="6"/>
  <c r="R940" i="6" s="1"/>
  <c r="AU940" i="6"/>
  <c r="AO941" i="6" s="1"/>
  <c r="AR941" i="6" s="1"/>
  <c r="J939" i="6"/>
  <c r="B939" i="6" s="1"/>
  <c r="M939" i="6"/>
  <c r="Q939" i="6" s="1"/>
  <c r="U939" i="6" s="1"/>
  <c r="AS941" i="6" l="1"/>
  <c r="V939" i="6"/>
  <c r="AC940" i="6"/>
  <c r="AN940" i="6"/>
  <c r="AK940" i="6" s="1"/>
  <c r="AE940" i="6" l="1"/>
  <c r="AD940" i="6"/>
  <c r="AL940" i="6"/>
  <c r="E940" i="6" s="1"/>
  <c r="D940" i="6"/>
  <c r="X941" i="6"/>
  <c r="AA941" i="6"/>
  <c r="N941" i="6" s="1"/>
  <c r="Y941" i="6"/>
  <c r="F941" i="6" s="1"/>
  <c r="AT941" i="6"/>
  <c r="I940" i="6"/>
  <c r="AF940" i="6" l="1"/>
  <c r="S940" i="6"/>
  <c r="T940" i="6" s="1"/>
  <c r="AB941" i="6"/>
  <c r="R941" i="6" s="1"/>
  <c r="AU941" i="6"/>
  <c r="AO942" i="6" s="1"/>
  <c r="AR942" i="6" s="1"/>
  <c r="J940" i="6"/>
  <c r="B940" i="6" s="1"/>
  <c r="AG940" i="6"/>
  <c r="M940" i="6"/>
  <c r="Q940" i="6" s="1"/>
  <c r="U940" i="6" l="1"/>
  <c r="V940" i="6" s="1"/>
  <c r="AS942" i="6"/>
  <c r="AC941" i="6"/>
  <c r="AN941" i="6"/>
  <c r="AK941" i="6" s="1"/>
  <c r="AE941" i="6" l="1"/>
  <c r="AD941" i="6"/>
  <c r="AF941" i="6" s="1"/>
  <c r="AL941" i="6"/>
  <c r="E941" i="6" s="1"/>
  <c r="D941" i="6"/>
  <c r="S941" i="6" s="1"/>
  <c r="T941" i="6" s="1"/>
  <c r="X942" i="6"/>
  <c r="AA942" i="6"/>
  <c r="N942" i="6" s="1"/>
  <c r="Y942" i="6"/>
  <c r="F942" i="6" s="1"/>
  <c r="AT942" i="6"/>
  <c r="I941" i="6"/>
  <c r="AB942" i="6" l="1"/>
  <c r="R942" i="6" s="1"/>
  <c r="AU942" i="6"/>
  <c r="AO943" i="6" s="1"/>
  <c r="AR943" i="6" s="1"/>
  <c r="J941" i="6"/>
  <c r="B941" i="6" s="1"/>
  <c r="AG941" i="6"/>
  <c r="M941" i="6"/>
  <c r="Q941" i="6" s="1"/>
  <c r="U941" i="6" s="1"/>
  <c r="AS943" i="6" l="1"/>
  <c r="V941" i="6"/>
  <c r="AC942" i="6"/>
  <c r="AN942" i="6"/>
  <c r="AK942" i="6" s="1"/>
  <c r="AE942" i="6" l="1"/>
  <c r="AD942" i="6"/>
  <c r="AL942" i="6"/>
  <c r="E942" i="6" s="1"/>
  <c r="D942" i="6"/>
  <c r="S942" i="6" s="1"/>
  <c r="T942" i="6" s="1"/>
  <c r="X943" i="6"/>
  <c r="AA943" i="6"/>
  <c r="N943" i="6" s="1"/>
  <c r="Y943" i="6"/>
  <c r="F943" i="6" s="1"/>
  <c r="AT943" i="6"/>
  <c r="I942" i="6"/>
  <c r="AF942" i="6" l="1"/>
  <c r="AB943" i="6"/>
  <c r="R943" i="6" s="1"/>
  <c r="AU943" i="6"/>
  <c r="AO944" i="6" s="1"/>
  <c r="AR944" i="6" s="1"/>
  <c r="J942" i="6"/>
  <c r="B942" i="6" s="1"/>
  <c r="AG942" i="6"/>
  <c r="M942" i="6"/>
  <c r="Q942" i="6" s="1"/>
  <c r="U942" i="6" s="1"/>
  <c r="AS944" i="6" l="1"/>
  <c r="V942" i="6"/>
  <c r="AC943" i="6"/>
  <c r="AN943" i="6"/>
  <c r="AK943" i="6" s="1"/>
  <c r="AE943" i="6" l="1"/>
  <c r="AD943" i="6"/>
  <c r="AL943" i="6"/>
  <c r="E943" i="6" s="1"/>
  <c r="D943" i="6"/>
  <c r="S943" i="6" s="1"/>
  <c r="T943" i="6" s="1"/>
  <c r="X944" i="6"/>
  <c r="AA944" i="6"/>
  <c r="N944" i="6" s="1"/>
  <c r="Y944" i="6"/>
  <c r="F944" i="6" s="1"/>
  <c r="AT944" i="6"/>
  <c r="I943" i="6"/>
  <c r="AF943" i="6" l="1"/>
  <c r="AB944" i="6"/>
  <c r="R944" i="6" s="1"/>
  <c r="AU944" i="6"/>
  <c r="AO945" i="6" s="1"/>
  <c r="AR945" i="6" s="1"/>
  <c r="J943" i="6"/>
  <c r="B943" i="6" s="1"/>
  <c r="AG943" i="6"/>
  <c r="M943" i="6"/>
  <c r="Q943" i="6" s="1"/>
  <c r="U943" i="6" s="1"/>
  <c r="AS945" i="6" l="1"/>
  <c r="V943" i="6"/>
  <c r="AC944" i="6"/>
  <c r="AN944" i="6"/>
  <c r="AK944" i="6" s="1"/>
  <c r="AE944" i="6" l="1"/>
  <c r="AD944" i="6"/>
  <c r="AL944" i="6"/>
  <c r="E944" i="6" s="1"/>
  <c r="D944" i="6"/>
  <c r="S944" i="6" s="1"/>
  <c r="T944" i="6" s="1"/>
  <c r="X945" i="6"/>
  <c r="AA945" i="6"/>
  <c r="N945" i="6" s="1"/>
  <c r="Y945" i="6"/>
  <c r="F945" i="6" s="1"/>
  <c r="AT945" i="6"/>
  <c r="I944" i="6"/>
  <c r="AB945" i="6" l="1"/>
  <c r="R945" i="6" s="1"/>
  <c r="AU945" i="6"/>
  <c r="AO946" i="6" s="1"/>
  <c r="AR946" i="6" s="1"/>
  <c r="AF944" i="6"/>
  <c r="AG944" i="6" s="1"/>
  <c r="J944" i="6"/>
  <c r="B944" i="6" s="1"/>
  <c r="M944" i="6"/>
  <c r="Q944" i="6" s="1"/>
  <c r="U944" i="6" s="1"/>
  <c r="AS946" i="6" l="1"/>
  <c r="V944" i="6"/>
  <c r="AC945" i="6"/>
  <c r="AN945" i="6"/>
  <c r="AK945" i="6" s="1"/>
  <c r="AE945" i="6" l="1"/>
  <c r="AD945" i="6"/>
  <c r="AL945" i="6"/>
  <c r="E945" i="6" s="1"/>
  <c r="D945" i="6"/>
  <c r="S945" i="6" s="1"/>
  <c r="T945" i="6" s="1"/>
  <c r="X946" i="6"/>
  <c r="AA946" i="6"/>
  <c r="N946" i="6" s="1"/>
  <c r="Y946" i="6"/>
  <c r="F946" i="6" s="1"/>
  <c r="AT946" i="6"/>
  <c r="I945" i="6"/>
  <c r="AB946" i="6" l="1"/>
  <c r="R946" i="6" s="1"/>
  <c r="AU946" i="6"/>
  <c r="AO947" i="6" s="1"/>
  <c r="AR947" i="6" s="1"/>
  <c r="AF945" i="6"/>
  <c r="AG945" i="6" s="1"/>
  <c r="J945" i="6"/>
  <c r="B945" i="6" s="1"/>
  <c r="M945" i="6"/>
  <c r="Q945" i="6" s="1"/>
  <c r="U945" i="6" s="1"/>
  <c r="AS947" i="6" l="1"/>
  <c r="V945" i="6"/>
  <c r="AC946" i="6"/>
  <c r="AN946" i="6"/>
  <c r="AK946" i="6" s="1"/>
  <c r="AE946" i="6" l="1"/>
  <c r="AD946" i="6"/>
  <c r="AL946" i="6"/>
  <c r="E946" i="6" s="1"/>
  <c r="D946" i="6"/>
  <c r="S946" i="6" s="1"/>
  <c r="T946" i="6" s="1"/>
  <c r="X947" i="6"/>
  <c r="AA947" i="6"/>
  <c r="N947" i="6" s="1"/>
  <c r="Y947" i="6"/>
  <c r="F947" i="6" s="1"/>
  <c r="AT947" i="6"/>
  <c r="I946" i="6"/>
  <c r="AF946" i="6" l="1"/>
  <c r="AG946" i="6" s="1"/>
  <c r="AB947" i="6"/>
  <c r="R947" i="6" s="1"/>
  <c r="AU947" i="6"/>
  <c r="AO948" i="6" s="1"/>
  <c r="AR948" i="6" s="1"/>
  <c r="J946" i="6"/>
  <c r="B946" i="6" s="1"/>
  <c r="M946" i="6"/>
  <c r="Q946" i="6" s="1"/>
  <c r="U946" i="6" s="1"/>
  <c r="AS948" i="6" l="1"/>
  <c r="V946" i="6"/>
  <c r="AC947" i="6"/>
  <c r="AN947" i="6"/>
  <c r="AK947" i="6" s="1"/>
  <c r="AE947" i="6" l="1"/>
  <c r="AD947" i="6"/>
  <c r="AL947" i="6"/>
  <c r="E947" i="6" s="1"/>
  <c r="D947" i="6"/>
  <c r="S947" i="6" s="1"/>
  <c r="T947" i="6" s="1"/>
  <c r="X948" i="6"/>
  <c r="AA948" i="6"/>
  <c r="N948" i="6" s="1"/>
  <c r="Y948" i="6"/>
  <c r="F948" i="6" s="1"/>
  <c r="AT948" i="6"/>
  <c r="I947" i="6"/>
  <c r="AF947" i="6" l="1"/>
  <c r="AG947" i="6" s="1"/>
  <c r="AB948" i="6"/>
  <c r="R948" i="6" s="1"/>
  <c r="AU948" i="6"/>
  <c r="AO949" i="6" s="1"/>
  <c r="AR949" i="6" s="1"/>
  <c r="J947" i="6"/>
  <c r="B947" i="6" s="1"/>
  <c r="M947" i="6"/>
  <c r="Q947" i="6" s="1"/>
  <c r="U947" i="6" s="1"/>
  <c r="AS949" i="6" l="1"/>
  <c r="V947" i="6"/>
  <c r="AC948" i="6"/>
  <c r="AN948" i="6"/>
  <c r="AK948" i="6" s="1"/>
  <c r="AE948" i="6" l="1"/>
  <c r="AD948" i="6"/>
  <c r="AF948" i="6" s="1"/>
  <c r="AL948" i="6"/>
  <c r="E948" i="6" s="1"/>
  <c r="D948" i="6"/>
  <c r="S948" i="6" s="1"/>
  <c r="T948" i="6" s="1"/>
  <c r="X949" i="6"/>
  <c r="AA949" i="6"/>
  <c r="N949" i="6" s="1"/>
  <c r="Y949" i="6"/>
  <c r="F949" i="6" s="1"/>
  <c r="AT949" i="6"/>
  <c r="I948" i="6"/>
  <c r="AB949" i="6" l="1"/>
  <c r="R949" i="6" s="1"/>
  <c r="AU949" i="6"/>
  <c r="AO950" i="6" s="1"/>
  <c r="AR950" i="6" s="1"/>
  <c r="J948" i="6"/>
  <c r="B948" i="6" s="1"/>
  <c r="AG948" i="6"/>
  <c r="M948" i="6"/>
  <c r="Q948" i="6" s="1"/>
  <c r="U948" i="6" s="1"/>
  <c r="AS950" i="6" l="1"/>
  <c r="V948" i="6"/>
  <c r="AC949" i="6"/>
  <c r="AN949" i="6"/>
  <c r="AK949" i="6" s="1"/>
  <c r="AE949" i="6" l="1"/>
  <c r="AD949" i="6"/>
  <c r="AL949" i="6"/>
  <c r="E949" i="6" s="1"/>
  <c r="D949" i="6"/>
  <c r="S949" i="6" s="1"/>
  <c r="T949" i="6" s="1"/>
  <c r="X950" i="6"/>
  <c r="AA950" i="6"/>
  <c r="N950" i="6" s="1"/>
  <c r="Y950" i="6"/>
  <c r="F950" i="6" s="1"/>
  <c r="AT950" i="6"/>
  <c r="I949" i="6"/>
  <c r="AF949" i="6" l="1"/>
  <c r="AG949" i="6" s="1"/>
  <c r="AB950" i="6"/>
  <c r="R950" i="6" s="1"/>
  <c r="AU950" i="6"/>
  <c r="J949" i="6"/>
  <c r="B949" i="6" s="1"/>
  <c r="M949" i="6"/>
  <c r="Q949" i="6" s="1"/>
  <c r="U949" i="6" s="1"/>
  <c r="AN950" i="6" l="1"/>
  <c r="AK950" i="6" s="1"/>
  <c r="D950" i="6" s="1"/>
  <c r="AO951" i="6"/>
  <c r="AR951" i="6" s="1"/>
  <c r="V949" i="6"/>
  <c r="AC950" i="6"/>
  <c r="AD950" i="6" l="1"/>
  <c r="AE950" i="6"/>
  <c r="AL950" i="6"/>
  <c r="E950" i="6" s="1"/>
  <c r="AS951" i="6"/>
  <c r="AA951" i="6" s="1"/>
  <c r="N951" i="6" s="1"/>
  <c r="S950" i="6"/>
  <c r="T950" i="6" s="1"/>
  <c r="X951" i="6"/>
  <c r="Y951" i="6"/>
  <c r="F951" i="6" s="1"/>
  <c r="AT951" i="6"/>
  <c r="AB951" i="6" s="1"/>
  <c r="R951" i="6" s="1"/>
  <c r="I950" i="6"/>
  <c r="AF950" i="6"/>
  <c r="M950" i="6" l="1"/>
  <c r="Q950" i="6" s="1"/>
  <c r="U950" i="6" s="1"/>
  <c r="AU951" i="6"/>
  <c r="AO952" i="6" s="1"/>
  <c r="AR952" i="6" s="1"/>
  <c r="J950" i="6"/>
  <c r="B950" i="6" s="1"/>
  <c r="AG950" i="6"/>
  <c r="V950" i="6" l="1"/>
  <c r="AS952" i="6"/>
  <c r="AC951" i="6"/>
  <c r="AN951" i="6"/>
  <c r="AK951" i="6" s="1"/>
  <c r="AE951" i="6" l="1"/>
  <c r="AD951" i="6"/>
  <c r="AL951" i="6"/>
  <c r="E951" i="6" s="1"/>
  <c r="D951" i="6"/>
  <c r="S951" i="6" s="1"/>
  <c r="T951" i="6" s="1"/>
  <c r="X952" i="6"/>
  <c r="AA952" i="6"/>
  <c r="N952" i="6" s="1"/>
  <c r="Y952" i="6"/>
  <c r="F952" i="6" s="1"/>
  <c r="AT952" i="6"/>
  <c r="I951" i="6"/>
  <c r="AF951" i="6" l="1"/>
  <c r="AB952" i="6"/>
  <c r="R952" i="6" s="1"/>
  <c r="AU952" i="6"/>
  <c r="AO953" i="6" s="1"/>
  <c r="AR953" i="6" s="1"/>
  <c r="J951" i="6"/>
  <c r="B951" i="6" s="1"/>
  <c r="AG951" i="6"/>
  <c r="M951" i="6"/>
  <c r="Q951" i="6" s="1"/>
  <c r="U951" i="6" s="1"/>
  <c r="AS953" i="6" l="1"/>
  <c r="V951" i="6"/>
  <c r="AC952" i="6"/>
  <c r="AN952" i="6"/>
  <c r="AK952" i="6" s="1"/>
  <c r="AE952" i="6" l="1"/>
  <c r="AD952" i="6"/>
  <c r="AL952" i="6"/>
  <c r="E952" i="6" s="1"/>
  <c r="D952" i="6"/>
  <c r="S952" i="6" s="1"/>
  <c r="T952" i="6" s="1"/>
  <c r="X953" i="6"/>
  <c r="AA953" i="6"/>
  <c r="N953" i="6" s="1"/>
  <c r="Y953" i="6"/>
  <c r="F953" i="6" s="1"/>
  <c r="AT953" i="6"/>
  <c r="I952" i="6"/>
  <c r="AF952" i="6" l="1"/>
  <c r="AG952" i="6" s="1"/>
  <c r="AB953" i="6"/>
  <c r="R953" i="6" s="1"/>
  <c r="AU953" i="6"/>
  <c r="AO954" i="6" s="1"/>
  <c r="AR954" i="6" s="1"/>
  <c r="J952" i="6"/>
  <c r="B952" i="6" s="1"/>
  <c r="M952" i="6"/>
  <c r="Q952" i="6" s="1"/>
  <c r="U952" i="6" s="1"/>
  <c r="AS954" i="6" l="1"/>
  <c r="V952" i="6"/>
  <c r="AC953" i="6"/>
  <c r="AN953" i="6"/>
  <c r="AK953" i="6" s="1"/>
  <c r="AE953" i="6" l="1"/>
  <c r="AD953" i="6"/>
  <c r="AL953" i="6"/>
  <c r="E953" i="6" s="1"/>
  <c r="D953" i="6"/>
  <c r="S953" i="6" s="1"/>
  <c r="T953" i="6" s="1"/>
  <c r="X954" i="6"/>
  <c r="AA954" i="6"/>
  <c r="N954" i="6" s="1"/>
  <c r="Y954" i="6"/>
  <c r="F954" i="6" s="1"/>
  <c r="AT954" i="6"/>
  <c r="I953" i="6"/>
  <c r="AF953" i="6" l="1"/>
  <c r="AB954" i="6"/>
  <c r="R954" i="6" s="1"/>
  <c r="AU954" i="6"/>
  <c r="AO955" i="6" s="1"/>
  <c r="AR955" i="6" s="1"/>
  <c r="J953" i="6"/>
  <c r="B953" i="6" s="1"/>
  <c r="AG953" i="6"/>
  <c r="M953" i="6"/>
  <c r="Q953" i="6" s="1"/>
  <c r="U953" i="6" s="1"/>
  <c r="AS955" i="6" l="1"/>
  <c r="V953" i="6"/>
  <c r="AC954" i="6"/>
  <c r="AN954" i="6"/>
  <c r="AK954" i="6" s="1"/>
  <c r="AE954" i="6" l="1"/>
  <c r="AD954" i="6"/>
  <c r="AL954" i="6"/>
  <c r="E954" i="6" s="1"/>
  <c r="D954" i="6"/>
  <c r="S954" i="6" s="1"/>
  <c r="T954" i="6" s="1"/>
  <c r="X955" i="6"/>
  <c r="AA955" i="6"/>
  <c r="N955" i="6" s="1"/>
  <c r="Y955" i="6"/>
  <c r="F955" i="6" s="1"/>
  <c r="AT955" i="6"/>
  <c r="I954" i="6"/>
  <c r="AF954" i="6" l="1"/>
  <c r="AB955" i="6"/>
  <c r="R955" i="6" s="1"/>
  <c r="AU955" i="6"/>
  <c r="AO956" i="6" s="1"/>
  <c r="AR956" i="6" s="1"/>
  <c r="J954" i="6"/>
  <c r="B954" i="6" s="1"/>
  <c r="AG954" i="6"/>
  <c r="M954" i="6"/>
  <c r="Q954" i="6" s="1"/>
  <c r="U954" i="6" s="1"/>
  <c r="AS956" i="6" l="1"/>
  <c r="V954" i="6"/>
  <c r="AC955" i="6"/>
  <c r="AN955" i="6"/>
  <c r="AK955" i="6" s="1"/>
  <c r="AE955" i="6" l="1"/>
  <c r="AD955" i="6"/>
  <c r="AL955" i="6"/>
  <c r="E955" i="6" s="1"/>
  <c r="D955" i="6"/>
  <c r="S955" i="6" s="1"/>
  <c r="T955" i="6" s="1"/>
  <c r="X956" i="6"/>
  <c r="AA956" i="6"/>
  <c r="N956" i="6" s="1"/>
  <c r="Y956" i="6"/>
  <c r="F956" i="6" s="1"/>
  <c r="AT956" i="6"/>
  <c r="I955" i="6"/>
  <c r="AF955" i="6" l="1"/>
  <c r="AB956" i="6"/>
  <c r="R956" i="6" s="1"/>
  <c r="AU956" i="6"/>
  <c r="AO957" i="6" s="1"/>
  <c r="AR957" i="6" s="1"/>
  <c r="J955" i="6"/>
  <c r="B955" i="6" s="1"/>
  <c r="AG955" i="6"/>
  <c r="M955" i="6"/>
  <c r="Q955" i="6" s="1"/>
  <c r="U955" i="6" s="1"/>
  <c r="AS957" i="6" l="1"/>
  <c r="V955" i="6"/>
  <c r="AC956" i="6"/>
  <c r="AN956" i="6"/>
  <c r="AK956" i="6" s="1"/>
  <c r="AE956" i="6" l="1"/>
  <c r="AD956" i="6"/>
  <c r="AL956" i="6"/>
  <c r="E956" i="6" s="1"/>
  <c r="D956" i="6"/>
  <c r="S956" i="6" s="1"/>
  <c r="T956" i="6" s="1"/>
  <c r="X957" i="6"/>
  <c r="AA957" i="6"/>
  <c r="N957" i="6" s="1"/>
  <c r="Y957" i="6"/>
  <c r="F957" i="6" s="1"/>
  <c r="AT957" i="6"/>
  <c r="I956" i="6"/>
  <c r="AF956" i="6" l="1"/>
  <c r="AG956" i="6" s="1"/>
  <c r="AB957" i="6"/>
  <c r="R957" i="6" s="1"/>
  <c r="AU957" i="6"/>
  <c r="AN957" i="6" s="1"/>
  <c r="AK957" i="6" s="1"/>
  <c r="M956" i="6"/>
  <c r="Q956" i="6" s="1"/>
  <c r="U956" i="6" s="1"/>
  <c r="J956" i="6"/>
  <c r="B956" i="6" s="1"/>
  <c r="AC957" i="6" l="1"/>
  <c r="I957" i="6" s="1"/>
  <c r="AO958" i="6"/>
  <c r="AR958" i="6" s="1"/>
  <c r="V956" i="6"/>
  <c r="AE957" i="6"/>
  <c r="AD957" i="6"/>
  <c r="AL957" i="6"/>
  <c r="E957" i="6" s="1"/>
  <c r="D957" i="6"/>
  <c r="X958" i="6"/>
  <c r="Y958" i="6" l="1"/>
  <c r="F958" i="6" s="1"/>
  <c r="AS958" i="6"/>
  <c r="AT958" i="6"/>
  <c r="AB958" i="6" s="1"/>
  <c r="R958" i="6" s="1"/>
  <c r="AF957" i="6"/>
  <c r="AG957" i="6" s="1"/>
  <c r="S957" i="6"/>
  <c r="T957" i="6" s="1"/>
  <c r="J957" i="6"/>
  <c r="B957" i="6" s="1"/>
  <c r="M957" i="6"/>
  <c r="Q957" i="6" s="1"/>
  <c r="AU958" i="6" l="1"/>
  <c r="AN958" i="6" s="1"/>
  <c r="AK958" i="6" s="1"/>
  <c r="AA958" i="6"/>
  <c r="N958" i="6" s="1"/>
  <c r="U957" i="6"/>
  <c r="V957" i="6" s="1"/>
  <c r="AC958" i="6" l="1"/>
  <c r="AO959" i="6"/>
  <c r="AR959" i="6" s="1"/>
  <c r="AT959" i="6" s="1"/>
  <c r="AB959" i="6" s="1"/>
  <c r="R959" i="6" s="1"/>
  <c r="AS959" i="6"/>
  <c r="AA959" i="6" s="1"/>
  <c r="N959" i="6" s="1"/>
  <c r="AE958" i="6"/>
  <c r="AD958" i="6"/>
  <c r="AL958" i="6"/>
  <c r="E958" i="6" s="1"/>
  <c r="D958" i="6"/>
  <c r="X959" i="6"/>
  <c r="I958" i="6"/>
  <c r="Y959" i="6" l="1"/>
  <c r="F959" i="6" s="1"/>
  <c r="AF958" i="6"/>
  <c r="S958" i="6"/>
  <c r="T958" i="6" s="1"/>
  <c r="AU959" i="6"/>
  <c r="AO960" i="6" s="1"/>
  <c r="AR960" i="6" s="1"/>
  <c r="J958" i="6"/>
  <c r="B958" i="6" s="1"/>
  <c r="AG958" i="6"/>
  <c r="M958" i="6"/>
  <c r="Q958" i="6" s="1"/>
  <c r="U958" i="6" s="1"/>
  <c r="AS960" i="6" l="1"/>
  <c r="AC959" i="6"/>
  <c r="V958" i="6"/>
  <c r="AN959" i="6"/>
  <c r="AK959" i="6" s="1"/>
  <c r="AE959" i="6" l="1"/>
  <c r="AD959" i="6"/>
  <c r="AF959" i="6" s="1"/>
  <c r="AL959" i="6"/>
  <c r="E959" i="6" s="1"/>
  <c r="D959" i="6"/>
  <c r="S959" i="6" s="1"/>
  <c r="T959" i="6" s="1"/>
  <c r="X960" i="6"/>
  <c r="AA960" i="6"/>
  <c r="N960" i="6" s="1"/>
  <c r="Y960" i="6"/>
  <c r="F960" i="6" s="1"/>
  <c r="AT960" i="6"/>
  <c r="I959" i="6"/>
  <c r="AB960" i="6" l="1"/>
  <c r="R960" i="6" s="1"/>
  <c r="AU960" i="6"/>
  <c r="AO961" i="6" s="1"/>
  <c r="AR961" i="6" s="1"/>
  <c r="J959" i="6"/>
  <c r="B959" i="6" s="1"/>
  <c r="AG959" i="6"/>
  <c r="M959" i="6"/>
  <c r="Q959" i="6" s="1"/>
  <c r="U959" i="6" s="1"/>
  <c r="AS961" i="6" l="1"/>
  <c r="V959" i="6"/>
  <c r="AC960" i="6"/>
  <c r="AN960" i="6"/>
  <c r="AK960" i="6" s="1"/>
  <c r="AE960" i="6" l="1"/>
  <c r="AD960" i="6"/>
  <c r="AL960" i="6"/>
  <c r="E960" i="6" s="1"/>
  <c r="D960" i="6"/>
  <c r="S960" i="6" s="1"/>
  <c r="T960" i="6" s="1"/>
  <c r="X961" i="6"/>
  <c r="AA961" i="6"/>
  <c r="N961" i="6" s="1"/>
  <c r="Y961" i="6"/>
  <c r="F961" i="6" s="1"/>
  <c r="AT961" i="6"/>
  <c r="I960" i="6"/>
  <c r="AF960" i="6" l="1"/>
  <c r="AB961" i="6"/>
  <c r="R961" i="6" s="1"/>
  <c r="AU961" i="6"/>
  <c r="AO962" i="6" s="1"/>
  <c r="AR962" i="6" s="1"/>
  <c r="J960" i="6"/>
  <c r="B960" i="6" s="1"/>
  <c r="AG960" i="6"/>
  <c r="M960" i="6"/>
  <c r="Q960" i="6" s="1"/>
  <c r="U960" i="6" s="1"/>
  <c r="AS962" i="6" l="1"/>
  <c r="V960" i="6"/>
  <c r="AC961" i="6"/>
  <c r="AN961" i="6"/>
  <c r="AK961" i="6" s="1"/>
  <c r="X962" i="6" l="1"/>
  <c r="AA962" i="6"/>
  <c r="N962" i="6" s="1"/>
  <c r="Y962" i="6"/>
  <c r="F962" i="6" s="1"/>
  <c r="AT962" i="6"/>
  <c r="AE961" i="6"/>
  <c r="AD961" i="6"/>
  <c r="AL961" i="6"/>
  <c r="E961" i="6" s="1"/>
  <c r="D961" i="6"/>
  <c r="S961" i="6" s="1"/>
  <c r="T961" i="6" s="1"/>
  <c r="I961" i="6"/>
  <c r="AB962" i="6" l="1"/>
  <c r="R962" i="6" s="1"/>
  <c r="AU962" i="6"/>
  <c r="AO963" i="6" s="1"/>
  <c r="AR963" i="6" s="1"/>
  <c r="M961" i="6"/>
  <c r="Q961" i="6" s="1"/>
  <c r="U961" i="6" s="1"/>
  <c r="J961" i="6"/>
  <c r="B961" i="6" s="1"/>
  <c r="AF961" i="6"/>
  <c r="AG961" i="6" s="1"/>
  <c r="V961" i="6" l="1"/>
  <c r="AS963" i="6"/>
  <c r="AC962" i="6"/>
  <c r="AN962" i="6"/>
  <c r="AK962" i="6" s="1"/>
  <c r="AE962" i="6" l="1"/>
  <c r="AD962" i="6"/>
  <c r="AL962" i="6"/>
  <c r="E962" i="6" s="1"/>
  <c r="D962" i="6"/>
  <c r="S962" i="6" s="1"/>
  <c r="T962" i="6" s="1"/>
  <c r="X963" i="6"/>
  <c r="AA963" i="6"/>
  <c r="N963" i="6" s="1"/>
  <c r="Y963" i="6"/>
  <c r="F963" i="6" s="1"/>
  <c r="AT963" i="6"/>
  <c r="I962" i="6"/>
  <c r="AB963" i="6" l="1"/>
  <c r="R963" i="6" s="1"/>
  <c r="AU963" i="6"/>
  <c r="AO964" i="6" s="1"/>
  <c r="AR964" i="6" s="1"/>
  <c r="AF962" i="6"/>
  <c r="AG962" i="6" s="1"/>
  <c r="J962" i="6"/>
  <c r="B962" i="6" s="1"/>
  <c r="M962" i="6"/>
  <c r="Q962" i="6" s="1"/>
  <c r="U962" i="6" s="1"/>
  <c r="AS964" i="6" l="1"/>
  <c r="V962" i="6"/>
  <c r="AC963" i="6"/>
  <c r="AN963" i="6"/>
  <c r="AK963" i="6" s="1"/>
  <c r="X964" i="6" l="1"/>
  <c r="AA964" i="6"/>
  <c r="N964" i="6" s="1"/>
  <c r="Y964" i="6"/>
  <c r="F964" i="6" s="1"/>
  <c r="AT964" i="6"/>
  <c r="AE963" i="6"/>
  <c r="AD963" i="6"/>
  <c r="AL963" i="6"/>
  <c r="E963" i="6" s="1"/>
  <c r="D963" i="6"/>
  <c r="S963" i="6" s="1"/>
  <c r="T963" i="6" s="1"/>
  <c r="I963" i="6"/>
  <c r="AB964" i="6" l="1"/>
  <c r="R964" i="6" s="1"/>
  <c r="AU964" i="6"/>
  <c r="AO965" i="6" s="1"/>
  <c r="AR965" i="6" s="1"/>
  <c r="M963" i="6"/>
  <c r="Q963" i="6" s="1"/>
  <c r="U963" i="6" s="1"/>
  <c r="J963" i="6"/>
  <c r="B963" i="6" s="1"/>
  <c r="AF963" i="6"/>
  <c r="AG963" i="6" s="1"/>
  <c r="V963" i="6" l="1"/>
  <c r="AS965" i="6"/>
  <c r="AC964" i="6"/>
  <c r="AN964" i="6"/>
  <c r="AK964" i="6" s="1"/>
  <c r="AE964" i="6" l="1"/>
  <c r="AD964" i="6"/>
  <c r="AL964" i="6"/>
  <c r="E964" i="6" s="1"/>
  <c r="D964" i="6"/>
  <c r="S964" i="6" s="1"/>
  <c r="T964" i="6" s="1"/>
  <c r="X965" i="6"/>
  <c r="AA965" i="6"/>
  <c r="N965" i="6" s="1"/>
  <c r="Y965" i="6"/>
  <c r="F965" i="6" s="1"/>
  <c r="AT965" i="6"/>
  <c r="I964" i="6"/>
  <c r="AF964" i="6" l="1"/>
  <c r="AB965" i="6"/>
  <c r="R965" i="6" s="1"/>
  <c r="AU965" i="6"/>
  <c r="AO966" i="6" s="1"/>
  <c r="AR966" i="6" s="1"/>
  <c r="J964" i="6"/>
  <c r="B964" i="6" s="1"/>
  <c r="AG964" i="6"/>
  <c r="M964" i="6"/>
  <c r="Q964" i="6" s="1"/>
  <c r="U964" i="6" s="1"/>
  <c r="AS966" i="6" l="1"/>
  <c r="V964" i="6"/>
  <c r="AC965" i="6"/>
  <c r="AN965" i="6"/>
  <c r="AK965" i="6" s="1"/>
  <c r="AE965" i="6" l="1"/>
  <c r="AD965" i="6"/>
  <c r="AL965" i="6"/>
  <c r="E965" i="6" s="1"/>
  <c r="D965" i="6"/>
  <c r="S965" i="6" s="1"/>
  <c r="T965" i="6" s="1"/>
  <c r="X966" i="6"/>
  <c r="AA966" i="6"/>
  <c r="N966" i="6" s="1"/>
  <c r="Y966" i="6"/>
  <c r="F966" i="6" s="1"/>
  <c r="AT966" i="6"/>
  <c r="I965" i="6"/>
  <c r="AF965" i="6" l="1"/>
  <c r="AB966" i="6"/>
  <c r="R966" i="6" s="1"/>
  <c r="AU966" i="6"/>
  <c r="AO967" i="6" s="1"/>
  <c r="AR967" i="6" s="1"/>
  <c r="J965" i="6"/>
  <c r="B965" i="6" s="1"/>
  <c r="AG965" i="6"/>
  <c r="M965" i="6"/>
  <c r="Q965" i="6" s="1"/>
  <c r="U965" i="6" s="1"/>
  <c r="AS967" i="6" l="1"/>
  <c r="V965" i="6"/>
  <c r="AC966" i="6"/>
  <c r="AN966" i="6"/>
  <c r="AK966" i="6" s="1"/>
  <c r="AE966" i="6" l="1"/>
  <c r="AD966" i="6"/>
  <c r="AF966" i="6" s="1"/>
  <c r="AL966" i="6"/>
  <c r="E966" i="6" s="1"/>
  <c r="D966" i="6"/>
  <c r="S966" i="6" s="1"/>
  <c r="T966" i="6" s="1"/>
  <c r="X967" i="6"/>
  <c r="AA967" i="6"/>
  <c r="N967" i="6" s="1"/>
  <c r="Y967" i="6"/>
  <c r="F967" i="6" s="1"/>
  <c r="AT967" i="6"/>
  <c r="I966" i="6"/>
  <c r="AB967" i="6" l="1"/>
  <c r="R967" i="6" s="1"/>
  <c r="AU967" i="6"/>
  <c r="AO968" i="6" s="1"/>
  <c r="AR968" i="6" s="1"/>
  <c r="J966" i="6"/>
  <c r="B966" i="6" s="1"/>
  <c r="AG966" i="6"/>
  <c r="M966" i="6"/>
  <c r="Q966" i="6" s="1"/>
  <c r="U966" i="6" s="1"/>
  <c r="AS968" i="6" l="1"/>
  <c r="V966" i="6"/>
  <c r="AC967" i="6"/>
  <c r="AN967" i="6"/>
  <c r="AK967" i="6" s="1"/>
  <c r="AE967" i="6" l="1"/>
  <c r="AD967" i="6"/>
  <c r="AF967" i="6" s="1"/>
  <c r="AL967" i="6"/>
  <c r="E967" i="6" s="1"/>
  <c r="D967" i="6"/>
  <c r="S967" i="6" s="1"/>
  <c r="T967" i="6" s="1"/>
  <c r="X968" i="6"/>
  <c r="AA968" i="6"/>
  <c r="N968" i="6" s="1"/>
  <c r="Y968" i="6"/>
  <c r="F968" i="6" s="1"/>
  <c r="AT968" i="6"/>
  <c r="I967" i="6"/>
  <c r="AB968" i="6" l="1"/>
  <c r="R968" i="6" s="1"/>
  <c r="AU968" i="6"/>
  <c r="AO969" i="6" s="1"/>
  <c r="AR969" i="6" s="1"/>
  <c r="J967" i="6"/>
  <c r="B967" i="6" s="1"/>
  <c r="AG967" i="6"/>
  <c r="M967" i="6"/>
  <c r="Q967" i="6" s="1"/>
  <c r="U967" i="6" s="1"/>
  <c r="AS969" i="6" l="1"/>
  <c r="V967" i="6"/>
  <c r="AC968" i="6"/>
  <c r="AN968" i="6"/>
  <c r="AK968" i="6" s="1"/>
  <c r="AE968" i="6" l="1"/>
  <c r="AD968" i="6"/>
  <c r="AL968" i="6"/>
  <c r="E968" i="6" s="1"/>
  <c r="D968" i="6"/>
  <c r="S968" i="6" s="1"/>
  <c r="T968" i="6" s="1"/>
  <c r="Y969" i="6"/>
  <c r="F969" i="6" s="1"/>
  <c r="X969" i="6"/>
  <c r="AA969" i="6"/>
  <c r="N969" i="6" s="1"/>
  <c r="AT969" i="6"/>
  <c r="I968" i="6"/>
  <c r="AF968" i="6" l="1"/>
  <c r="AB969" i="6"/>
  <c r="R969" i="6" s="1"/>
  <c r="AU969" i="6"/>
  <c r="AO970" i="6" s="1"/>
  <c r="AR970" i="6" s="1"/>
  <c r="J968" i="6"/>
  <c r="B968" i="6" s="1"/>
  <c r="AG968" i="6"/>
  <c r="M968" i="6"/>
  <c r="Q968" i="6" s="1"/>
  <c r="U968" i="6" s="1"/>
  <c r="AS970" i="6" l="1"/>
  <c r="V968" i="6"/>
  <c r="AC969" i="6"/>
  <c r="AN969" i="6"/>
  <c r="AK969" i="6" s="1"/>
  <c r="AL969" i="6" l="1"/>
  <c r="E969" i="6" s="1"/>
  <c r="AE969" i="6"/>
  <c r="AD969" i="6"/>
  <c r="AF969" i="6" s="1"/>
  <c r="D969" i="6"/>
  <c r="S969" i="6" s="1"/>
  <c r="T969" i="6" s="1"/>
  <c r="Y970" i="6"/>
  <c r="F970" i="6" s="1"/>
  <c r="AA970" i="6"/>
  <c r="N970" i="6" s="1"/>
  <c r="X970" i="6"/>
  <c r="AT970" i="6"/>
  <c r="I969" i="6"/>
  <c r="M969" i="6" l="1"/>
  <c r="Q969" i="6" s="1"/>
  <c r="U969" i="6" s="1"/>
  <c r="AB970" i="6"/>
  <c r="R970" i="6" s="1"/>
  <c r="AU970" i="6"/>
  <c r="AO971" i="6" s="1"/>
  <c r="AR971" i="6" s="1"/>
  <c r="AG969" i="6"/>
  <c r="J969" i="6"/>
  <c r="B969" i="6" s="1"/>
  <c r="AS971" i="6" l="1"/>
  <c r="V969" i="6"/>
  <c r="AC970" i="6"/>
  <c r="AN970" i="6"/>
  <c r="AK970" i="6" s="1"/>
  <c r="AL970" i="6" l="1"/>
  <c r="E970" i="6" s="1"/>
  <c r="AE970" i="6"/>
  <c r="AD970" i="6"/>
  <c r="AF970" i="6" s="1"/>
  <c r="D970" i="6"/>
  <c r="S970" i="6" s="1"/>
  <c r="T970" i="6" s="1"/>
  <c r="Y971" i="6"/>
  <c r="F971" i="6" s="1"/>
  <c r="X971" i="6"/>
  <c r="AA971" i="6"/>
  <c r="N971" i="6" s="1"/>
  <c r="AT971" i="6"/>
  <c r="I970" i="6"/>
  <c r="M970" i="6" l="1"/>
  <c r="Q970" i="6" s="1"/>
  <c r="U970" i="6" s="1"/>
  <c r="AB971" i="6"/>
  <c r="R971" i="6" s="1"/>
  <c r="AU971" i="6"/>
  <c r="AO972" i="6" s="1"/>
  <c r="AR972" i="6" s="1"/>
  <c r="AG970" i="6"/>
  <c r="J970" i="6"/>
  <c r="B970" i="6" s="1"/>
  <c r="AS972" i="6" l="1"/>
  <c r="V970" i="6"/>
  <c r="AC971" i="6"/>
  <c r="AN971" i="6"/>
  <c r="AK971" i="6" s="1"/>
  <c r="AL971" i="6" l="1"/>
  <c r="E971" i="6" s="1"/>
  <c r="AE971" i="6"/>
  <c r="AD971" i="6"/>
  <c r="AF971" i="6" s="1"/>
  <c r="D971" i="6"/>
  <c r="S971" i="6" s="1"/>
  <c r="T971" i="6" s="1"/>
  <c r="Y972" i="6"/>
  <c r="F972" i="6" s="1"/>
  <c r="AA972" i="6"/>
  <c r="N972" i="6" s="1"/>
  <c r="X972" i="6"/>
  <c r="AT972" i="6"/>
  <c r="I971" i="6"/>
  <c r="M971" i="6" l="1"/>
  <c r="Q971" i="6" s="1"/>
  <c r="U971" i="6" s="1"/>
  <c r="AB972" i="6"/>
  <c r="R972" i="6" s="1"/>
  <c r="AU972" i="6"/>
  <c r="AO973" i="6" s="1"/>
  <c r="AR973" i="6" s="1"/>
  <c r="AG971" i="6"/>
  <c r="J971" i="6"/>
  <c r="B971" i="6" s="1"/>
  <c r="AS973" i="6" l="1"/>
  <c r="V971" i="6"/>
  <c r="AC972" i="6"/>
  <c r="AN972" i="6"/>
  <c r="AK972" i="6" s="1"/>
  <c r="AL972" i="6" l="1"/>
  <c r="E972" i="6" s="1"/>
  <c r="AE972" i="6"/>
  <c r="AD972" i="6"/>
  <c r="AF972" i="6" s="1"/>
  <c r="D972" i="6"/>
  <c r="Y973" i="6"/>
  <c r="F973" i="6" s="1"/>
  <c r="X973" i="6"/>
  <c r="AA973" i="6"/>
  <c r="N973" i="6" s="1"/>
  <c r="AT973" i="6"/>
  <c r="I972" i="6"/>
  <c r="S972" i="6" l="1"/>
  <c r="T972" i="6" s="1"/>
  <c r="AB973" i="6"/>
  <c r="R973" i="6" s="1"/>
  <c r="AU973" i="6"/>
  <c r="AO974" i="6" s="1"/>
  <c r="AR974" i="6" s="1"/>
  <c r="M972" i="6"/>
  <c r="Q972" i="6" s="1"/>
  <c r="U972" i="6" s="1"/>
  <c r="AG972" i="6"/>
  <c r="J972" i="6"/>
  <c r="B972" i="6" s="1"/>
  <c r="AS974" i="6" l="1"/>
  <c r="V972" i="6"/>
  <c r="AC973" i="6"/>
  <c r="AN973" i="6"/>
  <c r="AK973" i="6" s="1"/>
  <c r="AL973" i="6" l="1"/>
  <c r="E973" i="6" s="1"/>
  <c r="AE973" i="6"/>
  <c r="AD973" i="6"/>
  <c r="AF973" i="6" s="1"/>
  <c r="D973" i="6"/>
  <c r="S973" i="6" s="1"/>
  <c r="T973" i="6" s="1"/>
  <c r="Y974" i="6"/>
  <c r="F974" i="6" s="1"/>
  <c r="AA974" i="6"/>
  <c r="N974" i="6" s="1"/>
  <c r="X974" i="6"/>
  <c r="AT974" i="6"/>
  <c r="I973" i="6"/>
  <c r="M973" i="6" l="1"/>
  <c r="Q973" i="6" s="1"/>
  <c r="AB974" i="6"/>
  <c r="R974" i="6" s="1"/>
  <c r="AU974" i="6"/>
  <c r="AO975" i="6" s="1"/>
  <c r="AR975" i="6" s="1"/>
  <c r="U973" i="6"/>
  <c r="AG973" i="6"/>
  <c r="J973" i="6"/>
  <c r="B973" i="6" s="1"/>
  <c r="AS975" i="6" l="1"/>
  <c r="V973" i="6"/>
  <c r="AC974" i="6"/>
  <c r="AN974" i="6"/>
  <c r="AK974" i="6" s="1"/>
  <c r="AL974" i="6" l="1"/>
  <c r="E974" i="6" s="1"/>
  <c r="AE974" i="6"/>
  <c r="AD974" i="6"/>
  <c r="AF974" i="6" s="1"/>
  <c r="D974" i="6"/>
  <c r="S974" i="6" s="1"/>
  <c r="T974" i="6" s="1"/>
  <c r="Y975" i="6"/>
  <c r="F975" i="6" s="1"/>
  <c r="X975" i="6"/>
  <c r="AA975" i="6"/>
  <c r="N975" i="6" s="1"/>
  <c r="AT975" i="6"/>
  <c r="I974" i="6"/>
  <c r="M974" i="6" l="1"/>
  <c r="Q974" i="6" s="1"/>
  <c r="U974" i="6" s="1"/>
  <c r="AB975" i="6"/>
  <c r="R975" i="6" s="1"/>
  <c r="AU975" i="6"/>
  <c r="AO976" i="6" s="1"/>
  <c r="AR976" i="6" s="1"/>
  <c r="AG974" i="6"/>
  <c r="J974" i="6"/>
  <c r="B974" i="6" s="1"/>
  <c r="AS976" i="6" l="1"/>
  <c r="V974" i="6"/>
  <c r="AC975" i="6"/>
  <c r="AN975" i="6"/>
  <c r="AK975" i="6" s="1"/>
  <c r="AL975" i="6" l="1"/>
  <c r="E975" i="6" s="1"/>
  <c r="AE975" i="6"/>
  <c r="AD975" i="6"/>
  <c r="AF975" i="6" s="1"/>
  <c r="D975" i="6"/>
  <c r="S975" i="6" s="1"/>
  <c r="T975" i="6" s="1"/>
  <c r="Y976" i="6"/>
  <c r="F976" i="6" s="1"/>
  <c r="AA976" i="6"/>
  <c r="N976" i="6" s="1"/>
  <c r="X976" i="6"/>
  <c r="AT976" i="6"/>
  <c r="I975" i="6"/>
  <c r="M975" i="6" l="1"/>
  <c r="Q975" i="6" s="1"/>
  <c r="U975" i="6" s="1"/>
  <c r="AB976" i="6"/>
  <c r="R976" i="6" s="1"/>
  <c r="AU976" i="6"/>
  <c r="AO977" i="6" s="1"/>
  <c r="AR977" i="6" s="1"/>
  <c r="AG975" i="6"/>
  <c r="J975" i="6"/>
  <c r="B975" i="6" s="1"/>
  <c r="AS977" i="6" l="1"/>
  <c r="V975" i="6"/>
  <c r="AC976" i="6"/>
  <c r="AN976" i="6"/>
  <c r="AK976" i="6" s="1"/>
  <c r="AL976" i="6" l="1"/>
  <c r="E976" i="6" s="1"/>
  <c r="AE976" i="6"/>
  <c r="M976" i="6" s="1"/>
  <c r="Q976" i="6" s="1"/>
  <c r="AD976" i="6"/>
  <c r="AF976" i="6" s="1"/>
  <c r="D976" i="6"/>
  <c r="S976" i="6" s="1"/>
  <c r="T976" i="6" s="1"/>
  <c r="Y977" i="6"/>
  <c r="F977" i="6" s="1"/>
  <c r="X977" i="6"/>
  <c r="AA977" i="6"/>
  <c r="N977" i="6" s="1"/>
  <c r="AT977" i="6"/>
  <c r="I976" i="6"/>
  <c r="AB977" i="6" l="1"/>
  <c r="R977" i="6" s="1"/>
  <c r="AU977" i="6"/>
  <c r="AO978" i="6" s="1"/>
  <c r="AR978" i="6" s="1"/>
  <c r="AG976" i="6"/>
  <c r="J976" i="6"/>
  <c r="B976" i="6" s="1"/>
  <c r="U976" i="6"/>
  <c r="AS978" i="6" l="1"/>
  <c r="V976" i="6"/>
  <c r="AC977" i="6"/>
  <c r="AN977" i="6"/>
  <c r="AK977" i="6" s="1"/>
  <c r="AL977" i="6" l="1"/>
  <c r="E977" i="6" s="1"/>
  <c r="AE977" i="6"/>
  <c r="AD977" i="6"/>
  <c r="AF977" i="6" s="1"/>
  <c r="D977" i="6"/>
  <c r="S977" i="6" s="1"/>
  <c r="T977" i="6" s="1"/>
  <c r="Y978" i="6"/>
  <c r="F978" i="6" s="1"/>
  <c r="AA978" i="6"/>
  <c r="N978" i="6" s="1"/>
  <c r="X978" i="6"/>
  <c r="AT978" i="6"/>
  <c r="I977" i="6"/>
  <c r="M977" i="6" l="1"/>
  <c r="Q977" i="6" s="1"/>
  <c r="U977" i="6" s="1"/>
  <c r="AB978" i="6"/>
  <c r="R978" i="6" s="1"/>
  <c r="AU978" i="6"/>
  <c r="AO979" i="6" s="1"/>
  <c r="AR979" i="6" s="1"/>
  <c r="AG977" i="6"/>
  <c r="J977" i="6"/>
  <c r="B977" i="6" s="1"/>
  <c r="AS979" i="6" l="1"/>
  <c r="V977" i="6"/>
  <c r="AC978" i="6"/>
  <c r="AN978" i="6"/>
  <c r="AK978" i="6" s="1"/>
  <c r="AL978" i="6" l="1"/>
  <c r="E978" i="6" s="1"/>
  <c r="AE978" i="6"/>
  <c r="AD978" i="6"/>
  <c r="AF978" i="6" s="1"/>
  <c r="D978" i="6"/>
  <c r="S978" i="6" s="1"/>
  <c r="T978" i="6" s="1"/>
  <c r="Y979" i="6"/>
  <c r="F979" i="6" s="1"/>
  <c r="X979" i="6"/>
  <c r="AA979" i="6"/>
  <c r="N979" i="6" s="1"/>
  <c r="AT979" i="6"/>
  <c r="I978" i="6"/>
  <c r="M978" i="6" l="1"/>
  <c r="Q978" i="6" s="1"/>
  <c r="AB979" i="6"/>
  <c r="R979" i="6" s="1"/>
  <c r="AU979" i="6"/>
  <c r="AO980" i="6" s="1"/>
  <c r="AR980" i="6" s="1"/>
  <c r="AG978" i="6"/>
  <c r="J978" i="6"/>
  <c r="B978" i="6" s="1"/>
  <c r="U978" i="6"/>
  <c r="AS980" i="6" l="1"/>
  <c r="V978" i="6"/>
  <c r="AC979" i="6"/>
  <c r="AN979" i="6"/>
  <c r="AK979" i="6" s="1"/>
  <c r="AL979" i="6" l="1"/>
  <c r="E979" i="6" s="1"/>
  <c r="AE979" i="6"/>
  <c r="AD979" i="6"/>
  <c r="D979" i="6"/>
  <c r="S979" i="6" s="1"/>
  <c r="T979" i="6" s="1"/>
  <c r="Y980" i="6"/>
  <c r="F980" i="6" s="1"/>
  <c r="AA980" i="6"/>
  <c r="N980" i="6" s="1"/>
  <c r="X980" i="6"/>
  <c r="AT980" i="6"/>
  <c r="I979" i="6"/>
  <c r="AF979" i="6" l="1"/>
  <c r="M979" i="6"/>
  <c r="Q979" i="6" s="1"/>
  <c r="U979" i="6" s="1"/>
  <c r="AB980" i="6"/>
  <c r="R980" i="6" s="1"/>
  <c r="AU980" i="6"/>
  <c r="AG979" i="6"/>
  <c r="J979" i="6"/>
  <c r="B979" i="6" s="1"/>
  <c r="V979" i="6" l="1"/>
  <c r="AN980" i="6"/>
  <c r="AO981" i="6"/>
  <c r="AR981" i="6" s="1"/>
  <c r="AL980" i="6"/>
  <c r="E980" i="6" s="1"/>
  <c r="AC980" i="6"/>
  <c r="AE980" i="6" l="1"/>
  <c r="M980" i="6" s="1"/>
  <c r="Q980" i="6" s="1"/>
  <c r="AK980" i="6"/>
  <c r="D980" i="6" s="1"/>
  <c r="AD980" i="6"/>
  <c r="AS981" i="6"/>
  <c r="AA981" i="6" s="1"/>
  <c r="N981" i="6" s="1"/>
  <c r="Y981" i="6"/>
  <c r="F981" i="6" s="1"/>
  <c r="X981" i="6"/>
  <c r="AT981" i="6"/>
  <c r="AB981" i="6" s="1"/>
  <c r="R981" i="6" s="1"/>
  <c r="I980" i="6"/>
  <c r="S980" i="6" l="1"/>
  <c r="T980" i="6" s="1"/>
  <c r="U980" i="6" s="1"/>
  <c r="AF980" i="6"/>
  <c r="AG980" i="6" s="1"/>
  <c r="AU981" i="6"/>
  <c r="AO982" i="6" s="1"/>
  <c r="AR982" i="6" s="1"/>
  <c r="J980" i="6"/>
  <c r="B980" i="6" s="1"/>
  <c r="V980" i="6" l="1"/>
  <c r="AS982" i="6"/>
  <c r="AC981" i="6"/>
  <c r="AN981" i="6"/>
  <c r="AK981" i="6" s="1"/>
  <c r="AL981" i="6" l="1"/>
  <c r="E981" i="6" s="1"/>
  <c r="AE981" i="6"/>
  <c r="AD981" i="6"/>
  <c r="AF981" i="6" s="1"/>
  <c r="D981" i="6"/>
  <c r="S981" i="6" s="1"/>
  <c r="T981" i="6" s="1"/>
  <c r="Y982" i="6"/>
  <c r="F982" i="6" s="1"/>
  <c r="AA982" i="6"/>
  <c r="N982" i="6" s="1"/>
  <c r="X982" i="6"/>
  <c r="AT982" i="6"/>
  <c r="I981" i="6"/>
  <c r="M981" i="6" l="1"/>
  <c r="Q981" i="6" s="1"/>
  <c r="U981" i="6" s="1"/>
  <c r="AB982" i="6"/>
  <c r="R982" i="6" s="1"/>
  <c r="AU982" i="6"/>
  <c r="AO983" i="6" s="1"/>
  <c r="AR983" i="6" s="1"/>
  <c r="AG981" i="6"/>
  <c r="J981" i="6"/>
  <c r="B981" i="6" s="1"/>
  <c r="AS983" i="6" l="1"/>
  <c r="V981" i="6"/>
  <c r="AC982" i="6"/>
  <c r="AN982" i="6"/>
  <c r="AK982" i="6" s="1"/>
  <c r="AL982" i="6" l="1"/>
  <c r="E982" i="6" s="1"/>
  <c r="AE982" i="6"/>
  <c r="AD982" i="6"/>
  <c r="AF982" i="6" s="1"/>
  <c r="D982" i="6"/>
  <c r="S982" i="6" s="1"/>
  <c r="T982" i="6" s="1"/>
  <c r="X983" i="6"/>
  <c r="Y983" i="6"/>
  <c r="F983" i="6" s="1"/>
  <c r="AA983" i="6"/>
  <c r="N983" i="6" s="1"/>
  <c r="AT983" i="6"/>
  <c r="I982" i="6"/>
  <c r="M982" i="6" l="1"/>
  <c r="Q982" i="6" s="1"/>
  <c r="U982" i="6" s="1"/>
  <c r="AB983" i="6"/>
  <c r="R983" i="6" s="1"/>
  <c r="AU983" i="6"/>
  <c r="AO984" i="6" s="1"/>
  <c r="AR984" i="6" s="1"/>
  <c r="AG982" i="6"/>
  <c r="J982" i="6"/>
  <c r="B982" i="6" s="1"/>
  <c r="AN983" i="6" l="1"/>
  <c r="AK983" i="6" s="1"/>
  <c r="AS984" i="6"/>
  <c r="V982" i="6"/>
  <c r="AL983" i="6"/>
  <c r="E983" i="6" s="1"/>
  <c r="AE983" i="6"/>
  <c r="AD983" i="6"/>
  <c r="D983" i="6"/>
  <c r="AC983" i="6"/>
  <c r="M983" i="6" l="1"/>
  <c r="Q983" i="6" s="1"/>
  <c r="S983" i="6"/>
  <c r="T983" i="6" s="1"/>
  <c r="X984" i="6"/>
  <c r="Y984" i="6"/>
  <c r="F984" i="6" s="1"/>
  <c r="AA984" i="6"/>
  <c r="N984" i="6" s="1"/>
  <c r="AT984" i="6"/>
  <c r="U983" i="6"/>
  <c r="I983" i="6"/>
  <c r="AF983" i="6"/>
  <c r="AB984" i="6" l="1"/>
  <c r="R984" i="6" s="1"/>
  <c r="AU984" i="6"/>
  <c r="AN984" i="6" s="1"/>
  <c r="AK984" i="6" s="1"/>
  <c r="AO985" i="6"/>
  <c r="AR985" i="6" s="1"/>
  <c r="J983" i="6"/>
  <c r="B983" i="6" s="1"/>
  <c r="V983" i="6" s="1"/>
  <c r="AG983" i="6"/>
  <c r="AS985" i="6" l="1"/>
  <c r="AL984" i="6"/>
  <c r="E984" i="6" s="1"/>
  <c r="AE984" i="6"/>
  <c r="AD984" i="6"/>
  <c r="D984" i="6"/>
  <c r="AC984" i="6"/>
  <c r="M984" i="6" l="1"/>
  <c r="Q984" i="6" s="1"/>
  <c r="S984" i="6"/>
  <c r="T984" i="6" s="1"/>
  <c r="X985" i="6"/>
  <c r="Y985" i="6"/>
  <c r="F985" i="6" s="1"/>
  <c r="AA985" i="6"/>
  <c r="N985" i="6" s="1"/>
  <c r="AT985" i="6"/>
  <c r="I984" i="6"/>
  <c r="AF984" i="6"/>
  <c r="U984" i="6" l="1"/>
  <c r="AB985" i="6"/>
  <c r="R985" i="6" s="1"/>
  <c r="AU985" i="6"/>
  <c r="AN985" i="6" s="1"/>
  <c r="AK985" i="6" s="1"/>
  <c r="AO986" i="6"/>
  <c r="AR986" i="6" s="1"/>
  <c r="J984" i="6"/>
  <c r="B984" i="6" s="1"/>
  <c r="V984" i="6" s="1"/>
  <c r="AG984" i="6"/>
  <c r="AS986" i="6" l="1"/>
  <c r="AL985" i="6"/>
  <c r="E985" i="6" s="1"/>
  <c r="AE985" i="6"/>
  <c r="AD985" i="6"/>
  <c r="D985" i="6"/>
  <c r="AC985" i="6"/>
  <c r="M985" i="6" l="1"/>
  <c r="Q985" i="6" s="1"/>
  <c r="S985" i="6"/>
  <c r="T985" i="6" s="1"/>
  <c r="X986" i="6"/>
  <c r="Y986" i="6"/>
  <c r="F986" i="6" s="1"/>
  <c r="AA986" i="6"/>
  <c r="N986" i="6" s="1"/>
  <c r="AT986" i="6"/>
  <c r="I985" i="6"/>
  <c r="AF985" i="6"/>
  <c r="U985" i="6" l="1"/>
  <c r="AB986" i="6"/>
  <c r="R986" i="6" s="1"/>
  <c r="AU986" i="6"/>
  <c r="AN986" i="6" s="1"/>
  <c r="AK986" i="6" s="1"/>
  <c r="J985" i="6"/>
  <c r="B985" i="6" s="1"/>
  <c r="AG985" i="6"/>
  <c r="AO987" i="6" l="1"/>
  <c r="AR987" i="6" s="1"/>
  <c r="V985" i="6"/>
  <c r="AS987" i="6"/>
  <c r="AL986" i="6"/>
  <c r="E986" i="6" s="1"/>
  <c r="AE986" i="6"/>
  <c r="AD986" i="6"/>
  <c r="D986" i="6"/>
  <c r="AC986" i="6"/>
  <c r="M986" i="6" l="1"/>
  <c r="Q986" i="6" s="1"/>
  <c r="S986" i="6"/>
  <c r="T986" i="6" s="1"/>
  <c r="X987" i="6"/>
  <c r="Y987" i="6"/>
  <c r="F987" i="6" s="1"/>
  <c r="AA987" i="6"/>
  <c r="N987" i="6" s="1"/>
  <c r="AT987" i="6"/>
  <c r="I986" i="6"/>
  <c r="AF986" i="6"/>
  <c r="U986" i="6" l="1"/>
  <c r="AB987" i="6"/>
  <c r="R987" i="6" s="1"/>
  <c r="AU987" i="6"/>
  <c r="AN987" i="6" s="1"/>
  <c r="AK987" i="6" s="1"/>
  <c r="AO988" i="6"/>
  <c r="AR988" i="6" s="1"/>
  <c r="J986" i="6"/>
  <c r="B986" i="6" s="1"/>
  <c r="V986" i="6" s="1"/>
  <c r="AG986" i="6"/>
  <c r="AS988" i="6" l="1"/>
  <c r="AL987" i="6"/>
  <c r="E987" i="6" s="1"/>
  <c r="AE987" i="6"/>
  <c r="M987" i="6" s="1"/>
  <c r="Q987" i="6" s="1"/>
  <c r="AD987" i="6"/>
  <c r="D987" i="6"/>
  <c r="AC987" i="6"/>
  <c r="S987" i="6" l="1"/>
  <c r="T987" i="6" s="1"/>
  <c r="U987" i="6" s="1"/>
  <c r="X988" i="6"/>
  <c r="Y988" i="6"/>
  <c r="F988" i="6" s="1"/>
  <c r="AA988" i="6"/>
  <c r="N988" i="6" s="1"/>
  <c r="AT988" i="6"/>
  <c r="I987" i="6"/>
  <c r="AF987" i="6"/>
  <c r="AB988" i="6" l="1"/>
  <c r="R988" i="6" s="1"/>
  <c r="AU988" i="6"/>
  <c r="AO989" i="6"/>
  <c r="AR989" i="6" s="1"/>
  <c r="J987" i="6"/>
  <c r="B987" i="6" s="1"/>
  <c r="V987" i="6" s="1"/>
  <c r="AG987" i="6"/>
  <c r="AN988" i="6"/>
  <c r="AK988" i="6" s="1"/>
  <c r="AS989" i="6" l="1"/>
  <c r="AL988" i="6"/>
  <c r="E988" i="6" s="1"/>
  <c r="AE988" i="6"/>
  <c r="AD988" i="6"/>
  <c r="D988" i="6"/>
  <c r="AC988" i="6"/>
  <c r="M988" i="6" l="1"/>
  <c r="Q988" i="6" s="1"/>
  <c r="S988" i="6"/>
  <c r="T988" i="6" s="1"/>
  <c r="X989" i="6"/>
  <c r="Y989" i="6"/>
  <c r="F989" i="6" s="1"/>
  <c r="AA989" i="6"/>
  <c r="N989" i="6" s="1"/>
  <c r="AT989" i="6"/>
  <c r="I988" i="6"/>
  <c r="AF988" i="6"/>
  <c r="U988" i="6" l="1"/>
  <c r="AB989" i="6"/>
  <c r="R989" i="6" s="1"/>
  <c r="AU989" i="6"/>
  <c r="AN989" i="6" s="1"/>
  <c r="AK989" i="6" s="1"/>
  <c r="AO990" i="6"/>
  <c r="AR990" i="6" s="1"/>
  <c r="J988" i="6"/>
  <c r="B988" i="6" s="1"/>
  <c r="V988" i="6" s="1"/>
  <c r="AG988" i="6"/>
  <c r="AS990" i="6" l="1"/>
  <c r="AL989" i="6"/>
  <c r="E989" i="6" s="1"/>
  <c r="AE989" i="6"/>
  <c r="M989" i="6" s="1"/>
  <c r="Q989" i="6" s="1"/>
  <c r="AD989" i="6"/>
  <c r="D989" i="6"/>
  <c r="AC989" i="6"/>
  <c r="S989" i="6" l="1"/>
  <c r="T989" i="6" s="1"/>
  <c r="X990" i="6"/>
  <c r="Y990" i="6"/>
  <c r="F990" i="6" s="1"/>
  <c r="AA990" i="6"/>
  <c r="N990" i="6" s="1"/>
  <c r="AT990" i="6"/>
  <c r="U989" i="6"/>
  <c r="I989" i="6"/>
  <c r="AF989" i="6"/>
  <c r="AB990" i="6" l="1"/>
  <c r="R990" i="6" s="1"/>
  <c r="AU990" i="6"/>
  <c r="AN990" i="6" s="1"/>
  <c r="AK990" i="6" s="1"/>
  <c r="J989" i="6"/>
  <c r="B989" i="6" s="1"/>
  <c r="V989" i="6" s="1"/>
  <c r="AG989" i="6"/>
  <c r="AO991" i="6" l="1"/>
  <c r="AR991" i="6" s="1"/>
  <c r="AS991" i="6"/>
  <c r="AL990" i="6"/>
  <c r="E990" i="6" s="1"/>
  <c r="AE990" i="6"/>
  <c r="M990" i="6" s="1"/>
  <c r="Q990" i="6" s="1"/>
  <c r="AD990" i="6"/>
  <c r="D990" i="6"/>
  <c r="AC990" i="6"/>
  <c r="S990" i="6" l="1"/>
  <c r="T990" i="6" s="1"/>
  <c r="U990" i="6" s="1"/>
  <c r="X991" i="6"/>
  <c r="Y991" i="6"/>
  <c r="F991" i="6" s="1"/>
  <c r="AA991" i="6"/>
  <c r="N991" i="6" s="1"/>
  <c r="AT991" i="6"/>
  <c r="I990" i="6"/>
  <c r="AF990" i="6"/>
  <c r="AB991" i="6" l="1"/>
  <c r="R991" i="6" s="1"/>
  <c r="AU991" i="6"/>
  <c r="AN991" i="6" s="1"/>
  <c r="AK991" i="6" s="1"/>
  <c r="AO992" i="6"/>
  <c r="AR992" i="6" s="1"/>
  <c r="J990" i="6"/>
  <c r="B990" i="6" s="1"/>
  <c r="V990" i="6" s="1"/>
  <c r="AG990" i="6"/>
  <c r="AS992" i="6" l="1"/>
  <c r="AD991" i="6"/>
  <c r="AL991" i="6"/>
  <c r="E991" i="6" s="1"/>
  <c r="AE991" i="6"/>
  <c r="D991" i="6"/>
  <c r="AC991" i="6"/>
  <c r="S991" i="6" l="1"/>
  <c r="T991" i="6" s="1"/>
  <c r="M991" i="6"/>
  <c r="Q991" i="6" s="1"/>
  <c r="X992" i="6"/>
  <c r="Y992" i="6"/>
  <c r="F992" i="6" s="1"/>
  <c r="AA992" i="6"/>
  <c r="N992" i="6" s="1"/>
  <c r="AT992" i="6"/>
  <c r="I991" i="6"/>
  <c r="AF991" i="6"/>
  <c r="U991" i="6" l="1"/>
  <c r="AB992" i="6"/>
  <c r="R992" i="6" s="1"/>
  <c r="AU992" i="6"/>
  <c r="AO993" i="6" s="1"/>
  <c r="AR993" i="6" s="1"/>
  <c r="AN992" i="6"/>
  <c r="AK992" i="6" s="1"/>
  <c r="J991" i="6"/>
  <c r="B991" i="6" s="1"/>
  <c r="V991" i="6" s="1"/>
  <c r="AG991" i="6"/>
  <c r="AS993" i="6" l="1"/>
  <c r="AD992" i="6"/>
  <c r="AL992" i="6"/>
  <c r="E992" i="6" s="1"/>
  <c r="AE992" i="6"/>
  <c r="D992" i="6"/>
  <c r="AC992" i="6"/>
  <c r="S992" i="6" l="1"/>
  <c r="T992" i="6" s="1"/>
  <c r="M992" i="6"/>
  <c r="Q992" i="6" s="1"/>
  <c r="X993" i="6"/>
  <c r="Y993" i="6"/>
  <c r="F993" i="6" s="1"/>
  <c r="AA993" i="6"/>
  <c r="N993" i="6" s="1"/>
  <c r="AT993" i="6"/>
  <c r="I992" i="6"/>
  <c r="AF992" i="6"/>
  <c r="U992" i="6" l="1"/>
  <c r="AB993" i="6"/>
  <c r="R993" i="6" s="1"/>
  <c r="AU993" i="6"/>
  <c r="AO994" i="6" s="1"/>
  <c r="AR994" i="6" s="1"/>
  <c r="AN993" i="6"/>
  <c r="AK993" i="6" s="1"/>
  <c r="J992" i="6"/>
  <c r="B992" i="6" s="1"/>
  <c r="V992" i="6" s="1"/>
  <c r="AG992" i="6"/>
  <c r="AS994" i="6" l="1"/>
  <c r="AD993" i="6"/>
  <c r="AL993" i="6"/>
  <c r="E993" i="6" s="1"/>
  <c r="AE993" i="6"/>
  <c r="D993" i="6"/>
  <c r="AC993" i="6"/>
  <c r="S993" i="6" l="1"/>
  <c r="T993" i="6" s="1"/>
  <c r="M993" i="6"/>
  <c r="Q993" i="6" s="1"/>
  <c r="X994" i="6"/>
  <c r="Y994" i="6"/>
  <c r="F994" i="6" s="1"/>
  <c r="AA994" i="6"/>
  <c r="N994" i="6" s="1"/>
  <c r="AT994" i="6"/>
  <c r="I993" i="6"/>
  <c r="AF993" i="6"/>
  <c r="U993" i="6" l="1"/>
  <c r="AB994" i="6"/>
  <c r="R994" i="6" s="1"/>
  <c r="AU994" i="6"/>
  <c r="AO995" i="6" s="1"/>
  <c r="AR995" i="6" s="1"/>
  <c r="J993" i="6"/>
  <c r="B993" i="6" s="1"/>
  <c r="V993" i="6" s="1"/>
  <c r="AG993" i="6"/>
  <c r="AN994" i="6" l="1"/>
  <c r="AS995" i="6"/>
  <c r="AC994" i="6"/>
  <c r="AK994" i="6" l="1"/>
  <c r="D994" i="6" s="1"/>
  <c r="AL994" i="6"/>
  <c r="E994" i="6" s="1"/>
  <c r="AE994" i="6"/>
  <c r="AD994" i="6"/>
  <c r="X995" i="6"/>
  <c r="Y995" i="6"/>
  <c r="F995" i="6" s="1"/>
  <c r="AA995" i="6"/>
  <c r="N995" i="6" s="1"/>
  <c r="AT995" i="6"/>
  <c r="I994" i="6"/>
  <c r="S994" i="6" l="1"/>
  <c r="T994" i="6" s="1"/>
  <c r="AF994" i="6"/>
  <c r="M994" i="6"/>
  <c r="Q994" i="6" s="1"/>
  <c r="U994" i="6" s="1"/>
  <c r="AB995" i="6"/>
  <c r="R995" i="6" s="1"/>
  <c r="AU995" i="6"/>
  <c r="AO996" i="6" s="1"/>
  <c r="AR996" i="6" s="1"/>
  <c r="J994" i="6"/>
  <c r="B994" i="6" s="1"/>
  <c r="AG994" i="6"/>
  <c r="V994" i="6" l="1"/>
  <c r="AS996" i="6"/>
  <c r="AN995" i="6"/>
  <c r="AC995" i="6"/>
  <c r="AL995" i="6" l="1"/>
  <c r="E995" i="6" s="1"/>
  <c r="AK995" i="6"/>
  <c r="D995" i="6" s="1"/>
  <c r="AD995" i="6"/>
  <c r="S995" i="6" s="1"/>
  <c r="T995" i="6" s="1"/>
  <c r="AE995" i="6"/>
  <c r="M995" i="6" s="1"/>
  <c r="Q995" i="6" s="1"/>
  <c r="X996" i="6"/>
  <c r="Y996" i="6"/>
  <c r="F996" i="6" s="1"/>
  <c r="AA996" i="6"/>
  <c r="N996" i="6" s="1"/>
  <c r="AT996" i="6"/>
  <c r="I995" i="6"/>
  <c r="U995" i="6" l="1"/>
  <c r="AF995" i="6"/>
  <c r="AG995" i="6" s="1"/>
  <c r="AB996" i="6"/>
  <c r="R996" i="6" s="1"/>
  <c r="AU996" i="6"/>
  <c r="AO997" i="6" s="1"/>
  <c r="AR997" i="6" s="1"/>
  <c r="J995" i="6"/>
  <c r="B995" i="6" s="1"/>
  <c r="V995" i="6" s="1"/>
  <c r="AS997" i="6" l="1"/>
  <c r="AN996" i="6"/>
  <c r="AC996" i="6"/>
  <c r="AL996" i="6" l="1"/>
  <c r="E996" i="6" s="1"/>
  <c r="AK996" i="6"/>
  <c r="D996" i="6" s="1"/>
  <c r="AD996" i="6"/>
  <c r="AE996" i="6"/>
  <c r="M996" i="6" s="1"/>
  <c r="Q996" i="6" s="1"/>
  <c r="X997" i="6"/>
  <c r="Y997" i="6"/>
  <c r="F997" i="6" s="1"/>
  <c r="AA997" i="6"/>
  <c r="N997" i="6" s="1"/>
  <c r="AT997" i="6"/>
  <c r="I996" i="6"/>
  <c r="S996" i="6" l="1"/>
  <c r="T996" i="6" s="1"/>
  <c r="AF996" i="6"/>
  <c r="AG996" i="6" s="1"/>
  <c r="U996" i="6"/>
  <c r="AB997" i="6"/>
  <c r="R997" i="6" s="1"/>
  <c r="AU997" i="6"/>
  <c r="J996" i="6"/>
  <c r="B996" i="6" s="1"/>
  <c r="V996" i="6" l="1"/>
  <c r="AN997" i="6"/>
  <c r="AO998" i="6"/>
  <c r="AR998" i="6" s="1"/>
  <c r="AD997" i="6"/>
  <c r="AC997" i="6"/>
  <c r="AL997" i="6" l="1"/>
  <c r="E997" i="6" s="1"/>
  <c r="AK997" i="6"/>
  <c r="D997" i="6" s="1"/>
  <c r="S997" i="6" s="1"/>
  <c r="T997" i="6" s="1"/>
  <c r="AE997" i="6"/>
  <c r="M997" i="6" s="1"/>
  <c r="Q997" i="6" s="1"/>
  <c r="AS998" i="6"/>
  <c r="AA998" i="6" s="1"/>
  <c r="N998" i="6" s="1"/>
  <c r="X998" i="6"/>
  <c r="Y998" i="6"/>
  <c r="F998" i="6" s="1"/>
  <c r="AT998" i="6"/>
  <c r="AB998" i="6" s="1"/>
  <c r="R998" i="6" s="1"/>
  <c r="I997" i="6"/>
  <c r="AF997" i="6" l="1"/>
  <c r="U997" i="6"/>
  <c r="AU998" i="6"/>
  <c r="AO999" i="6" s="1"/>
  <c r="AR999" i="6" s="1"/>
  <c r="J997" i="6"/>
  <c r="B997" i="6" s="1"/>
  <c r="V997" i="6" s="1"/>
  <c r="AG997" i="6"/>
  <c r="AN998" i="6" l="1"/>
  <c r="AK998" i="6" s="1"/>
  <c r="D998" i="6" s="1"/>
  <c r="AS999" i="6"/>
  <c r="AD998" i="6"/>
  <c r="AL998" i="6"/>
  <c r="E998" i="6" s="1"/>
  <c r="AE998" i="6"/>
  <c r="AC998" i="6"/>
  <c r="S998" i="6" l="1"/>
  <c r="T998" i="6" s="1"/>
  <c r="M998" i="6"/>
  <c r="Q998" i="6" s="1"/>
  <c r="U998" i="6" s="1"/>
  <c r="X999" i="6"/>
  <c r="AA999" i="6"/>
  <c r="N999" i="6" s="1"/>
  <c r="Y999" i="6"/>
  <c r="F999" i="6" s="1"/>
  <c r="AT999" i="6"/>
  <c r="I998" i="6"/>
  <c r="AF998" i="6"/>
  <c r="AB999" i="6" l="1"/>
  <c r="R999" i="6" s="1"/>
  <c r="AU999" i="6"/>
  <c r="AO1000" i="6" s="1"/>
  <c r="AR1000" i="6" s="1"/>
  <c r="J998" i="6"/>
  <c r="B998" i="6" s="1"/>
  <c r="V998" i="6" s="1"/>
  <c r="AG998" i="6"/>
  <c r="AS1000" i="6" l="1"/>
  <c r="AC999" i="6"/>
  <c r="AN999" i="6"/>
  <c r="AK999" i="6" s="1"/>
  <c r="AD999" i="6" l="1"/>
  <c r="AL999" i="6"/>
  <c r="E999" i="6" s="1"/>
  <c r="AE999" i="6"/>
  <c r="M999" i="6" s="1"/>
  <c r="Q999" i="6" s="1"/>
  <c r="D999" i="6"/>
  <c r="S999" i="6" s="1"/>
  <c r="T999" i="6" s="1"/>
  <c r="X1000" i="6"/>
  <c r="AA1000" i="6"/>
  <c r="N1000" i="6" s="1"/>
  <c r="Y1000" i="6"/>
  <c r="F1000" i="6" s="1"/>
  <c r="AT1000" i="6"/>
  <c r="I999" i="6"/>
  <c r="AB1000" i="6" l="1"/>
  <c r="R1000" i="6" s="1"/>
  <c r="AU1000" i="6"/>
  <c r="U999" i="6"/>
  <c r="J999" i="6"/>
  <c r="B999" i="6" s="1"/>
  <c r="V999" i="6" s="1"/>
  <c r="AF999" i="6"/>
  <c r="AG999" i="6" s="1"/>
  <c r="AN1000" i="6" l="1"/>
  <c r="AO1001" i="6"/>
  <c r="AR1001" i="6" s="1"/>
  <c r="AC1000" i="6"/>
  <c r="AK1000" i="6" l="1"/>
  <c r="D1000" i="6" s="1"/>
  <c r="AD1000" i="6"/>
  <c r="AE1000" i="6"/>
  <c r="AL1000" i="6"/>
  <c r="E1000" i="6" s="1"/>
  <c r="AS1001" i="6"/>
  <c r="AA1001" i="6" s="1"/>
  <c r="N1001" i="6" s="1"/>
  <c r="X1001" i="6"/>
  <c r="Y1001" i="6"/>
  <c r="F1001" i="6" s="1"/>
  <c r="AT1001" i="6"/>
  <c r="AB1001" i="6" s="1"/>
  <c r="R1001" i="6" s="1"/>
  <c r="I1000" i="6"/>
  <c r="AF1000" i="6" l="1"/>
  <c r="M1000" i="6"/>
  <c r="Q1000" i="6" s="1"/>
  <c r="S1000" i="6"/>
  <c r="T1000" i="6" s="1"/>
  <c r="AU1001" i="6"/>
  <c r="AO1002" i="6" s="1"/>
  <c r="AR1002" i="6" s="1"/>
  <c r="J1000" i="6"/>
  <c r="B1000" i="6" s="1"/>
  <c r="AG1000" i="6"/>
  <c r="U1000" i="6" l="1"/>
  <c r="V1000" i="6" s="1"/>
  <c r="AS1002" i="6"/>
  <c r="AC1001" i="6"/>
  <c r="AN1001" i="6"/>
  <c r="AK1001" i="6" s="1"/>
  <c r="AE1001" i="6" l="1"/>
  <c r="AD1001" i="6"/>
  <c r="AL1001" i="6"/>
  <c r="E1001" i="6" s="1"/>
  <c r="D1001" i="6"/>
  <c r="S1001" i="6" s="1"/>
  <c r="T1001" i="6" s="1"/>
  <c r="X1002" i="6"/>
  <c r="AA1002" i="6"/>
  <c r="N1002" i="6" s="1"/>
  <c r="Y1002" i="6"/>
  <c r="F1002" i="6" s="1"/>
  <c r="AT1002" i="6"/>
  <c r="I1001" i="6"/>
  <c r="AB1002" i="6" l="1"/>
  <c r="R1002" i="6" s="1"/>
  <c r="AU1002" i="6"/>
  <c r="AO1003" i="6" s="1"/>
  <c r="AR1003" i="6" s="1"/>
  <c r="AF1001" i="6"/>
  <c r="AG1001" i="6" s="1"/>
  <c r="J1001" i="6"/>
  <c r="B1001" i="6" s="1"/>
  <c r="M1001" i="6"/>
  <c r="Q1001" i="6" s="1"/>
  <c r="U1001" i="6" s="1"/>
  <c r="AS1003" i="6" l="1"/>
  <c r="V1001" i="6"/>
  <c r="AC1002" i="6"/>
  <c r="AN1002" i="6"/>
  <c r="AK1002" i="6" s="1"/>
  <c r="AE1002" i="6" l="1"/>
  <c r="AD1002" i="6"/>
  <c r="AL1002" i="6"/>
  <c r="E1002" i="6" s="1"/>
  <c r="D1002" i="6"/>
  <c r="S1002" i="6" s="1"/>
  <c r="T1002" i="6" s="1"/>
  <c r="X1003" i="6"/>
  <c r="AA1003" i="6"/>
  <c r="N1003" i="6" s="1"/>
  <c r="Y1003" i="6"/>
  <c r="F1003" i="6" s="1"/>
  <c r="AT1003" i="6"/>
  <c r="I1002" i="6"/>
  <c r="AF1002" i="6" l="1"/>
  <c r="AB1003" i="6"/>
  <c r="R1003" i="6" s="1"/>
  <c r="AU1003" i="6"/>
  <c r="AO1004" i="6" s="1"/>
  <c r="AR1004" i="6" s="1"/>
  <c r="J1002" i="6"/>
  <c r="B1002" i="6" s="1"/>
  <c r="AG1002" i="6"/>
  <c r="M1002" i="6"/>
  <c r="Q1002" i="6" s="1"/>
  <c r="U1002" i="6" s="1"/>
  <c r="AS1004" i="6" l="1"/>
  <c r="V1002" i="6"/>
  <c r="AC1003" i="6"/>
  <c r="AN1003" i="6"/>
  <c r="AK1003" i="6" s="1"/>
  <c r="AE1003" i="6" l="1"/>
  <c r="AD1003" i="6"/>
  <c r="AF1003" i="6" s="1"/>
  <c r="AL1003" i="6"/>
  <c r="E1003" i="6" s="1"/>
  <c r="D1003" i="6"/>
  <c r="S1003" i="6" s="1"/>
  <c r="T1003" i="6" s="1"/>
  <c r="X1004" i="6"/>
  <c r="AA1004" i="6"/>
  <c r="N1004" i="6" s="1"/>
  <c r="Y1004" i="6"/>
  <c r="F1004" i="6" s="1"/>
  <c r="AT1004" i="6"/>
  <c r="I1003" i="6"/>
  <c r="AB1004" i="6" l="1"/>
  <c r="R1004" i="6" s="1"/>
  <c r="AU1004" i="6"/>
  <c r="AO1005" i="6" s="1"/>
  <c r="AR1005" i="6" s="1"/>
  <c r="J1003" i="6"/>
  <c r="B1003" i="6" s="1"/>
  <c r="AG1003" i="6"/>
  <c r="M1003" i="6"/>
  <c r="Q1003" i="6" s="1"/>
  <c r="U1003" i="6" s="1"/>
  <c r="AS1005" i="6" l="1"/>
  <c r="V1003" i="6"/>
  <c r="AC1004" i="6"/>
  <c r="AN1004" i="6"/>
  <c r="AK1004" i="6" s="1"/>
  <c r="AE1004" i="6" l="1"/>
  <c r="AD1004" i="6"/>
  <c r="AL1004" i="6"/>
  <c r="E1004" i="6" s="1"/>
  <c r="D1004" i="6"/>
  <c r="S1004" i="6" s="1"/>
  <c r="T1004" i="6" s="1"/>
  <c r="X1005" i="6"/>
  <c r="AA1005" i="6"/>
  <c r="N1005" i="6" s="1"/>
  <c r="Y1005" i="6"/>
  <c r="F1005" i="6" s="1"/>
  <c r="AT1005" i="6"/>
  <c r="I1004" i="6"/>
  <c r="AF1004" i="6" l="1"/>
  <c r="AB1005" i="6"/>
  <c r="R1005" i="6" s="1"/>
  <c r="AU1005" i="6"/>
  <c r="AO1006" i="6" s="1"/>
  <c r="AR1006" i="6" s="1"/>
  <c r="J1004" i="6"/>
  <c r="B1004" i="6" s="1"/>
  <c r="AG1004" i="6"/>
  <c r="M1004" i="6"/>
  <c r="Q1004" i="6" s="1"/>
  <c r="U1004" i="6" s="1"/>
  <c r="AS1006" i="6" l="1"/>
  <c r="V1004" i="6"/>
  <c r="AC1005" i="6"/>
  <c r="AN1005" i="6"/>
  <c r="AK1005" i="6" s="1"/>
  <c r="AE1005" i="6" l="1"/>
  <c r="AD1005" i="6"/>
  <c r="AF1005" i="6" s="1"/>
  <c r="AL1005" i="6"/>
  <c r="E1005" i="6" s="1"/>
  <c r="D1005" i="6"/>
  <c r="S1005" i="6" s="1"/>
  <c r="T1005" i="6" s="1"/>
  <c r="X1006" i="6"/>
  <c r="AA1006" i="6"/>
  <c r="N1006" i="6" s="1"/>
  <c r="Y1006" i="6"/>
  <c r="F1006" i="6" s="1"/>
  <c r="AT1006" i="6"/>
  <c r="I1005" i="6"/>
  <c r="AB1006" i="6" l="1"/>
  <c r="R1006" i="6" s="1"/>
  <c r="AU1006" i="6"/>
  <c r="AO1007" i="6" s="1"/>
  <c r="AR1007" i="6" s="1"/>
  <c r="J1005" i="6"/>
  <c r="B1005" i="6" s="1"/>
  <c r="AG1005" i="6"/>
  <c r="M1005" i="6"/>
  <c r="Q1005" i="6" s="1"/>
  <c r="U1005" i="6" s="1"/>
  <c r="AS1007" i="6" l="1"/>
  <c r="V1005" i="6"/>
  <c r="AC1006" i="6"/>
  <c r="AN1006" i="6"/>
  <c r="AK1006" i="6" s="1"/>
  <c r="AE1006" i="6" l="1"/>
  <c r="AD1006" i="6"/>
  <c r="AL1006" i="6"/>
  <c r="E1006" i="6" s="1"/>
  <c r="D1006" i="6"/>
  <c r="S1006" i="6" s="1"/>
  <c r="T1006" i="6" s="1"/>
  <c r="X1007" i="6"/>
  <c r="AA1007" i="6"/>
  <c r="N1007" i="6" s="1"/>
  <c r="Y1007" i="6"/>
  <c r="F1007" i="6" s="1"/>
  <c r="AT1007" i="6"/>
  <c r="I1006" i="6"/>
  <c r="AF1006" i="6" l="1"/>
  <c r="AB1007" i="6"/>
  <c r="R1007" i="6" s="1"/>
  <c r="AU1007" i="6"/>
  <c r="AO1008" i="6" s="1"/>
  <c r="AR1008" i="6" s="1"/>
  <c r="J1006" i="6"/>
  <c r="B1006" i="6" s="1"/>
  <c r="AG1006" i="6"/>
  <c r="M1006" i="6"/>
  <c r="Q1006" i="6" s="1"/>
  <c r="U1006" i="6" s="1"/>
  <c r="AS1008" i="6" l="1"/>
  <c r="V1006" i="6"/>
  <c r="AC1007" i="6"/>
  <c r="AN1007" i="6"/>
  <c r="AK1007" i="6" s="1"/>
  <c r="AE1007" i="6" l="1"/>
  <c r="AD1007" i="6"/>
  <c r="AL1007" i="6"/>
  <c r="E1007" i="6" s="1"/>
  <c r="D1007" i="6"/>
  <c r="S1007" i="6" s="1"/>
  <c r="T1007" i="6" s="1"/>
  <c r="X1008" i="6"/>
  <c r="AA1008" i="6"/>
  <c r="N1008" i="6" s="1"/>
  <c r="Y1008" i="6"/>
  <c r="F1008" i="6" s="1"/>
  <c r="AT1008" i="6"/>
  <c r="I1007" i="6"/>
  <c r="AF1007" i="6" l="1"/>
  <c r="AB1008" i="6"/>
  <c r="R1008" i="6" s="1"/>
  <c r="AU1008" i="6"/>
  <c r="AO1009" i="6" s="1"/>
  <c r="AR1009" i="6" s="1"/>
  <c r="J1007" i="6"/>
  <c r="B1007" i="6" s="1"/>
  <c r="AG1007" i="6"/>
  <c r="M1007" i="6"/>
  <c r="Q1007" i="6" s="1"/>
  <c r="U1007" i="6" s="1"/>
  <c r="AS1009" i="6" l="1"/>
  <c r="V1007" i="6"/>
  <c r="AC1008" i="6"/>
  <c r="AN1008" i="6"/>
  <c r="AK1008" i="6" s="1"/>
  <c r="AE1008" i="6" l="1"/>
  <c r="AD1008" i="6"/>
  <c r="AL1008" i="6"/>
  <c r="E1008" i="6" s="1"/>
  <c r="D1008" i="6"/>
  <c r="S1008" i="6" s="1"/>
  <c r="T1008" i="6" s="1"/>
  <c r="X1009" i="6"/>
  <c r="AA1009" i="6"/>
  <c r="N1009" i="6" s="1"/>
  <c r="Y1009" i="6"/>
  <c r="F1009" i="6" s="1"/>
  <c r="AT1009" i="6"/>
  <c r="I1008" i="6"/>
  <c r="AB1009" i="6" l="1"/>
  <c r="R1009" i="6" s="1"/>
  <c r="AU1009" i="6"/>
  <c r="AO1010" i="6" s="1"/>
  <c r="AR1010" i="6" s="1"/>
  <c r="AF1008" i="6"/>
  <c r="AG1008" i="6" s="1"/>
  <c r="J1008" i="6"/>
  <c r="B1008" i="6" s="1"/>
  <c r="M1008" i="6"/>
  <c r="Q1008" i="6" s="1"/>
  <c r="U1008" i="6" s="1"/>
  <c r="AS1010" i="6" l="1"/>
  <c r="V1008" i="6"/>
  <c r="AC1009" i="6"/>
  <c r="AN1009" i="6"/>
  <c r="AK1009" i="6" s="1"/>
  <c r="AE1009" i="6" l="1"/>
  <c r="AD1009" i="6"/>
  <c r="AF1009" i="6" s="1"/>
  <c r="AL1009" i="6"/>
  <c r="E1009" i="6" s="1"/>
  <c r="D1009" i="6"/>
  <c r="S1009" i="6" s="1"/>
  <c r="T1009" i="6" s="1"/>
  <c r="X1010" i="6"/>
  <c r="AA1010" i="6"/>
  <c r="N1010" i="6" s="1"/>
  <c r="Y1010" i="6"/>
  <c r="F1010" i="6" s="1"/>
  <c r="AT1010" i="6"/>
  <c r="I1009" i="6"/>
  <c r="AB1010" i="6" l="1"/>
  <c r="R1010" i="6" s="1"/>
  <c r="AU1010" i="6"/>
  <c r="AO1011" i="6" s="1"/>
  <c r="AR1011" i="6" s="1"/>
  <c r="J1009" i="6"/>
  <c r="B1009" i="6" s="1"/>
  <c r="AG1009" i="6"/>
  <c r="M1009" i="6"/>
  <c r="Q1009" i="6" s="1"/>
  <c r="U1009" i="6" s="1"/>
  <c r="AS1011" i="6" l="1"/>
  <c r="V1009" i="6"/>
  <c r="AC1010" i="6"/>
  <c r="AN1010" i="6"/>
  <c r="AK1010" i="6" s="1"/>
  <c r="AE1010" i="6" l="1"/>
  <c r="AD1010" i="6"/>
  <c r="AL1010" i="6"/>
  <c r="E1010" i="6" s="1"/>
  <c r="D1010" i="6"/>
  <c r="S1010" i="6" s="1"/>
  <c r="T1010" i="6" s="1"/>
  <c r="X1011" i="6"/>
  <c r="AA1011" i="6"/>
  <c r="N1011" i="6" s="1"/>
  <c r="Y1011" i="6"/>
  <c r="F1011" i="6" s="1"/>
  <c r="AT1011" i="6"/>
  <c r="I1010" i="6"/>
  <c r="AF1010" i="6" l="1"/>
  <c r="AB1011" i="6"/>
  <c r="R1011" i="6" s="1"/>
  <c r="AU1011" i="6"/>
  <c r="AO1012" i="6" s="1"/>
  <c r="AR1012" i="6" s="1"/>
  <c r="J1010" i="6"/>
  <c r="B1010" i="6" s="1"/>
  <c r="AG1010" i="6"/>
  <c r="M1010" i="6"/>
  <c r="Q1010" i="6" s="1"/>
  <c r="U1010" i="6" s="1"/>
  <c r="AS1012" i="6" l="1"/>
  <c r="V1010" i="6"/>
  <c r="AC1011" i="6"/>
  <c r="AN1011" i="6"/>
  <c r="AK1011" i="6" s="1"/>
  <c r="AE1011" i="6" l="1"/>
  <c r="AD1011" i="6"/>
  <c r="AL1011" i="6"/>
  <c r="E1011" i="6" s="1"/>
  <c r="D1011" i="6"/>
  <c r="S1011" i="6" s="1"/>
  <c r="T1011" i="6" s="1"/>
  <c r="X1012" i="6"/>
  <c r="AA1012" i="6"/>
  <c r="N1012" i="6" s="1"/>
  <c r="Y1012" i="6"/>
  <c r="F1012" i="6" s="1"/>
  <c r="AT1012" i="6"/>
  <c r="I1011" i="6"/>
  <c r="AF1011" i="6" l="1"/>
  <c r="AB1012" i="6"/>
  <c r="R1012" i="6" s="1"/>
  <c r="AU1012" i="6"/>
  <c r="AO1013" i="6" s="1"/>
  <c r="AR1013" i="6" s="1"/>
  <c r="J1011" i="6"/>
  <c r="B1011" i="6" s="1"/>
  <c r="AG1011" i="6"/>
  <c r="M1011" i="6"/>
  <c r="Q1011" i="6" s="1"/>
  <c r="U1011" i="6" s="1"/>
  <c r="AS1013" i="6" l="1"/>
  <c r="V1011" i="6"/>
  <c r="AC1012" i="6"/>
  <c r="AN1012" i="6"/>
  <c r="AK1012" i="6" s="1"/>
  <c r="AE1012" i="6" l="1"/>
  <c r="AD1012" i="6"/>
  <c r="AL1012" i="6"/>
  <c r="E1012" i="6" s="1"/>
  <c r="D1012" i="6"/>
  <c r="S1012" i="6" s="1"/>
  <c r="T1012" i="6" s="1"/>
  <c r="AA1013" i="6"/>
  <c r="N1013" i="6" s="1"/>
  <c r="X1013" i="6"/>
  <c r="Y1013" i="6"/>
  <c r="F1013" i="6" s="1"/>
  <c r="AT1013" i="6"/>
  <c r="I1012" i="6"/>
  <c r="AF1012" i="6" l="1"/>
  <c r="AB1013" i="6"/>
  <c r="R1013" i="6" s="1"/>
  <c r="AU1013" i="6"/>
  <c r="AO1014" i="6" s="1"/>
  <c r="AR1014" i="6" s="1"/>
  <c r="J1012" i="6"/>
  <c r="B1012" i="6" s="1"/>
  <c r="AG1012" i="6"/>
  <c r="M1012" i="6"/>
  <c r="Q1012" i="6" s="1"/>
  <c r="U1012" i="6" s="1"/>
  <c r="AS1014" i="6" l="1"/>
  <c r="V1012" i="6"/>
  <c r="AC1013" i="6"/>
  <c r="AN1013" i="6"/>
  <c r="AK1013" i="6" s="1"/>
  <c r="AE1013" i="6" l="1"/>
  <c r="AD1013" i="6"/>
  <c r="AL1013" i="6"/>
  <c r="E1013" i="6" s="1"/>
  <c r="D1013" i="6"/>
  <c r="S1013" i="6" s="1"/>
  <c r="T1013" i="6" s="1"/>
  <c r="AA1014" i="6"/>
  <c r="N1014" i="6" s="1"/>
  <c r="Y1014" i="6"/>
  <c r="F1014" i="6" s="1"/>
  <c r="X1014" i="6"/>
  <c r="AT1014" i="6"/>
  <c r="I1013" i="6"/>
  <c r="AF1013" i="6" l="1"/>
  <c r="AG1013" i="6" s="1"/>
  <c r="AB1014" i="6"/>
  <c r="R1014" i="6" s="1"/>
  <c r="AU1014" i="6"/>
  <c r="AO1015" i="6" s="1"/>
  <c r="AR1015" i="6" s="1"/>
  <c r="J1013" i="6"/>
  <c r="B1013" i="6" s="1"/>
  <c r="M1013" i="6"/>
  <c r="Q1013" i="6" s="1"/>
  <c r="U1013" i="6" s="1"/>
  <c r="AS1015" i="6" l="1"/>
  <c r="V1013" i="6"/>
  <c r="AC1014" i="6"/>
  <c r="AN1014" i="6"/>
  <c r="AK1014" i="6" s="1"/>
  <c r="AE1014" i="6" l="1"/>
  <c r="AL1014" i="6"/>
  <c r="E1014" i="6" s="1"/>
  <c r="AD1014" i="6"/>
  <c r="AF1014" i="6" s="1"/>
  <c r="D1014" i="6"/>
  <c r="S1014" i="6" s="1"/>
  <c r="T1014" i="6" s="1"/>
  <c r="AA1015" i="6"/>
  <c r="N1015" i="6" s="1"/>
  <c r="X1015" i="6"/>
  <c r="Y1015" i="6"/>
  <c r="F1015" i="6" s="1"/>
  <c r="AT1015" i="6"/>
  <c r="I1014" i="6"/>
  <c r="AB1015" i="6" l="1"/>
  <c r="R1015" i="6" s="1"/>
  <c r="AU1015" i="6"/>
  <c r="AO1016" i="6" s="1"/>
  <c r="AR1016" i="6" s="1"/>
  <c r="AG1014" i="6"/>
  <c r="J1014" i="6"/>
  <c r="B1014" i="6" s="1"/>
  <c r="M1014" i="6"/>
  <c r="Q1014" i="6" s="1"/>
  <c r="U1014" i="6" s="1"/>
  <c r="AS1016" i="6" l="1"/>
  <c r="V1014" i="6"/>
  <c r="AN1015" i="6"/>
  <c r="AC1015" i="6"/>
  <c r="AD1015" i="6" l="1"/>
  <c r="AK1015" i="6"/>
  <c r="D1015" i="6" s="1"/>
  <c r="S1015" i="6" s="1"/>
  <c r="T1015" i="6" s="1"/>
  <c r="AL1015" i="6"/>
  <c r="E1015" i="6" s="1"/>
  <c r="AE1015" i="6"/>
  <c r="AF1015" i="6" s="1"/>
  <c r="AA1016" i="6"/>
  <c r="N1016" i="6" s="1"/>
  <c r="Y1016" i="6"/>
  <c r="F1016" i="6" s="1"/>
  <c r="X1016" i="6"/>
  <c r="AT1016" i="6"/>
  <c r="I1015" i="6"/>
  <c r="M1015" i="6" l="1"/>
  <c r="Q1015" i="6" s="1"/>
  <c r="U1015" i="6" s="1"/>
  <c r="AB1016" i="6"/>
  <c r="R1016" i="6" s="1"/>
  <c r="AU1016" i="6"/>
  <c r="AG1015" i="6"/>
  <c r="J1015" i="6"/>
  <c r="B1015" i="6" s="1"/>
  <c r="V1015" i="6" s="1"/>
  <c r="AN1016" i="6" l="1"/>
  <c r="AO1017" i="6"/>
  <c r="AR1017" i="6" s="1"/>
  <c r="AC1016" i="6"/>
  <c r="AK1016" i="6" l="1"/>
  <c r="D1016" i="6" s="1"/>
  <c r="AL1016" i="6"/>
  <c r="E1016" i="6" s="1"/>
  <c r="AD1016" i="6"/>
  <c r="AE1016" i="6"/>
  <c r="AS1017" i="6"/>
  <c r="AA1017" i="6" s="1"/>
  <c r="N1017" i="6" s="1"/>
  <c r="Y1017" i="6"/>
  <c r="F1017" i="6" s="1"/>
  <c r="X1017" i="6"/>
  <c r="AT1017" i="6"/>
  <c r="AB1017" i="6" s="1"/>
  <c r="R1017" i="6" s="1"/>
  <c r="I1016" i="6"/>
  <c r="S1016" i="6" l="1"/>
  <c r="T1016" i="6" s="1"/>
  <c r="AF1016" i="6"/>
  <c r="AG1016" i="6" s="1"/>
  <c r="M1016" i="6"/>
  <c r="Q1016" i="6" s="1"/>
  <c r="U1016" i="6" s="1"/>
  <c r="AU1017" i="6"/>
  <c r="AO1018" i="6" s="1"/>
  <c r="AR1018" i="6" s="1"/>
  <c r="J1016" i="6"/>
  <c r="B1016" i="6" s="1"/>
  <c r="V1016" i="6" l="1"/>
  <c r="AS1018" i="6"/>
  <c r="AC1017" i="6"/>
  <c r="AN1017" i="6"/>
  <c r="AK1017" i="6" s="1"/>
  <c r="AL1017" i="6" l="1"/>
  <c r="E1017" i="6" s="1"/>
  <c r="AE1017" i="6"/>
  <c r="AD1017" i="6"/>
  <c r="AF1017" i="6" s="1"/>
  <c r="D1017" i="6"/>
  <c r="Y1018" i="6"/>
  <c r="F1018" i="6" s="1"/>
  <c r="AA1018" i="6"/>
  <c r="N1018" i="6" s="1"/>
  <c r="X1018" i="6"/>
  <c r="AT1018" i="6"/>
  <c r="I1017" i="6"/>
  <c r="S1017" i="6" l="1"/>
  <c r="T1017" i="6" s="1"/>
  <c r="M1017" i="6"/>
  <c r="Q1017" i="6" s="1"/>
  <c r="U1017" i="6" s="1"/>
  <c r="AB1018" i="6"/>
  <c r="R1018" i="6" s="1"/>
  <c r="AU1018" i="6"/>
  <c r="AO1019" i="6" s="1"/>
  <c r="AR1019" i="6" s="1"/>
  <c r="AG1017" i="6"/>
  <c r="J1017" i="6"/>
  <c r="B1017" i="6" s="1"/>
  <c r="AS1019" i="6" l="1"/>
  <c r="V1017" i="6"/>
  <c r="AC1018" i="6"/>
  <c r="AN1018" i="6"/>
  <c r="AK1018" i="6" s="1"/>
  <c r="AL1018" i="6" l="1"/>
  <c r="E1018" i="6" s="1"/>
  <c r="AE1018" i="6"/>
  <c r="AD1018" i="6"/>
  <c r="AF1018" i="6" s="1"/>
  <c r="D1018" i="6"/>
  <c r="S1018" i="6" s="1"/>
  <c r="T1018" i="6" s="1"/>
  <c r="Y1019" i="6"/>
  <c r="F1019" i="6" s="1"/>
  <c r="AA1019" i="6"/>
  <c r="N1019" i="6" s="1"/>
  <c r="X1019" i="6"/>
  <c r="AT1019" i="6"/>
  <c r="I1018" i="6"/>
  <c r="M1018" i="6" l="1"/>
  <c r="Q1018" i="6" s="1"/>
  <c r="AB1019" i="6"/>
  <c r="R1019" i="6" s="1"/>
  <c r="AU1019" i="6"/>
  <c r="AO1020" i="6" s="1"/>
  <c r="AR1020" i="6" s="1"/>
  <c r="AG1018" i="6"/>
  <c r="J1018" i="6"/>
  <c r="B1018" i="6" s="1"/>
  <c r="U1018" i="6"/>
  <c r="AS1020" i="6" l="1"/>
  <c r="V1018" i="6"/>
  <c r="AC1019" i="6"/>
  <c r="AN1019" i="6"/>
  <c r="AK1019" i="6" s="1"/>
  <c r="AL1019" i="6" l="1"/>
  <c r="E1019" i="6" s="1"/>
  <c r="AE1019" i="6"/>
  <c r="AD1019" i="6"/>
  <c r="AF1019" i="6" s="1"/>
  <c r="D1019" i="6"/>
  <c r="S1019" i="6" s="1"/>
  <c r="T1019" i="6" s="1"/>
  <c r="Y1020" i="6"/>
  <c r="F1020" i="6" s="1"/>
  <c r="AA1020" i="6"/>
  <c r="N1020" i="6" s="1"/>
  <c r="X1020" i="6"/>
  <c r="AT1020" i="6"/>
  <c r="I1019" i="6"/>
  <c r="M1019" i="6" l="1"/>
  <c r="Q1019" i="6" s="1"/>
  <c r="U1019" i="6" s="1"/>
  <c r="AB1020" i="6"/>
  <c r="R1020" i="6" s="1"/>
  <c r="AU1020" i="6"/>
  <c r="AO1021" i="6" s="1"/>
  <c r="AR1021" i="6" s="1"/>
  <c r="AG1019" i="6"/>
  <c r="J1019" i="6"/>
  <c r="B1019" i="6" s="1"/>
  <c r="AS1021" i="6" l="1"/>
  <c r="V1019" i="6"/>
  <c r="AC1020" i="6"/>
  <c r="AN1020" i="6"/>
  <c r="AK1020" i="6" s="1"/>
  <c r="AL1020" i="6" l="1"/>
  <c r="E1020" i="6" s="1"/>
  <c r="AE1020" i="6"/>
  <c r="AD1020" i="6"/>
  <c r="AF1020" i="6" s="1"/>
  <c r="D1020" i="6"/>
  <c r="S1020" i="6" s="1"/>
  <c r="T1020" i="6" s="1"/>
  <c r="Y1021" i="6"/>
  <c r="F1021" i="6" s="1"/>
  <c r="AA1021" i="6"/>
  <c r="N1021" i="6" s="1"/>
  <c r="X1021" i="6"/>
  <c r="AT1021" i="6"/>
  <c r="I1020" i="6"/>
  <c r="M1020" i="6" l="1"/>
  <c r="Q1020" i="6" s="1"/>
  <c r="U1020" i="6" s="1"/>
  <c r="AB1021" i="6"/>
  <c r="R1021" i="6" s="1"/>
  <c r="AU1021" i="6"/>
  <c r="AO1022" i="6" s="1"/>
  <c r="AR1022" i="6" s="1"/>
  <c r="AG1020" i="6"/>
  <c r="J1020" i="6"/>
  <c r="B1020" i="6" s="1"/>
  <c r="AS1022" i="6" l="1"/>
  <c r="V1020" i="6"/>
  <c r="AC1021" i="6"/>
  <c r="AN1021" i="6"/>
  <c r="AK1021" i="6" s="1"/>
  <c r="AL1021" i="6" l="1"/>
  <c r="E1021" i="6" s="1"/>
  <c r="AE1021" i="6"/>
  <c r="AD1021" i="6"/>
  <c r="AF1021" i="6" s="1"/>
  <c r="D1021" i="6"/>
  <c r="S1021" i="6" s="1"/>
  <c r="T1021" i="6" s="1"/>
  <c r="Y1022" i="6"/>
  <c r="F1022" i="6" s="1"/>
  <c r="AA1022" i="6"/>
  <c r="N1022" i="6" s="1"/>
  <c r="X1022" i="6"/>
  <c r="AT1022" i="6"/>
  <c r="I1021" i="6"/>
  <c r="M1021" i="6" l="1"/>
  <c r="Q1021" i="6" s="1"/>
  <c r="U1021" i="6" s="1"/>
  <c r="AB1022" i="6"/>
  <c r="R1022" i="6" s="1"/>
  <c r="AU1022" i="6"/>
  <c r="AO1023" i="6" s="1"/>
  <c r="AR1023" i="6" s="1"/>
  <c r="AG1021" i="6"/>
  <c r="J1021" i="6"/>
  <c r="B1021" i="6" s="1"/>
  <c r="AS1023" i="6" l="1"/>
  <c r="V1021" i="6"/>
  <c r="AC1022" i="6"/>
  <c r="AN1022" i="6"/>
  <c r="AK1022" i="6" s="1"/>
  <c r="AL1022" i="6" l="1"/>
  <c r="E1022" i="6" s="1"/>
  <c r="AE1022" i="6"/>
  <c r="AD1022" i="6"/>
  <c r="AF1022" i="6" s="1"/>
  <c r="D1022" i="6"/>
  <c r="S1022" i="6" s="1"/>
  <c r="T1022" i="6" s="1"/>
  <c r="Y1023" i="6"/>
  <c r="F1023" i="6" s="1"/>
  <c r="AA1023" i="6"/>
  <c r="N1023" i="6" s="1"/>
  <c r="X1023" i="6"/>
  <c r="AT1023" i="6"/>
  <c r="I1022" i="6"/>
  <c r="M1022" i="6" l="1"/>
  <c r="Q1022" i="6" s="1"/>
  <c r="U1022" i="6" s="1"/>
  <c r="AB1023" i="6"/>
  <c r="R1023" i="6" s="1"/>
  <c r="AU1023" i="6"/>
  <c r="AO1024" i="6" s="1"/>
  <c r="AR1024" i="6" s="1"/>
  <c r="AG1022" i="6"/>
  <c r="J1022" i="6"/>
  <c r="B1022" i="6" s="1"/>
  <c r="AS1024" i="6" l="1"/>
  <c r="V1022" i="6"/>
  <c r="AC1023" i="6"/>
  <c r="AN1023" i="6"/>
  <c r="AK1023" i="6" s="1"/>
  <c r="AL1023" i="6" l="1"/>
  <c r="E1023" i="6" s="1"/>
  <c r="AE1023" i="6"/>
  <c r="AD1023" i="6"/>
  <c r="AF1023" i="6" s="1"/>
  <c r="D1023" i="6"/>
  <c r="S1023" i="6" s="1"/>
  <c r="T1023" i="6" s="1"/>
  <c r="Y1024" i="6"/>
  <c r="F1024" i="6" s="1"/>
  <c r="AA1024" i="6"/>
  <c r="N1024" i="6" s="1"/>
  <c r="X1024" i="6"/>
  <c r="AT1024" i="6"/>
  <c r="I1023" i="6"/>
  <c r="M1023" i="6" l="1"/>
  <c r="Q1023" i="6" s="1"/>
  <c r="U1023" i="6" s="1"/>
  <c r="AB1024" i="6"/>
  <c r="R1024" i="6" s="1"/>
  <c r="AU1024" i="6"/>
  <c r="AO1025" i="6" s="1"/>
  <c r="AR1025" i="6" s="1"/>
  <c r="AG1023" i="6"/>
  <c r="J1023" i="6"/>
  <c r="B1023" i="6" s="1"/>
  <c r="AS1025" i="6" l="1"/>
  <c r="V1023" i="6"/>
  <c r="AC1024" i="6"/>
  <c r="AN1024" i="6"/>
  <c r="AK1024" i="6" s="1"/>
  <c r="AL1024" i="6" l="1"/>
  <c r="E1024" i="6" s="1"/>
  <c r="AE1024" i="6"/>
  <c r="AD1024" i="6"/>
  <c r="AF1024" i="6" s="1"/>
  <c r="D1024" i="6"/>
  <c r="S1024" i="6" s="1"/>
  <c r="T1024" i="6" s="1"/>
  <c r="Y1025" i="6"/>
  <c r="F1025" i="6" s="1"/>
  <c r="AA1025" i="6"/>
  <c r="N1025" i="6" s="1"/>
  <c r="X1025" i="6"/>
  <c r="AT1025" i="6"/>
  <c r="I1024" i="6"/>
  <c r="M1024" i="6" l="1"/>
  <c r="Q1024" i="6" s="1"/>
  <c r="U1024" i="6" s="1"/>
  <c r="AB1025" i="6"/>
  <c r="R1025" i="6" s="1"/>
  <c r="AU1025" i="6"/>
  <c r="AO1026" i="6" s="1"/>
  <c r="AR1026" i="6" s="1"/>
  <c r="AG1024" i="6"/>
  <c r="J1024" i="6"/>
  <c r="B1024" i="6" s="1"/>
  <c r="AS1026" i="6" l="1"/>
  <c r="V1024" i="6"/>
  <c r="AC1025" i="6"/>
  <c r="AN1025" i="6"/>
  <c r="AK1025" i="6" s="1"/>
  <c r="AL1025" i="6" l="1"/>
  <c r="E1025" i="6" s="1"/>
  <c r="AE1025" i="6"/>
  <c r="AD1025" i="6"/>
  <c r="AF1025" i="6" s="1"/>
  <c r="D1025" i="6"/>
  <c r="S1025" i="6" s="1"/>
  <c r="T1025" i="6" s="1"/>
  <c r="Y1026" i="6"/>
  <c r="F1026" i="6" s="1"/>
  <c r="AA1026" i="6"/>
  <c r="N1026" i="6" s="1"/>
  <c r="X1026" i="6"/>
  <c r="AT1026" i="6"/>
  <c r="I1025" i="6"/>
  <c r="M1025" i="6" l="1"/>
  <c r="Q1025" i="6" s="1"/>
  <c r="U1025" i="6" s="1"/>
  <c r="AB1026" i="6"/>
  <c r="R1026" i="6" s="1"/>
  <c r="AU1026" i="6"/>
  <c r="AO1027" i="6" s="1"/>
  <c r="AR1027" i="6" s="1"/>
  <c r="AG1025" i="6"/>
  <c r="J1025" i="6"/>
  <c r="B1025" i="6" s="1"/>
  <c r="AS1027" i="6" l="1"/>
  <c r="V1025" i="6"/>
  <c r="AC1026" i="6"/>
  <c r="AN1026" i="6"/>
  <c r="AK1026" i="6" s="1"/>
  <c r="AL1026" i="6" l="1"/>
  <c r="E1026" i="6" s="1"/>
  <c r="AE1026" i="6"/>
  <c r="AD1026" i="6"/>
  <c r="AF1026" i="6" s="1"/>
  <c r="D1026" i="6"/>
  <c r="S1026" i="6" s="1"/>
  <c r="T1026" i="6" s="1"/>
  <c r="Y1027" i="6"/>
  <c r="F1027" i="6" s="1"/>
  <c r="AA1027" i="6"/>
  <c r="N1027" i="6" s="1"/>
  <c r="X1027" i="6"/>
  <c r="AT1027" i="6"/>
  <c r="I1026" i="6"/>
  <c r="M1026" i="6" l="1"/>
  <c r="Q1026" i="6" s="1"/>
  <c r="U1026" i="6" s="1"/>
  <c r="AB1027" i="6"/>
  <c r="R1027" i="6" s="1"/>
  <c r="AU1027" i="6"/>
  <c r="AO1028" i="6" s="1"/>
  <c r="AR1028" i="6" s="1"/>
  <c r="AG1026" i="6"/>
  <c r="J1026" i="6"/>
  <c r="B1026" i="6" s="1"/>
  <c r="AS1028" i="6" l="1"/>
  <c r="V1026" i="6"/>
  <c r="AC1027" i="6"/>
  <c r="AN1027" i="6"/>
  <c r="AK1027" i="6" s="1"/>
  <c r="Y1028" i="6" l="1"/>
  <c r="F1028" i="6" s="1"/>
  <c r="AA1028" i="6"/>
  <c r="N1028" i="6" s="1"/>
  <c r="X1028" i="6"/>
  <c r="AT1028" i="6"/>
  <c r="AL1027" i="6"/>
  <c r="E1027" i="6" s="1"/>
  <c r="AE1027" i="6"/>
  <c r="AD1027" i="6"/>
  <c r="AF1027" i="6" s="1"/>
  <c r="D1027" i="6"/>
  <c r="S1027" i="6" s="1"/>
  <c r="T1027" i="6" s="1"/>
  <c r="I1027" i="6"/>
  <c r="AB1028" i="6" l="1"/>
  <c r="R1028" i="6" s="1"/>
  <c r="AU1028" i="6"/>
  <c r="AO1029" i="6" s="1"/>
  <c r="AR1029" i="6" s="1"/>
  <c r="AG1027" i="6"/>
  <c r="J1027" i="6"/>
  <c r="B1027" i="6" s="1"/>
  <c r="M1027" i="6"/>
  <c r="Q1027" i="6" s="1"/>
  <c r="U1027" i="6" s="1"/>
  <c r="AS1029" i="6" l="1"/>
  <c r="V1027" i="6"/>
  <c r="AC1028" i="6"/>
  <c r="AN1028" i="6"/>
  <c r="AK1028" i="6" s="1"/>
  <c r="AL1028" i="6" l="1"/>
  <c r="E1028" i="6" s="1"/>
  <c r="AE1028" i="6"/>
  <c r="AD1028" i="6"/>
  <c r="AF1028" i="6" s="1"/>
  <c r="D1028" i="6"/>
  <c r="S1028" i="6" s="1"/>
  <c r="T1028" i="6" s="1"/>
  <c r="Y1029" i="6"/>
  <c r="F1029" i="6" s="1"/>
  <c r="AA1029" i="6"/>
  <c r="N1029" i="6" s="1"/>
  <c r="X1029" i="6"/>
  <c r="AT1029" i="6"/>
  <c r="I1028" i="6"/>
  <c r="M1028" i="6" l="1"/>
  <c r="Q1028" i="6" s="1"/>
  <c r="U1028" i="6" s="1"/>
  <c r="AB1029" i="6"/>
  <c r="R1029" i="6" s="1"/>
  <c r="AU1029" i="6"/>
  <c r="AO1030" i="6" s="1"/>
  <c r="AR1030" i="6" s="1"/>
  <c r="AG1028" i="6"/>
  <c r="J1028" i="6"/>
  <c r="B1028" i="6" s="1"/>
  <c r="AS1030" i="6" l="1"/>
  <c r="V1028" i="6"/>
  <c r="AC1029" i="6"/>
  <c r="AN1029" i="6"/>
  <c r="AK1029" i="6" s="1"/>
  <c r="AL1029" i="6" l="1"/>
  <c r="E1029" i="6" s="1"/>
  <c r="AE1029" i="6"/>
  <c r="AD1029" i="6"/>
  <c r="D1029" i="6"/>
  <c r="S1029" i="6" s="1"/>
  <c r="T1029" i="6" s="1"/>
  <c r="Y1030" i="6"/>
  <c r="F1030" i="6" s="1"/>
  <c r="AA1030" i="6"/>
  <c r="N1030" i="6" s="1"/>
  <c r="X1030" i="6"/>
  <c r="AT1030" i="6"/>
  <c r="I1029" i="6"/>
  <c r="M1029" i="6" l="1"/>
  <c r="Q1029" i="6" s="1"/>
  <c r="U1029" i="6" s="1"/>
  <c r="AF1029" i="6"/>
  <c r="AG1029" i="6" s="1"/>
  <c r="AB1030" i="6"/>
  <c r="R1030" i="6" s="1"/>
  <c r="AU1030" i="6"/>
  <c r="AO1031" i="6" s="1"/>
  <c r="AR1031" i="6" s="1"/>
  <c r="J1029" i="6"/>
  <c r="B1029" i="6" s="1"/>
  <c r="AS1031" i="6" l="1"/>
  <c r="V1029" i="6"/>
  <c r="AC1030" i="6"/>
  <c r="AN1030" i="6"/>
  <c r="AK1030" i="6" s="1"/>
  <c r="AL1030" i="6" l="1"/>
  <c r="E1030" i="6" s="1"/>
  <c r="AE1030" i="6"/>
  <c r="AD1030" i="6"/>
  <c r="AF1030" i="6" s="1"/>
  <c r="D1030" i="6"/>
  <c r="S1030" i="6" s="1"/>
  <c r="T1030" i="6" s="1"/>
  <c r="Y1031" i="6"/>
  <c r="F1031" i="6" s="1"/>
  <c r="AA1031" i="6"/>
  <c r="N1031" i="6" s="1"/>
  <c r="X1031" i="6"/>
  <c r="AT1031" i="6"/>
  <c r="I1030" i="6"/>
  <c r="M1030" i="6" l="1"/>
  <c r="Q1030" i="6" s="1"/>
  <c r="AB1031" i="6"/>
  <c r="R1031" i="6" s="1"/>
  <c r="AU1031" i="6"/>
  <c r="AO1032" i="6" s="1"/>
  <c r="AR1032" i="6" s="1"/>
  <c r="U1030" i="6"/>
  <c r="AG1030" i="6"/>
  <c r="J1030" i="6"/>
  <c r="B1030" i="6" s="1"/>
  <c r="AS1032" i="6" l="1"/>
  <c r="V1030" i="6"/>
  <c r="AC1031" i="6"/>
  <c r="AN1031" i="6"/>
  <c r="AK1031" i="6" s="1"/>
  <c r="AL1031" i="6" l="1"/>
  <c r="E1031" i="6" s="1"/>
  <c r="AE1031" i="6"/>
  <c r="AD1031" i="6"/>
  <c r="D1031" i="6"/>
  <c r="S1031" i="6" s="1"/>
  <c r="T1031" i="6" s="1"/>
  <c r="Y1032" i="6"/>
  <c r="F1032" i="6" s="1"/>
  <c r="AA1032" i="6"/>
  <c r="N1032" i="6" s="1"/>
  <c r="X1032" i="6"/>
  <c r="AT1032" i="6"/>
  <c r="I1031" i="6"/>
  <c r="AF1031" i="6" l="1"/>
  <c r="M1031" i="6"/>
  <c r="Q1031" i="6" s="1"/>
  <c r="U1031" i="6" s="1"/>
  <c r="AB1032" i="6"/>
  <c r="R1032" i="6" s="1"/>
  <c r="AU1032" i="6"/>
  <c r="AO1033" i="6" s="1"/>
  <c r="AR1033" i="6" s="1"/>
  <c r="AG1031" i="6"/>
  <c r="J1031" i="6"/>
  <c r="B1031" i="6" s="1"/>
  <c r="AS1033" i="6" l="1"/>
  <c r="V1031" i="6"/>
  <c r="AC1032" i="6"/>
  <c r="AN1032" i="6"/>
  <c r="AK1032" i="6" s="1"/>
  <c r="AL1032" i="6" l="1"/>
  <c r="E1032" i="6" s="1"/>
  <c r="AE1032" i="6"/>
  <c r="AD1032" i="6"/>
  <c r="AF1032" i="6" s="1"/>
  <c r="D1032" i="6"/>
  <c r="S1032" i="6" s="1"/>
  <c r="T1032" i="6" s="1"/>
  <c r="Y1033" i="6"/>
  <c r="F1033" i="6" s="1"/>
  <c r="AA1033" i="6"/>
  <c r="N1033" i="6" s="1"/>
  <c r="X1033" i="6"/>
  <c r="AT1033" i="6"/>
  <c r="I1032" i="6"/>
  <c r="M1032" i="6" l="1"/>
  <c r="Q1032" i="6" s="1"/>
  <c r="U1032" i="6" s="1"/>
  <c r="AB1033" i="6"/>
  <c r="R1033" i="6" s="1"/>
  <c r="AU1033" i="6"/>
  <c r="AO1034" i="6" s="1"/>
  <c r="AR1034" i="6" s="1"/>
  <c r="AG1032" i="6"/>
  <c r="J1032" i="6"/>
  <c r="B1032" i="6" s="1"/>
  <c r="AS1034" i="6" l="1"/>
  <c r="AC1033" i="6"/>
  <c r="V1032" i="6"/>
  <c r="AN1033" i="6"/>
  <c r="AK1033" i="6" s="1"/>
  <c r="AL1033" i="6" l="1"/>
  <c r="E1033" i="6" s="1"/>
  <c r="AE1033" i="6"/>
  <c r="AD1033" i="6"/>
  <c r="AF1033" i="6" s="1"/>
  <c r="D1033" i="6"/>
  <c r="S1033" i="6" s="1"/>
  <c r="T1033" i="6" s="1"/>
  <c r="Y1034" i="6"/>
  <c r="F1034" i="6" s="1"/>
  <c r="AA1034" i="6"/>
  <c r="N1034" i="6" s="1"/>
  <c r="X1034" i="6"/>
  <c r="AT1034" i="6"/>
  <c r="I1033" i="6"/>
  <c r="M1033" i="6" l="1"/>
  <c r="Q1033" i="6" s="1"/>
  <c r="U1033" i="6" s="1"/>
  <c r="AB1034" i="6"/>
  <c r="R1034" i="6" s="1"/>
  <c r="AU1034" i="6"/>
  <c r="AO1035" i="6" s="1"/>
  <c r="AR1035" i="6" s="1"/>
  <c r="AG1033" i="6"/>
  <c r="J1033" i="6"/>
  <c r="B1033" i="6" s="1"/>
  <c r="AS1035" i="6" l="1"/>
  <c r="V1033" i="6"/>
  <c r="AC1034" i="6"/>
  <c r="AN1034" i="6"/>
  <c r="AK1034" i="6" s="1"/>
  <c r="AL1034" i="6" l="1"/>
  <c r="E1034" i="6" s="1"/>
  <c r="AE1034" i="6"/>
  <c r="AD1034" i="6"/>
  <c r="AF1034" i="6" s="1"/>
  <c r="D1034" i="6"/>
  <c r="S1034" i="6" s="1"/>
  <c r="T1034" i="6" s="1"/>
  <c r="Y1035" i="6"/>
  <c r="F1035" i="6" s="1"/>
  <c r="AA1035" i="6"/>
  <c r="N1035" i="6" s="1"/>
  <c r="X1035" i="6"/>
  <c r="AT1035" i="6"/>
  <c r="I1034" i="6"/>
  <c r="M1034" i="6" l="1"/>
  <c r="Q1034" i="6" s="1"/>
  <c r="U1034" i="6" s="1"/>
  <c r="AB1035" i="6"/>
  <c r="R1035" i="6" s="1"/>
  <c r="AU1035" i="6"/>
  <c r="AO1036" i="6" s="1"/>
  <c r="AR1036" i="6" s="1"/>
  <c r="AG1034" i="6"/>
  <c r="J1034" i="6"/>
  <c r="B1034" i="6" s="1"/>
  <c r="AS1036" i="6" l="1"/>
  <c r="AC1035" i="6"/>
  <c r="V1034" i="6"/>
  <c r="AN1035" i="6"/>
  <c r="AK1035" i="6" s="1"/>
  <c r="AL1035" i="6" l="1"/>
  <c r="E1035" i="6" s="1"/>
  <c r="AE1035" i="6"/>
  <c r="AD1035" i="6"/>
  <c r="AF1035" i="6" s="1"/>
  <c r="D1035" i="6"/>
  <c r="S1035" i="6" s="1"/>
  <c r="T1035" i="6" s="1"/>
  <c r="Y1036" i="6"/>
  <c r="F1036" i="6" s="1"/>
  <c r="AA1036" i="6"/>
  <c r="N1036" i="6" s="1"/>
  <c r="X1036" i="6"/>
  <c r="AT1036" i="6"/>
  <c r="I1035" i="6"/>
  <c r="M1035" i="6" l="1"/>
  <c r="Q1035" i="6" s="1"/>
  <c r="U1035" i="6" s="1"/>
  <c r="AB1036" i="6"/>
  <c r="R1036" i="6" s="1"/>
  <c r="AU1036" i="6"/>
  <c r="AO1037" i="6" s="1"/>
  <c r="AR1037" i="6" s="1"/>
  <c r="AG1035" i="6"/>
  <c r="J1035" i="6"/>
  <c r="B1035" i="6" s="1"/>
  <c r="AS1037" i="6" l="1"/>
  <c r="V1035" i="6"/>
  <c r="AC1036" i="6"/>
  <c r="AN1036" i="6"/>
  <c r="AK1036" i="6" s="1"/>
  <c r="AL1036" i="6" l="1"/>
  <c r="E1036" i="6" s="1"/>
  <c r="AE1036" i="6"/>
  <c r="AD1036" i="6"/>
  <c r="AF1036" i="6" s="1"/>
  <c r="D1036" i="6"/>
  <c r="S1036" i="6" s="1"/>
  <c r="T1036" i="6" s="1"/>
  <c r="Y1037" i="6"/>
  <c r="F1037" i="6" s="1"/>
  <c r="AA1037" i="6"/>
  <c r="N1037" i="6" s="1"/>
  <c r="X1037" i="6"/>
  <c r="AT1037" i="6"/>
  <c r="I1036" i="6"/>
  <c r="M1036" i="6" l="1"/>
  <c r="Q1036" i="6" s="1"/>
  <c r="U1036" i="6" s="1"/>
  <c r="AB1037" i="6"/>
  <c r="R1037" i="6" s="1"/>
  <c r="AU1037" i="6"/>
  <c r="AO1038" i="6" s="1"/>
  <c r="AR1038" i="6" s="1"/>
  <c r="AG1036" i="6"/>
  <c r="J1036" i="6"/>
  <c r="B1036" i="6" s="1"/>
  <c r="AS1038" i="6" l="1"/>
  <c r="V1036" i="6"/>
  <c r="AC1037" i="6"/>
  <c r="AN1037" i="6"/>
  <c r="AK1037" i="6" s="1"/>
  <c r="AL1037" i="6" l="1"/>
  <c r="E1037" i="6" s="1"/>
  <c r="AE1037" i="6"/>
  <c r="AD1037" i="6"/>
  <c r="AF1037" i="6" s="1"/>
  <c r="D1037" i="6"/>
  <c r="S1037" i="6" s="1"/>
  <c r="T1037" i="6" s="1"/>
  <c r="Y1038" i="6"/>
  <c r="F1038" i="6" s="1"/>
  <c r="AA1038" i="6"/>
  <c r="N1038" i="6" s="1"/>
  <c r="X1038" i="6"/>
  <c r="AT1038" i="6"/>
  <c r="I1037" i="6"/>
  <c r="M1037" i="6" l="1"/>
  <c r="Q1037" i="6" s="1"/>
  <c r="U1037" i="6" s="1"/>
  <c r="AB1038" i="6"/>
  <c r="R1038" i="6" s="1"/>
  <c r="AU1038" i="6"/>
  <c r="AO1039" i="6" s="1"/>
  <c r="AR1039" i="6" s="1"/>
  <c r="AG1037" i="6"/>
  <c r="J1037" i="6"/>
  <c r="B1037" i="6" s="1"/>
  <c r="AS1039" i="6" l="1"/>
  <c r="V1037" i="6"/>
  <c r="AC1038" i="6"/>
  <c r="AN1038" i="6"/>
  <c r="AK1038" i="6" s="1"/>
  <c r="AL1038" i="6" l="1"/>
  <c r="E1038" i="6" s="1"/>
  <c r="AE1038" i="6"/>
  <c r="AD1038" i="6"/>
  <c r="AF1038" i="6" s="1"/>
  <c r="D1038" i="6"/>
  <c r="S1038" i="6" s="1"/>
  <c r="T1038" i="6" s="1"/>
  <c r="Y1039" i="6"/>
  <c r="F1039" i="6" s="1"/>
  <c r="AA1039" i="6"/>
  <c r="N1039" i="6" s="1"/>
  <c r="X1039" i="6"/>
  <c r="AT1039" i="6"/>
  <c r="I1038" i="6"/>
  <c r="M1038" i="6" l="1"/>
  <c r="Q1038" i="6" s="1"/>
  <c r="U1038" i="6" s="1"/>
  <c r="AB1039" i="6"/>
  <c r="R1039" i="6" s="1"/>
  <c r="AU1039" i="6"/>
  <c r="AO1040" i="6" s="1"/>
  <c r="AR1040" i="6" s="1"/>
  <c r="AG1038" i="6"/>
  <c r="J1038" i="6"/>
  <c r="B1038" i="6" s="1"/>
  <c r="AS1040" i="6" l="1"/>
  <c r="V1038" i="6"/>
  <c r="AC1039" i="6"/>
  <c r="AN1039" i="6"/>
  <c r="AK1039" i="6" s="1"/>
  <c r="AL1039" i="6" l="1"/>
  <c r="E1039" i="6" s="1"/>
  <c r="AE1039" i="6"/>
  <c r="AD1039" i="6"/>
  <c r="AF1039" i="6" s="1"/>
  <c r="D1039" i="6"/>
  <c r="Y1040" i="6"/>
  <c r="F1040" i="6" s="1"/>
  <c r="AA1040" i="6"/>
  <c r="N1040" i="6" s="1"/>
  <c r="X1040" i="6"/>
  <c r="AT1040" i="6"/>
  <c r="I1039" i="6"/>
  <c r="M1039" i="6" l="1"/>
  <c r="Q1039" i="6" s="1"/>
  <c r="AB1040" i="6"/>
  <c r="R1040" i="6" s="1"/>
  <c r="AU1040" i="6"/>
  <c r="S1039" i="6"/>
  <c r="T1039" i="6" s="1"/>
  <c r="U1039" i="6" s="1"/>
  <c r="AG1039" i="6"/>
  <c r="J1039" i="6"/>
  <c r="B1039" i="6" s="1"/>
  <c r="AO1041" i="6"/>
  <c r="AR1041" i="6" s="1"/>
  <c r="AS1041" i="6" l="1"/>
  <c r="V1039" i="6"/>
  <c r="AC1040" i="6"/>
  <c r="AN1040" i="6"/>
  <c r="AK1040" i="6" s="1"/>
  <c r="Y1041" i="6" l="1"/>
  <c r="F1041" i="6" s="1"/>
  <c r="AA1041" i="6"/>
  <c r="N1041" i="6" s="1"/>
  <c r="X1041" i="6"/>
  <c r="AT1041" i="6"/>
  <c r="AL1040" i="6"/>
  <c r="E1040" i="6" s="1"/>
  <c r="AE1040" i="6"/>
  <c r="AD1040" i="6"/>
  <c r="AF1040" i="6" s="1"/>
  <c r="D1040" i="6"/>
  <c r="I1040" i="6"/>
  <c r="S1040" i="6" l="1"/>
  <c r="T1040" i="6" s="1"/>
  <c r="AB1041" i="6"/>
  <c r="R1041" i="6" s="1"/>
  <c r="AU1041" i="6"/>
  <c r="AO1042" i="6" s="1"/>
  <c r="AR1042" i="6" s="1"/>
  <c r="AG1040" i="6"/>
  <c r="J1040" i="6"/>
  <c r="B1040" i="6" s="1"/>
  <c r="M1040" i="6"/>
  <c r="Q1040" i="6" s="1"/>
  <c r="U1040" i="6" s="1"/>
  <c r="AS1042" i="6" l="1"/>
  <c r="V1040" i="6"/>
  <c r="AC1041" i="6"/>
  <c r="AN1041" i="6"/>
  <c r="AK1041" i="6" s="1"/>
  <c r="AL1041" i="6" l="1"/>
  <c r="E1041" i="6" s="1"/>
  <c r="AE1041" i="6"/>
  <c r="AD1041" i="6"/>
  <c r="AF1041" i="6" s="1"/>
  <c r="D1041" i="6"/>
  <c r="S1041" i="6" s="1"/>
  <c r="T1041" i="6" s="1"/>
  <c r="Y1042" i="6"/>
  <c r="F1042" i="6" s="1"/>
  <c r="AA1042" i="6"/>
  <c r="N1042" i="6" s="1"/>
  <c r="X1042" i="6"/>
  <c r="AT1042" i="6"/>
  <c r="I1041" i="6"/>
  <c r="M1041" i="6" l="1"/>
  <c r="Q1041" i="6" s="1"/>
  <c r="U1041" i="6" s="1"/>
  <c r="AB1042" i="6"/>
  <c r="R1042" i="6" s="1"/>
  <c r="AU1042" i="6"/>
  <c r="AO1043" i="6" s="1"/>
  <c r="AR1043" i="6" s="1"/>
  <c r="AG1041" i="6"/>
  <c r="J1041" i="6"/>
  <c r="B1041" i="6" s="1"/>
  <c r="AS1043" i="6" l="1"/>
  <c r="V1041" i="6"/>
  <c r="AC1042" i="6"/>
  <c r="AN1042" i="6"/>
  <c r="AK1042" i="6" s="1"/>
  <c r="AL1042" i="6" l="1"/>
  <c r="E1042" i="6" s="1"/>
  <c r="AE1042" i="6"/>
  <c r="AD1042" i="6"/>
  <c r="AF1042" i="6" s="1"/>
  <c r="D1042" i="6"/>
  <c r="S1042" i="6" s="1"/>
  <c r="T1042" i="6" s="1"/>
  <c r="Y1043" i="6"/>
  <c r="F1043" i="6" s="1"/>
  <c r="AA1043" i="6"/>
  <c r="N1043" i="6" s="1"/>
  <c r="X1043" i="6"/>
  <c r="AT1043" i="6"/>
  <c r="I1042" i="6"/>
  <c r="M1042" i="6" l="1"/>
  <c r="Q1042" i="6" s="1"/>
  <c r="U1042" i="6" s="1"/>
  <c r="AB1043" i="6"/>
  <c r="R1043" i="6" s="1"/>
  <c r="AU1043" i="6"/>
  <c r="AO1044" i="6" s="1"/>
  <c r="AR1044" i="6" s="1"/>
  <c r="AG1042" i="6"/>
  <c r="J1042" i="6"/>
  <c r="B1042" i="6" s="1"/>
  <c r="AS1044" i="6" l="1"/>
  <c r="V1042" i="6"/>
  <c r="AC1043" i="6"/>
  <c r="AN1043" i="6"/>
  <c r="AK1043" i="6" s="1"/>
  <c r="Y1044" i="6" l="1"/>
  <c r="F1044" i="6" s="1"/>
  <c r="AA1044" i="6"/>
  <c r="N1044" i="6" s="1"/>
  <c r="X1044" i="6"/>
  <c r="AT1044" i="6"/>
  <c r="AL1043" i="6"/>
  <c r="E1043" i="6" s="1"/>
  <c r="AE1043" i="6"/>
  <c r="AD1043" i="6"/>
  <c r="AF1043" i="6" s="1"/>
  <c r="D1043" i="6"/>
  <c r="S1043" i="6" s="1"/>
  <c r="T1043" i="6" s="1"/>
  <c r="I1043" i="6"/>
  <c r="AB1044" i="6" l="1"/>
  <c r="R1044" i="6" s="1"/>
  <c r="AU1044" i="6"/>
  <c r="AO1045" i="6" s="1"/>
  <c r="AR1045" i="6" s="1"/>
  <c r="AG1043" i="6"/>
  <c r="J1043" i="6"/>
  <c r="B1043" i="6" s="1"/>
  <c r="M1043" i="6"/>
  <c r="Q1043" i="6" s="1"/>
  <c r="U1043" i="6" s="1"/>
  <c r="AS1045" i="6" l="1"/>
  <c r="V1043" i="6"/>
  <c r="AC1044" i="6"/>
  <c r="AN1044" i="6"/>
  <c r="AK1044" i="6" s="1"/>
  <c r="AL1044" i="6" l="1"/>
  <c r="E1044" i="6" s="1"/>
  <c r="AE1044" i="6"/>
  <c r="AD1044" i="6"/>
  <c r="AF1044" i="6" s="1"/>
  <c r="D1044" i="6"/>
  <c r="S1044" i="6" s="1"/>
  <c r="T1044" i="6" s="1"/>
  <c r="Y1045" i="6"/>
  <c r="F1045" i="6" s="1"/>
  <c r="AA1045" i="6"/>
  <c r="N1045" i="6" s="1"/>
  <c r="X1045" i="6"/>
  <c r="AT1045" i="6"/>
  <c r="I1044" i="6"/>
  <c r="M1044" i="6" l="1"/>
  <c r="Q1044" i="6" s="1"/>
  <c r="U1044" i="6" s="1"/>
  <c r="AB1045" i="6"/>
  <c r="R1045" i="6" s="1"/>
  <c r="AU1045" i="6"/>
  <c r="AO1046" i="6" s="1"/>
  <c r="AR1046" i="6" s="1"/>
  <c r="AG1044" i="6"/>
  <c r="J1044" i="6"/>
  <c r="B1044" i="6" s="1"/>
  <c r="AS1046" i="6" l="1"/>
  <c r="V1044" i="6"/>
  <c r="AC1045" i="6"/>
  <c r="AN1045" i="6"/>
  <c r="AK1045" i="6" s="1"/>
  <c r="Y1046" i="6" l="1"/>
  <c r="F1046" i="6" s="1"/>
  <c r="AA1046" i="6"/>
  <c r="N1046" i="6" s="1"/>
  <c r="X1046" i="6"/>
  <c r="AT1046" i="6"/>
  <c r="AL1045" i="6"/>
  <c r="E1045" i="6" s="1"/>
  <c r="AE1045" i="6"/>
  <c r="AD1045" i="6"/>
  <c r="AF1045" i="6" s="1"/>
  <c r="D1045" i="6"/>
  <c r="S1045" i="6" s="1"/>
  <c r="T1045" i="6" s="1"/>
  <c r="I1045" i="6"/>
  <c r="AB1046" i="6" l="1"/>
  <c r="R1046" i="6" s="1"/>
  <c r="AU1046" i="6"/>
  <c r="AO1047" i="6" s="1"/>
  <c r="AR1047" i="6" s="1"/>
  <c r="AG1045" i="6"/>
  <c r="J1045" i="6"/>
  <c r="B1045" i="6" s="1"/>
  <c r="M1045" i="6"/>
  <c r="Q1045" i="6" s="1"/>
  <c r="U1045" i="6" s="1"/>
  <c r="AS1047" i="6" l="1"/>
  <c r="V1045" i="6"/>
  <c r="AC1046" i="6"/>
  <c r="AN1046" i="6"/>
  <c r="AK1046" i="6" s="1"/>
  <c r="AL1046" i="6" l="1"/>
  <c r="E1046" i="6" s="1"/>
  <c r="AE1046" i="6"/>
  <c r="AD1046" i="6"/>
  <c r="AF1046" i="6" s="1"/>
  <c r="D1046" i="6"/>
  <c r="Y1047" i="6"/>
  <c r="F1047" i="6" s="1"/>
  <c r="AA1047" i="6"/>
  <c r="N1047" i="6" s="1"/>
  <c r="X1047" i="6"/>
  <c r="AT1047" i="6"/>
  <c r="I1046" i="6"/>
  <c r="S1046" i="6" l="1"/>
  <c r="T1046" i="6" s="1"/>
  <c r="M1046" i="6"/>
  <c r="Q1046" i="6" s="1"/>
  <c r="U1046" i="6" s="1"/>
  <c r="AB1047" i="6"/>
  <c r="R1047" i="6" s="1"/>
  <c r="AU1047" i="6"/>
  <c r="AO1048" i="6" s="1"/>
  <c r="AR1048" i="6" s="1"/>
  <c r="AG1046" i="6"/>
  <c r="J1046" i="6"/>
  <c r="B1046" i="6" s="1"/>
  <c r="AS1048" i="6" l="1"/>
  <c r="AC1047" i="6"/>
  <c r="AN1047" i="6"/>
  <c r="AK1047" i="6" s="1"/>
  <c r="V1046" i="6"/>
  <c r="AL1047" i="6" l="1"/>
  <c r="E1047" i="6" s="1"/>
  <c r="AE1047" i="6"/>
  <c r="AD1047" i="6"/>
  <c r="D1047" i="6"/>
  <c r="S1047" i="6" s="1"/>
  <c r="T1047" i="6" s="1"/>
  <c r="Y1048" i="6"/>
  <c r="F1048" i="6" s="1"/>
  <c r="AA1048" i="6"/>
  <c r="N1048" i="6" s="1"/>
  <c r="X1048" i="6"/>
  <c r="AT1048" i="6"/>
  <c r="I1047" i="6"/>
  <c r="M1047" i="6" l="1"/>
  <c r="Q1047" i="6" s="1"/>
  <c r="U1047" i="6" s="1"/>
  <c r="AF1047" i="6"/>
  <c r="AG1047" i="6" s="1"/>
  <c r="AB1048" i="6"/>
  <c r="R1048" i="6" s="1"/>
  <c r="AU1048" i="6"/>
  <c r="AO1049" i="6" s="1"/>
  <c r="AR1049" i="6" s="1"/>
  <c r="J1047" i="6"/>
  <c r="B1047" i="6" s="1"/>
  <c r="AS1049" i="6" l="1"/>
  <c r="V1047" i="6"/>
  <c r="AC1048" i="6"/>
  <c r="AN1048" i="6"/>
  <c r="AK1048" i="6" s="1"/>
  <c r="AL1048" i="6" l="1"/>
  <c r="E1048" i="6" s="1"/>
  <c r="AE1048" i="6"/>
  <c r="AD1048" i="6"/>
  <c r="AF1048" i="6" s="1"/>
  <c r="D1048" i="6"/>
  <c r="S1048" i="6" s="1"/>
  <c r="T1048" i="6" s="1"/>
  <c r="Y1049" i="6"/>
  <c r="F1049" i="6" s="1"/>
  <c r="AA1049" i="6"/>
  <c r="N1049" i="6" s="1"/>
  <c r="X1049" i="6"/>
  <c r="AT1049" i="6"/>
  <c r="I1048" i="6"/>
  <c r="M1048" i="6" l="1"/>
  <c r="Q1048" i="6" s="1"/>
  <c r="U1048" i="6" s="1"/>
  <c r="AB1049" i="6"/>
  <c r="R1049" i="6" s="1"/>
  <c r="AU1049" i="6"/>
  <c r="AO1050" i="6" s="1"/>
  <c r="AR1050" i="6" s="1"/>
  <c r="AG1048" i="6"/>
  <c r="J1048" i="6"/>
  <c r="B1048" i="6" s="1"/>
  <c r="AS1050" i="6" l="1"/>
  <c r="V1048" i="6"/>
  <c r="AC1049" i="6"/>
  <c r="AN1049" i="6"/>
  <c r="AK1049" i="6" s="1"/>
  <c r="AL1049" i="6" l="1"/>
  <c r="E1049" i="6" s="1"/>
  <c r="AE1049" i="6"/>
  <c r="AD1049" i="6"/>
  <c r="D1049" i="6"/>
  <c r="S1049" i="6" s="1"/>
  <c r="T1049" i="6" s="1"/>
  <c r="Y1050" i="6"/>
  <c r="F1050" i="6" s="1"/>
  <c r="AA1050" i="6"/>
  <c r="N1050" i="6" s="1"/>
  <c r="X1050" i="6"/>
  <c r="AT1050" i="6"/>
  <c r="I1049" i="6"/>
  <c r="AF1049" i="6" l="1"/>
  <c r="M1049" i="6"/>
  <c r="Q1049" i="6" s="1"/>
  <c r="U1049" i="6" s="1"/>
  <c r="AB1050" i="6"/>
  <c r="R1050" i="6" s="1"/>
  <c r="AU1050" i="6"/>
  <c r="AO1051" i="6" s="1"/>
  <c r="AR1051" i="6" s="1"/>
  <c r="AG1049" i="6"/>
  <c r="J1049" i="6"/>
  <c r="B1049" i="6" s="1"/>
  <c r="AS1051" i="6" l="1"/>
  <c r="V1049" i="6"/>
  <c r="AC1050" i="6"/>
  <c r="AN1050" i="6"/>
  <c r="AK1050" i="6" s="1"/>
  <c r="AL1050" i="6" l="1"/>
  <c r="E1050" i="6" s="1"/>
  <c r="AE1050" i="6"/>
  <c r="AD1050" i="6"/>
  <c r="D1050" i="6"/>
  <c r="S1050" i="6" s="1"/>
  <c r="T1050" i="6" s="1"/>
  <c r="Y1051" i="6"/>
  <c r="F1051" i="6" s="1"/>
  <c r="AA1051" i="6"/>
  <c r="N1051" i="6" s="1"/>
  <c r="X1051" i="6"/>
  <c r="AT1051" i="6"/>
  <c r="I1050" i="6"/>
  <c r="AF1050" i="6" l="1"/>
  <c r="M1050" i="6"/>
  <c r="Q1050" i="6" s="1"/>
  <c r="U1050" i="6" s="1"/>
  <c r="AB1051" i="6"/>
  <c r="R1051" i="6" s="1"/>
  <c r="AU1051" i="6"/>
  <c r="AO1052" i="6" s="1"/>
  <c r="AR1052" i="6" s="1"/>
  <c r="AG1050" i="6"/>
  <c r="J1050" i="6"/>
  <c r="B1050" i="6" s="1"/>
  <c r="AS1052" i="6" l="1"/>
  <c r="AC1051" i="6"/>
  <c r="AN1051" i="6"/>
  <c r="AK1051" i="6" s="1"/>
  <c r="V1050" i="6"/>
  <c r="AL1051" i="6" l="1"/>
  <c r="E1051" i="6" s="1"/>
  <c r="AE1051" i="6"/>
  <c r="AD1051" i="6"/>
  <c r="AF1051" i="6" s="1"/>
  <c r="D1051" i="6"/>
  <c r="S1051" i="6" s="1"/>
  <c r="T1051" i="6" s="1"/>
  <c r="Y1052" i="6"/>
  <c r="F1052" i="6" s="1"/>
  <c r="AA1052" i="6"/>
  <c r="N1052" i="6" s="1"/>
  <c r="X1052" i="6"/>
  <c r="AT1052" i="6"/>
  <c r="I1051" i="6"/>
  <c r="M1051" i="6" l="1"/>
  <c r="Q1051" i="6" s="1"/>
  <c r="AB1052" i="6"/>
  <c r="R1052" i="6" s="1"/>
  <c r="AU1052" i="6"/>
  <c r="AN1052" i="6" s="1"/>
  <c r="AK1052" i="6" s="1"/>
  <c r="AG1051" i="6"/>
  <c r="J1051" i="6"/>
  <c r="B1051" i="6" s="1"/>
  <c r="U1051" i="6"/>
  <c r="AO1053" i="6" l="1"/>
  <c r="AR1053" i="6" s="1"/>
  <c r="AS1053" i="6"/>
  <c r="V1051" i="6"/>
  <c r="AC1052" i="6"/>
  <c r="I1052" i="6" s="1"/>
  <c r="AL1052" i="6"/>
  <c r="E1052" i="6" s="1"/>
  <c r="AE1052" i="6"/>
  <c r="AD1052" i="6"/>
  <c r="D1052" i="6"/>
  <c r="M1052" i="6" l="1"/>
  <c r="Q1052" i="6" s="1"/>
  <c r="AT1053" i="6"/>
  <c r="Y1053" i="6"/>
  <c r="F1053" i="6" s="1"/>
  <c r="X1053" i="6"/>
  <c r="J1052" i="6" s="1"/>
  <c r="B1052" i="6" s="1"/>
  <c r="AF1052" i="6"/>
  <c r="S1052" i="6"/>
  <c r="T1052" i="6" s="1"/>
  <c r="U1052" i="6" l="1"/>
  <c r="V1052" i="6" s="1"/>
  <c r="AB1053" i="6"/>
  <c r="R1053" i="6" s="1"/>
  <c r="AU1053" i="6"/>
  <c r="AO1054" i="6" s="1"/>
  <c r="AR1054" i="6" s="1"/>
  <c r="AA1053" i="6"/>
  <c r="N1053" i="6" s="1"/>
  <c r="AG1052" i="6"/>
  <c r="AS1054" i="6" l="1"/>
  <c r="AN1053" i="6"/>
  <c r="AK1053" i="6" s="1"/>
  <c r="AC1053" i="6"/>
  <c r="I1053" i="6" s="1"/>
  <c r="D1053" i="6" l="1"/>
  <c r="AL1053" i="6"/>
  <c r="E1053" i="6" s="1"/>
  <c r="AD1053" i="6"/>
  <c r="AE1053" i="6"/>
  <c r="Y1054" i="6"/>
  <c r="F1054" i="6" s="1"/>
  <c r="X1054" i="6"/>
  <c r="AT1054" i="6"/>
  <c r="M1053" i="6" l="1"/>
  <c r="Q1053" i="6" s="1"/>
  <c r="AB1054" i="6"/>
  <c r="R1054" i="6" s="1"/>
  <c r="AU1054" i="6"/>
  <c r="AF1053" i="6"/>
  <c r="AG1053" i="6" s="1"/>
  <c r="J1053" i="6"/>
  <c r="B1053" i="6" s="1"/>
  <c r="AA1054" i="6"/>
  <c r="N1054" i="6" s="1"/>
  <c r="S1053" i="6"/>
  <c r="T1053" i="6" s="1"/>
  <c r="U1053" i="6" s="1"/>
  <c r="AN1054" i="6" l="1"/>
  <c r="AK1054" i="6" s="1"/>
  <c r="AO1055" i="6"/>
  <c r="AR1055" i="6" s="1"/>
  <c r="D1054" i="6"/>
  <c r="AL1054" i="6"/>
  <c r="E1054" i="6" s="1"/>
  <c r="AE1054" i="6"/>
  <c r="AD1054" i="6"/>
  <c r="V1053" i="6"/>
  <c r="AC1054" i="6"/>
  <c r="I1054" i="6" s="1"/>
  <c r="AS1055" i="6" l="1"/>
  <c r="M1054" i="6"/>
  <c r="Q1054" i="6" s="1"/>
  <c r="X1055" i="6"/>
  <c r="AT1055" i="6"/>
  <c r="AB1055" i="6" s="1"/>
  <c r="R1055" i="6" s="1"/>
  <c r="AA1055" i="6"/>
  <c r="N1055" i="6" s="1"/>
  <c r="Y1055" i="6"/>
  <c r="F1055" i="6" s="1"/>
  <c r="AF1054" i="6"/>
  <c r="S1054" i="6"/>
  <c r="T1054" i="6" s="1"/>
  <c r="AU1055" i="6" l="1"/>
  <c r="U1054" i="6"/>
  <c r="AO1056" i="6"/>
  <c r="AR1056" i="6" s="1"/>
  <c r="AG1054" i="6"/>
  <c r="J1054" i="6"/>
  <c r="B1054" i="6" s="1"/>
  <c r="V1054" i="6" l="1"/>
  <c r="AS1056" i="6"/>
  <c r="AC1055" i="6"/>
  <c r="I1055" i="6" s="1"/>
  <c r="AN1055" i="6"/>
  <c r="AK1055" i="6" s="1"/>
  <c r="X1056" i="6" l="1"/>
  <c r="AT1056" i="6"/>
  <c r="Y1056" i="6"/>
  <c r="F1056" i="6" s="1"/>
  <c r="AE1055" i="6"/>
  <c r="AD1055" i="6"/>
  <c r="D1055" i="6"/>
  <c r="AL1055" i="6"/>
  <c r="E1055" i="6" s="1"/>
  <c r="S1055" i="6" l="1"/>
  <c r="T1055" i="6" s="1"/>
  <c r="AB1056" i="6"/>
  <c r="R1056" i="6" s="1"/>
  <c r="AU1056" i="6"/>
  <c r="AO1057" i="6" s="1"/>
  <c r="AR1057" i="6" s="1"/>
  <c r="AF1055" i="6"/>
  <c r="AG1055" i="6" s="1"/>
  <c r="J1055" i="6"/>
  <c r="B1055" i="6" s="1"/>
  <c r="M1055" i="6"/>
  <c r="Q1055" i="6" s="1"/>
  <c r="U1055" i="6" s="1"/>
  <c r="AA1056" i="6"/>
  <c r="N1056" i="6" s="1"/>
  <c r="AS1057" i="6" l="1"/>
  <c r="V1055" i="6"/>
  <c r="AN1056" i="6"/>
  <c r="AK1056" i="6" s="1"/>
  <c r="AC1056" i="6"/>
  <c r="X1057" i="6" l="1"/>
  <c r="Y1057" i="6"/>
  <c r="F1057" i="6" s="1"/>
  <c r="AT1057" i="6"/>
  <c r="I1056" i="6"/>
  <c r="AD1056" i="6"/>
  <c r="AL1056" i="6"/>
  <c r="E1056" i="6" s="1"/>
  <c r="AE1056" i="6"/>
  <c r="D1056" i="6"/>
  <c r="AB1057" i="6" l="1"/>
  <c r="R1057" i="6" s="1"/>
  <c r="AU1057" i="6"/>
  <c r="AF1056" i="6"/>
  <c r="AG1056" i="6" s="1"/>
  <c r="AA1057" i="6"/>
  <c r="N1057" i="6" s="1"/>
  <c r="S1056" i="6"/>
  <c r="T1056" i="6" s="1"/>
  <c r="M1056" i="6"/>
  <c r="Q1056" i="6" s="1"/>
  <c r="J1056" i="6"/>
  <c r="B1056" i="6" s="1"/>
  <c r="AN1057" i="6" l="1"/>
  <c r="AK1057" i="6" s="1"/>
  <c r="AO1058" i="6"/>
  <c r="AR1058" i="6" s="1"/>
  <c r="AE1057" i="6"/>
  <c r="AD1057" i="6"/>
  <c r="D1057" i="6"/>
  <c r="AL1057" i="6"/>
  <c r="E1057" i="6" s="1"/>
  <c r="AC1057" i="6"/>
  <c r="U1056" i="6"/>
  <c r="V1056" i="6" s="1"/>
  <c r="AS1058" i="6" l="1"/>
  <c r="S1057" i="6"/>
  <c r="T1057" i="6" s="1"/>
  <c r="Y1058" i="6"/>
  <c r="F1058" i="6" s="1"/>
  <c r="AA1058" i="6"/>
  <c r="N1058" i="6" s="1"/>
  <c r="X1058" i="6"/>
  <c r="AT1058" i="6"/>
  <c r="AB1058" i="6" s="1"/>
  <c r="R1058" i="6" s="1"/>
  <c r="I1057" i="6"/>
  <c r="AF1057" i="6"/>
  <c r="M1057" i="6"/>
  <c r="Q1057" i="6" s="1"/>
  <c r="AU1058" i="6" l="1"/>
  <c r="AO1059" i="6" s="1"/>
  <c r="AR1059" i="6" s="1"/>
  <c r="U1057" i="6"/>
  <c r="AG1057" i="6"/>
  <c r="J1057" i="6"/>
  <c r="B1057" i="6" s="1"/>
  <c r="AS1059" i="6" l="1"/>
  <c r="V1057" i="6"/>
  <c r="AC1058" i="6"/>
  <c r="AN1058" i="6"/>
  <c r="AK1058" i="6" s="1"/>
  <c r="D1058" i="6" l="1"/>
  <c r="AE1058" i="6"/>
  <c r="AD1058" i="6"/>
  <c r="AF1058" i="6" s="1"/>
  <c r="AL1058" i="6"/>
  <c r="E1058" i="6" s="1"/>
  <c r="X1059" i="6"/>
  <c r="AT1059" i="6"/>
  <c r="Y1059" i="6"/>
  <c r="F1059" i="6" s="1"/>
  <c r="I1058" i="6"/>
  <c r="AB1059" i="6" l="1"/>
  <c r="R1059" i="6" s="1"/>
  <c r="AU1059" i="6"/>
  <c r="AA1059" i="6"/>
  <c r="N1059" i="6" s="1"/>
  <c r="M1058" i="6"/>
  <c r="Q1058" i="6" s="1"/>
  <c r="U1058" i="6" s="1"/>
  <c r="AG1058" i="6"/>
  <c r="J1058" i="6"/>
  <c r="S1058" i="6"/>
  <c r="T1058" i="6" s="1"/>
  <c r="B1058" i="6"/>
  <c r="V1058" i="6" l="1"/>
  <c r="AN1059" i="6"/>
  <c r="AO1060" i="6"/>
  <c r="AR1060" i="6" s="1"/>
  <c r="AE1059" i="6"/>
  <c r="AC1059" i="6"/>
  <c r="AK1059" i="6" l="1"/>
  <c r="D1059" i="6" s="1"/>
  <c r="AL1059" i="6"/>
  <c r="E1059" i="6" s="1"/>
  <c r="AD1059" i="6"/>
  <c r="AF1059" i="6" s="1"/>
  <c r="AS1060" i="6"/>
  <c r="AT1060" i="6"/>
  <c r="AB1060" i="6" s="1"/>
  <c r="R1060" i="6" s="1"/>
  <c r="Y1060" i="6"/>
  <c r="F1060" i="6" s="1"/>
  <c r="X1060" i="6"/>
  <c r="I1059" i="6"/>
  <c r="M1059" i="6" l="1"/>
  <c r="Q1059" i="6" s="1"/>
  <c r="S1059" i="6"/>
  <c r="T1059" i="6" s="1"/>
  <c r="AU1060" i="6"/>
  <c r="AO1061" i="6" s="1"/>
  <c r="AR1061" i="6" s="1"/>
  <c r="U1059" i="6"/>
  <c r="AA1060" i="6"/>
  <c r="N1060" i="6" s="1"/>
  <c r="J1059" i="6"/>
  <c r="B1059" i="6" s="1"/>
  <c r="AG1059" i="6"/>
  <c r="AN1060" i="6" l="1"/>
  <c r="AK1060" i="6" s="1"/>
  <c r="V1059" i="6"/>
  <c r="AS1061" i="6"/>
  <c r="AD1060" i="6"/>
  <c r="AL1060" i="6"/>
  <c r="E1060" i="6" s="1"/>
  <c r="D1060" i="6"/>
  <c r="AE1060" i="6"/>
  <c r="AC1060" i="6"/>
  <c r="S1060" i="6" l="1"/>
  <c r="T1060" i="6" s="1"/>
  <c r="M1060" i="6"/>
  <c r="Q1060" i="6" s="1"/>
  <c r="X1061" i="6"/>
  <c r="AT1061" i="6"/>
  <c r="Y1061" i="6"/>
  <c r="F1061" i="6" s="1"/>
  <c r="I1060" i="6"/>
  <c r="AF1060" i="6"/>
  <c r="U1060" i="6" l="1"/>
  <c r="AB1061" i="6"/>
  <c r="R1061" i="6" s="1"/>
  <c r="AU1061" i="6"/>
  <c r="AO1062" i="6" s="1"/>
  <c r="AR1062" i="6" s="1"/>
  <c r="AA1061" i="6"/>
  <c r="N1061" i="6" s="1"/>
  <c r="J1060" i="6"/>
  <c r="B1060" i="6" s="1"/>
  <c r="V1060" i="6" s="1"/>
  <c r="AG1060" i="6"/>
  <c r="AS1062" i="6" l="1"/>
  <c r="AC1061" i="6"/>
  <c r="AN1061" i="6"/>
  <c r="AK1061" i="6" s="1"/>
  <c r="AL1061" i="6" l="1"/>
  <c r="E1061" i="6" s="1"/>
  <c r="AD1061" i="6"/>
  <c r="AE1061" i="6"/>
  <c r="M1061" i="6" s="1"/>
  <c r="Q1061" i="6" s="1"/>
  <c r="D1061" i="6"/>
  <c r="S1061" i="6" s="1"/>
  <c r="T1061" i="6" s="1"/>
  <c r="I1061" i="6"/>
  <c r="X1062" i="6"/>
  <c r="AT1062" i="6"/>
  <c r="Y1062" i="6"/>
  <c r="F1062" i="6" s="1"/>
  <c r="AB1062" i="6" l="1"/>
  <c r="R1062" i="6" s="1"/>
  <c r="AU1062" i="6"/>
  <c r="J1061" i="6"/>
  <c r="B1061" i="6" s="1"/>
  <c r="U1061" i="6"/>
  <c r="AA1062" i="6"/>
  <c r="N1062" i="6" s="1"/>
  <c r="AF1061" i="6"/>
  <c r="AG1061" i="6" s="1"/>
  <c r="AN1062" i="6" l="1"/>
  <c r="AK1062" i="6" s="1"/>
  <c r="AO1063" i="6"/>
  <c r="AR1063" i="6" s="1"/>
  <c r="AE1062" i="6"/>
  <c r="AD1062" i="6"/>
  <c r="D1062" i="6"/>
  <c r="AL1062" i="6"/>
  <c r="E1062" i="6" s="1"/>
  <c r="AC1062" i="6"/>
  <c r="I1062" i="6" s="1"/>
  <c r="V1061" i="6"/>
  <c r="AS1063" i="6" l="1"/>
  <c r="S1062" i="6"/>
  <c r="T1062" i="6" s="1"/>
  <c r="M1062" i="6"/>
  <c r="Q1062" i="6" s="1"/>
  <c r="U1062" i="6" s="1"/>
  <c r="Y1063" i="6"/>
  <c r="F1063" i="6" s="1"/>
  <c r="X1063" i="6"/>
  <c r="AT1063" i="6"/>
  <c r="AB1063" i="6" s="1"/>
  <c r="R1063" i="6" s="1"/>
  <c r="AF1062" i="6"/>
  <c r="AU1063" i="6" l="1"/>
  <c r="AG1062" i="6"/>
  <c r="J1062" i="6"/>
  <c r="B1062" i="6" s="1"/>
  <c r="V1062" i="6" s="1"/>
  <c r="AA1063" i="6"/>
  <c r="N1063" i="6" s="1"/>
  <c r="AN1063" i="6"/>
  <c r="AK1063" i="6" s="1"/>
  <c r="AO1064" i="6"/>
  <c r="AR1064" i="6" s="1"/>
  <c r="AS1064" i="6" l="1"/>
  <c r="AL1063" i="6"/>
  <c r="E1063" i="6" s="1"/>
  <c r="AE1063" i="6"/>
  <c r="AD1063" i="6"/>
  <c r="D1063" i="6"/>
  <c r="AC1063" i="6"/>
  <c r="M1063" i="6" l="1"/>
  <c r="Q1063" i="6" s="1"/>
  <c r="S1063" i="6"/>
  <c r="T1063" i="6" s="1"/>
  <c r="I1063" i="6"/>
  <c r="AF1063" i="6"/>
  <c r="X1064" i="6"/>
  <c r="AT1064" i="6"/>
  <c r="Y1064" i="6"/>
  <c r="F1064" i="6" s="1"/>
  <c r="U1063" i="6" l="1"/>
  <c r="AB1064" i="6"/>
  <c r="R1064" i="6" s="1"/>
  <c r="AU1064" i="6"/>
  <c r="AO1065" i="6" s="1"/>
  <c r="AR1065" i="6" s="1"/>
  <c r="AG1063" i="6"/>
  <c r="J1063" i="6"/>
  <c r="B1063" i="6" s="1"/>
  <c r="V1063" i="6" s="1"/>
  <c r="AA1064" i="6"/>
  <c r="N1064" i="6" s="1"/>
  <c r="AS1065" i="6" l="1"/>
  <c r="AC1064" i="6"/>
  <c r="AN1064" i="6"/>
  <c r="AK1064" i="6" s="1"/>
  <c r="AL1064" i="6" l="1"/>
  <c r="E1064" i="6" s="1"/>
  <c r="AE1064" i="6"/>
  <c r="M1064" i="6" s="1"/>
  <c r="Q1064" i="6" s="1"/>
  <c r="D1064" i="6"/>
  <c r="AD1064" i="6"/>
  <c r="AF1064" i="6" s="1"/>
  <c r="I1064" i="6"/>
  <c r="X1065" i="6"/>
  <c r="AT1065" i="6"/>
  <c r="Y1065" i="6"/>
  <c r="F1065" i="6" s="1"/>
  <c r="AB1065" i="6" l="1"/>
  <c r="R1065" i="6" s="1"/>
  <c r="AU1065" i="6"/>
  <c r="AO1066" i="6" s="1"/>
  <c r="AR1066" i="6" s="1"/>
  <c r="S1064" i="6"/>
  <c r="T1064" i="6" s="1"/>
  <c r="U1064" i="6" s="1"/>
  <c r="J1064" i="6"/>
  <c r="B1064" i="6" s="1"/>
  <c r="AG1064" i="6"/>
  <c r="AA1065" i="6"/>
  <c r="N1065" i="6" s="1"/>
  <c r="AS1066" i="6" l="1"/>
  <c r="AC1065" i="6"/>
  <c r="I1065" i="6" s="1"/>
  <c r="AN1065" i="6"/>
  <c r="AK1065" i="6" s="1"/>
  <c r="V1064" i="6"/>
  <c r="AE1065" i="6" l="1"/>
  <c r="D1065" i="6"/>
  <c r="AD1065" i="6"/>
  <c r="AL1065" i="6"/>
  <c r="E1065" i="6" s="1"/>
  <c r="X1066" i="6"/>
  <c r="AT1066" i="6"/>
  <c r="Y1066" i="6"/>
  <c r="F1066" i="6" s="1"/>
  <c r="AF1065" i="6" l="1"/>
  <c r="AB1066" i="6"/>
  <c r="R1066" i="6" s="1"/>
  <c r="AU1066" i="6"/>
  <c r="AN1066" i="6" s="1"/>
  <c r="AK1066" i="6" s="1"/>
  <c r="S1065" i="6"/>
  <c r="T1065" i="6" s="1"/>
  <c r="AG1065" i="6"/>
  <c r="J1065" i="6"/>
  <c r="B1065" i="6" s="1"/>
  <c r="AA1066" i="6"/>
  <c r="N1066" i="6" s="1"/>
  <c r="M1065" i="6"/>
  <c r="Q1065" i="6" s="1"/>
  <c r="AO1067" i="6" l="1"/>
  <c r="AR1067" i="6" s="1"/>
  <c r="U1065" i="6"/>
  <c r="D1066" i="6"/>
  <c r="AD1066" i="6"/>
  <c r="AE1066" i="6"/>
  <c r="AL1066" i="6"/>
  <c r="E1066" i="6" s="1"/>
  <c r="V1065" i="6"/>
  <c r="AC1066" i="6"/>
  <c r="I1066" i="6" s="1"/>
  <c r="AS1067" i="6" l="1"/>
  <c r="AA1067" i="6" s="1"/>
  <c r="N1067" i="6" s="1"/>
  <c r="X1067" i="6"/>
  <c r="AT1067" i="6"/>
  <c r="AB1067" i="6" s="1"/>
  <c r="R1067" i="6" s="1"/>
  <c r="Y1067" i="6"/>
  <c r="F1067" i="6" s="1"/>
  <c r="M1066" i="6"/>
  <c r="Q1066" i="6" s="1"/>
  <c r="AF1066" i="6"/>
  <c r="S1066" i="6"/>
  <c r="T1066" i="6" s="1"/>
  <c r="AU1067" i="6" l="1"/>
  <c r="U1066" i="6"/>
  <c r="AG1066" i="6"/>
  <c r="J1066" i="6"/>
  <c r="B1066" i="6" s="1"/>
  <c r="V1066" i="6" s="1"/>
  <c r="AO1068" i="6"/>
  <c r="AR1068" i="6" s="1"/>
  <c r="AS1068" i="6" l="1"/>
  <c r="AC1067" i="6"/>
  <c r="AN1067" i="6"/>
  <c r="AK1067" i="6" s="1"/>
  <c r="D1067" i="6" l="1"/>
  <c r="AD1067" i="6"/>
  <c r="AL1067" i="6"/>
  <c r="E1067" i="6" s="1"/>
  <c r="AE1067" i="6"/>
  <c r="Y1068" i="6"/>
  <c r="F1068" i="6" s="1"/>
  <c r="X1068" i="6"/>
  <c r="AT1068" i="6"/>
  <c r="I1067" i="6"/>
  <c r="M1067" i="6" l="1"/>
  <c r="Q1067" i="6" s="1"/>
  <c r="AB1068" i="6"/>
  <c r="R1068" i="6" s="1"/>
  <c r="AU1068" i="6"/>
  <c r="AN1068" i="6" s="1"/>
  <c r="AK1068" i="6" s="1"/>
  <c r="S1067" i="6"/>
  <c r="T1067" i="6" s="1"/>
  <c r="J1067" i="6"/>
  <c r="B1067" i="6" s="1"/>
  <c r="AF1067" i="6"/>
  <c r="AG1067" i="6" s="1"/>
  <c r="AA1068" i="6"/>
  <c r="N1068" i="6" s="1"/>
  <c r="U1067" i="6" l="1"/>
  <c r="AO1069" i="6"/>
  <c r="AR1069" i="6" s="1"/>
  <c r="V1067" i="6"/>
  <c r="AE1068" i="6"/>
  <c r="AD1068" i="6"/>
  <c r="D1068" i="6"/>
  <c r="AL1068" i="6"/>
  <c r="E1068" i="6" s="1"/>
  <c r="AC1068" i="6"/>
  <c r="I1068" i="6" s="1"/>
  <c r="AS1069" i="6" l="1"/>
  <c r="S1068" i="6"/>
  <c r="T1068" i="6" s="1"/>
  <c r="X1069" i="6"/>
  <c r="AT1069" i="6"/>
  <c r="Y1069" i="6"/>
  <c r="F1069" i="6" s="1"/>
  <c r="AF1068" i="6"/>
  <c r="M1068" i="6"/>
  <c r="Q1068" i="6" s="1"/>
  <c r="U1068" i="6" s="1"/>
  <c r="AB1069" i="6" l="1"/>
  <c r="R1069" i="6" s="1"/>
  <c r="AU1069" i="6"/>
  <c r="AO1070" i="6" s="1"/>
  <c r="AR1070" i="6" s="1"/>
  <c r="J1068" i="6"/>
  <c r="B1068" i="6" s="1"/>
  <c r="V1068" i="6" s="1"/>
  <c r="AG1068" i="6"/>
  <c r="AA1069" i="6"/>
  <c r="N1069" i="6" s="1"/>
  <c r="AS1070" i="6" l="1"/>
  <c r="AC1069" i="6"/>
  <c r="AN1069" i="6"/>
  <c r="AK1069" i="6" s="1"/>
  <c r="AL1069" i="6" l="1"/>
  <c r="E1069" i="6" s="1"/>
  <c r="AE1069" i="6"/>
  <c r="D1069" i="6"/>
  <c r="AD1069" i="6"/>
  <c r="AF1069" i="6" s="1"/>
  <c r="I1069" i="6"/>
  <c r="X1070" i="6"/>
  <c r="AT1070" i="6"/>
  <c r="Y1070" i="6"/>
  <c r="F1070" i="6" s="1"/>
  <c r="M1069" i="6" l="1"/>
  <c r="Q1069" i="6" s="1"/>
  <c r="AB1070" i="6"/>
  <c r="R1070" i="6" s="1"/>
  <c r="AU1070" i="6"/>
  <c r="S1069" i="6"/>
  <c r="T1069" i="6" s="1"/>
  <c r="J1069" i="6"/>
  <c r="B1069" i="6" s="1"/>
  <c r="AG1069" i="6"/>
  <c r="AA1070" i="6"/>
  <c r="N1070" i="6" s="1"/>
  <c r="AO1071" i="6"/>
  <c r="AR1071" i="6" s="1"/>
  <c r="U1069" i="6" l="1"/>
  <c r="AS1071" i="6"/>
  <c r="AC1070" i="6"/>
  <c r="I1070" i="6" s="1"/>
  <c r="AN1070" i="6"/>
  <c r="AK1070" i="6" s="1"/>
  <c r="V1069" i="6"/>
  <c r="AE1070" i="6" l="1"/>
  <c r="D1070" i="6"/>
  <c r="AD1070" i="6"/>
  <c r="AL1070" i="6"/>
  <c r="E1070" i="6" s="1"/>
  <c r="X1071" i="6"/>
  <c r="AT1071" i="6"/>
  <c r="Y1071" i="6"/>
  <c r="F1071" i="6" s="1"/>
  <c r="AF1070" i="6" l="1"/>
  <c r="AG1070" i="6" s="1"/>
  <c r="AB1071" i="6"/>
  <c r="R1071" i="6" s="1"/>
  <c r="AU1071" i="6"/>
  <c r="AN1071" i="6" s="1"/>
  <c r="AK1071" i="6" s="1"/>
  <c r="S1070" i="6"/>
  <c r="T1070" i="6" s="1"/>
  <c r="J1070" i="6"/>
  <c r="B1070" i="6" s="1"/>
  <c r="AA1071" i="6"/>
  <c r="N1071" i="6" s="1"/>
  <c r="M1070" i="6"/>
  <c r="Q1070" i="6" s="1"/>
  <c r="AO1072" i="6" l="1"/>
  <c r="AR1072" i="6" s="1"/>
  <c r="U1070" i="6"/>
  <c r="V1070" i="6" s="1"/>
  <c r="D1071" i="6"/>
  <c r="AD1071" i="6"/>
  <c r="AL1071" i="6"/>
  <c r="E1071" i="6" s="1"/>
  <c r="AE1071" i="6"/>
  <c r="AC1071" i="6"/>
  <c r="I1071" i="6" s="1"/>
  <c r="AS1072" i="6" l="1"/>
  <c r="M1071" i="6"/>
  <c r="Q1071" i="6" s="1"/>
  <c r="AF1071" i="6"/>
  <c r="Y1072" i="6"/>
  <c r="F1072" i="6" s="1"/>
  <c r="X1072" i="6"/>
  <c r="AT1072" i="6"/>
  <c r="S1071" i="6"/>
  <c r="T1071" i="6" s="1"/>
  <c r="U1071" i="6" l="1"/>
  <c r="AB1072" i="6"/>
  <c r="R1072" i="6" s="1"/>
  <c r="AU1072" i="6"/>
  <c r="AA1072" i="6"/>
  <c r="N1072" i="6" s="1"/>
  <c r="AG1071" i="6"/>
  <c r="J1071" i="6"/>
  <c r="B1071" i="6" s="1"/>
  <c r="V1071" i="6" s="1"/>
  <c r="AN1072" i="6" l="1"/>
  <c r="AK1072" i="6" s="1"/>
  <c r="AO1073" i="6"/>
  <c r="AR1073" i="6" s="1"/>
  <c r="AD1072" i="6"/>
  <c r="AL1072" i="6"/>
  <c r="E1072" i="6" s="1"/>
  <c r="AE1072" i="6"/>
  <c r="D1072" i="6"/>
  <c r="AC1072" i="6"/>
  <c r="AS1073" i="6" l="1"/>
  <c r="S1072" i="6"/>
  <c r="T1072" i="6" s="1"/>
  <c r="M1072" i="6"/>
  <c r="Q1072" i="6" s="1"/>
  <c r="U1072" i="6" s="1"/>
  <c r="X1073" i="6"/>
  <c r="AT1073" i="6"/>
  <c r="AB1073" i="6" s="1"/>
  <c r="R1073" i="6" s="1"/>
  <c r="Y1073" i="6"/>
  <c r="F1073" i="6" s="1"/>
  <c r="I1072" i="6"/>
  <c r="AF1072" i="6"/>
  <c r="AU1073" i="6" l="1"/>
  <c r="AO1074" i="6" s="1"/>
  <c r="AR1074" i="6" s="1"/>
  <c r="AG1072" i="6"/>
  <c r="J1072" i="6"/>
  <c r="B1072" i="6" s="1"/>
  <c r="V1072" i="6" s="1"/>
  <c r="AA1073" i="6"/>
  <c r="N1073" i="6" s="1"/>
  <c r="AN1073" i="6" l="1"/>
  <c r="AK1073" i="6" s="1"/>
  <c r="D1073" i="6" s="1"/>
  <c r="AS1074" i="6"/>
  <c r="AD1073" i="6"/>
  <c r="AL1073" i="6"/>
  <c r="E1073" i="6" s="1"/>
  <c r="AE1073" i="6"/>
  <c r="AC1073" i="6"/>
  <c r="S1073" i="6" l="1"/>
  <c r="T1073" i="6" s="1"/>
  <c r="M1073" i="6"/>
  <c r="Q1073" i="6" s="1"/>
  <c r="U1073" i="6" s="1"/>
  <c r="X1074" i="6"/>
  <c r="AT1074" i="6"/>
  <c r="Y1074" i="6"/>
  <c r="F1074" i="6" s="1"/>
  <c r="I1073" i="6"/>
  <c r="AF1073" i="6"/>
  <c r="AB1074" i="6" l="1"/>
  <c r="R1074" i="6" s="1"/>
  <c r="AU1074" i="6"/>
  <c r="AO1075" i="6" s="1"/>
  <c r="AR1075" i="6" s="1"/>
  <c r="AG1073" i="6"/>
  <c r="J1073" i="6"/>
  <c r="B1073" i="6" s="1"/>
  <c r="V1073" i="6" s="1"/>
  <c r="AA1074" i="6"/>
  <c r="N1074" i="6" s="1"/>
  <c r="AS1075" i="6" l="1"/>
  <c r="AN1074" i="6"/>
  <c r="AC1074" i="6"/>
  <c r="AL1074" i="6" l="1"/>
  <c r="E1074" i="6" s="1"/>
  <c r="AK1074" i="6"/>
  <c r="D1074" i="6" s="1"/>
  <c r="AD1074" i="6"/>
  <c r="AE1074" i="6"/>
  <c r="X1075" i="6"/>
  <c r="AT1075" i="6"/>
  <c r="Y1075" i="6"/>
  <c r="F1075" i="6" s="1"/>
  <c r="I1074" i="6"/>
  <c r="M1074" i="6" l="1"/>
  <c r="Q1074" i="6" s="1"/>
  <c r="S1074" i="6"/>
  <c r="T1074" i="6" s="1"/>
  <c r="AF1074" i="6"/>
  <c r="AG1074" i="6" s="1"/>
  <c r="AB1075" i="6"/>
  <c r="R1075" i="6" s="1"/>
  <c r="AU1075" i="6"/>
  <c r="AO1076" i="6" s="1"/>
  <c r="AR1076" i="6" s="1"/>
  <c r="J1074" i="6"/>
  <c r="B1074" i="6" s="1"/>
  <c r="AA1075" i="6"/>
  <c r="N1075" i="6" s="1"/>
  <c r="U1074" i="6" l="1"/>
  <c r="V1074" i="6"/>
  <c r="AN1075" i="6"/>
  <c r="AK1075" i="6" s="1"/>
  <c r="D1075" i="6" s="1"/>
  <c r="AS1076" i="6"/>
  <c r="AC1075" i="6"/>
  <c r="AD1075" i="6" l="1"/>
  <c r="AE1075" i="6"/>
  <c r="AL1075" i="6"/>
  <c r="E1075" i="6" s="1"/>
  <c r="S1075" i="6"/>
  <c r="T1075" i="6" s="1"/>
  <c r="X1076" i="6"/>
  <c r="AT1076" i="6"/>
  <c r="Y1076" i="6"/>
  <c r="F1076" i="6" s="1"/>
  <c r="AA1076" i="6"/>
  <c r="N1076" i="6" s="1"/>
  <c r="I1075" i="6"/>
  <c r="AF1075" i="6"/>
  <c r="M1075" i="6" l="1"/>
  <c r="Q1075" i="6" s="1"/>
  <c r="U1075" i="6" s="1"/>
  <c r="AB1076" i="6"/>
  <c r="R1076" i="6" s="1"/>
  <c r="AU1076" i="6"/>
  <c r="AO1077" i="6" s="1"/>
  <c r="AR1077" i="6" s="1"/>
  <c r="AG1075" i="6"/>
  <c r="J1075" i="6"/>
  <c r="B1075" i="6" s="1"/>
  <c r="V1075" i="6" s="1"/>
  <c r="AS1077" i="6" l="1"/>
  <c r="AC1076" i="6"/>
  <c r="I1076" i="6" s="1"/>
  <c r="AN1076" i="6"/>
  <c r="AK1076" i="6" s="1"/>
  <c r="Y1077" i="6" l="1"/>
  <c r="F1077" i="6" s="1"/>
  <c r="AA1077" i="6"/>
  <c r="N1077" i="6" s="1"/>
  <c r="X1077" i="6"/>
  <c r="AT1077" i="6"/>
  <c r="AD1076" i="6"/>
  <c r="AL1076" i="6"/>
  <c r="E1076" i="6" s="1"/>
  <c r="AE1076" i="6"/>
  <c r="D1076" i="6"/>
  <c r="S1076" i="6" s="1"/>
  <c r="T1076" i="6" s="1"/>
  <c r="M1076" i="6" l="1"/>
  <c r="Q1076" i="6" s="1"/>
  <c r="U1076" i="6" s="1"/>
  <c r="AB1077" i="6"/>
  <c r="R1077" i="6" s="1"/>
  <c r="AU1077" i="6"/>
  <c r="J1076" i="6"/>
  <c r="B1076" i="6" s="1"/>
  <c r="AF1076" i="6"/>
  <c r="AG1076" i="6" s="1"/>
  <c r="V1076" i="6" l="1"/>
  <c r="AN1077" i="6"/>
  <c r="AE1077" i="6" s="1"/>
  <c r="AO1078" i="6"/>
  <c r="AR1078" i="6" s="1"/>
  <c r="AC1077" i="6"/>
  <c r="AD1077" i="6" l="1"/>
  <c r="AK1077" i="6"/>
  <c r="AL1077" i="6"/>
  <c r="E1077" i="6" s="1"/>
  <c r="D1077" i="6"/>
  <c r="S1077" i="6" s="1"/>
  <c r="T1077" i="6" s="1"/>
  <c r="AS1078" i="6"/>
  <c r="X1078" i="6"/>
  <c r="AT1078" i="6"/>
  <c r="AB1078" i="6" s="1"/>
  <c r="R1078" i="6" s="1"/>
  <c r="Y1078" i="6"/>
  <c r="F1078" i="6" s="1"/>
  <c r="AF1077" i="6"/>
  <c r="I1077" i="6"/>
  <c r="M1077" i="6"/>
  <c r="Q1077" i="6" s="1"/>
  <c r="AU1078" i="6" l="1"/>
  <c r="AO1079" i="6" s="1"/>
  <c r="AR1079" i="6" s="1"/>
  <c r="U1077" i="6"/>
  <c r="AG1077" i="6"/>
  <c r="J1077" i="6"/>
  <c r="B1077" i="6" s="1"/>
  <c r="AA1078" i="6"/>
  <c r="N1078" i="6" s="1"/>
  <c r="AN1078" i="6" l="1"/>
  <c r="AK1078" i="6" s="1"/>
  <c r="D1078" i="6" s="1"/>
  <c r="AS1079" i="6"/>
  <c r="V1077" i="6"/>
  <c r="AC1078" i="6"/>
  <c r="AD1078" i="6" l="1"/>
  <c r="AE1078" i="6"/>
  <c r="AF1078" i="6" s="1"/>
  <c r="AL1078" i="6"/>
  <c r="E1078" i="6" s="1"/>
  <c r="X1079" i="6"/>
  <c r="Y1079" i="6"/>
  <c r="F1079" i="6" s="1"/>
  <c r="AT1079" i="6"/>
  <c r="I1078" i="6"/>
  <c r="S1078" i="6"/>
  <c r="T1078" i="6" s="1"/>
  <c r="M1078" i="6" l="1"/>
  <c r="Q1078" i="6" s="1"/>
  <c r="U1078" i="6"/>
  <c r="AB1079" i="6"/>
  <c r="R1079" i="6" s="1"/>
  <c r="AU1079" i="6"/>
  <c r="AO1080" i="6" s="1"/>
  <c r="AR1080" i="6" s="1"/>
  <c r="AA1079" i="6"/>
  <c r="N1079" i="6" s="1"/>
  <c r="AG1078" i="6"/>
  <c r="J1078" i="6"/>
  <c r="B1078" i="6" s="1"/>
  <c r="V1078" i="6" s="1"/>
  <c r="AS1080" i="6" l="1"/>
  <c r="AC1079" i="6"/>
  <c r="AN1079" i="6"/>
  <c r="AK1079" i="6" s="1"/>
  <c r="D1079" i="6" l="1"/>
  <c r="AD1079" i="6"/>
  <c r="AL1079" i="6"/>
  <c r="E1079" i="6" s="1"/>
  <c r="AE1079" i="6"/>
  <c r="X1080" i="6"/>
  <c r="AT1080" i="6"/>
  <c r="Y1080" i="6"/>
  <c r="F1080" i="6" s="1"/>
  <c r="I1079" i="6"/>
  <c r="AB1080" i="6" l="1"/>
  <c r="R1080" i="6" s="1"/>
  <c r="AU1080" i="6"/>
  <c r="M1079" i="6"/>
  <c r="Q1079" i="6" s="1"/>
  <c r="AA1080" i="6"/>
  <c r="N1080" i="6" s="1"/>
  <c r="AF1079" i="6"/>
  <c r="AG1079" i="6" s="1"/>
  <c r="J1079" i="6"/>
  <c r="B1079" i="6" s="1"/>
  <c r="S1079" i="6"/>
  <c r="T1079" i="6" s="1"/>
  <c r="U1079" i="6" l="1"/>
  <c r="AN1080" i="6"/>
  <c r="AO1081" i="6"/>
  <c r="AR1081" i="6" s="1"/>
  <c r="AE1080" i="6"/>
  <c r="AC1080" i="6"/>
  <c r="V1079" i="6"/>
  <c r="AK1080" i="6" l="1"/>
  <c r="D1080" i="6" s="1"/>
  <c r="AL1080" i="6"/>
  <c r="E1080" i="6" s="1"/>
  <c r="AD1080" i="6"/>
  <c r="AF1080" i="6" s="1"/>
  <c r="AS1081" i="6"/>
  <c r="AT1081" i="6"/>
  <c r="AB1081" i="6" s="1"/>
  <c r="R1081" i="6" s="1"/>
  <c r="X1081" i="6"/>
  <c r="Y1081" i="6"/>
  <c r="F1081" i="6" s="1"/>
  <c r="I1080" i="6"/>
  <c r="M1080" i="6" l="1"/>
  <c r="Q1080" i="6" s="1"/>
  <c r="S1080" i="6"/>
  <c r="T1080" i="6" s="1"/>
  <c r="AU1081" i="6"/>
  <c r="J1080" i="6"/>
  <c r="B1080" i="6" s="1"/>
  <c r="AG1080" i="6"/>
  <c r="AA1081" i="6"/>
  <c r="N1081" i="6" s="1"/>
  <c r="U1080" i="6" l="1"/>
  <c r="V1080" i="6" s="1"/>
  <c r="AN1081" i="6"/>
  <c r="AO1082" i="6"/>
  <c r="AR1082" i="6" s="1"/>
  <c r="AC1081" i="6"/>
  <c r="AK1081" i="6" l="1"/>
  <c r="D1081" i="6" s="1"/>
  <c r="AE1081" i="6"/>
  <c r="AL1081" i="6"/>
  <c r="E1081" i="6" s="1"/>
  <c r="AD1081" i="6"/>
  <c r="AS1082" i="6"/>
  <c r="X1082" i="6"/>
  <c r="AT1082" i="6"/>
  <c r="AB1082" i="6" s="1"/>
  <c r="R1082" i="6" s="1"/>
  <c r="Y1082" i="6"/>
  <c r="F1082" i="6" s="1"/>
  <c r="I1081" i="6"/>
  <c r="S1081" i="6" l="1"/>
  <c r="T1081" i="6" s="1"/>
  <c r="AF1081" i="6"/>
  <c r="AG1081" i="6" s="1"/>
  <c r="M1081" i="6"/>
  <c r="Q1081" i="6" s="1"/>
  <c r="U1081" i="6" s="1"/>
  <c r="AU1082" i="6"/>
  <c r="AO1083" i="6" s="1"/>
  <c r="AR1083" i="6" s="1"/>
  <c r="AA1082" i="6"/>
  <c r="N1082" i="6" s="1"/>
  <c r="J1081" i="6"/>
  <c r="B1081" i="6" s="1"/>
  <c r="V1081" i="6" l="1"/>
  <c r="AS1083" i="6"/>
  <c r="AC1082" i="6"/>
  <c r="AN1082" i="6"/>
  <c r="AK1082" i="6" s="1"/>
  <c r="AD1082" i="6" l="1"/>
  <c r="AL1082" i="6"/>
  <c r="E1082" i="6" s="1"/>
  <c r="AE1082" i="6"/>
  <c r="D1082" i="6"/>
  <c r="X1083" i="6"/>
  <c r="Y1083" i="6"/>
  <c r="F1083" i="6" s="1"/>
  <c r="AT1083" i="6"/>
  <c r="I1082" i="6"/>
  <c r="S1082" i="6" l="1"/>
  <c r="T1082" i="6" s="1"/>
  <c r="M1082" i="6"/>
  <c r="Q1082" i="6" s="1"/>
  <c r="AB1083" i="6"/>
  <c r="R1083" i="6" s="1"/>
  <c r="AU1083" i="6"/>
  <c r="AO1084" i="6" s="1"/>
  <c r="AR1084" i="6" s="1"/>
  <c r="AF1082" i="6"/>
  <c r="AG1082" i="6" s="1"/>
  <c r="AA1083" i="6"/>
  <c r="N1083" i="6" s="1"/>
  <c r="J1082" i="6"/>
  <c r="B1082" i="6" s="1"/>
  <c r="U1082" i="6" l="1"/>
  <c r="V1082" i="6" s="1"/>
  <c r="AS1084" i="6"/>
  <c r="AC1083" i="6"/>
  <c r="I1083" i="6" s="1"/>
  <c r="AN1083" i="6"/>
  <c r="AK1083" i="6" s="1"/>
  <c r="AE1083" i="6" l="1"/>
  <c r="D1083" i="6"/>
  <c r="AD1083" i="6"/>
  <c r="AL1083" i="6"/>
  <c r="E1083" i="6" s="1"/>
  <c r="Y1084" i="6"/>
  <c r="F1084" i="6" s="1"/>
  <c r="X1084" i="6"/>
  <c r="AT1084" i="6"/>
  <c r="AF1083" i="6" l="1"/>
  <c r="AB1084" i="6"/>
  <c r="R1084" i="6" s="1"/>
  <c r="AU1084" i="6"/>
  <c r="AA1084" i="6"/>
  <c r="N1084" i="6" s="1"/>
  <c r="AG1083" i="6"/>
  <c r="J1083" i="6"/>
  <c r="B1083" i="6" s="1"/>
  <c r="S1083" i="6"/>
  <c r="T1083" i="6" s="1"/>
  <c r="M1083" i="6"/>
  <c r="Q1083" i="6" s="1"/>
  <c r="U1083" i="6" s="1"/>
  <c r="AN1084" i="6" l="1"/>
  <c r="AO1085" i="6"/>
  <c r="AR1085" i="6" s="1"/>
  <c r="AC1084" i="6"/>
  <c r="V1083" i="6"/>
  <c r="AL1084" i="6" l="1"/>
  <c r="E1084" i="6" s="1"/>
  <c r="AK1084" i="6"/>
  <c r="D1084" i="6" s="1"/>
  <c r="AE1084" i="6"/>
  <c r="AD1084" i="6"/>
  <c r="AS1085" i="6"/>
  <c r="Y1085" i="6"/>
  <c r="F1085" i="6" s="1"/>
  <c r="X1085" i="6"/>
  <c r="AT1085" i="6"/>
  <c r="AB1085" i="6" s="1"/>
  <c r="R1085" i="6" s="1"/>
  <c r="I1084" i="6"/>
  <c r="S1084" i="6" l="1"/>
  <c r="T1084" i="6" s="1"/>
  <c r="AF1084" i="6"/>
  <c r="AG1084" i="6" s="1"/>
  <c r="M1084" i="6"/>
  <c r="Q1084" i="6" s="1"/>
  <c r="U1084" i="6" s="1"/>
  <c r="AU1085" i="6"/>
  <c r="AO1086" i="6" s="1"/>
  <c r="AR1086" i="6" s="1"/>
  <c r="J1084" i="6"/>
  <c r="B1084" i="6" s="1"/>
  <c r="AA1085" i="6"/>
  <c r="N1085" i="6" s="1"/>
  <c r="V1084" i="6" l="1"/>
  <c r="AS1086" i="6"/>
  <c r="AC1085" i="6"/>
  <c r="AN1085" i="6"/>
  <c r="AK1085" i="6" s="1"/>
  <c r="AL1085" i="6" l="1"/>
  <c r="E1085" i="6" s="1"/>
  <c r="AE1085" i="6"/>
  <c r="D1085" i="6"/>
  <c r="AD1085" i="6"/>
  <c r="AF1085" i="6" s="1"/>
  <c r="I1085" i="6"/>
  <c r="X1086" i="6"/>
  <c r="AT1086" i="6"/>
  <c r="Y1086" i="6"/>
  <c r="F1086" i="6" s="1"/>
  <c r="M1085" i="6" l="1"/>
  <c r="Q1085" i="6" s="1"/>
  <c r="AB1086" i="6"/>
  <c r="R1086" i="6" s="1"/>
  <c r="AU1086" i="6"/>
  <c r="AN1086" i="6" s="1"/>
  <c r="AK1086" i="6" s="1"/>
  <c r="J1085" i="6"/>
  <c r="B1085" i="6" s="1"/>
  <c r="AG1085" i="6"/>
  <c r="S1085" i="6"/>
  <c r="T1085" i="6" s="1"/>
  <c r="U1085" i="6" s="1"/>
  <c r="AA1086" i="6"/>
  <c r="N1086" i="6" s="1"/>
  <c r="AO1087" i="6"/>
  <c r="AR1087" i="6" s="1"/>
  <c r="AS1087" i="6" l="1"/>
  <c r="AE1086" i="6"/>
  <c r="AD1086" i="6"/>
  <c r="D1086" i="6"/>
  <c r="AL1086" i="6"/>
  <c r="E1086" i="6" s="1"/>
  <c r="AC1086" i="6"/>
  <c r="I1086" i="6" s="1"/>
  <c r="V1085" i="6"/>
  <c r="S1086" i="6" l="1"/>
  <c r="T1086" i="6" s="1"/>
  <c r="M1086" i="6"/>
  <c r="Q1086" i="6" s="1"/>
  <c r="Y1087" i="6"/>
  <c r="F1087" i="6" s="1"/>
  <c r="X1087" i="6"/>
  <c r="AT1087" i="6"/>
  <c r="AF1086" i="6"/>
  <c r="U1086" i="6" l="1"/>
  <c r="AB1087" i="6"/>
  <c r="R1087" i="6" s="1"/>
  <c r="AU1087" i="6"/>
  <c r="AN1087" i="6" s="1"/>
  <c r="AK1087" i="6" s="1"/>
  <c r="AA1087" i="6"/>
  <c r="N1087" i="6" s="1"/>
  <c r="AG1086" i="6"/>
  <c r="J1086" i="6"/>
  <c r="B1086" i="6" s="1"/>
  <c r="V1086" i="6" s="1"/>
  <c r="AO1088" i="6" l="1"/>
  <c r="AR1088" i="6" s="1"/>
  <c r="AS1088" i="6"/>
  <c r="AE1087" i="6"/>
  <c r="D1087" i="6"/>
  <c r="AD1087" i="6"/>
  <c r="AL1087" i="6"/>
  <c r="E1087" i="6" s="1"/>
  <c r="AC1087" i="6"/>
  <c r="S1087" i="6" l="1"/>
  <c r="T1087" i="6" s="1"/>
  <c r="X1088" i="6"/>
  <c r="AT1088" i="6"/>
  <c r="Y1088" i="6"/>
  <c r="F1088" i="6" s="1"/>
  <c r="AF1087" i="6"/>
  <c r="I1087" i="6"/>
  <c r="M1087" i="6"/>
  <c r="Q1087" i="6" s="1"/>
  <c r="U1087" i="6" l="1"/>
  <c r="AB1088" i="6"/>
  <c r="R1088" i="6" s="1"/>
  <c r="AU1088" i="6"/>
  <c r="AO1089" i="6" s="1"/>
  <c r="AR1089" i="6" s="1"/>
  <c r="AA1088" i="6"/>
  <c r="N1088" i="6" s="1"/>
  <c r="J1087" i="6"/>
  <c r="B1087" i="6" s="1"/>
  <c r="V1087" i="6" s="1"/>
  <c r="AG1087" i="6"/>
  <c r="AS1089" i="6" l="1"/>
  <c r="AC1088" i="6"/>
  <c r="AN1088" i="6"/>
  <c r="AK1088" i="6" s="1"/>
  <c r="AD1088" i="6" l="1"/>
  <c r="AL1088" i="6"/>
  <c r="E1088" i="6" s="1"/>
  <c r="AE1088" i="6"/>
  <c r="M1088" i="6" s="1"/>
  <c r="Q1088" i="6" s="1"/>
  <c r="D1088" i="6"/>
  <c r="S1088" i="6" s="1"/>
  <c r="T1088" i="6" s="1"/>
  <c r="X1089" i="6"/>
  <c r="AT1089" i="6"/>
  <c r="Y1089" i="6"/>
  <c r="F1089" i="6" s="1"/>
  <c r="I1088" i="6"/>
  <c r="AB1089" i="6" l="1"/>
  <c r="R1089" i="6" s="1"/>
  <c r="AU1089" i="6"/>
  <c r="AF1088" i="6"/>
  <c r="AG1088" i="6" s="1"/>
  <c r="AA1089" i="6"/>
  <c r="N1089" i="6" s="1"/>
  <c r="U1088" i="6"/>
  <c r="J1088" i="6"/>
  <c r="B1088" i="6" s="1"/>
  <c r="AN1089" i="6" l="1"/>
  <c r="AK1089" i="6" s="1"/>
  <c r="D1089" i="6" s="1"/>
  <c r="AO1090" i="6"/>
  <c r="AR1090" i="6" s="1"/>
  <c r="V1088" i="6"/>
  <c r="AE1089" i="6"/>
  <c r="AD1089" i="6"/>
  <c r="AL1089" i="6"/>
  <c r="E1089" i="6" s="1"/>
  <c r="AC1089" i="6"/>
  <c r="S1089" i="6" l="1"/>
  <c r="T1089" i="6" s="1"/>
  <c r="AS1090" i="6"/>
  <c r="Y1090" i="6"/>
  <c r="F1090" i="6" s="1"/>
  <c r="X1090" i="6"/>
  <c r="AT1090" i="6"/>
  <c r="AB1090" i="6" s="1"/>
  <c r="R1090" i="6" s="1"/>
  <c r="I1089" i="6"/>
  <c r="AF1089" i="6"/>
  <c r="M1089" i="6"/>
  <c r="Q1089" i="6" s="1"/>
  <c r="U1089" i="6" s="1"/>
  <c r="AU1090" i="6" l="1"/>
  <c r="AO1091" i="6" s="1"/>
  <c r="AR1091" i="6" s="1"/>
  <c r="AA1090" i="6"/>
  <c r="N1090" i="6" s="1"/>
  <c r="AN1090" i="6"/>
  <c r="AK1090" i="6" s="1"/>
  <c r="AG1089" i="6"/>
  <c r="J1089" i="6"/>
  <c r="B1089" i="6" s="1"/>
  <c r="V1089" i="6" s="1"/>
  <c r="AS1091" i="6" l="1"/>
  <c r="AD1090" i="6"/>
  <c r="AL1090" i="6"/>
  <c r="E1090" i="6" s="1"/>
  <c r="AE1090" i="6"/>
  <c r="D1090" i="6"/>
  <c r="AC1090" i="6"/>
  <c r="S1090" i="6" l="1"/>
  <c r="T1090" i="6" s="1"/>
  <c r="M1090" i="6"/>
  <c r="Q1090" i="6" s="1"/>
  <c r="X1091" i="6"/>
  <c r="AT1091" i="6"/>
  <c r="Y1091" i="6"/>
  <c r="F1091" i="6" s="1"/>
  <c r="AF1090" i="6"/>
  <c r="I1090" i="6"/>
  <c r="U1090" i="6" l="1"/>
  <c r="AB1091" i="6"/>
  <c r="R1091" i="6" s="1"/>
  <c r="AU1091" i="6"/>
  <c r="AO1092" i="6" s="1"/>
  <c r="AR1092" i="6" s="1"/>
  <c r="AA1091" i="6"/>
  <c r="N1091" i="6" s="1"/>
  <c r="AG1090" i="6"/>
  <c r="J1090" i="6"/>
  <c r="B1090" i="6" s="1"/>
  <c r="V1090" i="6" s="1"/>
  <c r="AS1092" i="6" l="1"/>
  <c r="AC1091" i="6"/>
  <c r="AN1091" i="6"/>
  <c r="AK1091" i="6" s="1"/>
  <c r="AD1091" i="6" l="1"/>
  <c r="AL1091" i="6"/>
  <c r="E1091" i="6" s="1"/>
  <c r="AE1091" i="6"/>
  <c r="M1091" i="6" s="1"/>
  <c r="Q1091" i="6" s="1"/>
  <c r="D1091" i="6"/>
  <c r="S1091" i="6" s="1"/>
  <c r="T1091" i="6" s="1"/>
  <c r="X1092" i="6"/>
  <c r="AT1092" i="6"/>
  <c r="Y1092" i="6"/>
  <c r="F1092" i="6" s="1"/>
  <c r="I1091" i="6"/>
  <c r="AB1092" i="6" l="1"/>
  <c r="R1092" i="6" s="1"/>
  <c r="AU1092" i="6"/>
  <c r="AN1092" i="6" s="1"/>
  <c r="AK1092" i="6" s="1"/>
  <c r="AA1092" i="6"/>
  <c r="N1092" i="6" s="1"/>
  <c r="U1091" i="6"/>
  <c r="AF1091" i="6"/>
  <c r="AG1091" i="6" s="1"/>
  <c r="J1091" i="6"/>
  <c r="B1091" i="6" s="1"/>
  <c r="AO1093" i="6" l="1"/>
  <c r="AR1093" i="6" s="1"/>
  <c r="AE1092" i="6"/>
  <c r="AD1092" i="6"/>
  <c r="D1092" i="6"/>
  <c r="S1092" i="6" s="1"/>
  <c r="T1092" i="6" s="1"/>
  <c r="AL1092" i="6"/>
  <c r="E1092" i="6" s="1"/>
  <c r="V1091" i="6"/>
  <c r="AC1092" i="6"/>
  <c r="AS1093" i="6" l="1"/>
  <c r="Y1093" i="6"/>
  <c r="F1093" i="6" s="1"/>
  <c r="X1093" i="6"/>
  <c r="AT1093" i="6"/>
  <c r="AB1093" i="6" s="1"/>
  <c r="R1093" i="6" s="1"/>
  <c r="I1092" i="6"/>
  <c r="AF1092" i="6"/>
  <c r="M1092" i="6"/>
  <c r="Q1092" i="6" s="1"/>
  <c r="U1092" i="6" s="1"/>
  <c r="AU1093" i="6" l="1"/>
  <c r="AO1094" i="6" s="1"/>
  <c r="AR1094" i="6" s="1"/>
  <c r="AA1093" i="6"/>
  <c r="N1093" i="6" s="1"/>
  <c r="J1092" i="6"/>
  <c r="B1092" i="6" s="1"/>
  <c r="V1092" i="6" s="1"/>
  <c r="AG1092" i="6"/>
  <c r="AN1093" i="6" l="1"/>
  <c r="AK1093" i="6" s="1"/>
  <c r="AS1094" i="6"/>
  <c r="AD1093" i="6"/>
  <c r="AL1093" i="6"/>
  <c r="E1093" i="6" s="1"/>
  <c r="AE1093" i="6"/>
  <c r="D1093" i="6"/>
  <c r="AC1093" i="6"/>
  <c r="S1093" i="6" l="1"/>
  <c r="T1093" i="6" s="1"/>
  <c r="M1093" i="6"/>
  <c r="Q1093" i="6" s="1"/>
  <c r="U1093" i="6" s="1"/>
  <c r="X1094" i="6"/>
  <c r="AT1094" i="6"/>
  <c r="Y1094" i="6"/>
  <c r="F1094" i="6" s="1"/>
  <c r="I1093" i="6"/>
  <c r="AF1093" i="6"/>
  <c r="AB1094" i="6" l="1"/>
  <c r="R1094" i="6" s="1"/>
  <c r="AU1094" i="6"/>
  <c r="AO1095" i="6" s="1"/>
  <c r="AR1095" i="6" s="1"/>
  <c r="AG1093" i="6"/>
  <c r="J1093" i="6"/>
  <c r="B1093" i="6" s="1"/>
  <c r="V1093" i="6" s="1"/>
  <c r="AA1094" i="6"/>
  <c r="N1094" i="6" s="1"/>
  <c r="AS1095" i="6" l="1"/>
  <c r="AC1094" i="6"/>
  <c r="AN1094" i="6"/>
  <c r="AK1094" i="6" s="1"/>
  <c r="AD1094" i="6" l="1"/>
  <c r="AL1094" i="6"/>
  <c r="E1094" i="6" s="1"/>
  <c r="AE1094" i="6"/>
  <c r="M1094" i="6" s="1"/>
  <c r="Q1094" i="6" s="1"/>
  <c r="D1094" i="6"/>
  <c r="X1095" i="6"/>
  <c r="AT1095" i="6"/>
  <c r="Y1095" i="6"/>
  <c r="F1095" i="6" s="1"/>
  <c r="I1094" i="6"/>
  <c r="AB1095" i="6" l="1"/>
  <c r="R1095" i="6" s="1"/>
  <c r="AU1095" i="6"/>
  <c r="AO1096" i="6" s="1"/>
  <c r="AR1096" i="6" s="1"/>
  <c r="S1094" i="6"/>
  <c r="T1094" i="6" s="1"/>
  <c r="U1094" i="6" s="1"/>
  <c r="AA1095" i="6"/>
  <c r="N1095" i="6" s="1"/>
  <c r="AF1094" i="6"/>
  <c r="AG1094" i="6" s="1"/>
  <c r="J1094" i="6"/>
  <c r="B1094" i="6" s="1"/>
  <c r="AS1096" i="6" l="1"/>
  <c r="V1094" i="6"/>
  <c r="AC1095" i="6"/>
  <c r="AN1095" i="6"/>
  <c r="AK1095" i="6" s="1"/>
  <c r="AE1095" i="6" l="1"/>
  <c r="AD1095" i="6"/>
  <c r="D1095" i="6"/>
  <c r="S1095" i="6" s="1"/>
  <c r="T1095" i="6" s="1"/>
  <c r="AL1095" i="6"/>
  <c r="E1095" i="6" s="1"/>
  <c r="X1096" i="6"/>
  <c r="AT1096" i="6"/>
  <c r="Y1096" i="6"/>
  <c r="F1096" i="6" s="1"/>
  <c r="I1095" i="6"/>
  <c r="AF1095" i="6" l="1"/>
  <c r="AB1096" i="6"/>
  <c r="R1096" i="6" s="1"/>
  <c r="AU1096" i="6"/>
  <c r="AN1096" i="6" s="1"/>
  <c r="AA1096" i="6"/>
  <c r="N1096" i="6" s="1"/>
  <c r="J1095" i="6"/>
  <c r="B1095" i="6" s="1"/>
  <c r="AG1095" i="6"/>
  <c r="M1095" i="6"/>
  <c r="Q1095" i="6" s="1"/>
  <c r="U1095" i="6" s="1"/>
  <c r="AD1096" i="6" l="1"/>
  <c r="AK1096" i="6"/>
  <c r="AO1097" i="6"/>
  <c r="AR1097" i="6" s="1"/>
  <c r="AS1097" i="6"/>
  <c r="V1095" i="6"/>
  <c r="AE1096" i="6"/>
  <c r="AL1096" i="6"/>
  <c r="E1096" i="6" s="1"/>
  <c r="D1096" i="6"/>
  <c r="S1096" i="6" s="1"/>
  <c r="T1096" i="6" s="1"/>
  <c r="AC1096" i="6"/>
  <c r="I1096" i="6" s="1"/>
  <c r="M1096" i="6" l="1"/>
  <c r="Q1096" i="6" s="1"/>
  <c r="U1096" i="6" s="1"/>
  <c r="X1097" i="6"/>
  <c r="AT1097" i="6"/>
  <c r="Y1097" i="6"/>
  <c r="F1097" i="6" s="1"/>
  <c r="AF1096" i="6"/>
  <c r="AB1097" i="6" l="1"/>
  <c r="R1097" i="6" s="1"/>
  <c r="AU1097" i="6"/>
  <c r="AO1098" i="6" s="1"/>
  <c r="AR1098" i="6" s="1"/>
  <c r="AA1097" i="6"/>
  <c r="N1097" i="6" s="1"/>
  <c r="J1096" i="6"/>
  <c r="B1096" i="6" s="1"/>
  <c r="V1096" i="6" s="1"/>
  <c r="AG1096" i="6"/>
  <c r="AS1098" i="6" l="1"/>
  <c r="AC1097" i="6"/>
  <c r="I1097" i="6" s="1"/>
  <c r="AN1097" i="6"/>
  <c r="AK1097" i="6" s="1"/>
  <c r="AL1097" i="6" l="1"/>
  <c r="E1097" i="6" s="1"/>
  <c r="AD1097" i="6"/>
  <c r="AE1097" i="6"/>
  <c r="M1097" i="6" s="1"/>
  <c r="Q1097" i="6" s="1"/>
  <c r="D1097" i="6"/>
  <c r="S1097" i="6" s="1"/>
  <c r="T1097" i="6" s="1"/>
  <c r="Y1098" i="6"/>
  <c r="F1098" i="6" s="1"/>
  <c r="X1098" i="6"/>
  <c r="AT1098" i="6"/>
  <c r="AB1098" i="6" l="1"/>
  <c r="R1098" i="6" s="1"/>
  <c r="AU1098" i="6"/>
  <c r="AN1098" i="6" s="1"/>
  <c r="AK1098" i="6" s="1"/>
  <c r="AA1098" i="6"/>
  <c r="N1098" i="6" s="1"/>
  <c r="AO1099" i="6"/>
  <c r="AR1099" i="6" s="1"/>
  <c r="U1097" i="6"/>
  <c r="J1097" i="6"/>
  <c r="B1097" i="6" s="1"/>
  <c r="AF1097" i="6"/>
  <c r="AG1097" i="6" s="1"/>
  <c r="AE1098" i="6" l="1"/>
  <c r="D1098" i="6"/>
  <c r="AS1099" i="6"/>
  <c r="AL1098" i="6"/>
  <c r="E1098" i="6" s="1"/>
  <c r="AD1098" i="6"/>
  <c r="AC1098" i="6"/>
  <c r="I1098" i="6" s="1"/>
  <c r="V1097" i="6"/>
  <c r="M1098" i="6" l="1"/>
  <c r="Q1098" i="6" s="1"/>
  <c r="AA1099" i="6"/>
  <c r="N1099" i="6" s="1"/>
  <c r="X1099" i="6"/>
  <c r="AT1099" i="6"/>
  <c r="Y1099" i="6"/>
  <c r="F1099" i="6" s="1"/>
  <c r="AF1098" i="6"/>
  <c r="S1098" i="6"/>
  <c r="T1098" i="6" s="1"/>
  <c r="U1098" i="6" l="1"/>
  <c r="AB1099" i="6"/>
  <c r="R1099" i="6" s="1"/>
  <c r="AU1099" i="6"/>
  <c r="AO1100" i="6" s="1"/>
  <c r="AR1100" i="6" s="1"/>
  <c r="AG1098" i="6"/>
  <c r="J1098" i="6"/>
  <c r="B1098" i="6" s="1"/>
  <c r="V1098" i="6" s="1"/>
  <c r="AS1100" i="6" l="1"/>
  <c r="AC1099" i="6"/>
  <c r="I1099" i="6" s="1"/>
  <c r="AN1099" i="6"/>
  <c r="AK1099" i="6" s="1"/>
  <c r="AL1099" i="6" l="1"/>
  <c r="E1099" i="6" s="1"/>
  <c r="AD1099" i="6"/>
  <c r="AE1099" i="6"/>
  <c r="D1099" i="6"/>
  <c r="S1099" i="6" s="1"/>
  <c r="T1099" i="6" s="1"/>
  <c r="Y1100" i="6"/>
  <c r="F1100" i="6" s="1"/>
  <c r="X1100" i="6"/>
  <c r="AT1100" i="6"/>
  <c r="AB1100" i="6" l="1"/>
  <c r="R1100" i="6" s="1"/>
  <c r="AU1100" i="6"/>
  <c r="AO1101" i="6" s="1"/>
  <c r="AR1101" i="6" s="1"/>
  <c r="M1099" i="6"/>
  <c r="Q1099" i="6" s="1"/>
  <c r="U1099" i="6" s="1"/>
  <c r="AA1100" i="6"/>
  <c r="N1100" i="6" s="1"/>
  <c r="J1099" i="6"/>
  <c r="B1099" i="6" s="1"/>
  <c r="AF1099" i="6"/>
  <c r="AG1099" i="6" s="1"/>
  <c r="AS1101" i="6" l="1"/>
  <c r="AC1100" i="6"/>
  <c r="I1100" i="6" s="1"/>
  <c r="AN1100" i="6"/>
  <c r="AK1100" i="6" s="1"/>
  <c r="V1099" i="6"/>
  <c r="AE1100" i="6" l="1"/>
  <c r="AD1100" i="6"/>
  <c r="D1100" i="6"/>
  <c r="S1100" i="6" s="1"/>
  <c r="T1100" i="6" s="1"/>
  <c r="AL1100" i="6"/>
  <c r="E1100" i="6" s="1"/>
  <c r="X1101" i="6"/>
  <c r="Y1101" i="6"/>
  <c r="F1101" i="6" s="1"/>
  <c r="AT1101" i="6"/>
  <c r="AF1100" i="6" l="1"/>
  <c r="AG1100" i="6" s="1"/>
  <c r="AB1101" i="6"/>
  <c r="R1101" i="6" s="1"/>
  <c r="AU1101" i="6"/>
  <c r="AO1102" i="6" s="1"/>
  <c r="AR1102" i="6" s="1"/>
  <c r="J1100" i="6"/>
  <c r="B1100" i="6" s="1"/>
  <c r="AA1101" i="6"/>
  <c r="N1101" i="6" s="1"/>
  <c r="M1100" i="6"/>
  <c r="Q1100" i="6" s="1"/>
  <c r="U1100" i="6" s="1"/>
  <c r="V1100" i="6" l="1"/>
  <c r="AS1102" i="6"/>
  <c r="AC1101" i="6"/>
  <c r="I1101" i="6" s="1"/>
  <c r="AN1101" i="6"/>
  <c r="AK1101" i="6" s="1"/>
  <c r="AE1101" i="6" l="1"/>
  <c r="D1101" i="6"/>
  <c r="AD1101" i="6"/>
  <c r="AL1101" i="6"/>
  <c r="E1101" i="6" s="1"/>
  <c r="AT1102" i="6"/>
  <c r="Y1102" i="6"/>
  <c r="F1102" i="6" s="1"/>
  <c r="X1102" i="6"/>
  <c r="AF1101" i="6" l="1"/>
  <c r="AB1102" i="6"/>
  <c r="R1102" i="6" s="1"/>
  <c r="AU1102" i="6"/>
  <c r="J1101" i="6"/>
  <c r="B1101" i="6" s="1"/>
  <c r="AG1101" i="6"/>
  <c r="S1101" i="6"/>
  <c r="T1101" i="6" s="1"/>
  <c r="AA1102" i="6"/>
  <c r="N1102" i="6" s="1"/>
  <c r="AO1103" i="6"/>
  <c r="AR1103" i="6" s="1"/>
  <c r="M1101" i="6"/>
  <c r="Q1101" i="6" s="1"/>
  <c r="AS1103" i="6" l="1"/>
  <c r="U1101" i="6"/>
  <c r="V1101" i="6" s="1"/>
  <c r="AC1102" i="6"/>
  <c r="I1102" i="6" s="1"/>
  <c r="AN1102" i="6"/>
  <c r="AK1102" i="6" s="1"/>
  <c r="AA1103" i="6" l="1"/>
  <c r="N1103" i="6" s="1"/>
  <c r="X1103" i="6"/>
  <c r="Y1103" i="6"/>
  <c r="F1103" i="6" s="1"/>
  <c r="AT1103" i="6"/>
  <c r="AE1102" i="6"/>
  <c r="AD1102" i="6"/>
  <c r="D1102" i="6"/>
  <c r="S1102" i="6" s="1"/>
  <c r="T1102" i="6" s="1"/>
  <c r="AL1102" i="6"/>
  <c r="E1102" i="6" s="1"/>
  <c r="AB1103" i="6" l="1"/>
  <c r="R1103" i="6" s="1"/>
  <c r="AU1103" i="6"/>
  <c r="AO1104" i="6" s="1"/>
  <c r="AR1104" i="6" s="1"/>
  <c r="AF1102" i="6"/>
  <c r="AG1102" i="6" s="1"/>
  <c r="M1102" i="6"/>
  <c r="Q1102" i="6" s="1"/>
  <c r="U1102" i="6" s="1"/>
  <c r="J1102" i="6"/>
  <c r="B1102" i="6" s="1"/>
  <c r="AS1104" i="6" l="1"/>
  <c r="V1102" i="6"/>
  <c r="AC1103" i="6"/>
  <c r="I1103" i="6" s="1"/>
  <c r="AN1103" i="6"/>
  <c r="AK1103" i="6" s="1"/>
  <c r="D1103" i="6" l="1"/>
  <c r="AD1103" i="6"/>
  <c r="AL1103" i="6"/>
  <c r="E1103" i="6" s="1"/>
  <c r="AE1103" i="6"/>
  <c r="AT1104" i="6"/>
  <c r="Y1104" i="6"/>
  <c r="F1104" i="6" s="1"/>
  <c r="X1104" i="6"/>
  <c r="M1103" i="6" l="1"/>
  <c r="Q1103" i="6" s="1"/>
  <c r="AB1104" i="6"/>
  <c r="R1104" i="6" s="1"/>
  <c r="AU1104" i="6"/>
  <c r="AO1105" i="6" s="1"/>
  <c r="AR1105" i="6" s="1"/>
  <c r="AA1104" i="6"/>
  <c r="N1104" i="6" s="1"/>
  <c r="AF1103" i="6"/>
  <c r="AG1103" i="6" s="1"/>
  <c r="J1103" i="6"/>
  <c r="B1103" i="6" s="1"/>
  <c r="S1103" i="6"/>
  <c r="T1103" i="6" s="1"/>
  <c r="U1103" i="6" l="1"/>
  <c r="AS1105" i="6"/>
  <c r="AC1104" i="6"/>
  <c r="I1104" i="6" s="1"/>
  <c r="AN1104" i="6"/>
  <c r="AK1104" i="6" s="1"/>
  <c r="V1103" i="6"/>
  <c r="AE1104" i="6" l="1"/>
  <c r="AD1104" i="6"/>
  <c r="D1104" i="6"/>
  <c r="S1104" i="6" s="1"/>
  <c r="T1104" i="6" s="1"/>
  <c r="AL1104" i="6"/>
  <c r="E1104" i="6" s="1"/>
  <c r="X1105" i="6"/>
  <c r="Y1105" i="6"/>
  <c r="F1105" i="6" s="1"/>
  <c r="AT1105" i="6"/>
  <c r="AF1104" i="6" l="1"/>
  <c r="AB1105" i="6"/>
  <c r="R1105" i="6" s="1"/>
  <c r="AU1105" i="6"/>
  <c r="AO1106" i="6" s="1"/>
  <c r="AR1106" i="6" s="1"/>
  <c r="AG1104" i="6"/>
  <c r="J1104" i="6"/>
  <c r="B1104" i="6" s="1"/>
  <c r="AA1105" i="6"/>
  <c r="N1105" i="6" s="1"/>
  <c r="M1104" i="6"/>
  <c r="Q1104" i="6" s="1"/>
  <c r="U1104" i="6" s="1"/>
  <c r="V1104" i="6" l="1"/>
  <c r="AS1106" i="6"/>
  <c r="AC1105" i="6"/>
  <c r="AN1105" i="6"/>
  <c r="AK1105" i="6" s="1"/>
  <c r="AD1105" i="6" l="1"/>
  <c r="D1105" i="6"/>
  <c r="AE1105" i="6"/>
  <c r="AL1105" i="6"/>
  <c r="E1105" i="6" s="1"/>
  <c r="AT1106" i="6"/>
  <c r="Y1106" i="6"/>
  <c r="F1106" i="6" s="1"/>
  <c r="X1106" i="6"/>
  <c r="I1105" i="6"/>
  <c r="AB1106" i="6" l="1"/>
  <c r="R1106" i="6" s="1"/>
  <c r="AU1106" i="6"/>
  <c r="J1105" i="6"/>
  <c r="M1105" i="6"/>
  <c r="Q1105" i="6" s="1"/>
  <c r="AF1105" i="6"/>
  <c r="AG1105" i="6" s="1"/>
  <c r="S1105" i="6"/>
  <c r="T1105" i="6" s="1"/>
  <c r="B1105" i="6"/>
  <c r="AA1106" i="6"/>
  <c r="N1106" i="6" s="1"/>
  <c r="AN1106" i="6" l="1"/>
  <c r="AO1107" i="6"/>
  <c r="AR1107" i="6" s="1"/>
  <c r="U1105" i="6"/>
  <c r="V1105" i="6" s="1"/>
  <c r="AC1106" i="6"/>
  <c r="I1106" i="6" s="1"/>
  <c r="AL1106" i="6" l="1"/>
  <c r="E1106" i="6" s="1"/>
  <c r="AK1106" i="6"/>
  <c r="D1106" i="6" s="1"/>
  <c r="AD1106" i="6"/>
  <c r="AE1106" i="6"/>
  <c r="AF1106" i="6" s="1"/>
  <c r="AS1107" i="6"/>
  <c r="AT1107" i="6"/>
  <c r="AB1107" i="6" s="1"/>
  <c r="R1107" i="6" s="1"/>
  <c r="Y1107" i="6"/>
  <c r="F1107" i="6" s="1"/>
  <c r="X1107" i="6"/>
  <c r="S1106" i="6" l="1"/>
  <c r="T1106" i="6" s="1"/>
  <c r="M1106" i="6"/>
  <c r="Q1106" i="6" s="1"/>
  <c r="U1106" i="6" s="1"/>
  <c r="AU1107" i="6"/>
  <c r="AN1107" i="6" s="1"/>
  <c r="AA1107" i="6"/>
  <c r="N1107" i="6" s="1"/>
  <c r="J1106" i="6"/>
  <c r="B1106" i="6" s="1"/>
  <c r="AG1106" i="6"/>
  <c r="AK1107" i="6" l="1"/>
  <c r="D1107" i="6" s="1"/>
  <c r="V1106" i="6"/>
  <c r="AO1108" i="6"/>
  <c r="AR1108" i="6" s="1"/>
  <c r="AD1107" i="6"/>
  <c r="AE1107" i="6"/>
  <c r="AL1107" i="6"/>
  <c r="E1107" i="6" s="1"/>
  <c r="AC1107" i="6"/>
  <c r="I1107" i="6" s="1"/>
  <c r="S1107" i="6" l="1"/>
  <c r="T1107" i="6" s="1"/>
  <c r="AS1108" i="6"/>
  <c r="AA1108" i="6" s="1"/>
  <c r="N1108" i="6" s="1"/>
  <c r="AT1108" i="6"/>
  <c r="Y1108" i="6"/>
  <c r="F1108" i="6" s="1"/>
  <c r="X1108" i="6"/>
  <c r="AF1107" i="6"/>
  <c r="M1107" i="6"/>
  <c r="Q1107" i="6" s="1"/>
  <c r="U1107" i="6" s="1"/>
  <c r="AB1108" i="6" l="1"/>
  <c r="R1108" i="6" s="1"/>
  <c r="AU1108" i="6"/>
  <c r="AG1107" i="6"/>
  <c r="J1107" i="6"/>
  <c r="B1107" i="6" s="1"/>
  <c r="V1107" i="6" s="1"/>
  <c r="AN1108" i="6" l="1"/>
  <c r="AO1109" i="6"/>
  <c r="AR1109" i="6" s="1"/>
  <c r="AC1108" i="6"/>
  <c r="I1108" i="6" s="1"/>
  <c r="AK1108" i="6" l="1"/>
  <c r="D1108" i="6" s="1"/>
  <c r="AD1108" i="6"/>
  <c r="AL1108" i="6"/>
  <c r="E1108" i="6" s="1"/>
  <c r="AE1108" i="6"/>
  <c r="AS1109" i="6"/>
  <c r="Y1109" i="6"/>
  <c r="F1109" i="6" s="1"/>
  <c r="X1109" i="6"/>
  <c r="AT1109" i="6"/>
  <c r="AB1109" i="6" s="1"/>
  <c r="R1109" i="6" s="1"/>
  <c r="S1108" i="6" l="1"/>
  <c r="T1108" i="6" s="1"/>
  <c r="M1108" i="6"/>
  <c r="Q1108" i="6" s="1"/>
  <c r="U1108" i="6" s="1"/>
  <c r="AF1108" i="6"/>
  <c r="AG1108" i="6" s="1"/>
  <c r="AU1109" i="6"/>
  <c r="AO1110" i="6" s="1"/>
  <c r="AR1110" i="6" s="1"/>
  <c r="J1108" i="6"/>
  <c r="B1108" i="6" s="1"/>
  <c r="AA1109" i="6"/>
  <c r="N1109" i="6" s="1"/>
  <c r="V1108" i="6" l="1"/>
  <c r="AS1110" i="6"/>
  <c r="AC1109" i="6"/>
  <c r="I1109" i="6" s="1"/>
  <c r="AN1109" i="6"/>
  <c r="AK1109" i="6" s="1"/>
  <c r="D1109" i="6" l="1"/>
  <c r="AL1109" i="6"/>
  <c r="E1109" i="6" s="1"/>
  <c r="AE1109" i="6"/>
  <c r="AD1109" i="6"/>
  <c r="AF1109" i="6" s="1"/>
  <c r="AT1110" i="6"/>
  <c r="Y1110" i="6"/>
  <c r="F1110" i="6" s="1"/>
  <c r="X1110" i="6"/>
  <c r="M1109" i="6" l="1"/>
  <c r="Q1109" i="6" s="1"/>
  <c r="AB1110" i="6"/>
  <c r="R1110" i="6" s="1"/>
  <c r="AU1110" i="6"/>
  <c r="AO1111" i="6" s="1"/>
  <c r="AR1111" i="6" s="1"/>
  <c r="AA1110" i="6"/>
  <c r="N1110" i="6" s="1"/>
  <c r="J1109" i="6"/>
  <c r="B1109" i="6" s="1"/>
  <c r="AG1109" i="6"/>
  <c r="S1109" i="6"/>
  <c r="T1109" i="6" s="1"/>
  <c r="U1109" i="6" l="1"/>
  <c r="AS1111" i="6"/>
  <c r="AC1110" i="6"/>
  <c r="I1110" i="6" s="1"/>
  <c r="V1109" i="6"/>
  <c r="AN1110" i="6"/>
  <c r="AK1110" i="6" s="1"/>
  <c r="AE1110" i="6" l="1"/>
  <c r="D1110" i="6"/>
  <c r="AD1110" i="6"/>
  <c r="AF1110" i="6" s="1"/>
  <c r="AL1110" i="6"/>
  <c r="E1110" i="6" s="1"/>
  <c r="X1111" i="6"/>
  <c r="AT1111" i="6"/>
  <c r="Y1111" i="6"/>
  <c r="F1111" i="6" s="1"/>
  <c r="AB1111" i="6" l="1"/>
  <c r="R1111" i="6" s="1"/>
  <c r="AU1111" i="6"/>
  <c r="AN1111" i="6" s="1"/>
  <c r="S1110" i="6"/>
  <c r="T1110" i="6" s="1"/>
  <c r="AG1110" i="6"/>
  <c r="J1110" i="6"/>
  <c r="B1110" i="6" s="1"/>
  <c r="AA1111" i="6"/>
  <c r="N1111" i="6" s="1"/>
  <c r="AO1112" i="6"/>
  <c r="AR1112" i="6" s="1"/>
  <c r="M1110" i="6"/>
  <c r="Q1110" i="6" s="1"/>
  <c r="AD1111" i="6" l="1"/>
  <c r="AK1111" i="6"/>
  <c r="AS1112" i="6"/>
  <c r="U1110" i="6"/>
  <c r="V1110" i="6" s="1"/>
  <c r="AL1111" i="6"/>
  <c r="E1111" i="6" s="1"/>
  <c r="AE1111" i="6"/>
  <c r="D1111" i="6"/>
  <c r="S1111" i="6" s="1"/>
  <c r="T1111" i="6" s="1"/>
  <c r="AC1111" i="6"/>
  <c r="I1111" i="6" s="1"/>
  <c r="M1111" i="6" l="1"/>
  <c r="Q1111" i="6" s="1"/>
  <c r="U1111" i="6" s="1"/>
  <c r="AT1112" i="6"/>
  <c r="Y1112" i="6"/>
  <c r="F1112" i="6" s="1"/>
  <c r="X1112" i="6"/>
  <c r="AF1111" i="6"/>
  <c r="AB1112" i="6" l="1"/>
  <c r="R1112" i="6" s="1"/>
  <c r="AU1112" i="6"/>
  <c r="J1111" i="6"/>
  <c r="B1111" i="6" s="1"/>
  <c r="V1111" i="6" s="1"/>
  <c r="AG1111" i="6"/>
  <c r="AA1112" i="6"/>
  <c r="N1112" i="6" s="1"/>
  <c r="AO1113" i="6"/>
  <c r="AR1113" i="6" s="1"/>
  <c r="AS1113" i="6" l="1"/>
  <c r="AC1112" i="6"/>
  <c r="I1112" i="6" s="1"/>
  <c r="AN1112" i="6"/>
  <c r="AK1112" i="6" s="1"/>
  <c r="AL1112" i="6" l="1"/>
  <c r="E1112" i="6" s="1"/>
  <c r="AE1112" i="6"/>
  <c r="D1112" i="6"/>
  <c r="AD1112" i="6"/>
  <c r="AF1112" i="6" s="1"/>
  <c r="Y1113" i="6"/>
  <c r="F1113" i="6" s="1"/>
  <c r="X1113" i="6"/>
  <c r="AT1113" i="6"/>
  <c r="M1112" i="6" l="1"/>
  <c r="Q1112" i="6" s="1"/>
  <c r="AB1113" i="6"/>
  <c r="R1113" i="6" s="1"/>
  <c r="AU1113" i="6"/>
  <c r="AO1114" i="6" s="1"/>
  <c r="AR1114" i="6" s="1"/>
  <c r="S1112" i="6"/>
  <c r="T1112" i="6" s="1"/>
  <c r="AA1113" i="6"/>
  <c r="N1113" i="6" s="1"/>
  <c r="J1112" i="6"/>
  <c r="B1112" i="6" s="1"/>
  <c r="AG1112" i="6"/>
  <c r="U1112" i="6" l="1"/>
  <c r="AS1114" i="6"/>
  <c r="AC1113" i="6"/>
  <c r="I1113" i="6" s="1"/>
  <c r="V1112" i="6"/>
  <c r="AN1113" i="6"/>
  <c r="AK1113" i="6" s="1"/>
  <c r="AD1113" i="6" l="1"/>
  <c r="D1113" i="6"/>
  <c r="AE1113" i="6"/>
  <c r="AL1113" i="6"/>
  <c r="E1113" i="6" s="1"/>
  <c r="Y1114" i="6"/>
  <c r="F1114" i="6" s="1"/>
  <c r="AT1114" i="6"/>
  <c r="X1114" i="6"/>
  <c r="S1113" i="6" l="1"/>
  <c r="T1113" i="6" s="1"/>
  <c r="AB1114" i="6"/>
  <c r="R1114" i="6" s="1"/>
  <c r="AU1114" i="6"/>
  <c r="AO1115" i="6" s="1"/>
  <c r="AR1115" i="6" s="1"/>
  <c r="J1113" i="6"/>
  <c r="B1113" i="6" s="1"/>
  <c r="M1113" i="6"/>
  <c r="Q1113" i="6" s="1"/>
  <c r="U1113" i="6" s="1"/>
  <c r="AA1114" i="6"/>
  <c r="N1114" i="6" s="1"/>
  <c r="AF1113" i="6"/>
  <c r="AG1113" i="6" s="1"/>
  <c r="AS1115" i="6" l="1"/>
  <c r="AN1114" i="6"/>
  <c r="AC1114" i="6"/>
  <c r="I1114" i="6" s="1"/>
  <c r="V1113" i="6"/>
  <c r="AE1114" i="6" l="1"/>
  <c r="AK1114" i="6"/>
  <c r="D1114" i="6"/>
  <c r="AL1114" i="6"/>
  <c r="E1114" i="6" s="1"/>
  <c r="AD1114" i="6"/>
  <c r="AF1114" i="6"/>
  <c r="Y1115" i="6"/>
  <c r="F1115" i="6" s="1"/>
  <c r="AT1115" i="6"/>
  <c r="X1115" i="6"/>
  <c r="S1114" i="6" l="1"/>
  <c r="T1114" i="6" s="1"/>
  <c r="M1114" i="6"/>
  <c r="Q1114" i="6" s="1"/>
  <c r="U1114" i="6" s="1"/>
  <c r="AB1115" i="6"/>
  <c r="R1115" i="6" s="1"/>
  <c r="AU1115" i="6"/>
  <c r="AO1116" i="6" s="1"/>
  <c r="AR1116" i="6" s="1"/>
  <c r="AG1114" i="6"/>
  <c r="J1114" i="6"/>
  <c r="B1114" i="6" s="1"/>
  <c r="AA1115" i="6"/>
  <c r="N1115" i="6" s="1"/>
  <c r="V1114" i="6" l="1"/>
  <c r="AS1116" i="6"/>
  <c r="AC1115" i="6"/>
  <c r="AN1115" i="6"/>
  <c r="AK1115" i="6" s="1"/>
  <c r="AD1115" i="6" l="1"/>
  <c r="AE1115" i="6"/>
  <c r="AF1115" i="6" s="1"/>
  <c r="D1115" i="6"/>
  <c r="S1115" i="6" s="1"/>
  <c r="T1115" i="6" s="1"/>
  <c r="AL1115" i="6"/>
  <c r="E1115" i="6" s="1"/>
  <c r="AT1116" i="6"/>
  <c r="X1116" i="6"/>
  <c r="Y1116" i="6"/>
  <c r="F1116" i="6" s="1"/>
  <c r="I1115" i="6"/>
  <c r="AB1116" i="6" l="1"/>
  <c r="R1116" i="6" s="1"/>
  <c r="AU1116" i="6"/>
  <c r="AA1116" i="6"/>
  <c r="N1116" i="6" s="1"/>
  <c r="AO1117" i="6"/>
  <c r="AR1117" i="6" s="1"/>
  <c r="AG1115" i="6"/>
  <c r="J1115" i="6"/>
  <c r="B1115" i="6" s="1"/>
  <c r="M1115" i="6"/>
  <c r="Q1115" i="6" s="1"/>
  <c r="U1115" i="6" s="1"/>
  <c r="AN1116" i="6"/>
  <c r="AD1116" i="6" l="1"/>
  <c r="AK1116" i="6"/>
  <c r="AS1117" i="6"/>
  <c r="V1115" i="6"/>
  <c r="AL1116" i="6"/>
  <c r="E1116" i="6" s="1"/>
  <c r="AE1116" i="6"/>
  <c r="D1116" i="6"/>
  <c r="S1116" i="6" s="1"/>
  <c r="T1116" i="6" s="1"/>
  <c r="AC1116" i="6"/>
  <c r="I1116" i="6" s="1"/>
  <c r="M1116" i="6" l="1"/>
  <c r="Q1116" i="6" s="1"/>
  <c r="U1116" i="6" s="1"/>
  <c r="Y1117" i="6"/>
  <c r="F1117" i="6" s="1"/>
  <c r="X1117" i="6"/>
  <c r="AT1117" i="6"/>
  <c r="AA1117" i="6"/>
  <c r="N1117" i="6" s="1"/>
  <c r="AF1116" i="6"/>
  <c r="AB1117" i="6" l="1"/>
  <c r="R1117" i="6" s="1"/>
  <c r="AU1117" i="6"/>
  <c r="AO1118" i="6" s="1"/>
  <c r="AR1118" i="6" s="1"/>
  <c r="J1116" i="6"/>
  <c r="B1116" i="6" s="1"/>
  <c r="V1116" i="6" s="1"/>
  <c r="AG1116" i="6"/>
  <c r="AS1118" i="6" l="1"/>
  <c r="AC1117" i="6"/>
  <c r="I1117" i="6" s="1"/>
  <c r="AN1117" i="6"/>
  <c r="AK1117" i="6" s="1"/>
  <c r="AE1117" i="6" l="1"/>
  <c r="AL1117" i="6"/>
  <c r="E1117" i="6" s="1"/>
  <c r="AD1117" i="6"/>
  <c r="D1117" i="6"/>
  <c r="S1117" i="6" s="1"/>
  <c r="T1117" i="6" s="1"/>
  <c r="X1118" i="6"/>
  <c r="Y1118" i="6"/>
  <c r="F1118" i="6" s="1"/>
  <c r="AT1118" i="6"/>
  <c r="AB1118" i="6" l="1"/>
  <c r="R1118" i="6" s="1"/>
  <c r="AU1118" i="6"/>
  <c r="AO1119" i="6" s="1"/>
  <c r="AR1119" i="6" s="1"/>
  <c r="AF1117" i="6"/>
  <c r="AG1117" i="6" s="1"/>
  <c r="AA1118" i="6"/>
  <c r="N1118" i="6" s="1"/>
  <c r="J1117" i="6"/>
  <c r="B1117" i="6" s="1"/>
  <c r="M1117" i="6"/>
  <c r="Q1117" i="6" s="1"/>
  <c r="U1117" i="6" s="1"/>
  <c r="AS1119" i="6" l="1"/>
  <c r="AC1118" i="6"/>
  <c r="I1118" i="6" s="1"/>
  <c r="V1117" i="6"/>
  <c r="AN1118" i="6"/>
  <c r="AK1118" i="6" s="1"/>
  <c r="AD1118" i="6" l="1"/>
  <c r="D1118" i="6"/>
  <c r="S1118" i="6" s="1"/>
  <c r="T1118" i="6" s="1"/>
  <c r="AE1118" i="6"/>
  <c r="AL1118" i="6"/>
  <c r="E1118" i="6" s="1"/>
  <c r="Y1119" i="6"/>
  <c r="F1119" i="6" s="1"/>
  <c r="X1119" i="6"/>
  <c r="AT1119" i="6"/>
  <c r="AB1119" i="6" l="1"/>
  <c r="R1119" i="6" s="1"/>
  <c r="AU1119" i="6"/>
  <c r="M1118" i="6"/>
  <c r="Q1118" i="6" s="1"/>
  <c r="U1118" i="6" s="1"/>
  <c r="J1118" i="6"/>
  <c r="B1118" i="6" s="1"/>
  <c r="AA1119" i="6"/>
  <c r="N1119" i="6" s="1"/>
  <c r="AO1120" i="6"/>
  <c r="AR1120" i="6" s="1"/>
  <c r="AF1118" i="6"/>
  <c r="AG1118" i="6" s="1"/>
  <c r="AS1120" i="6" l="1"/>
  <c r="V1118" i="6"/>
  <c r="AC1119" i="6"/>
  <c r="I1119" i="6" s="1"/>
  <c r="AN1119" i="6"/>
  <c r="AK1119" i="6" s="1"/>
  <c r="AL1119" i="6" l="1"/>
  <c r="E1119" i="6" s="1"/>
  <c r="AD1119" i="6"/>
  <c r="D1119" i="6"/>
  <c r="AE1119" i="6"/>
  <c r="Y1120" i="6"/>
  <c r="F1120" i="6" s="1"/>
  <c r="X1120" i="6"/>
  <c r="AT1120" i="6"/>
  <c r="S1119" i="6" l="1"/>
  <c r="T1119" i="6" s="1"/>
  <c r="M1119" i="6"/>
  <c r="Q1119" i="6" s="1"/>
  <c r="U1119" i="6" s="1"/>
  <c r="AB1120" i="6"/>
  <c r="R1120" i="6" s="1"/>
  <c r="AU1120" i="6"/>
  <c r="J1119" i="6"/>
  <c r="B1119" i="6" s="1"/>
  <c r="AF1119" i="6"/>
  <c r="AG1119" i="6" s="1"/>
  <c r="AA1120" i="6"/>
  <c r="N1120" i="6" s="1"/>
  <c r="V1119" i="6" l="1"/>
  <c r="AN1120" i="6"/>
  <c r="AO1121" i="6"/>
  <c r="AR1121" i="6" s="1"/>
  <c r="AL1120" i="6"/>
  <c r="E1120" i="6" s="1"/>
  <c r="AC1120" i="6"/>
  <c r="I1120" i="6" s="1"/>
  <c r="AD1120" i="6" l="1"/>
  <c r="AK1120" i="6"/>
  <c r="D1120" i="6"/>
  <c r="S1120" i="6" s="1"/>
  <c r="T1120" i="6" s="1"/>
  <c r="AE1120" i="6"/>
  <c r="M1120" i="6" s="1"/>
  <c r="Q1120" i="6" s="1"/>
  <c r="AS1121" i="6"/>
  <c r="AA1121" i="6" s="1"/>
  <c r="N1121" i="6" s="1"/>
  <c r="AT1121" i="6"/>
  <c r="AB1121" i="6" s="1"/>
  <c r="R1121" i="6" s="1"/>
  <c r="X1121" i="6"/>
  <c r="Y1121" i="6"/>
  <c r="F1121" i="6" s="1"/>
  <c r="AF1120" i="6" l="1"/>
  <c r="U1120" i="6"/>
  <c r="AU1121" i="6"/>
  <c r="AO1122" i="6" s="1"/>
  <c r="AR1122" i="6" s="1"/>
  <c r="J1120" i="6"/>
  <c r="B1120" i="6" s="1"/>
  <c r="V1120" i="6" s="1"/>
  <c r="AG1120" i="6"/>
  <c r="AS1122" i="6" l="1"/>
  <c r="AN1121" i="6"/>
  <c r="AC1121" i="6"/>
  <c r="I1121" i="6" s="1"/>
  <c r="AE1121" i="6" l="1"/>
  <c r="AK1121" i="6"/>
  <c r="D1121" i="6" s="1"/>
  <c r="AL1121" i="6"/>
  <c r="E1121" i="6" s="1"/>
  <c r="AD1121" i="6"/>
  <c r="AF1121" i="6" s="1"/>
  <c r="X1122" i="6"/>
  <c r="Y1122" i="6"/>
  <c r="F1122" i="6" s="1"/>
  <c r="AT1122" i="6"/>
  <c r="S1121" i="6" l="1"/>
  <c r="T1121" i="6" s="1"/>
  <c r="M1121" i="6"/>
  <c r="Q1121" i="6" s="1"/>
  <c r="U1121" i="6" s="1"/>
  <c r="AB1122" i="6"/>
  <c r="R1122" i="6" s="1"/>
  <c r="AU1122" i="6"/>
  <c r="AO1123" i="6" s="1"/>
  <c r="AR1123" i="6" s="1"/>
  <c r="J1121" i="6"/>
  <c r="B1121" i="6" s="1"/>
  <c r="AG1121" i="6"/>
  <c r="AA1122" i="6"/>
  <c r="N1122" i="6" s="1"/>
  <c r="V1121" i="6" l="1"/>
  <c r="AS1123" i="6"/>
  <c r="AC1122" i="6"/>
  <c r="I1122" i="6" s="1"/>
  <c r="AN1122" i="6"/>
  <c r="AK1122" i="6" s="1"/>
  <c r="D1122" i="6" l="1"/>
  <c r="AE1122" i="6"/>
  <c r="AD1122" i="6"/>
  <c r="AF1122" i="6" s="1"/>
  <c r="AL1122" i="6"/>
  <c r="E1122" i="6" s="1"/>
  <c r="AT1123" i="6"/>
  <c r="X1123" i="6"/>
  <c r="Y1123" i="6"/>
  <c r="F1123" i="6" s="1"/>
  <c r="AB1123" i="6" l="1"/>
  <c r="R1123" i="6" s="1"/>
  <c r="AU1123" i="6"/>
  <c r="AA1123" i="6"/>
  <c r="N1123" i="6" s="1"/>
  <c r="AO1124" i="6"/>
  <c r="AR1124" i="6" s="1"/>
  <c r="AG1122" i="6"/>
  <c r="J1122" i="6"/>
  <c r="B1122" i="6" s="1"/>
  <c r="M1122" i="6"/>
  <c r="Q1122" i="6" s="1"/>
  <c r="S1122" i="6"/>
  <c r="T1122" i="6" s="1"/>
  <c r="AS1124" i="6" l="1"/>
  <c r="AC1123" i="6"/>
  <c r="I1123" i="6" s="1"/>
  <c r="AN1123" i="6"/>
  <c r="AK1123" i="6" s="1"/>
  <c r="U1122" i="6"/>
  <c r="V1122" i="6" s="1"/>
  <c r="AD1123" i="6" l="1"/>
  <c r="AL1123" i="6"/>
  <c r="E1123" i="6" s="1"/>
  <c r="D1123" i="6"/>
  <c r="S1123" i="6" s="1"/>
  <c r="T1123" i="6" s="1"/>
  <c r="AE1123" i="6"/>
  <c r="Y1124" i="6"/>
  <c r="F1124" i="6" s="1"/>
  <c r="X1124" i="6"/>
  <c r="AT1124" i="6"/>
  <c r="M1123" i="6" l="1"/>
  <c r="Q1123" i="6" s="1"/>
  <c r="U1123" i="6" s="1"/>
  <c r="AB1124" i="6"/>
  <c r="R1124" i="6" s="1"/>
  <c r="AU1124" i="6"/>
  <c r="AO1125" i="6" s="1"/>
  <c r="AR1125" i="6" s="1"/>
  <c r="J1123" i="6"/>
  <c r="B1123" i="6" s="1"/>
  <c r="AA1124" i="6"/>
  <c r="N1124" i="6" s="1"/>
  <c r="AF1123" i="6"/>
  <c r="AG1123" i="6" s="1"/>
  <c r="V1123" i="6" l="1"/>
  <c r="AS1125" i="6"/>
  <c r="AC1124" i="6"/>
  <c r="I1124" i="6" s="1"/>
  <c r="AN1124" i="6"/>
  <c r="AK1124" i="6" s="1"/>
  <c r="AD1124" i="6" l="1"/>
  <c r="AL1124" i="6"/>
  <c r="E1124" i="6" s="1"/>
  <c r="D1124" i="6"/>
  <c r="S1124" i="6" s="1"/>
  <c r="T1124" i="6" s="1"/>
  <c r="AE1124" i="6"/>
  <c r="M1124" i="6" s="1"/>
  <c r="Q1124" i="6" s="1"/>
  <c r="Y1125" i="6"/>
  <c r="F1125" i="6" s="1"/>
  <c r="X1125" i="6"/>
  <c r="AT1125" i="6"/>
  <c r="AB1125" i="6" l="1"/>
  <c r="R1125" i="6" s="1"/>
  <c r="AU1125" i="6"/>
  <c r="U1124" i="6"/>
  <c r="J1124" i="6"/>
  <c r="B1124" i="6" s="1"/>
  <c r="V1124" i="6" s="1"/>
  <c r="AA1125" i="6"/>
  <c r="N1125" i="6" s="1"/>
  <c r="AO1126" i="6"/>
  <c r="AR1126" i="6" s="1"/>
  <c r="AF1124" i="6"/>
  <c r="AG1124" i="6" s="1"/>
  <c r="AS1126" i="6" l="1"/>
  <c r="AC1125" i="6"/>
  <c r="I1125" i="6" s="1"/>
  <c r="AN1125" i="6"/>
  <c r="AK1125" i="6" s="1"/>
  <c r="AL1125" i="6" l="1"/>
  <c r="E1125" i="6" s="1"/>
  <c r="D1125" i="6"/>
  <c r="AD1125" i="6"/>
  <c r="AE1125" i="6"/>
  <c r="Y1126" i="6"/>
  <c r="F1126" i="6" s="1"/>
  <c r="AT1126" i="6"/>
  <c r="X1126" i="6"/>
  <c r="AB1126" i="6" l="1"/>
  <c r="R1126" i="6" s="1"/>
  <c r="AU1126" i="6"/>
  <c r="AO1127" i="6" s="1"/>
  <c r="AR1127" i="6" s="1"/>
  <c r="M1125" i="6"/>
  <c r="Q1125" i="6" s="1"/>
  <c r="AA1126" i="6"/>
  <c r="N1126" i="6" s="1"/>
  <c r="J1125" i="6"/>
  <c r="B1125" i="6" s="1"/>
  <c r="AF1125" i="6"/>
  <c r="AG1125" i="6" s="1"/>
  <c r="S1125" i="6"/>
  <c r="T1125" i="6" s="1"/>
  <c r="AS1127" i="6" l="1"/>
  <c r="U1125" i="6"/>
  <c r="V1125" i="6" s="1"/>
  <c r="AC1126" i="6"/>
  <c r="I1126" i="6" s="1"/>
  <c r="AN1126" i="6"/>
  <c r="AK1126" i="6" s="1"/>
  <c r="AE1126" i="6" l="1"/>
  <c r="D1126" i="6"/>
  <c r="AD1126" i="6"/>
  <c r="AL1126" i="6"/>
  <c r="E1126" i="6" s="1"/>
  <c r="X1127" i="6"/>
  <c r="Y1127" i="6"/>
  <c r="F1127" i="6" s="1"/>
  <c r="AT1127" i="6"/>
  <c r="AF1126" i="6" l="1"/>
  <c r="AB1127" i="6"/>
  <c r="R1127" i="6" s="1"/>
  <c r="AU1127" i="6"/>
  <c r="AN1127" i="6" s="1"/>
  <c r="AK1127" i="6" s="1"/>
  <c r="AA1127" i="6"/>
  <c r="N1127" i="6" s="1"/>
  <c r="S1126" i="6"/>
  <c r="T1126" i="6" s="1"/>
  <c r="J1126" i="6"/>
  <c r="B1126" i="6" s="1"/>
  <c r="AG1126" i="6"/>
  <c r="M1126" i="6"/>
  <c r="Q1126" i="6" s="1"/>
  <c r="AD1127" i="6" l="1"/>
  <c r="AE1127" i="6"/>
  <c r="AO1128" i="6"/>
  <c r="AR1128" i="6" s="1"/>
  <c r="D1127" i="6"/>
  <c r="S1127" i="6" s="1"/>
  <c r="T1127" i="6" s="1"/>
  <c r="U1126" i="6"/>
  <c r="V1126" i="6" s="1"/>
  <c r="AL1127" i="6"/>
  <c r="E1127" i="6" s="1"/>
  <c r="AC1127" i="6"/>
  <c r="I1127" i="6" s="1"/>
  <c r="AS1128" i="6" l="1"/>
  <c r="M1127" i="6"/>
  <c r="Q1127" i="6" s="1"/>
  <c r="U1127" i="6" s="1"/>
  <c r="Y1128" i="6"/>
  <c r="F1128" i="6" s="1"/>
  <c r="X1128" i="6"/>
  <c r="AT1128" i="6"/>
  <c r="AB1128" i="6" s="1"/>
  <c r="R1128" i="6" s="1"/>
  <c r="AF1127" i="6"/>
  <c r="AU1128" i="6" l="1"/>
  <c r="AG1127" i="6"/>
  <c r="J1127" i="6"/>
  <c r="B1127" i="6" s="1"/>
  <c r="V1127" i="6" s="1"/>
  <c r="AA1128" i="6"/>
  <c r="N1128" i="6" s="1"/>
  <c r="AO1129" i="6"/>
  <c r="AR1129" i="6" s="1"/>
  <c r="AS1129" i="6" l="1"/>
  <c r="AC1128" i="6"/>
  <c r="I1128" i="6" s="1"/>
  <c r="AN1128" i="6"/>
  <c r="AK1128" i="6" s="1"/>
  <c r="D1128" i="6" l="1"/>
  <c r="AE1128" i="6"/>
  <c r="AD1128" i="6"/>
  <c r="AF1128" i="6" s="1"/>
  <c r="AL1128" i="6"/>
  <c r="E1128" i="6" s="1"/>
  <c r="AT1129" i="6"/>
  <c r="X1129" i="6"/>
  <c r="Y1129" i="6"/>
  <c r="F1129" i="6" s="1"/>
  <c r="AB1129" i="6" l="1"/>
  <c r="R1129" i="6" s="1"/>
  <c r="AU1129" i="6"/>
  <c r="AN1129" i="6" s="1"/>
  <c r="AA1129" i="6"/>
  <c r="N1129" i="6" s="1"/>
  <c r="AO1130" i="6"/>
  <c r="AR1130" i="6" s="1"/>
  <c r="AG1128" i="6"/>
  <c r="J1128" i="6"/>
  <c r="B1128" i="6" s="1"/>
  <c r="M1128" i="6"/>
  <c r="Q1128" i="6" s="1"/>
  <c r="S1128" i="6"/>
  <c r="T1128" i="6" s="1"/>
  <c r="AD1129" i="6" l="1"/>
  <c r="AK1129" i="6"/>
  <c r="D1129" i="6" s="1"/>
  <c r="S1129" i="6" s="1"/>
  <c r="T1129" i="6" s="1"/>
  <c r="AS1130" i="6"/>
  <c r="AE1129" i="6"/>
  <c r="AL1129" i="6"/>
  <c r="E1129" i="6" s="1"/>
  <c r="U1128" i="6"/>
  <c r="V1128" i="6" s="1"/>
  <c r="AC1129" i="6"/>
  <c r="I1129" i="6" s="1"/>
  <c r="M1129" i="6" l="1"/>
  <c r="Q1129" i="6" s="1"/>
  <c r="U1129" i="6" s="1"/>
  <c r="Y1130" i="6"/>
  <c r="F1130" i="6" s="1"/>
  <c r="AT1130" i="6"/>
  <c r="X1130" i="6"/>
  <c r="AF1129" i="6"/>
  <c r="AB1130" i="6" l="1"/>
  <c r="R1130" i="6" s="1"/>
  <c r="AU1130" i="6"/>
  <c r="AG1129" i="6"/>
  <c r="J1129" i="6"/>
  <c r="B1129" i="6" s="1"/>
  <c r="V1129" i="6" s="1"/>
  <c r="AA1130" i="6"/>
  <c r="N1130" i="6" s="1"/>
  <c r="AO1131" i="6"/>
  <c r="AR1131" i="6" s="1"/>
  <c r="AS1131" i="6" l="1"/>
  <c r="AC1130" i="6"/>
  <c r="I1130" i="6" s="1"/>
  <c r="AN1130" i="6"/>
  <c r="AK1130" i="6" s="1"/>
  <c r="D1130" i="6" l="1"/>
  <c r="AE1130" i="6"/>
  <c r="AD1130" i="6"/>
  <c r="AF1130" i="6" s="1"/>
  <c r="AL1130" i="6"/>
  <c r="E1130" i="6" s="1"/>
  <c r="AT1131" i="6"/>
  <c r="X1131" i="6"/>
  <c r="Y1131" i="6"/>
  <c r="F1131" i="6" s="1"/>
  <c r="AB1131" i="6" l="1"/>
  <c r="R1131" i="6" s="1"/>
  <c r="AU1131" i="6"/>
  <c r="AA1131" i="6"/>
  <c r="N1131" i="6" s="1"/>
  <c r="AO1132" i="6"/>
  <c r="AR1132" i="6" s="1"/>
  <c r="AG1130" i="6"/>
  <c r="J1130" i="6"/>
  <c r="B1130" i="6" s="1"/>
  <c r="M1130" i="6"/>
  <c r="Q1130" i="6" s="1"/>
  <c r="S1130" i="6"/>
  <c r="T1130" i="6" s="1"/>
  <c r="AS1132" i="6" l="1"/>
  <c r="AC1131" i="6"/>
  <c r="I1131" i="6" s="1"/>
  <c r="AN1131" i="6"/>
  <c r="AK1131" i="6" s="1"/>
  <c r="U1130" i="6"/>
  <c r="V1130" i="6" s="1"/>
  <c r="AL1131" i="6" l="1"/>
  <c r="E1131" i="6" s="1"/>
  <c r="AE1131" i="6"/>
  <c r="AD1131" i="6"/>
  <c r="AF1131" i="6" s="1"/>
  <c r="D1131" i="6"/>
  <c r="S1131" i="6" s="1"/>
  <c r="T1131" i="6" s="1"/>
  <c r="Y1132" i="6"/>
  <c r="F1132" i="6" s="1"/>
  <c r="AT1132" i="6"/>
  <c r="X1132" i="6"/>
  <c r="M1131" i="6" l="1"/>
  <c r="Q1131" i="6" s="1"/>
  <c r="U1131" i="6" s="1"/>
  <c r="AB1132" i="6"/>
  <c r="R1132" i="6" s="1"/>
  <c r="AU1132" i="6"/>
  <c r="AN1132" i="6" s="1"/>
  <c r="AA1132" i="6"/>
  <c r="N1132" i="6" s="1"/>
  <c r="AG1131" i="6"/>
  <c r="J1131" i="6"/>
  <c r="B1131" i="6" s="1"/>
  <c r="AL1132" i="6" l="1"/>
  <c r="E1132" i="6" s="1"/>
  <c r="AK1132" i="6"/>
  <c r="D1132" i="6" s="1"/>
  <c r="AO1133" i="6"/>
  <c r="AR1133" i="6" s="1"/>
  <c r="AD1132" i="6"/>
  <c r="AE1132" i="6"/>
  <c r="M1132" i="6" s="1"/>
  <c r="Q1132" i="6" s="1"/>
  <c r="AC1132" i="6"/>
  <c r="I1132" i="6" s="1"/>
  <c r="V1131" i="6"/>
  <c r="AS1133" i="6" l="1"/>
  <c r="S1132" i="6"/>
  <c r="T1132" i="6" s="1"/>
  <c r="U1132" i="6" s="1"/>
  <c r="Y1133" i="6"/>
  <c r="F1133" i="6" s="1"/>
  <c r="X1133" i="6"/>
  <c r="AT1133" i="6"/>
  <c r="AF1132" i="6"/>
  <c r="AB1133" i="6" l="1"/>
  <c r="R1133" i="6" s="1"/>
  <c r="AU1133" i="6"/>
  <c r="AO1134" i="6" s="1"/>
  <c r="AR1134" i="6" s="1"/>
  <c r="AA1133" i="6"/>
  <c r="N1133" i="6" s="1"/>
  <c r="J1132" i="6"/>
  <c r="B1132" i="6" s="1"/>
  <c r="V1132" i="6" s="1"/>
  <c r="AG1132" i="6"/>
  <c r="AS1134" i="6" l="1"/>
  <c r="AC1133" i="6"/>
  <c r="I1133" i="6" s="1"/>
  <c r="AN1133" i="6"/>
  <c r="AK1133" i="6" s="1"/>
  <c r="D1133" i="6" l="1"/>
  <c r="AE1133" i="6"/>
  <c r="AD1133" i="6"/>
  <c r="AF1133" i="6" s="1"/>
  <c r="AL1133" i="6"/>
  <c r="E1133" i="6" s="1"/>
  <c r="AT1134" i="6"/>
  <c r="X1134" i="6"/>
  <c r="Y1134" i="6"/>
  <c r="F1134" i="6" s="1"/>
  <c r="AB1134" i="6" l="1"/>
  <c r="R1134" i="6" s="1"/>
  <c r="AU1134" i="6"/>
  <c r="AA1134" i="6"/>
  <c r="N1134" i="6" s="1"/>
  <c r="AO1135" i="6"/>
  <c r="AR1135" i="6" s="1"/>
  <c r="AG1133" i="6"/>
  <c r="J1133" i="6"/>
  <c r="B1133" i="6" s="1"/>
  <c r="M1133" i="6"/>
  <c r="Q1133" i="6" s="1"/>
  <c r="S1133" i="6"/>
  <c r="T1133" i="6" s="1"/>
  <c r="AS1135" i="6" l="1"/>
  <c r="AC1134" i="6"/>
  <c r="I1134" i="6" s="1"/>
  <c r="AN1134" i="6"/>
  <c r="AK1134" i="6" s="1"/>
  <c r="U1133" i="6"/>
  <c r="V1133" i="6" s="1"/>
  <c r="AD1134" i="6" l="1"/>
  <c r="AL1134" i="6"/>
  <c r="E1134" i="6" s="1"/>
  <c r="D1134" i="6"/>
  <c r="AE1134" i="6"/>
  <c r="M1134" i="6" s="1"/>
  <c r="Q1134" i="6" s="1"/>
  <c r="Y1135" i="6"/>
  <c r="F1135" i="6" s="1"/>
  <c r="X1135" i="6"/>
  <c r="AT1135" i="6"/>
  <c r="S1134" i="6" l="1"/>
  <c r="T1134" i="6" s="1"/>
  <c r="AB1135" i="6"/>
  <c r="R1135" i="6" s="1"/>
  <c r="AU1135" i="6"/>
  <c r="U1134" i="6"/>
  <c r="J1134" i="6"/>
  <c r="B1134" i="6" s="1"/>
  <c r="AA1135" i="6"/>
  <c r="N1135" i="6" s="1"/>
  <c r="AO1136" i="6"/>
  <c r="AR1136" i="6" s="1"/>
  <c r="AF1134" i="6"/>
  <c r="AG1134" i="6" s="1"/>
  <c r="V1134" i="6" l="1"/>
  <c r="AS1136" i="6"/>
  <c r="AC1135" i="6"/>
  <c r="I1135" i="6" s="1"/>
  <c r="AN1135" i="6"/>
  <c r="AK1135" i="6" s="1"/>
  <c r="AL1135" i="6" l="1"/>
  <c r="E1135" i="6" s="1"/>
  <c r="AD1135" i="6"/>
  <c r="D1135" i="6"/>
  <c r="S1135" i="6" s="1"/>
  <c r="T1135" i="6" s="1"/>
  <c r="AE1135" i="6"/>
  <c r="Y1136" i="6"/>
  <c r="F1136" i="6" s="1"/>
  <c r="AT1136" i="6"/>
  <c r="X1136" i="6"/>
  <c r="M1135" i="6" l="1"/>
  <c r="Q1135" i="6" s="1"/>
  <c r="AB1136" i="6"/>
  <c r="R1136" i="6" s="1"/>
  <c r="AU1136" i="6"/>
  <c r="AO1137" i="6" s="1"/>
  <c r="AR1137" i="6" s="1"/>
  <c r="AA1136" i="6"/>
  <c r="N1136" i="6" s="1"/>
  <c r="U1135" i="6"/>
  <c r="J1135" i="6"/>
  <c r="B1135" i="6" s="1"/>
  <c r="AF1135" i="6"/>
  <c r="AG1135" i="6" s="1"/>
  <c r="AS1137" i="6" l="1"/>
  <c r="AC1136" i="6"/>
  <c r="I1136" i="6" s="1"/>
  <c r="V1135" i="6"/>
  <c r="AN1136" i="6"/>
  <c r="AK1136" i="6" s="1"/>
  <c r="AD1136" i="6" l="1"/>
  <c r="AL1136" i="6"/>
  <c r="E1136" i="6" s="1"/>
  <c r="D1136" i="6"/>
  <c r="S1136" i="6" s="1"/>
  <c r="T1136" i="6" s="1"/>
  <c r="AE1136" i="6"/>
  <c r="M1136" i="6" s="1"/>
  <c r="Q1136" i="6" s="1"/>
  <c r="Y1137" i="6"/>
  <c r="F1137" i="6" s="1"/>
  <c r="AT1137" i="6"/>
  <c r="X1137" i="6"/>
  <c r="AB1137" i="6" l="1"/>
  <c r="R1137" i="6" s="1"/>
  <c r="AU1137" i="6"/>
  <c r="U1136" i="6"/>
  <c r="J1136" i="6"/>
  <c r="B1136" i="6" s="1"/>
  <c r="V1136" i="6" s="1"/>
  <c r="AA1137" i="6"/>
  <c r="N1137" i="6" s="1"/>
  <c r="AF1136" i="6"/>
  <c r="AG1136" i="6" s="1"/>
  <c r="AN1137" i="6" l="1"/>
  <c r="AO1138" i="6"/>
  <c r="AR1138" i="6" s="1"/>
  <c r="AD1137" i="6"/>
  <c r="AE1137" i="6"/>
  <c r="AC1137" i="6"/>
  <c r="I1137" i="6" s="1"/>
  <c r="AL1137" i="6" l="1"/>
  <c r="E1137" i="6" s="1"/>
  <c r="AK1137" i="6"/>
  <c r="D1137" i="6" s="1"/>
  <c r="S1137" i="6" s="1"/>
  <c r="T1137" i="6" s="1"/>
  <c r="AS1138" i="6"/>
  <c r="Y1138" i="6"/>
  <c r="F1138" i="6" s="1"/>
  <c r="X1138" i="6"/>
  <c r="AT1138" i="6"/>
  <c r="AB1138" i="6" s="1"/>
  <c r="R1138" i="6" s="1"/>
  <c r="AF1137" i="6"/>
  <c r="M1137" i="6" l="1"/>
  <c r="Q1137" i="6" s="1"/>
  <c r="U1137" i="6" s="1"/>
  <c r="AU1138" i="6"/>
  <c r="AO1139" i="6" s="1"/>
  <c r="AR1139" i="6" s="1"/>
  <c r="AA1138" i="6"/>
  <c r="N1138" i="6" s="1"/>
  <c r="J1137" i="6"/>
  <c r="B1137" i="6" s="1"/>
  <c r="AG1137" i="6"/>
  <c r="V1137" i="6" l="1"/>
  <c r="AS1139" i="6"/>
  <c r="AC1138" i="6"/>
  <c r="I1138" i="6" s="1"/>
  <c r="AN1138" i="6"/>
  <c r="AK1138" i="6" s="1"/>
  <c r="D1138" i="6" l="1"/>
  <c r="AD1138" i="6"/>
  <c r="AL1138" i="6"/>
  <c r="E1138" i="6" s="1"/>
  <c r="AE1138" i="6"/>
  <c r="AT1139" i="6"/>
  <c r="Y1139" i="6"/>
  <c r="F1139" i="6" s="1"/>
  <c r="X1139" i="6"/>
  <c r="AB1139" i="6" l="1"/>
  <c r="R1139" i="6" s="1"/>
  <c r="AU1139" i="6"/>
  <c r="AO1140" i="6" s="1"/>
  <c r="AR1140" i="6" s="1"/>
  <c r="J1138" i="6"/>
  <c r="B1138" i="6" s="1"/>
  <c r="AA1139" i="6"/>
  <c r="N1139" i="6" s="1"/>
  <c r="AF1138" i="6"/>
  <c r="AG1138" i="6" s="1"/>
  <c r="M1138" i="6"/>
  <c r="Q1138" i="6" s="1"/>
  <c r="S1138" i="6"/>
  <c r="T1138" i="6" s="1"/>
  <c r="AS1140" i="6" l="1"/>
  <c r="AC1139" i="6"/>
  <c r="I1139" i="6" s="1"/>
  <c r="AN1139" i="6"/>
  <c r="AK1139" i="6" s="1"/>
  <c r="U1138" i="6"/>
  <c r="V1138" i="6" s="1"/>
  <c r="AD1139" i="6" l="1"/>
  <c r="D1139" i="6"/>
  <c r="S1139" i="6" s="1"/>
  <c r="T1139" i="6" s="1"/>
  <c r="AE1139" i="6"/>
  <c r="AL1139" i="6"/>
  <c r="E1139" i="6" s="1"/>
  <c r="Y1140" i="6"/>
  <c r="F1140" i="6" s="1"/>
  <c r="X1140" i="6"/>
  <c r="AT1140" i="6"/>
  <c r="AB1140" i="6" l="1"/>
  <c r="R1140" i="6" s="1"/>
  <c r="AU1140" i="6"/>
  <c r="J1139" i="6"/>
  <c r="B1139" i="6" s="1"/>
  <c r="M1139" i="6"/>
  <c r="Q1139" i="6" s="1"/>
  <c r="U1139" i="6" s="1"/>
  <c r="AA1140" i="6"/>
  <c r="N1140" i="6" s="1"/>
  <c r="AO1141" i="6"/>
  <c r="AR1141" i="6" s="1"/>
  <c r="AF1139" i="6"/>
  <c r="AG1139" i="6" s="1"/>
  <c r="AS1141" i="6" l="1"/>
  <c r="AC1140" i="6"/>
  <c r="I1140" i="6" s="1"/>
  <c r="V1139" i="6"/>
  <c r="AN1140" i="6"/>
  <c r="AK1140" i="6" s="1"/>
  <c r="AD1140" i="6" l="1"/>
  <c r="AL1140" i="6"/>
  <c r="E1140" i="6" s="1"/>
  <c r="D1140" i="6"/>
  <c r="AE1140" i="6"/>
  <c r="M1140" i="6" s="1"/>
  <c r="Q1140" i="6" s="1"/>
  <c r="AT1141" i="6"/>
  <c r="X1141" i="6"/>
  <c r="Y1141" i="6"/>
  <c r="F1141" i="6" s="1"/>
  <c r="S1140" i="6" l="1"/>
  <c r="T1140" i="6" s="1"/>
  <c r="AB1141" i="6"/>
  <c r="R1141" i="6" s="1"/>
  <c r="AU1141" i="6"/>
  <c r="J1140" i="6"/>
  <c r="B1140" i="6" s="1"/>
  <c r="U1140" i="6"/>
  <c r="AA1141" i="6"/>
  <c r="N1141" i="6" s="1"/>
  <c r="AO1142" i="6"/>
  <c r="AR1142" i="6" s="1"/>
  <c r="AF1140" i="6"/>
  <c r="AG1140" i="6" s="1"/>
  <c r="AS1142" i="6" l="1"/>
  <c r="AC1141" i="6"/>
  <c r="I1141" i="6" s="1"/>
  <c r="AN1141" i="6"/>
  <c r="AK1141" i="6" s="1"/>
  <c r="V1140" i="6"/>
  <c r="Y1142" i="6" l="1"/>
  <c r="F1142" i="6" s="1"/>
  <c r="AT1142" i="6"/>
  <c r="X1142" i="6"/>
  <c r="AL1141" i="6"/>
  <c r="E1141" i="6" s="1"/>
  <c r="AE1141" i="6"/>
  <c r="AD1141" i="6"/>
  <c r="AF1141" i="6" s="1"/>
  <c r="D1141" i="6"/>
  <c r="AB1142" i="6" l="1"/>
  <c r="R1142" i="6" s="1"/>
  <c r="AU1142" i="6"/>
  <c r="AO1143" i="6" s="1"/>
  <c r="AR1143" i="6" s="1"/>
  <c r="M1141" i="6"/>
  <c r="Q1141" i="6" s="1"/>
  <c r="S1141" i="6"/>
  <c r="T1141" i="6" s="1"/>
  <c r="AA1142" i="6"/>
  <c r="N1142" i="6" s="1"/>
  <c r="J1141" i="6"/>
  <c r="B1141" i="6" s="1"/>
  <c r="AG1141" i="6"/>
  <c r="U1141" i="6" l="1"/>
  <c r="V1141" i="6" s="1"/>
  <c r="AS1143" i="6"/>
  <c r="AC1142" i="6"/>
  <c r="I1142" i="6" s="1"/>
  <c r="AN1142" i="6"/>
  <c r="AK1142" i="6" s="1"/>
  <c r="AL1142" i="6" l="1"/>
  <c r="E1142" i="6" s="1"/>
  <c r="D1142" i="6"/>
  <c r="AE1142" i="6"/>
  <c r="AD1142" i="6"/>
  <c r="AF1142" i="6" s="1"/>
  <c r="Y1143" i="6"/>
  <c r="F1143" i="6" s="1"/>
  <c r="X1143" i="6"/>
  <c r="AT1143" i="6"/>
  <c r="AA1143" i="6"/>
  <c r="N1143" i="6" s="1"/>
  <c r="M1142" i="6" l="1"/>
  <c r="Q1142" i="6" s="1"/>
  <c r="AB1143" i="6"/>
  <c r="R1143" i="6" s="1"/>
  <c r="AU1143" i="6"/>
  <c r="AN1143" i="6" s="1"/>
  <c r="J1142" i="6"/>
  <c r="B1142" i="6" s="1"/>
  <c r="AG1142" i="6"/>
  <c r="S1142" i="6"/>
  <c r="T1142" i="6" s="1"/>
  <c r="AL1143" i="6" l="1"/>
  <c r="E1143" i="6" s="1"/>
  <c r="AK1143" i="6"/>
  <c r="D1143" i="6" s="1"/>
  <c r="AO1144" i="6"/>
  <c r="AR1144" i="6" s="1"/>
  <c r="U1142" i="6"/>
  <c r="V1142" i="6" s="1"/>
  <c r="AD1143" i="6"/>
  <c r="AE1143" i="6"/>
  <c r="M1143" i="6" s="1"/>
  <c r="Q1143" i="6" s="1"/>
  <c r="AC1143" i="6"/>
  <c r="I1143" i="6" s="1"/>
  <c r="AS1144" i="6" l="1"/>
  <c r="S1143" i="6"/>
  <c r="T1143" i="6" s="1"/>
  <c r="U1143" i="6"/>
  <c r="X1144" i="6"/>
  <c r="AT1144" i="6"/>
  <c r="Y1144" i="6"/>
  <c r="F1144" i="6" s="1"/>
  <c r="AF1143" i="6"/>
  <c r="AB1144" i="6" l="1"/>
  <c r="R1144" i="6" s="1"/>
  <c r="AU1144" i="6"/>
  <c r="AA1144" i="6"/>
  <c r="N1144" i="6" s="1"/>
  <c r="J1143" i="6"/>
  <c r="B1143" i="6" s="1"/>
  <c r="V1143" i="6" s="1"/>
  <c r="AG1143" i="6"/>
  <c r="AN1144" i="6" l="1"/>
  <c r="AO1145" i="6"/>
  <c r="AR1145" i="6" s="1"/>
  <c r="AC1144" i="6"/>
  <c r="AD1144" i="6" l="1"/>
  <c r="AK1144" i="6"/>
  <c r="D1144" i="6" s="1"/>
  <c r="S1144" i="6" s="1"/>
  <c r="T1144" i="6" s="1"/>
  <c r="AE1144" i="6"/>
  <c r="AF1144" i="6" s="1"/>
  <c r="AL1144" i="6"/>
  <c r="E1144" i="6" s="1"/>
  <c r="AS1145" i="6"/>
  <c r="AA1145" i="6" s="1"/>
  <c r="N1145" i="6" s="1"/>
  <c r="AT1145" i="6"/>
  <c r="AB1145" i="6" s="1"/>
  <c r="R1145" i="6" s="1"/>
  <c r="Y1145" i="6"/>
  <c r="F1145" i="6" s="1"/>
  <c r="X1145" i="6"/>
  <c r="I1144" i="6"/>
  <c r="M1144" i="6" l="1"/>
  <c r="Q1144" i="6" s="1"/>
  <c r="U1144" i="6" s="1"/>
  <c r="AU1145" i="6"/>
  <c r="AN1145" i="6" s="1"/>
  <c r="AG1144" i="6"/>
  <c r="J1144" i="6"/>
  <c r="B1144" i="6" s="1"/>
  <c r="V1144" i="6" l="1"/>
  <c r="AL1145" i="6"/>
  <c r="E1145" i="6" s="1"/>
  <c r="AK1145" i="6"/>
  <c r="D1145" i="6"/>
  <c r="AD1145" i="6"/>
  <c r="AC1145" i="6"/>
  <c r="I1145" i="6" s="1"/>
  <c r="AO1146" i="6"/>
  <c r="AR1146" i="6" s="1"/>
  <c r="AE1145" i="6"/>
  <c r="M1145" i="6" s="1"/>
  <c r="Q1145" i="6" s="1"/>
  <c r="S1145" i="6" l="1"/>
  <c r="T1145" i="6" s="1"/>
  <c r="AT1146" i="6"/>
  <c r="AB1146" i="6" s="1"/>
  <c r="R1146" i="6" s="1"/>
  <c r="AS1146" i="6"/>
  <c r="X1146" i="6"/>
  <c r="J1145" i="6" s="1"/>
  <c r="B1145" i="6" s="1"/>
  <c r="U1145" i="6"/>
  <c r="AF1145" i="6"/>
  <c r="Y1146" i="6"/>
  <c r="F1146" i="6" s="1"/>
  <c r="AA1146" i="6"/>
  <c r="N1146" i="6" s="1"/>
  <c r="AU1146" i="6" l="1"/>
  <c r="AC1146" i="6" s="1"/>
  <c r="V1145" i="6"/>
  <c r="AG1145" i="6"/>
  <c r="I1146" i="6" l="1"/>
  <c r="AN1146" i="6"/>
  <c r="AK1146" i="6" s="1"/>
  <c r="AO1147" i="6"/>
  <c r="AR1147" i="6" s="1"/>
  <c r="AS1147" i="6" l="1"/>
  <c r="AA1147" i="6" s="1"/>
  <c r="N1147" i="6" s="1"/>
  <c r="Y1147" i="6"/>
  <c r="F1147" i="6" s="1"/>
  <c r="AT1147" i="6"/>
  <c r="AB1147" i="6" s="1"/>
  <c r="R1147" i="6" s="1"/>
  <c r="X1147" i="6"/>
  <c r="AE1146" i="6"/>
  <c r="AL1146" i="6"/>
  <c r="E1146" i="6" s="1"/>
  <c r="D1146" i="6"/>
  <c r="AD1146" i="6"/>
  <c r="AU1147" i="6" l="1"/>
  <c r="M1146" i="6"/>
  <c r="Q1146" i="6" s="1"/>
  <c r="AF1146" i="6"/>
  <c r="AG1146" i="6" s="1"/>
  <c r="S1146" i="6"/>
  <c r="T1146" i="6" s="1"/>
  <c r="J1146" i="6"/>
  <c r="B1146" i="6" s="1"/>
  <c r="AO1148" i="6" l="1"/>
  <c r="AR1148" i="6" s="1"/>
  <c r="AC1147" i="6"/>
  <c r="I1147" i="6" s="1"/>
  <c r="AN1147" i="6"/>
  <c r="AK1147" i="6" s="1"/>
  <c r="U1146" i="6"/>
  <c r="V1146" i="6" s="1"/>
  <c r="AS1148" i="6" l="1"/>
  <c r="AD1147" i="6"/>
  <c r="AE1147" i="6"/>
  <c r="AL1147" i="6"/>
  <c r="E1147" i="6" s="1"/>
  <c r="D1147" i="6"/>
  <c r="X1148" i="6"/>
  <c r="AT1148" i="6"/>
  <c r="AB1148" i="6" s="1"/>
  <c r="R1148" i="6" s="1"/>
  <c r="Y1148" i="6"/>
  <c r="F1148" i="6" s="1"/>
  <c r="S1147" i="6" l="1"/>
  <c r="T1147" i="6" s="1"/>
  <c r="AU1148" i="6"/>
  <c r="AN1148" i="6" s="1"/>
  <c r="AK1148" i="6" s="1"/>
  <c r="J1147" i="6"/>
  <c r="B1147" i="6" s="1"/>
  <c r="M1147" i="6"/>
  <c r="Q1147" i="6" s="1"/>
  <c r="U1147" i="6" s="1"/>
  <c r="AA1148" i="6"/>
  <c r="N1148" i="6" s="1"/>
  <c r="AF1147" i="6"/>
  <c r="AG1147" i="6" s="1"/>
  <c r="D1148" i="6" l="1"/>
  <c r="AD1148" i="6"/>
  <c r="AE1148" i="6"/>
  <c r="AL1148" i="6"/>
  <c r="E1148" i="6" s="1"/>
  <c r="AO1149" i="6"/>
  <c r="AR1149" i="6" s="1"/>
  <c r="AC1148" i="6"/>
  <c r="I1148" i="6" s="1"/>
  <c r="V1147" i="6"/>
  <c r="AS1149" i="6" l="1"/>
  <c r="S1148" i="6"/>
  <c r="T1148" i="6" s="1"/>
  <c r="Y1149" i="6"/>
  <c r="F1149" i="6" s="1"/>
  <c r="X1149" i="6"/>
  <c r="AT1149" i="6"/>
  <c r="AB1149" i="6" s="1"/>
  <c r="R1149" i="6" s="1"/>
  <c r="M1148" i="6"/>
  <c r="Q1148" i="6" s="1"/>
  <c r="U1148" i="6" s="1"/>
  <c r="AF1148" i="6"/>
  <c r="AU1149" i="6" l="1"/>
  <c r="AA1149" i="6"/>
  <c r="N1149" i="6" s="1"/>
  <c r="AG1148" i="6"/>
  <c r="J1148" i="6"/>
  <c r="B1148" i="6" s="1"/>
  <c r="V1148" i="6" s="1"/>
  <c r="AO1150" i="6" l="1"/>
  <c r="AR1150" i="6" s="1"/>
  <c r="AC1149" i="6"/>
  <c r="I1149" i="6" s="1"/>
  <c r="AN1149" i="6"/>
  <c r="AK1149" i="6" s="1"/>
  <c r="AS1150" i="6" l="1"/>
  <c r="D1149" i="6"/>
  <c r="AL1149" i="6"/>
  <c r="E1149" i="6" s="1"/>
  <c r="AE1149" i="6"/>
  <c r="AD1149" i="6"/>
  <c r="AT1150" i="6"/>
  <c r="AB1150" i="6" s="1"/>
  <c r="R1150" i="6" s="1"/>
  <c r="Y1150" i="6"/>
  <c r="F1150" i="6" s="1"/>
  <c r="X1150" i="6"/>
  <c r="AF1149" i="6" l="1"/>
  <c r="AG1149" i="6" s="1"/>
  <c r="AU1150" i="6"/>
  <c r="M1149" i="6"/>
  <c r="Q1149" i="6" s="1"/>
  <c r="AA1150" i="6"/>
  <c r="N1150" i="6" s="1"/>
  <c r="J1149" i="6"/>
  <c r="B1149" i="6" s="1"/>
  <c r="S1149" i="6"/>
  <c r="T1149" i="6" s="1"/>
  <c r="U1149" i="6" l="1"/>
  <c r="AO1151" i="6"/>
  <c r="AR1151" i="6" s="1"/>
  <c r="AC1150" i="6"/>
  <c r="I1150" i="6" s="1"/>
  <c r="AN1150" i="6"/>
  <c r="AK1150" i="6" s="1"/>
  <c r="V1149" i="6"/>
  <c r="AS1151" i="6" l="1"/>
  <c r="D1150" i="6"/>
  <c r="AE1150" i="6"/>
  <c r="AD1150" i="6"/>
  <c r="AL1150" i="6"/>
  <c r="E1150" i="6" s="1"/>
  <c r="Y1151" i="6"/>
  <c r="F1151" i="6" s="1"/>
  <c r="AT1151" i="6"/>
  <c r="AB1151" i="6" s="1"/>
  <c r="R1151" i="6" s="1"/>
  <c r="X1151" i="6"/>
  <c r="AU1151" i="6" l="1"/>
  <c r="AF1150" i="6"/>
  <c r="AG1150" i="6" s="1"/>
  <c r="AA1151" i="6"/>
  <c r="N1151" i="6" s="1"/>
  <c r="M1150" i="6"/>
  <c r="Q1150" i="6" s="1"/>
  <c r="AN1151" i="6"/>
  <c r="J1150" i="6"/>
  <c r="B1150" i="6" s="1"/>
  <c r="S1150" i="6"/>
  <c r="T1150" i="6" s="1"/>
  <c r="AL1151" i="6" l="1"/>
  <c r="E1151" i="6" s="1"/>
  <c r="AK1151" i="6"/>
  <c r="D1151" i="6" s="1"/>
  <c r="AD1151" i="6"/>
  <c r="AE1151" i="6"/>
  <c r="U1150" i="6"/>
  <c r="V1150" i="6" s="1"/>
  <c r="AC1151" i="6"/>
  <c r="I1151" i="6" s="1"/>
  <c r="AO1152" i="6"/>
  <c r="AR1152" i="6" s="1"/>
  <c r="M1151" i="6" l="1"/>
  <c r="Q1151" i="6" s="1"/>
  <c r="AS1152" i="6"/>
  <c r="Y1152" i="6"/>
  <c r="F1152" i="6" s="1"/>
  <c r="X1152" i="6"/>
  <c r="AT1152" i="6"/>
  <c r="AB1152" i="6" s="1"/>
  <c r="R1152" i="6" s="1"/>
  <c r="AA1152" i="6"/>
  <c r="N1152" i="6" s="1"/>
  <c r="AF1151" i="6"/>
  <c r="S1151" i="6"/>
  <c r="T1151" i="6" s="1"/>
  <c r="U1151" i="6" s="1"/>
  <c r="AU1152" i="6" l="1"/>
  <c r="AN1152" i="6" s="1"/>
  <c r="AK1152" i="6" s="1"/>
  <c r="J1151" i="6"/>
  <c r="B1151" i="6" s="1"/>
  <c r="V1151" i="6" s="1"/>
  <c r="AG1151" i="6"/>
  <c r="AD1152" i="6" l="1"/>
  <c r="AL1152" i="6"/>
  <c r="E1152" i="6" s="1"/>
  <c r="D1152" i="6"/>
  <c r="S1152" i="6" s="1"/>
  <c r="T1152" i="6" s="1"/>
  <c r="AE1152" i="6"/>
  <c r="M1152" i="6" s="1"/>
  <c r="Q1152" i="6" s="1"/>
  <c r="AC1152" i="6"/>
  <c r="AO1153" i="6"/>
  <c r="AR1153" i="6" s="1"/>
  <c r="AS1153" i="6" l="1"/>
  <c r="U1152" i="6"/>
  <c r="Y1153" i="6"/>
  <c r="F1153" i="6" s="1"/>
  <c r="X1153" i="6"/>
  <c r="J1152" i="6" s="1"/>
  <c r="AT1153" i="6"/>
  <c r="AB1153" i="6" s="1"/>
  <c r="R1153" i="6" s="1"/>
  <c r="I1152" i="6"/>
  <c r="AF1152" i="6"/>
  <c r="AU1153" i="6" l="1"/>
  <c r="AG1152" i="6"/>
  <c r="B1152" i="6"/>
  <c r="V1152" i="6" s="1"/>
  <c r="AN1153" i="6"/>
  <c r="AK1153" i="6" s="1"/>
  <c r="AA1153" i="6"/>
  <c r="N1153" i="6" s="1"/>
  <c r="AC1153" i="6" l="1"/>
  <c r="I1153" i="6" s="1"/>
  <c r="AO1154" i="6"/>
  <c r="AR1154" i="6" s="1"/>
  <c r="AE1153" i="6"/>
  <c r="AF1153" i="6" s="1"/>
  <c r="AL1153" i="6"/>
  <c r="E1153" i="6" s="1"/>
  <c r="AD1153" i="6"/>
  <c r="D1153" i="6"/>
  <c r="S1153" i="6" s="1"/>
  <c r="T1153" i="6" s="1"/>
  <c r="AS1154" i="6" l="1"/>
  <c r="AA1154" i="6" s="1"/>
  <c r="N1154" i="6" s="1"/>
  <c r="M1153" i="6"/>
  <c r="Q1153" i="6" s="1"/>
  <c r="U1153" i="6" s="1"/>
  <c r="X1154" i="6"/>
  <c r="J1153" i="6" s="1"/>
  <c r="B1153" i="6" s="1"/>
  <c r="Y1154" i="6"/>
  <c r="F1154" i="6" s="1"/>
  <c r="AT1154" i="6"/>
  <c r="AB1154" i="6" s="1"/>
  <c r="R1154" i="6" s="1"/>
  <c r="AU1154" i="6" l="1"/>
  <c r="AN1154" i="6" s="1"/>
  <c r="AK1154" i="6" s="1"/>
  <c r="V1153" i="6"/>
  <c r="AG1153" i="6"/>
  <c r="AD1154" i="6" l="1"/>
  <c r="AE1154" i="6"/>
  <c r="AL1154" i="6"/>
  <c r="E1154" i="6" s="1"/>
  <c r="D1154" i="6"/>
  <c r="S1154" i="6" s="1"/>
  <c r="T1154" i="6" s="1"/>
  <c r="AC1154" i="6"/>
  <c r="AO1155" i="6"/>
  <c r="AR1155" i="6" s="1"/>
  <c r="AS1155" i="6" l="1"/>
  <c r="AT1155" i="6"/>
  <c r="AB1155" i="6" s="1"/>
  <c r="R1155" i="6" s="1"/>
  <c r="X1155" i="6"/>
  <c r="Y1155" i="6"/>
  <c r="F1155" i="6" s="1"/>
  <c r="M1154" i="6"/>
  <c r="Q1154" i="6" s="1"/>
  <c r="U1154" i="6" s="1"/>
  <c r="I1154" i="6"/>
  <c r="AF1154" i="6"/>
  <c r="AU1155" i="6" l="1"/>
  <c r="AA1155" i="6"/>
  <c r="N1155" i="6" s="1"/>
  <c r="AN1155" i="6"/>
  <c r="AK1155" i="6" s="1"/>
  <c r="AG1154" i="6"/>
  <c r="J1154" i="6"/>
  <c r="B1154" i="6" s="1"/>
  <c r="V1154" i="6" s="1"/>
  <c r="D1155" i="6" l="1"/>
  <c r="AE1155" i="6"/>
  <c r="AD1155" i="6"/>
  <c r="AL1155" i="6"/>
  <c r="E1155" i="6" s="1"/>
  <c r="AC1155" i="6"/>
  <c r="I1155" i="6" s="1"/>
  <c r="AO1156" i="6"/>
  <c r="AR1156" i="6" s="1"/>
  <c r="AF1155" i="6" l="1"/>
  <c r="AS1156" i="6"/>
  <c r="X1156" i="6"/>
  <c r="AA1156" i="6"/>
  <c r="N1156" i="6" s="1"/>
  <c r="AT1156" i="6"/>
  <c r="AB1156" i="6" s="1"/>
  <c r="R1156" i="6" s="1"/>
  <c r="Y1156" i="6"/>
  <c r="F1156" i="6" s="1"/>
  <c r="M1155" i="6"/>
  <c r="Q1155" i="6" s="1"/>
  <c r="S1155" i="6"/>
  <c r="T1155" i="6" s="1"/>
  <c r="AU1156" i="6" l="1"/>
  <c r="U1155" i="6"/>
  <c r="AG1155" i="6"/>
  <c r="J1155" i="6"/>
  <c r="B1155" i="6" s="1"/>
  <c r="V1155" i="6" s="1"/>
  <c r="AC1156" i="6" l="1"/>
  <c r="AO1157" i="6"/>
  <c r="AR1157" i="6" s="1"/>
  <c r="AN1156" i="6"/>
  <c r="AK1156" i="6" s="1"/>
  <c r="AS1157" i="6" l="1"/>
  <c r="AA1157" i="6" s="1"/>
  <c r="N1157" i="6" s="1"/>
  <c r="AL1156" i="6"/>
  <c r="E1156" i="6" s="1"/>
  <c r="AE1156" i="6"/>
  <c r="D1156" i="6"/>
  <c r="AD1156" i="6"/>
  <c r="X1157" i="6"/>
  <c r="J1156" i="6" s="1"/>
  <c r="AT1157" i="6"/>
  <c r="AB1157" i="6" s="1"/>
  <c r="R1157" i="6" s="1"/>
  <c r="Y1157" i="6"/>
  <c r="F1157" i="6" s="1"/>
  <c r="I1156" i="6"/>
  <c r="M1156" i="6" l="1"/>
  <c r="Q1156" i="6" s="1"/>
  <c r="AF1156" i="6"/>
  <c r="AG1156" i="6" s="1"/>
  <c r="AU1157" i="6"/>
  <c r="B1156" i="6"/>
  <c r="S1156" i="6"/>
  <c r="T1156" i="6" s="1"/>
  <c r="U1156" i="6" s="1"/>
  <c r="AC1157" i="6" l="1"/>
  <c r="I1157" i="6" s="1"/>
  <c r="AO1158" i="6"/>
  <c r="AR1158" i="6" s="1"/>
  <c r="V1156" i="6"/>
  <c r="AN1157" i="6"/>
  <c r="AK1157" i="6" s="1"/>
  <c r="AS1158" i="6" l="1"/>
  <c r="AL1157" i="6"/>
  <c r="E1157" i="6" s="1"/>
  <c r="AD1157" i="6"/>
  <c r="D1157" i="6"/>
  <c r="AE1157" i="6"/>
  <c r="Y1158" i="6"/>
  <c r="F1158" i="6" s="1"/>
  <c r="X1158" i="6"/>
  <c r="AT1158" i="6"/>
  <c r="AB1158" i="6" s="1"/>
  <c r="R1158" i="6" s="1"/>
  <c r="AA1158" i="6"/>
  <c r="N1158" i="6" s="1"/>
  <c r="AU1158" i="6" l="1"/>
  <c r="M1157" i="6"/>
  <c r="Q1157" i="6" s="1"/>
  <c r="S1157" i="6"/>
  <c r="T1157" i="6" s="1"/>
  <c r="J1157" i="6"/>
  <c r="B1157" i="6" s="1"/>
  <c r="AF1157" i="6"/>
  <c r="AG1157" i="6" s="1"/>
  <c r="U1157" i="6" l="1"/>
  <c r="V1157" i="6" s="1"/>
  <c r="AC1158" i="6"/>
  <c r="I1158" i="6" s="1"/>
  <c r="AO1159" i="6"/>
  <c r="AR1159" i="6" s="1"/>
  <c r="AN1158" i="6"/>
  <c r="AK1158" i="6" s="1"/>
  <c r="AS1159" i="6" l="1"/>
  <c r="AA1159" i="6" s="1"/>
  <c r="N1159" i="6" s="1"/>
  <c r="AE1158" i="6"/>
  <c r="AL1158" i="6"/>
  <c r="E1158" i="6" s="1"/>
  <c r="AD1158" i="6"/>
  <c r="D1158" i="6"/>
  <c r="Y1159" i="6"/>
  <c r="F1159" i="6" s="1"/>
  <c r="X1159" i="6"/>
  <c r="AT1159" i="6"/>
  <c r="AB1159" i="6" s="1"/>
  <c r="R1159" i="6" s="1"/>
  <c r="S1158" i="6" l="1"/>
  <c r="T1158" i="6" s="1"/>
  <c r="AU1159" i="6"/>
  <c r="AF1158" i="6"/>
  <c r="AG1158" i="6" s="1"/>
  <c r="J1158" i="6"/>
  <c r="B1158" i="6" s="1"/>
  <c r="M1158" i="6"/>
  <c r="Q1158" i="6" s="1"/>
  <c r="U1158" i="6" s="1"/>
  <c r="V1158" i="6" l="1"/>
  <c r="AC1159" i="6"/>
  <c r="I1159" i="6" s="1"/>
  <c r="AO1160" i="6"/>
  <c r="AR1160" i="6" s="1"/>
  <c r="AN1159" i="6"/>
  <c r="AK1159" i="6" s="1"/>
  <c r="AS1160" i="6" l="1"/>
  <c r="AA1160" i="6" s="1"/>
  <c r="N1160" i="6" s="1"/>
  <c r="X1160" i="6"/>
  <c r="AT1160" i="6"/>
  <c r="AB1160" i="6" s="1"/>
  <c r="R1160" i="6" s="1"/>
  <c r="Y1160" i="6"/>
  <c r="F1160" i="6" s="1"/>
  <c r="AE1159" i="6"/>
  <c r="AD1159" i="6"/>
  <c r="AL1159" i="6"/>
  <c r="E1159" i="6" s="1"/>
  <c r="D1159" i="6"/>
  <c r="S1159" i="6" l="1"/>
  <c r="T1159" i="6" s="1"/>
  <c r="AU1160" i="6"/>
  <c r="M1159" i="6"/>
  <c r="Q1159" i="6" s="1"/>
  <c r="U1159" i="6" s="1"/>
  <c r="J1159" i="6"/>
  <c r="B1159" i="6" s="1"/>
  <c r="AF1159" i="6"/>
  <c r="AG1159" i="6" s="1"/>
  <c r="V1159" i="6" l="1"/>
  <c r="AC1160" i="6"/>
  <c r="I1160" i="6" s="1"/>
  <c r="AO1161" i="6"/>
  <c r="AR1161" i="6" s="1"/>
  <c r="AN1160" i="6"/>
  <c r="AK1160" i="6" s="1"/>
  <c r="AS1161" i="6" l="1"/>
  <c r="AL1160" i="6"/>
  <c r="E1160" i="6" s="1"/>
  <c r="AE1160" i="6"/>
  <c r="AD1160" i="6"/>
  <c r="D1160" i="6"/>
  <c r="Y1161" i="6"/>
  <c r="F1161" i="6" s="1"/>
  <c r="AA1161" i="6"/>
  <c r="N1161" i="6" s="1"/>
  <c r="X1161" i="6"/>
  <c r="AT1161" i="6"/>
  <c r="AB1161" i="6" s="1"/>
  <c r="R1161" i="6" s="1"/>
  <c r="M1160" i="6" l="1"/>
  <c r="Q1160" i="6" s="1"/>
  <c r="S1160" i="6"/>
  <c r="T1160" i="6" s="1"/>
  <c r="AU1161" i="6"/>
  <c r="AF1160" i="6"/>
  <c r="AG1160" i="6" s="1"/>
  <c r="J1160" i="6"/>
  <c r="B1160" i="6" s="1"/>
  <c r="U1160" i="6" l="1"/>
  <c r="AC1161" i="6"/>
  <c r="I1161" i="6" s="1"/>
  <c r="AO1162" i="6"/>
  <c r="AR1162" i="6" s="1"/>
  <c r="AN1161" i="6"/>
  <c r="AK1161" i="6" s="1"/>
  <c r="V1160" i="6"/>
  <c r="AS1162" i="6" l="1"/>
  <c r="AE1161" i="6"/>
  <c r="D1161" i="6"/>
  <c r="AD1161" i="6"/>
  <c r="AL1161" i="6"/>
  <c r="E1161" i="6" s="1"/>
  <c r="AA1162" i="6"/>
  <c r="N1162" i="6" s="1"/>
  <c r="X1162" i="6"/>
  <c r="AT1162" i="6"/>
  <c r="AB1162" i="6" s="1"/>
  <c r="R1162" i="6" s="1"/>
  <c r="Y1162" i="6"/>
  <c r="F1162" i="6" s="1"/>
  <c r="AU1162" i="6" l="1"/>
  <c r="AF1161" i="6"/>
  <c r="J1161" i="6"/>
  <c r="B1161" i="6" s="1"/>
  <c r="AG1161" i="6"/>
  <c r="S1161" i="6"/>
  <c r="T1161" i="6" s="1"/>
  <c r="M1161" i="6"/>
  <c r="Q1161" i="6" s="1"/>
  <c r="U1161" i="6" l="1"/>
  <c r="V1161" i="6" s="1"/>
  <c r="AC1162" i="6"/>
  <c r="I1162" i="6" s="1"/>
  <c r="AO1163" i="6"/>
  <c r="AR1163" i="6" s="1"/>
  <c r="AN1162" i="6"/>
  <c r="AK1162" i="6" s="1"/>
  <c r="AS1163" i="6" l="1"/>
  <c r="AL1162" i="6"/>
  <c r="E1162" i="6" s="1"/>
  <c r="AE1162" i="6"/>
  <c r="D1162" i="6"/>
  <c r="AD1162" i="6"/>
  <c r="Y1163" i="6"/>
  <c r="F1163" i="6" s="1"/>
  <c r="AA1163" i="6"/>
  <c r="N1163" i="6" s="1"/>
  <c r="X1163" i="6"/>
  <c r="AT1163" i="6"/>
  <c r="AB1163" i="6" s="1"/>
  <c r="R1163" i="6" s="1"/>
  <c r="M1162" i="6" l="1"/>
  <c r="Q1162" i="6" s="1"/>
  <c r="AF1162" i="6"/>
  <c r="AU1163" i="6"/>
  <c r="S1162" i="6"/>
  <c r="T1162" i="6" s="1"/>
  <c r="J1162" i="6"/>
  <c r="B1162" i="6" s="1"/>
  <c r="AG1162" i="6"/>
  <c r="AN1163" i="6"/>
  <c r="AK1163" i="6" s="1"/>
  <c r="U1162" i="6" l="1"/>
  <c r="AL1163" i="6"/>
  <c r="E1163" i="6" s="1"/>
  <c r="AE1163" i="6"/>
  <c r="AD1163" i="6"/>
  <c r="D1163" i="6"/>
  <c r="AC1163" i="6"/>
  <c r="I1163" i="6" s="1"/>
  <c r="AO1164" i="6"/>
  <c r="AR1164" i="6" s="1"/>
  <c r="V1162" i="6"/>
  <c r="S1163" i="6" l="1"/>
  <c r="T1163" i="6" s="1"/>
  <c r="AF1163" i="6"/>
  <c r="M1163" i="6"/>
  <c r="Q1163" i="6" s="1"/>
  <c r="U1163" i="6" s="1"/>
  <c r="AS1164" i="6"/>
  <c r="AA1164" i="6" s="1"/>
  <c r="N1164" i="6" s="1"/>
  <c r="Y1164" i="6"/>
  <c r="F1164" i="6" s="1"/>
  <c r="X1164" i="6"/>
  <c r="AT1164" i="6"/>
  <c r="AB1164" i="6" s="1"/>
  <c r="R1164" i="6" s="1"/>
  <c r="AU1164" i="6" l="1"/>
  <c r="J1163" i="6"/>
  <c r="B1163" i="6" s="1"/>
  <c r="V1163" i="6" s="1"/>
  <c r="AG1163" i="6"/>
  <c r="AC1164" i="6" l="1"/>
  <c r="I1164" i="6" s="1"/>
  <c r="AO1165" i="6"/>
  <c r="AR1165" i="6" s="1"/>
  <c r="AN1164" i="6"/>
  <c r="AK1164" i="6" s="1"/>
  <c r="AS1165" i="6" l="1"/>
  <c r="AA1165" i="6" s="1"/>
  <c r="N1165" i="6" s="1"/>
  <c r="AE1164" i="6"/>
  <c r="AD1164" i="6"/>
  <c r="AF1164" i="6" s="1"/>
  <c r="D1164" i="6"/>
  <c r="AL1164" i="6"/>
  <c r="E1164" i="6" s="1"/>
  <c r="X1165" i="6"/>
  <c r="AT1165" i="6"/>
  <c r="AB1165" i="6" s="1"/>
  <c r="R1165" i="6" s="1"/>
  <c r="Y1165" i="6"/>
  <c r="F1165" i="6" s="1"/>
  <c r="AU1165" i="6" l="1"/>
  <c r="S1164" i="6"/>
  <c r="T1164" i="6" s="1"/>
  <c r="AG1164" i="6"/>
  <c r="J1164" i="6"/>
  <c r="B1164" i="6" s="1"/>
  <c r="M1164" i="6"/>
  <c r="Q1164" i="6" s="1"/>
  <c r="U1164" i="6" l="1"/>
  <c r="V1164" i="6" s="1"/>
  <c r="AC1165" i="6"/>
  <c r="I1165" i="6" s="1"/>
  <c r="AO1166" i="6"/>
  <c r="AR1166" i="6" s="1"/>
  <c r="AN1165" i="6"/>
  <c r="AK1165" i="6" s="1"/>
  <c r="AS1166" i="6" l="1"/>
  <c r="AE1165" i="6"/>
  <c r="AD1165" i="6"/>
  <c r="D1165" i="6"/>
  <c r="AL1165" i="6"/>
  <c r="E1165" i="6" s="1"/>
  <c r="AA1166" i="6"/>
  <c r="N1166" i="6" s="1"/>
  <c r="X1166" i="6"/>
  <c r="AT1166" i="6"/>
  <c r="AB1166" i="6" s="1"/>
  <c r="R1166" i="6" s="1"/>
  <c r="Y1166" i="6"/>
  <c r="F1166" i="6" s="1"/>
  <c r="AF1165" i="6" l="1"/>
  <c r="AU1166" i="6"/>
  <c r="S1165" i="6"/>
  <c r="T1165" i="6" s="1"/>
  <c r="J1165" i="6"/>
  <c r="B1165" i="6" s="1"/>
  <c r="AG1165" i="6"/>
  <c r="M1165" i="6"/>
  <c r="Q1165" i="6" s="1"/>
  <c r="U1165" i="6" l="1"/>
  <c r="V1165" i="6" s="1"/>
  <c r="AC1166" i="6"/>
  <c r="I1166" i="6" s="1"/>
  <c r="AO1167" i="6"/>
  <c r="AR1167" i="6" s="1"/>
  <c r="AN1166" i="6"/>
  <c r="AK1166" i="6" s="1"/>
  <c r="AS1167" i="6" l="1"/>
  <c r="AA1167" i="6" s="1"/>
  <c r="N1167" i="6" s="1"/>
  <c r="AE1166" i="6"/>
  <c r="AD1166" i="6"/>
  <c r="AF1166" i="6" s="1"/>
  <c r="D1166" i="6"/>
  <c r="AL1166" i="6"/>
  <c r="E1166" i="6" s="1"/>
  <c r="X1167" i="6"/>
  <c r="AT1167" i="6"/>
  <c r="AB1167" i="6" s="1"/>
  <c r="R1167" i="6" s="1"/>
  <c r="Y1167" i="6"/>
  <c r="F1167" i="6" s="1"/>
  <c r="AU1167" i="6" l="1"/>
  <c r="S1166" i="6"/>
  <c r="T1166" i="6" s="1"/>
  <c r="J1166" i="6"/>
  <c r="B1166" i="6" s="1"/>
  <c r="AG1166" i="6"/>
  <c r="M1166" i="6"/>
  <c r="Q1166" i="6" s="1"/>
  <c r="U1166" i="6" l="1"/>
  <c r="V1166" i="6" s="1"/>
  <c r="AC1167" i="6"/>
  <c r="I1167" i="6" s="1"/>
  <c r="AO1168" i="6"/>
  <c r="AR1168" i="6" s="1"/>
  <c r="AN1167" i="6"/>
  <c r="AK1167" i="6" s="1"/>
  <c r="AS1168" i="6" l="1"/>
  <c r="AE1167" i="6"/>
  <c r="AD1167" i="6"/>
  <c r="D1167" i="6"/>
  <c r="AL1167" i="6"/>
  <c r="E1167" i="6" s="1"/>
  <c r="AA1168" i="6"/>
  <c r="N1168" i="6" s="1"/>
  <c r="X1168" i="6"/>
  <c r="AT1168" i="6"/>
  <c r="AB1168" i="6" s="1"/>
  <c r="R1168" i="6" s="1"/>
  <c r="Y1168" i="6"/>
  <c r="F1168" i="6" s="1"/>
  <c r="AF1167" i="6" l="1"/>
  <c r="AU1168" i="6"/>
  <c r="S1167" i="6"/>
  <c r="T1167" i="6" s="1"/>
  <c r="J1167" i="6"/>
  <c r="B1167" i="6" s="1"/>
  <c r="AG1167" i="6"/>
  <c r="M1167" i="6"/>
  <c r="Q1167" i="6" s="1"/>
  <c r="U1167" i="6" l="1"/>
  <c r="V1167" i="6" s="1"/>
  <c r="AC1168" i="6"/>
  <c r="I1168" i="6" s="1"/>
  <c r="AO1169" i="6"/>
  <c r="AR1169" i="6" s="1"/>
  <c r="AN1168" i="6"/>
  <c r="AK1168" i="6" s="1"/>
  <c r="AS1169" i="6" l="1"/>
  <c r="AA1169" i="6" s="1"/>
  <c r="N1169" i="6" s="1"/>
  <c r="AE1168" i="6"/>
  <c r="AD1168" i="6"/>
  <c r="AF1168" i="6" s="1"/>
  <c r="D1168" i="6"/>
  <c r="AL1168" i="6"/>
  <c r="E1168" i="6" s="1"/>
  <c r="X1169" i="6"/>
  <c r="AT1169" i="6"/>
  <c r="AB1169" i="6" s="1"/>
  <c r="R1169" i="6" s="1"/>
  <c r="Y1169" i="6"/>
  <c r="F1169" i="6" s="1"/>
  <c r="AU1169" i="6" l="1"/>
  <c r="S1168" i="6"/>
  <c r="T1168" i="6" s="1"/>
  <c r="AG1168" i="6"/>
  <c r="J1168" i="6"/>
  <c r="B1168" i="6" s="1"/>
  <c r="M1168" i="6"/>
  <c r="Q1168" i="6" s="1"/>
  <c r="U1168" i="6" l="1"/>
  <c r="V1168" i="6" s="1"/>
  <c r="AC1169" i="6"/>
  <c r="I1169" i="6" s="1"/>
  <c r="AO1170" i="6"/>
  <c r="AR1170" i="6" s="1"/>
  <c r="AN1169" i="6"/>
  <c r="AK1169" i="6" s="1"/>
  <c r="AS1170" i="6" l="1"/>
  <c r="AA1170" i="6" s="1"/>
  <c r="N1170" i="6" s="1"/>
  <c r="AE1169" i="6"/>
  <c r="AD1169" i="6"/>
  <c r="AF1169" i="6" s="1"/>
  <c r="D1169" i="6"/>
  <c r="AL1169" i="6"/>
  <c r="E1169" i="6" s="1"/>
  <c r="X1170" i="6"/>
  <c r="AT1170" i="6"/>
  <c r="AB1170" i="6" s="1"/>
  <c r="R1170" i="6" s="1"/>
  <c r="Y1170" i="6"/>
  <c r="F1170" i="6" s="1"/>
  <c r="AU1170" i="6" l="1"/>
  <c r="S1169" i="6"/>
  <c r="T1169" i="6" s="1"/>
  <c r="J1169" i="6"/>
  <c r="B1169" i="6" s="1"/>
  <c r="AG1169" i="6"/>
  <c r="M1169" i="6"/>
  <c r="Q1169" i="6" s="1"/>
  <c r="U1169" i="6" l="1"/>
  <c r="V1169" i="6" s="1"/>
  <c r="AC1170" i="6"/>
  <c r="I1170" i="6" s="1"/>
  <c r="AO1171" i="6"/>
  <c r="AR1171" i="6" s="1"/>
  <c r="AN1170" i="6"/>
  <c r="AK1170" i="6" s="1"/>
  <c r="AS1171" i="6" l="1"/>
  <c r="AE1170" i="6"/>
  <c r="AD1170" i="6"/>
  <c r="AF1170" i="6" s="1"/>
  <c r="AL1170" i="6"/>
  <c r="E1170" i="6" s="1"/>
  <c r="D1170" i="6"/>
  <c r="AA1171" i="6"/>
  <c r="N1171" i="6" s="1"/>
  <c r="X1171" i="6"/>
  <c r="AT1171" i="6"/>
  <c r="AB1171" i="6" s="1"/>
  <c r="R1171" i="6" s="1"/>
  <c r="Y1171" i="6"/>
  <c r="F1171" i="6" s="1"/>
  <c r="S1170" i="6" l="1"/>
  <c r="T1170" i="6" s="1"/>
  <c r="AU1171" i="6"/>
  <c r="AN1171" i="6" s="1"/>
  <c r="AK1171" i="6" s="1"/>
  <c r="J1170" i="6"/>
  <c r="B1170" i="6" s="1"/>
  <c r="AG1170" i="6"/>
  <c r="M1170" i="6"/>
  <c r="Q1170" i="6" s="1"/>
  <c r="U1170" i="6" s="1"/>
  <c r="AE1171" i="6" l="1"/>
  <c r="AD1171" i="6"/>
  <c r="D1171" i="6"/>
  <c r="S1171" i="6" s="1"/>
  <c r="T1171" i="6" s="1"/>
  <c r="AL1171" i="6"/>
  <c r="E1171" i="6" s="1"/>
  <c r="AC1171" i="6"/>
  <c r="I1171" i="6" s="1"/>
  <c r="AO1172" i="6"/>
  <c r="AR1172" i="6" s="1"/>
  <c r="V1170" i="6"/>
  <c r="AF1171" i="6" l="1"/>
  <c r="AS1172" i="6"/>
  <c r="AA1172" i="6" s="1"/>
  <c r="N1172" i="6" s="1"/>
  <c r="X1172" i="6"/>
  <c r="AT1172" i="6"/>
  <c r="AB1172" i="6" s="1"/>
  <c r="R1172" i="6" s="1"/>
  <c r="Y1172" i="6"/>
  <c r="F1172" i="6" s="1"/>
  <c r="M1171" i="6"/>
  <c r="Q1171" i="6" s="1"/>
  <c r="U1171" i="6" s="1"/>
  <c r="AU1172" i="6" l="1"/>
  <c r="AN1172" i="6"/>
  <c r="AK1172" i="6" s="1"/>
  <c r="J1171" i="6"/>
  <c r="B1171" i="6" s="1"/>
  <c r="V1171" i="6" s="1"/>
  <c r="AG1171" i="6"/>
  <c r="AE1172" i="6" l="1"/>
  <c r="AL1172" i="6"/>
  <c r="E1172" i="6" s="1"/>
  <c r="AD1172" i="6"/>
  <c r="AF1172" i="6" s="1"/>
  <c r="D1172" i="6"/>
  <c r="AC1172" i="6"/>
  <c r="I1172" i="6" s="1"/>
  <c r="AO1173" i="6"/>
  <c r="AR1173" i="6" s="1"/>
  <c r="S1172" i="6" l="1"/>
  <c r="T1172" i="6" s="1"/>
  <c r="AS1173" i="6"/>
  <c r="AA1173" i="6"/>
  <c r="N1173" i="6" s="1"/>
  <c r="X1173" i="6"/>
  <c r="Y1173" i="6"/>
  <c r="F1173" i="6" s="1"/>
  <c r="AT1173" i="6"/>
  <c r="AB1173" i="6" s="1"/>
  <c r="R1173" i="6" s="1"/>
  <c r="M1172" i="6"/>
  <c r="Q1172" i="6" s="1"/>
  <c r="U1172" i="6" s="1"/>
  <c r="AU1173" i="6" l="1"/>
  <c r="AC1173" i="6" s="1"/>
  <c r="I1173" i="6" s="1"/>
  <c r="AG1172" i="6"/>
  <c r="J1172" i="6"/>
  <c r="B1172" i="6" s="1"/>
  <c r="V1172" i="6" s="1"/>
  <c r="AO1174" i="6" l="1"/>
  <c r="AR1174" i="6" s="1"/>
  <c r="AT1174" i="6" s="1"/>
  <c r="AB1174" i="6" s="1"/>
  <c r="R1174" i="6" s="1"/>
  <c r="AN1173" i="6"/>
  <c r="AK1173" i="6" s="1"/>
  <c r="Y1174" i="6" l="1"/>
  <c r="F1174" i="6" s="1"/>
  <c r="X1174" i="6"/>
  <c r="J1173" i="6" s="1"/>
  <c r="AS1174" i="6"/>
  <c r="AA1174" i="6" s="1"/>
  <c r="N1174" i="6" s="1"/>
  <c r="AD1173" i="6"/>
  <c r="AL1173" i="6"/>
  <c r="E1173" i="6" s="1"/>
  <c r="D1173" i="6"/>
  <c r="AE1173" i="6"/>
  <c r="AU1174" i="6" l="1"/>
  <c r="M1173" i="6"/>
  <c r="Q1173" i="6" s="1"/>
  <c r="S1173" i="6"/>
  <c r="T1173" i="6" s="1"/>
  <c r="B1173" i="6"/>
  <c r="AF1173" i="6"/>
  <c r="AG1173" i="6" s="1"/>
  <c r="AC1174" i="6"/>
  <c r="I1174" i="6" s="1"/>
  <c r="AO1175" i="6"/>
  <c r="AR1175" i="6" s="1"/>
  <c r="AN1174" i="6"/>
  <c r="AK1174" i="6" s="1"/>
  <c r="U1173" i="6" l="1"/>
  <c r="V1173" i="6" s="1"/>
  <c r="AS1175" i="6"/>
  <c r="AA1175" i="6" s="1"/>
  <c r="N1175" i="6" s="1"/>
  <c r="D1174" i="6"/>
  <c r="AL1174" i="6"/>
  <c r="E1174" i="6" s="1"/>
  <c r="AE1174" i="6"/>
  <c r="AD1174" i="6"/>
  <c r="AT1175" i="6"/>
  <c r="AB1175" i="6" s="1"/>
  <c r="R1175" i="6" s="1"/>
  <c r="X1175" i="6"/>
  <c r="Y1175" i="6"/>
  <c r="F1175" i="6" s="1"/>
  <c r="AF1174" i="6" l="1"/>
  <c r="AU1175" i="6"/>
  <c r="AN1175" i="6" s="1"/>
  <c r="AK1175" i="6" s="1"/>
  <c r="M1174" i="6"/>
  <c r="Q1174" i="6" s="1"/>
  <c r="AG1174" i="6"/>
  <c r="J1174" i="6"/>
  <c r="B1174" i="6" s="1"/>
  <c r="S1174" i="6"/>
  <c r="T1174" i="6" s="1"/>
  <c r="U1174" i="6" l="1"/>
  <c r="V1174" i="6" s="1"/>
  <c r="AL1175" i="6"/>
  <c r="E1175" i="6" s="1"/>
  <c r="AE1175" i="6"/>
  <c r="M1175" i="6" s="1"/>
  <c r="Q1175" i="6" s="1"/>
  <c r="D1175" i="6"/>
  <c r="S1175" i="6" s="1"/>
  <c r="T1175" i="6" s="1"/>
  <c r="AD1175" i="6"/>
  <c r="AC1175" i="6"/>
  <c r="AO1176" i="6"/>
  <c r="AR1176" i="6" s="1"/>
  <c r="AS1176" i="6" l="1"/>
  <c r="AA1176" i="6" s="1"/>
  <c r="N1176" i="6" s="1"/>
  <c r="X1176" i="6"/>
  <c r="AT1176" i="6"/>
  <c r="AB1176" i="6" s="1"/>
  <c r="R1176" i="6" s="1"/>
  <c r="Y1176" i="6"/>
  <c r="F1176" i="6" s="1"/>
  <c r="I1175" i="6"/>
  <c r="AF1175" i="6"/>
  <c r="U1175" i="6"/>
  <c r="AU1176" i="6" l="1"/>
  <c r="AG1175" i="6"/>
  <c r="J1175" i="6"/>
  <c r="B1175" i="6" s="1"/>
  <c r="V1175" i="6" s="1"/>
  <c r="AN1176" i="6" l="1"/>
  <c r="AK1176" i="6" s="1"/>
  <c r="AC1176" i="6"/>
  <c r="AO1177" i="6"/>
  <c r="AR1177" i="6" s="1"/>
  <c r="AS1177" i="6" l="1"/>
  <c r="AA1177" i="6" s="1"/>
  <c r="N1177" i="6" s="1"/>
  <c r="X1177" i="6"/>
  <c r="AT1177" i="6"/>
  <c r="AB1177" i="6" s="1"/>
  <c r="R1177" i="6" s="1"/>
  <c r="Y1177" i="6"/>
  <c r="F1177" i="6" s="1"/>
  <c r="I1176" i="6"/>
  <c r="AD1176" i="6"/>
  <c r="AL1176" i="6"/>
  <c r="E1176" i="6" s="1"/>
  <c r="AE1176" i="6"/>
  <c r="D1176" i="6"/>
  <c r="M1176" i="6" l="1"/>
  <c r="Q1176" i="6" s="1"/>
  <c r="AU1177" i="6"/>
  <c r="AF1176" i="6"/>
  <c r="AG1176" i="6" s="1"/>
  <c r="J1176" i="6"/>
  <c r="B1176" i="6" s="1"/>
  <c r="S1176" i="6"/>
  <c r="T1176" i="6" s="1"/>
  <c r="U1176" i="6" s="1"/>
  <c r="V1176" i="6" l="1"/>
  <c r="AC1177" i="6"/>
  <c r="AO1178" i="6"/>
  <c r="AR1178" i="6" s="1"/>
  <c r="AN1177" i="6"/>
  <c r="AK1177" i="6" s="1"/>
  <c r="AS1178" i="6" l="1"/>
  <c r="AL1177" i="6"/>
  <c r="E1177" i="6" s="1"/>
  <c r="AE1177" i="6"/>
  <c r="D1177" i="6"/>
  <c r="AD1177" i="6"/>
  <c r="X1178" i="6"/>
  <c r="AT1178" i="6"/>
  <c r="AB1178" i="6" s="1"/>
  <c r="R1178" i="6" s="1"/>
  <c r="Y1178" i="6"/>
  <c r="F1178" i="6" s="1"/>
  <c r="AA1178" i="6"/>
  <c r="N1178" i="6" s="1"/>
  <c r="I1177" i="6"/>
  <c r="M1177" i="6" l="1"/>
  <c r="Q1177" i="6" s="1"/>
  <c r="AF1177" i="6"/>
  <c r="AU1178" i="6"/>
  <c r="S1177" i="6"/>
  <c r="T1177" i="6" s="1"/>
  <c r="U1177" i="6" s="1"/>
  <c r="J1177" i="6"/>
  <c r="B1177" i="6" s="1"/>
  <c r="AG1177" i="6"/>
  <c r="V1177" i="6" l="1"/>
  <c r="AN1178" i="6"/>
  <c r="AK1178" i="6" s="1"/>
  <c r="AC1178" i="6"/>
  <c r="AO1179" i="6"/>
  <c r="AR1179" i="6" s="1"/>
  <c r="AS1179" i="6" l="1"/>
  <c r="AA1179" i="6" s="1"/>
  <c r="N1179" i="6" s="1"/>
  <c r="AT1179" i="6"/>
  <c r="AB1179" i="6" s="1"/>
  <c r="R1179" i="6" s="1"/>
  <c r="Y1179" i="6"/>
  <c r="F1179" i="6" s="1"/>
  <c r="X1179" i="6"/>
  <c r="I1178" i="6"/>
  <c r="AD1178" i="6"/>
  <c r="AL1178" i="6"/>
  <c r="E1178" i="6" s="1"/>
  <c r="AE1178" i="6"/>
  <c r="D1178" i="6"/>
  <c r="M1178" i="6" l="1"/>
  <c r="Q1178" i="6" s="1"/>
  <c r="AU1179" i="6"/>
  <c r="AF1178" i="6"/>
  <c r="AG1178" i="6" s="1"/>
  <c r="AN1179" i="6"/>
  <c r="AK1179" i="6" s="1"/>
  <c r="S1178" i="6"/>
  <c r="T1178" i="6" s="1"/>
  <c r="J1178" i="6"/>
  <c r="B1178" i="6" s="1"/>
  <c r="U1178" i="6" l="1"/>
  <c r="V1178" i="6" s="1"/>
  <c r="AL1179" i="6"/>
  <c r="E1179" i="6" s="1"/>
  <c r="AE1179" i="6"/>
  <c r="M1179" i="6" s="1"/>
  <c r="Q1179" i="6" s="1"/>
  <c r="D1179" i="6"/>
  <c r="AD1179" i="6"/>
  <c r="AC1179" i="6"/>
  <c r="AO1180" i="6"/>
  <c r="AR1180" i="6" s="1"/>
  <c r="AS1180" i="6" l="1"/>
  <c r="S1179" i="6"/>
  <c r="T1179" i="6" s="1"/>
  <c r="U1179" i="6" s="1"/>
  <c r="X1180" i="6"/>
  <c r="AT1180" i="6"/>
  <c r="AB1180" i="6" s="1"/>
  <c r="R1180" i="6" s="1"/>
  <c r="Y1180" i="6"/>
  <c r="F1180" i="6" s="1"/>
  <c r="AA1180" i="6"/>
  <c r="N1180" i="6" s="1"/>
  <c r="I1179" i="6"/>
  <c r="AF1179" i="6"/>
  <c r="AU1180" i="6" l="1"/>
  <c r="AG1179" i="6"/>
  <c r="J1179" i="6"/>
  <c r="B1179" i="6" s="1"/>
  <c r="V1179" i="6" s="1"/>
  <c r="AC1180" i="6" l="1"/>
  <c r="AO1181" i="6"/>
  <c r="AR1181" i="6" s="1"/>
  <c r="AN1180" i="6"/>
  <c r="AK1180" i="6" s="1"/>
  <c r="AS1181" i="6" l="1"/>
  <c r="AE1180" i="6"/>
  <c r="D1180" i="6"/>
  <c r="AD1180" i="6"/>
  <c r="AL1180" i="6"/>
  <c r="E1180" i="6" s="1"/>
  <c r="X1181" i="6"/>
  <c r="J1180" i="6" s="1"/>
  <c r="Y1181" i="6"/>
  <c r="F1181" i="6" s="1"/>
  <c r="AA1181" i="6"/>
  <c r="N1181" i="6" s="1"/>
  <c r="AT1181" i="6"/>
  <c r="AB1181" i="6" s="1"/>
  <c r="R1181" i="6" s="1"/>
  <c r="I1180" i="6"/>
  <c r="AU1181" i="6" l="1"/>
  <c r="AF1180" i="6"/>
  <c r="AG1180" i="6" s="1"/>
  <c r="S1180" i="6"/>
  <c r="T1180" i="6" s="1"/>
  <c r="B1180" i="6"/>
  <c r="M1180" i="6"/>
  <c r="Q1180" i="6" s="1"/>
  <c r="U1180" i="6" l="1"/>
  <c r="V1180" i="6" s="1"/>
  <c r="AC1181" i="6"/>
  <c r="AO1182" i="6"/>
  <c r="AR1182" i="6" s="1"/>
  <c r="AN1181" i="6"/>
  <c r="AK1181" i="6" s="1"/>
  <c r="AS1182" i="6" l="1"/>
  <c r="AA1182" i="6" s="1"/>
  <c r="N1182" i="6" s="1"/>
  <c r="AD1181" i="6"/>
  <c r="AL1181" i="6"/>
  <c r="E1181" i="6" s="1"/>
  <c r="AE1181" i="6"/>
  <c r="D1181" i="6"/>
  <c r="X1182" i="6"/>
  <c r="Y1182" i="6"/>
  <c r="F1182" i="6" s="1"/>
  <c r="AT1182" i="6"/>
  <c r="AB1182" i="6" s="1"/>
  <c r="R1182" i="6" s="1"/>
  <c r="I1181" i="6"/>
  <c r="S1181" i="6" l="1"/>
  <c r="T1181" i="6" s="1"/>
  <c r="AU1182" i="6"/>
  <c r="M1181" i="6"/>
  <c r="Q1181" i="6" s="1"/>
  <c r="J1181" i="6"/>
  <c r="B1181" i="6" s="1"/>
  <c r="AF1181" i="6"/>
  <c r="AG1181" i="6" s="1"/>
  <c r="U1181" i="6" l="1"/>
  <c r="V1181" i="6"/>
  <c r="AC1182" i="6"/>
  <c r="AO1183" i="6"/>
  <c r="AR1183" i="6" s="1"/>
  <c r="AN1182" i="6"/>
  <c r="AK1182" i="6" s="1"/>
  <c r="AS1183" i="6" l="1"/>
  <c r="D1182" i="6"/>
  <c r="AL1182" i="6"/>
  <c r="E1182" i="6" s="1"/>
  <c r="AD1182" i="6"/>
  <c r="AE1182" i="6"/>
  <c r="AT1183" i="6"/>
  <c r="AB1183" i="6" s="1"/>
  <c r="R1183" i="6" s="1"/>
  <c r="AA1183" i="6"/>
  <c r="N1183" i="6" s="1"/>
  <c r="Y1183" i="6"/>
  <c r="F1183" i="6" s="1"/>
  <c r="X1183" i="6"/>
  <c r="J1182" i="6" s="1"/>
  <c r="I1182" i="6"/>
  <c r="M1182" i="6" l="1"/>
  <c r="Q1182" i="6" s="1"/>
  <c r="AU1183" i="6"/>
  <c r="AF1182" i="6"/>
  <c r="AG1182" i="6" s="1"/>
  <c r="B1182" i="6"/>
  <c r="S1182" i="6"/>
  <c r="T1182" i="6" s="1"/>
  <c r="U1182" i="6" s="1"/>
  <c r="AC1183" i="6" l="1"/>
  <c r="AO1184" i="6"/>
  <c r="AR1184" i="6" s="1"/>
  <c r="AN1183" i="6"/>
  <c r="AK1183" i="6" s="1"/>
  <c r="V1182" i="6"/>
  <c r="AS1184" i="6" l="1"/>
  <c r="AD1183" i="6"/>
  <c r="AL1183" i="6"/>
  <c r="E1183" i="6" s="1"/>
  <c r="AE1183" i="6"/>
  <c r="D1183" i="6"/>
  <c r="X1184" i="6"/>
  <c r="AT1184" i="6"/>
  <c r="AB1184" i="6" s="1"/>
  <c r="R1184" i="6" s="1"/>
  <c r="Y1184" i="6"/>
  <c r="F1184" i="6" s="1"/>
  <c r="I1183" i="6"/>
  <c r="S1183" i="6" l="1"/>
  <c r="T1183" i="6" s="1"/>
  <c r="AU1184" i="6"/>
  <c r="M1183" i="6"/>
  <c r="Q1183" i="6" s="1"/>
  <c r="U1183" i="6" s="1"/>
  <c r="AF1183" i="6"/>
  <c r="AG1183" i="6" s="1"/>
  <c r="AA1184" i="6"/>
  <c r="N1184" i="6" s="1"/>
  <c r="J1183" i="6"/>
  <c r="B1183" i="6" s="1"/>
  <c r="AC1184" i="6" l="1"/>
  <c r="AO1185" i="6"/>
  <c r="AR1185" i="6" s="1"/>
  <c r="AN1184" i="6"/>
  <c r="AK1184" i="6" s="1"/>
  <c r="V1183" i="6"/>
  <c r="AS1185" i="6" l="1"/>
  <c r="Y1185" i="6"/>
  <c r="F1185" i="6" s="1"/>
  <c r="X1185" i="6"/>
  <c r="J1184" i="6" s="1"/>
  <c r="AA1185" i="6"/>
  <c r="N1185" i="6" s="1"/>
  <c r="AT1185" i="6"/>
  <c r="AB1185" i="6" s="1"/>
  <c r="R1185" i="6" s="1"/>
  <c r="AD1184" i="6"/>
  <c r="AL1184" i="6"/>
  <c r="E1184" i="6" s="1"/>
  <c r="AE1184" i="6"/>
  <c r="D1184" i="6"/>
  <c r="I1184" i="6"/>
  <c r="S1184" i="6" l="1"/>
  <c r="T1184" i="6" s="1"/>
  <c r="AU1185" i="6"/>
  <c r="AF1184" i="6"/>
  <c r="AG1184" i="6" s="1"/>
  <c r="B1184" i="6"/>
  <c r="M1184" i="6"/>
  <c r="Q1184" i="6" s="1"/>
  <c r="U1184" i="6" s="1"/>
  <c r="AC1185" i="6" l="1"/>
  <c r="AO1186" i="6"/>
  <c r="AR1186" i="6" s="1"/>
  <c r="AN1185" i="6"/>
  <c r="AK1185" i="6" s="1"/>
  <c r="V1184" i="6"/>
  <c r="AS1186" i="6" l="1"/>
  <c r="D1185" i="6"/>
  <c r="AD1185" i="6"/>
  <c r="AL1185" i="6"/>
  <c r="E1185" i="6" s="1"/>
  <c r="AE1185" i="6"/>
  <c r="Y1186" i="6"/>
  <c r="F1186" i="6" s="1"/>
  <c r="X1186" i="6"/>
  <c r="AT1186" i="6"/>
  <c r="AB1186" i="6" s="1"/>
  <c r="R1186" i="6" s="1"/>
  <c r="I1185" i="6"/>
  <c r="M1185" i="6" l="1"/>
  <c r="Q1185" i="6" s="1"/>
  <c r="AU1186" i="6"/>
  <c r="AO1187" i="6" s="1"/>
  <c r="AR1187" i="6" s="1"/>
  <c r="AF1185" i="6"/>
  <c r="AG1185" i="6" s="1"/>
  <c r="AC1186" i="6"/>
  <c r="I1186" i="6" s="1"/>
  <c r="J1185" i="6"/>
  <c r="B1185" i="6" s="1"/>
  <c r="AA1186" i="6"/>
  <c r="N1186" i="6" s="1"/>
  <c r="S1185" i="6"/>
  <c r="T1185" i="6" s="1"/>
  <c r="U1185" i="6" l="1"/>
  <c r="AN1186" i="6"/>
  <c r="AK1186" i="6" s="1"/>
  <c r="AS1187" i="6"/>
  <c r="V1185" i="6"/>
  <c r="D1186" i="6"/>
  <c r="Y1187" i="6"/>
  <c r="F1187" i="6" s="1"/>
  <c r="X1187" i="6"/>
  <c r="J1186" i="6" s="1"/>
  <c r="AT1187" i="6"/>
  <c r="AB1187" i="6" s="1"/>
  <c r="R1187" i="6" s="1"/>
  <c r="AL1186" i="6" l="1"/>
  <c r="E1186" i="6" s="1"/>
  <c r="AD1186" i="6"/>
  <c r="AE1186" i="6"/>
  <c r="M1186" i="6" s="1"/>
  <c r="Q1186" i="6" s="1"/>
  <c r="AU1187" i="6"/>
  <c r="AN1187" i="6" s="1"/>
  <c r="AK1187" i="6" s="1"/>
  <c r="B1186" i="6"/>
  <c r="S1186" i="6"/>
  <c r="T1186" i="6" s="1"/>
  <c r="AF1186" i="6"/>
  <c r="AG1186" i="6" s="1"/>
  <c r="AA1187" i="6"/>
  <c r="N1187" i="6" s="1"/>
  <c r="U1186" i="6" l="1"/>
  <c r="V1186" i="6" s="1"/>
  <c r="AD1187" i="6"/>
  <c r="AL1187" i="6"/>
  <c r="E1187" i="6" s="1"/>
  <c r="D1187" i="6"/>
  <c r="AE1187" i="6"/>
  <c r="AC1187" i="6"/>
  <c r="AO1188" i="6"/>
  <c r="AR1188" i="6" s="1"/>
  <c r="S1187" i="6" l="1"/>
  <c r="T1187" i="6" s="1"/>
  <c r="AS1188" i="6"/>
  <c r="M1187" i="6"/>
  <c r="Q1187" i="6" s="1"/>
  <c r="U1187" i="6" s="1"/>
  <c r="AT1188" i="6"/>
  <c r="AB1188" i="6" s="1"/>
  <c r="R1188" i="6" s="1"/>
  <c r="Y1188" i="6"/>
  <c r="F1188" i="6" s="1"/>
  <c r="X1188" i="6"/>
  <c r="I1187" i="6"/>
  <c r="AF1187" i="6"/>
  <c r="AU1188" i="6" l="1"/>
  <c r="AA1188" i="6"/>
  <c r="N1188" i="6" s="1"/>
  <c r="AN1188" i="6"/>
  <c r="J1187" i="6"/>
  <c r="B1187" i="6" s="1"/>
  <c r="V1187" i="6" s="1"/>
  <c r="AG1187" i="6"/>
  <c r="AK1188" i="6" l="1"/>
  <c r="D1188" i="6" s="1"/>
  <c r="AE1188" i="6"/>
  <c r="AL1188" i="6"/>
  <c r="E1188" i="6" s="1"/>
  <c r="AD1188" i="6"/>
  <c r="AO1189" i="6"/>
  <c r="AR1189" i="6" s="1"/>
  <c r="AC1188" i="6"/>
  <c r="I1188" i="6" s="1"/>
  <c r="S1188" i="6" l="1"/>
  <c r="T1188" i="6" s="1"/>
  <c r="M1188" i="6"/>
  <c r="Q1188" i="6" s="1"/>
  <c r="U1188" i="6" s="1"/>
  <c r="AF1188" i="6"/>
  <c r="AS1189" i="6"/>
  <c r="AA1189" i="6" s="1"/>
  <c r="N1189" i="6" s="1"/>
  <c r="AT1189" i="6"/>
  <c r="AB1189" i="6" s="1"/>
  <c r="R1189" i="6" s="1"/>
  <c r="Y1189" i="6"/>
  <c r="F1189" i="6" s="1"/>
  <c r="X1189" i="6"/>
  <c r="J1188" i="6" s="1"/>
  <c r="B1188" i="6" s="1"/>
  <c r="V1188" i="6" l="1"/>
  <c r="AU1189" i="6"/>
  <c r="AG1188" i="6"/>
  <c r="AC1189" i="6" l="1"/>
  <c r="AO1190" i="6"/>
  <c r="AR1190" i="6" s="1"/>
  <c r="AN1189" i="6"/>
  <c r="AK1189" i="6" s="1"/>
  <c r="AS1190" i="6" l="1"/>
  <c r="D1189" i="6"/>
  <c r="AD1189" i="6"/>
  <c r="AL1189" i="6"/>
  <c r="E1189" i="6" s="1"/>
  <c r="AE1189" i="6"/>
  <c r="Y1190" i="6"/>
  <c r="F1190" i="6" s="1"/>
  <c r="X1190" i="6"/>
  <c r="AT1190" i="6"/>
  <c r="AB1190" i="6" s="1"/>
  <c r="R1190" i="6" s="1"/>
  <c r="I1189" i="6"/>
  <c r="M1189" i="6" l="1"/>
  <c r="Q1189" i="6" s="1"/>
  <c r="AU1190" i="6"/>
  <c r="S1189" i="6"/>
  <c r="T1189" i="6" s="1"/>
  <c r="J1189" i="6"/>
  <c r="B1189" i="6" s="1"/>
  <c r="AF1189" i="6"/>
  <c r="AG1189" i="6" s="1"/>
  <c r="AA1190" i="6"/>
  <c r="N1190" i="6" s="1"/>
  <c r="U1189" i="6" l="1"/>
  <c r="V1189" i="6"/>
  <c r="AO1191" i="6"/>
  <c r="AR1191" i="6" s="1"/>
  <c r="AC1190" i="6"/>
  <c r="I1190" i="6" s="1"/>
  <c r="AN1190" i="6"/>
  <c r="AK1190" i="6" s="1"/>
  <c r="AS1191" i="6" l="1"/>
  <c r="D1190" i="6"/>
  <c r="AD1190" i="6"/>
  <c r="AE1190" i="6"/>
  <c r="AL1190" i="6"/>
  <c r="E1190" i="6" s="1"/>
  <c r="AT1191" i="6"/>
  <c r="AB1191" i="6" s="1"/>
  <c r="R1191" i="6" s="1"/>
  <c r="Y1191" i="6"/>
  <c r="F1191" i="6" s="1"/>
  <c r="X1191" i="6"/>
  <c r="J1190" i="6" s="1"/>
  <c r="AU1191" i="6" l="1"/>
  <c r="M1190" i="6"/>
  <c r="Q1190" i="6" s="1"/>
  <c r="AF1190" i="6"/>
  <c r="AG1190" i="6" s="1"/>
  <c r="B1190" i="6"/>
  <c r="AA1191" i="6"/>
  <c r="N1191" i="6" s="1"/>
  <c r="S1190" i="6"/>
  <c r="T1190" i="6" s="1"/>
  <c r="AO1192" i="6" l="1"/>
  <c r="AR1192" i="6" s="1"/>
  <c r="AC1191" i="6"/>
  <c r="I1191" i="6" s="1"/>
  <c r="AN1191" i="6"/>
  <c r="AK1191" i="6" s="1"/>
  <c r="U1190" i="6"/>
  <c r="V1190" i="6" s="1"/>
  <c r="AS1192" i="6" l="1"/>
  <c r="AE1191" i="6"/>
  <c r="D1191" i="6"/>
  <c r="AD1191" i="6"/>
  <c r="AL1191" i="6"/>
  <c r="E1191" i="6" s="1"/>
  <c r="AT1192" i="6"/>
  <c r="AB1192" i="6" s="1"/>
  <c r="R1192" i="6" s="1"/>
  <c r="Y1192" i="6"/>
  <c r="F1192" i="6" s="1"/>
  <c r="X1192" i="6"/>
  <c r="AU1192" i="6" l="1"/>
  <c r="AF1191" i="6"/>
  <c r="AG1191" i="6" s="1"/>
  <c r="S1191" i="6"/>
  <c r="T1191" i="6" s="1"/>
  <c r="J1191" i="6"/>
  <c r="B1191" i="6" s="1"/>
  <c r="AA1192" i="6"/>
  <c r="N1192" i="6" s="1"/>
  <c r="M1191" i="6"/>
  <c r="Q1191" i="6" s="1"/>
  <c r="U1191" i="6" l="1"/>
  <c r="V1191" i="6"/>
  <c r="AO1193" i="6"/>
  <c r="AR1193" i="6" s="1"/>
  <c r="AC1192" i="6"/>
  <c r="I1192" i="6" s="1"/>
  <c r="AN1192" i="6"/>
  <c r="AK1192" i="6" s="1"/>
  <c r="AS1193" i="6" l="1"/>
  <c r="AE1192" i="6"/>
  <c r="D1192" i="6"/>
  <c r="AD1192" i="6"/>
  <c r="AL1192" i="6"/>
  <c r="E1192" i="6" s="1"/>
  <c r="AT1193" i="6"/>
  <c r="AB1193" i="6" s="1"/>
  <c r="R1193" i="6" s="1"/>
  <c r="Y1193" i="6"/>
  <c r="F1193" i="6" s="1"/>
  <c r="X1193" i="6"/>
  <c r="J1192" i="6" s="1"/>
  <c r="AU1193" i="6" l="1"/>
  <c r="AF1192" i="6"/>
  <c r="AG1192" i="6" s="1"/>
  <c r="S1192" i="6"/>
  <c r="T1192" i="6" s="1"/>
  <c r="AN1193" i="6"/>
  <c r="AK1193" i="6" s="1"/>
  <c r="AA1193" i="6"/>
  <c r="N1193" i="6" s="1"/>
  <c r="B1192" i="6"/>
  <c r="M1192" i="6"/>
  <c r="Q1192" i="6" s="1"/>
  <c r="U1192" i="6" l="1"/>
  <c r="V1192" i="6" s="1"/>
  <c r="AL1193" i="6"/>
  <c r="E1193" i="6" s="1"/>
  <c r="AE1193" i="6"/>
  <c r="M1193" i="6" s="1"/>
  <c r="Q1193" i="6" s="1"/>
  <c r="AD1193" i="6"/>
  <c r="D1193" i="6"/>
  <c r="AO1194" i="6"/>
  <c r="AR1194" i="6" s="1"/>
  <c r="AC1193" i="6"/>
  <c r="AS1194" i="6" l="1"/>
  <c r="S1193" i="6"/>
  <c r="T1193" i="6" s="1"/>
  <c r="U1193" i="6" s="1"/>
  <c r="AF1193" i="6"/>
  <c r="I1193" i="6"/>
  <c r="X1194" i="6"/>
  <c r="AT1194" i="6"/>
  <c r="AB1194" i="6" s="1"/>
  <c r="R1194" i="6" s="1"/>
  <c r="Y1194" i="6"/>
  <c r="F1194" i="6" s="1"/>
  <c r="AU1194" i="6" l="1"/>
  <c r="AA1194" i="6"/>
  <c r="N1194" i="6" s="1"/>
  <c r="J1193" i="6"/>
  <c r="B1193" i="6" s="1"/>
  <c r="V1193" i="6" s="1"/>
  <c r="AG1193" i="6"/>
  <c r="AC1194" i="6" l="1"/>
  <c r="I1194" i="6" s="1"/>
  <c r="AO1195" i="6"/>
  <c r="AR1195" i="6" s="1"/>
  <c r="AN1194" i="6"/>
  <c r="AK1194" i="6" s="1"/>
  <c r="AS1195" i="6" l="1"/>
  <c r="D1194" i="6"/>
  <c r="AL1194" i="6"/>
  <c r="E1194" i="6" s="1"/>
  <c r="AD1194" i="6"/>
  <c r="AE1194" i="6"/>
  <c r="AT1195" i="6"/>
  <c r="AB1195" i="6" s="1"/>
  <c r="R1195" i="6" s="1"/>
  <c r="Y1195" i="6"/>
  <c r="F1195" i="6" s="1"/>
  <c r="X1195" i="6"/>
  <c r="J1194" i="6" s="1"/>
  <c r="M1194" i="6" l="1"/>
  <c r="Q1194" i="6" s="1"/>
  <c r="AU1195" i="6"/>
  <c r="B1194" i="6"/>
  <c r="AF1194" i="6"/>
  <c r="AG1194" i="6" s="1"/>
  <c r="AA1195" i="6"/>
  <c r="N1195" i="6" s="1"/>
  <c r="S1194" i="6"/>
  <c r="T1194" i="6" s="1"/>
  <c r="U1194" i="6" l="1"/>
  <c r="V1194" i="6" s="1"/>
  <c r="AO1196" i="6"/>
  <c r="AR1196" i="6" s="1"/>
  <c r="AC1195" i="6"/>
  <c r="I1195" i="6" s="1"/>
  <c r="AN1195" i="6"/>
  <c r="AK1195" i="6" s="1"/>
  <c r="AS1196" i="6" l="1"/>
  <c r="AA1196" i="6" s="1"/>
  <c r="N1196" i="6" s="1"/>
  <c r="AE1195" i="6"/>
  <c r="D1195" i="6"/>
  <c r="AD1195" i="6"/>
  <c r="AL1195" i="6"/>
  <c r="E1195" i="6" s="1"/>
  <c r="AT1196" i="6"/>
  <c r="AB1196" i="6" s="1"/>
  <c r="R1196" i="6" s="1"/>
  <c r="X1196" i="6"/>
  <c r="Y1196" i="6"/>
  <c r="F1196" i="6" s="1"/>
  <c r="AU1196" i="6" l="1"/>
  <c r="AF1195" i="6"/>
  <c r="AG1195" i="6"/>
  <c r="J1195" i="6"/>
  <c r="B1195" i="6" s="1"/>
  <c r="S1195" i="6"/>
  <c r="T1195" i="6" s="1"/>
  <c r="M1195" i="6"/>
  <c r="Q1195" i="6" s="1"/>
  <c r="AO1197" i="6" l="1"/>
  <c r="AR1197" i="6" s="1"/>
  <c r="AC1196" i="6"/>
  <c r="I1196" i="6" s="1"/>
  <c r="U1195" i="6"/>
  <c r="V1195" i="6" s="1"/>
  <c r="AN1196" i="6"/>
  <c r="AK1196" i="6" s="1"/>
  <c r="AS1197" i="6" l="1"/>
  <c r="AE1196" i="6"/>
  <c r="D1196" i="6"/>
  <c r="AD1196" i="6"/>
  <c r="AL1196" i="6"/>
  <c r="E1196" i="6" s="1"/>
  <c r="Y1197" i="6"/>
  <c r="F1197" i="6" s="1"/>
  <c r="AT1197" i="6"/>
  <c r="AB1197" i="6" s="1"/>
  <c r="R1197" i="6" s="1"/>
  <c r="X1197" i="6"/>
  <c r="J1196" i="6" s="1"/>
  <c r="AU1197" i="6" l="1"/>
  <c r="AN1197" i="6" s="1"/>
  <c r="AK1197" i="6" s="1"/>
  <c r="AF1196" i="6"/>
  <c r="AG1196" i="6" s="1"/>
  <c r="S1196" i="6"/>
  <c r="T1196" i="6" s="1"/>
  <c r="M1196" i="6"/>
  <c r="Q1196" i="6" s="1"/>
  <c r="AA1197" i="6"/>
  <c r="N1197" i="6" s="1"/>
  <c r="B1196" i="6"/>
  <c r="U1196" i="6" l="1"/>
  <c r="AL1197" i="6"/>
  <c r="E1197" i="6" s="1"/>
  <c r="D1197" i="6"/>
  <c r="AE1197" i="6"/>
  <c r="AD1197" i="6"/>
  <c r="AO1198" i="6"/>
  <c r="AR1198" i="6" s="1"/>
  <c r="AC1197" i="6"/>
  <c r="V1196" i="6"/>
  <c r="M1197" i="6" l="1"/>
  <c r="Q1197" i="6" s="1"/>
  <c r="AS1198" i="6"/>
  <c r="AF1197" i="6"/>
  <c r="I1197" i="6"/>
  <c r="S1197" i="6"/>
  <c r="T1197" i="6" s="1"/>
  <c r="U1197" i="6" s="1"/>
  <c r="X1198" i="6"/>
  <c r="Y1198" i="6"/>
  <c r="F1198" i="6" s="1"/>
  <c r="AT1198" i="6"/>
  <c r="AB1198" i="6" s="1"/>
  <c r="R1198" i="6" s="1"/>
  <c r="AU1198" i="6" l="1"/>
  <c r="J1197" i="6"/>
  <c r="B1197" i="6" s="1"/>
  <c r="V1197" i="6" s="1"/>
  <c r="AG1197" i="6"/>
  <c r="AA1198" i="6"/>
  <c r="N1198" i="6" s="1"/>
  <c r="AO1199" i="6" l="1"/>
  <c r="AR1199" i="6" s="1"/>
  <c r="AC1198" i="6"/>
  <c r="I1198" i="6" s="1"/>
  <c r="AN1198" i="6"/>
  <c r="AK1198" i="6" s="1"/>
  <c r="AS1199" i="6" l="1"/>
  <c r="D1198" i="6"/>
  <c r="AD1198" i="6"/>
  <c r="AE1198" i="6"/>
  <c r="AL1198" i="6"/>
  <c r="E1198" i="6" s="1"/>
  <c r="AT1199" i="6"/>
  <c r="AB1199" i="6" s="1"/>
  <c r="R1199" i="6" s="1"/>
  <c r="Y1199" i="6"/>
  <c r="F1199" i="6" s="1"/>
  <c r="X1199" i="6"/>
  <c r="J1198" i="6" s="1"/>
  <c r="AU1199" i="6" l="1"/>
  <c r="M1198" i="6"/>
  <c r="Q1198" i="6" s="1"/>
  <c r="AF1198" i="6"/>
  <c r="AG1198" i="6" s="1"/>
  <c r="B1198" i="6"/>
  <c r="AA1199" i="6"/>
  <c r="N1199" i="6" s="1"/>
  <c r="S1198" i="6"/>
  <c r="T1198" i="6" s="1"/>
  <c r="AO1200" i="6" l="1"/>
  <c r="AR1200" i="6" s="1"/>
  <c r="AC1199" i="6"/>
  <c r="I1199" i="6" s="1"/>
  <c r="AN1199" i="6"/>
  <c r="AK1199" i="6" s="1"/>
  <c r="U1198" i="6"/>
  <c r="V1198" i="6" s="1"/>
  <c r="AS1200" i="6" l="1"/>
  <c r="AT1200" i="6"/>
  <c r="AB1200" i="6" s="1"/>
  <c r="R1200" i="6" s="1"/>
  <c r="X1200" i="6"/>
  <c r="Y1200" i="6"/>
  <c r="F1200" i="6" s="1"/>
  <c r="AE1199" i="6"/>
  <c r="D1199" i="6"/>
  <c r="AD1199" i="6"/>
  <c r="AL1199" i="6"/>
  <c r="E1199" i="6" s="1"/>
  <c r="S1199" i="6" l="1"/>
  <c r="T1199" i="6" s="1"/>
  <c r="AU1200" i="6"/>
  <c r="AF1199" i="6"/>
  <c r="AG1199" i="6" s="1"/>
  <c r="M1199" i="6"/>
  <c r="Q1199" i="6" s="1"/>
  <c r="J1199" i="6"/>
  <c r="B1199" i="6" s="1"/>
  <c r="AA1200" i="6"/>
  <c r="N1200" i="6" s="1"/>
  <c r="U1199" i="6" l="1"/>
  <c r="AO1201" i="6"/>
  <c r="AR1201" i="6" s="1"/>
  <c r="AN1200" i="6"/>
  <c r="AK1200" i="6" s="1"/>
  <c r="AC1200" i="6"/>
  <c r="I1200" i="6" s="1"/>
  <c r="V1199" i="6"/>
  <c r="AS1201" i="6" l="1"/>
  <c r="D1200" i="6"/>
  <c r="AD1200" i="6"/>
  <c r="AL1200" i="6"/>
  <c r="E1200" i="6" s="1"/>
  <c r="AE1200" i="6"/>
  <c r="AT1201" i="6"/>
  <c r="AB1201" i="6" s="1"/>
  <c r="R1201" i="6" s="1"/>
  <c r="Y1201" i="6"/>
  <c r="F1201" i="6" s="1"/>
  <c r="X1201" i="6"/>
  <c r="J1200" i="6" s="1"/>
  <c r="M1200" i="6" l="1"/>
  <c r="Q1200" i="6" s="1"/>
  <c r="AU1201" i="6"/>
  <c r="AN1201" i="6" s="1"/>
  <c r="AK1201" i="6" s="1"/>
  <c r="B1200" i="6"/>
  <c r="AF1200" i="6"/>
  <c r="AG1200" i="6" s="1"/>
  <c r="AA1201" i="6"/>
  <c r="N1201" i="6" s="1"/>
  <c r="S1200" i="6"/>
  <c r="T1200" i="6" s="1"/>
  <c r="U1200" i="6" l="1"/>
  <c r="V1200" i="6" s="1"/>
  <c r="AE1201" i="6"/>
  <c r="D1201" i="6"/>
  <c r="AD1201" i="6"/>
  <c r="AL1201" i="6"/>
  <c r="E1201" i="6" s="1"/>
  <c r="AO1202" i="6"/>
  <c r="AR1202" i="6" s="1"/>
  <c r="AC1201" i="6"/>
  <c r="I1201" i="6" s="1"/>
  <c r="AS1202" i="6" l="1"/>
  <c r="AT1202" i="6"/>
  <c r="AB1202" i="6" s="1"/>
  <c r="R1202" i="6" s="1"/>
  <c r="Y1202" i="6"/>
  <c r="F1202" i="6" s="1"/>
  <c r="X1202" i="6"/>
  <c r="S1201" i="6"/>
  <c r="T1201" i="6" s="1"/>
  <c r="AF1201" i="6"/>
  <c r="M1201" i="6"/>
  <c r="Q1201" i="6" s="1"/>
  <c r="AU1202" i="6" l="1"/>
  <c r="U1201" i="6"/>
  <c r="AG1201" i="6"/>
  <c r="J1201" i="6"/>
  <c r="B1201" i="6" s="1"/>
  <c r="V1201" i="6" s="1"/>
  <c r="AN1202" i="6"/>
  <c r="AA1202" i="6"/>
  <c r="N1202" i="6" s="1"/>
  <c r="AK1202" i="6" l="1"/>
  <c r="D1202" i="6" s="1"/>
  <c r="AE1202" i="6"/>
  <c r="AL1202" i="6"/>
  <c r="E1202" i="6" s="1"/>
  <c r="AD1202" i="6"/>
  <c r="AO1203" i="6"/>
  <c r="AR1203" i="6" s="1"/>
  <c r="AC1202" i="6"/>
  <c r="I1202" i="6" s="1"/>
  <c r="S1202" i="6" l="1"/>
  <c r="T1202" i="6" s="1"/>
  <c r="AS1203" i="6"/>
  <c r="AA1203" i="6" s="1"/>
  <c r="N1203" i="6" s="1"/>
  <c r="AF1202" i="6"/>
  <c r="M1202" i="6"/>
  <c r="Q1202" i="6" s="1"/>
  <c r="U1202" i="6" s="1"/>
  <c r="AT1203" i="6"/>
  <c r="AB1203" i="6" s="1"/>
  <c r="R1203" i="6" s="1"/>
  <c r="Y1203" i="6"/>
  <c r="F1203" i="6" s="1"/>
  <c r="X1203" i="6"/>
  <c r="J1202" i="6" s="1"/>
  <c r="B1202" i="6" s="1"/>
  <c r="V1202" i="6" l="1"/>
  <c r="AU1203" i="6"/>
  <c r="AG1202" i="6"/>
  <c r="AN1203" i="6" l="1"/>
  <c r="AK1203" i="6" s="1"/>
  <c r="AC1203" i="6"/>
  <c r="AO1204" i="6"/>
  <c r="AR1204" i="6" s="1"/>
  <c r="AS1204" i="6" l="1"/>
  <c r="Y1204" i="6"/>
  <c r="F1204" i="6" s="1"/>
  <c r="X1204" i="6"/>
  <c r="AT1204" i="6"/>
  <c r="AB1204" i="6" s="1"/>
  <c r="R1204" i="6" s="1"/>
  <c r="I1203" i="6"/>
  <c r="AD1203" i="6"/>
  <c r="AL1203" i="6"/>
  <c r="E1203" i="6" s="1"/>
  <c r="AE1203" i="6"/>
  <c r="D1203" i="6"/>
  <c r="AU1204" i="6" l="1"/>
  <c r="AA1204" i="6"/>
  <c r="N1204" i="6" s="1"/>
  <c r="AF1203" i="6"/>
  <c r="AG1203" i="6" s="1"/>
  <c r="M1203" i="6"/>
  <c r="Q1203" i="6" s="1"/>
  <c r="U1203" i="6" s="1"/>
  <c r="S1203" i="6"/>
  <c r="T1203" i="6" s="1"/>
  <c r="J1203" i="6"/>
  <c r="B1203" i="6" s="1"/>
  <c r="V1203" i="6" l="1"/>
  <c r="AO1205" i="6"/>
  <c r="AR1205" i="6" s="1"/>
  <c r="AC1204" i="6"/>
  <c r="I1204" i="6" s="1"/>
  <c r="AN1204" i="6"/>
  <c r="AK1204" i="6" s="1"/>
  <c r="AS1205" i="6" l="1"/>
  <c r="AL1204" i="6"/>
  <c r="E1204" i="6" s="1"/>
  <c r="AE1204" i="6"/>
  <c r="D1204" i="6"/>
  <c r="AD1204" i="6"/>
  <c r="Y1205" i="6"/>
  <c r="F1205" i="6" s="1"/>
  <c r="AT1205" i="6"/>
  <c r="AB1205" i="6" s="1"/>
  <c r="R1205" i="6" s="1"/>
  <c r="X1205" i="6"/>
  <c r="J1204" i="6" s="1"/>
  <c r="M1204" i="6" l="1"/>
  <c r="Q1204" i="6" s="1"/>
  <c r="AU1205" i="6"/>
  <c r="AF1204" i="6"/>
  <c r="AG1204" i="6" s="1"/>
  <c r="S1204" i="6"/>
  <c r="T1204" i="6" s="1"/>
  <c r="U1204" i="6" s="1"/>
  <c r="AA1205" i="6"/>
  <c r="N1205" i="6" s="1"/>
  <c r="B1204" i="6"/>
  <c r="V1204" i="6" l="1"/>
  <c r="AN1205" i="6"/>
  <c r="AK1205" i="6" s="1"/>
  <c r="AO1206" i="6"/>
  <c r="AR1206" i="6" s="1"/>
  <c r="AC1205" i="6"/>
  <c r="AS1206" i="6" l="1"/>
  <c r="I1205" i="6"/>
  <c r="AT1206" i="6"/>
  <c r="AB1206" i="6" s="1"/>
  <c r="R1206" i="6" s="1"/>
  <c r="X1206" i="6"/>
  <c r="Y1206" i="6"/>
  <c r="F1206" i="6" s="1"/>
  <c r="AD1205" i="6"/>
  <c r="D1205" i="6"/>
  <c r="AL1205" i="6"/>
  <c r="E1205" i="6" s="1"/>
  <c r="AE1205" i="6"/>
  <c r="AU1206" i="6" l="1"/>
  <c r="AN1206" i="6" s="1"/>
  <c r="AF1205" i="6"/>
  <c r="M1205" i="6"/>
  <c r="Q1205" i="6" s="1"/>
  <c r="AG1205" i="6"/>
  <c r="J1205" i="6"/>
  <c r="B1205" i="6" s="1"/>
  <c r="S1205" i="6"/>
  <c r="T1205" i="6" s="1"/>
  <c r="AA1206" i="6"/>
  <c r="N1206" i="6" s="1"/>
  <c r="AE1206" i="6" l="1"/>
  <c r="AK1206" i="6"/>
  <c r="U1205" i="6"/>
  <c r="V1205" i="6" s="1"/>
  <c r="AD1206" i="6"/>
  <c r="AO1207" i="6"/>
  <c r="AR1207" i="6" s="1"/>
  <c r="AC1206" i="6"/>
  <c r="I1206" i="6" s="1"/>
  <c r="D1206" i="6"/>
  <c r="AL1206" i="6"/>
  <c r="E1206" i="6" s="1"/>
  <c r="S1206" i="6" l="1"/>
  <c r="T1206" i="6" s="1"/>
  <c r="AF1206" i="6"/>
  <c r="AS1207" i="6"/>
  <c r="Y1207" i="6"/>
  <c r="F1207" i="6" s="1"/>
  <c r="AT1207" i="6"/>
  <c r="AB1207" i="6" s="1"/>
  <c r="R1207" i="6" s="1"/>
  <c r="X1207" i="6"/>
  <c r="J1206" i="6" s="1"/>
  <c r="B1206" i="6" s="1"/>
  <c r="M1206" i="6"/>
  <c r="Q1206" i="6" s="1"/>
  <c r="U1206" i="6" s="1"/>
  <c r="AU1207" i="6" l="1"/>
  <c r="AN1207" i="6" s="1"/>
  <c r="AK1207" i="6" s="1"/>
  <c r="V1206" i="6"/>
  <c r="AA1207" i="6"/>
  <c r="N1207" i="6" s="1"/>
  <c r="AG1206" i="6"/>
  <c r="AD1207" i="6" l="1"/>
  <c r="D1207" i="6"/>
  <c r="AL1207" i="6"/>
  <c r="E1207" i="6" s="1"/>
  <c r="AE1207" i="6"/>
  <c r="AC1207" i="6"/>
  <c r="I1207" i="6" s="1"/>
  <c r="AO1208" i="6"/>
  <c r="AR1208" i="6" s="1"/>
  <c r="S1207" i="6" l="1"/>
  <c r="T1207" i="6" s="1"/>
  <c r="AS1208" i="6"/>
  <c r="M1207" i="6"/>
  <c r="Q1207" i="6" s="1"/>
  <c r="U1207" i="6" s="1"/>
  <c r="AF1207" i="6"/>
  <c r="X1208" i="6"/>
  <c r="J1207" i="6" s="1"/>
  <c r="B1207" i="6" s="1"/>
  <c r="Y1208" i="6"/>
  <c r="F1208" i="6" s="1"/>
  <c r="AT1208" i="6"/>
  <c r="AB1208" i="6" s="1"/>
  <c r="R1208" i="6" s="1"/>
  <c r="AU1208" i="6" l="1"/>
  <c r="V1207" i="6"/>
  <c r="AA1208" i="6"/>
  <c r="N1208" i="6" s="1"/>
  <c r="AG1207" i="6"/>
  <c r="AO1209" i="6" l="1"/>
  <c r="AR1209" i="6" s="1"/>
  <c r="AC1208" i="6"/>
  <c r="AN1208" i="6"/>
  <c r="AK1208" i="6" s="1"/>
  <c r="AS1209" i="6" l="1"/>
  <c r="AD1208" i="6"/>
  <c r="AE1208" i="6"/>
  <c r="AL1208" i="6"/>
  <c r="E1208" i="6" s="1"/>
  <c r="D1208" i="6"/>
  <c r="I1208" i="6"/>
  <c r="AF1208" i="6"/>
  <c r="AT1209" i="6"/>
  <c r="AB1209" i="6" s="1"/>
  <c r="R1209" i="6" s="1"/>
  <c r="X1209" i="6"/>
  <c r="Y1209" i="6"/>
  <c r="F1209" i="6" s="1"/>
  <c r="S1208" i="6" l="1"/>
  <c r="T1208" i="6" s="1"/>
  <c r="AU1209" i="6"/>
  <c r="AN1209" i="6" s="1"/>
  <c r="AK1209" i="6" s="1"/>
  <c r="AA1209" i="6"/>
  <c r="N1209" i="6" s="1"/>
  <c r="M1208" i="6"/>
  <c r="Q1208" i="6" s="1"/>
  <c r="U1208" i="6" s="1"/>
  <c r="AG1208" i="6"/>
  <c r="J1208" i="6"/>
  <c r="B1208" i="6" s="1"/>
  <c r="AL1209" i="6" l="1"/>
  <c r="E1209" i="6" s="1"/>
  <c r="D1209" i="6"/>
  <c r="AD1209" i="6"/>
  <c r="AE1209" i="6"/>
  <c r="V1208" i="6"/>
  <c r="AO1210" i="6"/>
  <c r="AC1209" i="6"/>
  <c r="I1209" i="6" s="1"/>
  <c r="M1209" i="6" l="1"/>
  <c r="Q1209" i="6" s="1"/>
  <c r="AQ1210" i="6"/>
  <c r="AS1210" i="6" s="1"/>
  <c r="AR1210" i="6"/>
  <c r="AT1210" i="6" s="1"/>
  <c r="AB1210" i="6" s="1"/>
  <c r="R1210" i="6" s="1"/>
  <c r="S1209" i="6"/>
  <c r="T1209" i="6" s="1"/>
  <c r="U1209" i="6" s="1"/>
  <c r="X1210" i="6"/>
  <c r="Y1210" i="6"/>
  <c r="F1210" i="6" s="1"/>
  <c r="AF1209" i="6"/>
  <c r="AU1210" i="6" l="1"/>
  <c r="AA1210" i="6"/>
  <c r="N1210" i="6" s="1"/>
  <c r="J1209" i="6"/>
  <c r="B1209" i="6" s="1"/>
  <c r="V1209" i="6" s="1"/>
  <c r="AG1209" i="6"/>
  <c r="AC1210" i="6" l="1"/>
  <c r="I1210" i="6" s="1"/>
  <c r="AO1211" i="6"/>
  <c r="AR1211" i="6" s="1"/>
  <c r="AN1210" i="6"/>
  <c r="AK1210" i="6" s="1"/>
  <c r="AS1211" i="6" l="1"/>
  <c r="AD1210" i="6"/>
  <c r="AL1210" i="6"/>
  <c r="E1210" i="6" s="1"/>
  <c r="D1210" i="6"/>
  <c r="S1210" i="6" s="1"/>
  <c r="T1210" i="6" s="1"/>
  <c r="AE1210" i="6"/>
  <c r="Y1211" i="6"/>
  <c r="F1211" i="6" s="1"/>
  <c r="X1211" i="6"/>
  <c r="J1210" i="6" s="1"/>
  <c r="AT1211" i="6"/>
  <c r="AB1211" i="6" s="1"/>
  <c r="R1211" i="6" s="1"/>
  <c r="AU1211" i="6" l="1"/>
  <c r="M1210" i="6"/>
  <c r="Q1210" i="6" s="1"/>
  <c r="U1210" i="6" s="1"/>
  <c r="B1210" i="6"/>
  <c r="AN1211" i="6"/>
  <c r="AK1211" i="6" s="1"/>
  <c r="AA1211" i="6"/>
  <c r="N1211" i="6" s="1"/>
  <c r="AF1210" i="6"/>
  <c r="AG1210" i="6" s="1"/>
  <c r="V1210" i="6" l="1"/>
  <c r="AO1212" i="6"/>
  <c r="AR1212" i="6" s="1"/>
  <c r="AC1211" i="6"/>
  <c r="AL1211" i="6"/>
  <c r="E1211" i="6" s="1"/>
  <c r="AD1211" i="6"/>
  <c r="D1211" i="6"/>
  <c r="AE1211" i="6"/>
  <c r="AS1212" i="6" l="1"/>
  <c r="M1211" i="6"/>
  <c r="Q1211" i="6" s="1"/>
  <c r="I1211" i="6"/>
  <c r="AF1211" i="6"/>
  <c r="S1211" i="6"/>
  <c r="T1211" i="6" s="1"/>
  <c r="AT1212" i="6"/>
  <c r="AB1212" i="6" s="1"/>
  <c r="R1212" i="6" s="1"/>
  <c r="Y1212" i="6"/>
  <c r="F1212" i="6" s="1"/>
  <c r="X1212" i="6"/>
  <c r="AU1212" i="6" l="1"/>
  <c r="AA1212" i="6"/>
  <c r="N1212" i="6" s="1"/>
  <c r="J1211" i="6"/>
  <c r="B1211" i="6" s="1"/>
  <c r="AG1211" i="6"/>
  <c r="U1211" i="6"/>
  <c r="V1211" i="6" l="1"/>
  <c r="AO1213" i="6"/>
  <c r="AR1213" i="6" s="1"/>
  <c r="AC1212" i="6"/>
  <c r="I1212" i="6" s="1"/>
  <c r="AN1212" i="6"/>
  <c r="AK1212" i="6" s="1"/>
  <c r="AS1213" i="6" l="1"/>
  <c r="D1212" i="6"/>
  <c r="AD1212" i="6"/>
  <c r="AL1212" i="6"/>
  <c r="E1212" i="6" s="1"/>
  <c r="AE1212" i="6"/>
  <c r="AT1213" i="6"/>
  <c r="AB1213" i="6" s="1"/>
  <c r="R1213" i="6" s="1"/>
  <c r="Y1213" i="6"/>
  <c r="F1213" i="6" s="1"/>
  <c r="X1213" i="6"/>
  <c r="AU1213" i="6" l="1"/>
  <c r="M1212" i="6"/>
  <c r="Q1212" i="6" s="1"/>
  <c r="AF1212" i="6"/>
  <c r="AG1212" i="6" s="1"/>
  <c r="AA1213" i="6"/>
  <c r="N1213" i="6" s="1"/>
  <c r="J1212" i="6"/>
  <c r="B1212" i="6" s="1"/>
  <c r="S1212" i="6"/>
  <c r="T1212" i="6" s="1"/>
  <c r="U1212" i="6" l="1"/>
  <c r="V1212" i="6" s="1"/>
  <c r="AO1214" i="6"/>
  <c r="AR1214" i="6" s="1"/>
  <c r="AC1213" i="6"/>
  <c r="I1213" i="6" s="1"/>
  <c r="AN1213" i="6"/>
  <c r="AK1213" i="6" s="1"/>
  <c r="AS1214" i="6" l="1"/>
  <c r="D1213" i="6"/>
  <c r="AE1213" i="6"/>
  <c r="AD1213" i="6"/>
  <c r="AL1213" i="6"/>
  <c r="E1213" i="6" s="1"/>
  <c r="Y1214" i="6"/>
  <c r="F1214" i="6" s="1"/>
  <c r="X1214" i="6"/>
  <c r="AT1214" i="6"/>
  <c r="AB1214" i="6" s="1"/>
  <c r="R1214" i="6" s="1"/>
  <c r="AU1214" i="6" l="1"/>
  <c r="AN1214" i="6" s="1"/>
  <c r="AK1214" i="6" s="1"/>
  <c r="AF1213" i="6"/>
  <c r="J1213" i="6"/>
  <c r="B1213" i="6" s="1"/>
  <c r="AG1213" i="6"/>
  <c r="AA1214" i="6"/>
  <c r="N1214" i="6" s="1"/>
  <c r="M1213" i="6"/>
  <c r="Q1213" i="6" s="1"/>
  <c r="S1213" i="6"/>
  <c r="T1213" i="6" s="1"/>
  <c r="U1213" i="6" l="1"/>
  <c r="V1213" i="6" s="1"/>
  <c r="D1214" i="6"/>
  <c r="AL1214" i="6"/>
  <c r="E1214" i="6" s="1"/>
  <c r="AE1214" i="6"/>
  <c r="AD1214" i="6"/>
  <c r="AO1215" i="6"/>
  <c r="AR1215" i="6" s="1"/>
  <c r="AC1214" i="6"/>
  <c r="I1214" i="6" s="1"/>
  <c r="M1214" i="6" l="1"/>
  <c r="Q1214" i="6" s="1"/>
  <c r="AS1215" i="6"/>
  <c r="Y1215" i="6"/>
  <c r="F1215" i="6" s="1"/>
  <c r="X1215" i="6"/>
  <c r="AT1215" i="6"/>
  <c r="AB1215" i="6" s="1"/>
  <c r="R1215" i="6" s="1"/>
  <c r="AF1214" i="6"/>
  <c r="S1214" i="6"/>
  <c r="T1214" i="6" s="1"/>
  <c r="U1214" i="6" l="1"/>
  <c r="AU1215" i="6"/>
  <c r="AN1215" i="6" s="1"/>
  <c r="AK1215" i="6" s="1"/>
  <c r="AG1214" i="6"/>
  <c r="J1214" i="6"/>
  <c r="B1214" i="6" s="1"/>
  <c r="V1214" i="6" s="1"/>
  <c r="AA1215" i="6"/>
  <c r="N1215" i="6" s="1"/>
  <c r="D1215" i="6" l="1"/>
  <c r="AE1215" i="6"/>
  <c r="AD1215" i="6"/>
  <c r="AL1215" i="6"/>
  <c r="E1215" i="6" s="1"/>
  <c r="AO1216" i="6"/>
  <c r="AR1216" i="6" s="1"/>
  <c r="AC1215" i="6"/>
  <c r="I1215" i="6" s="1"/>
  <c r="AS1216" i="6" l="1"/>
  <c r="M1215" i="6"/>
  <c r="Q1215" i="6" s="1"/>
  <c r="AT1216" i="6"/>
  <c r="AB1216" i="6" s="1"/>
  <c r="R1216" i="6" s="1"/>
  <c r="Y1216" i="6"/>
  <c r="F1216" i="6" s="1"/>
  <c r="X1216" i="6"/>
  <c r="S1215" i="6"/>
  <c r="T1215" i="6" s="1"/>
  <c r="AF1215" i="6"/>
  <c r="U1215" i="6" l="1"/>
  <c r="AU1216" i="6"/>
  <c r="AN1216" i="6" s="1"/>
  <c r="AK1216" i="6" s="1"/>
  <c r="AA1216" i="6"/>
  <c r="N1216" i="6" s="1"/>
  <c r="J1215" i="6"/>
  <c r="B1215" i="6" s="1"/>
  <c r="V1215" i="6" s="1"/>
  <c r="AG1215" i="6"/>
  <c r="AO1217" i="6" l="1"/>
  <c r="AR1217" i="6" s="1"/>
  <c r="AC1216" i="6"/>
  <c r="AE1216" i="6"/>
  <c r="AD1216" i="6"/>
  <c r="AL1216" i="6"/>
  <c r="E1216" i="6" s="1"/>
  <c r="D1216" i="6"/>
  <c r="M1216" i="6" l="1"/>
  <c r="Q1216" i="6" s="1"/>
  <c r="AS1217" i="6"/>
  <c r="S1216" i="6"/>
  <c r="T1216" i="6" s="1"/>
  <c r="I1216" i="6"/>
  <c r="AF1216" i="6"/>
  <c r="AT1217" i="6"/>
  <c r="AB1217" i="6" s="1"/>
  <c r="R1217" i="6" s="1"/>
  <c r="X1217" i="6"/>
  <c r="Y1217" i="6"/>
  <c r="F1217" i="6" s="1"/>
  <c r="U1216" i="6" l="1"/>
  <c r="AU1217" i="6"/>
  <c r="AA1217" i="6"/>
  <c r="N1217" i="6" s="1"/>
  <c r="J1216" i="6"/>
  <c r="B1216" i="6" s="1"/>
  <c r="AG1216" i="6"/>
  <c r="V1216" i="6" l="1"/>
  <c r="AC1217" i="6"/>
  <c r="I1217" i="6" s="1"/>
  <c r="AN1217" i="6"/>
  <c r="AK1217" i="6" s="1"/>
  <c r="AO1218" i="6"/>
  <c r="AR1218" i="6" s="1"/>
  <c r="AS1218" i="6" l="1"/>
  <c r="Y1218" i="6"/>
  <c r="F1218" i="6" s="1"/>
  <c r="X1218" i="6"/>
  <c r="AT1218" i="6"/>
  <c r="AB1218" i="6" s="1"/>
  <c r="R1218" i="6" s="1"/>
  <c r="AE1217" i="6"/>
  <c r="AD1217" i="6"/>
  <c r="AL1217" i="6"/>
  <c r="E1217" i="6" s="1"/>
  <c r="D1217" i="6"/>
  <c r="AU1218" i="6" l="1"/>
  <c r="AN1218" i="6" s="1"/>
  <c r="AK1218" i="6" s="1"/>
  <c r="AF1217" i="6"/>
  <c r="AG1217" i="6" s="1"/>
  <c r="M1217" i="6"/>
  <c r="Q1217" i="6" s="1"/>
  <c r="AA1218" i="6"/>
  <c r="N1218" i="6" s="1"/>
  <c r="S1217" i="6"/>
  <c r="T1217" i="6" s="1"/>
  <c r="J1217" i="6"/>
  <c r="B1217" i="6" s="1"/>
  <c r="U1217" i="6" l="1"/>
  <c r="V1217" i="6" s="1"/>
  <c r="AL1218" i="6"/>
  <c r="E1218" i="6" s="1"/>
  <c r="D1218" i="6"/>
  <c r="AD1218" i="6"/>
  <c r="AE1218" i="6"/>
  <c r="AO1219" i="6"/>
  <c r="AR1219" i="6" s="1"/>
  <c r="AC1218" i="6"/>
  <c r="AS1219" i="6" l="1"/>
  <c r="M1218" i="6"/>
  <c r="Q1218" i="6" s="1"/>
  <c r="S1218" i="6"/>
  <c r="T1218" i="6" s="1"/>
  <c r="AF1218" i="6"/>
  <c r="I1218" i="6"/>
  <c r="Y1219" i="6"/>
  <c r="F1219" i="6" s="1"/>
  <c r="X1219" i="6"/>
  <c r="AT1219" i="6"/>
  <c r="AB1219" i="6" s="1"/>
  <c r="R1219" i="6" s="1"/>
  <c r="AU1219" i="6" l="1"/>
  <c r="AN1219" i="6" s="1"/>
  <c r="U1218" i="6"/>
  <c r="AG1218" i="6"/>
  <c r="J1218" i="6"/>
  <c r="B1218" i="6" s="1"/>
  <c r="V1218" i="6" s="1"/>
  <c r="AA1219" i="6"/>
  <c r="N1219" i="6" s="1"/>
  <c r="AK1219" i="6" l="1"/>
  <c r="D1219" i="6" s="1"/>
  <c r="AL1219" i="6"/>
  <c r="E1219" i="6" s="1"/>
  <c r="AD1219" i="6"/>
  <c r="AE1219" i="6"/>
  <c r="AO1220" i="6"/>
  <c r="AR1220" i="6" s="1"/>
  <c r="AC1219" i="6"/>
  <c r="I1219" i="6" s="1"/>
  <c r="S1219" i="6" l="1"/>
  <c r="T1219" i="6" s="1"/>
  <c r="AS1220" i="6"/>
  <c r="M1219" i="6"/>
  <c r="Q1219" i="6" s="1"/>
  <c r="U1219" i="6" s="1"/>
  <c r="AT1220" i="6"/>
  <c r="AB1220" i="6" s="1"/>
  <c r="R1220" i="6" s="1"/>
  <c r="Y1220" i="6"/>
  <c r="F1220" i="6" s="1"/>
  <c r="X1220" i="6"/>
  <c r="AF1219" i="6"/>
  <c r="AU1220" i="6" l="1"/>
  <c r="AN1220" i="6" s="1"/>
  <c r="AK1220" i="6" s="1"/>
  <c r="AA1220" i="6"/>
  <c r="N1220" i="6" s="1"/>
  <c r="AG1219" i="6"/>
  <c r="J1219" i="6"/>
  <c r="B1219" i="6" s="1"/>
  <c r="V1219" i="6" s="1"/>
  <c r="AD1220" i="6" l="1"/>
  <c r="D1220" i="6"/>
  <c r="S1220" i="6" s="1"/>
  <c r="T1220" i="6" s="1"/>
  <c r="AL1220" i="6"/>
  <c r="E1220" i="6" s="1"/>
  <c r="AE1220" i="6"/>
  <c r="AO1221" i="6"/>
  <c r="AR1221" i="6" s="1"/>
  <c r="AC1220" i="6"/>
  <c r="M1220" i="6" l="1"/>
  <c r="Q1220" i="6" s="1"/>
  <c r="U1220" i="6" s="1"/>
  <c r="AS1221" i="6"/>
  <c r="I1220" i="6"/>
  <c r="AF1220" i="6"/>
  <c r="AT1221" i="6"/>
  <c r="AB1221" i="6" s="1"/>
  <c r="R1221" i="6" s="1"/>
  <c r="Y1221" i="6"/>
  <c r="F1221" i="6" s="1"/>
  <c r="X1221" i="6"/>
  <c r="AU1221" i="6" l="1"/>
  <c r="AG1220" i="6"/>
  <c r="J1220" i="6"/>
  <c r="B1220" i="6" s="1"/>
  <c r="V1220" i="6" s="1"/>
  <c r="AA1221" i="6"/>
  <c r="N1221" i="6" s="1"/>
  <c r="AN1221" i="6"/>
  <c r="AK1221" i="6" s="1"/>
  <c r="AD1221" i="6" l="1"/>
  <c r="AL1221" i="6"/>
  <c r="E1221" i="6" s="1"/>
  <c r="D1221" i="6"/>
  <c r="S1221" i="6" s="1"/>
  <c r="T1221" i="6" s="1"/>
  <c r="AE1221" i="6"/>
  <c r="M1221" i="6" s="1"/>
  <c r="Q1221" i="6" s="1"/>
  <c r="AO1222" i="6"/>
  <c r="AR1222" i="6" s="1"/>
  <c r="AC1221" i="6"/>
  <c r="AS1222" i="6" l="1"/>
  <c r="U1221" i="6"/>
  <c r="I1221" i="6"/>
  <c r="AF1221" i="6"/>
  <c r="AT1222" i="6"/>
  <c r="AB1222" i="6" s="1"/>
  <c r="R1222" i="6" s="1"/>
  <c r="R18" i="6" s="1"/>
  <c r="R19" i="6" s="1"/>
  <c r="Y1222" i="6"/>
  <c r="F1222" i="6" s="1"/>
  <c r="F18" i="6" s="1"/>
  <c r="F19" i="6" s="1"/>
  <c r="X1222" i="6"/>
  <c r="AU1222" i="6" l="1"/>
  <c r="AC1222" i="6" s="1"/>
  <c r="I1222" i="6" s="1"/>
  <c r="I18" i="6" s="1"/>
  <c r="I19" i="6" s="1"/>
  <c r="J1221" i="6"/>
  <c r="AG1221" i="6"/>
  <c r="AA1222" i="6"/>
  <c r="N1222" i="6" s="1"/>
  <c r="N18" i="6" s="1"/>
  <c r="N19" i="6" s="1"/>
  <c r="B1221" i="6" l="1"/>
  <c r="V1221" i="6" s="1"/>
  <c r="V18" i="6" s="1"/>
  <c r="V19" i="6" s="1"/>
  <c r="J18" i="6"/>
  <c r="J19" i="6" s="1"/>
  <c r="AN1222" i="6"/>
  <c r="AK1222" i="6" l="1"/>
  <c r="D1222" i="6" s="1"/>
  <c r="D18" i="6" s="1"/>
  <c r="D19" i="6" s="1"/>
  <c r="AE1222" i="6"/>
  <c r="AD1222" i="6"/>
  <c r="AL1222" i="6"/>
  <c r="E1222" i="6" s="1"/>
  <c r="E18" i="6" s="1"/>
  <c r="E19" i="6" s="1"/>
  <c r="S1222" i="6" l="1"/>
  <c r="B1222" i="6"/>
  <c r="B18" i="6" s="1"/>
  <c r="B19" i="6" s="1"/>
  <c r="AF1222" i="6"/>
  <c r="M1222" i="6"/>
  <c r="T1222" i="6" l="1"/>
  <c r="T18" i="6" s="1"/>
  <c r="T19" i="6" s="1"/>
  <c r="S18" i="6"/>
  <c r="S19" i="6" s="1"/>
  <c r="Q1222" i="6"/>
  <c r="M18" i="6"/>
  <c r="M19" i="6" s="1"/>
  <c r="U1222" i="6" l="1"/>
  <c r="U18" i="6" s="1"/>
  <c r="U19" i="6" s="1"/>
  <c r="Q18" i="6"/>
  <c r="Q19" i="6" s="1"/>
</calcChain>
</file>

<file path=xl/sharedStrings.xml><?xml version="1.0" encoding="utf-8"?>
<sst xmlns="http://schemas.openxmlformats.org/spreadsheetml/2006/main" count="147" uniqueCount="127">
  <si>
    <t>t</t>
  </si>
  <si>
    <t>term_y</t>
  </si>
  <si>
    <t>cost_inflation_pa</t>
  </si>
  <si>
    <t>init_pols_if</t>
  </si>
  <si>
    <t>q_x_12</t>
  </si>
  <si>
    <t>duration</t>
  </si>
  <si>
    <t>inflation_factor</t>
  </si>
  <si>
    <t>q_x</t>
  </si>
  <si>
    <t>age</t>
  </si>
  <si>
    <t>age_at_entry</t>
  </si>
  <si>
    <t>5+</t>
  </si>
  <si>
    <t>duration_max_5</t>
  </si>
  <si>
    <t>proj_len</t>
  </si>
  <si>
    <t>year</t>
  </si>
  <si>
    <t>zero_spot</t>
  </si>
  <si>
    <t>interpolate spot rates</t>
  </si>
  <si>
    <t>monthly_discount_rate</t>
  </si>
  <si>
    <t>month</t>
  </si>
  <si>
    <t>v(t)</t>
  </si>
  <si>
    <t>annual</t>
  </si>
  <si>
    <t>f(t)</t>
  </si>
  <si>
    <t>v(t) _ direct</t>
  </si>
  <si>
    <t>v_t</t>
  </si>
  <si>
    <t>expense_pp_pa</t>
  </si>
  <si>
    <t>a</t>
  </si>
  <si>
    <t>b</t>
  </si>
  <si>
    <t>c</t>
  </si>
  <si>
    <t>initial_expense</t>
  </si>
  <si>
    <t>maintenance-fee %</t>
    <phoneticPr fontId="3"/>
  </si>
  <si>
    <t>Saving Model</t>
    <phoneticPr fontId="3"/>
  </si>
  <si>
    <t>Investment return</t>
    <phoneticPr fontId="3"/>
  </si>
  <si>
    <t>commissions</t>
    <phoneticPr fontId="3"/>
  </si>
  <si>
    <t>Maturity Benefits</t>
    <phoneticPr fontId="3"/>
  </si>
  <si>
    <t>=NORM.INV(RAND(),0,1)</t>
    <phoneticPr fontId="3"/>
  </si>
  <si>
    <t>month</t>
    <phoneticPr fontId="3"/>
  </si>
  <si>
    <t>Mean</t>
    <phoneticPr fontId="3"/>
  </si>
  <si>
    <t>StdDev.</t>
    <phoneticPr fontId="3"/>
  </si>
  <si>
    <t>Monthly Return</t>
    <phoneticPr fontId="3"/>
  </si>
  <si>
    <t>Continuous Compound</t>
    <phoneticPr fontId="3"/>
  </si>
  <si>
    <t>Selected Scenaio</t>
    <phoneticPr fontId="3"/>
  </si>
  <si>
    <t>Policy Year</t>
    <phoneticPr fontId="3"/>
  </si>
  <si>
    <t>Lapse Rate</t>
    <phoneticPr fontId="3"/>
  </si>
  <si>
    <t>w_x</t>
    <phoneticPr fontId="3"/>
  </si>
  <si>
    <t>w_x_12</t>
    <phoneticPr fontId="3"/>
  </si>
  <si>
    <t>coi_margin</t>
    <phoneticPr fontId="3"/>
  </si>
  <si>
    <t>A</t>
    <phoneticPr fontId="3"/>
  </si>
  <si>
    <t>B</t>
    <phoneticPr fontId="3"/>
  </si>
  <si>
    <t>C</t>
    <phoneticPr fontId="3"/>
  </si>
  <si>
    <t>surr_chrg_table_id</t>
    <phoneticPr fontId="3"/>
  </si>
  <si>
    <t>has_surr_chrg</t>
    <phoneticPr fontId="3"/>
  </si>
  <si>
    <t>prem_load_rate</t>
    <phoneticPr fontId="3"/>
  </si>
  <si>
    <t>duration</t>
    <phoneticPr fontId="3"/>
  </si>
  <si>
    <t>type_1</t>
    <phoneticPr fontId="3"/>
  </si>
  <si>
    <t>type_2</t>
  </si>
  <si>
    <t>type_3</t>
  </si>
  <si>
    <t>D</t>
    <phoneticPr fontId="3"/>
  </si>
  <si>
    <t>type_3</t>
    <phoneticPr fontId="3"/>
  </si>
  <si>
    <t>spec_id</t>
    <phoneticPr fontId="3"/>
  </si>
  <si>
    <t>Surrender Charge %</t>
    <phoneticPr fontId="3"/>
  </si>
  <si>
    <t>premium loading %</t>
    <phoneticPr fontId="3"/>
  </si>
  <si>
    <t>Commissions</t>
    <phoneticPr fontId="3"/>
  </si>
  <si>
    <t>Expenses</t>
    <phoneticPr fontId="3"/>
  </si>
  <si>
    <t>Premiums</t>
    <phoneticPr fontId="3"/>
  </si>
  <si>
    <t>Account Value</t>
    <phoneticPr fontId="3"/>
  </si>
  <si>
    <t>Investment Income</t>
    <phoneticPr fontId="3"/>
  </si>
  <si>
    <t>Account Value</t>
    <phoneticPr fontId="3"/>
  </si>
  <si>
    <t>Check</t>
    <phoneticPr fontId="3"/>
  </si>
  <si>
    <t>Mortality Margin</t>
    <phoneticPr fontId="3"/>
  </si>
  <si>
    <t>Net Cashflow</t>
    <phoneticPr fontId="3"/>
  </si>
  <si>
    <t>Investment Income</t>
    <phoneticPr fontId="3"/>
  </si>
  <si>
    <t>Change in AV</t>
    <phoneticPr fontId="3"/>
  </si>
  <si>
    <t>Account Value Roll-Forward</t>
    <phoneticPr fontId="3"/>
  </si>
  <si>
    <t>Margin Analysis</t>
    <phoneticPr fontId="3"/>
  </si>
  <si>
    <t>Death Benefits</t>
    <phoneticPr fontId="3"/>
  </si>
  <si>
    <t>Surrender Benefits</t>
    <phoneticPr fontId="3"/>
  </si>
  <si>
    <t>PV</t>
    <phoneticPr fontId="3"/>
  </si>
  <si>
    <t>% Prem</t>
    <phoneticPr fontId="3"/>
  </si>
  <si>
    <t>Premium Loadings</t>
    <phoneticPr fontId="3"/>
  </si>
  <si>
    <t>Surrender Charge</t>
    <phoneticPr fontId="3"/>
  </si>
  <si>
    <t>Maintenance Fees</t>
    <phoneticPr fontId="3"/>
  </si>
  <si>
    <t>Excess Death Benefits</t>
    <phoneticPr fontId="3"/>
  </si>
  <si>
    <t>Cost of Insurance Fees</t>
    <phoneticPr fontId="3"/>
  </si>
  <si>
    <t>Expense Margin</t>
    <phoneticPr fontId="3"/>
  </si>
  <si>
    <t>Maturity Benefits</t>
    <phoneticPr fontId="3"/>
  </si>
  <si>
    <t>Premium less Loadings</t>
    <phoneticPr fontId="3"/>
  </si>
  <si>
    <t>Maintenance Fee</t>
    <phoneticPr fontId="3"/>
  </si>
  <si>
    <t>Cash Surrender Value Mid Month</t>
    <phoneticPr fontId="3"/>
  </si>
  <si>
    <t>Account Valude Mid Month</t>
    <phoneticPr fontId="3"/>
  </si>
  <si>
    <t>Net Amount at Risk</t>
    <phoneticPr fontId="3"/>
  </si>
  <si>
    <t>Per Policy Values</t>
    <phoneticPr fontId="3"/>
  </si>
  <si>
    <t>Maintenance Fees</t>
    <phoneticPr fontId="3"/>
  </si>
  <si>
    <t>Cost of Insruance</t>
    <phoneticPr fontId="3"/>
  </si>
  <si>
    <t>Premiums</t>
    <phoneticPr fontId="3"/>
  </si>
  <si>
    <t>Account Value</t>
    <phoneticPr fontId="3"/>
  </si>
  <si>
    <t>Premium less Loadings</t>
    <phoneticPr fontId="3"/>
  </si>
  <si>
    <t>Maturity Benefits</t>
    <phoneticPr fontId="3"/>
  </si>
  <si>
    <t>Policy Decrement</t>
    <phoneticPr fontId="3"/>
  </si>
  <si>
    <t>Number of Maturity</t>
    <phoneticPr fontId="3"/>
  </si>
  <si>
    <t>Number of Policies</t>
    <phoneticPr fontId="3"/>
  </si>
  <si>
    <t>Number of Death</t>
    <phoneticPr fontId="3"/>
  </si>
  <si>
    <t>Number of Lapse</t>
    <phoneticPr fontId="3"/>
  </si>
  <si>
    <t>prem_type</t>
    <phoneticPr fontId="3"/>
  </si>
  <si>
    <t>SINGLE</t>
    <phoneticPr fontId="3"/>
  </si>
  <si>
    <t>LEVEL</t>
    <phoneticPr fontId="3"/>
  </si>
  <si>
    <t>B</t>
    <phoneticPr fontId="3"/>
  </si>
  <si>
    <t>A</t>
    <phoneticPr fontId="3"/>
  </si>
  <si>
    <t>premium_type</t>
    <phoneticPr fontId="3"/>
  </si>
  <si>
    <t>premium</t>
    <phoneticPr fontId="3"/>
  </si>
  <si>
    <t>sex</t>
  </si>
  <si>
    <t>policy_term</t>
  </si>
  <si>
    <t>policy_count</t>
  </si>
  <si>
    <t>duration_mth</t>
  </si>
  <si>
    <t>M</t>
  </si>
  <si>
    <t>spec_id</t>
    <phoneticPr fontId="3"/>
  </si>
  <si>
    <t>C</t>
    <phoneticPr fontId="3"/>
  </si>
  <si>
    <t>D</t>
    <phoneticPr fontId="3"/>
  </si>
  <si>
    <t>premium_pp</t>
    <phoneticPr fontId="3"/>
  </si>
  <si>
    <t>point_id</t>
    <phoneticPr fontId="3"/>
  </si>
  <si>
    <t>scenario_id</t>
    <phoneticPr fontId="3"/>
  </si>
  <si>
    <t>(column no.)</t>
    <phoneticPr fontId="3"/>
  </si>
  <si>
    <t>Cashflows</t>
    <phoneticPr fontId="3"/>
  </si>
  <si>
    <t>product_spec_table</t>
    <phoneticPr fontId="3"/>
  </si>
  <si>
    <t>surr_charge_table</t>
    <phoneticPr fontId="3"/>
  </si>
  <si>
    <t>poind_id</t>
    <phoneticPr fontId="3"/>
  </si>
  <si>
    <t>sum_assured</t>
    <phoneticPr fontId="3"/>
  </si>
  <si>
    <t>sum_assured</t>
    <phoneticPr fontId="3"/>
  </si>
  <si>
    <t>Sum Assured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</si>
</sst>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_-* #,##0.00_-;\-* #,##0.00_-;_-* &quot;-&quot;??_-;_-@_-"/>
    <numFmt numFmtId="177" formatCode="0.0%"/>
    <numFmt numFmtId="178" formatCode="0.000%"/>
    <numFmt numFmtId="179" formatCode="0.00000%"/>
    <numFmt numFmtId="180" formatCode="0.0000000000000000%"/>
    <numFmt numFmtId="181" formatCode="0.000000000%"/>
    <numFmt numFmtId="182" formatCode="#,##0.000;[Red]\-#,##0.000"/>
    <numFmt numFmtId="183" formatCode="0.0000%"/>
    <numFmt numFmtId="184" formatCode="0.0000"/>
  </numFmts>
  <fonts count="5" x14ac:knownFonts="1"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7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38" fontId="2" fillId="0" borderId="0" applyFont="0" applyFill="0" applyBorder="0" applyAlignment="0" applyProtection="0">
      <alignment vertical="center"/>
    </xf>
  </cellStyleXfs>
  <cellXfs count="30">
    <xf numFmtId="0" fontId="0" fillId="0" borderId="0" xfId="0"/>
    <xf numFmtId="0" fontId="1" fillId="0" borderId="0" xfId="0" applyFont="1"/>
    <xf numFmtId="0" fontId="0" fillId="0" borderId="0" xfId="0" applyFont="1"/>
    <xf numFmtId="10" fontId="0" fillId="0" borderId="0" xfId="0" applyNumberFormat="1"/>
    <xf numFmtId="2" fontId="0" fillId="0" borderId="0" xfId="1" applyNumberFormat="1" applyFont="1"/>
    <xf numFmtId="9" fontId="0" fillId="0" borderId="0" xfId="0" applyNumberFormat="1"/>
    <xf numFmtId="177" fontId="0" fillId="0" borderId="0" xfId="2" applyNumberFormat="1" applyFont="1"/>
    <xf numFmtId="10" fontId="0" fillId="0" borderId="0" xfId="2" applyNumberFormat="1" applyFont="1"/>
    <xf numFmtId="179" fontId="0" fillId="0" borderId="0" xfId="2" applyNumberFormat="1" applyFont="1"/>
    <xf numFmtId="0" fontId="0" fillId="0" borderId="0" xfId="0" applyAlignment="1">
      <alignment wrapText="1"/>
    </xf>
    <xf numFmtId="0" fontId="0" fillId="0" borderId="0" xfId="0" quotePrefix="1"/>
    <xf numFmtId="0" fontId="0" fillId="0" borderId="0" xfId="0" applyAlignment="1">
      <alignment horizontal="right"/>
    </xf>
    <xf numFmtId="180" fontId="0" fillId="0" borderId="0" xfId="0" applyNumberFormat="1"/>
    <xf numFmtId="178" fontId="0" fillId="0" borderId="0" xfId="0" applyNumberFormat="1"/>
    <xf numFmtId="181" fontId="0" fillId="0" borderId="0" xfId="0" applyNumberFormat="1"/>
    <xf numFmtId="2" fontId="0" fillId="0" borderId="0" xfId="0" applyNumberFormat="1"/>
    <xf numFmtId="38" fontId="0" fillId="0" borderId="0" xfId="3" applyFont="1" applyAlignment="1"/>
    <xf numFmtId="9" fontId="0" fillId="0" borderId="0" xfId="2" applyFont="1"/>
    <xf numFmtId="0" fontId="0" fillId="0" borderId="0" xfId="0" applyFill="1"/>
    <xf numFmtId="38" fontId="0" fillId="0" borderId="0" xfId="0" applyNumberFormat="1"/>
    <xf numFmtId="182" fontId="0" fillId="0" borderId="0" xfId="0" applyNumberFormat="1"/>
    <xf numFmtId="40" fontId="0" fillId="0" borderId="0" xfId="3" applyNumberFormat="1" applyFont="1" applyAlignment="1"/>
    <xf numFmtId="183" fontId="0" fillId="0" borderId="0" xfId="0" applyNumberFormat="1"/>
    <xf numFmtId="179" fontId="0" fillId="0" borderId="0" xfId="0" applyNumberFormat="1"/>
    <xf numFmtId="184" fontId="0" fillId="0" borderId="0" xfId="0" applyNumberFormat="1"/>
    <xf numFmtId="9" fontId="0" fillId="0" borderId="0" xfId="2" applyFont="1" applyFill="1"/>
    <xf numFmtId="0" fontId="4" fillId="0" borderId="0" xfId="0" applyFont="1"/>
    <xf numFmtId="0" fontId="0" fillId="0" borderId="0" xfId="0" applyAlignment="1"/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</cellXfs>
  <cellStyles count="4">
    <cellStyle name="パーセント" xfId="2" builtinId="5"/>
    <cellStyle name="桁区切り" xfId="3" builtinId="6"/>
    <cellStyle name="桁区切り [0.00]" xfId="1" builtinId="3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saving_model!$AO$23:$AO$381</c:f>
              <c:numCache>
                <c:formatCode>#,##0_);[Red]\(#,##0\)</c:formatCode>
                <c:ptCount val="359"/>
                <c:pt idx="0">
                  <c:v>448648.17147918994</c:v>
                </c:pt>
                <c:pt idx="1">
                  <c:v>441774.00613078056</c:v>
                </c:pt>
                <c:pt idx="2">
                  <c:v>447773.11480139755</c:v>
                </c:pt>
                <c:pt idx="3">
                  <c:v>449113.33342903567</c:v>
                </c:pt>
                <c:pt idx="4">
                  <c:v>445711.70867612422</c:v>
                </c:pt>
                <c:pt idx="5">
                  <c:v>447204.62207587337</c:v>
                </c:pt>
                <c:pt idx="6">
                  <c:v>447874.70322815306</c:v>
                </c:pt>
                <c:pt idx="7">
                  <c:v>450350.30874902097</c:v>
                </c:pt>
                <c:pt idx="8">
                  <c:v>448935.41168003983</c:v>
                </c:pt>
                <c:pt idx="9">
                  <c:v>449777.16111818602</c:v>
                </c:pt>
                <c:pt idx="10">
                  <c:v>448601.68540861405</c:v>
                </c:pt>
                <c:pt idx="11">
                  <c:v>451118.30634708394</c:v>
                </c:pt>
                <c:pt idx="12">
                  <c:v>450780.58306853106</c:v>
                </c:pt>
                <c:pt idx="13">
                  <c:v>448235.99467551807</c:v>
                </c:pt>
                <c:pt idx="14">
                  <c:v>450735.82449928694</c:v>
                </c:pt>
                <c:pt idx="15">
                  <c:v>443766.85600857669</c:v>
                </c:pt>
                <c:pt idx="16">
                  <c:v>446114.97848360083</c:v>
                </c:pt>
                <c:pt idx="17">
                  <c:v>443250.42620361358</c:v>
                </c:pt>
                <c:pt idx="18">
                  <c:v>446268.46113082854</c:v>
                </c:pt>
                <c:pt idx="19">
                  <c:v>445589.29156081914</c:v>
                </c:pt>
                <c:pt idx="20">
                  <c:v>447627.67602721055</c:v>
                </c:pt>
                <c:pt idx="21">
                  <c:v>454256.04126738367</c:v>
                </c:pt>
                <c:pt idx="22">
                  <c:v>451680.30422119558</c:v>
                </c:pt>
                <c:pt idx="23">
                  <c:v>452667.75181488157</c:v>
                </c:pt>
                <c:pt idx="24">
                  <c:v>459672.49138377927</c:v>
                </c:pt>
                <c:pt idx="25">
                  <c:v>462699.14197324455</c:v>
                </c:pt>
                <c:pt idx="26">
                  <c:v>462431.01247774129</c:v>
                </c:pt>
                <c:pt idx="27">
                  <c:v>463959.8586266507</c:v>
                </c:pt>
                <c:pt idx="28">
                  <c:v>454763.02809773234</c:v>
                </c:pt>
                <c:pt idx="29">
                  <c:v>454581.73498643981</c:v>
                </c:pt>
                <c:pt idx="30">
                  <c:v>456989.99527991528</c:v>
                </c:pt>
                <c:pt idx="31">
                  <c:v>458397.41777295753</c:v>
                </c:pt>
                <c:pt idx="32">
                  <c:v>459994.64053316152</c:v>
                </c:pt>
                <c:pt idx="33">
                  <c:v>463173.80698314199</c:v>
                </c:pt>
                <c:pt idx="34">
                  <c:v>460645.71200297785</c:v>
                </c:pt>
                <c:pt idx="35">
                  <c:v>457156.79369718413</c:v>
                </c:pt>
                <c:pt idx="36">
                  <c:v>464013.31062593765</c:v>
                </c:pt>
                <c:pt idx="37">
                  <c:v>461125.58642580709</c:v>
                </c:pt>
                <c:pt idx="38">
                  <c:v>458427.8383665756</c:v>
                </c:pt>
                <c:pt idx="39">
                  <c:v>464313.12660760275</c:v>
                </c:pt>
                <c:pt idx="40">
                  <c:v>465435.63551891776</c:v>
                </c:pt>
                <c:pt idx="41">
                  <c:v>464993.37504477927</c:v>
                </c:pt>
                <c:pt idx="42">
                  <c:v>466988.29950746649</c:v>
                </c:pt>
                <c:pt idx="43">
                  <c:v>466064.2671334031</c:v>
                </c:pt>
                <c:pt idx="44">
                  <c:v>458359.35619915469</c:v>
                </c:pt>
                <c:pt idx="45">
                  <c:v>451795.66639095836</c:v>
                </c:pt>
                <c:pt idx="46">
                  <c:v>451240.15085455909</c:v>
                </c:pt>
                <c:pt idx="47">
                  <c:v>453829.5526301965</c:v>
                </c:pt>
                <c:pt idx="48">
                  <c:v>444480.57546471519</c:v>
                </c:pt>
                <c:pt idx="49">
                  <c:v>447007.52167298913</c:v>
                </c:pt>
                <c:pt idx="50">
                  <c:v>447893.879787952</c:v>
                </c:pt>
                <c:pt idx="51">
                  <c:v>452710.57692739705</c:v>
                </c:pt>
                <c:pt idx="52">
                  <c:v>450700.99968810397</c:v>
                </c:pt>
                <c:pt idx="53">
                  <c:v>451646.21123274427</c:v>
                </c:pt>
                <c:pt idx="54">
                  <c:v>455314.84089371824</c:v>
                </c:pt>
                <c:pt idx="55">
                  <c:v>458961.95545004366</c:v>
                </c:pt>
                <c:pt idx="56">
                  <c:v>458335.06313826033</c:v>
                </c:pt>
                <c:pt idx="57">
                  <c:v>459529.25838275405</c:v>
                </c:pt>
                <c:pt idx="58">
                  <c:v>457480.72748262086</c:v>
                </c:pt>
                <c:pt idx="59">
                  <c:v>455743.43680416117</c:v>
                </c:pt>
                <c:pt idx="60">
                  <c:v>457235.01574050012</c:v>
                </c:pt>
                <c:pt idx="61">
                  <c:v>457490.61733330722</c:v>
                </c:pt>
                <c:pt idx="62">
                  <c:v>457975.68194052379</c:v>
                </c:pt>
                <c:pt idx="63">
                  <c:v>459085.94196722779</c:v>
                </c:pt>
                <c:pt idx="64">
                  <c:v>458823.39233452542</c:v>
                </c:pt>
                <c:pt idx="65">
                  <c:v>465340.87755394779</c:v>
                </c:pt>
                <c:pt idx="66">
                  <c:v>473487.89661263587</c:v>
                </c:pt>
                <c:pt idx="67">
                  <c:v>474855.74442063074</c:v>
                </c:pt>
                <c:pt idx="68">
                  <c:v>470395.62650002044</c:v>
                </c:pt>
                <c:pt idx="69">
                  <c:v>470137.96571246663</c:v>
                </c:pt>
                <c:pt idx="70">
                  <c:v>470113.49300452811</c:v>
                </c:pt>
                <c:pt idx="71">
                  <c:v>468054.02497242315</c:v>
                </c:pt>
                <c:pt idx="72">
                  <c:v>468121.4708978085</c:v>
                </c:pt>
                <c:pt idx="73">
                  <c:v>468636.3440299803</c:v>
                </c:pt>
                <c:pt idx="74">
                  <c:v>466703.73337293201</c:v>
                </c:pt>
                <c:pt idx="75">
                  <c:v>464453.41334592178</c:v>
                </c:pt>
                <c:pt idx="76">
                  <c:v>461550.14227792725</c:v>
                </c:pt>
                <c:pt idx="77">
                  <c:v>460022.00473321619</c:v>
                </c:pt>
                <c:pt idx="78">
                  <c:v>459890.85987813852</c:v>
                </c:pt>
                <c:pt idx="79">
                  <c:v>453227.26940515585</c:v>
                </c:pt>
                <c:pt idx="80">
                  <c:v>451309.75724216667</c:v>
                </c:pt>
                <c:pt idx="81">
                  <c:v>454002.63681773318</c:v>
                </c:pt>
                <c:pt idx="82">
                  <c:v>455425.72887593944</c:v>
                </c:pt>
                <c:pt idx="83">
                  <c:v>459358.57663373748</c:v>
                </c:pt>
                <c:pt idx="84">
                  <c:v>453367.32272241049</c:v>
                </c:pt>
                <c:pt idx="85">
                  <c:v>451502.44218743354</c:v>
                </c:pt>
                <c:pt idx="86">
                  <c:v>448588.25549983251</c:v>
                </c:pt>
                <c:pt idx="87">
                  <c:v>455838.20092775021</c:v>
                </c:pt>
                <c:pt idx="88">
                  <c:v>451915.32625553419</c:v>
                </c:pt>
                <c:pt idx="89">
                  <c:v>450718.81183138618</c:v>
                </c:pt>
                <c:pt idx="90">
                  <c:v>457036.97476378258</c:v>
                </c:pt>
                <c:pt idx="91">
                  <c:v>458366.09967167408</c:v>
                </c:pt>
                <c:pt idx="92">
                  <c:v>457955.70829242963</c:v>
                </c:pt>
                <c:pt idx="93">
                  <c:v>465998.31847088499</c:v>
                </c:pt>
                <c:pt idx="94">
                  <c:v>463716.45184611349</c:v>
                </c:pt>
                <c:pt idx="95">
                  <c:v>458880.30484111496</c:v>
                </c:pt>
                <c:pt idx="96">
                  <c:v>458771.07954644866</c:v>
                </c:pt>
                <c:pt idx="97">
                  <c:v>459699.49154454214</c:v>
                </c:pt>
                <c:pt idx="98">
                  <c:v>461168.95165992831</c:v>
                </c:pt>
                <c:pt idx="99">
                  <c:v>458256.77910678386</c:v>
                </c:pt>
                <c:pt idx="100">
                  <c:v>458882.6253608315</c:v>
                </c:pt>
                <c:pt idx="101">
                  <c:v>461520.15751532675</c:v>
                </c:pt>
                <c:pt idx="102">
                  <c:v>467141.02182373393</c:v>
                </c:pt>
                <c:pt idx="103">
                  <c:v>468207.49545881402</c:v>
                </c:pt>
                <c:pt idx="104">
                  <c:v>470035.24728579313</c:v>
                </c:pt>
                <c:pt idx="105">
                  <c:v>472216.03123498667</c:v>
                </c:pt>
                <c:pt idx="106">
                  <c:v>470480.09924819879</c:v>
                </c:pt>
                <c:pt idx="107">
                  <c:v>471431.58330215141</c:v>
                </c:pt>
                <c:pt idx="108">
                  <c:v>481185.46905883093</c:v>
                </c:pt>
                <c:pt idx="109">
                  <c:v>483925.22042906861</c:v>
                </c:pt>
                <c:pt idx="110">
                  <c:v>486308.60701535444</c:v>
                </c:pt>
                <c:pt idx="111">
                  <c:v>484014.68074469565</c:v>
                </c:pt>
                <c:pt idx="112">
                  <c:v>484335.44763210759</c:v>
                </c:pt>
                <c:pt idx="113">
                  <c:v>485016.16667872923</c:v>
                </c:pt>
                <c:pt idx="114">
                  <c:v>484153.77690598991</c:v>
                </c:pt>
                <c:pt idx="115">
                  <c:v>482985.57327568316</c:v>
                </c:pt>
                <c:pt idx="116">
                  <c:v>484249.23180887889</c:v>
                </c:pt>
                <c:pt idx="117">
                  <c:v>480660.9003189354</c:v>
                </c:pt>
                <c:pt idx="118">
                  <c:v>487693.06246462243</c:v>
                </c:pt>
                <c:pt idx="119">
                  <c:v>494916.47691315127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084032"/>
        <c:axId val="359085952"/>
      </c:lineChart>
      <c:catAx>
        <c:axId val="35908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359085952"/>
        <c:crosses val="autoZero"/>
        <c:auto val="1"/>
        <c:lblAlgn val="ctr"/>
        <c:lblOffset val="100"/>
        <c:noMultiLvlLbl val="0"/>
      </c:catAx>
      <c:valAx>
        <c:axId val="359085952"/>
        <c:scaling>
          <c:orientation val="minMax"/>
        </c:scaling>
        <c:delete val="0"/>
        <c:axPos val="l"/>
        <c:majorGridlines/>
        <c:numFmt formatCode="#,##0_);[Red]\(#,##0\)" sourceLinked="1"/>
        <c:majorTickMark val="out"/>
        <c:minorTickMark val="none"/>
        <c:tickLblPos val="nextTo"/>
        <c:crossAx val="359084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Mortality Rate Progression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mortality!$C$3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mortality!$B$4:$B$76</c:f>
              <c:numCache>
                <c:formatCode>General</c:formatCode>
                <c:ptCount val="7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</c:numCache>
            </c:numRef>
          </c:xVal>
          <c:yVal>
            <c:numRef>
              <c:f>mortality!$C$4:$C$76</c:f>
              <c:numCache>
                <c:formatCode>General</c:formatCode>
                <c:ptCount val="73"/>
                <c:pt idx="0">
                  <c:v>2.3106710487807007E-4</c:v>
                </c:pt>
                <c:pt idx="1">
                  <c:v>2.3532001265836995E-4</c:v>
                </c:pt>
                <c:pt idx="2">
                  <c:v>2.3993637567701445E-4</c:v>
                </c:pt>
                <c:pt idx="3">
                  <c:v>2.4493742315277695E-4</c:v>
                </c:pt>
                <c:pt idx="4">
                  <c:v>2.5034627403345568E-4</c:v>
                </c:pt>
                <c:pt idx="5">
                  <c:v>2.5618811831551827E-4</c:v>
                </c:pt>
                <c:pt idx="6">
                  <c:v>2.6249041571441161E-4</c:v>
                </c:pt>
                <c:pt idx="7">
                  <c:v>2.6928311397997568E-4</c:v>
                </c:pt>
                <c:pt idx="8">
                  <c:v>2.7659888937081839E-4</c:v>
                </c:pt>
                <c:pt idx="9">
                  <c:v>2.844734120632121E-4</c:v>
                </c:pt>
                <c:pt idx="10">
                  <c:v>2.9294563957669068E-4</c:v>
                </c:pt>
                <c:pt idx="11">
                  <c:v>3.0205814165395827E-4</c:v>
                </c:pt>
                <c:pt idx="12">
                  <c:v>3.1185746044209083E-4</c:v>
                </c:pt>
                <c:pt idx="13">
                  <c:v>3.2239451029165961E-4</c:v>
                </c:pt>
                <c:pt idx="14">
                  <c:v>3.3372502202793356E-4</c:v>
                </c:pt>
                <c:pt idx="15">
                  <c:v>3.4591003716274765E-4</c:v>
                </c:pt>
                <c:pt idx="16">
                  <c:v>3.5901645821752364E-4</c:v>
                </c:pt>
                <c:pt idx="17">
                  <c:v>3.7311766212959709E-4</c:v>
                </c:pt>
                <c:pt idx="18">
                  <c:v>3.8829418462979932E-4</c:v>
                </c:pt>
                <c:pt idx="19">
                  <c:v>4.0463448452577157E-4</c:v>
                </c:pt>
                <c:pt idx="20">
                  <c:v>4.2223579802206138E-4</c:v>
                </c:pt>
                <c:pt idx="21">
                  <c:v>4.4120509457706652E-4</c:v>
                </c:pt>
                <c:pt idx="22">
                  <c:v>4.6166014736429792E-4</c:v>
                </c:pt>
                <c:pt idx="23">
                  <c:v>4.8373073320142024E-4</c:v>
                </c:pt>
                <c:pt idx="24">
                  <c:v>5.0755997887010627E-4</c:v>
                </c:pt>
                <c:pt idx="25">
                  <c:v>5.3330587311359475E-4</c:v>
                </c:pt>
                <c:pt idx="26">
                  <c:v>5.6114296631440722E-4</c:v>
                </c:pt>
                <c:pt idx="27">
                  <c:v>5.9126428297699089E-4</c:v>
                </c:pt>
                <c:pt idx="28">
                  <c:v>6.2388347573344438E-4</c:v>
                </c:pt>
                <c:pt idx="29">
                  <c:v>6.5923725372987361E-4</c:v>
                </c:pt>
                <c:pt idx="30">
                  <c:v>6.9758812302372409E-4</c:v>
                </c:pt>
                <c:pt idx="31">
                  <c:v>7.3922748213094309E-4</c:v>
                </c:pt>
                <c:pt idx="32">
                  <c:v>7.8447912222558863E-4</c:v>
                </c:pt>
                <c:pt idx="33">
                  <c:v>8.3370318885332044E-4</c:v>
                </c:pt>
                <c:pt idx="34">
                  <c:v>8.8730067053835319E-4</c:v>
                </c:pt>
                <c:pt idx="35">
                  <c:v>9.4571848953304985E-4</c:v>
                </c:pt>
                <c:pt idx="36">
                  <c:v>1.0094552814063624E-3</c:v>
                </c:pt>
                <c:pt idx="37">
                  <c:v>1.0790679634573403E-3</c:v>
                </c:pt>
                <c:pt idx="38">
                  <c:v>1.1551792073849836E-3</c:v>
                </c:pt>
                <c:pt idx="39">
                  <c:v>1.2384859496140804E-3</c:v>
                </c:pt>
                <c:pt idx="40">
                  <c:v>1.3297690936013775E-3</c:v>
                </c:pt>
                <c:pt idx="41">
                  <c:v>1.429904582839669E-3</c:v>
                </c:pt>
                <c:pt idx="42">
                  <c:v>1.5398760517432186E-3</c:v>
                </c:pt>
                <c:pt idx="43">
                  <c:v>1.6607892948515396E-3</c:v>
                </c:pt>
                <c:pt idx="44">
                  <c:v>1.7938888336750474E-3</c:v>
                </c:pt>
                <c:pt idx="45">
                  <c:v>1.9405769060295659E-3</c:v>
                </c:pt>
                <c:pt idx="46">
                  <c:v>2.1024352560544187E-3</c:v>
                </c:pt>
                <c:pt idx="47">
                  <c:v>2.2812501656946016E-3</c:v>
                </c:pt>
                <c:pt idx="48">
                  <c:v>2.4790412419286958E-3</c:v>
                </c:pt>
                <c:pt idx="49">
                  <c:v>2.6980945604392105E-3</c:v>
                </c:pt>
                <c:pt idx="50">
                  <c:v>2.9410008681289971E-3</c:v>
                </c:pt>
                <c:pt idx="51">
                  <c:v>3.2106996667257285E-3</c:v>
                </c:pt>
                <c:pt idx="52">
                  <c:v>3.510530141071987E-3</c:v>
                </c:pt>
                <c:pt idx="53">
                  <c:v>3.8442900626206055E-3</c:v>
                </c:pt>
                <c:pt idx="54">
                  <c:v>4.2163039959880536E-3</c:v>
                </c:pt>
                <c:pt idx="55">
                  <c:v>4.6315023699631157E-3</c:v>
                </c:pt>
                <c:pt idx="56">
                  <c:v>5.0955132510828137E-3</c:v>
                </c:pt>
                <c:pt idx="57">
                  <c:v>5.6147689861203503E-3</c:v>
                </c:pt>
                <c:pt idx="58">
                  <c:v>6.1966302696224657E-3</c:v>
                </c:pt>
                <c:pt idx="59">
                  <c:v>6.8495306560512293E-3</c:v>
                </c:pt>
                <c:pt idx="60">
                  <c:v>7.5831450876836003E-3</c:v>
                </c:pt>
                <c:pt idx="61">
                  <c:v>8.4085866667251135E-3</c:v>
                </c:pt>
                <c:pt idx="62">
                  <c:v>9.3386366842819341E-3</c:v>
                </c:pt>
                <c:pt idx="63">
                  <c:v>1.0388013855493081E-2</c:v>
                </c:pt>
                <c:pt idx="64">
                  <c:v>1.1573689830205423E-2</c:v>
                </c:pt>
                <c:pt idx="65">
                  <c:v>1.2915259389598773E-2</c:v>
                </c:pt>
                <c:pt idx="66">
                  <c:v>1.4435375346602134E-2</c:v>
                </c:pt>
                <c:pt idx="67">
                  <c:v>1.6160260097038037E-2</c:v>
                </c:pt>
                <c:pt idx="68">
                  <c:v>1.8120308086311685E-2</c:v>
                </c:pt>
                <c:pt idx="69">
                  <c:v>2.0350796244866059E-2</c:v>
                </c:pt>
                <c:pt idx="70">
                  <c:v>2.2892722804094726E-2</c:v>
                </c:pt>
                <c:pt idx="71">
                  <c:v>2.5793798954470391E-2</c:v>
                </c:pt>
                <c:pt idx="72">
                  <c:v>2.9109622697643698E-2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B2F-4845-8452-9413E445118B}"/>
            </c:ext>
          </c:extLst>
        </c:ser>
        <c:ser>
          <c:idx val="1"/>
          <c:order val="1"/>
          <c:tx>
            <c:strRef>
              <c:f>mortality!$D$3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mortality!$B$4:$B$76</c:f>
              <c:numCache>
                <c:formatCode>General</c:formatCode>
                <c:ptCount val="7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</c:numCache>
            </c:numRef>
          </c:xVal>
          <c:yVal>
            <c:numRef>
              <c:f>mortality!$D$4:$D$76</c:f>
              <c:numCache>
                <c:formatCode>General</c:formatCode>
                <c:ptCount val="73"/>
                <c:pt idx="0">
                  <c:v>2.5417381536587709E-4</c:v>
                </c:pt>
                <c:pt idx="1">
                  <c:v>2.5885201392420696E-4</c:v>
                </c:pt>
                <c:pt idx="2">
                  <c:v>2.6393001324471593E-4</c:v>
                </c:pt>
                <c:pt idx="3">
                  <c:v>2.6943116546805467E-4</c:v>
                </c:pt>
                <c:pt idx="4">
                  <c:v>2.7538090143680127E-4</c:v>
                </c:pt>
                <c:pt idx="5">
                  <c:v>2.818069301470701E-4</c:v>
                </c:pt>
                <c:pt idx="6">
                  <c:v>2.8873945728585278E-4</c:v>
                </c:pt>
                <c:pt idx="7">
                  <c:v>2.9621142537797324E-4</c:v>
                </c:pt>
                <c:pt idx="8">
                  <c:v>3.0425877830790024E-4</c:v>
                </c:pt>
                <c:pt idx="9">
                  <c:v>3.1292075326953334E-4</c:v>
                </c:pt>
                <c:pt idx="10">
                  <c:v>3.2224020353435978E-4</c:v>
                </c:pt>
                <c:pt idx="11">
                  <c:v>3.3226395581935413E-4</c:v>
                </c:pt>
                <c:pt idx="12">
                  <c:v>3.4304320648629997E-4</c:v>
                </c:pt>
                <c:pt idx="13">
                  <c:v>3.546339613208256E-4</c:v>
                </c:pt>
                <c:pt idx="14">
                  <c:v>3.6709752423072696E-4</c:v>
                </c:pt>
                <c:pt idx="15">
                  <c:v>3.8050104087902244E-4</c:v>
                </c:pt>
                <c:pt idx="16">
                  <c:v>3.9491810403927602E-4</c:v>
                </c:pt>
                <c:pt idx="17">
                  <c:v>4.1042942834255681E-4</c:v>
                </c:pt>
                <c:pt idx="18">
                  <c:v>4.2712360309277929E-4</c:v>
                </c:pt>
                <c:pt idx="19">
                  <c:v>4.4509793297834875E-4</c:v>
                </c:pt>
                <c:pt idx="20">
                  <c:v>4.6445937782426755E-4</c:v>
                </c:pt>
                <c:pt idx="21">
                  <c:v>4.853256040347732E-4</c:v>
                </c:pt>
                <c:pt idx="22">
                  <c:v>5.0782616210072776E-4</c:v>
                </c:pt>
                <c:pt idx="23">
                  <c:v>5.3210380652156234E-4</c:v>
                </c:pt>
                <c:pt idx="24">
                  <c:v>5.583159767571169E-4</c:v>
                </c:pt>
                <c:pt idx="25">
                  <c:v>5.8663646042495432E-4</c:v>
                </c:pt>
                <c:pt idx="26">
                  <c:v>6.17257262945848E-4</c:v>
                </c:pt>
                <c:pt idx="27">
                  <c:v>6.5039071127469001E-4</c:v>
                </c:pt>
                <c:pt idx="28">
                  <c:v>6.8627182330678886E-4</c:v>
                </c:pt>
                <c:pt idx="29">
                  <c:v>7.2516097910286105E-4</c:v>
                </c:pt>
                <c:pt idx="30">
                  <c:v>7.6734693532609654E-4</c:v>
                </c:pt>
                <c:pt idx="31">
                  <c:v>8.1315023034403747E-4</c:v>
                </c:pt>
                <c:pt idx="32">
                  <c:v>8.6292703444814755E-4</c:v>
                </c:pt>
                <c:pt idx="33">
                  <c:v>9.1707350773865257E-4</c:v>
                </c:pt>
                <c:pt idx="34">
                  <c:v>9.7603073759218863E-4</c:v>
                </c:pt>
                <c:pt idx="35">
                  <c:v>1.040290338486355E-3</c:v>
                </c:pt>
                <c:pt idx="36">
                  <c:v>1.1104008095469988E-3</c:v>
                </c:pt>
                <c:pt idx="37">
                  <c:v>1.1869747598030746E-3</c:v>
                </c:pt>
                <c:pt idx="38">
                  <c:v>1.2706971281234822E-3</c:v>
                </c:pt>
                <c:pt idx="39">
                  <c:v>1.3623345445754886E-3</c:v>
                </c:pt>
                <c:pt idx="40">
                  <c:v>1.4627460029615154E-3</c:v>
                </c:pt>
                <c:pt idx="41">
                  <c:v>1.5728950411236359E-3</c:v>
                </c:pt>
                <c:pt idx="42">
                  <c:v>1.6938636569175406E-3</c:v>
                </c:pt>
                <c:pt idx="43">
                  <c:v>1.8268682243366937E-3</c:v>
                </c:pt>
                <c:pt idx="44">
                  <c:v>1.9732777170425523E-3</c:v>
                </c:pt>
                <c:pt idx="45">
                  <c:v>2.1346345966325227E-3</c:v>
                </c:pt>
                <c:pt idx="46">
                  <c:v>2.3126787816598608E-3</c:v>
                </c:pt>
                <c:pt idx="47">
                  <c:v>2.5093751822640618E-3</c:v>
                </c:pt>
                <c:pt idx="48">
                  <c:v>2.7269453661215655E-3</c:v>
                </c:pt>
                <c:pt idx="49">
                  <c:v>2.9679040164831316E-3</c:v>
                </c:pt>
                <c:pt idx="50">
                  <c:v>3.2351009549418971E-3</c:v>
                </c:pt>
                <c:pt idx="51">
                  <c:v>3.5317696333983014E-3</c:v>
                </c:pt>
                <c:pt idx="52">
                  <c:v>3.8615831551791859E-3</c:v>
                </c:pt>
                <c:pt idx="53">
                  <c:v>4.2287190688826666E-3</c:v>
                </c:pt>
                <c:pt idx="54">
                  <c:v>4.6379343955868591E-3</c:v>
                </c:pt>
                <c:pt idx="55">
                  <c:v>5.0946526069594279E-3</c:v>
                </c:pt>
                <c:pt idx="56">
                  <c:v>5.6050645761910956E-3</c:v>
                </c:pt>
                <c:pt idx="57">
                  <c:v>6.1762458847323858E-3</c:v>
                </c:pt>
                <c:pt idx="58">
                  <c:v>6.8162932965847127E-3</c:v>
                </c:pt>
                <c:pt idx="59">
                  <c:v>7.5344837216563525E-3</c:v>
                </c:pt>
                <c:pt idx="60">
                  <c:v>8.3414595964519615E-3</c:v>
                </c:pt>
                <c:pt idx="61">
                  <c:v>9.2494453333976257E-3</c:v>
                </c:pt>
                <c:pt idx="62">
                  <c:v>1.0272500352710129E-2</c:v>
                </c:pt>
                <c:pt idx="63">
                  <c:v>1.1426815241042389E-2</c:v>
                </c:pt>
                <c:pt idx="64">
                  <c:v>1.2731058813225967E-2</c:v>
                </c:pt>
                <c:pt idx="65">
                  <c:v>1.4206785328558652E-2</c:v>
                </c:pt>
                <c:pt idx="66">
                  <c:v>1.587891288126235E-2</c:v>
                </c:pt>
                <c:pt idx="67">
                  <c:v>1.7776286106741843E-2</c:v>
                </c:pt>
                <c:pt idx="68">
                  <c:v>1.9932338894942857E-2</c:v>
                </c:pt>
                <c:pt idx="69">
                  <c:v>2.2385875869352666E-2</c:v>
                </c:pt>
                <c:pt idx="70">
                  <c:v>2.5181995084504201E-2</c:v>
                </c:pt>
                <c:pt idx="71">
                  <c:v>2.8373178849917434E-2</c:v>
                </c:pt>
                <c:pt idx="72">
                  <c:v>3.2020584967408068E-2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B2F-4845-8452-9413E445118B}"/>
            </c:ext>
          </c:extLst>
        </c:ser>
        <c:ser>
          <c:idx val="2"/>
          <c:order val="2"/>
          <c:tx>
            <c:strRef>
              <c:f>mortality!$E$3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mortality!$B$4:$B$76</c:f>
              <c:numCache>
                <c:formatCode>General</c:formatCode>
                <c:ptCount val="7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</c:numCache>
            </c:numRef>
          </c:xVal>
          <c:yVal>
            <c:numRef>
              <c:f>mortality!$E$4:$E$76</c:f>
              <c:numCache>
                <c:formatCode>General</c:formatCode>
                <c:ptCount val="73"/>
                <c:pt idx="0">
                  <c:v>2.7959119690246481E-4</c:v>
                </c:pt>
                <c:pt idx="1">
                  <c:v>2.8473721531662767E-4</c:v>
                </c:pt>
                <c:pt idx="2">
                  <c:v>2.9032301456918754E-4</c:v>
                </c:pt>
                <c:pt idx="3">
                  <c:v>2.9637428201486016E-4</c:v>
                </c:pt>
                <c:pt idx="4">
                  <c:v>3.0291899158048141E-4</c:v>
                </c:pt>
                <c:pt idx="5">
                  <c:v>3.0998762316177713E-4</c:v>
                </c:pt>
                <c:pt idx="6">
                  <c:v>3.1761340301443808E-4</c:v>
                </c:pt>
                <c:pt idx="7">
                  <c:v>3.2583256791577058E-4</c:v>
                </c:pt>
                <c:pt idx="8">
                  <c:v>3.3468465613869028E-4</c:v>
                </c:pt>
                <c:pt idx="9">
                  <c:v>3.4421282859648672E-4</c:v>
                </c:pt>
                <c:pt idx="10">
                  <c:v>3.5446422388779581E-4</c:v>
                </c:pt>
                <c:pt idx="11">
                  <c:v>3.6549035140128958E-4</c:v>
                </c:pt>
                <c:pt idx="12">
                  <c:v>3.7734752713492999E-4</c:v>
                </c:pt>
                <c:pt idx="13">
                  <c:v>3.900973574529082E-4</c:v>
                </c:pt>
                <c:pt idx="14">
                  <c:v>4.038072766537997E-4</c:v>
                </c:pt>
                <c:pt idx="15">
                  <c:v>4.1855114496692472E-4</c:v>
                </c:pt>
                <c:pt idx="16">
                  <c:v>4.3440991444320363E-4</c:v>
                </c:pt>
                <c:pt idx="17">
                  <c:v>4.5147237117681256E-4</c:v>
                </c:pt>
                <c:pt idx="18">
                  <c:v>4.6983596340205723E-4</c:v>
                </c:pt>
                <c:pt idx="19">
                  <c:v>4.896077262761837E-4</c:v>
                </c:pt>
                <c:pt idx="20">
                  <c:v>5.109053156066944E-4</c:v>
                </c:pt>
                <c:pt idx="21">
                  <c:v>5.3385816443825057E-4</c:v>
                </c:pt>
                <c:pt idx="22">
                  <c:v>5.5860877831080062E-4</c:v>
                </c:pt>
                <c:pt idx="23">
                  <c:v>5.8531418717371866E-4</c:v>
                </c:pt>
                <c:pt idx="24">
                  <c:v>6.1414757443282867E-4</c:v>
                </c:pt>
                <c:pt idx="25">
                  <c:v>6.4530010646744978E-4</c:v>
                </c:pt>
                <c:pt idx="26">
                  <c:v>6.7898298924043291E-4</c:v>
                </c:pt>
                <c:pt idx="27">
                  <c:v>7.1542978240215908E-4</c:v>
                </c:pt>
                <c:pt idx="28">
                  <c:v>7.5489900563746777E-4</c:v>
                </c:pt>
                <c:pt idx="29">
                  <c:v>7.9767707701314716E-4</c:v>
                </c:pt>
                <c:pt idx="30">
                  <c:v>8.4408162885870632E-4</c:v>
                </c:pt>
                <c:pt idx="31">
                  <c:v>8.9446525337844127E-4</c:v>
                </c:pt>
                <c:pt idx="32">
                  <c:v>9.492197378929624E-4</c:v>
                </c:pt>
                <c:pt idx="33">
                  <c:v>1.0087808585125179E-3</c:v>
                </c:pt>
                <c:pt idx="34">
                  <c:v>1.0736338113514076E-3</c:v>
                </c:pt>
                <c:pt idx="35">
                  <c:v>1.1443193723349905E-3</c:v>
                </c:pt>
                <c:pt idx="36">
                  <c:v>1.2214408905016987E-3</c:v>
                </c:pt>
                <c:pt idx="37">
                  <c:v>1.3056722357833821E-3</c:v>
                </c:pt>
                <c:pt idx="38">
                  <c:v>1.3977668409358305E-3</c:v>
                </c:pt>
                <c:pt idx="39">
                  <c:v>1.4985679990330376E-3</c:v>
                </c:pt>
                <c:pt idx="40">
                  <c:v>1.609020603257667E-3</c:v>
                </c:pt>
                <c:pt idx="41">
                  <c:v>1.7301845452359996E-3</c:v>
                </c:pt>
                <c:pt idx="42">
                  <c:v>1.8632500226092948E-3</c:v>
                </c:pt>
                <c:pt idx="43">
                  <c:v>2.0095550467703633E-3</c:v>
                </c:pt>
                <c:pt idx="44">
                  <c:v>2.1706054887468077E-3</c:v>
                </c:pt>
                <c:pt idx="45">
                  <c:v>2.3480980562957752E-3</c:v>
                </c:pt>
                <c:pt idx="46">
                  <c:v>2.5439466598258472E-3</c:v>
                </c:pt>
                <c:pt idx="47">
                  <c:v>2.7603127004904682E-3</c:v>
                </c:pt>
                <c:pt idx="48">
                  <c:v>2.9996399027337221E-3</c:v>
                </c:pt>
                <c:pt idx="49">
                  <c:v>3.2646944181314451E-3</c:v>
                </c:pt>
                <c:pt idx="50">
                  <c:v>3.5586110504360873E-3</c:v>
                </c:pt>
                <c:pt idx="51">
                  <c:v>3.8849465967381318E-3</c:v>
                </c:pt>
                <c:pt idx="52">
                  <c:v>4.2477414706971047E-3</c:v>
                </c:pt>
                <c:pt idx="53">
                  <c:v>4.6515909757709334E-3</c:v>
                </c:pt>
                <c:pt idx="54">
                  <c:v>5.1017278351455451E-3</c:v>
                </c:pt>
                <c:pt idx="55">
                  <c:v>5.6041178676553708E-3</c:v>
                </c:pt>
                <c:pt idx="56">
                  <c:v>6.1655710338102054E-3</c:v>
                </c:pt>
                <c:pt idx="57">
                  <c:v>6.7938704732056253E-3</c:v>
                </c:pt>
                <c:pt idx="58">
                  <c:v>7.4979226262431847E-3</c:v>
                </c:pt>
                <c:pt idx="59">
                  <c:v>8.287932093821988E-3</c:v>
                </c:pt>
                <c:pt idx="60">
                  <c:v>9.1756055560971578E-3</c:v>
                </c:pt>
                <c:pt idx="61">
                  <c:v>1.0174389866737389E-2</c:v>
                </c:pt>
                <c:pt idx="62">
                  <c:v>1.1299750387981143E-2</c:v>
                </c:pt>
                <c:pt idx="63">
                  <c:v>1.256949676514663E-2</c:v>
                </c:pt>
                <c:pt idx="64">
                  <c:v>1.4004164694548566E-2</c:v>
                </c:pt>
                <c:pt idx="65">
                  <c:v>1.5627463861414517E-2</c:v>
                </c:pt>
                <c:pt idx="66">
                  <c:v>1.7466804169388585E-2</c:v>
                </c:pt>
                <c:pt idx="67">
                  <c:v>1.9553914717416028E-2</c:v>
                </c:pt>
                <c:pt idx="68">
                  <c:v>2.1925572784437145E-2</c:v>
                </c:pt>
                <c:pt idx="69">
                  <c:v>2.4624463456287934E-2</c:v>
                </c:pt>
                <c:pt idx="70">
                  <c:v>2.7700194592954624E-2</c:v>
                </c:pt>
                <c:pt idx="71">
                  <c:v>3.1210496734909179E-2</c:v>
                </c:pt>
                <c:pt idx="72">
                  <c:v>3.5222643464148877E-2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B2F-4845-8452-9413E445118B}"/>
            </c:ext>
          </c:extLst>
        </c:ser>
        <c:ser>
          <c:idx val="3"/>
          <c:order val="3"/>
          <c:tx>
            <c:strRef>
              <c:f>mortality!$F$3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mortality!$B$4:$B$76</c:f>
              <c:numCache>
                <c:formatCode>General</c:formatCode>
                <c:ptCount val="7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</c:numCache>
            </c:numRef>
          </c:xVal>
          <c:yVal>
            <c:numRef>
              <c:f>mortality!$F$4:$F$76</c:f>
              <c:numCache>
                <c:formatCode>General</c:formatCode>
                <c:ptCount val="73"/>
                <c:pt idx="0">
                  <c:v>3.0755031659271132E-4</c:v>
                </c:pt>
                <c:pt idx="1">
                  <c:v>3.1321093684829048E-4</c:v>
                </c:pt>
                <c:pt idx="2">
                  <c:v>3.1935531602610633E-4</c:v>
                </c:pt>
                <c:pt idx="3">
                  <c:v>3.260117102163462E-4</c:v>
                </c:pt>
                <c:pt idx="4">
                  <c:v>3.3321089073852956E-4</c:v>
                </c:pt>
                <c:pt idx="5">
                  <c:v>3.4098638547795489E-4</c:v>
                </c:pt>
                <c:pt idx="6">
                  <c:v>3.4937474331588189E-4</c:v>
                </c:pt>
                <c:pt idx="7">
                  <c:v>3.5841582470734766E-4</c:v>
                </c:pt>
                <c:pt idx="8">
                  <c:v>3.6815312175255934E-4</c:v>
                </c:pt>
                <c:pt idx="9">
                  <c:v>3.7863411145613543E-4</c:v>
                </c:pt>
                <c:pt idx="10">
                  <c:v>3.8991064627657543E-4</c:v>
                </c:pt>
                <c:pt idx="11">
                  <c:v>4.0203938654141859E-4</c:v>
                </c:pt>
                <c:pt idx="12">
                  <c:v>4.1508227984842302E-4</c:v>
                </c:pt>
                <c:pt idx="13">
                  <c:v>4.2910709319819907E-4</c:v>
                </c:pt>
                <c:pt idx="14">
                  <c:v>4.4418800431917971E-4</c:v>
                </c:pt>
                <c:pt idx="15">
                  <c:v>4.6040625946361721E-4</c:v>
                </c:pt>
                <c:pt idx="16">
                  <c:v>4.7785090588752405E-4</c:v>
                </c:pt>
                <c:pt idx="17">
                  <c:v>4.9661960829449389E-4</c:v>
                </c:pt>
                <c:pt idx="18">
                  <c:v>5.1681955974226302E-4</c:v>
                </c:pt>
                <c:pt idx="19">
                  <c:v>5.3856849890380207E-4</c:v>
                </c:pt>
                <c:pt idx="20">
                  <c:v>5.6199584716736385E-4</c:v>
                </c:pt>
                <c:pt idx="21">
                  <c:v>5.8724398088207564E-4</c:v>
                </c:pt>
                <c:pt idx="22">
                  <c:v>6.1446965614188071E-4</c:v>
                </c:pt>
                <c:pt idx="23">
                  <c:v>6.4384560589109054E-4</c:v>
                </c:pt>
                <c:pt idx="24">
                  <c:v>6.7556233187611155E-4</c:v>
                </c:pt>
                <c:pt idx="25">
                  <c:v>7.0983011711419481E-4</c:v>
                </c:pt>
                <c:pt idx="26">
                  <c:v>7.4688128816447624E-4</c:v>
                </c:pt>
                <c:pt idx="27">
                  <c:v>7.8697276064237508E-4</c:v>
                </c:pt>
                <c:pt idx="28">
                  <c:v>8.3038890620121459E-4</c:v>
                </c:pt>
                <c:pt idx="29">
                  <c:v>8.7744478471446193E-4</c:v>
                </c:pt>
                <c:pt idx="30">
                  <c:v>9.2848979174457703E-4</c:v>
                </c:pt>
                <c:pt idx="31">
                  <c:v>9.8391177871628554E-4</c:v>
                </c:pt>
                <c:pt idx="32">
                  <c:v>1.0441417116822586E-3</c:v>
                </c:pt>
                <c:pt idx="33">
                  <c:v>1.1096589443637698E-3</c:v>
                </c:pt>
                <c:pt idx="34">
                  <c:v>1.1809971924865484E-3</c:v>
                </c:pt>
                <c:pt idx="35">
                  <c:v>1.2587513095684896E-3</c:v>
                </c:pt>
                <c:pt idx="36">
                  <c:v>1.3435849795518688E-3</c:v>
                </c:pt>
                <c:pt idx="37">
                  <c:v>1.4362394593617205E-3</c:v>
                </c:pt>
                <c:pt idx="38">
                  <c:v>1.5375435250294135E-3</c:v>
                </c:pt>
                <c:pt idx="39">
                  <c:v>1.6484247989363415E-3</c:v>
                </c:pt>
                <c:pt idx="40">
                  <c:v>1.7699226635834338E-3</c:v>
                </c:pt>
                <c:pt idx="41">
                  <c:v>1.9032029997595999E-3</c:v>
                </c:pt>
                <c:pt idx="42">
                  <c:v>2.0495750248702245E-3</c:v>
                </c:pt>
                <c:pt idx="43">
                  <c:v>2.2105105514473996E-3</c:v>
                </c:pt>
                <c:pt idx="44">
                  <c:v>2.3876660376214885E-3</c:v>
                </c:pt>
                <c:pt idx="45">
                  <c:v>2.5829078619253529E-3</c:v>
                </c:pt>
                <c:pt idx="46">
                  <c:v>2.7983413258084321E-3</c:v>
                </c:pt>
                <c:pt idx="47">
                  <c:v>3.036343970539515E-3</c:v>
                </c:pt>
                <c:pt idx="48">
                  <c:v>3.2996038930070944E-3</c:v>
                </c:pt>
                <c:pt idx="49">
                  <c:v>3.59116385994459E-3</c:v>
                </c:pt>
                <c:pt idx="50">
                  <c:v>3.9144721554796964E-3</c:v>
                </c:pt>
                <c:pt idx="51">
                  <c:v>4.2734412564119457E-3</c:v>
                </c:pt>
                <c:pt idx="52">
                  <c:v>4.6725156177668155E-3</c:v>
                </c:pt>
                <c:pt idx="53">
                  <c:v>5.1167500733480271E-3</c:v>
                </c:pt>
                <c:pt idx="54">
                  <c:v>5.6119006186601001E-3</c:v>
                </c:pt>
                <c:pt idx="55">
                  <c:v>6.1645296544209083E-3</c:v>
                </c:pt>
                <c:pt idx="56">
                  <c:v>6.7821281371912264E-3</c:v>
                </c:pt>
                <c:pt idx="57">
                  <c:v>7.4732575205261886E-3</c:v>
                </c:pt>
                <c:pt idx="58">
                  <c:v>8.2477148888675036E-3</c:v>
                </c:pt>
                <c:pt idx="59">
                  <c:v>9.1167253032041883E-3</c:v>
                </c:pt>
                <c:pt idx="60">
                  <c:v>1.0093166111706874E-2</c:v>
                </c:pt>
                <c:pt idx="61">
                  <c:v>1.1191828853411129E-2</c:v>
                </c:pt>
                <c:pt idx="62">
                  <c:v>1.2429725426779259E-2</c:v>
                </c:pt>
                <c:pt idx="63">
                  <c:v>1.3826446441661294E-2</c:v>
                </c:pt>
                <c:pt idx="64">
                  <c:v>1.5404581164003424E-2</c:v>
                </c:pt>
                <c:pt idx="65">
                  <c:v>1.719021024755597E-2</c:v>
                </c:pt>
                <c:pt idx="66">
                  <c:v>1.9213484586327444E-2</c:v>
                </c:pt>
                <c:pt idx="67">
                  <c:v>2.1509306189157633E-2</c:v>
                </c:pt>
                <c:pt idx="68">
                  <c:v>2.4118130062880862E-2</c:v>
                </c:pt>
                <c:pt idx="69">
                  <c:v>2.708690980191673E-2</c:v>
                </c:pt>
                <c:pt idx="70">
                  <c:v>3.0470214052250089E-2</c:v>
                </c:pt>
                <c:pt idx="71">
                  <c:v>3.4331546408400103E-2</c:v>
                </c:pt>
                <c:pt idx="72">
                  <c:v>3.8744907810563771E-2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B2F-4845-8452-9413E445118B}"/>
            </c:ext>
          </c:extLst>
        </c:ser>
        <c:ser>
          <c:idx val="4"/>
          <c:order val="4"/>
          <c:tx>
            <c:strRef>
              <c:f>mortality!$G$3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mortality!$B$4:$B$76</c:f>
              <c:numCache>
                <c:formatCode>General</c:formatCode>
                <c:ptCount val="7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</c:numCache>
            </c:numRef>
          </c:xVal>
          <c:yVal>
            <c:numRef>
              <c:f>mortality!$G$4:$G$76</c:f>
              <c:numCache>
                <c:formatCode>General</c:formatCode>
                <c:ptCount val="73"/>
                <c:pt idx="0">
                  <c:v>3.3830534825198249E-4</c:v>
                </c:pt>
                <c:pt idx="1">
                  <c:v>3.4453203053311953E-4</c:v>
                </c:pt>
                <c:pt idx="2">
                  <c:v>3.5129084762871698E-4</c:v>
                </c:pt>
                <c:pt idx="3">
                  <c:v>3.5861288123798088E-4</c:v>
                </c:pt>
                <c:pt idx="4">
                  <c:v>3.6653197981238256E-4</c:v>
                </c:pt>
                <c:pt idx="5">
                  <c:v>3.750850240257504E-4</c:v>
                </c:pt>
                <c:pt idx="6">
                  <c:v>3.8431221764747013E-4</c:v>
                </c:pt>
                <c:pt idx="7">
                  <c:v>3.9425740717808245E-4</c:v>
                </c:pt>
                <c:pt idx="8">
                  <c:v>4.049684339278153E-4</c:v>
                </c:pt>
                <c:pt idx="9">
                  <c:v>4.1649752260174898E-4</c:v>
                </c:pt>
                <c:pt idx="10">
                  <c:v>4.2890171090423303E-4</c:v>
                </c:pt>
                <c:pt idx="11">
                  <c:v>4.4224332519556046E-4</c:v>
                </c:pt>
                <c:pt idx="12">
                  <c:v>4.5659050783326534E-4</c:v>
                </c:pt>
                <c:pt idx="13">
                  <c:v>4.7201780251801903E-4</c:v>
                </c:pt>
                <c:pt idx="14">
                  <c:v>4.8860680475109773E-4</c:v>
                </c:pt>
                <c:pt idx="15">
                  <c:v>5.0644688540997897E-4</c:v>
                </c:pt>
                <c:pt idx="16">
                  <c:v>5.2563599647627648E-4</c:v>
                </c:pt>
                <c:pt idx="17">
                  <c:v>5.4628156912394331E-4</c:v>
                </c:pt>
                <c:pt idx="18">
                  <c:v>5.6850151571648938E-4</c:v>
                </c:pt>
                <c:pt idx="19">
                  <c:v>5.9242534879418228E-4</c:v>
                </c:pt>
                <c:pt idx="20">
                  <c:v>6.181954318841003E-4</c:v>
                </c:pt>
                <c:pt idx="21">
                  <c:v>6.4596837897028323E-4</c:v>
                </c:pt>
                <c:pt idx="22">
                  <c:v>6.7591662175606887E-4</c:v>
                </c:pt>
                <c:pt idx="23">
                  <c:v>7.0823016648019965E-4</c:v>
                </c:pt>
                <c:pt idx="24">
                  <c:v>7.4311856506372278E-4</c:v>
                </c:pt>
                <c:pt idx="25">
                  <c:v>7.8081312882561434E-4</c:v>
                </c:pt>
                <c:pt idx="26">
                  <c:v>8.2156941698092393E-4</c:v>
                </c:pt>
                <c:pt idx="27">
                  <c:v>8.6567003670661271E-4</c:v>
                </c:pt>
                <c:pt idx="28">
                  <c:v>9.1342779682133609E-4</c:v>
                </c:pt>
                <c:pt idx="29">
                  <c:v>9.6518926318590816E-4</c:v>
                </c:pt>
                <c:pt idx="30">
                  <c:v>1.0213387709190349E-3</c:v>
                </c:pt>
                <c:pt idx="31">
                  <c:v>1.0823029565879142E-3</c:v>
                </c:pt>
                <c:pt idx="32">
                  <c:v>1.1485558828504847E-3</c:v>
                </c:pt>
                <c:pt idx="33">
                  <c:v>1.220624838800147E-3</c:v>
                </c:pt>
                <c:pt idx="34">
                  <c:v>1.2990969117352034E-3</c:v>
                </c:pt>
                <c:pt idx="35">
                  <c:v>1.3846264405253386E-3</c:v>
                </c:pt>
                <c:pt idx="36">
                  <c:v>1.4779434775070558E-3</c:v>
                </c:pt>
                <c:pt idx="37">
                  <c:v>1.5798634052978926E-3</c:v>
                </c:pt>
                <c:pt idx="38">
                  <c:v>1.691297877532355E-3</c:v>
                </c:pt>
                <c:pt idx="39">
                  <c:v>1.8132672788299757E-3</c:v>
                </c:pt>
                <c:pt idx="40">
                  <c:v>1.9469149299417773E-3</c:v>
                </c:pt>
                <c:pt idx="41">
                  <c:v>2.0935232997355601E-3</c:v>
                </c:pt>
                <c:pt idx="42">
                  <c:v>2.2545325273572469E-3</c:v>
                </c:pt>
                <c:pt idx="43">
                  <c:v>2.4315616065921399E-3</c:v>
                </c:pt>
                <c:pt idx="44">
                  <c:v>2.6264326413836373E-3</c:v>
                </c:pt>
                <c:pt idx="45">
                  <c:v>2.8411986481178884E-3</c:v>
                </c:pt>
                <c:pt idx="46">
                  <c:v>3.0781754583892756E-3</c:v>
                </c:pt>
                <c:pt idx="47">
                  <c:v>3.3399783675934669E-3</c:v>
                </c:pt>
                <c:pt idx="48">
                  <c:v>3.6295642823078039E-3</c:v>
                </c:pt>
                <c:pt idx="49">
                  <c:v>3.9502802459390491E-3</c:v>
                </c:pt>
                <c:pt idx="50">
                  <c:v>4.3059193710276661E-3</c:v>
                </c:pt>
                <c:pt idx="51">
                  <c:v>4.7007853820531407E-3</c:v>
                </c:pt>
                <c:pt idx="52">
                  <c:v>5.1397671795434972E-3</c:v>
                </c:pt>
                <c:pt idx="53">
                  <c:v>5.6284250806828305E-3</c:v>
                </c:pt>
                <c:pt idx="54">
                  <c:v>6.1730906805261103E-3</c:v>
                </c:pt>
                <c:pt idx="55">
                  <c:v>6.780982619863E-3</c:v>
                </c:pt>
                <c:pt idx="56">
                  <c:v>7.4603409509103498E-3</c:v>
                </c:pt>
                <c:pt idx="57">
                  <c:v>8.2205832725788085E-3</c:v>
                </c:pt>
                <c:pt idx="58">
                  <c:v>9.0724863777542544E-3</c:v>
                </c:pt>
                <c:pt idx="59">
                  <c:v>1.0028397833524608E-2</c:v>
                </c:pt>
                <c:pt idx="60">
                  <c:v>1.1102482722877562E-2</c:v>
                </c:pt>
                <c:pt idx="61">
                  <c:v>1.2311011738752244E-2</c:v>
                </c:pt>
                <c:pt idx="62">
                  <c:v>1.3672697969457186E-2</c:v>
                </c:pt>
                <c:pt idx="63">
                  <c:v>1.5209091085827424E-2</c:v>
                </c:pt>
                <c:pt idx="64">
                  <c:v>1.6945039280403768E-2</c:v>
                </c:pt>
                <c:pt idx="65">
                  <c:v>1.8909231272311568E-2</c:v>
                </c:pt>
                <c:pt idx="66">
                  <c:v>2.1134833044960191E-2</c:v>
                </c:pt>
                <c:pt idx="67">
                  <c:v>2.3660236808073398E-2</c:v>
                </c:pt>
                <c:pt idx="68">
                  <c:v>2.6529943069168949E-2</c:v>
                </c:pt>
                <c:pt idx="69">
                  <c:v>2.9795600782108404E-2</c:v>
                </c:pt>
                <c:pt idx="70">
                  <c:v>3.3517235457475099E-2</c:v>
                </c:pt>
                <c:pt idx="71">
                  <c:v>3.7764701049240117E-2</c:v>
                </c:pt>
                <c:pt idx="72">
                  <c:v>4.2619398591620151E-2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AB2F-4845-8452-9413E445118B}"/>
            </c:ext>
          </c:extLst>
        </c:ser>
        <c:ser>
          <c:idx val="5"/>
          <c:order val="5"/>
          <c:tx>
            <c:strRef>
              <c:f>mortality!$H$3</c:f>
              <c:strCache>
                <c:ptCount val="1"/>
                <c:pt idx="0">
                  <c:v>5+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mortality!$B$4:$B$76</c:f>
              <c:numCache>
                <c:formatCode>General</c:formatCode>
                <c:ptCount val="7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</c:numCache>
            </c:numRef>
          </c:xVal>
          <c:yVal>
            <c:numRef>
              <c:f>mortality!$H$4:$H$76</c:f>
              <c:numCache>
                <c:formatCode>General</c:formatCode>
                <c:ptCount val="73"/>
                <c:pt idx="0">
                  <c:v>3.7213588307718077E-4</c:v>
                </c:pt>
                <c:pt idx="1">
                  <c:v>3.7898523358643153E-4</c:v>
                </c:pt>
                <c:pt idx="2">
                  <c:v>3.8641993239158873E-4</c:v>
                </c:pt>
                <c:pt idx="3">
                  <c:v>3.9447416936177901E-4</c:v>
                </c:pt>
                <c:pt idx="4">
                  <c:v>4.0318517779362083E-4</c:v>
                </c:pt>
                <c:pt idx="5">
                  <c:v>4.1259352642832546E-4</c:v>
                </c:pt>
                <c:pt idx="6">
                  <c:v>4.2274343941221717E-4</c:v>
                </c:pt>
                <c:pt idx="7">
                  <c:v>4.3368314789589071E-4</c:v>
                </c:pt>
                <c:pt idx="8">
                  <c:v>4.4546527732059686E-4</c:v>
                </c:pt>
                <c:pt idx="9">
                  <c:v>4.5814727486192391E-4</c:v>
                </c:pt>
                <c:pt idx="10">
                  <c:v>4.717918819946564E-4</c:v>
                </c:pt>
                <c:pt idx="11">
                  <c:v>4.8646765771511656E-4</c:v>
                </c:pt>
                <c:pt idx="12">
                  <c:v>5.0224955861659186E-4</c:v>
                </c:pt>
                <c:pt idx="13">
                  <c:v>5.1921958276982102E-4</c:v>
                </c:pt>
                <c:pt idx="14">
                  <c:v>5.3746748522620754E-4</c:v>
                </c:pt>
                <c:pt idx="15">
                  <c:v>5.5709157395097692E-4</c:v>
                </c:pt>
                <c:pt idx="16">
                  <c:v>5.781995961239042E-4</c:v>
                </c:pt>
                <c:pt idx="17">
                  <c:v>6.0090972603633766E-4</c:v>
                </c:pt>
                <c:pt idx="18">
                  <c:v>6.2535166728813838E-4</c:v>
                </c:pt>
                <c:pt idx="19">
                  <c:v>6.5166788367360053E-4</c:v>
                </c:pt>
                <c:pt idx="20">
                  <c:v>6.8001497507251042E-4</c:v>
                </c:pt>
                <c:pt idx="21">
                  <c:v>7.1056521686731157E-4</c:v>
                </c:pt>
                <c:pt idx="22">
                  <c:v>7.4350828393167584E-4</c:v>
                </c:pt>
                <c:pt idx="23">
                  <c:v>7.7905318312821966E-4</c:v>
                </c:pt>
                <c:pt idx="24">
                  <c:v>8.1743042157009509E-4</c:v>
                </c:pt>
                <c:pt idx="25">
                  <c:v>8.5889444170817581E-4</c:v>
                </c:pt>
                <c:pt idx="26">
                  <c:v>9.0372635867901638E-4</c:v>
                </c:pt>
                <c:pt idx="27">
                  <c:v>9.522370403772741E-4</c:v>
                </c:pt>
                <c:pt idx="28">
                  <c:v>1.0047705765034698E-3</c:v>
                </c:pt>
                <c:pt idx="29">
                  <c:v>1.0617081895044991E-3</c:v>
                </c:pt>
                <c:pt idx="30">
                  <c:v>1.1234726480109385E-3</c:v>
                </c:pt>
                <c:pt idx="31">
                  <c:v>1.1905332522467056E-3</c:v>
                </c:pt>
                <c:pt idx="32">
                  <c:v>1.2634114711355332E-3</c:v>
                </c:pt>
                <c:pt idx="33">
                  <c:v>1.3426873226801618E-3</c:v>
                </c:pt>
                <c:pt idx="34">
                  <c:v>1.4290066029087238E-3</c:v>
                </c:pt>
                <c:pt idx="35">
                  <c:v>1.5230890845778725E-3</c:v>
                </c:pt>
                <c:pt idx="36">
                  <c:v>1.6257378252577616E-3</c:v>
                </c:pt>
                <c:pt idx="37">
                  <c:v>1.737849745827682E-3</c:v>
                </c:pt>
                <c:pt idx="38">
                  <c:v>1.8604276652855905E-3</c:v>
                </c:pt>
                <c:pt idx="39">
                  <c:v>1.9945940067129736E-3</c:v>
                </c:pt>
                <c:pt idx="40">
                  <c:v>2.1416064229359552E-3</c:v>
                </c:pt>
                <c:pt idx="41">
                  <c:v>2.3028756297091162E-3</c:v>
                </c:pt>
                <c:pt idx="42">
                  <c:v>2.4799857800929716E-3</c:v>
                </c:pt>
                <c:pt idx="43">
                  <c:v>2.6747177672513541E-3</c:v>
                </c:pt>
                <c:pt idx="44">
                  <c:v>2.8890759055220012E-3</c:v>
                </c:pt>
                <c:pt idx="45">
                  <c:v>3.1253185129296777E-3</c:v>
                </c:pt>
                <c:pt idx="46">
                  <c:v>3.3859930042282036E-3</c:v>
                </c:pt>
                <c:pt idx="47">
                  <c:v>3.673976204352814E-3</c:v>
                </c:pt>
                <c:pt idx="48">
                  <c:v>3.9925207105385848E-3</c:v>
                </c:pt>
                <c:pt idx="49">
                  <c:v>4.3453082705329545E-3</c:v>
                </c:pt>
                <c:pt idx="50">
                  <c:v>4.7365113081304332E-3</c:v>
                </c:pt>
                <c:pt idx="51">
                  <c:v>5.1708639202584549E-3</c:v>
                </c:pt>
                <c:pt idx="52">
                  <c:v>5.653743897497847E-3</c:v>
                </c:pt>
                <c:pt idx="53">
                  <c:v>6.1912675887511141E-3</c:v>
                </c:pt>
                <c:pt idx="54">
                  <c:v>6.7903997485787215E-3</c:v>
                </c:pt>
                <c:pt idx="55">
                  <c:v>7.4590808818493009E-3</c:v>
                </c:pt>
                <c:pt idx="56">
                  <c:v>8.2063750460013851E-3</c:v>
                </c:pt>
                <c:pt idx="57">
                  <c:v>9.0426415998366896E-3</c:v>
                </c:pt>
                <c:pt idx="58">
                  <c:v>9.97973501552968E-3</c:v>
                </c:pt>
                <c:pt idx="59">
                  <c:v>1.103123761687707E-2</c:v>
                </c:pt>
                <c:pt idx="60">
                  <c:v>1.221273099516532E-2</c:v>
                </c:pt>
                <c:pt idx="61">
                  <c:v>1.3542112912627469E-2</c:v>
                </c:pt>
                <c:pt idx="62">
                  <c:v>1.5039967766402906E-2</c:v>
                </c:pt>
                <c:pt idx="63">
                  <c:v>1.6730000194410167E-2</c:v>
                </c:pt>
                <c:pt idx="64">
                  <c:v>1.8639543208444145E-2</c:v>
                </c:pt>
                <c:pt idx="65">
                  <c:v>2.0800154399542727E-2</c:v>
                </c:pt>
                <c:pt idx="66">
                  <c:v>2.3248316349456212E-2</c:v>
                </c:pt>
                <c:pt idx="67">
                  <c:v>2.602626048888074E-2</c:v>
                </c:pt>
                <c:pt idx="68">
                  <c:v>2.9182937376085846E-2</c:v>
                </c:pt>
                <c:pt idx="69">
                  <c:v>3.2775160860319244E-2</c:v>
                </c:pt>
                <c:pt idx="70">
                  <c:v>3.6868959003222609E-2</c:v>
                </c:pt>
                <c:pt idx="71">
                  <c:v>4.1541171154164135E-2</c:v>
                </c:pt>
                <c:pt idx="72">
                  <c:v>4.688133845078217E-2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AB2F-4845-8452-9413E4451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606720"/>
        <c:axId val="274608512"/>
      </c:scatterChart>
      <c:valAx>
        <c:axId val="27460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4608512"/>
        <c:crosses val="autoZero"/>
        <c:crossBetween val="midCat"/>
      </c:valAx>
      <c:valAx>
        <c:axId val="2746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460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1073151</xdr:colOff>
      <xdr:row>3</xdr:row>
      <xdr:rowOff>8964</xdr:rowOff>
    </xdr:from>
    <xdr:to>
      <xdr:col>12</xdr:col>
      <xdr:colOff>563659</xdr:colOff>
      <xdr:row>14</xdr:row>
      <xdr:rowOff>8964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190499</xdr:rowOff>
    </xdr:from>
    <xdr:to>
      <xdr:col>17</xdr:col>
      <xdr:colOff>323850</xdr:colOff>
      <xdr:row>29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17A70936-87CB-4DA1-A994-08B53D359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L1222"/>
  <sheetViews>
    <sheetView tabSelected="1" zoomScale="80" zoomScaleNormal="80" workbookViewId="0">
      <selection activeCell="J21" sqref="J21"/>
    </sheetView>
  </sheetViews>
  <sheetFormatPr defaultRowHeight="18" x14ac:dyDescent="0.55000000000000004"/>
  <cols>
    <col min="2" max="10" width="18" customWidth="1"/>
    <col min="11" max="11" width="10.4140625" customWidth="1"/>
    <col min="12" max="12" width="16.6640625" bestFit="1" customWidth="1"/>
    <col min="13" max="13" width="15.4140625" customWidth="1"/>
    <col min="14" max="14" width="14.4140625" customWidth="1"/>
    <col min="15" max="15" width="9.6640625" bestFit="1" customWidth="1"/>
    <col min="16" max="16" width="13.08203125" bestFit="1" customWidth="1"/>
    <col min="17" max="17" width="15.5" bestFit="1" customWidth="1"/>
    <col min="18" max="18" width="17.25" customWidth="1"/>
    <col min="19" max="19" width="12.83203125" customWidth="1"/>
    <col min="20" max="20" width="16" bestFit="1" customWidth="1"/>
    <col min="21" max="21" width="15.5" customWidth="1"/>
    <col min="22" max="22" width="17.08203125" bestFit="1" customWidth="1"/>
    <col min="24" max="26" width="14" customWidth="1"/>
    <col min="27" max="27" width="14.4140625" customWidth="1"/>
    <col min="28" max="31" width="11.75" customWidth="1"/>
    <col min="32" max="32" width="14.08203125" bestFit="1" customWidth="1"/>
    <col min="33" max="33" width="13.75" customWidth="1"/>
    <col min="34" max="34" width="11.75" customWidth="1"/>
    <col min="35" max="35" width="13.5" bestFit="1" customWidth="1"/>
    <col min="36" max="36" width="14.6640625" bestFit="1" customWidth="1"/>
    <col min="37" max="38" width="14.6640625" customWidth="1"/>
    <col min="39" max="39" width="15.25" customWidth="1"/>
    <col min="40" max="40" width="15" customWidth="1"/>
    <col min="41" max="41" width="13.5" customWidth="1"/>
    <col min="42" max="42" width="14.33203125" bestFit="1" customWidth="1"/>
    <col min="43" max="45" width="14.33203125" customWidth="1"/>
    <col min="46" max="46" width="16.75" bestFit="1" customWidth="1"/>
    <col min="47" max="47" width="10.9140625" customWidth="1"/>
    <col min="48" max="48" width="12.33203125" customWidth="1"/>
    <col min="49" max="49" width="12.1640625" bestFit="1" customWidth="1"/>
    <col min="50" max="50" width="12.1640625" customWidth="1"/>
    <col min="51" max="51" width="12.1640625" bestFit="1" customWidth="1"/>
    <col min="52" max="52" width="15.75" customWidth="1"/>
    <col min="53" max="53" width="12.33203125" bestFit="1" customWidth="1"/>
    <col min="54" max="54" width="13.1640625" bestFit="1" customWidth="1"/>
    <col min="55" max="55" width="13.1640625" customWidth="1"/>
    <col min="57" max="57" width="15.4140625" customWidth="1"/>
    <col min="58" max="58" width="18.33203125" customWidth="1"/>
    <col min="59" max="59" width="16.9140625" customWidth="1"/>
    <col min="61" max="61" width="13" customWidth="1"/>
  </cols>
  <sheetData>
    <row r="1" spans="1:45" x14ac:dyDescent="0.55000000000000004">
      <c r="A1" s="1" t="s">
        <v>29</v>
      </c>
    </row>
    <row r="2" spans="1:45" x14ac:dyDescent="0.55000000000000004">
      <c r="A2" s="1"/>
    </row>
    <row r="3" spans="1:45" x14ac:dyDescent="0.55000000000000004">
      <c r="A3" s="2"/>
      <c r="B3" t="s">
        <v>117</v>
      </c>
      <c r="C3">
        <v>1</v>
      </c>
    </row>
    <row r="4" spans="1:45" x14ac:dyDescent="0.55000000000000004">
      <c r="B4" s="27" t="s">
        <v>118</v>
      </c>
      <c r="C4">
        <v>1</v>
      </c>
    </row>
    <row r="5" spans="1:45" x14ac:dyDescent="0.55000000000000004">
      <c r="B5" s="1"/>
    </row>
    <row r="6" spans="1:45" x14ac:dyDescent="0.55000000000000004">
      <c r="B6" t="s">
        <v>57</v>
      </c>
      <c r="C6" s="18" t="str">
        <f>VLOOKUP(saving_model!$C$3,model_points!$A$2:$I$5,2,FALSE)</f>
        <v>A</v>
      </c>
      <c r="E6" s="2" t="s">
        <v>2</v>
      </c>
      <c r="F6" s="3">
        <v>0.01</v>
      </c>
      <c r="G6" s="3"/>
      <c r="AP6" s="4"/>
      <c r="AQ6" s="4"/>
      <c r="AR6" s="4"/>
      <c r="AS6" s="4"/>
    </row>
    <row r="7" spans="1:45" x14ac:dyDescent="0.55000000000000004">
      <c r="B7" t="s">
        <v>106</v>
      </c>
      <c r="C7" t="str">
        <f>VLOOKUP($C$6,product_specs!$C$5:$G$8,2,FALSE)</f>
        <v>SINGLE</v>
      </c>
      <c r="E7" t="s">
        <v>23</v>
      </c>
      <c r="F7">
        <v>500</v>
      </c>
      <c r="AP7" s="4"/>
      <c r="AQ7" s="4"/>
      <c r="AR7" s="4"/>
      <c r="AS7" s="4"/>
    </row>
    <row r="8" spans="1:45" x14ac:dyDescent="0.55000000000000004">
      <c r="B8" t="s">
        <v>107</v>
      </c>
      <c r="C8" s="16">
        <f>VLOOKUP(saving_model!$C$3,model_points!$A$2:$I$5,9,FALSE)</f>
        <v>500000</v>
      </c>
      <c r="E8" t="s">
        <v>27</v>
      </c>
      <c r="F8">
        <v>5000</v>
      </c>
      <c r="AP8" s="4"/>
      <c r="AQ8" s="4"/>
      <c r="AR8" s="4"/>
      <c r="AS8" s="4"/>
    </row>
    <row r="9" spans="1:45" x14ac:dyDescent="0.55000000000000004">
      <c r="B9" t="s">
        <v>9</v>
      </c>
      <c r="C9">
        <f>VLOOKUP(saving_model!$C$3,model_points!$A$2:$I$5,3,FALSE)</f>
        <v>20</v>
      </c>
      <c r="E9" t="s">
        <v>31</v>
      </c>
      <c r="F9" s="5">
        <v>0.05</v>
      </c>
      <c r="AN9" s="5"/>
      <c r="AP9" s="4"/>
      <c r="AQ9" s="4"/>
      <c r="AR9" s="4"/>
      <c r="AS9" s="4"/>
    </row>
    <row r="10" spans="1:45" x14ac:dyDescent="0.55000000000000004">
      <c r="B10" t="s">
        <v>1</v>
      </c>
      <c r="C10">
        <f>VLOOKUP(saving_model!$C$3,model_points!$A$2:$I$5,5,FALSE)</f>
        <v>10</v>
      </c>
      <c r="E10" t="s">
        <v>59</v>
      </c>
      <c r="F10" s="25">
        <f>VLOOKUP($C$6,product_specs!$C$5:$G$8,5,FALSE)</f>
        <v>0.1</v>
      </c>
    </row>
    <row r="11" spans="1:45" x14ac:dyDescent="0.55000000000000004">
      <c r="B11" t="s">
        <v>3</v>
      </c>
      <c r="C11">
        <f>VLOOKUP(saving_model!$C$3,model_points!$A$2:$I$5,6,FALSE)</f>
        <v>100</v>
      </c>
      <c r="E11" t="s">
        <v>28</v>
      </c>
      <c r="F11" s="5">
        <v>0.01</v>
      </c>
    </row>
    <row r="12" spans="1:45" x14ac:dyDescent="0.55000000000000004">
      <c r="B12" t="s">
        <v>12</v>
      </c>
      <c r="C12">
        <f>C10*12+1</f>
        <v>121</v>
      </c>
      <c r="E12" s="18" t="s">
        <v>44</v>
      </c>
      <c r="F12" s="29">
        <v>0.1</v>
      </c>
    </row>
    <row r="13" spans="1:45" x14ac:dyDescent="0.55000000000000004">
      <c r="B13" t="s">
        <v>125</v>
      </c>
      <c r="C13">
        <f>VLOOKUP(saving_model!$C$3,model_points!$A$2:$I$5,7,FALSE)</f>
        <v>500000</v>
      </c>
      <c r="E13" s="18" t="s">
        <v>49</v>
      </c>
      <c r="F13" s="28" t="b">
        <f>VLOOKUP($C$6,product_specs!$C$5:$G$8,3,FALSE)</f>
        <v>0</v>
      </c>
    </row>
    <row r="14" spans="1:45" x14ac:dyDescent="0.55000000000000004">
      <c r="E14" s="18" t="s">
        <v>48</v>
      </c>
      <c r="F14" s="28">
        <f>VLOOKUP($C$6,product_specs!$C$5:$G$8,4,FALSE)</f>
        <v>0</v>
      </c>
    </row>
    <row r="15" spans="1:45" x14ac:dyDescent="0.55000000000000004">
      <c r="E15" s="18" t="s">
        <v>119</v>
      </c>
      <c r="F15" s="11" t="e">
        <f>MATCH(F14,product_specs!$J$4:$L$4,0)</f>
        <v>#N/A</v>
      </c>
    </row>
    <row r="16" spans="1:45" x14ac:dyDescent="0.55000000000000004">
      <c r="C16" s="5"/>
    </row>
    <row r="17" spans="1:64" x14ac:dyDescent="0.55000000000000004">
      <c r="B17" s="26" t="s">
        <v>120</v>
      </c>
      <c r="L17" s="26" t="s">
        <v>72</v>
      </c>
      <c r="X17" s="26" t="s">
        <v>71</v>
      </c>
      <c r="AI17" s="26" t="s">
        <v>89</v>
      </c>
      <c r="AY17" s="26" t="s">
        <v>96</v>
      </c>
    </row>
    <row r="18" spans="1:64" x14ac:dyDescent="0.55000000000000004">
      <c r="A18" t="s">
        <v>75</v>
      </c>
      <c r="B18" s="16">
        <f ca="1">SUMPRODUCT(B22:B1222,$BL$22:$BL$1222)</f>
        <v>4957050.4283261849</v>
      </c>
      <c r="C18" s="16">
        <f t="shared" ref="C18:V18" si="0">SUMPRODUCT(C22:C1222,$BL$22:$BL$1222)</f>
        <v>50000000</v>
      </c>
      <c r="D18" s="16">
        <f t="shared" si="0"/>
        <v>135032.74039889729</v>
      </c>
      <c r="E18" s="16">
        <f t="shared" ca="1" si="0"/>
        <v>14985046.555130579</v>
      </c>
      <c r="F18" s="16">
        <f t="shared" si="0"/>
        <v>28997637.934381332</v>
      </c>
      <c r="G18" s="16">
        <f t="shared" si="0"/>
        <v>880706.17218092585</v>
      </c>
      <c r="H18" s="16">
        <f t="shared" si="0"/>
        <v>2500000</v>
      </c>
      <c r="I18" s="16">
        <f t="shared" si="0"/>
        <v>6226503.2869076449</v>
      </c>
      <c r="J18" s="16">
        <f t="shared" si="0"/>
        <v>3771029.4564897157</v>
      </c>
      <c r="K18" s="16"/>
      <c r="L18" s="16">
        <f t="shared" si="0"/>
        <v>5000000</v>
      </c>
      <c r="M18" s="16">
        <f t="shared" ca="1" si="0"/>
        <v>0</v>
      </c>
      <c r="N18" s="16">
        <f t="shared" si="0"/>
        <v>3336683.6181472898</v>
      </c>
      <c r="O18" s="16">
        <f t="shared" si="0"/>
        <v>880706.17218092585</v>
      </c>
      <c r="P18" s="16">
        <f t="shared" si="0"/>
        <v>2500000</v>
      </c>
      <c r="Q18" s="16">
        <f t="shared" ca="1" si="0"/>
        <v>4955977.445966363</v>
      </c>
      <c r="R18" s="16">
        <f t="shared" si="0"/>
        <v>11787.635916347161</v>
      </c>
      <c r="S18" s="16">
        <f t="shared" si="0"/>
        <v>10714.653556477087</v>
      </c>
      <c r="T18" s="16">
        <f t="shared" si="0"/>
        <v>1072.9823598700732</v>
      </c>
      <c r="U18" s="16">
        <f t="shared" ca="1" si="0"/>
        <v>4957050.4283262324</v>
      </c>
      <c r="V18" s="16">
        <f t="shared" ca="1" si="0"/>
        <v>-4.8593445024413269E-2</v>
      </c>
    </row>
    <row r="19" spans="1:64" x14ac:dyDescent="0.55000000000000004">
      <c r="A19" t="s">
        <v>76</v>
      </c>
      <c r="B19" s="17">
        <f t="shared" ref="B19:J19" ca="1" si="1">B18/$C$18</f>
        <v>9.9141008566523692E-2</v>
      </c>
      <c r="C19" s="17">
        <f t="shared" si="1"/>
        <v>1</v>
      </c>
      <c r="D19" s="17">
        <f t="shared" si="1"/>
        <v>2.7006548079779461E-3</v>
      </c>
      <c r="E19" s="17">
        <f t="shared" ca="1" si="1"/>
        <v>0.29970093110261159</v>
      </c>
      <c r="F19" s="17">
        <f t="shared" si="1"/>
        <v>0.57995275868762663</v>
      </c>
      <c r="G19" s="17">
        <f t="shared" si="1"/>
        <v>1.7614123443618516E-2</v>
      </c>
      <c r="H19" s="17">
        <f t="shared" si="1"/>
        <v>0.05</v>
      </c>
      <c r="I19" s="17">
        <f t="shared" si="1"/>
        <v>0.1245300657381529</v>
      </c>
      <c r="J19" s="17">
        <f t="shared" si="1"/>
        <v>7.542058912979431E-2</v>
      </c>
      <c r="K19" s="17"/>
      <c r="L19" s="17">
        <f t="shared" ref="L19:V19" si="2">L18/$C$18</f>
        <v>0.1</v>
      </c>
      <c r="M19" s="17">
        <f t="shared" ca="1" si="2"/>
        <v>0</v>
      </c>
      <c r="N19" s="17">
        <f t="shared" si="2"/>
        <v>6.6733672362945792E-2</v>
      </c>
      <c r="O19" s="17">
        <f t="shared" si="2"/>
        <v>1.7614123443618516E-2</v>
      </c>
      <c r="P19" s="17">
        <f t="shared" si="2"/>
        <v>0.05</v>
      </c>
      <c r="Q19" s="17">
        <f t="shared" ca="1" si="2"/>
        <v>9.9119548919327255E-2</v>
      </c>
      <c r="R19" s="17">
        <f t="shared" si="2"/>
        <v>2.3575271832694322E-4</v>
      </c>
      <c r="S19" s="17">
        <f t="shared" si="2"/>
        <v>2.1429307112954174E-4</v>
      </c>
      <c r="T19" s="17">
        <f t="shared" si="2"/>
        <v>2.1459647197401464E-5</v>
      </c>
      <c r="U19" s="17">
        <f t="shared" ca="1" si="2"/>
        <v>9.9141008566524649E-2</v>
      </c>
      <c r="V19" s="17">
        <f t="shared" ca="1" si="2"/>
        <v>-9.7186890048826542E-10</v>
      </c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</row>
    <row r="21" spans="1:64" ht="54" x14ac:dyDescent="0.55000000000000004">
      <c r="A21" s="9" t="s">
        <v>0</v>
      </c>
      <c r="B21" s="9" t="s">
        <v>68</v>
      </c>
      <c r="C21" s="9" t="s">
        <v>62</v>
      </c>
      <c r="D21" s="9" t="s">
        <v>73</v>
      </c>
      <c r="E21" s="9" t="s">
        <v>74</v>
      </c>
      <c r="F21" s="9" t="s">
        <v>32</v>
      </c>
      <c r="G21" s="9" t="s">
        <v>61</v>
      </c>
      <c r="H21" s="9" t="s">
        <v>60</v>
      </c>
      <c r="I21" s="9" t="s">
        <v>69</v>
      </c>
      <c r="J21" s="9" t="s">
        <v>70</v>
      </c>
      <c r="K21" s="9"/>
      <c r="L21" s="9" t="s">
        <v>77</v>
      </c>
      <c r="M21" s="9" t="s">
        <v>78</v>
      </c>
      <c r="N21" s="9" t="s">
        <v>79</v>
      </c>
      <c r="O21" s="9" t="str">
        <f t="shared" ref="O21:O84" si="3">G21</f>
        <v>Expenses</v>
      </c>
      <c r="P21" s="9" t="str">
        <f t="shared" ref="P21:P84" si="4">H21</f>
        <v>Commissions</v>
      </c>
      <c r="Q21" s="9" t="s">
        <v>82</v>
      </c>
      <c r="R21" s="9" t="s">
        <v>81</v>
      </c>
      <c r="S21" s="9" t="s">
        <v>80</v>
      </c>
      <c r="T21" s="9" t="s">
        <v>67</v>
      </c>
      <c r="U21" s="9" t="s">
        <v>68</v>
      </c>
      <c r="V21" s="9" t="s">
        <v>66</v>
      </c>
      <c r="W21" s="9"/>
      <c r="X21" s="9" t="s">
        <v>63</v>
      </c>
      <c r="Y21" s="9" t="s">
        <v>83</v>
      </c>
      <c r="Z21" s="9" t="s">
        <v>84</v>
      </c>
      <c r="AA21" s="9" t="s">
        <v>85</v>
      </c>
      <c r="AB21" s="9" t="s">
        <v>81</v>
      </c>
      <c r="AC21" s="9" t="s">
        <v>69</v>
      </c>
      <c r="AD21" s="9" t="s">
        <v>73</v>
      </c>
      <c r="AE21" s="9" t="s">
        <v>74</v>
      </c>
      <c r="AF21" s="9" t="s">
        <v>65</v>
      </c>
      <c r="AG21" s="9" t="s">
        <v>66</v>
      </c>
      <c r="AH21" s="9"/>
      <c r="AI21" s="9" t="s">
        <v>92</v>
      </c>
      <c r="AJ21" s="9" t="s">
        <v>126</v>
      </c>
      <c r="AK21" s="9" t="s">
        <v>73</v>
      </c>
      <c r="AL21" s="9" t="s">
        <v>86</v>
      </c>
      <c r="AM21" s="9" t="s">
        <v>58</v>
      </c>
      <c r="AN21" s="9" t="s">
        <v>87</v>
      </c>
      <c r="AO21" s="9" t="s">
        <v>93</v>
      </c>
      <c r="AP21" s="9" t="s">
        <v>94</v>
      </c>
      <c r="AQ21" s="9" t="s">
        <v>95</v>
      </c>
      <c r="AR21" s="9" t="s">
        <v>88</v>
      </c>
      <c r="AS21" s="9" t="s">
        <v>90</v>
      </c>
      <c r="AT21" s="9" t="s">
        <v>91</v>
      </c>
      <c r="AU21" s="9" t="s">
        <v>64</v>
      </c>
      <c r="AV21" s="9" t="s">
        <v>30</v>
      </c>
      <c r="AW21" s="9" t="s">
        <v>6</v>
      </c>
      <c r="AX21" s="9"/>
      <c r="AY21" s="9" t="s">
        <v>97</v>
      </c>
      <c r="AZ21" s="9" t="s">
        <v>98</v>
      </c>
      <c r="BA21" s="9" t="s">
        <v>99</v>
      </c>
      <c r="BB21" s="9" t="s">
        <v>100</v>
      </c>
      <c r="BC21" s="9"/>
      <c r="BD21" s="9" t="s">
        <v>5</v>
      </c>
      <c r="BE21" s="9" t="s">
        <v>11</v>
      </c>
      <c r="BF21" s="9" t="s">
        <v>4</v>
      </c>
      <c r="BG21" s="9" t="s">
        <v>7</v>
      </c>
      <c r="BH21" s="9" t="s">
        <v>8</v>
      </c>
      <c r="BI21" s="9" t="s">
        <v>43</v>
      </c>
      <c r="BJ21" s="9" t="s">
        <v>42</v>
      </c>
      <c r="BL21" t="s">
        <v>22</v>
      </c>
    </row>
    <row r="22" spans="1:64" x14ac:dyDescent="0.55000000000000004">
      <c r="A22">
        <v>0</v>
      </c>
      <c r="B22" s="16">
        <f ca="1">C22-SUM(D22:H22)+I22-J22</f>
        <v>2033341.6041216254</v>
      </c>
      <c r="C22" s="16">
        <f t="shared" ref="C22:C85" si="5">AI22*AZ22</f>
        <v>50000000</v>
      </c>
      <c r="D22">
        <f>AK22*BA22</f>
        <v>999.84485719684108</v>
      </c>
      <c r="E22">
        <f ca="1">AL22*BB22</f>
        <v>392609.39796487399</v>
      </c>
      <c r="F22" s="19">
        <f>Y22</f>
        <v>0</v>
      </c>
      <c r="G22" s="18">
        <f t="shared" ref="G22:G85" si="6">AZ22*($F$7/12*AW22+IF(A22=0, $F$8,0))</f>
        <v>504166.66666666669</v>
      </c>
      <c r="H22">
        <f t="shared" ref="H22:H85" si="7">C22*$F$9</f>
        <v>2500000</v>
      </c>
      <c r="I22" s="16">
        <f>AC22</f>
        <v>-97145.430066612884</v>
      </c>
      <c r="J22" s="19">
        <f>X23-X22</f>
        <v>44471737.056323022</v>
      </c>
      <c r="K22" s="19"/>
      <c r="L22" s="16">
        <f t="shared" ref="L22:L85" si="8">C22*$F$10</f>
        <v>5000000</v>
      </c>
      <c r="M22" s="16">
        <f t="shared" ref="M22:M85" ca="1" si="9">AE22-AL22*BB22</f>
        <v>0</v>
      </c>
      <c r="N22" s="16">
        <f t="shared" ref="N22:N85" si="10">AA22</f>
        <v>37500</v>
      </c>
      <c r="O22" s="16">
        <f t="shared" si="3"/>
        <v>504166.66666666669</v>
      </c>
      <c r="P22" s="16">
        <f t="shared" si="4"/>
        <v>2500000</v>
      </c>
      <c r="Q22" s="16">
        <f t="shared" ref="Q22:Q85" ca="1" si="11">SUM(L22:N22)-SUM(O22:P22)</f>
        <v>2033333.3333333335</v>
      </c>
      <c r="R22">
        <f t="shared" ref="R22:R85" si="12">AB22</f>
        <v>109.98293429165251</v>
      </c>
      <c r="S22" s="16">
        <f t="shared" ref="S22:S85" si="13">D22-AD22</f>
        <v>101.71214599418931</v>
      </c>
      <c r="T22" s="21">
        <f t="shared" ref="T22:T85" si="14">R22-S22</f>
        <v>8.2707882974631985</v>
      </c>
      <c r="U22" s="16">
        <f t="shared" ref="U22:U85" ca="1" si="15">Q22+T22</f>
        <v>2033341.604121631</v>
      </c>
      <c r="V22" s="21">
        <f t="shared" ref="V22:V85" ca="1" si="16">(B22-U22)*10^6</f>
        <v>-5.5879354476928711E-3</v>
      </c>
      <c r="W22" s="16"/>
      <c r="X22" s="16">
        <f>AO22*SUM(AY22:AZ22)</f>
        <v>0</v>
      </c>
      <c r="Y22" s="16">
        <f t="shared" ref="Y22:Y85" si="17">AO22*AY22</f>
        <v>0</v>
      </c>
      <c r="Z22" s="19">
        <f t="shared" ref="Z22:Z85" si="18">C22-L22</f>
        <v>45000000</v>
      </c>
      <c r="AA22" s="15">
        <f>AZ22*AS22</f>
        <v>37500</v>
      </c>
      <c r="AB22" s="15">
        <f>AT22*AZ22</f>
        <v>109.98293429165251</v>
      </c>
      <c r="AC22" s="15">
        <f>(AZ22-BA22-BB22)*AU22+(BA22+BB22)*AU22/2</f>
        <v>-97145.430066612884</v>
      </c>
      <c r="AD22" s="15">
        <f>AN22*BA22</f>
        <v>898.13271120265176</v>
      </c>
      <c r="AE22" s="15">
        <f>AN22*BB22</f>
        <v>392609.39796487399</v>
      </c>
      <c r="AF22" s="19">
        <f>X22-Y22+Z22-AA22-AB22+AC22-AD22-AE22</f>
        <v>44471737.056323022</v>
      </c>
      <c r="AG22" s="20">
        <f>X23-AF22</f>
        <v>0</v>
      </c>
      <c r="AH22" s="20"/>
      <c r="AI22" s="16">
        <f t="shared" ref="AI22:AI85" si="19">IF(AND($C$7="SINGLE",A22=0),1,0)*$C$8+IF(AND($C$7="LEVEL",A22&lt;$C$10*12),1,0)*$C$8</f>
        <v>500000</v>
      </c>
      <c r="AJ22" s="16">
        <f t="shared" ref="AJ22:AJ85" si="20">$C$13*IF(A22&lt;$C$10*12,1,0)</f>
        <v>500000</v>
      </c>
      <c r="AK22" s="16">
        <f>MAX(AJ22, AN22)</f>
        <v>500000</v>
      </c>
      <c r="AL22" s="16">
        <f ca="1">AN22*(1-AM22)</f>
        <v>449136.03582492349</v>
      </c>
      <c r="AM22" s="17">
        <f ca="1">IF($F$13,OFFSET(product_specs!$I$5,MIN(10,saving_model!BD22),saving_model!$F$15),0)</f>
        <v>0</v>
      </c>
      <c r="AN22" s="16">
        <f t="shared" ref="AN22:AN85" si="21">(AO22+AP22-AS22-AT22+AU22/2)*IF(A22&lt;$C$10*12,1,0)</f>
        <v>449136.03582492349</v>
      </c>
      <c r="AO22" s="16"/>
      <c r="AP22" s="16">
        <f t="shared" ref="AP22:AP85" si="22">AI22*(1-$F$10)</f>
        <v>450000</v>
      </c>
      <c r="AQ22" s="16">
        <f>IF(A22=$C$10*12,AO22,0)</f>
        <v>0</v>
      </c>
      <c r="AR22" s="16">
        <f>MAX(0,AJ22-SUM(AO22:AP22))</f>
        <v>50000</v>
      </c>
      <c r="AS22" s="15">
        <f t="shared" ref="AS22:AS85" si="23">(AO22+AP22-AQ22)*$F$11/12</f>
        <v>375</v>
      </c>
      <c r="AT22" s="24">
        <f t="shared" ref="AT22:AT85" si="24">AR22*BF22*(1+$F$12)</f>
        <v>1.0998293429165251</v>
      </c>
      <c r="AU22" s="15">
        <f>(AO22+AP22-AQ22-AS22-AT22)*AV22</f>
        <v>-975.72869146716801</v>
      </c>
      <c r="AV22" s="22">
        <f>return!Q6</f>
        <v>-2.1700997013210932E-3</v>
      </c>
      <c r="AW22" s="7">
        <f t="shared" ref="AW22:AW85" si="25">IF(A22=0,1,AW21*(1+$F$6)^(1/12))</f>
        <v>1</v>
      </c>
      <c r="AX22" s="7"/>
      <c r="AZ22">
        <f t="shared" ref="AZ22:AZ85" si="26">IF(A22=0,$C$11,AZ21-BA21-BB21-AY22)</f>
        <v>100</v>
      </c>
      <c r="BA22">
        <f t="shared" ref="BA22:BA85" si="27">IFERROR(AZ22*BF22,0)</f>
        <v>1.999689714393682E-3</v>
      </c>
      <c r="BB22">
        <f>(AZ22-BA22)*BI22</f>
        <v>0.8741436149601588</v>
      </c>
      <c r="BD22">
        <f t="shared" ref="BD22:BD85" si="28">FLOOR(A22/12,1)</f>
        <v>0</v>
      </c>
      <c r="BE22">
        <f t="shared" ref="BE22:BE85" si="29">MIN(BD22,5)</f>
        <v>0</v>
      </c>
      <c r="BF22">
        <f>1-(1-BG22)^(1/12)</f>
        <v>1.999689714393682E-5</v>
      </c>
      <c r="BG22">
        <f>VLOOKUP(MIN(120,BH22),mortality!$B$4:$H$106,saving_model!BE22+2,FALSE)</f>
        <v>2.3993637567701445E-4</v>
      </c>
      <c r="BH22">
        <f t="shared" ref="BH22:BH85" si="30">$C$9+BD22</f>
        <v>20</v>
      </c>
      <c r="BI22" s="8">
        <f>1-(1-BJ22)^(1/12)</f>
        <v>8.7416109546967213E-3</v>
      </c>
      <c r="BJ22" s="6">
        <f>VLOOKUP(saving_model!BD22,lapse!$B$4:$C$134,2,FALSE)</f>
        <v>0.1</v>
      </c>
      <c r="BL22">
        <f>discount_curve!K7</f>
        <v>1</v>
      </c>
    </row>
    <row r="23" spans="1:64" x14ac:dyDescent="0.55000000000000004">
      <c r="A23">
        <f>A22+1</f>
        <v>1</v>
      </c>
      <c r="B23" s="16">
        <f t="shared" ref="B23:B86" ca="1" si="31">C23-SUM(D23:H23)+I23-J23</f>
        <v>32929.18832159997</v>
      </c>
      <c r="C23" s="16">
        <f t="shared" si="5"/>
        <v>0</v>
      </c>
      <c r="D23">
        <f t="shared" ref="D23:D86" si="32">AK23*BA23</f>
        <v>991.08478342337798</v>
      </c>
      <c r="E23">
        <f t="shared" ref="E23:E86" ca="1" si="33">AL23*BB23</f>
        <v>385606.20259589038</v>
      </c>
      <c r="F23" s="19">
        <f t="shared" ref="F23:F86" si="34">Y23</f>
        <v>0</v>
      </c>
      <c r="G23">
        <f t="shared" si="6"/>
        <v>4133.586821353967</v>
      </c>
      <c r="H23">
        <f t="shared" si="7"/>
        <v>0</v>
      </c>
      <c r="I23" s="16">
        <f t="shared" ref="I23:I86" si="35">AC23</f>
        <v>-641399.87907509704</v>
      </c>
      <c r="J23" s="19">
        <f t="shared" ref="J23:J86" si="36">X24-X23</f>
        <v>-1065059.9415973648</v>
      </c>
      <c r="K23" s="19"/>
      <c r="L23" s="16">
        <f t="shared" si="8"/>
        <v>0</v>
      </c>
      <c r="M23" s="16">
        <f t="shared" ca="1" si="9"/>
        <v>0</v>
      </c>
      <c r="N23" s="16">
        <f t="shared" si="10"/>
        <v>37059.78088026918</v>
      </c>
      <c r="O23" s="16">
        <f t="shared" si="3"/>
        <v>4133.586821353967</v>
      </c>
      <c r="P23" s="16">
        <f t="shared" si="4"/>
        <v>0</v>
      </c>
      <c r="Q23" s="16">
        <f t="shared" ca="1" si="11"/>
        <v>32926.194058915215</v>
      </c>
      <c r="R23">
        <f t="shared" si="12"/>
        <v>111.96683486547126</v>
      </c>
      <c r="S23" s="16">
        <f t="shared" si="13"/>
        <v>108.97257217928779</v>
      </c>
      <c r="T23" s="21">
        <f t="shared" si="14"/>
        <v>2.9942626861834611</v>
      </c>
      <c r="U23" s="16">
        <f t="shared" ca="1" si="15"/>
        <v>32929.188321601396</v>
      </c>
      <c r="V23" s="21">
        <f t="shared" ca="1" si="16"/>
        <v>-1.4260876923799515E-3</v>
      </c>
      <c r="W23" s="16"/>
      <c r="X23" s="16">
        <f t="shared" ref="X23:X86" si="37">AO23*SUM(AY23:AZ23)</f>
        <v>44471737.056323022</v>
      </c>
      <c r="Y23" s="16">
        <f t="shared" si="17"/>
        <v>0</v>
      </c>
      <c r="Z23" s="19">
        <f t="shared" si="18"/>
        <v>0</v>
      </c>
      <c r="AA23" s="15">
        <f t="shared" ref="AA23:AA86" si="38">AZ23*AS23</f>
        <v>37059.78088026918</v>
      </c>
      <c r="AB23" s="15">
        <f t="shared" ref="AB23:AB86" si="39">AT23*AZ23</f>
        <v>111.96683486547126</v>
      </c>
      <c r="AC23" s="15">
        <f t="shared" ref="AC23:AC86" si="40">(AZ23-BA23-BB23)*AU23+(BA23+BB23)*AU23/2</f>
        <v>-641399.87907509704</v>
      </c>
      <c r="AD23" s="15">
        <f t="shared" ref="AD23:AD86" si="41">AN23*BA23</f>
        <v>882.11221124409019</v>
      </c>
      <c r="AE23" s="15">
        <f t="shared" ref="AE23:AE86" si="42">AN23*BB23</f>
        <v>385606.20259589038</v>
      </c>
      <c r="AF23" s="19">
        <f t="shared" ref="AF23:AF86" si="43">X23-Y23+Z23-AA23-AB23+AC23-AD23-AE23</f>
        <v>43406677.114725657</v>
      </c>
      <c r="AG23" s="20">
        <f t="shared" ref="AG23:AG86" si="44">X24-AF23</f>
        <v>0</v>
      </c>
      <c r="AH23" s="20"/>
      <c r="AI23" s="16">
        <f t="shared" si="19"/>
        <v>0</v>
      </c>
      <c r="AJ23" s="16">
        <f t="shared" si="20"/>
        <v>500000</v>
      </c>
      <c r="AK23" s="16">
        <f t="shared" ref="AK23:AK86" si="45">MAX(AJ23, AN23)</f>
        <v>500000</v>
      </c>
      <c r="AL23" s="16">
        <f t="shared" ref="AL23:AL86" ca="1" si="46">AN23*(1-AM23)</f>
        <v>445023.5872843907</v>
      </c>
      <c r="AM23" s="17">
        <f ca="1">IF($F$13,OFFSET(product_specs!$I$5,MIN(10,saving_model!BD23),saving_model!$F$15),0)</f>
        <v>0</v>
      </c>
      <c r="AN23" s="16">
        <f t="shared" si="21"/>
        <v>445023.5872843907</v>
      </c>
      <c r="AO23" s="16">
        <f>AO22+AP22-AQ22+AU22-AS22-AT22</f>
        <v>448648.17147918994</v>
      </c>
      <c r="AP23" s="16">
        <f t="shared" si="22"/>
        <v>0</v>
      </c>
      <c r="AQ23" s="16">
        <f t="shared" ref="AQ23:AQ86" si="47">IF(A23=$C$10*12,AO23,0)</f>
        <v>0</v>
      </c>
      <c r="AR23" s="16">
        <f t="shared" ref="AR23:AR86" si="48">MAX(0,AJ23-SUM(AO23:AP23))</f>
        <v>51351.828520810057</v>
      </c>
      <c r="AS23" s="15">
        <f t="shared" si="23"/>
        <v>373.87347623265828</v>
      </c>
      <c r="AT23" s="24">
        <f t="shared" si="24"/>
        <v>1.129564956392092</v>
      </c>
      <c r="AU23" s="15">
        <f t="shared" ref="AU23:AU86" si="49">(AO23+AP23-AQ23-AS23-AT23)*AV23</f>
        <v>-6499.1623072203638</v>
      </c>
      <c r="AV23" s="22">
        <f>return!Q7</f>
        <v>-1.4498218418618647E-2</v>
      </c>
      <c r="AW23" s="7">
        <f t="shared" si="25"/>
        <v>1.0008295381143462</v>
      </c>
      <c r="AX23" s="7"/>
      <c r="AY23">
        <f t="shared" ref="AY23:AY86" si="50">IF(A23=12*$C$10,AZ22-BA22-BB22,0)</f>
        <v>0</v>
      </c>
      <c r="AZ23">
        <f t="shared" si="26"/>
        <v>99.123856695325443</v>
      </c>
      <c r="BA23">
        <f t="shared" si="27"/>
        <v>1.9821695668467559E-3</v>
      </c>
      <c r="BB23">
        <f t="shared" ref="BB23:BB86" si="51">(AZ23-BA23)*BI23</f>
        <v>0.86648486420444526</v>
      </c>
      <c r="BD23">
        <f t="shared" si="28"/>
        <v>0</v>
      </c>
      <c r="BE23">
        <f t="shared" si="29"/>
        <v>0</v>
      </c>
      <c r="BF23">
        <f t="shared" ref="BF23:BF86" si="52">1-(1-BG23)^(1/12)</f>
        <v>1.999689714393682E-5</v>
      </c>
      <c r="BG23">
        <f>VLOOKUP(MIN(120,BH23),mortality!$B$4:$H$106,saving_model!BE23+2,FALSE)</f>
        <v>2.3993637567701445E-4</v>
      </c>
      <c r="BH23">
        <f t="shared" si="30"/>
        <v>20</v>
      </c>
      <c r="BI23" s="8">
        <f t="shared" ref="BI23:BI86" si="53">1-(1-BJ23)^(1/12)</f>
        <v>8.7416109546967213E-3</v>
      </c>
      <c r="BJ23" s="6">
        <f>VLOOKUP(saving_model!BD23,lapse!$B$4:$C$134,2,FALSE)</f>
        <v>0.1</v>
      </c>
      <c r="BL23">
        <f>discount_curve!K8</f>
        <v>1</v>
      </c>
    </row>
    <row r="24" spans="1:64" x14ac:dyDescent="0.55000000000000004">
      <c r="A24">
        <f t="shared" ref="A24:A87" si="54">A23+1</f>
        <v>2</v>
      </c>
      <c r="B24" s="16">
        <f t="shared" ca="1" si="31"/>
        <v>32088.432195591624</v>
      </c>
      <c r="C24" s="16">
        <f t="shared" si="5"/>
        <v>0</v>
      </c>
      <c r="D24">
        <f t="shared" si="32"/>
        <v>982.40146044976575</v>
      </c>
      <c r="E24">
        <f t="shared" ca="1" si="33"/>
        <v>381854.34468440583</v>
      </c>
      <c r="F24" s="19">
        <f t="shared" si="34"/>
        <v>0</v>
      </c>
      <c r="G24">
        <f t="shared" si="6"/>
        <v>4100.7696023210847</v>
      </c>
      <c r="H24">
        <f t="shared" si="7"/>
        <v>0</v>
      </c>
      <c r="I24" s="16">
        <f t="shared" si="35"/>
        <v>623001.63187391788</v>
      </c>
      <c r="J24" s="19">
        <f t="shared" si="36"/>
        <v>203975.68393114954</v>
      </c>
      <c r="K24" s="19"/>
      <c r="L24" s="16">
        <f t="shared" si="8"/>
        <v>0</v>
      </c>
      <c r="M24" s="16">
        <f t="shared" ca="1" si="9"/>
        <v>0</v>
      </c>
      <c r="N24" s="16">
        <f t="shared" si="10"/>
        <v>36172.230928938043</v>
      </c>
      <c r="O24" s="16">
        <f t="shared" si="3"/>
        <v>4100.7696023210847</v>
      </c>
      <c r="P24" s="16">
        <f t="shared" si="4"/>
        <v>0</v>
      </c>
      <c r="Q24" s="16">
        <f t="shared" ca="1" si="11"/>
        <v>32071.461326616958</v>
      </c>
      <c r="R24">
        <f t="shared" si="12"/>
        <v>125.84286310917264</v>
      </c>
      <c r="S24" s="16">
        <f t="shared" si="13"/>
        <v>108.87199413118094</v>
      </c>
      <c r="T24" s="21">
        <f t="shared" si="14"/>
        <v>16.970868977991699</v>
      </c>
      <c r="U24" s="16">
        <f t="shared" ca="1" si="15"/>
        <v>32088.432195594949</v>
      </c>
      <c r="V24" s="21">
        <f t="shared" ca="1" si="16"/>
        <v>-3.3251126296818256E-3</v>
      </c>
      <c r="W24" s="16"/>
      <c r="X24" s="16">
        <f t="shared" si="37"/>
        <v>43406677.114725657</v>
      </c>
      <c r="Y24" s="16">
        <f t="shared" si="17"/>
        <v>0</v>
      </c>
      <c r="Z24" s="19">
        <f t="shared" si="18"/>
        <v>0</v>
      </c>
      <c r="AA24" s="15">
        <f t="shared" si="38"/>
        <v>36172.230928938043</v>
      </c>
      <c r="AB24" s="15">
        <f t="shared" si="39"/>
        <v>125.84286310917264</v>
      </c>
      <c r="AC24" s="15">
        <f t="shared" si="40"/>
        <v>623001.63187391788</v>
      </c>
      <c r="AD24" s="15">
        <f t="shared" si="41"/>
        <v>873.52946631858481</v>
      </c>
      <c r="AE24" s="15">
        <f t="shared" si="42"/>
        <v>381854.34468440583</v>
      </c>
      <c r="AF24" s="19">
        <f t="shared" si="43"/>
        <v>43610652.798656806</v>
      </c>
      <c r="AG24" s="20">
        <f t="shared" si="44"/>
        <v>0</v>
      </c>
      <c r="AH24" s="20"/>
      <c r="AI24" s="16">
        <f t="shared" si="19"/>
        <v>0</v>
      </c>
      <c r="AJ24" s="16">
        <f t="shared" si="20"/>
        <v>500000</v>
      </c>
      <c r="AK24" s="16">
        <f t="shared" si="45"/>
        <v>500000</v>
      </c>
      <c r="AL24" s="16">
        <f t="shared" ca="1" si="46"/>
        <v>444588.84757696878</v>
      </c>
      <c r="AM24" s="17">
        <f ca="1">IF($F$13,OFFSET(product_specs!$I$5,MIN(10,saving_model!BD24),saving_model!$F$15),0)</f>
        <v>0</v>
      </c>
      <c r="AN24" s="16">
        <f t="shared" si="21"/>
        <v>444588.84757696878</v>
      </c>
      <c r="AO24" s="16">
        <f t="shared" ref="AO24:AO87" si="55">AO23+AP23-AQ23+AU23-AS23-AT23</f>
        <v>441774.00613078056</v>
      </c>
      <c r="AP24" s="16">
        <f t="shared" si="22"/>
        <v>0</v>
      </c>
      <c r="AQ24" s="16">
        <f t="shared" si="47"/>
        <v>0</v>
      </c>
      <c r="AR24" s="16">
        <f t="shared" si="48"/>
        <v>58225.993869219441</v>
      </c>
      <c r="AS24" s="15">
        <f t="shared" si="23"/>
        <v>368.14500510898375</v>
      </c>
      <c r="AT24" s="24">
        <f t="shared" si="24"/>
        <v>1.2807731315569049</v>
      </c>
      <c r="AU24" s="15">
        <f t="shared" si="49"/>
        <v>6368.5344488575247</v>
      </c>
      <c r="AV24" s="22">
        <f>return!Q8</f>
        <v>1.442788483021884E-2</v>
      </c>
      <c r="AW24" s="7">
        <f t="shared" si="25"/>
        <v>1.0016597643621754</v>
      </c>
      <c r="AX24" s="7"/>
      <c r="AY24">
        <f t="shared" si="50"/>
        <v>0</v>
      </c>
      <c r="AZ24">
        <f t="shared" si="26"/>
        <v>98.255389661554148</v>
      </c>
      <c r="BA24">
        <f t="shared" si="27"/>
        <v>1.9648029208995314E-3</v>
      </c>
      <c r="BB24">
        <f t="shared" si="51"/>
        <v>0.8588932150806996</v>
      </c>
      <c r="BD24">
        <f t="shared" si="28"/>
        <v>0</v>
      </c>
      <c r="BE24">
        <f t="shared" si="29"/>
        <v>0</v>
      </c>
      <c r="BF24">
        <f t="shared" si="52"/>
        <v>1.999689714393682E-5</v>
      </c>
      <c r="BG24">
        <f>VLOOKUP(MIN(120,BH24),mortality!$B$4:$H$106,saving_model!BE24+2,FALSE)</f>
        <v>2.3993637567701445E-4</v>
      </c>
      <c r="BH24">
        <f t="shared" si="30"/>
        <v>20</v>
      </c>
      <c r="BI24" s="8">
        <f t="shared" si="53"/>
        <v>8.7416109546967213E-3</v>
      </c>
      <c r="BJ24" s="6">
        <f>VLOOKUP(saving_model!BD24,lapse!$B$4:$C$134,2,FALSE)</f>
        <v>0.1</v>
      </c>
      <c r="BL24">
        <f>discount_curve!K9</f>
        <v>1</v>
      </c>
    </row>
    <row r="25" spans="1:64" x14ac:dyDescent="0.55000000000000004">
      <c r="A25">
        <f t="shared" si="54"/>
        <v>3</v>
      </c>
      <c r="B25" s="16">
        <f t="shared" ca="1" si="31"/>
        <v>32285.110001478111</v>
      </c>
      <c r="C25" s="16">
        <f t="shared" si="5"/>
        <v>0</v>
      </c>
      <c r="D25">
        <f t="shared" si="32"/>
        <v>973.79421582901023</v>
      </c>
      <c r="E25">
        <f t="shared" ca="1" si="33"/>
        <v>381630.91597310046</v>
      </c>
      <c r="F25" s="19">
        <f t="shared" si="34"/>
        <v>0</v>
      </c>
      <c r="G25">
        <f t="shared" si="6"/>
        <v>4068.2129245352135</v>
      </c>
      <c r="H25">
        <f t="shared" si="7"/>
        <v>0</v>
      </c>
      <c r="I25" s="16">
        <f t="shared" si="35"/>
        <v>166252.55447975831</v>
      </c>
      <c r="J25" s="19">
        <f t="shared" si="36"/>
        <v>-252705.47863518447</v>
      </c>
      <c r="K25" s="19"/>
      <c r="L25" s="16">
        <f t="shared" si="8"/>
        <v>0</v>
      </c>
      <c r="M25" s="16">
        <f t="shared" ca="1" si="9"/>
        <v>0</v>
      </c>
      <c r="N25" s="16">
        <f t="shared" si="10"/>
        <v>36342.210665547333</v>
      </c>
      <c r="O25" s="16">
        <f t="shared" si="3"/>
        <v>4068.2129245352135</v>
      </c>
      <c r="P25" s="16">
        <f t="shared" si="4"/>
        <v>0</v>
      </c>
      <c r="Q25" s="16">
        <f t="shared" ca="1" si="11"/>
        <v>32273.997741012121</v>
      </c>
      <c r="R25">
        <f t="shared" si="12"/>
        <v>111.8881251777626</v>
      </c>
      <c r="S25" s="16">
        <f t="shared" si="13"/>
        <v>100.7758647187859</v>
      </c>
      <c r="T25" s="21">
        <f t="shared" si="14"/>
        <v>11.112260458976706</v>
      </c>
      <c r="U25" s="16">
        <f t="shared" ca="1" si="15"/>
        <v>32285.110001471097</v>
      </c>
      <c r="V25" s="21">
        <f t="shared" ca="1" si="16"/>
        <v>7.0140231400728226E-3</v>
      </c>
      <c r="W25" s="16"/>
      <c r="X25" s="16">
        <f t="shared" si="37"/>
        <v>43610652.798656806</v>
      </c>
      <c r="Y25" s="16">
        <f t="shared" si="17"/>
        <v>0</v>
      </c>
      <c r="Z25" s="19">
        <f t="shared" si="18"/>
        <v>0</v>
      </c>
      <c r="AA25" s="15">
        <f t="shared" si="38"/>
        <v>36342.210665547333</v>
      </c>
      <c r="AB25" s="15">
        <f t="shared" si="39"/>
        <v>111.8881251777626</v>
      </c>
      <c r="AC25" s="15">
        <f t="shared" si="40"/>
        <v>166252.55447975831</v>
      </c>
      <c r="AD25" s="15">
        <f t="shared" si="41"/>
        <v>873.01835111022433</v>
      </c>
      <c r="AE25" s="15">
        <f t="shared" si="42"/>
        <v>381630.91597310046</v>
      </c>
      <c r="AF25" s="19">
        <f t="shared" si="43"/>
        <v>43357947.320021629</v>
      </c>
      <c r="AG25" s="20">
        <f t="shared" si="44"/>
        <v>0</v>
      </c>
      <c r="AH25" s="20"/>
      <c r="AI25" s="16">
        <f t="shared" si="19"/>
        <v>0</v>
      </c>
      <c r="AJ25" s="16">
        <f t="shared" si="20"/>
        <v>500000</v>
      </c>
      <c r="AK25" s="16">
        <f t="shared" si="45"/>
        <v>500000</v>
      </c>
      <c r="AL25" s="16">
        <f t="shared" ca="1" si="46"/>
        <v>448256.07757744106</v>
      </c>
      <c r="AM25" s="17">
        <f ca="1">IF($F$13,OFFSET(product_specs!$I$5,MIN(10,saving_model!BD25),saving_model!$F$15),0)</f>
        <v>0</v>
      </c>
      <c r="AN25" s="16">
        <f t="shared" si="21"/>
        <v>448256.07757744106</v>
      </c>
      <c r="AO25" s="16">
        <f t="shared" si="55"/>
        <v>447773.11480139755</v>
      </c>
      <c r="AP25" s="16">
        <f t="shared" si="22"/>
        <v>0</v>
      </c>
      <c r="AQ25" s="16">
        <f t="shared" si="47"/>
        <v>0</v>
      </c>
      <c r="AR25" s="16">
        <f t="shared" si="48"/>
        <v>52226.885198602453</v>
      </c>
      <c r="AS25" s="15">
        <f t="shared" si="23"/>
        <v>373.14426233449791</v>
      </c>
      <c r="AT25" s="24">
        <f t="shared" si="24"/>
        <v>1.1488132166111147</v>
      </c>
      <c r="AU25" s="15">
        <f t="shared" si="49"/>
        <v>1714.5117031892496</v>
      </c>
      <c r="AV25" s="22">
        <f>return!Q9</f>
        <v>3.8321775112761802E-3</v>
      </c>
      <c r="AW25" s="7">
        <f t="shared" si="25"/>
        <v>1.0024906793143209</v>
      </c>
      <c r="AX25" s="7"/>
      <c r="AY25">
        <f t="shared" si="50"/>
        <v>0</v>
      </c>
      <c r="AZ25">
        <f t="shared" si="26"/>
        <v>97.394531643552554</v>
      </c>
      <c r="BA25">
        <f t="shared" si="27"/>
        <v>1.9475884316580204E-3</v>
      </c>
      <c r="BB25">
        <f t="shared" si="51"/>
        <v>0.85136807968246597</v>
      </c>
      <c r="BD25">
        <f t="shared" si="28"/>
        <v>0</v>
      </c>
      <c r="BE25">
        <f t="shared" si="29"/>
        <v>0</v>
      </c>
      <c r="BF25">
        <f t="shared" si="52"/>
        <v>1.999689714393682E-5</v>
      </c>
      <c r="BG25">
        <f>VLOOKUP(MIN(120,BH25),mortality!$B$4:$H$106,saving_model!BE25+2,FALSE)</f>
        <v>2.3993637567701445E-4</v>
      </c>
      <c r="BH25">
        <f t="shared" si="30"/>
        <v>20</v>
      </c>
      <c r="BI25" s="8">
        <f t="shared" si="53"/>
        <v>8.7416109546967213E-3</v>
      </c>
      <c r="BJ25" s="6">
        <f>VLOOKUP(saving_model!BD25,lapse!$B$4:$C$134,2,FALSE)</f>
        <v>0.1</v>
      </c>
      <c r="BL25">
        <f>discount_curve!K10</f>
        <v>1</v>
      </c>
    </row>
    <row r="26" spans="1:64" x14ac:dyDescent="0.55000000000000004">
      <c r="A26">
        <f t="shared" si="54"/>
        <v>4</v>
      </c>
      <c r="B26" s="16">
        <f t="shared" ca="1" si="31"/>
        <v>32101.886043144739</v>
      </c>
      <c r="C26" s="16">
        <f t="shared" si="5"/>
        <v>0</v>
      </c>
      <c r="D26">
        <f t="shared" si="32"/>
        <v>965.26238300571617</v>
      </c>
      <c r="E26">
        <f t="shared" ca="1" si="33"/>
        <v>377417.00397190836</v>
      </c>
      <c r="F26" s="19">
        <f t="shared" si="34"/>
        <v>0</v>
      </c>
      <c r="G26">
        <f t="shared" si="6"/>
        <v>4035.914719516953</v>
      </c>
      <c r="H26">
        <f t="shared" si="7"/>
        <v>0</v>
      </c>
      <c r="I26" s="16">
        <f t="shared" si="35"/>
        <v>-290877.4470692387</v>
      </c>
      <c r="J26" s="19">
        <f t="shared" si="36"/>
        <v>-705397.51418681443</v>
      </c>
      <c r="K26" s="19"/>
      <c r="L26" s="16">
        <f t="shared" si="8"/>
        <v>0</v>
      </c>
      <c r="M26" s="16">
        <f t="shared" ca="1" si="9"/>
        <v>0</v>
      </c>
      <c r="N26" s="16">
        <f t="shared" si="10"/>
        <v>36131.62276668469</v>
      </c>
      <c r="O26" s="16">
        <f t="shared" si="3"/>
        <v>4035.914719516953</v>
      </c>
      <c r="P26" s="16">
        <f t="shared" si="4"/>
        <v>0</v>
      </c>
      <c r="Q26" s="16">
        <f t="shared" ca="1" si="11"/>
        <v>32095.708047167736</v>
      </c>
      <c r="R26">
        <f t="shared" si="12"/>
        <v>108.06176708251394</v>
      </c>
      <c r="S26" s="16">
        <f t="shared" si="13"/>
        <v>101.88377111217449</v>
      </c>
      <c r="T26" s="21">
        <f t="shared" si="14"/>
        <v>6.1779959703394525</v>
      </c>
      <c r="U26" s="16">
        <f t="shared" ca="1" si="15"/>
        <v>32101.886043138074</v>
      </c>
      <c r="V26" s="21">
        <f t="shared" ca="1" si="16"/>
        <v>6.6647771745920181E-3</v>
      </c>
      <c r="W26" s="16"/>
      <c r="X26" s="16">
        <f t="shared" si="37"/>
        <v>43357947.320021622</v>
      </c>
      <c r="Y26" s="16">
        <f t="shared" si="17"/>
        <v>0</v>
      </c>
      <c r="Z26" s="19">
        <f t="shared" si="18"/>
        <v>0</v>
      </c>
      <c r="AA26" s="15">
        <f t="shared" si="38"/>
        <v>36131.62276668469</v>
      </c>
      <c r="AB26" s="15">
        <f t="shared" si="39"/>
        <v>108.06176708251394</v>
      </c>
      <c r="AC26" s="15">
        <f t="shared" si="40"/>
        <v>-290877.4470692387</v>
      </c>
      <c r="AD26" s="15">
        <f t="shared" si="41"/>
        <v>863.37861189354169</v>
      </c>
      <c r="AE26" s="15">
        <f t="shared" si="42"/>
        <v>377417.00397190836</v>
      </c>
      <c r="AF26" s="19">
        <f t="shared" si="43"/>
        <v>42652549.805834822</v>
      </c>
      <c r="AG26" s="20">
        <f t="shared" si="44"/>
        <v>0</v>
      </c>
      <c r="AH26" s="20"/>
      <c r="AI26" s="16">
        <f t="shared" si="19"/>
        <v>0</v>
      </c>
      <c r="AJ26" s="16">
        <f t="shared" si="20"/>
        <v>500000</v>
      </c>
      <c r="AK26" s="16">
        <f t="shared" si="45"/>
        <v>500000</v>
      </c>
      <c r="AL26" s="16">
        <f t="shared" ca="1" si="46"/>
        <v>447224.83083049394</v>
      </c>
      <c r="AM26" s="17">
        <f ca="1">IF($F$13,OFFSET(product_specs!$I$5,MIN(10,saving_model!BD26),saving_model!$F$15),0)</f>
        <v>0</v>
      </c>
      <c r="AN26" s="16">
        <f t="shared" si="21"/>
        <v>447224.83083049394</v>
      </c>
      <c r="AO26" s="16">
        <f t="shared" si="55"/>
        <v>449113.33342903567</v>
      </c>
      <c r="AP26" s="16">
        <f t="shared" si="22"/>
        <v>0</v>
      </c>
      <c r="AQ26" s="16">
        <f t="shared" si="47"/>
        <v>0</v>
      </c>
      <c r="AR26" s="16">
        <f t="shared" si="48"/>
        <v>50886.666570964328</v>
      </c>
      <c r="AS26" s="15">
        <f t="shared" si="23"/>
        <v>374.26111119086312</v>
      </c>
      <c r="AT26" s="24">
        <f t="shared" si="24"/>
        <v>1.1193329811591199</v>
      </c>
      <c r="AU26" s="15">
        <f t="shared" si="49"/>
        <v>-3026.2443087393613</v>
      </c>
      <c r="AV26" s="22">
        <f>return!Q10</f>
        <v>-6.7439009529052241E-3</v>
      </c>
      <c r="AW26" s="7">
        <f t="shared" si="25"/>
        <v>1.003322283542089</v>
      </c>
      <c r="AX26" s="7"/>
      <c r="AY26">
        <f t="shared" si="50"/>
        <v>0</v>
      </c>
      <c r="AZ26">
        <f t="shared" si="26"/>
        <v>96.541215975438419</v>
      </c>
      <c r="BA26">
        <f t="shared" si="27"/>
        <v>1.9305247660114323E-3</v>
      </c>
      <c r="BB26">
        <f t="shared" si="51"/>
        <v>0.84390887525419178</v>
      </c>
      <c r="BD26">
        <f t="shared" si="28"/>
        <v>0</v>
      </c>
      <c r="BE26">
        <f t="shared" si="29"/>
        <v>0</v>
      </c>
      <c r="BF26">
        <f t="shared" si="52"/>
        <v>1.999689714393682E-5</v>
      </c>
      <c r="BG26">
        <f>VLOOKUP(MIN(120,BH26),mortality!$B$4:$H$106,saving_model!BE26+2,FALSE)</f>
        <v>2.3993637567701445E-4</v>
      </c>
      <c r="BH26">
        <f t="shared" si="30"/>
        <v>20</v>
      </c>
      <c r="BI26" s="8">
        <f t="shared" si="53"/>
        <v>8.7416109546967213E-3</v>
      </c>
      <c r="BJ26" s="6">
        <f>VLOOKUP(saving_model!BD26,lapse!$B$4:$C$134,2,FALSE)</f>
        <v>0.1</v>
      </c>
      <c r="BL26">
        <f>discount_curve!K11</f>
        <v>1</v>
      </c>
    </row>
    <row r="27" spans="1:64" x14ac:dyDescent="0.55000000000000004">
      <c r="A27">
        <f t="shared" si="54"/>
        <v>5</v>
      </c>
      <c r="B27" s="16">
        <f t="shared" ca="1" si="31"/>
        <v>31551.379136745498</v>
      </c>
      <c r="C27" s="16">
        <f t="shared" si="5"/>
        <v>0</v>
      </c>
      <c r="D27">
        <f t="shared" si="32"/>
        <v>956.80530126446956</v>
      </c>
      <c r="E27">
        <f t="shared" ca="1" si="33"/>
        <v>373313.11163256486</v>
      </c>
      <c r="F27" s="19">
        <f t="shared" si="34"/>
        <v>0</v>
      </c>
      <c r="G27">
        <f t="shared" si="6"/>
        <v>4003.8729352089049</v>
      </c>
      <c r="H27">
        <f t="shared" si="7"/>
        <v>0</v>
      </c>
      <c r="I27" s="16">
        <f t="shared" si="35"/>
        <v>177740.91824891648</v>
      </c>
      <c r="J27" s="19">
        <f t="shared" si="36"/>
        <v>-232084.25075686723</v>
      </c>
      <c r="K27" s="19"/>
      <c r="L27" s="16">
        <f t="shared" si="8"/>
        <v>0</v>
      </c>
      <c r="M27" s="16">
        <f t="shared" ca="1" si="9"/>
        <v>0</v>
      </c>
      <c r="N27" s="16">
        <f t="shared" si="10"/>
        <v>35543.791504862347</v>
      </c>
      <c r="O27" s="16">
        <f t="shared" si="3"/>
        <v>4003.8729352089049</v>
      </c>
      <c r="P27" s="16">
        <f t="shared" si="4"/>
        <v>0</v>
      </c>
      <c r="Q27" s="16">
        <f t="shared" ca="1" si="11"/>
        <v>31539.91856965344</v>
      </c>
      <c r="R27">
        <f t="shared" si="12"/>
        <v>114.27531485760336</v>
      </c>
      <c r="S27" s="16">
        <f t="shared" si="13"/>
        <v>102.81474776261246</v>
      </c>
      <c r="T27" s="21">
        <f t="shared" si="14"/>
        <v>11.460567094990907</v>
      </c>
      <c r="U27" s="16">
        <f t="shared" ca="1" si="15"/>
        <v>31551.37913674843</v>
      </c>
      <c r="V27" s="21">
        <f t="shared" ca="1" si="16"/>
        <v>-2.9322109185159206E-3</v>
      </c>
      <c r="W27" s="16"/>
      <c r="X27" s="16">
        <f t="shared" si="37"/>
        <v>42652549.805834807</v>
      </c>
      <c r="Y27" s="16">
        <f t="shared" si="17"/>
        <v>0</v>
      </c>
      <c r="Z27" s="19">
        <f t="shared" si="18"/>
        <v>0</v>
      </c>
      <c r="AA27" s="15">
        <f t="shared" si="38"/>
        <v>35543.791504862347</v>
      </c>
      <c r="AB27" s="15">
        <f t="shared" si="39"/>
        <v>114.27531485760336</v>
      </c>
      <c r="AC27" s="15">
        <f t="shared" si="40"/>
        <v>177740.91824891648</v>
      </c>
      <c r="AD27" s="15">
        <f t="shared" si="41"/>
        <v>853.99055350185711</v>
      </c>
      <c r="AE27" s="15">
        <f t="shared" si="42"/>
        <v>373313.11163256486</v>
      </c>
      <c r="AF27" s="19">
        <f t="shared" si="43"/>
        <v>42420465.55507794</v>
      </c>
      <c r="AG27" s="20">
        <f t="shared" si="44"/>
        <v>0</v>
      </c>
      <c r="AH27" s="20"/>
      <c r="AI27" s="16">
        <f t="shared" si="19"/>
        <v>0</v>
      </c>
      <c r="AJ27" s="16">
        <f t="shared" si="20"/>
        <v>500000</v>
      </c>
      <c r="AK27" s="16">
        <f t="shared" si="45"/>
        <v>500000</v>
      </c>
      <c r="AL27" s="16">
        <f t="shared" ca="1" si="46"/>
        <v>446271.85508549272</v>
      </c>
      <c r="AM27" s="17">
        <f ca="1">IF($F$13,OFFSET(product_specs!$I$5,MIN(10,saving_model!BD27),saving_model!$F$15),0)</f>
        <v>0</v>
      </c>
      <c r="AN27" s="16">
        <f t="shared" si="21"/>
        <v>446271.85508549272</v>
      </c>
      <c r="AO27" s="16">
        <f t="shared" si="55"/>
        <v>445711.70867612422</v>
      </c>
      <c r="AP27" s="16">
        <f t="shared" si="22"/>
        <v>0</v>
      </c>
      <c r="AQ27" s="16">
        <f t="shared" si="47"/>
        <v>0</v>
      </c>
      <c r="AR27" s="16">
        <f t="shared" si="48"/>
        <v>54288.291323875776</v>
      </c>
      <c r="AS27" s="15">
        <f t="shared" si="23"/>
        <v>371.42642389677025</v>
      </c>
      <c r="AT27" s="24">
        <f t="shared" si="24"/>
        <v>1.1941571154959838</v>
      </c>
      <c r="AU27" s="15">
        <f t="shared" si="49"/>
        <v>1865.5339807613873</v>
      </c>
      <c r="AV27" s="22">
        <f>return!Q11</f>
        <v>4.1890191780402652E-3</v>
      </c>
      <c r="AW27" s="7">
        <f t="shared" si="25"/>
        <v>1.00415457761726</v>
      </c>
      <c r="AX27" s="7"/>
      <c r="AY27">
        <f t="shared" si="50"/>
        <v>0</v>
      </c>
      <c r="AZ27">
        <f t="shared" si="26"/>
        <v>95.695376575418223</v>
      </c>
      <c r="BA27">
        <f t="shared" si="27"/>
        <v>1.9136106025289391E-3</v>
      </c>
      <c r="BB27">
        <f t="shared" si="51"/>
        <v>0.83651502414609791</v>
      </c>
      <c r="BD27">
        <f t="shared" si="28"/>
        <v>0</v>
      </c>
      <c r="BE27">
        <f t="shared" si="29"/>
        <v>0</v>
      </c>
      <c r="BF27">
        <f t="shared" si="52"/>
        <v>1.999689714393682E-5</v>
      </c>
      <c r="BG27">
        <f>VLOOKUP(MIN(120,BH27),mortality!$B$4:$H$106,saving_model!BE27+2,FALSE)</f>
        <v>2.3993637567701445E-4</v>
      </c>
      <c r="BH27">
        <f t="shared" si="30"/>
        <v>20</v>
      </c>
      <c r="BI27" s="8">
        <f t="shared" si="53"/>
        <v>8.7416109546967213E-3</v>
      </c>
      <c r="BJ27" s="6">
        <f>VLOOKUP(saving_model!BD27,lapse!$B$4:$C$134,2,FALSE)</f>
        <v>0.1</v>
      </c>
      <c r="BL27">
        <f>discount_curve!K12</f>
        <v>1</v>
      </c>
    </row>
    <row r="28" spans="1:64" x14ac:dyDescent="0.55000000000000004">
      <c r="A28">
        <f t="shared" si="54"/>
        <v>6</v>
      </c>
      <c r="B28" s="16">
        <f t="shared" ca="1" si="31"/>
        <v>31388.597859097586</v>
      </c>
      <c r="C28" s="16">
        <f t="shared" si="5"/>
        <v>0</v>
      </c>
      <c r="D28">
        <f t="shared" si="32"/>
        <v>948.42231567866986</v>
      </c>
      <c r="E28">
        <f t="shared" ca="1" si="33"/>
        <v>370938.6139718112</v>
      </c>
      <c r="F28" s="19">
        <f t="shared" si="34"/>
        <v>0</v>
      </c>
      <c r="G28">
        <f t="shared" si="6"/>
        <v>3972.0855358452854</v>
      </c>
      <c r="H28">
        <f t="shared" si="7"/>
        <v>0</v>
      </c>
      <c r="I28" s="16">
        <f t="shared" si="35"/>
        <v>98588.610968470632</v>
      </c>
      <c r="J28" s="19">
        <f t="shared" si="36"/>
        <v>-308659.10871396214</v>
      </c>
      <c r="K28" s="19"/>
      <c r="L28" s="16">
        <f t="shared" si="8"/>
        <v>0</v>
      </c>
      <c r="M28" s="16">
        <f t="shared" ca="1" si="9"/>
        <v>0</v>
      </c>
      <c r="N28" s="16">
        <f t="shared" si="10"/>
        <v>35350.38796256495</v>
      </c>
      <c r="O28" s="16">
        <f t="shared" si="3"/>
        <v>3972.0855358452854</v>
      </c>
      <c r="P28" s="16">
        <f t="shared" si="4"/>
        <v>0</v>
      </c>
      <c r="Q28" s="16">
        <f t="shared" ca="1" si="11"/>
        <v>31378.302426719663</v>
      </c>
      <c r="R28">
        <f t="shared" si="12"/>
        <v>110.15909209344755</v>
      </c>
      <c r="S28" s="16">
        <f t="shared" si="13"/>
        <v>99.863659713783477</v>
      </c>
      <c r="T28" s="21">
        <f t="shared" si="14"/>
        <v>10.295432379664078</v>
      </c>
      <c r="U28" s="16">
        <f t="shared" ca="1" si="15"/>
        <v>31388.597859099329</v>
      </c>
      <c r="V28" s="21">
        <f t="shared" ca="1" si="16"/>
        <v>-1.7425918485969305E-3</v>
      </c>
      <c r="W28" s="16"/>
      <c r="X28" s="16">
        <f t="shared" si="37"/>
        <v>42420465.55507794</v>
      </c>
      <c r="Y28" s="16">
        <f t="shared" si="17"/>
        <v>0</v>
      </c>
      <c r="Z28" s="19">
        <f t="shared" si="18"/>
        <v>0</v>
      </c>
      <c r="AA28" s="15">
        <f t="shared" si="38"/>
        <v>35350.38796256495</v>
      </c>
      <c r="AB28" s="15">
        <f t="shared" si="39"/>
        <v>110.15909209344755</v>
      </c>
      <c r="AC28" s="15">
        <f t="shared" si="40"/>
        <v>98588.610968470632</v>
      </c>
      <c r="AD28" s="15">
        <f t="shared" si="41"/>
        <v>848.55865596488638</v>
      </c>
      <c r="AE28" s="15">
        <f t="shared" si="42"/>
        <v>370938.6139718112</v>
      </c>
      <c r="AF28" s="19">
        <f t="shared" si="43"/>
        <v>42111806.446363978</v>
      </c>
      <c r="AG28" s="20">
        <f t="shared" si="44"/>
        <v>0</v>
      </c>
      <c r="AH28" s="20"/>
      <c r="AI28" s="16">
        <f t="shared" si="19"/>
        <v>0</v>
      </c>
      <c r="AJ28" s="16">
        <f>$C$13*IF(A28&lt;$C$10*12,1,0)</f>
        <v>500000</v>
      </c>
      <c r="AK28" s="16">
        <f t="shared" si="45"/>
        <v>500000</v>
      </c>
      <c r="AL28" s="16">
        <f t="shared" ca="1" si="46"/>
        <v>447352.74673375685</v>
      </c>
      <c r="AM28" s="17">
        <f ca="1">IF($F$13,OFFSET(product_specs!$I$5,MIN(10,saving_model!BD28),saving_model!$F$15),0)</f>
        <v>0</v>
      </c>
      <c r="AN28" s="16">
        <f t="shared" si="21"/>
        <v>447352.74673375685</v>
      </c>
      <c r="AO28" s="16">
        <f t="shared" si="55"/>
        <v>447204.62207587337</v>
      </c>
      <c r="AP28" s="16">
        <f t="shared" si="22"/>
        <v>0</v>
      </c>
      <c r="AQ28" s="16">
        <f t="shared" si="47"/>
        <v>0</v>
      </c>
      <c r="AR28" s="16">
        <f t="shared" si="48"/>
        <v>52795.377924126631</v>
      </c>
      <c r="AS28" s="15">
        <f t="shared" si="23"/>
        <v>372.67051839656114</v>
      </c>
      <c r="AT28" s="24">
        <f t="shared" si="24"/>
        <v>1.1613181162264363</v>
      </c>
      <c r="AU28" s="15">
        <f t="shared" si="49"/>
        <v>1043.9129887924785</v>
      </c>
      <c r="AV28" s="22">
        <f>return!Q12</f>
        <v>2.3362601942298333E-3</v>
      </c>
      <c r="AW28" s="7">
        <f t="shared" si="25"/>
        <v>1.0049875621120887</v>
      </c>
      <c r="AX28" s="7"/>
      <c r="AY28">
        <f t="shared" si="50"/>
        <v>0</v>
      </c>
      <c r="AZ28">
        <f t="shared" si="26"/>
        <v>94.856947940669599</v>
      </c>
      <c r="BA28">
        <f t="shared" si="27"/>
        <v>1.8968446313573396E-3</v>
      </c>
      <c r="BB28">
        <f t="shared" si="51"/>
        <v>0.82918595376944515</v>
      </c>
      <c r="BD28">
        <f t="shared" si="28"/>
        <v>0</v>
      </c>
      <c r="BE28">
        <f t="shared" si="29"/>
        <v>0</v>
      </c>
      <c r="BF28">
        <f t="shared" si="52"/>
        <v>1.999689714393682E-5</v>
      </c>
      <c r="BG28">
        <f>VLOOKUP(MIN(120,BH28),mortality!$B$4:$H$106,saving_model!BE28+2,FALSE)</f>
        <v>2.3993637567701445E-4</v>
      </c>
      <c r="BH28">
        <f t="shared" si="30"/>
        <v>20</v>
      </c>
      <c r="BI28" s="8">
        <f t="shared" si="53"/>
        <v>8.7416109546967213E-3</v>
      </c>
      <c r="BJ28" s="6">
        <f>VLOOKUP(saving_model!BD28,lapse!$B$4:$C$134,2,FALSE)</f>
        <v>0.1</v>
      </c>
      <c r="BL28">
        <f>discount_curve!K13</f>
        <v>1</v>
      </c>
    </row>
    <row r="29" spans="1:64" x14ac:dyDescent="0.55000000000000004">
      <c r="A29">
        <f t="shared" si="54"/>
        <v>7</v>
      </c>
      <c r="B29" s="16">
        <f t="shared" ca="1" si="31"/>
        <v>31164.397661500843</v>
      </c>
      <c r="C29" s="16">
        <f t="shared" si="5"/>
        <v>0</v>
      </c>
      <c r="D29">
        <f t="shared" si="32"/>
        <v>940.11277705981183</v>
      </c>
      <c r="E29">
        <f t="shared" ca="1" si="33"/>
        <v>368981.18983753369</v>
      </c>
      <c r="F29" s="19">
        <f t="shared" si="34"/>
        <v>0</v>
      </c>
      <c r="G29">
        <f t="shared" si="6"/>
        <v>3940.5505018225876</v>
      </c>
      <c r="H29">
        <f t="shared" si="7"/>
        <v>0</v>
      </c>
      <c r="I29" s="16">
        <f t="shared" si="35"/>
        <v>266798.02187007852</v>
      </c>
      <c r="J29" s="19">
        <f t="shared" si="36"/>
        <v>-138228.22890783846</v>
      </c>
      <c r="K29" s="19"/>
      <c r="L29" s="16">
        <f t="shared" si="8"/>
        <v>0</v>
      </c>
      <c r="M29" s="16">
        <f t="shared" ca="1" si="9"/>
        <v>0</v>
      </c>
      <c r="N29" s="16">
        <f t="shared" si="10"/>
        <v>35093.172038636651</v>
      </c>
      <c r="O29" s="16">
        <f t="shared" si="3"/>
        <v>3940.5505018225876</v>
      </c>
      <c r="P29" s="16">
        <f t="shared" si="4"/>
        <v>0</v>
      </c>
      <c r="Q29" s="16">
        <f t="shared" ca="1" si="11"/>
        <v>31152.621536814062</v>
      </c>
      <c r="R29">
        <f t="shared" si="12"/>
        <v>107.80804650714532</v>
      </c>
      <c r="S29" s="16">
        <f t="shared" si="13"/>
        <v>96.03192181443228</v>
      </c>
      <c r="T29" s="21">
        <f t="shared" si="14"/>
        <v>11.77612469271304</v>
      </c>
      <c r="U29" s="16">
        <f t="shared" ca="1" si="15"/>
        <v>31164.397661506777</v>
      </c>
      <c r="V29" s="21">
        <f t="shared" ca="1" si="16"/>
        <v>-5.9335434343665838E-3</v>
      </c>
      <c r="W29" s="16"/>
      <c r="X29" s="16">
        <f t="shared" si="37"/>
        <v>42111806.446363978</v>
      </c>
      <c r="Y29" s="16">
        <f t="shared" si="17"/>
        <v>0</v>
      </c>
      <c r="Z29" s="19">
        <f t="shared" si="18"/>
        <v>0</v>
      </c>
      <c r="AA29" s="15">
        <f t="shared" si="38"/>
        <v>35093.172038636651</v>
      </c>
      <c r="AB29" s="15">
        <f t="shared" si="39"/>
        <v>107.80804650714532</v>
      </c>
      <c r="AC29" s="15">
        <f t="shared" si="40"/>
        <v>266798.02187007852</v>
      </c>
      <c r="AD29" s="15">
        <f t="shared" si="41"/>
        <v>844.08085524537955</v>
      </c>
      <c r="AE29" s="15">
        <f t="shared" si="42"/>
        <v>368981.18983753369</v>
      </c>
      <c r="AF29" s="19">
        <f t="shared" si="43"/>
        <v>41973578.21745614</v>
      </c>
      <c r="AG29" s="20">
        <f t="shared" si="44"/>
        <v>0</v>
      </c>
      <c r="AH29" s="20"/>
      <c r="AI29" s="16">
        <f t="shared" si="19"/>
        <v>0</v>
      </c>
      <c r="AJ29" s="16">
        <f t="shared" ref="AJ29:AJ92" si="56">$C$13*IF(A29&lt;$C$10*12,1,0)</f>
        <v>500000</v>
      </c>
      <c r="AK29" s="16">
        <f t="shared" si="45"/>
        <v>500000</v>
      </c>
      <c r="AL29" s="16">
        <f t="shared" ca="1" si="46"/>
        <v>448925.31823959964</v>
      </c>
      <c r="AM29" s="17">
        <f ca="1">IF($F$13,OFFSET(product_specs!$I$5,MIN(10,saving_model!BD29),saving_model!$F$15),0)</f>
        <v>0</v>
      </c>
      <c r="AN29" s="16">
        <f t="shared" si="21"/>
        <v>448925.31823959964</v>
      </c>
      <c r="AO29" s="16">
        <f t="shared" si="55"/>
        <v>447874.70322815306</v>
      </c>
      <c r="AP29" s="16">
        <f t="shared" si="22"/>
        <v>0</v>
      </c>
      <c r="AQ29" s="16">
        <f t="shared" si="47"/>
        <v>0</v>
      </c>
      <c r="AR29" s="16">
        <f t="shared" si="48"/>
        <v>52125.296771846944</v>
      </c>
      <c r="AS29" s="15">
        <f t="shared" si="23"/>
        <v>373.22891935679422</v>
      </c>
      <c r="AT29" s="24">
        <f t="shared" si="24"/>
        <v>1.1465786179581858</v>
      </c>
      <c r="AU29" s="15">
        <f t="shared" si="49"/>
        <v>2849.9810188426918</v>
      </c>
      <c r="AV29" s="22">
        <f>return!Q13</f>
        <v>6.368668003660316E-3</v>
      </c>
      <c r="AW29" s="7">
        <f t="shared" si="25"/>
        <v>1.0058212375993045</v>
      </c>
      <c r="AX29" s="7"/>
      <c r="AY29">
        <f t="shared" si="50"/>
        <v>0</v>
      </c>
      <c r="AZ29">
        <f t="shared" si="26"/>
        <v>94.025865142268799</v>
      </c>
      <c r="BA29">
        <f t="shared" si="27"/>
        <v>1.8802255541196236E-3</v>
      </c>
      <c r="BB29">
        <f t="shared" si="51"/>
        <v>0.82192109655219237</v>
      </c>
      <c r="BD29">
        <f t="shared" si="28"/>
        <v>0</v>
      </c>
      <c r="BE29">
        <f t="shared" si="29"/>
        <v>0</v>
      </c>
      <c r="BF29">
        <f t="shared" si="52"/>
        <v>1.999689714393682E-5</v>
      </c>
      <c r="BG29">
        <f>VLOOKUP(MIN(120,BH29),mortality!$B$4:$H$106,saving_model!BE29+2,FALSE)</f>
        <v>2.3993637567701445E-4</v>
      </c>
      <c r="BH29">
        <f t="shared" si="30"/>
        <v>20</v>
      </c>
      <c r="BI29" s="8">
        <f t="shared" si="53"/>
        <v>8.7416109546967213E-3</v>
      </c>
      <c r="BJ29" s="6">
        <f>VLOOKUP(saving_model!BD29,lapse!$B$4:$C$134,2,FALSE)</f>
        <v>0.1</v>
      </c>
      <c r="BL29">
        <f>discount_curve!K14</f>
        <v>1</v>
      </c>
    </row>
    <row r="30" spans="1:64" x14ac:dyDescent="0.55000000000000004">
      <c r="A30">
        <f t="shared" si="54"/>
        <v>8</v>
      </c>
      <c r="B30" s="16">
        <f t="shared" ca="1" si="31"/>
        <v>31076.300237914082</v>
      </c>
      <c r="C30" s="16">
        <f t="shared" si="5"/>
        <v>0</v>
      </c>
      <c r="D30">
        <f t="shared" si="32"/>
        <v>931.87604190721231</v>
      </c>
      <c r="E30">
        <f t="shared" ca="1" si="33"/>
        <v>366179.65778112254</v>
      </c>
      <c r="F30" s="19">
        <f t="shared" si="34"/>
        <v>0</v>
      </c>
      <c r="G30">
        <f t="shared" si="6"/>
        <v>3909.2658295712667</v>
      </c>
      <c r="H30">
        <f t="shared" si="7"/>
        <v>0</v>
      </c>
      <c r="I30" s="16">
        <f t="shared" si="35"/>
        <v>-96367.540514595836</v>
      </c>
      <c r="J30" s="19">
        <f t="shared" si="36"/>
        <v>-498464.64040511101</v>
      </c>
      <c r="K30" s="19"/>
      <c r="L30" s="16">
        <f t="shared" si="8"/>
        <v>0</v>
      </c>
      <c r="M30" s="16">
        <f t="shared" ca="1" si="9"/>
        <v>0</v>
      </c>
      <c r="N30" s="16">
        <f t="shared" si="10"/>
        <v>34977.98184788011</v>
      </c>
      <c r="O30" s="16">
        <f t="shared" si="3"/>
        <v>3909.2658295712667</v>
      </c>
      <c r="P30" s="16">
        <f t="shared" si="4"/>
        <v>0</v>
      </c>
      <c r="Q30" s="16">
        <f t="shared" ca="1" si="11"/>
        <v>31068.716018308842</v>
      </c>
      <c r="R30">
        <f t="shared" si="12"/>
        <v>101.78818708273047</v>
      </c>
      <c r="S30" s="16">
        <f t="shared" si="13"/>
        <v>94.203967486714305</v>
      </c>
      <c r="T30" s="21">
        <f t="shared" si="14"/>
        <v>7.5842195960161689</v>
      </c>
      <c r="U30" s="16">
        <f t="shared" ca="1" si="15"/>
        <v>31076.300237904859</v>
      </c>
      <c r="V30" s="21">
        <f t="shared" ca="1" si="16"/>
        <v>9.2222762759774923E-3</v>
      </c>
      <c r="W30" s="16"/>
      <c r="X30" s="16">
        <f t="shared" si="37"/>
        <v>41973578.21745614</v>
      </c>
      <c r="Y30" s="16">
        <f t="shared" si="17"/>
        <v>0</v>
      </c>
      <c r="Z30" s="19">
        <f t="shared" si="18"/>
        <v>0</v>
      </c>
      <c r="AA30" s="15">
        <f t="shared" si="38"/>
        <v>34977.98184788011</v>
      </c>
      <c r="AB30" s="15">
        <f t="shared" si="39"/>
        <v>101.78818708273047</v>
      </c>
      <c r="AC30" s="15">
        <f t="shared" si="40"/>
        <v>-96367.540514595836</v>
      </c>
      <c r="AD30" s="15">
        <f t="shared" si="41"/>
        <v>837.67207442049801</v>
      </c>
      <c r="AE30" s="15">
        <f t="shared" si="42"/>
        <v>366179.65778112254</v>
      </c>
      <c r="AF30" s="19">
        <f t="shared" si="43"/>
        <v>41475113.577051036</v>
      </c>
      <c r="AG30" s="20">
        <f t="shared" si="44"/>
        <v>0</v>
      </c>
      <c r="AH30" s="20"/>
      <c r="AI30" s="16">
        <f t="shared" si="19"/>
        <v>0</v>
      </c>
      <c r="AJ30" s="16">
        <f t="shared" si="56"/>
        <v>500000</v>
      </c>
      <c r="AK30" s="16">
        <f t="shared" si="45"/>
        <v>500000</v>
      </c>
      <c r="AL30" s="16">
        <f t="shared" ca="1" si="46"/>
        <v>449454.66819067858</v>
      </c>
      <c r="AM30" s="17">
        <f ca="1">IF($F$13,OFFSET(product_specs!$I$5,MIN(10,saving_model!BD30),saving_model!$F$15),0)</f>
        <v>0</v>
      </c>
      <c r="AN30" s="16">
        <f t="shared" si="21"/>
        <v>449454.66819067858</v>
      </c>
      <c r="AO30" s="16">
        <f t="shared" si="55"/>
        <v>450350.30874902097</v>
      </c>
      <c r="AP30" s="16">
        <f t="shared" si="22"/>
        <v>0</v>
      </c>
      <c r="AQ30" s="16">
        <f t="shared" si="47"/>
        <v>0</v>
      </c>
      <c r="AR30" s="16">
        <f t="shared" si="48"/>
        <v>49649.691250979027</v>
      </c>
      <c r="AS30" s="15">
        <f t="shared" si="23"/>
        <v>375.29192395751744</v>
      </c>
      <c r="AT30" s="24">
        <f t="shared" si="24"/>
        <v>1.0921237460914524</v>
      </c>
      <c r="AU30" s="15">
        <f t="shared" si="49"/>
        <v>-1038.5130212774907</v>
      </c>
      <c r="AV30" s="22">
        <f>return!Q14</f>
        <v>-2.3079404478089094E-3</v>
      </c>
      <c r="AW30" s="7">
        <f t="shared" si="25"/>
        <v>1.006655604652112</v>
      </c>
      <c r="AX30" s="7"/>
      <c r="AY30">
        <f t="shared" si="50"/>
        <v>0</v>
      </c>
      <c r="AZ30">
        <f t="shared" si="26"/>
        <v>93.202063820162493</v>
      </c>
      <c r="BA30">
        <f t="shared" si="27"/>
        <v>1.8637520838144246E-3</v>
      </c>
      <c r="BB30">
        <f t="shared" si="51"/>
        <v>0.81471988989504263</v>
      </c>
      <c r="BD30">
        <f t="shared" si="28"/>
        <v>0</v>
      </c>
      <c r="BE30">
        <f t="shared" si="29"/>
        <v>0</v>
      </c>
      <c r="BF30">
        <f t="shared" si="52"/>
        <v>1.999689714393682E-5</v>
      </c>
      <c r="BG30">
        <f>VLOOKUP(MIN(120,BH30),mortality!$B$4:$H$106,saving_model!BE30+2,FALSE)</f>
        <v>2.3993637567701445E-4</v>
      </c>
      <c r="BH30">
        <f t="shared" si="30"/>
        <v>20</v>
      </c>
      <c r="BI30" s="8">
        <f t="shared" si="53"/>
        <v>8.7416109546967213E-3</v>
      </c>
      <c r="BJ30" s="6">
        <f>VLOOKUP(saving_model!BD30,lapse!$B$4:$C$134,2,FALSE)</f>
        <v>0.1</v>
      </c>
      <c r="BL30">
        <f>discount_curve!K15</f>
        <v>1</v>
      </c>
    </row>
    <row r="31" spans="1:64" x14ac:dyDescent="0.55000000000000004">
      <c r="A31">
        <f t="shared" si="54"/>
        <v>9</v>
      </c>
      <c r="B31" s="16">
        <f t="shared" ca="1" si="31"/>
        <v>30694.229829067132</v>
      </c>
      <c r="C31" s="16">
        <f t="shared" si="5"/>
        <v>0</v>
      </c>
      <c r="D31">
        <f t="shared" si="32"/>
        <v>923.71147235817591</v>
      </c>
      <c r="E31">
        <f t="shared" ca="1" si="33"/>
        <v>362740.43097052054</v>
      </c>
      <c r="F31" s="19">
        <f t="shared" si="34"/>
        <v>0</v>
      </c>
      <c r="G31">
        <f t="shared" si="6"/>
        <v>3878.2295314284406</v>
      </c>
      <c r="H31">
        <f t="shared" si="7"/>
        <v>0</v>
      </c>
      <c r="I31" s="16">
        <f t="shared" si="35"/>
        <v>111939.26055118137</v>
      </c>
      <c r="J31" s="19">
        <f t="shared" si="36"/>
        <v>-286297.34125219285</v>
      </c>
      <c r="K31" s="19"/>
      <c r="L31" s="16">
        <f t="shared" si="8"/>
        <v>0</v>
      </c>
      <c r="M31" s="16">
        <f t="shared" ca="1" si="9"/>
        <v>0</v>
      </c>
      <c r="N31" s="16">
        <f t="shared" si="10"/>
        <v>34562.594647542523</v>
      </c>
      <c r="O31" s="16">
        <f t="shared" si="3"/>
        <v>3878.2295314284406</v>
      </c>
      <c r="P31" s="16">
        <f t="shared" si="4"/>
        <v>0</v>
      </c>
      <c r="Q31" s="16">
        <f t="shared" ca="1" si="11"/>
        <v>30684.365116114081</v>
      </c>
      <c r="R31">
        <f t="shared" si="12"/>
        <v>103.77168133726795</v>
      </c>
      <c r="S31" s="16">
        <f t="shared" si="13"/>
        <v>93.906968392838621</v>
      </c>
      <c r="T31" s="21">
        <f t="shared" si="14"/>
        <v>9.8647129444293284</v>
      </c>
      <c r="U31" s="16">
        <f t="shared" ca="1" si="15"/>
        <v>30694.229829058509</v>
      </c>
      <c r="V31" s="21">
        <f t="shared" ca="1" si="16"/>
        <v>8.6220097728073597E-3</v>
      </c>
      <c r="W31" s="16"/>
      <c r="X31" s="16">
        <f t="shared" si="37"/>
        <v>41475113.577051029</v>
      </c>
      <c r="Y31" s="16">
        <f t="shared" si="17"/>
        <v>0</v>
      </c>
      <c r="Z31" s="19">
        <f t="shared" si="18"/>
        <v>0</v>
      </c>
      <c r="AA31" s="15">
        <f t="shared" si="38"/>
        <v>34562.594647542523</v>
      </c>
      <c r="AB31" s="15">
        <f t="shared" si="39"/>
        <v>103.77168133726795</v>
      </c>
      <c r="AC31" s="15">
        <f t="shared" si="40"/>
        <v>111939.26055118137</v>
      </c>
      <c r="AD31" s="15">
        <f t="shared" si="41"/>
        <v>829.80450396533729</v>
      </c>
      <c r="AE31" s="15">
        <f t="shared" si="42"/>
        <v>362740.43097052054</v>
      </c>
      <c r="AF31" s="19">
        <f t="shared" si="43"/>
        <v>41188816.235798851</v>
      </c>
      <c r="AG31" s="20">
        <f t="shared" si="44"/>
        <v>0</v>
      </c>
      <c r="AH31" s="20"/>
      <c r="AI31" s="16">
        <f t="shared" si="19"/>
        <v>0</v>
      </c>
      <c r="AJ31" s="16">
        <f t="shared" si="56"/>
        <v>500000</v>
      </c>
      <c r="AK31" s="16">
        <f t="shared" si="45"/>
        <v>500000</v>
      </c>
      <c r="AL31" s="16">
        <f t="shared" ca="1" si="46"/>
        <v>449168.6683542534</v>
      </c>
      <c r="AM31" s="17">
        <f ca="1">IF($F$13,OFFSET(product_specs!$I$5,MIN(10,saving_model!BD31),saving_model!$F$15),0)</f>
        <v>0</v>
      </c>
      <c r="AN31" s="16">
        <f t="shared" si="21"/>
        <v>449168.6683542534</v>
      </c>
      <c r="AO31" s="16">
        <f t="shared" si="55"/>
        <v>448935.41168003983</v>
      </c>
      <c r="AP31" s="16">
        <f t="shared" si="22"/>
        <v>0</v>
      </c>
      <c r="AQ31" s="16">
        <f t="shared" si="47"/>
        <v>0</v>
      </c>
      <c r="AR31" s="16">
        <f t="shared" si="48"/>
        <v>51064.588319960167</v>
      </c>
      <c r="AS31" s="15">
        <f t="shared" si="23"/>
        <v>374.1128430666999</v>
      </c>
      <c r="AT31" s="24">
        <f t="shared" si="24"/>
        <v>1.1232466523648932</v>
      </c>
      <c r="AU31" s="15">
        <f t="shared" si="49"/>
        <v>1216.9855278652656</v>
      </c>
      <c r="AV31" s="22">
        <f>return!Q15</f>
        <v>2.7130931234893296E-3</v>
      </c>
      <c r="AW31" s="7">
        <f t="shared" si="25"/>
        <v>1.0074906638441912</v>
      </c>
      <c r="AX31" s="7"/>
      <c r="AY31">
        <f t="shared" si="50"/>
        <v>0</v>
      </c>
      <c r="AZ31">
        <f t="shared" si="26"/>
        <v>92.385480178183627</v>
      </c>
      <c r="BA31">
        <f t="shared" si="27"/>
        <v>1.8474229447163518E-3</v>
      </c>
      <c r="BB31">
        <f t="shared" si="51"/>
        <v>0.80758177612787529</v>
      </c>
      <c r="BD31">
        <f t="shared" si="28"/>
        <v>0</v>
      </c>
      <c r="BE31">
        <f t="shared" si="29"/>
        <v>0</v>
      </c>
      <c r="BF31">
        <f t="shared" si="52"/>
        <v>1.999689714393682E-5</v>
      </c>
      <c r="BG31">
        <f>VLOOKUP(MIN(120,BH31),mortality!$B$4:$H$106,saving_model!BE31+2,FALSE)</f>
        <v>2.3993637567701445E-4</v>
      </c>
      <c r="BH31">
        <f t="shared" si="30"/>
        <v>20</v>
      </c>
      <c r="BI31" s="8">
        <f t="shared" si="53"/>
        <v>8.7416109546967213E-3</v>
      </c>
      <c r="BJ31" s="6">
        <f>VLOOKUP(saving_model!BD31,lapse!$B$4:$C$134,2,FALSE)</f>
        <v>0.1</v>
      </c>
      <c r="BL31">
        <f>discount_curve!K16</f>
        <v>1</v>
      </c>
    </row>
    <row r="32" spans="1:64" x14ac:dyDescent="0.55000000000000004">
      <c r="A32">
        <f t="shared" si="54"/>
        <v>10</v>
      </c>
      <c r="B32" s="16">
        <f t="shared" ca="1" si="31"/>
        <v>30484.350400132127</v>
      </c>
      <c r="C32" s="16">
        <f t="shared" si="5"/>
        <v>0</v>
      </c>
      <c r="D32">
        <f t="shared" si="32"/>
        <v>915.61843613859901</v>
      </c>
      <c r="E32">
        <f t="shared" ca="1" si="33"/>
        <v>359428.45664636971</v>
      </c>
      <c r="F32" s="19">
        <f t="shared" si="34"/>
        <v>0</v>
      </c>
      <c r="G32">
        <f t="shared" si="6"/>
        <v>3847.4396355116096</v>
      </c>
      <c r="H32">
        <f t="shared" si="7"/>
        <v>0</v>
      </c>
      <c r="I32" s="16">
        <f t="shared" si="35"/>
        <v>-72899.485940152284</v>
      </c>
      <c r="J32" s="19">
        <f t="shared" si="36"/>
        <v>-467575.35105830431</v>
      </c>
      <c r="K32" s="19"/>
      <c r="L32" s="16">
        <f t="shared" si="8"/>
        <v>0</v>
      </c>
      <c r="M32" s="16">
        <f t="shared" ca="1" si="9"/>
        <v>0</v>
      </c>
      <c r="N32" s="16">
        <f t="shared" si="10"/>
        <v>34324.013529832366</v>
      </c>
      <c r="O32" s="16">
        <f t="shared" si="3"/>
        <v>3847.4396355116096</v>
      </c>
      <c r="P32" s="16">
        <f t="shared" si="4"/>
        <v>0</v>
      </c>
      <c r="Q32" s="16">
        <f t="shared" ca="1" si="11"/>
        <v>30476.573894320754</v>
      </c>
      <c r="R32">
        <f t="shared" si="12"/>
        <v>101.16690582989615</v>
      </c>
      <c r="S32" s="16">
        <f t="shared" si="13"/>
        <v>93.390400017898628</v>
      </c>
      <c r="T32" s="21">
        <f t="shared" si="14"/>
        <v>7.7765058119975237</v>
      </c>
      <c r="U32" s="16">
        <f t="shared" ca="1" si="15"/>
        <v>30484.350400132753</v>
      </c>
      <c r="V32" s="21">
        <f t="shared" ca="1" si="16"/>
        <v>-6.2573235481977463E-4</v>
      </c>
      <c r="W32" s="16"/>
      <c r="X32" s="16">
        <f t="shared" si="37"/>
        <v>41188816.235798836</v>
      </c>
      <c r="Y32" s="16">
        <f t="shared" si="17"/>
        <v>0</v>
      </c>
      <c r="Z32" s="19">
        <f t="shared" si="18"/>
        <v>0</v>
      </c>
      <c r="AA32" s="15">
        <f t="shared" si="38"/>
        <v>34324.013529832366</v>
      </c>
      <c r="AB32" s="15">
        <f t="shared" si="39"/>
        <v>101.16690582989615</v>
      </c>
      <c r="AC32" s="15">
        <f t="shared" si="40"/>
        <v>-72899.485940152284</v>
      </c>
      <c r="AD32" s="15">
        <f t="shared" si="41"/>
        <v>822.22803612070038</v>
      </c>
      <c r="AE32" s="15">
        <f t="shared" si="42"/>
        <v>359428.45664636971</v>
      </c>
      <c r="AF32" s="19">
        <f t="shared" si="43"/>
        <v>40721240.884740539</v>
      </c>
      <c r="AG32" s="20">
        <f t="shared" si="44"/>
        <v>0</v>
      </c>
      <c r="AH32" s="20"/>
      <c r="AI32" s="16">
        <f t="shared" si="19"/>
        <v>0</v>
      </c>
      <c r="AJ32" s="16">
        <f t="shared" si="56"/>
        <v>500000</v>
      </c>
      <c r="AK32" s="16">
        <f t="shared" si="45"/>
        <v>500000</v>
      </c>
      <c r="AL32" s="16">
        <f t="shared" ca="1" si="46"/>
        <v>449001.46374741523</v>
      </c>
      <c r="AM32" s="17">
        <f ca="1">IF($F$13,OFFSET(product_specs!$I$5,MIN(10,saving_model!BD32),saving_model!$F$15),0)</f>
        <v>0</v>
      </c>
      <c r="AN32" s="16">
        <f t="shared" si="21"/>
        <v>449001.46374741523</v>
      </c>
      <c r="AO32" s="16">
        <f t="shared" si="55"/>
        <v>449777.16111818602</v>
      </c>
      <c r="AP32" s="16">
        <f t="shared" si="22"/>
        <v>0</v>
      </c>
      <c r="AQ32" s="16">
        <f t="shared" si="47"/>
        <v>0</v>
      </c>
      <c r="AR32" s="16">
        <f t="shared" si="48"/>
        <v>50222.838881813979</v>
      </c>
      <c r="AS32" s="15">
        <f t="shared" si="23"/>
        <v>374.81430093182166</v>
      </c>
      <c r="AT32" s="24">
        <f t="shared" si="24"/>
        <v>1.1047310377357595</v>
      </c>
      <c r="AU32" s="15">
        <f t="shared" si="49"/>
        <v>-799.55667760243455</v>
      </c>
      <c r="AV32" s="22">
        <f>return!Q16</f>
        <v>-1.7791599192977792E-3</v>
      </c>
      <c r="AW32" s="7">
        <f t="shared" si="25"/>
        <v>1.0083264157496978</v>
      </c>
      <c r="AX32" s="7"/>
      <c r="AY32">
        <f t="shared" si="50"/>
        <v>0</v>
      </c>
      <c r="AZ32">
        <f t="shared" si="26"/>
        <v>91.576050979111031</v>
      </c>
      <c r="BA32">
        <f t="shared" si="27"/>
        <v>1.8312368722771979E-3</v>
      </c>
      <c r="BB32">
        <f t="shared" si="51"/>
        <v>0.80050620246655901</v>
      </c>
      <c r="BD32">
        <f t="shared" si="28"/>
        <v>0</v>
      </c>
      <c r="BE32">
        <f t="shared" si="29"/>
        <v>0</v>
      </c>
      <c r="BF32">
        <f t="shared" si="52"/>
        <v>1.999689714393682E-5</v>
      </c>
      <c r="BG32">
        <f>VLOOKUP(MIN(120,BH32),mortality!$B$4:$H$106,saving_model!BE32+2,FALSE)</f>
        <v>2.3993637567701445E-4</v>
      </c>
      <c r="BH32">
        <f t="shared" si="30"/>
        <v>20</v>
      </c>
      <c r="BI32" s="8">
        <f t="shared" si="53"/>
        <v>8.7416109546967213E-3</v>
      </c>
      <c r="BJ32" s="6">
        <f>VLOOKUP(saving_model!BD32,lapse!$B$4:$C$134,2,FALSE)</f>
        <v>0.1</v>
      </c>
      <c r="BL32">
        <f>discount_curve!K17</f>
        <v>1</v>
      </c>
    </row>
    <row r="33" spans="1:64" x14ac:dyDescent="0.55000000000000004">
      <c r="A33">
        <f t="shared" si="54"/>
        <v>11</v>
      </c>
      <c r="B33" s="16">
        <f t="shared" ca="1" si="31"/>
        <v>30128.746761171147</v>
      </c>
      <c r="C33" s="16">
        <f t="shared" si="5"/>
        <v>0</v>
      </c>
      <c r="D33">
        <f t="shared" si="32"/>
        <v>907.59630651400482</v>
      </c>
      <c r="E33">
        <f t="shared" ca="1" si="33"/>
        <v>356811.82108934724</v>
      </c>
      <c r="F33" s="19">
        <f t="shared" si="34"/>
        <v>0</v>
      </c>
      <c r="G33">
        <f t="shared" si="6"/>
        <v>3816.8941855933681</v>
      </c>
      <c r="H33">
        <f t="shared" si="7"/>
        <v>0</v>
      </c>
      <c r="I33" s="16">
        <f t="shared" si="35"/>
        <v>261330.17261124903</v>
      </c>
      <c r="J33" s="19">
        <f t="shared" si="36"/>
        <v>-130334.88573137671</v>
      </c>
      <c r="K33" s="19"/>
      <c r="L33" s="16">
        <f t="shared" si="8"/>
        <v>0</v>
      </c>
      <c r="M33" s="16">
        <f t="shared" ca="1" si="9"/>
        <v>0</v>
      </c>
      <c r="N33" s="16">
        <f t="shared" si="10"/>
        <v>33934.367403950448</v>
      </c>
      <c r="O33" s="16">
        <f t="shared" si="3"/>
        <v>3816.8941855933681</v>
      </c>
      <c r="P33" s="16">
        <f t="shared" si="4"/>
        <v>0</v>
      </c>
      <c r="Q33" s="16">
        <f t="shared" ca="1" si="11"/>
        <v>30117.473218357081</v>
      </c>
      <c r="R33">
        <f t="shared" si="12"/>
        <v>102.62762506521091</v>
      </c>
      <c r="S33" s="16">
        <f t="shared" si="13"/>
        <v>91.354082244064443</v>
      </c>
      <c r="T33" s="21">
        <f t="shared" si="14"/>
        <v>11.273542821146464</v>
      </c>
      <c r="U33" s="16">
        <f t="shared" ca="1" si="15"/>
        <v>30128.746761178227</v>
      </c>
      <c r="V33" s="21">
        <f t="shared" ca="1" si="16"/>
        <v>-7.0795067586004734E-3</v>
      </c>
      <c r="W33" s="16"/>
      <c r="X33" s="16">
        <f t="shared" si="37"/>
        <v>40721240.884740531</v>
      </c>
      <c r="Y33" s="16">
        <f t="shared" si="17"/>
        <v>0</v>
      </c>
      <c r="Z33" s="19">
        <f t="shared" si="18"/>
        <v>0</v>
      </c>
      <c r="AA33" s="15">
        <f t="shared" si="38"/>
        <v>33934.367403950448</v>
      </c>
      <c r="AB33" s="15">
        <f t="shared" si="39"/>
        <v>102.62762506521091</v>
      </c>
      <c r="AC33" s="15">
        <f t="shared" si="40"/>
        <v>261330.17261124903</v>
      </c>
      <c r="AD33" s="15">
        <f t="shared" si="41"/>
        <v>816.24222426994038</v>
      </c>
      <c r="AE33" s="15">
        <f t="shared" si="42"/>
        <v>356811.82108934724</v>
      </c>
      <c r="AF33" s="19">
        <f t="shared" si="43"/>
        <v>40590905.999009155</v>
      </c>
      <c r="AG33" s="20">
        <f t="shared" si="44"/>
        <v>0</v>
      </c>
      <c r="AH33" s="20"/>
      <c r="AI33" s="16">
        <f t="shared" si="19"/>
        <v>0</v>
      </c>
      <c r="AJ33" s="16">
        <f t="shared" si="56"/>
        <v>500000</v>
      </c>
      <c r="AK33" s="16">
        <f t="shared" si="45"/>
        <v>500000</v>
      </c>
      <c r="AL33" s="16">
        <f t="shared" ca="1" si="46"/>
        <v>449672.51321518311</v>
      </c>
      <c r="AM33" s="17">
        <f ca="1">IF($F$13,OFFSET(product_specs!$I$5,MIN(10,saving_model!BD33),saving_model!$F$15),0)</f>
        <v>0</v>
      </c>
      <c r="AN33" s="16">
        <f t="shared" si="21"/>
        <v>449672.51321518311</v>
      </c>
      <c r="AO33" s="16">
        <f t="shared" si="55"/>
        <v>448601.68540861405</v>
      </c>
      <c r="AP33" s="16">
        <f t="shared" si="22"/>
        <v>0</v>
      </c>
      <c r="AQ33" s="16">
        <f t="shared" si="47"/>
        <v>0</v>
      </c>
      <c r="AR33" s="16">
        <f t="shared" si="48"/>
        <v>51398.314591385948</v>
      </c>
      <c r="AS33" s="15">
        <f t="shared" si="23"/>
        <v>373.83473784051171</v>
      </c>
      <c r="AT33" s="24">
        <f t="shared" si="24"/>
        <v>1.1305874912812173</v>
      </c>
      <c r="AU33" s="15">
        <f t="shared" si="49"/>
        <v>2891.5862638016888</v>
      </c>
      <c r="AV33" s="22">
        <f>return!Q17</f>
        <v>6.4511688711115234E-3</v>
      </c>
      <c r="AW33" s="7">
        <f t="shared" si="25"/>
        <v>1.0091628609432644</v>
      </c>
      <c r="AX33" s="7"/>
      <c r="AY33">
        <f t="shared" si="50"/>
        <v>0</v>
      </c>
      <c r="AZ33">
        <f t="shared" si="26"/>
        <v>90.773713539772189</v>
      </c>
      <c r="BA33">
        <f t="shared" si="27"/>
        <v>1.8151926130280096E-3</v>
      </c>
      <c r="BB33">
        <f t="shared" si="51"/>
        <v>0.79349262097014372</v>
      </c>
      <c r="BD33">
        <f t="shared" si="28"/>
        <v>0</v>
      </c>
      <c r="BE33">
        <f t="shared" si="29"/>
        <v>0</v>
      </c>
      <c r="BF33">
        <f t="shared" si="52"/>
        <v>1.999689714393682E-5</v>
      </c>
      <c r="BG33">
        <f>VLOOKUP(MIN(120,BH33),mortality!$B$4:$H$106,saving_model!BE33+2,FALSE)</f>
        <v>2.3993637567701445E-4</v>
      </c>
      <c r="BH33">
        <f t="shared" si="30"/>
        <v>20</v>
      </c>
      <c r="BI33" s="8">
        <f t="shared" si="53"/>
        <v>8.7416109546967213E-3</v>
      </c>
      <c r="BJ33" s="6">
        <f>VLOOKUP(saving_model!BD33,lapse!$B$4:$C$134,2,FALSE)</f>
        <v>0.1</v>
      </c>
      <c r="BL33">
        <f>discount_curve!K18</f>
        <v>1</v>
      </c>
    </row>
    <row r="34" spans="1:64" x14ac:dyDescent="0.55000000000000004">
      <c r="A34">
        <f t="shared" si="54"/>
        <v>12</v>
      </c>
      <c r="B34" s="16">
        <f t="shared" ca="1" si="31"/>
        <v>30048.318107262428</v>
      </c>
      <c r="C34" s="16">
        <f t="shared" si="5"/>
        <v>0</v>
      </c>
      <c r="D34">
        <f t="shared" si="32"/>
        <v>1010.2492077592573</v>
      </c>
      <c r="E34">
        <f t="shared" ca="1" si="33"/>
        <v>280837.96214539668</v>
      </c>
      <c r="F34" s="19">
        <f t="shared" si="34"/>
        <v>0</v>
      </c>
      <c r="G34">
        <f t="shared" si="6"/>
        <v>3786.5912409771186</v>
      </c>
      <c r="H34">
        <f t="shared" si="7"/>
        <v>0</v>
      </c>
      <c r="I34" s="16">
        <f t="shared" si="35"/>
        <v>3534.2762075667583</v>
      </c>
      <c r="J34" s="19">
        <f t="shared" si="36"/>
        <v>-312148.84449382871</v>
      </c>
      <c r="K34" s="19"/>
      <c r="L34" s="16">
        <f t="shared" si="8"/>
        <v>0</v>
      </c>
      <c r="M34" s="16">
        <f t="shared" ca="1" si="9"/>
        <v>0</v>
      </c>
      <c r="N34" s="16">
        <f t="shared" si="10"/>
        <v>33825.754999174293</v>
      </c>
      <c r="O34" s="16">
        <f t="shared" si="3"/>
        <v>3786.5912409771186</v>
      </c>
      <c r="P34" s="16">
        <f t="shared" si="4"/>
        <v>0</v>
      </c>
      <c r="Q34" s="16">
        <f t="shared" ca="1" si="11"/>
        <v>30039.163758197174</v>
      </c>
      <c r="R34">
        <f t="shared" si="12"/>
        <v>108.64192303093617</v>
      </c>
      <c r="S34" s="16">
        <f t="shared" si="13"/>
        <v>99.487573971808956</v>
      </c>
      <c r="T34" s="21">
        <f t="shared" si="14"/>
        <v>9.1543490591272132</v>
      </c>
      <c r="U34" s="16">
        <f t="shared" ca="1" si="15"/>
        <v>30048.318107256302</v>
      </c>
      <c r="V34" s="21">
        <f t="shared" ca="1" si="16"/>
        <v>6.1263563111424446E-3</v>
      </c>
      <c r="W34" s="16"/>
      <c r="X34" s="16">
        <f t="shared" si="37"/>
        <v>40590905.999009155</v>
      </c>
      <c r="Y34" s="16">
        <f t="shared" si="17"/>
        <v>0</v>
      </c>
      <c r="Z34" s="19">
        <f t="shared" si="18"/>
        <v>0</v>
      </c>
      <c r="AA34" s="15">
        <f t="shared" si="38"/>
        <v>33825.754999174293</v>
      </c>
      <c r="AB34" s="15">
        <f t="shared" si="39"/>
        <v>108.64192303093617</v>
      </c>
      <c r="AC34" s="15">
        <f t="shared" si="40"/>
        <v>3534.2762075667583</v>
      </c>
      <c r="AD34" s="15">
        <f t="shared" si="41"/>
        <v>910.76163378744832</v>
      </c>
      <c r="AE34" s="15">
        <f t="shared" si="42"/>
        <v>280837.96214539668</v>
      </c>
      <c r="AF34" s="19">
        <f t="shared" si="43"/>
        <v>40278757.154515326</v>
      </c>
      <c r="AG34" s="20">
        <f t="shared" si="44"/>
        <v>0</v>
      </c>
      <c r="AH34" s="20"/>
      <c r="AI34" s="16">
        <f t="shared" si="19"/>
        <v>0</v>
      </c>
      <c r="AJ34" s="16">
        <f t="shared" si="56"/>
        <v>500000</v>
      </c>
      <c r="AK34" s="16">
        <f t="shared" si="45"/>
        <v>500000</v>
      </c>
      <c r="AL34" s="16">
        <f t="shared" ca="1" si="46"/>
        <v>450760.87503573828</v>
      </c>
      <c r="AM34" s="17">
        <f ca="1">IF($F$13,OFFSET(product_specs!$I$5,MIN(10,saving_model!BD34),saving_model!$F$15),0)</f>
        <v>0</v>
      </c>
      <c r="AN34" s="16">
        <f t="shared" si="21"/>
        <v>450760.87503573828</v>
      </c>
      <c r="AO34" s="16">
        <f t="shared" si="55"/>
        <v>451118.30634708394</v>
      </c>
      <c r="AP34" s="16">
        <f t="shared" si="22"/>
        <v>0</v>
      </c>
      <c r="AQ34" s="16">
        <f t="shared" si="47"/>
        <v>0</v>
      </c>
      <c r="AR34" s="16">
        <f t="shared" si="48"/>
        <v>48881.693652916059</v>
      </c>
      <c r="AS34" s="15">
        <f t="shared" si="23"/>
        <v>375.93192195590331</v>
      </c>
      <c r="AT34" s="24">
        <f t="shared" si="24"/>
        <v>1.2074221826239244</v>
      </c>
      <c r="AU34" s="15">
        <f t="shared" si="49"/>
        <v>39.416065585642315</v>
      </c>
      <c r="AV34" s="22">
        <f>return!Q18</f>
        <v>8.7447227968384666E-5</v>
      </c>
      <c r="AW34" s="7">
        <f t="shared" si="25"/>
        <v>1.0099999999999993</v>
      </c>
      <c r="AX34" s="7"/>
      <c r="AY34">
        <f t="shared" si="50"/>
        <v>0</v>
      </c>
      <c r="AZ34">
        <f t="shared" si="26"/>
        <v>89.978405726189024</v>
      </c>
      <c r="BA34">
        <f t="shared" si="27"/>
        <v>2.0204984155185145E-3</v>
      </c>
      <c r="BB34">
        <f t="shared" si="51"/>
        <v>0.62303091882837136</v>
      </c>
      <c r="BD34">
        <f t="shared" si="28"/>
        <v>1</v>
      </c>
      <c r="BE34">
        <f t="shared" si="29"/>
        <v>1</v>
      </c>
      <c r="BF34">
        <f t="shared" si="52"/>
        <v>2.2455370254803597E-5</v>
      </c>
      <c r="BG34">
        <f>VLOOKUP(MIN(120,BH34),mortality!$B$4:$H$106,saving_model!BE34+2,FALSE)</f>
        <v>2.6943116546805467E-4</v>
      </c>
      <c r="BH34">
        <f t="shared" si="30"/>
        <v>21</v>
      </c>
      <c r="BI34" s="8">
        <f t="shared" si="53"/>
        <v>6.9243826282994192E-3</v>
      </c>
      <c r="BJ34" s="6">
        <f>VLOOKUP(saving_model!BD34,lapse!$B$4:$C$134,2,FALSE)</f>
        <v>0.08</v>
      </c>
      <c r="BL34">
        <f>discount_curve!K19</f>
        <v>0.99448063248968344</v>
      </c>
    </row>
    <row r="35" spans="1:64" x14ac:dyDescent="0.55000000000000004">
      <c r="A35">
        <f t="shared" si="54"/>
        <v>13</v>
      </c>
      <c r="B35" s="16">
        <f t="shared" ca="1" si="31"/>
        <v>29809.169464258302</v>
      </c>
      <c r="C35" s="16">
        <f t="shared" si="5"/>
        <v>0</v>
      </c>
      <c r="D35">
        <f t="shared" si="32"/>
        <v>1003.2313272580066</v>
      </c>
      <c r="E35">
        <f t="shared" ca="1" si="33"/>
        <v>277995.50714294252</v>
      </c>
      <c r="F35" s="19">
        <f t="shared" si="34"/>
        <v>0</v>
      </c>
      <c r="G35">
        <f t="shared" si="6"/>
        <v>3763.406295217038</v>
      </c>
      <c r="H35">
        <f t="shared" si="7"/>
        <v>0</v>
      </c>
      <c r="I35" s="16">
        <f t="shared" si="35"/>
        <v>-193020.48193763074</v>
      </c>
      <c r="J35" s="19">
        <f t="shared" si="36"/>
        <v>-505591.7961673066</v>
      </c>
      <c r="K35" s="19"/>
      <c r="L35" s="16">
        <f t="shared" si="8"/>
        <v>0</v>
      </c>
      <c r="M35" s="16">
        <f t="shared" ca="1" si="9"/>
        <v>0</v>
      </c>
      <c r="N35" s="16">
        <f t="shared" si="10"/>
        <v>33565.630962096104</v>
      </c>
      <c r="O35" s="16">
        <f t="shared" si="3"/>
        <v>3763.406295217038</v>
      </c>
      <c r="P35" s="16">
        <f t="shared" si="4"/>
        <v>0</v>
      </c>
      <c r="Q35" s="16">
        <f t="shared" ca="1" si="11"/>
        <v>29802.224666879065</v>
      </c>
      <c r="R35">
        <f t="shared" si="12"/>
        <v>108.63261414505013</v>
      </c>
      <c r="S35" s="16">
        <f t="shared" si="13"/>
        <v>101.68781676922458</v>
      </c>
      <c r="T35" s="21">
        <f t="shared" si="14"/>
        <v>6.9447973758255443</v>
      </c>
      <c r="U35" s="16">
        <f t="shared" ca="1" si="15"/>
        <v>29809.16946425489</v>
      </c>
      <c r="V35" s="21">
        <f t="shared" ca="1" si="16"/>
        <v>3.4124241210520267E-3</v>
      </c>
      <c r="W35" s="16"/>
      <c r="X35" s="16">
        <f t="shared" si="37"/>
        <v>40278757.154515326</v>
      </c>
      <c r="Y35" s="16">
        <f t="shared" si="17"/>
        <v>0</v>
      </c>
      <c r="Z35" s="19">
        <f t="shared" si="18"/>
        <v>0</v>
      </c>
      <c r="AA35" s="15">
        <f t="shared" si="38"/>
        <v>33565.630962096104</v>
      </c>
      <c r="AB35" s="15">
        <f t="shared" si="39"/>
        <v>108.63261414505013</v>
      </c>
      <c r="AC35" s="15">
        <f t="shared" si="40"/>
        <v>-193020.48193763074</v>
      </c>
      <c r="AD35" s="15">
        <f t="shared" si="41"/>
        <v>901.54351048878198</v>
      </c>
      <c r="AE35" s="15">
        <f t="shared" si="42"/>
        <v>277995.50714294252</v>
      </c>
      <c r="AF35" s="19">
        <f t="shared" si="43"/>
        <v>39773165.358348019</v>
      </c>
      <c r="AG35" s="20">
        <f t="shared" si="44"/>
        <v>0</v>
      </c>
      <c r="AH35" s="20"/>
      <c r="AI35" s="16">
        <f t="shared" si="19"/>
        <v>0</v>
      </c>
      <c r="AJ35" s="16">
        <f t="shared" si="56"/>
        <v>500000</v>
      </c>
      <c r="AK35" s="16">
        <f t="shared" si="45"/>
        <v>500000</v>
      </c>
      <c r="AL35" s="16">
        <f t="shared" ca="1" si="46"/>
        <v>449319.85574695229</v>
      </c>
      <c r="AM35" s="17">
        <f ca="1">IF($F$13,OFFSET(product_specs!$I$5,MIN(10,saving_model!BD35),saving_model!$F$15),0)</f>
        <v>0</v>
      </c>
      <c r="AN35" s="16">
        <f t="shared" si="21"/>
        <v>449319.85574695229</v>
      </c>
      <c r="AO35" s="16">
        <f t="shared" si="55"/>
        <v>450780.58306853106</v>
      </c>
      <c r="AP35" s="16">
        <f t="shared" si="22"/>
        <v>0</v>
      </c>
      <c r="AQ35" s="16">
        <f t="shared" si="47"/>
        <v>0</v>
      </c>
      <c r="AR35" s="16">
        <f t="shared" si="48"/>
        <v>49219.416931468935</v>
      </c>
      <c r="AS35" s="15">
        <f t="shared" si="23"/>
        <v>375.65048589044255</v>
      </c>
      <c r="AT35" s="24">
        <f t="shared" si="24"/>
        <v>1.2157642540138525</v>
      </c>
      <c r="AU35" s="15">
        <f t="shared" si="49"/>
        <v>-2167.7221428685193</v>
      </c>
      <c r="AV35" s="22">
        <f>return!Q19</f>
        <v>-4.8128424831418437E-3</v>
      </c>
      <c r="AW35" s="7">
        <f t="shared" si="25"/>
        <v>1.0108378334954891</v>
      </c>
      <c r="AX35" s="7"/>
      <c r="AY35">
        <f t="shared" si="50"/>
        <v>0</v>
      </c>
      <c r="AZ35">
        <f t="shared" si="26"/>
        <v>89.353354308945129</v>
      </c>
      <c r="BA35">
        <f t="shared" si="27"/>
        <v>2.0064626545160131E-3</v>
      </c>
      <c r="BB35">
        <f t="shared" si="51"/>
        <v>0.61870292084199341</v>
      </c>
      <c r="BD35">
        <f t="shared" si="28"/>
        <v>1</v>
      </c>
      <c r="BE35">
        <f t="shared" si="29"/>
        <v>1</v>
      </c>
      <c r="BF35">
        <f t="shared" si="52"/>
        <v>2.2455370254803597E-5</v>
      </c>
      <c r="BG35">
        <f>VLOOKUP(MIN(120,BH35),mortality!$B$4:$H$106,saving_model!BE35+2,FALSE)</f>
        <v>2.6943116546805467E-4</v>
      </c>
      <c r="BH35">
        <f t="shared" si="30"/>
        <v>21</v>
      </c>
      <c r="BI35" s="8">
        <f t="shared" si="53"/>
        <v>6.9243826282994192E-3</v>
      </c>
      <c r="BJ35" s="6">
        <f>VLOOKUP(saving_model!BD35,lapse!$B$4:$C$134,2,FALSE)</f>
        <v>0.08</v>
      </c>
      <c r="BL35">
        <f>discount_curve!K20</f>
        <v>0.99402206260718129</v>
      </c>
    </row>
    <row r="36" spans="1:64" x14ac:dyDescent="0.55000000000000004">
      <c r="A36">
        <f t="shared" si="54"/>
        <v>14</v>
      </c>
      <c r="B36" s="16">
        <f t="shared" ca="1" si="31"/>
        <v>29416.37233920407</v>
      </c>
      <c r="C36" s="16">
        <f t="shared" si="5"/>
        <v>0</v>
      </c>
      <c r="D36">
        <f t="shared" si="32"/>
        <v>996.26219774448418</v>
      </c>
      <c r="E36">
        <f t="shared" ca="1" si="33"/>
        <v>276051.24278291815</v>
      </c>
      <c r="F36" s="19">
        <f t="shared" si="34"/>
        <v>0</v>
      </c>
      <c r="G36">
        <f t="shared" si="6"/>
        <v>3740.3633087220819</v>
      </c>
      <c r="H36">
        <f t="shared" si="7"/>
        <v>0</v>
      </c>
      <c r="I36" s="16">
        <f t="shared" si="35"/>
        <v>254188.31174858275</v>
      </c>
      <c r="J36" s="19">
        <f t="shared" si="36"/>
        <v>-56015.928880006075</v>
      </c>
      <c r="K36" s="19"/>
      <c r="L36" s="16">
        <f t="shared" si="8"/>
        <v>0</v>
      </c>
      <c r="M36" s="16">
        <f t="shared" ca="1" si="9"/>
        <v>0</v>
      </c>
      <c r="N36" s="16">
        <f t="shared" si="10"/>
        <v>33144.304465290021</v>
      </c>
      <c r="O36" s="16">
        <f t="shared" si="3"/>
        <v>3740.3633087220819</v>
      </c>
      <c r="P36" s="16">
        <f t="shared" si="4"/>
        <v>0</v>
      </c>
      <c r="Q36" s="16">
        <f t="shared" ca="1" si="11"/>
        <v>29403.94115656794</v>
      </c>
      <c r="R36">
        <f t="shared" si="12"/>
        <v>113.45514775897618</v>
      </c>
      <c r="S36" s="16">
        <f t="shared" si="13"/>
        <v>101.0239651160141</v>
      </c>
      <c r="T36" s="21">
        <f t="shared" si="14"/>
        <v>12.431182642962085</v>
      </c>
      <c r="U36" s="16">
        <f t="shared" ca="1" si="15"/>
        <v>29416.372339210902</v>
      </c>
      <c r="V36" s="21">
        <f t="shared" ca="1" si="16"/>
        <v>-6.8321241997182369E-3</v>
      </c>
      <c r="W36" s="16"/>
      <c r="X36" s="16">
        <f t="shared" si="37"/>
        <v>39773165.358348019</v>
      </c>
      <c r="Y36" s="16">
        <f t="shared" si="17"/>
        <v>0</v>
      </c>
      <c r="Z36" s="19">
        <f t="shared" si="18"/>
        <v>0</v>
      </c>
      <c r="AA36" s="15">
        <f t="shared" si="38"/>
        <v>33144.304465290021</v>
      </c>
      <c r="AB36" s="15">
        <f t="shared" si="39"/>
        <v>113.45514775897618</v>
      </c>
      <c r="AC36" s="15">
        <f t="shared" si="40"/>
        <v>254188.31174858275</v>
      </c>
      <c r="AD36" s="15">
        <f t="shared" si="41"/>
        <v>895.23823262847009</v>
      </c>
      <c r="AE36" s="15">
        <f t="shared" si="42"/>
        <v>276051.24278291815</v>
      </c>
      <c r="AF36" s="19">
        <f t="shared" si="43"/>
        <v>39717149.429468006</v>
      </c>
      <c r="AG36" s="20">
        <f t="shared" si="44"/>
        <v>0</v>
      </c>
      <c r="AH36" s="20"/>
      <c r="AI36" s="16">
        <f t="shared" si="19"/>
        <v>0</v>
      </c>
      <c r="AJ36" s="16">
        <f t="shared" si="56"/>
        <v>500000</v>
      </c>
      <c r="AK36" s="16">
        <f t="shared" si="45"/>
        <v>500000</v>
      </c>
      <c r="AL36" s="16">
        <f t="shared" ca="1" si="46"/>
        <v>449298.50528067304</v>
      </c>
      <c r="AM36" s="17">
        <f ca="1">IF($F$13,OFFSET(product_specs!$I$5,MIN(10,saving_model!BD36),saving_model!$F$15),0)</f>
        <v>0</v>
      </c>
      <c r="AN36" s="16">
        <f t="shared" si="21"/>
        <v>449298.50528067304</v>
      </c>
      <c r="AO36" s="16">
        <f t="shared" si="55"/>
        <v>448235.99467551807</v>
      </c>
      <c r="AP36" s="16">
        <f t="shared" si="22"/>
        <v>0</v>
      </c>
      <c r="AQ36" s="16">
        <f t="shared" si="47"/>
        <v>0</v>
      </c>
      <c r="AR36" s="16">
        <f t="shared" si="48"/>
        <v>51764.005324481928</v>
      </c>
      <c r="AS36" s="15">
        <f t="shared" si="23"/>
        <v>373.52999556293179</v>
      </c>
      <c r="AT36" s="24">
        <f t="shared" si="24"/>
        <v>1.2786178959761532</v>
      </c>
      <c r="AU36" s="15">
        <f t="shared" si="49"/>
        <v>2874.6384372277294</v>
      </c>
      <c r="AV36" s="22">
        <f>return!Q20</f>
        <v>6.418592471707063E-3</v>
      </c>
      <c r="AW36" s="7">
        <f t="shared" si="25"/>
        <v>1.0116763620057967</v>
      </c>
      <c r="AX36" s="7"/>
      <c r="AY36">
        <f t="shared" si="50"/>
        <v>0</v>
      </c>
      <c r="AZ36">
        <f t="shared" si="26"/>
        <v>88.732644925448611</v>
      </c>
      <c r="BA36">
        <f t="shared" si="27"/>
        <v>1.9925243954889683E-3</v>
      </c>
      <c r="BB36">
        <f t="shared" si="51"/>
        <v>0.61440498808352639</v>
      </c>
      <c r="BD36">
        <f t="shared" si="28"/>
        <v>1</v>
      </c>
      <c r="BE36">
        <f t="shared" si="29"/>
        <v>1</v>
      </c>
      <c r="BF36">
        <f t="shared" si="52"/>
        <v>2.2455370254803597E-5</v>
      </c>
      <c r="BG36">
        <f>VLOOKUP(MIN(120,BH36),mortality!$B$4:$H$106,saving_model!BE36+2,FALSE)</f>
        <v>2.6943116546805467E-4</v>
      </c>
      <c r="BH36">
        <f t="shared" si="30"/>
        <v>21</v>
      </c>
      <c r="BI36" s="8">
        <f t="shared" si="53"/>
        <v>6.9243826282994192E-3</v>
      </c>
      <c r="BJ36" s="6">
        <f>VLOOKUP(saving_model!BD36,lapse!$B$4:$C$134,2,FALSE)</f>
        <v>0.08</v>
      </c>
      <c r="BL36">
        <f>discount_curve!K21</f>
        <v>0.99356370417810547</v>
      </c>
    </row>
    <row r="37" spans="1:64" x14ac:dyDescent="0.55000000000000004">
      <c r="A37">
        <f t="shared" si="54"/>
        <v>15</v>
      </c>
      <c r="B37" s="16">
        <f t="shared" ca="1" si="31"/>
        <v>29382.643427516567</v>
      </c>
      <c r="C37" s="16">
        <f t="shared" si="5"/>
        <v>0</v>
      </c>
      <c r="D37">
        <f t="shared" si="32"/>
        <v>989.34148056105596</v>
      </c>
      <c r="E37">
        <f t="shared" ca="1" si="33"/>
        <v>272769.59253236093</v>
      </c>
      <c r="F37" s="19">
        <f t="shared" si="34"/>
        <v>0</v>
      </c>
      <c r="G37">
        <f t="shared" si="6"/>
        <v>3717.461412288882</v>
      </c>
      <c r="H37">
        <f t="shared" si="7"/>
        <v>0</v>
      </c>
      <c r="I37" s="16">
        <f t="shared" si="35"/>
        <v>-578856.9258441939</v>
      </c>
      <c r="J37" s="19">
        <f t="shared" si="36"/>
        <v>-885715.96469692141</v>
      </c>
      <c r="K37" s="19"/>
      <c r="L37" s="16">
        <f t="shared" si="8"/>
        <v>0</v>
      </c>
      <c r="M37" s="16">
        <f t="shared" ca="1" si="9"/>
        <v>0</v>
      </c>
      <c r="N37" s="16">
        <f t="shared" si="10"/>
        <v>33097.624524556682</v>
      </c>
      <c r="O37" s="16">
        <f t="shared" si="3"/>
        <v>3717.461412288882</v>
      </c>
      <c r="P37" s="16">
        <f t="shared" si="4"/>
        <v>0</v>
      </c>
      <c r="Q37" s="16">
        <f t="shared" ca="1" si="11"/>
        <v>29380.163112267801</v>
      </c>
      <c r="R37">
        <f t="shared" si="12"/>
        <v>107.22600312268936</v>
      </c>
      <c r="S37" s="16">
        <f t="shared" si="13"/>
        <v>104.74568786800023</v>
      </c>
      <c r="T37" s="21">
        <f t="shared" si="14"/>
        <v>2.4803152546891312</v>
      </c>
      <c r="U37" s="16">
        <f t="shared" ca="1" si="15"/>
        <v>29382.643427522489</v>
      </c>
      <c r="V37" s="21">
        <f t="shared" ca="1" si="16"/>
        <v>-5.9226294979453087E-3</v>
      </c>
      <c r="W37" s="16"/>
      <c r="X37" s="16">
        <f t="shared" si="37"/>
        <v>39717149.429468013</v>
      </c>
      <c r="Y37" s="16">
        <f t="shared" si="17"/>
        <v>0</v>
      </c>
      <c r="Z37" s="19">
        <f t="shared" si="18"/>
        <v>0</v>
      </c>
      <c r="AA37" s="15">
        <f t="shared" si="38"/>
        <v>33097.624524556682</v>
      </c>
      <c r="AB37" s="15">
        <f t="shared" si="39"/>
        <v>107.22600312268936</v>
      </c>
      <c r="AC37" s="15">
        <f t="shared" si="40"/>
        <v>-578856.9258441939</v>
      </c>
      <c r="AD37" s="15">
        <f t="shared" si="41"/>
        <v>884.59579269305573</v>
      </c>
      <c r="AE37" s="15">
        <f t="shared" si="42"/>
        <v>272769.59253236093</v>
      </c>
      <c r="AF37" s="19">
        <f t="shared" si="43"/>
        <v>38831433.464771084</v>
      </c>
      <c r="AG37" s="20">
        <f t="shared" si="44"/>
        <v>0</v>
      </c>
      <c r="AH37" s="20"/>
      <c r="AI37" s="16">
        <f t="shared" si="19"/>
        <v>0</v>
      </c>
      <c r="AJ37" s="16">
        <f t="shared" si="56"/>
        <v>500000</v>
      </c>
      <c r="AK37" s="16">
        <f t="shared" si="45"/>
        <v>500000</v>
      </c>
      <c r="AL37" s="16">
        <f t="shared" ca="1" si="46"/>
        <v>447062.92522547481</v>
      </c>
      <c r="AM37" s="17">
        <f ca="1">IF($F$13,OFFSET(product_specs!$I$5,MIN(10,saving_model!BD37),saving_model!$F$15),0)</f>
        <v>0</v>
      </c>
      <c r="AN37" s="16">
        <f t="shared" si="21"/>
        <v>447062.92522547481</v>
      </c>
      <c r="AO37" s="16">
        <f t="shared" si="55"/>
        <v>450735.82449928694</v>
      </c>
      <c r="AP37" s="16">
        <f t="shared" si="22"/>
        <v>0</v>
      </c>
      <c r="AQ37" s="16">
        <f t="shared" si="47"/>
        <v>0</v>
      </c>
      <c r="AR37" s="16">
        <f t="shared" si="48"/>
        <v>49264.175500713056</v>
      </c>
      <c r="AS37" s="15">
        <f t="shared" si="23"/>
        <v>375.61318708273916</v>
      </c>
      <c r="AT37" s="24">
        <f t="shared" si="24"/>
        <v>1.2168698312827499</v>
      </c>
      <c r="AU37" s="15">
        <f t="shared" si="49"/>
        <v>-6592.1384337962663</v>
      </c>
      <c r="AV37" s="22">
        <f>return!Q21</f>
        <v>-1.4637519212775008E-2</v>
      </c>
      <c r="AW37" s="7">
        <f t="shared" si="25"/>
        <v>1.0125155861074635</v>
      </c>
      <c r="AX37" s="7"/>
      <c r="AY37">
        <f t="shared" si="50"/>
        <v>0</v>
      </c>
      <c r="AZ37">
        <f t="shared" si="26"/>
        <v>88.116247412969599</v>
      </c>
      <c r="BA37">
        <f t="shared" si="27"/>
        <v>1.9786829611221119E-3</v>
      </c>
      <c r="BB37">
        <f t="shared" si="51"/>
        <v>0.61013691169937745</v>
      </c>
      <c r="BD37">
        <f t="shared" si="28"/>
        <v>1</v>
      </c>
      <c r="BE37">
        <f t="shared" si="29"/>
        <v>1</v>
      </c>
      <c r="BF37">
        <f t="shared" si="52"/>
        <v>2.2455370254803597E-5</v>
      </c>
      <c r="BG37">
        <f>VLOOKUP(MIN(120,BH37),mortality!$B$4:$H$106,saving_model!BE37+2,FALSE)</f>
        <v>2.6943116546805467E-4</v>
      </c>
      <c r="BH37">
        <f t="shared" si="30"/>
        <v>21</v>
      </c>
      <c r="BI37" s="8">
        <f t="shared" si="53"/>
        <v>6.9243826282994192E-3</v>
      </c>
      <c r="BJ37" s="6">
        <f>VLOOKUP(saving_model!BD37,lapse!$B$4:$C$134,2,FALSE)</f>
        <v>0.08</v>
      </c>
      <c r="BL37">
        <f>discount_curve!K22</f>
        <v>0.99310555710495174</v>
      </c>
    </row>
    <row r="38" spans="1:64" x14ac:dyDescent="0.55000000000000004">
      <c r="A38">
        <f t="shared" si="54"/>
        <v>16</v>
      </c>
      <c r="B38" s="16">
        <f t="shared" ca="1" si="31"/>
        <v>28677.819877537404</v>
      </c>
      <c r="C38" s="16">
        <f t="shared" si="5"/>
        <v>0</v>
      </c>
      <c r="D38">
        <f t="shared" si="32"/>
        <v>982.46883940263569</v>
      </c>
      <c r="E38">
        <f t="shared" ca="1" si="33"/>
        <v>269476.5741965553</v>
      </c>
      <c r="F38" s="19">
        <f t="shared" si="34"/>
        <v>0</v>
      </c>
      <c r="G38">
        <f t="shared" si="6"/>
        <v>3694.6997420361222</v>
      </c>
      <c r="H38">
        <f t="shared" si="7"/>
        <v>0</v>
      </c>
      <c r="I38" s="16">
        <f t="shared" si="35"/>
        <v>237125.00382442088</v>
      </c>
      <c r="J38" s="19">
        <f t="shared" si="36"/>
        <v>-65706.558831110597</v>
      </c>
      <c r="K38" s="19"/>
      <c r="L38" s="16">
        <f t="shared" si="8"/>
        <v>0</v>
      </c>
      <c r="M38" s="16">
        <f t="shared" ca="1" si="9"/>
        <v>0</v>
      </c>
      <c r="N38" s="16">
        <f t="shared" si="10"/>
        <v>32359.527887309247</v>
      </c>
      <c r="O38" s="16">
        <f t="shared" si="3"/>
        <v>3694.6997420361222</v>
      </c>
      <c r="P38" s="16">
        <f t="shared" si="4"/>
        <v>0</v>
      </c>
      <c r="Q38" s="16">
        <f t="shared" ca="1" si="11"/>
        <v>28664.828145273124</v>
      </c>
      <c r="R38">
        <f t="shared" si="12"/>
        <v>121.54408576907289</v>
      </c>
      <c r="S38" s="16">
        <f t="shared" si="13"/>
        <v>108.55235351233182</v>
      </c>
      <c r="T38" s="21">
        <f t="shared" si="14"/>
        <v>12.991732256741074</v>
      </c>
      <c r="U38" s="16">
        <f t="shared" ca="1" si="15"/>
        <v>28677.819877529866</v>
      </c>
      <c r="V38" s="21">
        <f t="shared" ca="1" si="16"/>
        <v>7.5378920882940292E-3</v>
      </c>
      <c r="W38" s="16"/>
      <c r="X38" s="16">
        <f t="shared" si="37"/>
        <v>38831433.464771092</v>
      </c>
      <c r="Y38" s="16">
        <f t="shared" si="17"/>
        <v>0</v>
      </c>
      <c r="Z38" s="19">
        <f t="shared" si="18"/>
        <v>0</v>
      </c>
      <c r="AA38" s="15">
        <f t="shared" si="38"/>
        <v>32359.527887309247</v>
      </c>
      <c r="AB38" s="15">
        <f t="shared" si="39"/>
        <v>121.54408576907289</v>
      </c>
      <c r="AC38" s="15">
        <f t="shared" si="40"/>
        <v>237125.00382442088</v>
      </c>
      <c r="AD38" s="15">
        <f t="shared" si="41"/>
        <v>873.91648589030387</v>
      </c>
      <c r="AE38" s="15">
        <f t="shared" si="42"/>
        <v>269476.5741965553</v>
      </c>
      <c r="AF38" s="19">
        <f t="shared" si="43"/>
        <v>38765726.905939989</v>
      </c>
      <c r="AG38" s="20">
        <f t="shared" si="44"/>
        <v>0</v>
      </c>
      <c r="AH38" s="20"/>
      <c r="AI38" s="16">
        <f t="shared" si="19"/>
        <v>0</v>
      </c>
      <c r="AJ38" s="16">
        <f t="shared" si="56"/>
        <v>500000</v>
      </c>
      <c r="AK38" s="16">
        <f t="shared" si="45"/>
        <v>500000</v>
      </c>
      <c r="AL38" s="16">
        <f t="shared" ca="1" si="46"/>
        <v>444755.31988458062</v>
      </c>
      <c r="AM38" s="17">
        <f ca="1">IF($F$13,OFFSET(product_specs!$I$5,MIN(10,saving_model!BD38),saving_model!$F$15),0)</f>
        <v>0</v>
      </c>
      <c r="AN38" s="16">
        <f t="shared" si="21"/>
        <v>444755.31988458062</v>
      </c>
      <c r="AO38" s="16">
        <f t="shared" si="55"/>
        <v>443766.85600857669</v>
      </c>
      <c r="AP38" s="16">
        <f t="shared" si="22"/>
        <v>0</v>
      </c>
      <c r="AQ38" s="16">
        <f t="shared" si="47"/>
        <v>0</v>
      </c>
      <c r="AR38" s="16">
        <f t="shared" si="48"/>
        <v>56233.143991423305</v>
      </c>
      <c r="AS38" s="15">
        <f t="shared" si="23"/>
        <v>369.80571334048062</v>
      </c>
      <c r="AT38" s="24">
        <f t="shared" si="24"/>
        <v>1.389009675811004</v>
      </c>
      <c r="AU38" s="15">
        <f t="shared" si="49"/>
        <v>2719.3171980404477</v>
      </c>
      <c r="AV38" s="22">
        <f>return!Q22</f>
        <v>6.1329359654900273E-3</v>
      </c>
      <c r="AW38" s="7">
        <f t="shared" si="25"/>
        <v>1.0133555063775093</v>
      </c>
      <c r="AX38" s="7"/>
      <c r="AY38">
        <f t="shared" si="50"/>
        <v>0</v>
      </c>
      <c r="AZ38">
        <f t="shared" si="26"/>
        <v>87.504131818309105</v>
      </c>
      <c r="BA38">
        <f t="shared" si="27"/>
        <v>1.9649376788052715E-3</v>
      </c>
      <c r="BB38">
        <f t="shared" si="51"/>
        <v>0.60589848428679327</v>
      </c>
      <c r="BD38">
        <f t="shared" si="28"/>
        <v>1</v>
      </c>
      <c r="BE38">
        <f t="shared" si="29"/>
        <v>1</v>
      </c>
      <c r="BF38">
        <f t="shared" si="52"/>
        <v>2.2455370254803597E-5</v>
      </c>
      <c r="BG38">
        <f>VLOOKUP(MIN(120,BH38),mortality!$B$4:$H$106,saving_model!BE38+2,FALSE)</f>
        <v>2.6943116546805467E-4</v>
      </c>
      <c r="BH38">
        <f t="shared" si="30"/>
        <v>21</v>
      </c>
      <c r="BI38" s="8">
        <f t="shared" si="53"/>
        <v>6.9243826282994192E-3</v>
      </c>
      <c r="BJ38" s="6">
        <f>VLOOKUP(saving_model!BD38,lapse!$B$4:$C$134,2,FALSE)</f>
        <v>0.08</v>
      </c>
      <c r="BL38">
        <f>discount_curve!K23</f>
        <v>0.99264762129026063</v>
      </c>
    </row>
    <row r="39" spans="1:64" x14ac:dyDescent="0.55000000000000004">
      <c r="A39">
        <f t="shared" si="54"/>
        <v>17</v>
      </c>
      <c r="B39" s="16">
        <f t="shared" ca="1" si="31"/>
        <v>28640.050711705699</v>
      </c>
      <c r="C39" s="16">
        <f t="shared" si="5"/>
        <v>0</v>
      </c>
      <c r="D39">
        <f t="shared" si="32"/>
        <v>975.64394030034089</v>
      </c>
      <c r="E39">
        <f t="shared" ca="1" si="33"/>
        <v>267448.6695620917</v>
      </c>
      <c r="F39" s="19">
        <f t="shared" si="34"/>
        <v>0</v>
      </c>
      <c r="G39">
        <f t="shared" si="6"/>
        <v>3672.0774393719489</v>
      </c>
      <c r="H39">
        <f t="shared" si="7"/>
        <v>0</v>
      </c>
      <c r="I39" s="16">
        <f t="shared" si="35"/>
        <v>-215746.49855410107</v>
      </c>
      <c r="J39" s="19">
        <f t="shared" si="36"/>
        <v>-516482.94020757079</v>
      </c>
      <c r="K39" s="19"/>
      <c r="L39" s="16">
        <f t="shared" si="8"/>
        <v>0</v>
      </c>
      <c r="M39" s="16">
        <f t="shared" ca="1" si="9"/>
        <v>0</v>
      </c>
      <c r="N39" s="16">
        <f t="shared" si="10"/>
        <v>32304.772421616657</v>
      </c>
      <c r="O39" s="16">
        <f t="shared" si="3"/>
        <v>3672.0774393719489</v>
      </c>
      <c r="P39" s="16">
        <f t="shared" si="4"/>
        <v>0</v>
      </c>
      <c r="Q39" s="16">
        <f t="shared" ca="1" si="11"/>
        <v>28632.69498224471</v>
      </c>
      <c r="R39">
        <f t="shared" si="12"/>
        <v>115.65970837394235</v>
      </c>
      <c r="S39" s="16">
        <f t="shared" si="13"/>
        <v>108.30397890814959</v>
      </c>
      <c r="T39" s="21">
        <f t="shared" si="14"/>
        <v>7.3557294657927628</v>
      </c>
      <c r="U39" s="16">
        <f t="shared" ca="1" si="15"/>
        <v>28640.050711710501</v>
      </c>
      <c r="V39" s="21">
        <f t="shared" ca="1" si="16"/>
        <v>-4.8021320253610611E-3</v>
      </c>
      <c r="W39" s="16"/>
      <c r="X39" s="16">
        <f t="shared" si="37"/>
        <v>38765726.905939981</v>
      </c>
      <c r="Y39" s="16">
        <f t="shared" si="17"/>
        <v>0</v>
      </c>
      <c r="Z39" s="19">
        <f t="shared" si="18"/>
        <v>0</v>
      </c>
      <c r="AA39" s="15">
        <f t="shared" si="38"/>
        <v>32304.772421616657</v>
      </c>
      <c r="AB39" s="15">
        <f t="shared" si="39"/>
        <v>115.65970837394235</v>
      </c>
      <c r="AC39" s="15">
        <f t="shared" si="40"/>
        <v>-215746.49855410107</v>
      </c>
      <c r="AD39" s="15">
        <f t="shared" si="41"/>
        <v>867.3399613921913</v>
      </c>
      <c r="AE39" s="15">
        <f t="shared" si="42"/>
        <v>267448.6695620917</v>
      </c>
      <c r="AF39" s="19">
        <f t="shared" si="43"/>
        <v>38249243.965732403</v>
      </c>
      <c r="AG39" s="20">
        <f t="shared" si="44"/>
        <v>0</v>
      </c>
      <c r="AH39" s="20"/>
      <c r="AI39" s="16">
        <f t="shared" si="19"/>
        <v>0</v>
      </c>
      <c r="AJ39" s="16">
        <f t="shared" si="56"/>
        <v>500000</v>
      </c>
      <c r="AK39" s="16">
        <f t="shared" si="45"/>
        <v>500000</v>
      </c>
      <c r="AL39" s="16">
        <f t="shared" ca="1" si="46"/>
        <v>444496.15559811227</v>
      </c>
      <c r="AM39" s="17">
        <f ca="1">IF($F$13,OFFSET(product_specs!$I$5,MIN(10,saving_model!BD39),saving_model!$F$15),0)</f>
        <v>0</v>
      </c>
      <c r="AN39" s="16">
        <f t="shared" si="21"/>
        <v>444496.15559811227</v>
      </c>
      <c r="AO39" s="16">
        <f t="shared" si="55"/>
        <v>446114.97848360083</v>
      </c>
      <c r="AP39" s="16">
        <f t="shared" si="22"/>
        <v>0</v>
      </c>
      <c r="AQ39" s="16">
        <f t="shared" si="47"/>
        <v>0</v>
      </c>
      <c r="AR39" s="16">
        <f t="shared" si="48"/>
        <v>53885.021516399167</v>
      </c>
      <c r="AS39" s="15">
        <f t="shared" si="23"/>
        <v>371.76248206966739</v>
      </c>
      <c r="AT39" s="24">
        <f t="shared" si="24"/>
        <v>1.331008920272682</v>
      </c>
      <c r="AU39" s="15">
        <f t="shared" si="49"/>
        <v>-2491.45878899729</v>
      </c>
      <c r="AV39" s="22">
        <f>return!Q23</f>
        <v>-5.5894652777326304E-3</v>
      </c>
      <c r="AW39" s="7">
        <f t="shared" si="25"/>
        <v>1.014196123393432</v>
      </c>
      <c r="AX39" s="7"/>
      <c r="AY39">
        <f t="shared" si="50"/>
        <v>0</v>
      </c>
      <c r="AZ39">
        <f t="shared" si="26"/>
        <v>86.896268396343501</v>
      </c>
      <c r="BA39">
        <f t="shared" si="27"/>
        <v>1.9512878806006817E-3</v>
      </c>
      <c r="BB39">
        <f t="shared" si="51"/>
        <v>0.60168949988378151</v>
      </c>
      <c r="BD39">
        <f t="shared" si="28"/>
        <v>1</v>
      </c>
      <c r="BE39">
        <f t="shared" si="29"/>
        <v>1</v>
      </c>
      <c r="BF39">
        <f t="shared" si="52"/>
        <v>2.2455370254803597E-5</v>
      </c>
      <c r="BG39">
        <f>VLOOKUP(MIN(120,BH39),mortality!$B$4:$H$106,saving_model!BE39+2,FALSE)</f>
        <v>2.6943116546805467E-4</v>
      </c>
      <c r="BH39">
        <f t="shared" si="30"/>
        <v>21</v>
      </c>
      <c r="BI39" s="8">
        <f t="shared" si="53"/>
        <v>6.9243826282994192E-3</v>
      </c>
      <c r="BJ39" s="6">
        <f>VLOOKUP(saving_model!BD39,lapse!$B$4:$C$134,2,FALSE)</f>
        <v>0.08</v>
      </c>
      <c r="BL39">
        <f>discount_curve!K24</f>
        <v>0.9921898966366175</v>
      </c>
    </row>
    <row r="40" spans="1:64" x14ac:dyDescent="0.55000000000000004">
      <c r="A40">
        <f t="shared" si="54"/>
        <v>18</v>
      </c>
      <c r="B40" s="16">
        <f t="shared" ca="1" si="31"/>
        <v>28238.33771140367</v>
      </c>
      <c r="C40" s="16">
        <f t="shared" si="5"/>
        <v>0</v>
      </c>
      <c r="D40">
        <f t="shared" si="32"/>
        <v>968.86645160526564</v>
      </c>
      <c r="E40">
        <f t="shared" ca="1" si="33"/>
        <v>265637.33428337862</v>
      </c>
      <c r="F40" s="19">
        <f t="shared" si="34"/>
        <v>0</v>
      </c>
      <c r="G40">
        <f t="shared" si="6"/>
        <v>3649.5936509615881</v>
      </c>
      <c r="H40">
        <f t="shared" si="7"/>
        <v>0</v>
      </c>
      <c r="I40" s="16">
        <f t="shared" si="35"/>
        <v>291413.78869040369</v>
      </c>
      <c r="J40" s="19">
        <f t="shared" si="36"/>
        <v>-7080.343406945467</v>
      </c>
      <c r="K40" s="19"/>
      <c r="L40" s="16">
        <f t="shared" si="8"/>
        <v>0</v>
      </c>
      <c r="M40" s="16">
        <f t="shared" ca="1" si="9"/>
        <v>0</v>
      </c>
      <c r="N40" s="16">
        <f t="shared" si="10"/>
        <v>31874.369971443673</v>
      </c>
      <c r="O40" s="16">
        <f t="shared" si="3"/>
        <v>3649.5936509615881</v>
      </c>
      <c r="P40" s="16">
        <f t="shared" si="4"/>
        <v>0</v>
      </c>
      <c r="Q40" s="16">
        <f t="shared" ca="1" si="11"/>
        <v>28224.776320482084</v>
      </c>
      <c r="R40">
        <f t="shared" si="12"/>
        <v>120.96206802727539</v>
      </c>
      <c r="S40" s="16">
        <f t="shared" si="13"/>
        <v>107.40067711136658</v>
      </c>
      <c r="T40" s="21">
        <f t="shared" si="14"/>
        <v>13.561390915908817</v>
      </c>
      <c r="U40" s="16">
        <f t="shared" ca="1" si="15"/>
        <v>28238.337711397991</v>
      </c>
      <c r="V40" s="21">
        <f t="shared" ca="1" si="16"/>
        <v>5.6788849178701639E-3</v>
      </c>
      <c r="W40" s="16"/>
      <c r="X40" s="16">
        <f t="shared" si="37"/>
        <v>38249243.965732411</v>
      </c>
      <c r="Y40" s="16">
        <f t="shared" si="17"/>
        <v>0</v>
      </c>
      <c r="Z40" s="19">
        <f t="shared" si="18"/>
        <v>0</v>
      </c>
      <c r="AA40" s="15">
        <f t="shared" si="38"/>
        <v>31874.369971443673</v>
      </c>
      <c r="AB40" s="15">
        <f t="shared" si="39"/>
        <v>120.96206802727539</v>
      </c>
      <c r="AC40" s="15">
        <f t="shared" si="40"/>
        <v>291413.78869040369</v>
      </c>
      <c r="AD40" s="15">
        <f t="shared" si="41"/>
        <v>861.46577449389906</v>
      </c>
      <c r="AE40" s="15">
        <f t="shared" si="42"/>
        <v>265637.33428337862</v>
      </c>
      <c r="AF40" s="19">
        <f t="shared" si="43"/>
        <v>38242163.622325465</v>
      </c>
      <c r="AG40" s="20">
        <f t="shared" si="44"/>
        <v>0</v>
      </c>
      <c r="AH40" s="20"/>
      <c r="AI40" s="16">
        <f t="shared" si="19"/>
        <v>0</v>
      </c>
      <c r="AJ40" s="16">
        <f t="shared" si="56"/>
        <v>500000</v>
      </c>
      <c r="AK40" s="16">
        <f t="shared" si="45"/>
        <v>500000</v>
      </c>
      <c r="AL40" s="16">
        <f t="shared" ca="1" si="46"/>
        <v>444574.05510665593</v>
      </c>
      <c r="AM40" s="17">
        <f ca="1">IF($F$13,OFFSET(product_specs!$I$5,MIN(10,saving_model!BD40),saving_model!$F$15),0)</f>
        <v>0</v>
      </c>
      <c r="AN40" s="16">
        <f t="shared" si="21"/>
        <v>444574.05510665593</v>
      </c>
      <c r="AO40" s="16">
        <f t="shared" si="55"/>
        <v>443250.42620361358</v>
      </c>
      <c r="AP40" s="16">
        <f t="shared" si="22"/>
        <v>0</v>
      </c>
      <c r="AQ40" s="16">
        <f t="shared" si="47"/>
        <v>0</v>
      </c>
      <c r="AR40" s="16">
        <f t="shared" si="48"/>
        <v>56749.573796386423</v>
      </c>
      <c r="AS40" s="15">
        <f t="shared" si="23"/>
        <v>369.37535516967796</v>
      </c>
      <c r="AT40" s="24">
        <f t="shared" si="24"/>
        <v>1.4017659605401733</v>
      </c>
      <c r="AU40" s="15">
        <f t="shared" si="49"/>
        <v>3388.8120483451971</v>
      </c>
      <c r="AV40" s="22">
        <f>return!Q24</f>
        <v>7.6517673714875389E-3</v>
      </c>
      <c r="AW40" s="7">
        <f t="shared" si="25"/>
        <v>1.015037437733209</v>
      </c>
      <c r="AX40" s="7"/>
      <c r="AY40">
        <f t="shared" si="50"/>
        <v>0</v>
      </c>
      <c r="AZ40">
        <f t="shared" si="26"/>
        <v>86.292627608579124</v>
      </c>
      <c r="BA40">
        <f t="shared" si="27"/>
        <v>1.9377329032105313E-3</v>
      </c>
      <c r="BB40">
        <f t="shared" si="51"/>
        <v>0.59750975395910289</v>
      </c>
      <c r="BD40">
        <f t="shared" si="28"/>
        <v>1</v>
      </c>
      <c r="BE40">
        <f t="shared" si="29"/>
        <v>1</v>
      </c>
      <c r="BF40">
        <f t="shared" si="52"/>
        <v>2.2455370254803597E-5</v>
      </c>
      <c r="BG40">
        <f>VLOOKUP(MIN(120,BH40),mortality!$B$4:$H$106,saving_model!BE40+2,FALSE)</f>
        <v>2.6943116546805467E-4</v>
      </c>
      <c r="BH40">
        <f t="shared" si="30"/>
        <v>21</v>
      </c>
      <c r="BI40" s="8">
        <f t="shared" si="53"/>
        <v>6.9243826282994192E-3</v>
      </c>
      <c r="BJ40" s="6">
        <f>VLOOKUP(saving_model!BD40,lapse!$B$4:$C$134,2,FALSE)</f>
        <v>0.08</v>
      </c>
      <c r="BL40">
        <f>discount_curve!K25</f>
        <v>0.99173238304665323</v>
      </c>
    </row>
    <row r="41" spans="1:64" x14ac:dyDescent="0.55000000000000004">
      <c r="A41">
        <f t="shared" si="54"/>
        <v>19</v>
      </c>
      <c r="B41" s="16">
        <f t="shared" ca="1" si="31"/>
        <v>28250.549026995373</v>
      </c>
      <c r="C41" s="16">
        <f t="shared" si="5"/>
        <v>0</v>
      </c>
      <c r="D41">
        <f t="shared" si="32"/>
        <v>962.13604397236327</v>
      </c>
      <c r="E41">
        <f t="shared" ca="1" si="33"/>
        <v>264485.20547437208</v>
      </c>
      <c r="F41" s="19">
        <f t="shared" si="34"/>
        <v>0</v>
      </c>
      <c r="G41">
        <f t="shared" si="6"/>
        <v>3627.2475286951553</v>
      </c>
      <c r="H41">
        <f t="shared" si="7"/>
        <v>0</v>
      </c>
      <c r="I41" s="16">
        <f t="shared" si="35"/>
        <v>-26126.933049259573</v>
      </c>
      <c r="J41" s="19">
        <f t="shared" si="36"/>
        <v>-323452.07112329453</v>
      </c>
      <c r="K41" s="19"/>
      <c r="L41" s="16">
        <f t="shared" si="8"/>
        <v>0</v>
      </c>
      <c r="M41" s="16">
        <f t="shared" ca="1" si="9"/>
        <v>0</v>
      </c>
      <c r="N41" s="16">
        <f t="shared" si="10"/>
        <v>31868.469685271222</v>
      </c>
      <c r="O41" s="16">
        <f t="shared" si="3"/>
        <v>3627.2475286951553</v>
      </c>
      <c r="P41" s="16">
        <f t="shared" si="4"/>
        <v>0</v>
      </c>
      <c r="Q41" s="16">
        <f t="shared" ca="1" si="11"/>
        <v>28241.222156576066</v>
      </c>
      <c r="R41">
        <f t="shared" si="12"/>
        <v>113.7335105370902</v>
      </c>
      <c r="S41" s="16">
        <f t="shared" si="13"/>
        <v>104.40664011870217</v>
      </c>
      <c r="T41" s="21">
        <f t="shared" si="14"/>
        <v>9.326870418388026</v>
      </c>
      <c r="U41" s="16">
        <f t="shared" ca="1" si="15"/>
        <v>28250.549026994453</v>
      </c>
      <c r="V41" s="21">
        <f t="shared" ca="1" si="16"/>
        <v>9.2040863819420338E-4</v>
      </c>
      <c r="W41" s="16"/>
      <c r="X41" s="16">
        <f t="shared" si="37"/>
        <v>38242163.622325465</v>
      </c>
      <c r="Y41" s="16">
        <f t="shared" si="17"/>
        <v>0</v>
      </c>
      <c r="Z41" s="19">
        <f t="shared" si="18"/>
        <v>0</v>
      </c>
      <c r="AA41" s="15">
        <f t="shared" si="38"/>
        <v>31868.469685271222</v>
      </c>
      <c r="AB41" s="15">
        <f t="shared" si="39"/>
        <v>113.7335105370902</v>
      </c>
      <c r="AC41" s="15">
        <f t="shared" si="40"/>
        <v>-26126.933049259573</v>
      </c>
      <c r="AD41" s="15">
        <f t="shared" si="41"/>
        <v>857.7294038536611</v>
      </c>
      <c r="AE41" s="15">
        <f t="shared" si="42"/>
        <v>264485.20547437208</v>
      </c>
      <c r="AF41" s="19">
        <f t="shared" si="43"/>
        <v>37918711.551202171</v>
      </c>
      <c r="AG41" s="20">
        <f t="shared" si="44"/>
        <v>0</v>
      </c>
      <c r="AH41" s="20"/>
      <c r="AI41" s="16">
        <f t="shared" si="19"/>
        <v>0</v>
      </c>
      <c r="AJ41" s="16">
        <f t="shared" si="56"/>
        <v>500000</v>
      </c>
      <c r="AK41" s="16">
        <f t="shared" si="45"/>
        <v>500000</v>
      </c>
      <c r="AL41" s="16">
        <f t="shared" ca="1" si="46"/>
        <v>445742.26754480618</v>
      </c>
      <c r="AM41" s="17">
        <f ca="1">IF($F$13,OFFSET(product_specs!$I$5,MIN(10,saving_model!BD41),saving_model!$F$15),0)</f>
        <v>0</v>
      </c>
      <c r="AN41" s="16">
        <f t="shared" si="21"/>
        <v>445742.26754480618</v>
      </c>
      <c r="AO41" s="16">
        <f t="shared" si="55"/>
        <v>446268.46113082854</v>
      </c>
      <c r="AP41" s="16">
        <f t="shared" si="22"/>
        <v>0</v>
      </c>
      <c r="AQ41" s="16">
        <f t="shared" si="47"/>
        <v>0</v>
      </c>
      <c r="AR41" s="16">
        <f t="shared" si="48"/>
        <v>53731.538869171462</v>
      </c>
      <c r="AS41" s="15">
        <f t="shared" si="23"/>
        <v>371.89038427569045</v>
      </c>
      <c r="AT41" s="24">
        <f t="shared" si="24"/>
        <v>1.3272177596343779</v>
      </c>
      <c r="AU41" s="15">
        <f t="shared" si="49"/>
        <v>-305.95196797409403</v>
      </c>
      <c r="AV41" s="22">
        <f>return!Q25</f>
        <v>-6.8615212298028805E-4</v>
      </c>
      <c r="AW41" s="7">
        <f t="shared" si="25"/>
        <v>1.015879449975297</v>
      </c>
      <c r="AX41" s="7"/>
      <c r="AY41">
        <f t="shared" si="50"/>
        <v>0</v>
      </c>
      <c r="AZ41">
        <f t="shared" si="26"/>
        <v>85.693180121716807</v>
      </c>
      <c r="BA41">
        <f t="shared" si="27"/>
        <v>1.9242720879447265E-3</v>
      </c>
      <c r="BB41">
        <f t="shared" si="51"/>
        <v>0.59335904340233103</v>
      </c>
      <c r="BD41">
        <f t="shared" si="28"/>
        <v>1</v>
      </c>
      <c r="BE41">
        <f t="shared" si="29"/>
        <v>1</v>
      </c>
      <c r="BF41">
        <f t="shared" si="52"/>
        <v>2.2455370254803597E-5</v>
      </c>
      <c r="BG41">
        <f>VLOOKUP(MIN(120,BH41),mortality!$B$4:$H$106,saving_model!BE41+2,FALSE)</f>
        <v>2.6943116546805467E-4</v>
      </c>
      <c r="BH41">
        <f t="shared" si="30"/>
        <v>21</v>
      </c>
      <c r="BI41" s="8">
        <f t="shared" si="53"/>
        <v>6.9243826282994192E-3</v>
      </c>
      <c r="BJ41" s="6">
        <f>VLOOKUP(saving_model!BD41,lapse!$B$4:$C$134,2,FALSE)</f>
        <v>0.08</v>
      </c>
      <c r="BL41">
        <f>discount_curve!K26</f>
        <v>0.99127508042304291</v>
      </c>
    </row>
    <row r="42" spans="1:64" x14ac:dyDescent="0.55000000000000004">
      <c r="A42">
        <f t="shared" si="54"/>
        <v>20</v>
      </c>
      <c r="B42" s="16">
        <f t="shared" ca="1" si="31"/>
        <v>28005.876943684212</v>
      </c>
      <c r="C42" s="16">
        <f t="shared" si="5"/>
        <v>0</v>
      </c>
      <c r="D42">
        <f t="shared" si="32"/>
        <v>955.45239034444262</v>
      </c>
      <c r="E42">
        <f t="shared" ca="1" si="33"/>
        <v>263048.5224948285</v>
      </c>
      <c r="F42" s="19">
        <f t="shared" si="34"/>
        <v>0</v>
      </c>
      <c r="G42">
        <f t="shared" si="6"/>
        <v>3605.0382296556622</v>
      </c>
      <c r="H42">
        <f t="shared" si="7"/>
        <v>0</v>
      </c>
      <c r="I42" s="16">
        <f t="shared" si="35"/>
        <v>204462.8836893095</v>
      </c>
      <c r="J42" s="19">
        <f t="shared" si="36"/>
        <v>-91152.006369203329</v>
      </c>
      <c r="K42" s="19"/>
      <c r="L42" s="16">
        <f t="shared" si="8"/>
        <v>0</v>
      </c>
      <c r="M42" s="16">
        <f t="shared" ca="1" si="9"/>
        <v>0</v>
      </c>
      <c r="N42" s="16">
        <f t="shared" si="10"/>
        <v>31598.926292668475</v>
      </c>
      <c r="O42" s="16">
        <f t="shared" si="3"/>
        <v>3605.0382296556622</v>
      </c>
      <c r="P42" s="16">
        <f t="shared" si="4"/>
        <v>0</v>
      </c>
      <c r="Q42" s="16">
        <f t="shared" ca="1" si="11"/>
        <v>27993.888063012811</v>
      </c>
      <c r="R42">
        <f t="shared" si="12"/>
        <v>114.37105116480976</v>
      </c>
      <c r="S42" s="16">
        <f t="shared" si="13"/>
        <v>102.38217048317324</v>
      </c>
      <c r="T42" s="21">
        <f t="shared" si="14"/>
        <v>11.988880681636516</v>
      </c>
      <c r="U42" s="16">
        <f t="shared" ca="1" si="15"/>
        <v>28005.876943694449</v>
      </c>
      <c r="V42" s="21">
        <f t="shared" ca="1" si="16"/>
        <v>-1.023727236315608E-2</v>
      </c>
      <c r="W42" s="16"/>
      <c r="X42" s="16">
        <f t="shared" si="37"/>
        <v>37918711.551202171</v>
      </c>
      <c r="Y42" s="16">
        <f t="shared" si="17"/>
        <v>0</v>
      </c>
      <c r="Z42" s="19">
        <f t="shared" si="18"/>
        <v>0</v>
      </c>
      <c r="AA42" s="15">
        <f t="shared" si="38"/>
        <v>31598.926292668475</v>
      </c>
      <c r="AB42" s="15">
        <f t="shared" si="39"/>
        <v>114.37105116480976</v>
      </c>
      <c r="AC42" s="15">
        <f t="shared" si="40"/>
        <v>204462.8836893095</v>
      </c>
      <c r="AD42" s="15">
        <f t="shared" si="41"/>
        <v>853.07021986126938</v>
      </c>
      <c r="AE42" s="15">
        <f t="shared" si="42"/>
        <v>263048.5224948285</v>
      </c>
      <c r="AF42" s="19">
        <f t="shared" si="43"/>
        <v>37827559.54483296</v>
      </c>
      <c r="AG42" s="20">
        <f t="shared" si="44"/>
        <v>0</v>
      </c>
      <c r="AH42" s="20"/>
      <c r="AI42" s="16">
        <f t="shared" si="19"/>
        <v>0</v>
      </c>
      <c r="AJ42" s="16">
        <f t="shared" si="56"/>
        <v>500000</v>
      </c>
      <c r="AK42" s="16">
        <f t="shared" si="45"/>
        <v>500000</v>
      </c>
      <c r="AL42" s="16">
        <f t="shared" ca="1" si="46"/>
        <v>446422.14959226578</v>
      </c>
      <c r="AM42" s="17">
        <f ca="1">IF($F$13,OFFSET(product_specs!$I$5,MIN(10,saving_model!BD42),saving_model!$F$15),0)</f>
        <v>0</v>
      </c>
      <c r="AN42" s="16">
        <f t="shared" si="21"/>
        <v>446422.14959226578</v>
      </c>
      <c r="AO42" s="16">
        <f t="shared" si="55"/>
        <v>445589.29156081914</v>
      </c>
      <c r="AP42" s="16">
        <f t="shared" si="22"/>
        <v>0</v>
      </c>
      <c r="AQ42" s="16">
        <f t="shared" si="47"/>
        <v>0</v>
      </c>
      <c r="AR42" s="16">
        <f t="shared" si="48"/>
        <v>54410.70843918086</v>
      </c>
      <c r="AS42" s="15">
        <f t="shared" si="23"/>
        <v>371.32440963401592</v>
      </c>
      <c r="AT42" s="24">
        <f t="shared" si="24"/>
        <v>1.3439938642107703</v>
      </c>
      <c r="AU42" s="15">
        <f t="shared" si="49"/>
        <v>2411.0528698896042</v>
      </c>
      <c r="AV42" s="22">
        <f>return!Q26</f>
        <v>5.4154601254357004E-3</v>
      </c>
      <c r="AW42" s="7">
        <f t="shared" si="25"/>
        <v>1.0167221606986325</v>
      </c>
      <c r="AX42" s="7"/>
      <c r="AY42">
        <f t="shared" si="50"/>
        <v>0</v>
      </c>
      <c r="AZ42">
        <f t="shared" si="26"/>
        <v>85.09789680622653</v>
      </c>
      <c r="BA42">
        <f t="shared" si="27"/>
        <v>1.9109047806888852E-3</v>
      </c>
      <c r="BB42">
        <f t="shared" si="51"/>
        <v>0.58923716651398383</v>
      </c>
      <c r="BD42">
        <f t="shared" si="28"/>
        <v>1</v>
      </c>
      <c r="BE42">
        <f t="shared" si="29"/>
        <v>1</v>
      </c>
      <c r="BF42">
        <f t="shared" si="52"/>
        <v>2.2455370254803597E-5</v>
      </c>
      <c r="BG42">
        <f>VLOOKUP(MIN(120,BH42),mortality!$B$4:$H$106,saving_model!BE42+2,FALSE)</f>
        <v>2.6943116546805467E-4</v>
      </c>
      <c r="BH42">
        <f t="shared" si="30"/>
        <v>21</v>
      </c>
      <c r="BI42" s="8">
        <f t="shared" si="53"/>
        <v>6.9243826282994192E-3</v>
      </c>
      <c r="BJ42" s="6">
        <f>VLOOKUP(saving_model!BD42,lapse!$B$4:$C$134,2,FALSE)</f>
        <v>0.08</v>
      </c>
      <c r="BL42">
        <f>discount_curve!K27</f>
        <v>0.9908179886685069</v>
      </c>
    </row>
    <row r="43" spans="1:64" x14ac:dyDescent="0.55000000000000004">
      <c r="A43">
        <f t="shared" si="54"/>
        <v>21</v>
      </c>
      <c r="B43" s="16">
        <f t="shared" ca="1" si="31"/>
        <v>27955.873638423276</v>
      </c>
      <c r="C43" s="16">
        <f t="shared" si="5"/>
        <v>0</v>
      </c>
      <c r="D43">
        <f t="shared" si="32"/>
        <v>948.81516593627521</v>
      </c>
      <c r="E43">
        <f t="shared" ca="1" si="33"/>
        <v>263756.37363859266</v>
      </c>
      <c r="F43" s="19">
        <f t="shared" si="34"/>
        <v>0</v>
      </c>
      <c r="G43">
        <f t="shared" si="6"/>
        <v>3582.9649160872259</v>
      </c>
      <c r="H43">
        <f t="shared" si="7"/>
        <v>0</v>
      </c>
      <c r="I43" s="16">
        <f t="shared" si="35"/>
        <v>589718.45115965686</v>
      </c>
      <c r="J43" s="19">
        <f t="shared" si="36"/>
        <v>293474.42380061746</v>
      </c>
      <c r="K43" s="19"/>
      <c r="L43" s="16">
        <f t="shared" si="8"/>
        <v>0</v>
      </c>
      <c r="M43" s="16">
        <f t="shared" ca="1" si="9"/>
        <v>0</v>
      </c>
      <c r="N43" s="16">
        <f t="shared" si="10"/>
        <v>31522.966287360807</v>
      </c>
      <c r="O43" s="16">
        <f t="shared" si="3"/>
        <v>3582.9649160872259</v>
      </c>
      <c r="P43" s="16">
        <f t="shared" si="4"/>
        <v>0</v>
      </c>
      <c r="Q43" s="16">
        <f t="shared" ca="1" si="11"/>
        <v>27940.001371273582</v>
      </c>
      <c r="R43">
        <f t="shared" si="12"/>
        <v>109.32164157356331</v>
      </c>
      <c r="S43" s="16">
        <f t="shared" si="13"/>
        <v>93.4493744249055</v>
      </c>
      <c r="T43" s="21">
        <f t="shared" si="14"/>
        <v>15.872267148657812</v>
      </c>
      <c r="U43" s="16">
        <f t="shared" ca="1" si="15"/>
        <v>27955.873638422239</v>
      </c>
      <c r="V43" s="21">
        <f t="shared" ca="1" si="16"/>
        <v>1.0368239600211382E-3</v>
      </c>
      <c r="W43" s="16"/>
      <c r="X43" s="16">
        <f t="shared" si="37"/>
        <v>37827559.544832967</v>
      </c>
      <c r="Y43" s="16">
        <f t="shared" si="17"/>
        <v>0</v>
      </c>
      <c r="Z43" s="19">
        <f t="shared" si="18"/>
        <v>0</v>
      </c>
      <c r="AA43" s="15">
        <f t="shared" si="38"/>
        <v>31522.966287360807</v>
      </c>
      <c r="AB43" s="15">
        <f t="shared" si="39"/>
        <v>109.32164157356331</v>
      </c>
      <c r="AC43" s="15">
        <f t="shared" si="40"/>
        <v>589718.45115965686</v>
      </c>
      <c r="AD43" s="15">
        <f t="shared" si="41"/>
        <v>855.36579151136971</v>
      </c>
      <c r="AE43" s="15">
        <f t="shared" si="42"/>
        <v>263756.37363859266</v>
      </c>
      <c r="AF43" s="19">
        <f t="shared" si="43"/>
        <v>38121033.968633585</v>
      </c>
      <c r="AG43" s="20">
        <f t="shared" si="44"/>
        <v>0</v>
      </c>
      <c r="AH43" s="20"/>
      <c r="AI43" s="16">
        <f t="shared" si="19"/>
        <v>0</v>
      </c>
      <c r="AJ43" s="16">
        <f t="shared" si="56"/>
        <v>500000</v>
      </c>
      <c r="AK43" s="16">
        <f t="shared" si="45"/>
        <v>500000</v>
      </c>
      <c r="AL43" s="16">
        <f t="shared" ca="1" si="46"/>
        <v>450754.70029365981</v>
      </c>
      <c r="AM43" s="17">
        <f ca="1">IF($F$13,OFFSET(product_specs!$I$5,MIN(10,saving_model!BD43),saving_model!$F$15),0)</f>
        <v>0</v>
      </c>
      <c r="AN43" s="16">
        <f t="shared" si="21"/>
        <v>450754.70029365981</v>
      </c>
      <c r="AO43" s="16">
        <f t="shared" si="55"/>
        <v>447627.67602721055</v>
      </c>
      <c r="AP43" s="16">
        <f t="shared" si="22"/>
        <v>0</v>
      </c>
      <c r="AQ43" s="16">
        <f t="shared" si="47"/>
        <v>0</v>
      </c>
      <c r="AR43" s="16">
        <f t="shared" si="48"/>
        <v>52372.323972789454</v>
      </c>
      <c r="AS43" s="15">
        <f t="shared" si="23"/>
        <v>373.02306335600883</v>
      </c>
      <c r="AT43" s="24">
        <f t="shared" si="24"/>
        <v>1.2936439185048652</v>
      </c>
      <c r="AU43" s="15">
        <f t="shared" si="49"/>
        <v>7002.6819474476424</v>
      </c>
      <c r="AV43" s="22">
        <f>return!Q27</f>
        <v>1.5657080716163785E-2</v>
      </c>
      <c r="AW43" s="7">
        <f t="shared" si="25"/>
        <v>1.0175655704826325</v>
      </c>
      <c r="AX43" s="7"/>
      <c r="AY43">
        <f t="shared" si="50"/>
        <v>0</v>
      </c>
      <c r="AZ43">
        <f t="shared" si="26"/>
        <v>84.506748734931861</v>
      </c>
      <c r="BA43">
        <f t="shared" si="27"/>
        <v>1.8976303318725505E-3</v>
      </c>
      <c r="BB43">
        <f t="shared" si="51"/>
        <v>0.58514392299572116</v>
      </c>
      <c r="BD43">
        <f t="shared" si="28"/>
        <v>1</v>
      </c>
      <c r="BE43">
        <f t="shared" si="29"/>
        <v>1</v>
      </c>
      <c r="BF43">
        <f t="shared" si="52"/>
        <v>2.2455370254803597E-5</v>
      </c>
      <c r="BG43">
        <f>VLOOKUP(MIN(120,BH43),mortality!$B$4:$H$106,saving_model!BE43+2,FALSE)</f>
        <v>2.6943116546805467E-4</v>
      </c>
      <c r="BH43">
        <f t="shared" si="30"/>
        <v>21</v>
      </c>
      <c r="BI43" s="8">
        <f t="shared" si="53"/>
        <v>6.9243826282994192E-3</v>
      </c>
      <c r="BJ43" s="6">
        <f>VLOOKUP(saving_model!BD43,lapse!$B$4:$C$134,2,FALSE)</f>
        <v>0.08</v>
      </c>
      <c r="BL43">
        <f>discount_curve!K28</f>
        <v>0.99036110768581043</v>
      </c>
    </row>
    <row r="44" spans="1:64" x14ac:dyDescent="0.55000000000000004">
      <c r="A44">
        <f t="shared" si="54"/>
        <v>22</v>
      </c>
      <c r="B44" s="16">
        <f t="shared" ca="1" si="31"/>
        <v>28212.337101604498</v>
      </c>
      <c r="C44" s="16">
        <f t="shared" si="5"/>
        <v>0</v>
      </c>
      <c r="D44">
        <f t="shared" si="32"/>
        <v>942.22404821881219</v>
      </c>
      <c r="E44">
        <f t="shared" ca="1" si="33"/>
        <v>263100.03338506544</v>
      </c>
      <c r="F44" s="19">
        <f t="shared" si="34"/>
        <v>0</v>
      </c>
      <c r="G44">
        <f t="shared" si="6"/>
        <v>3561.0267553634612</v>
      </c>
      <c r="H44">
        <f t="shared" si="7"/>
        <v>0</v>
      </c>
      <c r="I44" s="16">
        <f t="shared" si="35"/>
        <v>-183652.63645343424</v>
      </c>
      <c r="J44" s="19">
        <f t="shared" si="36"/>
        <v>-479468.25774368644</v>
      </c>
      <c r="K44" s="19"/>
      <c r="L44" s="16">
        <f t="shared" si="8"/>
        <v>0</v>
      </c>
      <c r="M44" s="16">
        <f t="shared" ca="1" si="9"/>
        <v>0</v>
      </c>
      <c r="N44" s="16">
        <f t="shared" si="10"/>
        <v>31767.528307194654</v>
      </c>
      <c r="O44" s="16">
        <f t="shared" si="3"/>
        <v>3561.0267553634612</v>
      </c>
      <c r="P44" s="16">
        <f t="shared" si="4"/>
        <v>0</v>
      </c>
      <c r="Q44" s="16">
        <f t="shared" ca="1" si="11"/>
        <v>28206.501551831192</v>
      </c>
      <c r="R44">
        <f t="shared" si="12"/>
        <v>94.8223275529201</v>
      </c>
      <c r="S44" s="16">
        <f t="shared" si="13"/>
        <v>88.986777784352512</v>
      </c>
      <c r="T44" s="21">
        <f t="shared" si="14"/>
        <v>5.8355497685675886</v>
      </c>
      <c r="U44" s="16">
        <f t="shared" ca="1" si="15"/>
        <v>28212.337101599758</v>
      </c>
      <c r="V44" s="21">
        <f t="shared" ca="1" si="16"/>
        <v>4.740286385640502E-3</v>
      </c>
      <c r="W44" s="16"/>
      <c r="X44" s="16">
        <f t="shared" si="37"/>
        <v>38121033.968633585</v>
      </c>
      <c r="Y44" s="16">
        <f t="shared" si="17"/>
        <v>0</v>
      </c>
      <c r="Z44" s="19">
        <f t="shared" si="18"/>
        <v>0</v>
      </c>
      <c r="AA44" s="15">
        <f t="shared" si="38"/>
        <v>31767.528307194654</v>
      </c>
      <c r="AB44" s="15">
        <f t="shared" si="39"/>
        <v>94.8223275529201</v>
      </c>
      <c r="AC44" s="15">
        <f t="shared" si="40"/>
        <v>-183652.63645343424</v>
      </c>
      <c r="AD44" s="15">
        <f t="shared" si="41"/>
        <v>853.23727043445967</v>
      </c>
      <c r="AE44" s="15">
        <f t="shared" si="42"/>
        <v>263100.03338506544</v>
      </c>
      <c r="AF44" s="19">
        <f t="shared" si="43"/>
        <v>37641565.710889898</v>
      </c>
      <c r="AG44" s="20">
        <f t="shared" si="44"/>
        <v>0</v>
      </c>
      <c r="AH44" s="20"/>
      <c r="AI44" s="16">
        <f t="shared" si="19"/>
        <v>0</v>
      </c>
      <c r="AJ44" s="16">
        <f t="shared" si="56"/>
        <v>500000</v>
      </c>
      <c r="AK44" s="16">
        <f t="shared" si="45"/>
        <v>500000</v>
      </c>
      <c r="AL44" s="16">
        <f t="shared" ca="1" si="46"/>
        <v>452778.33443511988</v>
      </c>
      <c r="AM44" s="17">
        <f ca="1">IF($F$13,OFFSET(product_specs!$I$5,MIN(10,saving_model!BD44),saving_model!$F$15),0)</f>
        <v>0</v>
      </c>
      <c r="AN44" s="16">
        <f t="shared" si="21"/>
        <v>452778.33443511988</v>
      </c>
      <c r="AO44" s="16">
        <f t="shared" si="55"/>
        <v>454256.04126738367</v>
      </c>
      <c r="AP44" s="16">
        <f t="shared" si="22"/>
        <v>0</v>
      </c>
      <c r="AQ44" s="16">
        <f t="shared" si="47"/>
        <v>0</v>
      </c>
      <c r="AR44" s="16">
        <f t="shared" si="48"/>
        <v>45743.958732616331</v>
      </c>
      <c r="AS44" s="15">
        <f t="shared" si="23"/>
        <v>378.5467010561531</v>
      </c>
      <c r="AT44" s="24">
        <f t="shared" si="24"/>
        <v>1.1299172832874917</v>
      </c>
      <c r="AU44" s="15">
        <f t="shared" si="49"/>
        <v>-2196.0604278486571</v>
      </c>
      <c r="AV44" s="22">
        <f>return!Q28</f>
        <v>-4.8384551364483164E-3</v>
      </c>
      <c r="AW44" s="7">
        <f t="shared" si="25"/>
        <v>1.0184096799071942</v>
      </c>
      <c r="AX44" s="7"/>
      <c r="AY44">
        <f t="shared" si="50"/>
        <v>0</v>
      </c>
      <c r="AZ44">
        <f t="shared" si="26"/>
        <v>83.919707181604267</v>
      </c>
      <c r="BA44">
        <f t="shared" si="27"/>
        <v>1.8844480964376243E-3</v>
      </c>
      <c r="BB44">
        <f t="shared" si="51"/>
        <v>0.58107911394061174</v>
      </c>
      <c r="BD44">
        <f t="shared" si="28"/>
        <v>1</v>
      </c>
      <c r="BE44">
        <f t="shared" si="29"/>
        <v>1</v>
      </c>
      <c r="BF44">
        <f t="shared" si="52"/>
        <v>2.2455370254803597E-5</v>
      </c>
      <c r="BG44">
        <f>VLOOKUP(MIN(120,BH44),mortality!$B$4:$H$106,saving_model!BE44+2,FALSE)</f>
        <v>2.6943116546805467E-4</v>
      </c>
      <c r="BH44">
        <f t="shared" si="30"/>
        <v>21</v>
      </c>
      <c r="BI44" s="8">
        <f t="shared" si="53"/>
        <v>6.9243826282994192E-3</v>
      </c>
      <c r="BJ44" s="6">
        <f>VLOOKUP(saving_model!BD44,lapse!$B$4:$C$134,2,FALSE)</f>
        <v>0.08</v>
      </c>
      <c r="BL44">
        <f>discount_curve!K29</f>
        <v>0.98990443737776301</v>
      </c>
    </row>
    <row r="45" spans="1:64" x14ac:dyDescent="0.55000000000000004">
      <c r="A45">
        <f t="shared" si="54"/>
        <v>23</v>
      </c>
      <c r="B45" s="16">
        <f t="shared" ca="1" si="31"/>
        <v>27838.361475207435</v>
      </c>
      <c r="C45" s="16">
        <f t="shared" si="5"/>
        <v>0</v>
      </c>
      <c r="D45">
        <f t="shared" si="32"/>
        <v>935.6787169035116</v>
      </c>
      <c r="E45">
        <f t="shared" ca="1" si="33"/>
        <v>260814.70663279694</v>
      </c>
      <c r="F45" s="19">
        <f t="shared" si="34"/>
        <v>0</v>
      </c>
      <c r="G45">
        <f t="shared" si="6"/>
        <v>3539.2229199560788</v>
      </c>
      <c r="H45">
        <f t="shared" si="7"/>
        <v>0</v>
      </c>
      <c r="I45" s="16">
        <f t="shared" si="35"/>
        <v>113362.98342644707</v>
      </c>
      <c r="J45" s="19">
        <f t="shared" si="36"/>
        <v>-179764.98631841689</v>
      </c>
      <c r="K45" s="19"/>
      <c r="L45" s="16">
        <f t="shared" si="8"/>
        <v>0</v>
      </c>
      <c r="M45" s="16">
        <f t="shared" ca="1" si="9"/>
        <v>0</v>
      </c>
      <c r="N45" s="16">
        <f t="shared" si="10"/>
        <v>31367.971425741584</v>
      </c>
      <c r="O45" s="16">
        <f t="shared" si="3"/>
        <v>3539.2229199560788</v>
      </c>
      <c r="P45" s="16">
        <f t="shared" si="4"/>
        <v>0</v>
      </c>
      <c r="Q45" s="16">
        <f t="shared" ca="1" si="11"/>
        <v>27828.748505785505</v>
      </c>
      <c r="R45">
        <f t="shared" si="12"/>
        <v>99.465764084455444</v>
      </c>
      <c r="S45" s="16">
        <f t="shared" si="13"/>
        <v>89.852794674023585</v>
      </c>
      <c r="T45" s="21">
        <f t="shared" si="14"/>
        <v>9.6129694104318588</v>
      </c>
      <c r="U45" s="16">
        <f t="shared" ca="1" si="15"/>
        <v>27838.361475195936</v>
      </c>
      <c r="V45" s="21">
        <f t="shared" ca="1" si="16"/>
        <v>1.1499651009216905E-2</v>
      </c>
      <c r="W45" s="16"/>
      <c r="X45" s="16">
        <f t="shared" si="37"/>
        <v>37641565.710889898</v>
      </c>
      <c r="Y45" s="16">
        <f t="shared" si="17"/>
        <v>0</v>
      </c>
      <c r="Z45" s="19">
        <f t="shared" si="18"/>
        <v>0</v>
      </c>
      <c r="AA45" s="15">
        <f t="shared" si="38"/>
        <v>31367.971425741584</v>
      </c>
      <c r="AB45" s="15">
        <f t="shared" si="39"/>
        <v>99.465764084455444</v>
      </c>
      <c r="AC45" s="15">
        <f t="shared" si="40"/>
        <v>113362.98342644707</v>
      </c>
      <c r="AD45" s="15">
        <f t="shared" si="41"/>
        <v>845.82592222948801</v>
      </c>
      <c r="AE45" s="15">
        <f t="shared" si="42"/>
        <v>260814.70663279694</v>
      </c>
      <c r="AF45" s="19">
        <f t="shared" si="43"/>
        <v>37461800.724571489</v>
      </c>
      <c r="AG45" s="20">
        <f t="shared" si="44"/>
        <v>0</v>
      </c>
      <c r="AH45" s="20"/>
      <c r="AI45" s="16">
        <f t="shared" si="19"/>
        <v>0</v>
      </c>
      <c r="AJ45" s="16">
        <f t="shared" si="56"/>
        <v>500000</v>
      </c>
      <c r="AK45" s="16">
        <f t="shared" si="45"/>
        <v>500000</v>
      </c>
      <c r="AL45" s="16">
        <f t="shared" ca="1" si="46"/>
        <v>451985.23112111713</v>
      </c>
      <c r="AM45" s="17">
        <f ca="1">IF($F$13,OFFSET(product_specs!$I$5,MIN(10,saving_model!BD45),saving_model!$F$15),0)</f>
        <v>0</v>
      </c>
      <c r="AN45" s="16">
        <f t="shared" si="21"/>
        <v>451985.23112111713</v>
      </c>
      <c r="AO45" s="16">
        <f t="shared" si="55"/>
        <v>451680.30422119558</v>
      </c>
      <c r="AP45" s="16">
        <f t="shared" si="22"/>
        <v>0</v>
      </c>
      <c r="AQ45" s="16">
        <f t="shared" si="47"/>
        <v>0</v>
      </c>
      <c r="AR45" s="16">
        <f t="shared" si="48"/>
        <v>48319.695778804424</v>
      </c>
      <c r="AS45" s="15">
        <f t="shared" si="23"/>
        <v>376.40025351766297</v>
      </c>
      <c r="AT45" s="24">
        <f t="shared" si="24"/>
        <v>1.1935403252437762</v>
      </c>
      <c r="AU45" s="15">
        <f t="shared" si="49"/>
        <v>1365.041387528946</v>
      </c>
      <c r="AV45" s="22">
        <f>return!Q29</f>
        <v>3.0246691544049131E-3</v>
      </c>
      <c r="AW45" s="7">
        <f t="shared" si="25"/>
        <v>1.0192544895526963</v>
      </c>
      <c r="AX45" s="7"/>
      <c r="AY45">
        <f t="shared" si="50"/>
        <v>0</v>
      </c>
      <c r="AZ45">
        <f t="shared" si="26"/>
        <v>83.336743619567216</v>
      </c>
      <c r="BA45">
        <f t="shared" si="27"/>
        <v>1.8713574338070232E-3</v>
      </c>
      <c r="BB45">
        <f t="shared" si="51"/>
        <v>0.5770425418234677</v>
      </c>
      <c r="BD45">
        <f t="shared" si="28"/>
        <v>1</v>
      </c>
      <c r="BE45">
        <f t="shared" si="29"/>
        <v>1</v>
      </c>
      <c r="BF45">
        <f t="shared" si="52"/>
        <v>2.2455370254803597E-5</v>
      </c>
      <c r="BG45">
        <f>VLOOKUP(MIN(120,BH45),mortality!$B$4:$H$106,saving_model!BE45+2,FALSE)</f>
        <v>2.6943116546805467E-4</v>
      </c>
      <c r="BH45">
        <f t="shared" si="30"/>
        <v>21</v>
      </c>
      <c r="BI45" s="8">
        <f t="shared" si="53"/>
        <v>6.9243826282994192E-3</v>
      </c>
      <c r="BJ45" s="6">
        <f>VLOOKUP(saving_model!BD45,lapse!$B$4:$C$134,2,FALSE)</f>
        <v>0.08</v>
      </c>
      <c r="BL45">
        <f>discount_curve!K30</f>
        <v>0.98944797764722014</v>
      </c>
    </row>
    <row r="46" spans="1:64" x14ac:dyDescent="0.55000000000000004">
      <c r="A46">
        <f t="shared" si="54"/>
        <v>24</v>
      </c>
      <c r="B46" s="16">
        <f t="shared" ca="1" si="31"/>
        <v>27717.426407659485</v>
      </c>
      <c r="C46" s="16">
        <f t="shared" si="5"/>
        <v>0</v>
      </c>
      <c r="D46">
        <f t="shared" si="32"/>
        <v>1044.6833130543869</v>
      </c>
      <c r="E46">
        <f t="shared" ca="1" si="33"/>
        <v>194071.75923719496</v>
      </c>
      <c r="F46" s="19">
        <f t="shared" si="34"/>
        <v>0</v>
      </c>
      <c r="G46">
        <f t="shared" si="6"/>
        <v>3517.5525874036684</v>
      </c>
      <c r="H46">
        <f t="shared" si="7"/>
        <v>0</v>
      </c>
      <c r="I46" s="16">
        <f t="shared" si="35"/>
        <v>609445.06996766548</v>
      </c>
      <c r="J46" s="19">
        <f t="shared" si="36"/>
        <v>383093.64842235297</v>
      </c>
      <c r="K46" s="19"/>
      <c r="L46" s="16">
        <f t="shared" si="8"/>
        <v>0</v>
      </c>
      <c r="M46" s="16">
        <f t="shared" ca="1" si="9"/>
        <v>0</v>
      </c>
      <c r="N46" s="16">
        <f t="shared" si="10"/>
        <v>31218.167270476235</v>
      </c>
      <c r="O46" s="16">
        <f t="shared" si="3"/>
        <v>3517.5525874036684</v>
      </c>
      <c r="P46" s="16">
        <f t="shared" si="4"/>
        <v>0</v>
      </c>
      <c r="Q46" s="16">
        <f t="shared" ca="1" si="11"/>
        <v>27700.614683072567</v>
      </c>
      <c r="R46">
        <f t="shared" si="12"/>
        <v>108.78386166635242</v>
      </c>
      <c r="S46" s="16">
        <f t="shared" si="13"/>
        <v>91.972137082065615</v>
      </c>
      <c r="T46" s="21">
        <f t="shared" si="14"/>
        <v>16.811724584286807</v>
      </c>
      <c r="U46" s="16">
        <f t="shared" ca="1" si="15"/>
        <v>27717.426407656854</v>
      </c>
      <c r="V46" s="21">
        <f t="shared" ca="1" si="16"/>
        <v>2.6302586775273085E-3</v>
      </c>
      <c r="W46" s="16"/>
      <c r="X46" s="16">
        <f t="shared" si="37"/>
        <v>37461800.724571481</v>
      </c>
      <c r="Y46" s="16">
        <f t="shared" si="17"/>
        <v>0</v>
      </c>
      <c r="Z46" s="19">
        <f t="shared" si="18"/>
        <v>0</v>
      </c>
      <c r="AA46" s="15">
        <f t="shared" si="38"/>
        <v>31218.167270476235</v>
      </c>
      <c r="AB46" s="15">
        <f t="shared" si="39"/>
        <v>108.78386166635242</v>
      </c>
      <c r="AC46" s="15">
        <f t="shared" si="40"/>
        <v>609445.06996766548</v>
      </c>
      <c r="AD46" s="15">
        <f t="shared" si="41"/>
        <v>952.71117597232126</v>
      </c>
      <c r="AE46" s="15">
        <f t="shared" si="42"/>
        <v>194071.75923719496</v>
      </c>
      <c r="AF46" s="19">
        <f t="shared" si="43"/>
        <v>37844894.372993842</v>
      </c>
      <c r="AG46" s="20">
        <f t="shared" si="44"/>
        <v>0</v>
      </c>
      <c r="AH46" s="20"/>
      <c r="AI46" s="16">
        <f t="shared" si="19"/>
        <v>0</v>
      </c>
      <c r="AJ46" s="16">
        <f t="shared" si="56"/>
        <v>500000</v>
      </c>
      <c r="AK46" s="16">
        <f t="shared" si="45"/>
        <v>500000</v>
      </c>
      <c r="AL46" s="16">
        <f t="shared" ca="1" si="46"/>
        <v>455980.85279396171</v>
      </c>
      <c r="AM46" s="17">
        <f ca="1">IF($F$13,OFFSET(product_specs!$I$5,MIN(10,saving_model!BD46),saving_model!$F$15),0)</f>
        <v>0</v>
      </c>
      <c r="AN46" s="16">
        <f t="shared" si="21"/>
        <v>455980.85279396171</v>
      </c>
      <c r="AO46" s="16">
        <f t="shared" si="55"/>
        <v>452667.75181488157</v>
      </c>
      <c r="AP46" s="16">
        <f t="shared" si="22"/>
        <v>0</v>
      </c>
      <c r="AQ46" s="16">
        <f t="shared" si="47"/>
        <v>0</v>
      </c>
      <c r="AR46" s="16">
        <f t="shared" si="48"/>
        <v>47332.248185118428</v>
      </c>
      <c r="AS46" s="15">
        <f t="shared" si="23"/>
        <v>377.22312651240128</v>
      </c>
      <c r="AT46" s="24">
        <f t="shared" si="24"/>
        <v>1.3144842250455409</v>
      </c>
      <c r="AU46" s="15">
        <f t="shared" si="49"/>
        <v>7383.2771796352117</v>
      </c>
      <c r="AV46" s="22">
        <f>return!Q30</f>
        <v>1.6324238889107612E-2</v>
      </c>
      <c r="AW46" s="7">
        <f t="shared" si="25"/>
        <v>1.0200999999999987</v>
      </c>
      <c r="AX46" s="7"/>
      <c r="AY46">
        <f t="shared" si="50"/>
        <v>0</v>
      </c>
      <c r="AZ46">
        <f t="shared" si="26"/>
        <v>82.757829720309928</v>
      </c>
      <c r="BA46">
        <f t="shared" si="27"/>
        <v>2.0893666261087738E-3</v>
      </c>
      <c r="BB46">
        <f t="shared" si="51"/>
        <v>0.42561383454600388</v>
      </c>
      <c r="BD46">
        <f t="shared" si="28"/>
        <v>2</v>
      </c>
      <c r="BE46">
        <f t="shared" si="29"/>
        <v>2</v>
      </c>
      <c r="BF46">
        <f t="shared" si="52"/>
        <v>2.5246754695840146E-5</v>
      </c>
      <c r="BG46">
        <f>VLOOKUP(MIN(120,BH46),mortality!$B$4:$H$106,saving_model!BE46+2,FALSE)</f>
        <v>3.0291899158048141E-4</v>
      </c>
      <c r="BH46">
        <f t="shared" si="30"/>
        <v>22</v>
      </c>
      <c r="BI46" s="8">
        <f t="shared" si="53"/>
        <v>5.1430128318229462E-3</v>
      </c>
      <c r="BJ46" s="6">
        <f>VLOOKUP(saving_model!BD46,lapse!$B$4:$C$134,2,FALSE)</f>
        <v>0.06</v>
      </c>
      <c r="BL46">
        <f>discount_curve!K31</f>
        <v>0.98645908760132384</v>
      </c>
    </row>
    <row r="47" spans="1:64" x14ac:dyDescent="0.55000000000000004">
      <c r="A47">
        <f t="shared" si="54"/>
        <v>25</v>
      </c>
      <c r="B47" s="16">
        <f t="shared" ca="1" si="31"/>
        <v>28046.264321249124</v>
      </c>
      <c r="C47" s="16">
        <f t="shared" si="5"/>
        <v>0</v>
      </c>
      <c r="D47">
        <f t="shared" si="32"/>
        <v>1039.2842541530781</v>
      </c>
      <c r="E47">
        <f t="shared" ca="1" si="33"/>
        <v>195191.293150282</v>
      </c>
      <c r="F47" s="19">
        <f t="shared" si="34"/>
        <v>0</v>
      </c>
      <c r="G47">
        <f t="shared" si="6"/>
        <v>3502.2762828847854</v>
      </c>
      <c r="H47">
        <f t="shared" si="7"/>
        <v>0</v>
      </c>
      <c r="I47" s="16">
        <f t="shared" si="35"/>
        <v>280088.50181153428</v>
      </c>
      <c r="J47" s="19">
        <f t="shared" si="36"/>
        <v>52309.383802965283</v>
      </c>
      <c r="K47" s="19"/>
      <c r="L47" s="16">
        <f t="shared" si="8"/>
        <v>0</v>
      </c>
      <c r="M47" s="16">
        <f t="shared" ca="1" si="9"/>
        <v>0</v>
      </c>
      <c r="N47" s="16">
        <f t="shared" si="10"/>
        <v>31537.411977494867</v>
      </c>
      <c r="O47" s="16">
        <f t="shared" si="3"/>
        <v>3502.2762828847854</v>
      </c>
      <c r="P47" s="16">
        <f t="shared" si="4"/>
        <v>0</v>
      </c>
      <c r="Q47" s="16">
        <f t="shared" ca="1" si="11"/>
        <v>28035.135694610082</v>
      </c>
      <c r="R47">
        <f t="shared" si="12"/>
        <v>92.205838370933748</v>
      </c>
      <c r="S47" s="16">
        <f t="shared" si="13"/>
        <v>81.07721172872732</v>
      </c>
      <c r="T47" s="21">
        <f t="shared" si="14"/>
        <v>11.128626642206427</v>
      </c>
      <c r="U47" s="16">
        <f t="shared" ca="1" si="15"/>
        <v>28046.264321252289</v>
      </c>
      <c r="V47" s="21">
        <f t="shared" ca="1" si="16"/>
        <v>-3.1650415621697903E-3</v>
      </c>
      <c r="W47" s="16"/>
      <c r="X47" s="16">
        <f t="shared" si="37"/>
        <v>37844894.372993834</v>
      </c>
      <c r="Y47" s="16">
        <f t="shared" si="17"/>
        <v>0</v>
      </c>
      <c r="Z47" s="19">
        <f t="shared" si="18"/>
        <v>0</v>
      </c>
      <c r="AA47" s="15">
        <f t="shared" si="38"/>
        <v>31537.411977494867</v>
      </c>
      <c r="AB47" s="15">
        <f t="shared" si="39"/>
        <v>92.205838370933748</v>
      </c>
      <c r="AC47" s="15">
        <f t="shared" si="40"/>
        <v>280088.50181153428</v>
      </c>
      <c r="AD47" s="15">
        <f t="shared" si="41"/>
        <v>958.20704242435079</v>
      </c>
      <c r="AE47" s="15">
        <f t="shared" si="42"/>
        <v>195191.293150282</v>
      </c>
      <c r="AF47" s="19">
        <f t="shared" si="43"/>
        <v>37897203.7567968</v>
      </c>
      <c r="AG47" s="20">
        <f t="shared" si="44"/>
        <v>0</v>
      </c>
      <c r="AH47" s="20"/>
      <c r="AI47" s="16">
        <f t="shared" si="19"/>
        <v>0</v>
      </c>
      <c r="AJ47" s="16">
        <f t="shared" si="56"/>
        <v>500000</v>
      </c>
      <c r="AK47" s="16">
        <f t="shared" si="45"/>
        <v>500000</v>
      </c>
      <c r="AL47" s="16">
        <f t="shared" ca="1" si="46"/>
        <v>460993.72649747407</v>
      </c>
      <c r="AM47" s="17">
        <f ca="1">IF($F$13,OFFSET(product_specs!$I$5,MIN(10,saving_model!BD47),saving_model!$F$15),0)</f>
        <v>0</v>
      </c>
      <c r="AN47" s="16">
        <f t="shared" si="21"/>
        <v>460993.72649747407</v>
      </c>
      <c r="AO47" s="16">
        <f t="shared" si="55"/>
        <v>459672.49138377927</v>
      </c>
      <c r="AP47" s="16">
        <f t="shared" si="22"/>
        <v>0</v>
      </c>
      <c r="AQ47" s="16">
        <f t="shared" si="47"/>
        <v>0</v>
      </c>
      <c r="AR47" s="16">
        <f t="shared" si="48"/>
        <v>40327.50861622073</v>
      </c>
      <c r="AS47" s="15">
        <f t="shared" si="23"/>
        <v>383.06040948648274</v>
      </c>
      <c r="AT47" s="24">
        <f t="shared" si="24"/>
        <v>1.1199525892809152</v>
      </c>
      <c r="AU47" s="15">
        <f t="shared" si="49"/>
        <v>3410.8309515410292</v>
      </c>
      <c r="AV47" s="22">
        <f>return!Q31</f>
        <v>7.4263395555473899E-3</v>
      </c>
      <c r="AW47" s="7">
        <f t="shared" si="25"/>
        <v>1.0209462118304431</v>
      </c>
      <c r="AX47" s="7"/>
      <c r="AY47">
        <f t="shared" si="50"/>
        <v>0</v>
      </c>
      <c r="AZ47">
        <f t="shared" si="26"/>
        <v>82.330126519137821</v>
      </c>
      <c r="BA47">
        <f t="shared" si="27"/>
        <v>2.0785685083061561E-3</v>
      </c>
      <c r="BB47">
        <f t="shared" si="51"/>
        <v>0.42341420702902238</v>
      </c>
      <c r="BD47">
        <f t="shared" si="28"/>
        <v>2</v>
      </c>
      <c r="BE47">
        <f t="shared" si="29"/>
        <v>2</v>
      </c>
      <c r="BF47">
        <f t="shared" si="52"/>
        <v>2.5246754695840146E-5</v>
      </c>
      <c r="BG47">
        <f>VLOOKUP(MIN(120,BH47),mortality!$B$4:$H$106,saving_model!BE47+2,FALSE)</f>
        <v>3.0291899158048141E-4</v>
      </c>
      <c r="BH47">
        <f t="shared" si="30"/>
        <v>22</v>
      </c>
      <c r="BI47" s="8">
        <f t="shared" si="53"/>
        <v>5.1430128318229462E-3</v>
      </c>
      <c r="BJ47" s="6">
        <f>VLOOKUP(saving_model!BD47,lapse!$B$4:$C$134,2,FALSE)</f>
        <v>0.06</v>
      </c>
      <c r="BL47">
        <f>discount_curve!K32</f>
        <v>0.9858988793314446</v>
      </c>
    </row>
    <row r="48" spans="1:64" x14ac:dyDescent="0.55000000000000004">
      <c r="A48">
        <f t="shared" si="54"/>
        <v>26</v>
      </c>
      <c r="B48" s="16">
        <f t="shared" ca="1" si="31"/>
        <v>28100.973025762942</v>
      </c>
      <c r="C48" s="16">
        <f t="shared" si="5"/>
        <v>0</v>
      </c>
      <c r="D48">
        <f t="shared" si="32"/>
        <v>1033.9130982886563</v>
      </c>
      <c r="E48">
        <f t="shared" ca="1" si="33"/>
        <v>194762.98604650903</v>
      </c>
      <c r="F48" s="19">
        <f t="shared" si="34"/>
        <v>0</v>
      </c>
      <c r="G48">
        <f t="shared" si="6"/>
        <v>3487.0663215047625</v>
      </c>
      <c r="H48">
        <f t="shared" si="7"/>
        <v>0</v>
      </c>
      <c r="I48" s="16">
        <f t="shared" si="35"/>
        <v>9679.7220337224535</v>
      </c>
      <c r="J48" s="19">
        <f t="shared" si="36"/>
        <v>-217705.21645834297</v>
      </c>
      <c r="K48" s="19"/>
      <c r="L48" s="16">
        <f t="shared" si="8"/>
        <v>0</v>
      </c>
      <c r="M48" s="16">
        <f t="shared" ca="1" si="9"/>
        <v>0</v>
      </c>
      <c r="N48" s="16">
        <f t="shared" si="10"/>
        <v>31581.003130664001</v>
      </c>
      <c r="O48" s="16">
        <f t="shared" si="3"/>
        <v>3487.0663215047625</v>
      </c>
      <c r="P48" s="16">
        <f t="shared" si="4"/>
        <v>0</v>
      </c>
      <c r="Q48" s="16">
        <f t="shared" ca="1" si="11"/>
        <v>28093.936809159241</v>
      </c>
      <c r="R48">
        <f t="shared" si="12"/>
        <v>84.844860520789652</v>
      </c>
      <c r="S48" s="16">
        <f t="shared" si="13"/>
        <v>77.808643928208994</v>
      </c>
      <c r="T48" s="21">
        <f t="shared" si="14"/>
        <v>7.0362165925806579</v>
      </c>
      <c r="U48" s="16">
        <f t="shared" ca="1" si="15"/>
        <v>28100.97302575182</v>
      </c>
      <c r="V48" s="21">
        <f t="shared" ca="1" si="16"/>
        <v>1.1121301213279366E-2</v>
      </c>
      <c r="W48" s="16"/>
      <c r="X48" s="16">
        <f t="shared" si="37"/>
        <v>37897203.7567968</v>
      </c>
      <c r="Y48" s="16">
        <f t="shared" si="17"/>
        <v>0</v>
      </c>
      <c r="Z48" s="19">
        <f t="shared" si="18"/>
        <v>0</v>
      </c>
      <c r="AA48" s="15">
        <f t="shared" si="38"/>
        <v>31581.003130664001</v>
      </c>
      <c r="AB48" s="15">
        <f t="shared" si="39"/>
        <v>84.844860520789652</v>
      </c>
      <c r="AC48" s="15">
        <f t="shared" si="40"/>
        <v>9679.7220337224535</v>
      </c>
      <c r="AD48" s="15">
        <f t="shared" si="41"/>
        <v>956.10445436044733</v>
      </c>
      <c r="AE48" s="15">
        <f t="shared" si="42"/>
        <v>194762.98604650903</v>
      </c>
      <c r="AF48" s="19">
        <f t="shared" si="43"/>
        <v>37679498.540338464</v>
      </c>
      <c r="AG48" s="20">
        <f t="shared" si="44"/>
        <v>0</v>
      </c>
      <c r="AH48" s="20"/>
      <c r="AI48" s="16">
        <f t="shared" si="19"/>
        <v>0</v>
      </c>
      <c r="AJ48" s="16">
        <f t="shared" si="56"/>
        <v>500000</v>
      </c>
      <c r="AK48" s="16">
        <f t="shared" si="45"/>
        <v>500000</v>
      </c>
      <c r="AL48" s="16">
        <f t="shared" ca="1" si="46"/>
        <v>462371.76796725049</v>
      </c>
      <c r="AM48" s="17">
        <f ca="1">IF($F$13,OFFSET(product_specs!$I$5,MIN(10,saving_model!BD48),saving_model!$F$15),0)</f>
        <v>0</v>
      </c>
      <c r="AN48" s="16">
        <f t="shared" si="21"/>
        <v>462371.76796725049</v>
      </c>
      <c r="AO48" s="16">
        <f t="shared" si="55"/>
        <v>462699.14197324455</v>
      </c>
      <c r="AP48" s="16">
        <f t="shared" si="22"/>
        <v>0</v>
      </c>
      <c r="AQ48" s="16">
        <f t="shared" si="47"/>
        <v>0</v>
      </c>
      <c r="AR48" s="16">
        <f t="shared" si="48"/>
        <v>37300.85802675545</v>
      </c>
      <c r="AS48" s="15">
        <f t="shared" si="23"/>
        <v>385.58261831103715</v>
      </c>
      <c r="AT48" s="24">
        <f t="shared" si="24"/>
        <v>1.0358981738004402</v>
      </c>
      <c r="AU48" s="15">
        <f t="shared" si="49"/>
        <v>118.48902098161881</v>
      </c>
      <c r="AV48" s="22">
        <f>return!Q32</f>
        <v>2.5629636873270023E-4</v>
      </c>
      <c r="AW48" s="7">
        <f t="shared" si="25"/>
        <v>1.0217931256258537</v>
      </c>
      <c r="AX48" s="7"/>
      <c r="AY48">
        <f t="shared" si="50"/>
        <v>0</v>
      </c>
      <c r="AZ48">
        <f t="shared" si="26"/>
        <v>81.904633743600485</v>
      </c>
      <c r="BA48">
        <f t="shared" si="27"/>
        <v>2.0678261965773126E-3</v>
      </c>
      <c r="BB48">
        <f t="shared" si="51"/>
        <v>0.42122594747243297</v>
      </c>
      <c r="BD48">
        <f t="shared" si="28"/>
        <v>2</v>
      </c>
      <c r="BE48">
        <f t="shared" si="29"/>
        <v>2</v>
      </c>
      <c r="BF48">
        <f t="shared" si="52"/>
        <v>2.5246754695840146E-5</v>
      </c>
      <c r="BG48">
        <f>VLOOKUP(MIN(120,BH48),mortality!$B$4:$H$106,saving_model!BE48+2,FALSE)</f>
        <v>3.0291899158048141E-4</v>
      </c>
      <c r="BH48">
        <f t="shared" si="30"/>
        <v>22</v>
      </c>
      <c r="BI48" s="8">
        <f t="shared" si="53"/>
        <v>5.1430128318229462E-3</v>
      </c>
      <c r="BJ48" s="6">
        <f>VLOOKUP(saving_model!BD48,lapse!$B$4:$C$134,2,FALSE)</f>
        <v>0.06</v>
      </c>
      <c r="BL48">
        <f>discount_curve!K33</f>
        <v>0.98533898920279328</v>
      </c>
    </row>
    <row r="49" spans="1:64" x14ac:dyDescent="0.55000000000000004">
      <c r="A49">
        <f t="shared" si="54"/>
        <v>27</v>
      </c>
      <c r="B49" s="16">
        <f t="shared" ca="1" si="31"/>
        <v>27936.563249159604</v>
      </c>
      <c r="C49" s="16">
        <f t="shared" si="5"/>
        <v>0</v>
      </c>
      <c r="D49">
        <f t="shared" si="32"/>
        <v>1028.5697012546073</v>
      </c>
      <c r="E49">
        <f t="shared" ca="1" si="33"/>
        <v>194020.62194651386</v>
      </c>
      <c r="F49" s="19">
        <f t="shared" si="34"/>
        <v>0</v>
      </c>
      <c r="G49">
        <f t="shared" si="6"/>
        <v>3471.9224151433891</v>
      </c>
      <c r="H49">
        <f t="shared" si="7"/>
        <v>0</v>
      </c>
      <c r="I49" s="16">
        <f t="shared" si="35"/>
        <v>155653.76656289681</v>
      </c>
      <c r="J49" s="19">
        <f t="shared" si="36"/>
        <v>-70803.910749174654</v>
      </c>
      <c r="K49" s="19"/>
      <c r="L49" s="16">
        <f t="shared" si="8"/>
        <v>0</v>
      </c>
      <c r="M49" s="16">
        <f t="shared" ca="1" si="9"/>
        <v>0</v>
      </c>
      <c r="N49" s="16">
        <f t="shared" si="10"/>
        <v>31399.582116948717</v>
      </c>
      <c r="O49" s="16">
        <f t="shared" si="3"/>
        <v>3471.9224151433891</v>
      </c>
      <c r="P49" s="16">
        <f t="shared" si="4"/>
        <v>0</v>
      </c>
      <c r="Q49" s="16">
        <f t="shared" ca="1" si="11"/>
        <v>27927.659701805329</v>
      </c>
      <c r="R49">
        <f t="shared" si="12"/>
        <v>85.013108998856978</v>
      </c>
      <c r="S49" s="16">
        <f t="shared" si="13"/>
        <v>76.109561643950997</v>
      </c>
      <c r="T49" s="21">
        <f t="shared" si="14"/>
        <v>8.9035473549059816</v>
      </c>
      <c r="U49" s="16">
        <f t="shared" ca="1" si="15"/>
        <v>27936.563249160234</v>
      </c>
      <c r="V49" s="21">
        <f t="shared" ca="1" si="16"/>
        <v>-6.2937033362686634E-4</v>
      </c>
      <c r="W49" s="16"/>
      <c r="X49" s="16">
        <f t="shared" si="37"/>
        <v>37679498.540338457</v>
      </c>
      <c r="Y49" s="16">
        <f t="shared" si="17"/>
        <v>0</v>
      </c>
      <c r="Z49" s="19">
        <f t="shared" si="18"/>
        <v>0</v>
      </c>
      <c r="AA49" s="15">
        <f t="shared" si="38"/>
        <v>31399.582116948717</v>
      </c>
      <c r="AB49" s="15">
        <f t="shared" si="39"/>
        <v>85.013108998856978</v>
      </c>
      <c r="AC49" s="15">
        <f t="shared" si="40"/>
        <v>155653.76656289681</v>
      </c>
      <c r="AD49" s="15">
        <f t="shared" si="41"/>
        <v>952.46013961065626</v>
      </c>
      <c r="AE49" s="15">
        <f t="shared" si="42"/>
        <v>194020.62194651386</v>
      </c>
      <c r="AF49" s="19">
        <f t="shared" si="43"/>
        <v>37608694.629589282</v>
      </c>
      <c r="AG49" s="20">
        <f t="shared" si="44"/>
        <v>0</v>
      </c>
      <c r="AH49" s="20"/>
      <c r="AI49" s="16">
        <f t="shared" si="19"/>
        <v>0</v>
      </c>
      <c r="AJ49" s="16">
        <f t="shared" si="56"/>
        <v>500000</v>
      </c>
      <c r="AK49" s="16">
        <f t="shared" si="45"/>
        <v>500000</v>
      </c>
      <c r="AL49" s="16">
        <f t="shared" ca="1" si="46"/>
        <v>463002.23429140693</v>
      </c>
      <c r="AM49" s="17">
        <f ca="1">IF($F$13,OFFSET(product_specs!$I$5,MIN(10,saving_model!BD49),saving_model!$F$15),0)</f>
        <v>0</v>
      </c>
      <c r="AN49" s="16">
        <f t="shared" si="21"/>
        <v>463002.23429140693</v>
      </c>
      <c r="AO49" s="16">
        <f t="shared" si="55"/>
        <v>462431.01247774129</v>
      </c>
      <c r="AP49" s="16">
        <f t="shared" si="22"/>
        <v>0</v>
      </c>
      <c r="AQ49" s="16">
        <f t="shared" si="47"/>
        <v>0</v>
      </c>
      <c r="AR49" s="16">
        <f t="shared" si="48"/>
        <v>37568.987522258714</v>
      </c>
      <c r="AS49" s="15">
        <f t="shared" si="23"/>
        <v>385.35917706478443</v>
      </c>
      <c r="AT49" s="24">
        <f t="shared" si="24"/>
        <v>1.0433445133600996</v>
      </c>
      <c r="AU49" s="15">
        <f t="shared" si="49"/>
        <v>1915.2486704875607</v>
      </c>
      <c r="AV49" s="22">
        <f>return!Q33</f>
        <v>4.1451596430683857E-3</v>
      </c>
      <c r="AW49" s="7">
        <f t="shared" si="25"/>
        <v>1.0226407419685373</v>
      </c>
      <c r="AX49" s="7"/>
      <c r="AY49">
        <f t="shared" si="50"/>
        <v>0</v>
      </c>
      <c r="AZ49">
        <f t="shared" si="26"/>
        <v>81.481339969931469</v>
      </c>
      <c r="BA49">
        <f t="shared" si="27"/>
        <v>2.0571394025092147E-3</v>
      </c>
      <c r="BB49">
        <f t="shared" si="51"/>
        <v>0.41904899712514149</v>
      </c>
      <c r="BD49">
        <f t="shared" si="28"/>
        <v>2</v>
      </c>
      <c r="BE49">
        <f t="shared" si="29"/>
        <v>2</v>
      </c>
      <c r="BF49">
        <f t="shared" si="52"/>
        <v>2.5246754695840146E-5</v>
      </c>
      <c r="BG49">
        <f>VLOOKUP(MIN(120,BH49),mortality!$B$4:$H$106,saving_model!BE49+2,FALSE)</f>
        <v>3.0291899158048141E-4</v>
      </c>
      <c r="BH49">
        <f t="shared" si="30"/>
        <v>22</v>
      </c>
      <c r="BI49" s="8">
        <f t="shared" si="53"/>
        <v>5.1430128318229462E-3</v>
      </c>
      <c r="BJ49" s="6">
        <f>VLOOKUP(saving_model!BD49,lapse!$B$4:$C$134,2,FALSE)</f>
        <v>0.06</v>
      </c>
      <c r="BL49">
        <f>discount_curve!K34</f>
        <v>0.98477941703469851</v>
      </c>
    </row>
    <row r="50" spans="1:64" x14ac:dyDescent="0.55000000000000004">
      <c r="A50">
        <f t="shared" si="54"/>
        <v>28</v>
      </c>
      <c r="B50" s="16">
        <f t="shared" ca="1" si="31"/>
        <v>27881.3028832454</v>
      </c>
      <c r="C50" s="16">
        <f t="shared" si="5"/>
        <v>0</v>
      </c>
      <c r="D50">
        <f t="shared" si="32"/>
        <v>1023.2539195896939</v>
      </c>
      <c r="E50">
        <f t="shared" ca="1" si="33"/>
        <v>191419.31418012374</v>
      </c>
      <c r="F50" s="19">
        <f t="shared" si="34"/>
        <v>0</v>
      </c>
      <c r="G50">
        <f t="shared" si="6"/>
        <v>3456.8442769317267</v>
      </c>
      <c r="H50">
        <f t="shared" si="7"/>
        <v>0</v>
      </c>
      <c r="I50" s="16">
        <f t="shared" si="35"/>
        <v>-712230.30479490431</v>
      </c>
      <c r="J50" s="19">
        <f t="shared" si="36"/>
        <v>-936011.02005479485</v>
      </c>
      <c r="K50" s="19"/>
      <c r="L50" s="16">
        <f t="shared" si="8"/>
        <v>0</v>
      </c>
      <c r="M50" s="16">
        <f t="shared" ca="1" si="9"/>
        <v>0</v>
      </c>
      <c r="N50" s="16">
        <f t="shared" si="10"/>
        <v>31340.57885799107</v>
      </c>
      <c r="O50" s="16">
        <f t="shared" si="3"/>
        <v>3456.8442769317267</v>
      </c>
      <c r="P50" s="16">
        <f t="shared" si="4"/>
        <v>0</v>
      </c>
      <c r="Q50" s="16">
        <f t="shared" ca="1" si="11"/>
        <v>27883.734581059343</v>
      </c>
      <c r="R50">
        <f t="shared" si="12"/>
        <v>81.132075030262001</v>
      </c>
      <c r="S50" s="16">
        <f t="shared" si="13"/>
        <v>83.563772846235338</v>
      </c>
      <c r="T50" s="21">
        <f t="shared" si="14"/>
        <v>-2.4316978159733367</v>
      </c>
      <c r="U50" s="16">
        <f t="shared" ca="1" si="15"/>
        <v>27881.30288324337</v>
      </c>
      <c r="V50" s="21">
        <f t="shared" ca="1" si="16"/>
        <v>2.0299921743571758E-3</v>
      </c>
      <c r="W50" s="16"/>
      <c r="X50" s="16">
        <f t="shared" si="37"/>
        <v>37608694.629589282</v>
      </c>
      <c r="Y50" s="16">
        <f t="shared" si="17"/>
        <v>0</v>
      </c>
      <c r="Z50" s="19">
        <f t="shared" si="18"/>
        <v>0</v>
      </c>
      <c r="AA50" s="15">
        <f t="shared" si="38"/>
        <v>31340.57885799107</v>
      </c>
      <c r="AB50" s="15">
        <f t="shared" si="39"/>
        <v>81.132075030262001</v>
      </c>
      <c r="AC50" s="15">
        <f t="shared" si="40"/>
        <v>-712230.30479490431</v>
      </c>
      <c r="AD50" s="15">
        <f t="shared" si="41"/>
        <v>939.69014674345851</v>
      </c>
      <c r="AE50" s="15">
        <f t="shared" si="42"/>
        <v>191419.31418012374</v>
      </c>
      <c r="AF50" s="19">
        <f t="shared" si="43"/>
        <v>36672683.609534495</v>
      </c>
      <c r="AG50" s="20">
        <f t="shared" si="44"/>
        <v>0</v>
      </c>
      <c r="AH50" s="20"/>
      <c r="AI50" s="16">
        <f t="shared" si="19"/>
        <v>0</v>
      </c>
      <c r="AJ50" s="16">
        <f t="shared" si="56"/>
        <v>500000</v>
      </c>
      <c r="AK50" s="16">
        <f t="shared" si="45"/>
        <v>500000</v>
      </c>
      <c r="AL50" s="16">
        <f t="shared" ca="1" si="46"/>
        <v>459167.62631129578</v>
      </c>
      <c r="AM50" s="17">
        <f ca="1">IF($F$13,OFFSET(product_specs!$I$5,MIN(10,saving_model!BD50),saving_model!$F$15),0)</f>
        <v>0</v>
      </c>
      <c r="AN50" s="16">
        <f t="shared" si="21"/>
        <v>459167.62631129578</v>
      </c>
      <c r="AO50" s="16">
        <f t="shared" si="55"/>
        <v>463959.8586266507</v>
      </c>
      <c r="AP50" s="16">
        <f t="shared" si="22"/>
        <v>0</v>
      </c>
      <c r="AQ50" s="16">
        <f t="shared" si="47"/>
        <v>0</v>
      </c>
      <c r="AR50" s="16">
        <f t="shared" si="48"/>
        <v>36040.141373349295</v>
      </c>
      <c r="AS50" s="15">
        <f t="shared" si="23"/>
        <v>386.63321552220896</v>
      </c>
      <c r="AT50" s="24">
        <f t="shared" si="24"/>
        <v>1.000886269301984</v>
      </c>
      <c r="AU50" s="15">
        <f t="shared" si="49"/>
        <v>-8809.196427126808</v>
      </c>
      <c r="AV50" s="22">
        <f>return!Q34</f>
        <v>-1.9002856429018888E-2</v>
      </c>
      <c r="AW50" s="7">
        <f t="shared" si="25"/>
        <v>1.0234890614412835</v>
      </c>
      <c r="AX50" s="7"/>
      <c r="AY50">
        <f t="shared" si="50"/>
        <v>0</v>
      </c>
      <c r="AZ50">
        <f t="shared" si="26"/>
        <v>81.060233833403814</v>
      </c>
      <c r="BA50">
        <f t="shared" si="27"/>
        <v>2.0465078391793878E-3</v>
      </c>
      <c r="BB50">
        <f t="shared" si="51"/>
        <v>0.416883297539687</v>
      </c>
      <c r="BD50">
        <f t="shared" si="28"/>
        <v>2</v>
      </c>
      <c r="BE50">
        <f t="shared" si="29"/>
        <v>2</v>
      </c>
      <c r="BF50">
        <f t="shared" si="52"/>
        <v>2.5246754695840146E-5</v>
      </c>
      <c r="BG50">
        <f>VLOOKUP(MIN(120,BH50),mortality!$B$4:$H$106,saving_model!BE50+2,FALSE)</f>
        <v>3.0291899158048141E-4</v>
      </c>
      <c r="BH50">
        <f t="shared" si="30"/>
        <v>22</v>
      </c>
      <c r="BI50" s="8">
        <f t="shared" si="53"/>
        <v>5.1430128318229462E-3</v>
      </c>
      <c r="BJ50" s="6">
        <f>VLOOKUP(saving_model!BD50,lapse!$B$4:$C$134,2,FALSE)</f>
        <v>0.06</v>
      </c>
      <c r="BL50">
        <f>discount_curve!K35</f>
        <v>0.98422016264659073</v>
      </c>
    </row>
    <row r="51" spans="1:64" x14ac:dyDescent="0.55000000000000004">
      <c r="A51">
        <f t="shared" si="54"/>
        <v>29</v>
      </c>
      <c r="B51" s="16">
        <f t="shared" ca="1" si="31"/>
        <v>27127.37638309499</v>
      </c>
      <c r="C51" s="16">
        <f t="shared" si="5"/>
        <v>0</v>
      </c>
      <c r="D51">
        <f t="shared" si="32"/>
        <v>1017.9656105741059</v>
      </c>
      <c r="E51">
        <f t="shared" ca="1" si="33"/>
        <v>188486.8816749666</v>
      </c>
      <c r="F51" s="19">
        <f t="shared" si="34"/>
        <v>0</v>
      </c>
      <c r="G51">
        <f t="shared" si="6"/>
        <v>3441.8316212466716</v>
      </c>
      <c r="H51">
        <f t="shared" si="7"/>
        <v>0</v>
      </c>
      <c r="I51" s="16">
        <f t="shared" si="35"/>
        <v>16000.712070684096</v>
      </c>
      <c r="J51" s="19">
        <f t="shared" si="36"/>
        <v>-204073.34321919829</v>
      </c>
      <c r="K51" s="19"/>
      <c r="L51" s="16">
        <f t="shared" si="8"/>
        <v>0</v>
      </c>
      <c r="M51" s="16">
        <f t="shared" ca="1" si="9"/>
        <v>0</v>
      </c>
      <c r="N51" s="16">
        <f t="shared" si="10"/>
        <v>30560.569674612074</v>
      </c>
      <c r="O51" s="16">
        <f t="shared" si="3"/>
        <v>3441.8316212466716</v>
      </c>
      <c r="P51" s="16">
        <f t="shared" si="4"/>
        <v>0</v>
      </c>
      <c r="Q51" s="16">
        <f t="shared" ca="1" si="11"/>
        <v>27118.738053365403</v>
      </c>
      <c r="R51">
        <f t="shared" si="12"/>
        <v>101.30929979063424</v>
      </c>
      <c r="S51" s="16">
        <f t="shared" si="13"/>
        <v>92.670970067251233</v>
      </c>
      <c r="T51" s="21">
        <f t="shared" si="14"/>
        <v>8.6383297233830092</v>
      </c>
      <c r="U51" s="16">
        <f t="shared" ca="1" si="15"/>
        <v>27127.376383088787</v>
      </c>
      <c r="V51" s="21">
        <f t="shared" ca="1" si="16"/>
        <v>6.2027538660913706E-3</v>
      </c>
      <c r="W51" s="16"/>
      <c r="X51" s="16">
        <f t="shared" si="37"/>
        <v>36672683.609534487</v>
      </c>
      <c r="Y51" s="16">
        <f t="shared" si="17"/>
        <v>0</v>
      </c>
      <c r="Z51" s="19">
        <f t="shared" si="18"/>
        <v>0</v>
      </c>
      <c r="AA51" s="15">
        <f t="shared" si="38"/>
        <v>30560.569674612074</v>
      </c>
      <c r="AB51" s="15">
        <f t="shared" si="39"/>
        <v>101.30929979063424</v>
      </c>
      <c r="AC51" s="15">
        <f t="shared" si="40"/>
        <v>16000.712070684096</v>
      </c>
      <c r="AD51" s="15">
        <f t="shared" si="41"/>
        <v>925.29464050685465</v>
      </c>
      <c r="AE51" s="15">
        <f t="shared" si="42"/>
        <v>188486.8816749666</v>
      </c>
      <c r="AF51" s="19">
        <f t="shared" si="43"/>
        <v>36468610.266315296</v>
      </c>
      <c r="AG51" s="20">
        <f t="shared" si="44"/>
        <v>0</v>
      </c>
      <c r="AH51" s="20"/>
      <c r="AI51" s="16">
        <f t="shared" si="19"/>
        <v>0</v>
      </c>
      <c r="AJ51" s="16">
        <f t="shared" si="56"/>
        <v>500000</v>
      </c>
      <c r="AK51" s="16">
        <f t="shared" si="45"/>
        <v>500000</v>
      </c>
      <c r="AL51" s="16">
        <f t="shared" ca="1" si="46"/>
        <v>454482.26879934227</v>
      </c>
      <c r="AM51" s="17">
        <f ca="1">IF($F$13,OFFSET(product_specs!$I$5,MIN(10,saving_model!BD51),saving_model!$F$15),0)</f>
        <v>0</v>
      </c>
      <c r="AN51" s="16">
        <f t="shared" si="21"/>
        <v>454482.26879934227</v>
      </c>
      <c r="AO51" s="16">
        <f t="shared" si="55"/>
        <v>454763.02809773234</v>
      </c>
      <c r="AP51" s="16">
        <f t="shared" si="22"/>
        <v>0</v>
      </c>
      <c r="AQ51" s="16">
        <f t="shared" si="47"/>
        <v>0</v>
      </c>
      <c r="AR51" s="16">
        <f t="shared" si="48"/>
        <v>45236.971902267658</v>
      </c>
      <c r="AS51" s="15">
        <f t="shared" si="23"/>
        <v>378.96919008144363</v>
      </c>
      <c r="AT51" s="24">
        <f t="shared" si="24"/>
        <v>1.2562954060790812</v>
      </c>
      <c r="AU51" s="15">
        <f t="shared" si="49"/>
        <v>198.93237419502063</v>
      </c>
      <c r="AV51" s="22">
        <f>return!Q35</f>
        <v>4.3780788588687614E-4</v>
      </c>
      <c r="AW51" s="7">
        <f t="shared" si="25"/>
        <v>1.0243380846273653</v>
      </c>
      <c r="AX51" s="7"/>
      <c r="AY51">
        <f t="shared" si="50"/>
        <v>0</v>
      </c>
      <c r="AZ51">
        <f t="shared" si="26"/>
        <v>80.641304028024948</v>
      </c>
      <c r="BA51">
        <f t="shared" si="27"/>
        <v>2.0359312211482117E-3</v>
      </c>
      <c r="BB51">
        <f t="shared" si="51"/>
        <v>0.41472879057067269</v>
      </c>
      <c r="BD51">
        <f t="shared" si="28"/>
        <v>2</v>
      </c>
      <c r="BE51">
        <f t="shared" si="29"/>
        <v>2</v>
      </c>
      <c r="BF51">
        <f t="shared" si="52"/>
        <v>2.5246754695840146E-5</v>
      </c>
      <c r="BG51">
        <f>VLOOKUP(MIN(120,BH51),mortality!$B$4:$H$106,saving_model!BE51+2,FALSE)</f>
        <v>3.0291899158048141E-4</v>
      </c>
      <c r="BH51">
        <f t="shared" si="30"/>
        <v>22</v>
      </c>
      <c r="BI51" s="8">
        <f t="shared" si="53"/>
        <v>5.1430128318229462E-3</v>
      </c>
      <c r="BJ51" s="6">
        <f>VLOOKUP(saving_model!BD51,lapse!$B$4:$C$134,2,FALSE)</f>
        <v>0.06</v>
      </c>
      <c r="BL51">
        <f>discount_curve!K36</f>
        <v>0.98366122585800342</v>
      </c>
    </row>
    <row r="52" spans="1:64" x14ac:dyDescent="0.55000000000000004">
      <c r="A52">
        <f t="shared" si="54"/>
        <v>30</v>
      </c>
      <c r="B52" s="16">
        <f t="shared" ca="1" si="31"/>
        <v>26974.877397173899</v>
      </c>
      <c r="C52" s="16">
        <f t="shared" si="5"/>
        <v>0</v>
      </c>
      <c r="D52">
        <f t="shared" si="32"/>
        <v>1012.7046322256268</v>
      </c>
      <c r="E52">
        <f t="shared" ca="1" si="33"/>
        <v>187972.19423663183</v>
      </c>
      <c r="F52" s="19">
        <f t="shared" si="34"/>
        <v>0</v>
      </c>
      <c r="G52">
        <f t="shared" si="6"/>
        <v>3426.884163705548</v>
      </c>
      <c r="H52">
        <f t="shared" si="7"/>
        <v>0</v>
      </c>
      <c r="I52" s="16">
        <f t="shared" si="35"/>
        <v>223115.23283816717</v>
      </c>
      <c r="J52" s="19">
        <f t="shared" si="36"/>
        <v>3728.5724084302783</v>
      </c>
      <c r="K52" s="19"/>
      <c r="L52" s="16">
        <f t="shared" si="8"/>
        <v>0</v>
      </c>
      <c r="M52" s="16">
        <f t="shared" ca="1" si="9"/>
        <v>0</v>
      </c>
      <c r="N52" s="16">
        <f t="shared" si="10"/>
        <v>30390.508555262742</v>
      </c>
      <c r="O52" s="16">
        <f t="shared" si="3"/>
        <v>3426.884163705548</v>
      </c>
      <c r="P52" s="16">
        <f t="shared" si="4"/>
        <v>0</v>
      </c>
      <c r="Q52" s="16">
        <f t="shared" ca="1" si="11"/>
        <v>26963.624391557194</v>
      </c>
      <c r="R52">
        <f t="shared" si="12"/>
        <v>101.18963220714375</v>
      </c>
      <c r="S52" s="16">
        <f t="shared" si="13"/>
        <v>89.936626591158642</v>
      </c>
      <c r="T52" s="21">
        <f t="shared" si="14"/>
        <v>11.253005615985103</v>
      </c>
      <c r="U52" s="16">
        <f t="shared" ca="1" si="15"/>
        <v>26974.877397173179</v>
      </c>
      <c r="V52" s="21">
        <f t="shared" ca="1" si="16"/>
        <v>7.2031980380415916E-4</v>
      </c>
      <c r="W52" s="16"/>
      <c r="X52" s="16">
        <f t="shared" si="37"/>
        <v>36468610.266315289</v>
      </c>
      <c r="Y52" s="16">
        <f t="shared" si="17"/>
        <v>0</v>
      </c>
      <c r="Z52" s="19">
        <f t="shared" si="18"/>
        <v>0</v>
      </c>
      <c r="AA52" s="15">
        <f t="shared" si="38"/>
        <v>30390.508555262742</v>
      </c>
      <c r="AB52" s="15">
        <f t="shared" si="39"/>
        <v>101.18963220714375</v>
      </c>
      <c r="AC52" s="15">
        <f t="shared" si="40"/>
        <v>223115.23283816717</v>
      </c>
      <c r="AD52" s="15">
        <f t="shared" si="41"/>
        <v>922.76800563446818</v>
      </c>
      <c r="AE52" s="15">
        <f t="shared" si="42"/>
        <v>187972.19423663183</v>
      </c>
      <c r="AF52" s="19">
        <f t="shared" si="43"/>
        <v>36472338.838723727</v>
      </c>
      <c r="AG52" s="20">
        <f t="shared" si="44"/>
        <v>0</v>
      </c>
      <c r="AH52" s="20"/>
      <c r="AI52" s="16">
        <f t="shared" si="19"/>
        <v>0</v>
      </c>
      <c r="AJ52" s="16">
        <f t="shared" si="56"/>
        <v>500000</v>
      </c>
      <c r="AK52" s="16">
        <f t="shared" si="45"/>
        <v>500000</v>
      </c>
      <c r="AL52" s="16">
        <f t="shared" ca="1" si="46"/>
        <v>455595.8254118457</v>
      </c>
      <c r="AM52" s="17">
        <f ca="1">IF($F$13,OFFSET(product_specs!$I$5,MIN(10,saving_model!BD52),saving_model!$F$15),0)</f>
        <v>0</v>
      </c>
      <c r="AN52" s="16">
        <f t="shared" si="21"/>
        <v>455595.8254118457</v>
      </c>
      <c r="AO52" s="16">
        <f t="shared" si="55"/>
        <v>454581.73498643981</v>
      </c>
      <c r="AP52" s="16">
        <f t="shared" si="22"/>
        <v>0</v>
      </c>
      <c r="AQ52" s="16">
        <f t="shared" si="47"/>
        <v>0</v>
      </c>
      <c r="AR52" s="16">
        <f t="shared" si="48"/>
        <v>45418.265013560187</v>
      </c>
      <c r="AS52" s="15">
        <f t="shared" si="23"/>
        <v>378.81811248869985</v>
      </c>
      <c r="AT52" s="24">
        <f t="shared" si="24"/>
        <v>1.2613301750588142</v>
      </c>
      <c r="AU52" s="15">
        <f t="shared" si="49"/>
        <v>2788.3397361392504</v>
      </c>
      <c r="AV52" s="22">
        <f>return!Q36</f>
        <v>6.1389906930238158E-3</v>
      </c>
      <c r="AW52" s="7">
        <f t="shared" si="25"/>
        <v>1.02518781211054</v>
      </c>
      <c r="AX52" s="7"/>
      <c r="AY52">
        <f t="shared" si="50"/>
        <v>0</v>
      </c>
      <c r="AZ52">
        <f t="shared" si="26"/>
        <v>80.224539306233126</v>
      </c>
      <c r="BA52">
        <f t="shared" si="27"/>
        <v>2.0254092644512536E-3</v>
      </c>
      <c r="BB52">
        <f t="shared" si="51"/>
        <v>0.41258541837320456</v>
      </c>
      <c r="BD52">
        <f t="shared" si="28"/>
        <v>2</v>
      </c>
      <c r="BE52">
        <f t="shared" si="29"/>
        <v>2</v>
      </c>
      <c r="BF52">
        <f t="shared" si="52"/>
        <v>2.5246754695840146E-5</v>
      </c>
      <c r="BG52">
        <f>VLOOKUP(MIN(120,BH52),mortality!$B$4:$H$106,saving_model!BE52+2,FALSE)</f>
        <v>3.0291899158048141E-4</v>
      </c>
      <c r="BH52">
        <f t="shared" si="30"/>
        <v>22</v>
      </c>
      <c r="BI52" s="8">
        <f t="shared" si="53"/>
        <v>5.1430128318229462E-3</v>
      </c>
      <c r="BJ52" s="6">
        <f>VLOOKUP(saving_model!BD52,lapse!$B$4:$C$134,2,FALSE)</f>
        <v>0.06</v>
      </c>
      <c r="BL52">
        <f>discount_curve!K37</f>
        <v>0.98310260648857262</v>
      </c>
    </row>
    <row r="53" spans="1:64" x14ac:dyDescent="0.55000000000000004">
      <c r="A53">
        <f t="shared" si="54"/>
        <v>31</v>
      </c>
      <c r="B53" s="16">
        <f t="shared" ca="1" si="31"/>
        <v>26991.31340659954</v>
      </c>
      <c r="C53" s="16">
        <f t="shared" si="5"/>
        <v>0</v>
      </c>
      <c r="D53">
        <f t="shared" si="32"/>
        <v>1007.470843295823</v>
      </c>
      <c r="E53">
        <f t="shared" ca="1" si="33"/>
        <v>187783.41086762733</v>
      </c>
      <c r="F53" s="19">
        <f t="shared" si="34"/>
        <v>0</v>
      </c>
      <c r="G53">
        <f t="shared" si="6"/>
        <v>3412.0016211607208</v>
      </c>
      <c r="H53">
        <f t="shared" si="7"/>
        <v>0</v>
      </c>
      <c r="I53" s="16">
        <f t="shared" si="35"/>
        <v>142446.18929743094</v>
      </c>
      <c r="J53" s="19">
        <f t="shared" si="36"/>
        <v>-76748.00744125247</v>
      </c>
      <c r="K53" s="19"/>
      <c r="L53" s="16">
        <f t="shared" si="8"/>
        <v>0</v>
      </c>
      <c r="M53" s="16">
        <f t="shared" ca="1" si="9"/>
        <v>0</v>
      </c>
      <c r="N53" s="16">
        <f t="shared" si="10"/>
        <v>30393.615698936432</v>
      </c>
      <c r="O53" s="16">
        <f t="shared" si="3"/>
        <v>3412.0016211607208</v>
      </c>
      <c r="P53" s="16">
        <f t="shared" si="4"/>
        <v>0</v>
      </c>
      <c r="Q53" s="16">
        <f t="shared" ca="1" si="11"/>
        <v>26981.61407777571</v>
      </c>
      <c r="R53">
        <f t="shared" si="12"/>
        <v>95.328916596102403</v>
      </c>
      <c r="S53" s="16">
        <f t="shared" si="13"/>
        <v>85.629587777884922</v>
      </c>
      <c r="T53" s="21">
        <f t="shared" si="14"/>
        <v>9.6993288182174808</v>
      </c>
      <c r="U53" s="16">
        <f t="shared" ca="1" si="15"/>
        <v>26991.313406593927</v>
      </c>
      <c r="V53" s="21">
        <f t="shared" ca="1" si="16"/>
        <v>5.6134012993425131E-3</v>
      </c>
      <c r="W53" s="16"/>
      <c r="X53" s="16">
        <f t="shared" si="37"/>
        <v>36472338.838723719</v>
      </c>
      <c r="Y53" s="16">
        <f t="shared" si="17"/>
        <v>0</v>
      </c>
      <c r="Z53" s="19">
        <f t="shared" si="18"/>
        <v>0</v>
      </c>
      <c r="AA53" s="15">
        <f t="shared" si="38"/>
        <v>30393.615698936432</v>
      </c>
      <c r="AB53" s="15">
        <f t="shared" si="39"/>
        <v>95.328916596102403</v>
      </c>
      <c r="AC53" s="15">
        <f t="shared" si="40"/>
        <v>142446.18929743094</v>
      </c>
      <c r="AD53" s="15">
        <f t="shared" si="41"/>
        <v>921.84125551793807</v>
      </c>
      <c r="AE53" s="15">
        <f t="shared" si="42"/>
        <v>187783.41086762733</v>
      </c>
      <c r="AF53" s="19">
        <f t="shared" si="43"/>
        <v>36395590.831282482</v>
      </c>
      <c r="AG53" s="20">
        <f t="shared" si="44"/>
        <v>0</v>
      </c>
      <c r="AH53" s="20"/>
      <c r="AI53" s="16">
        <f t="shared" si="19"/>
        <v>0</v>
      </c>
      <c r="AJ53" s="16">
        <f t="shared" si="56"/>
        <v>500000</v>
      </c>
      <c r="AK53" s="16">
        <f t="shared" si="45"/>
        <v>500000</v>
      </c>
      <c r="AL53" s="16">
        <f t="shared" ca="1" si="46"/>
        <v>457502.6968037319</v>
      </c>
      <c r="AM53" s="17">
        <f ca="1">IF($F$13,OFFSET(product_specs!$I$5,MIN(10,saving_model!BD53),saving_model!$F$15),0)</f>
        <v>0</v>
      </c>
      <c r="AN53" s="16">
        <f t="shared" si="21"/>
        <v>457502.6968037319</v>
      </c>
      <c r="AO53" s="16">
        <f t="shared" si="55"/>
        <v>456989.99527991528</v>
      </c>
      <c r="AP53" s="16">
        <f t="shared" si="22"/>
        <v>0</v>
      </c>
      <c r="AQ53" s="16">
        <f t="shared" si="47"/>
        <v>0</v>
      </c>
      <c r="AR53" s="16">
        <f t="shared" si="48"/>
        <v>43010.004720084718</v>
      </c>
      <c r="AS53" s="15">
        <f t="shared" si="23"/>
        <v>380.82499606659604</v>
      </c>
      <c r="AT53" s="24">
        <f t="shared" si="24"/>
        <v>1.1944493424983964</v>
      </c>
      <c r="AU53" s="15">
        <f t="shared" si="49"/>
        <v>1789.4419384513449</v>
      </c>
      <c r="AV53" s="22">
        <f>return!Q37</f>
        <v>3.9189896654365786E-3</v>
      </c>
      <c r="AW53" s="7">
        <f t="shared" si="25"/>
        <v>1.0260382444750489</v>
      </c>
      <c r="AX53" s="7"/>
      <c r="AY53">
        <f t="shared" si="50"/>
        <v>0</v>
      </c>
      <c r="AZ53">
        <f t="shared" si="26"/>
        <v>79.809928478595467</v>
      </c>
      <c r="BA53">
        <f t="shared" si="27"/>
        <v>2.0149416865916461E-3</v>
      </c>
      <c r="BB53">
        <f t="shared" si="51"/>
        <v>0.41045312340133855</v>
      </c>
      <c r="BD53">
        <f t="shared" si="28"/>
        <v>2</v>
      </c>
      <c r="BE53">
        <f t="shared" si="29"/>
        <v>2</v>
      </c>
      <c r="BF53">
        <f t="shared" si="52"/>
        <v>2.5246754695840146E-5</v>
      </c>
      <c r="BG53">
        <f>VLOOKUP(MIN(120,BH53),mortality!$B$4:$H$106,saving_model!BE53+2,FALSE)</f>
        <v>3.0291899158048141E-4</v>
      </c>
      <c r="BH53">
        <f t="shared" si="30"/>
        <v>22</v>
      </c>
      <c r="BI53" s="8">
        <f t="shared" si="53"/>
        <v>5.1430128318229462E-3</v>
      </c>
      <c r="BJ53" s="6">
        <f>VLOOKUP(saving_model!BD53,lapse!$B$4:$C$134,2,FALSE)</f>
        <v>0.06</v>
      </c>
      <c r="BL53">
        <f>discount_curve!K38</f>
        <v>0.98254430435803619</v>
      </c>
    </row>
    <row r="54" spans="1:64" x14ac:dyDescent="0.55000000000000004">
      <c r="A54">
        <f t="shared" si="54"/>
        <v>32</v>
      </c>
      <c r="B54" s="16">
        <f t="shared" ca="1" si="31"/>
        <v>26942.031487649045</v>
      </c>
      <c r="C54" s="16">
        <f t="shared" si="5"/>
        <v>0</v>
      </c>
      <c r="D54">
        <f t="shared" si="32"/>
        <v>1002.2641032662516</v>
      </c>
      <c r="E54">
        <f t="shared" ca="1" si="33"/>
        <v>187426.13653550326</v>
      </c>
      <c r="F54" s="19">
        <f t="shared" si="34"/>
        <v>0</v>
      </c>
      <c r="G54">
        <f t="shared" si="6"/>
        <v>3397.1837116942284</v>
      </c>
      <c r="H54">
        <f t="shared" si="7"/>
        <v>0</v>
      </c>
      <c r="I54" s="16">
        <f t="shared" si="35"/>
        <v>156830.51265516368</v>
      </c>
      <c r="J54" s="19">
        <f t="shared" si="36"/>
        <v>-61937.103182949126</v>
      </c>
      <c r="K54" s="19"/>
      <c r="L54" s="16">
        <f t="shared" si="8"/>
        <v>0</v>
      </c>
      <c r="M54" s="16">
        <f t="shared" ca="1" si="9"/>
        <v>0</v>
      </c>
      <c r="N54" s="16">
        <f t="shared" si="10"/>
        <v>30329.659026068726</v>
      </c>
      <c r="O54" s="16">
        <f t="shared" si="3"/>
        <v>3397.1837116942284</v>
      </c>
      <c r="P54" s="16">
        <f t="shared" si="4"/>
        <v>0</v>
      </c>
      <c r="Q54" s="16">
        <f t="shared" ca="1" si="11"/>
        <v>26932.475314374497</v>
      </c>
      <c r="R54">
        <f t="shared" si="12"/>
        <v>91.732904492563904</v>
      </c>
      <c r="S54" s="16">
        <f t="shared" si="13"/>
        <v>82.176731211010747</v>
      </c>
      <c r="T54" s="21">
        <f t="shared" si="14"/>
        <v>9.556173281553157</v>
      </c>
      <c r="U54" s="16">
        <f t="shared" ca="1" si="15"/>
        <v>26942.031487656051</v>
      </c>
      <c r="V54" s="21">
        <f t="shared" ca="1" si="16"/>
        <v>-7.0067471824586391E-3</v>
      </c>
      <c r="W54" s="16"/>
      <c r="X54" s="16">
        <f t="shared" si="37"/>
        <v>36395590.831282467</v>
      </c>
      <c r="Y54" s="16">
        <f t="shared" si="17"/>
        <v>0</v>
      </c>
      <c r="Z54" s="19">
        <f t="shared" si="18"/>
        <v>0</v>
      </c>
      <c r="AA54" s="15">
        <f t="shared" si="38"/>
        <v>30329.659026068726</v>
      </c>
      <c r="AB54" s="15">
        <f t="shared" si="39"/>
        <v>91.732904492563904</v>
      </c>
      <c r="AC54" s="15">
        <f t="shared" si="40"/>
        <v>156830.51265516368</v>
      </c>
      <c r="AD54" s="15">
        <f t="shared" si="41"/>
        <v>920.08737205524085</v>
      </c>
      <c r="AE54" s="15">
        <f t="shared" si="42"/>
        <v>187426.13653550326</v>
      </c>
      <c r="AF54" s="19">
        <f t="shared" si="43"/>
        <v>36333653.728099503</v>
      </c>
      <c r="AG54" s="20">
        <f t="shared" si="44"/>
        <v>0</v>
      </c>
      <c r="AH54" s="20"/>
      <c r="AI54" s="16">
        <f t="shared" si="19"/>
        <v>0</v>
      </c>
      <c r="AJ54" s="16">
        <f t="shared" si="56"/>
        <v>500000</v>
      </c>
      <c r="AK54" s="16">
        <f t="shared" si="45"/>
        <v>500000</v>
      </c>
      <c r="AL54" s="16">
        <f t="shared" ca="1" si="46"/>
        <v>459004.4525473839</v>
      </c>
      <c r="AM54" s="17">
        <f ca="1">IF($F$13,OFFSET(product_specs!$I$5,MIN(10,saving_model!BD54),saving_model!$F$15),0)</f>
        <v>0</v>
      </c>
      <c r="AN54" s="16">
        <f t="shared" si="21"/>
        <v>459004.4525473839</v>
      </c>
      <c r="AO54" s="16">
        <f t="shared" si="55"/>
        <v>458397.41777295753</v>
      </c>
      <c r="AP54" s="16">
        <f t="shared" si="22"/>
        <v>0</v>
      </c>
      <c r="AQ54" s="16">
        <f t="shared" si="47"/>
        <v>0</v>
      </c>
      <c r="AR54" s="16">
        <f t="shared" si="48"/>
        <v>41602.582227042469</v>
      </c>
      <c r="AS54" s="15">
        <f t="shared" si="23"/>
        <v>381.9978481441313</v>
      </c>
      <c r="AT54" s="24">
        <f t="shared" si="24"/>
        <v>1.1553632070196265</v>
      </c>
      <c r="AU54" s="15">
        <f t="shared" si="49"/>
        <v>1980.3759715551737</v>
      </c>
      <c r="AV54" s="22">
        <f>return!Q38</f>
        <v>4.323830336268486E-3</v>
      </c>
      <c r="AW54" s="7">
        <f t="shared" si="25"/>
        <v>1.0268893823056178</v>
      </c>
      <c r="AX54" s="7"/>
      <c r="AY54">
        <f t="shared" si="50"/>
        <v>0</v>
      </c>
      <c r="AZ54">
        <f t="shared" si="26"/>
        <v>79.397460413507531</v>
      </c>
      <c r="BA54">
        <f t="shared" si="27"/>
        <v>2.0045282065325031E-3</v>
      </c>
      <c r="BB54">
        <f t="shared" si="51"/>
        <v>0.40833184840653569</v>
      </c>
      <c r="BD54">
        <f t="shared" si="28"/>
        <v>2</v>
      </c>
      <c r="BE54">
        <f t="shared" si="29"/>
        <v>2</v>
      </c>
      <c r="BF54">
        <f t="shared" si="52"/>
        <v>2.5246754695840146E-5</v>
      </c>
      <c r="BG54">
        <f>VLOOKUP(MIN(120,BH54),mortality!$B$4:$H$106,saving_model!BE54+2,FALSE)</f>
        <v>3.0291899158048141E-4</v>
      </c>
      <c r="BH54">
        <f t="shared" si="30"/>
        <v>22</v>
      </c>
      <c r="BI54" s="8">
        <f t="shared" si="53"/>
        <v>5.1430128318229462E-3</v>
      </c>
      <c r="BJ54" s="6">
        <f>VLOOKUP(saving_model!BD54,lapse!$B$4:$C$134,2,FALSE)</f>
        <v>0.06</v>
      </c>
      <c r="BL54">
        <f>discount_curve!K39</f>
        <v>0.98198631928623492</v>
      </c>
    </row>
    <row r="55" spans="1:64" x14ac:dyDescent="0.55000000000000004">
      <c r="A55">
        <f t="shared" si="54"/>
        <v>33</v>
      </c>
      <c r="B55" s="16">
        <f t="shared" ca="1" si="31"/>
        <v>26906.378939666029</v>
      </c>
      <c r="C55" s="16">
        <f t="shared" si="5"/>
        <v>0</v>
      </c>
      <c r="D55">
        <f t="shared" si="32"/>
        <v>997.08427234468684</v>
      </c>
      <c r="E55">
        <f t="shared" ca="1" si="33"/>
        <v>187427.36869174172</v>
      </c>
      <c r="F55" s="19">
        <f t="shared" si="34"/>
        <v>0</v>
      </c>
      <c r="G55">
        <f t="shared" si="6"/>
        <v>3382.430154612447</v>
      </c>
      <c r="H55">
        <f t="shared" si="7"/>
        <v>0</v>
      </c>
      <c r="I55" s="16">
        <f t="shared" si="35"/>
        <v>280751.65463063371</v>
      </c>
      <c r="J55" s="19">
        <f t="shared" si="36"/>
        <v>62038.392572268844</v>
      </c>
      <c r="K55" s="19"/>
      <c r="L55" s="16">
        <f t="shared" si="8"/>
        <v>0</v>
      </c>
      <c r="M55" s="16">
        <f t="shared" ca="1" si="9"/>
        <v>0</v>
      </c>
      <c r="N55" s="16">
        <f t="shared" si="10"/>
        <v>30278.044773416259</v>
      </c>
      <c r="O55" s="16">
        <f t="shared" si="3"/>
        <v>3382.430154612447</v>
      </c>
      <c r="P55" s="16">
        <f t="shared" si="4"/>
        <v>0</v>
      </c>
      <c r="Q55" s="16">
        <f t="shared" ca="1" si="11"/>
        <v>26895.614618803811</v>
      </c>
      <c r="R55">
        <f t="shared" si="12"/>
        <v>87.755172414536602</v>
      </c>
      <c r="S55" s="16">
        <f t="shared" si="13"/>
        <v>76.990851552506797</v>
      </c>
      <c r="T55" s="21">
        <f t="shared" si="14"/>
        <v>10.764320862029805</v>
      </c>
      <c r="U55" s="16">
        <f t="shared" ca="1" si="15"/>
        <v>26906.378939665839</v>
      </c>
      <c r="V55" s="21">
        <f t="shared" ca="1" si="16"/>
        <v>1.8917489796876907E-4</v>
      </c>
      <c r="W55" s="16"/>
      <c r="X55" s="16">
        <f t="shared" si="37"/>
        <v>36333653.728099518</v>
      </c>
      <c r="Y55" s="16">
        <f t="shared" si="17"/>
        <v>0</v>
      </c>
      <c r="Z55" s="19">
        <f t="shared" si="18"/>
        <v>0</v>
      </c>
      <c r="AA55" s="15">
        <f t="shared" si="38"/>
        <v>30278.044773416259</v>
      </c>
      <c r="AB55" s="15">
        <f t="shared" si="39"/>
        <v>87.755172414536602</v>
      </c>
      <c r="AC55" s="15">
        <f t="shared" si="40"/>
        <v>280751.65463063371</v>
      </c>
      <c r="AD55" s="15">
        <f t="shared" si="41"/>
        <v>920.09342079218004</v>
      </c>
      <c r="AE55" s="15">
        <f t="shared" si="42"/>
        <v>187427.36869174172</v>
      </c>
      <c r="AF55" s="19">
        <f t="shared" si="43"/>
        <v>36395692.120671786</v>
      </c>
      <c r="AG55" s="20">
        <f t="shared" si="44"/>
        <v>0</v>
      </c>
      <c r="AH55" s="20"/>
      <c r="AI55" s="16">
        <f t="shared" si="19"/>
        <v>0</v>
      </c>
      <c r="AJ55" s="16">
        <f t="shared" si="56"/>
        <v>500000</v>
      </c>
      <c r="AK55" s="16">
        <f t="shared" si="45"/>
        <v>500000</v>
      </c>
      <c r="AL55" s="16">
        <f t="shared" ca="1" si="46"/>
        <v>461392.00382157293</v>
      </c>
      <c r="AM55" s="17">
        <f ca="1">IF($F$13,OFFSET(product_specs!$I$5,MIN(10,saving_model!BD55),saving_model!$F$15),0)</f>
        <v>0</v>
      </c>
      <c r="AN55" s="16">
        <f t="shared" si="21"/>
        <v>461392.00382157293</v>
      </c>
      <c r="AO55" s="16">
        <f t="shared" si="55"/>
        <v>459994.64053316152</v>
      </c>
      <c r="AP55" s="16">
        <f t="shared" si="22"/>
        <v>0</v>
      </c>
      <c r="AQ55" s="16">
        <f t="shared" si="47"/>
        <v>0</v>
      </c>
      <c r="AR55" s="16">
        <f t="shared" si="48"/>
        <v>40005.359466838476</v>
      </c>
      <c r="AS55" s="15">
        <f t="shared" si="23"/>
        <v>383.32886711096791</v>
      </c>
      <c r="AT55" s="24">
        <f t="shared" si="24"/>
        <v>1.1110060466759952</v>
      </c>
      <c r="AU55" s="15">
        <f t="shared" si="49"/>
        <v>3563.6063231381008</v>
      </c>
      <c r="AV55" s="22">
        <f>return!Q39</f>
        <v>7.7535405393978074E-3</v>
      </c>
      <c r="AW55" s="7">
        <f t="shared" si="25"/>
        <v>1.0277412261874577</v>
      </c>
      <c r="AX55" s="7"/>
      <c r="AY55">
        <f t="shared" si="50"/>
        <v>0</v>
      </c>
      <c r="AZ55">
        <f t="shared" si="26"/>
        <v>78.987124036894471</v>
      </c>
      <c r="BA55">
        <f t="shared" si="27"/>
        <v>1.9941685446893736E-3</v>
      </c>
      <c r="BB55">
        <f t="shared" si="51"/>
        <v>0.4062215364361248</v>
      </c>
      <c r="BD55">
        <f t="shared" si="28"/>
        <v>2</v>
      </c>
      <c r="BE55">
        <f t="shared" si="29"/>
        <v>2</v>
      </c>
      <c r="BF55">
        <f t="shared" si="52"/>
        <v>2.5246754695840146E-5</v>
      </c>
      <c r="BG55">
        <f>VLOOKUP(MIN(120,BH55),mortality!$B$4:$H$106,saving_model!BE55+2,FALSE)</f>
        <v>3.0291899158048141E-4</v>
      </c>
      <c r="BH55">
        <f t="shared" si="30"/>
        <v>22</v>
      </c>
      <c r="BI55" s="8">
        <f t="shared" si="53"/>
        <v>5.1430128318229462E-3</v>
      </c>
      <c r="BJ55" s="6">
        <f>VLOOKUP(saving_model!BD55,lapse!$B$4:$C$134,2,FALSE)</f>
        <v>0.06</v>
      </c>
      <c r="BL55">
        <f>discount_curve!K40</f>
        <v>0.98142865109311184</v>
      </c>
    </row>
    <row r="56" spans="1:64" x14ac:dyDescent="0.55000000000000004">
      <c r="A56">
        <f t="shared" si="54"/>
        <v>34</v>
      </c>
      <c r="B56" s="16">
        <f t="shared" ca="1" si="31"/>
        <v>26966.416998922592</v>
      </c>
      <c r="C56" s="16">
        <f t="shared" si="5"/>
        <v>0</v>
      </c>
      <c r="D56">
        <f t="shared" si="32"/>
        <v>991.93121146136684</v>
      </c>
      <c r="E56">
        <f t="shared" ca="1" si="33"/>
        <v>186589.75844647334</v>
      </c>
      <c r="F56" s="19">
        <f t="shared" si="34"/>
        <v>0</v>
      </c>
      <c r="G56">
        <f t="shared" si="6"/>
        <v>3367.7406704407695</v>
      </c>
      <c r="H56">
        <f t="shared" si="7"/>
        <v>0</v>
      </c>
      <c r="I56" s="16">
        <f t="shared" si="35"/>
        <v>-167810.08078487348</v>
      </c>
      <c r="J56" s="19">
        <f t="shared" si="36"/>
        <v>-385725.92811217159</v>
      </c>
      <c r="K56" s="19"/>
      <c r="L56" s="16">
        <f t="shared" si="8"/>
        <v>0</v>
      </c>
      <c r="M56" s="16">
        <f t="shared" ca="1" si="9"/>
        <v>0</v>
      </c>
      <c r="N56" s="16">
        <f t="shared" si="10"/>
        <v>30329.74343389316</v>
      </c>
      <c r="O56" s="16">
        <f t="shared" si="3"/>
        <v>3367.7406704407695</v>
      </c>
      <c r="P56" s="16">
        <f t="shared" si="4"/>
        <v>0</v>
      </c>
      <c r="Q56" s="16">
        <f t="shared" ca="1" si="11"/>
        <v>26962.00276345239</v>
      </c>
      <c r="R56">
        <f t="shared" si="12"/>
        <v>80.363910555988625</v>
      </c>
      <c r="S56" s="16">
        <f t="shared" si="13"/>
        <v>75.949675082007616</v>
      </c>
      <c r="T56" s="21">
        <f t="shared" si="14"/>
        <v>4.4142354739810088</v>
      </c>
      <c r="U56" s="16">
        <f t="shared" ca="1" si="15"/>
        <v>26966.416998926372</v>
      </c>
      <c r="V56" s="21">
        <f t="shared" ca="1" si="16"/>
        <v>-3.7798599805682898E-3</v>
      </c>
      <c r="W56" s="16"/>
      <c r="X56" s="16">
        <f t="shared" si="37"/>
        <v>36395692.120671786</v>
      </c>
      <c r="Y56" s="16">
        <f t="shared" si="17"/>
        <v>0</v>
      </c>
      <c r="Z56" s="19">
        <f t="shared" si="18"/>
        <v>0</v>
      </c>
      <c r="AA56" s="15">
        <f t="shared" si="38"/>
        <v>30329.74343389316</v>
      </c>
      <c r="AB56" s="15">
        <f t="shared" si="39"/>
        <v>80.363910555988625</v>
      </c>
      <c r="AC56" s="15">
        <f t="shared" si="40"/>
        <v>-167810.08078487348</v>
      </c>
      <c r="AD56" s="15">
        <f t="shared" si="41"/>
        <v>915.98153637935923</v>
      </c>
      <c r="AE56" s="15">
        <f t="shared" si="42"/>
        <v>186589.75844647334</v>
      </c>
      <c r="AF56" s="19">
        <f t="shared" si="43"/>
        <v>36009966.192559615</v>
      </c>
      <c r="AG56" s="20">
        <f t="shared" si="44"/>
        <v>0</v>
      </c>
      <c r="AH56" s="20"/>
      <c r="AI56" s="16">
        <f t="shared" si="19"/>
        <v>0</v>
      </c>
      <c r="AJ56" s="16">
        <f t="shared" si="56"/>
        <v>500000</v>
      </c>
      <c r="AK56" s="16">
        <f t="shared" si="45"/>
        <v>500000</v>
      </c>
      <c r="AL56" s="16">
        <f t="shared" ca="1" si="46"/>
        <v>461716.25904879312</v>
      </c>
      <c r="AM56" s="17">
        <f ca="1">IF($F$13,OFFSET(product_specs!$I$5,MIN(10,saving_model!BD56),saving_model!$F$15),0)</f>
        <v>0</v>
      </c>
      <c r="AN56" s="16">
        <f t="shared" si="21"/>
        <v>461716.25904879312</v>
      </c>
      <c r="AO56" s="16">
        <f t="shared" si="55"/>
        <v>463173.80698314199</v>
      </c>
      <c r="AP56" s="16">
        <f t="shared" si="22"/>
        <v>0</v>
      </c>
      <c r="AQ56" s="16">
        <f t="shared" si="47"/>
        <v>0</v>
      </c>
      <c r="AR56" s="16">
        <f t="shared" si="48"/>
        <v>36826.193016858015</v>
      </c>
      <c r="AS56" s="15">
        <f t="shared" si="23"/>
        <v>385.97817248595169</v>
      </c>
      <c r="AT56" s="24">
        <f t="shared" si="24"/>
        <v>1.0227160476261032</v>
      </c>
      <c r="AU56" s="15">
        <f t="shared" si="49"/>
        <v>-2141.0940916305658</v>
      </c>
      <c r="AV56" s="22">
        <f>return!Q40</f>
        <v>-4.6265236247743369E-3</v>
      </c>
      <c r="AW56" s="7">
        <f t="shared" si="25"/>
        <v>1.028593776706265</v>
      </c>
      <c r="AX56" s="7"/>
      <c r="AY56">
        <f t="shared" si="50"/>
        <v>0</v>
      </c>
      <c r="AZ56">
        <f t="shared" si="26"/>
        <v>78.578908331913667</v>
      </c>
      <c r="BA56">
        <f t="shared" si="27"/>
        <v>1.9838624229227336E-3</v>
      </c>
      <c r="BB56">
        <f t="shared" si="51"/>
        <v>0.4041221308317734</v>
      </c>
      <c r="BD56">
        <f t="shared" si="28"/>
        <v>2</v>
      </c>
      <c r="BE56">
        <f t="shared" si="29"/>
        <v>2</v>
      </c>
      <c r="BF56">
        <f t="shared" si="52"/>
        <v>2.5246754695840146E-5</v>
      </c>
      <c r="BG56">
        <f>VLOOKUP(MIN(120,BH56),mortality!$B$4:$H$106,saving_model!BE56+2,FALSE)</f>
        <v>3.0291899158048141E-4</v>
      </c>
      <c r="BH56">
        <f t="shared" si="30"/>
        <v>22</v>
      </c>
      <c r="BI56" s="8">
        <f t="shared" si="53"/>
        <v>5.1430128318229462E-3</v>
      </c>
      <c r="BJ56" s="6">
        <f>VLOOKUP(saving_model!BD56,lapse!$B$4:$C$134,2,FALSE)</f>
        <v>0.06</v>
      </c>
      <c r="BL56">
        <f>discount_curve!K41</f>
        <v>0.980871299598712</v>
      </c>
    </row>
    <row r="57" spans="1:64" x14ac:dyDescent="0.55000000000000004">
      <c r="A57">
        <f t="shared" si="54"/>
        <v>35</v>
      </c>
      <c r="B57" s="16">
        <f t="shared" ca="1" si="31"/>
        <v>26659.134413531749</v>
      </c>
      <c r="C57" s="16">
        <f t="shared" si="5"/>
        <v>0</v>
      </c>
      <c r="D57">
        <f t="shared" si="32"/>
        <v>986.804782265261</v>
      </c>
      <c r="E57">
        <f t="shared" ca="1" si="33"/>
        <v>184416.32706262066</v>
      </c>
      <c r="F57" s="19">
        <f t="shared" si="34"/>
        <v>0</v>
      </c>
      <c r="G57">
        <f t="shared" si="6"/>
        <v>3353.114980918313</v>
      </c>
      <c r="H57">
        <f t="shared" si="7"/>
        <v>0</v>
      </c>
      <c r="I57" s="16">
        <f t="shared" si="35"/>
        <v>-242017.76908556739</v>
      </c>
      <c r="J57" s="19">
        <f t="shared" si="36"/>
        <v>-457433.15032490343</v>
      </c>
      <c r="K57" s="19"/>
      <c r="L57" s="16">
        <f t="shared" si="8"/>
        <v>0</v>
      </c>
      <c r="M57" s="16">
        <f t="shared" ca="1" si="9"/>
        <v>0</v>
      </c>
      <c r="N57" s="16">
        <f t="shared" si="10"/>
        <v>30008.305160466345</v>
      </c>
      <c r="O57" s="16">
        <f t="shared" si="3"/>
        <v>3353.114980918313</v>
      </c>
      <c r="P57" s="16">
        <f t="shared" si="4"/>
        <v>0</v>
      </c>
      <c r="Q57" s="16">
        <f t="shared" ca="1" si="11"/>
        <v>26655.190179548033</v>
      </c>
      <c r="R57">
        <f t="shared" si="12"/>
        <v>85.436999115832819</v>
      </c>
      <c r="S57" s="16">
        <f t="shared" si="13"/>
        <v>81.492765128393103</v>
      </c>
      <c r="T57" s="21">
        <f t="shared" si="14"/>
        <v>3.9442339874397163</v>
      </c>
      <c r="U57" s="16">
        <f t="shared" ca="1" si="15"/>
        <v>26659.134413535474</v>
      </c>
      <c r="V57" s="21">
        <f t="shared" ca="1" si="16"/>
        <v>-3.7252902984619141E-3</v>
      </c>
      <c r="W57" s="16"/>
      <c r="X57" s="16">
        <f t="shared" si="37"/>
        <v>36009966.192559615</v>
      </c>
      <c r="Y57" s="16">
        <f t="shared" si="17"/>
        <v>0</v>
      </c>
      <c r="Z57" s="19">
        <f t="shared" si="18"/>
        <v>0</v>
      </c>
      <c r="AA57" s="15">
        <f t="shared" si="38"/>
        <v>30008.305160466345</v>
      </c>
      <c r="AB57" s="15">
        <f t="shared" si="39"/>
        <v>85.436999115832819</v>
      </c>
      <c r="AC57" s="15">
        <f t="shared" si="40"/>
        <v>-242017.76908556739</v>
      </c>
      <c r="AD57" s="15">
        <f t="shared" si="41"/>
        <v>905.31201713686789</v>
      </c>
      <c r="AE57" s="15">
        <f t="shared" si="42"/>
        <v>184416.32706262066</v>
      </c>
      <c r="AF57" s="19">
        <f t="shared" si="43"/>
        <v>35552533.042234719</v>
      </c>
      <c r="AG57" s="20">
        <f t="shared" si="44"/>
        <v>0</v>
      </c>
      <c r="AH57" s="20"/>
      <c r="AI57" s="16">
        <f t="shared" si="19"/>
        <v>0</v>
      </c>
      <c r="AJ57" s="16">
        <f t="shared" si="56"/>
        <v>500000</v>
      </c>
      <c r="AK57" s="16">
        <f t="shared" si="45"/>
        <v>500000</v>
      </c>
      <c r="AL57" s="16">
        <f t="shared" ca="1" si="46"/>
        <v>458708.77067431598</v>
      </c>
      <c r="AM57" s="17">
        <f ca="1">IF($F$13,OFFSET(product_specs!$I$5,MIN(10,saving_model!BD57),saving_model!$F$15),0)</f>
        <v>0</v>
      </c>
      <c r="AN57" s="16">
        <f t="shared" si="21"/>
        <v>458708.77067431598</v>
      </c>
      <c r="AO57" s="16">
        <f t="shared" si="55"/>
        <v>460645.71200297785</v>
      </c>
      <c r="AP57" s="16">
        <f t="shared" si="22"/>
        <v>0</v>
      </c>
      <c r="AQ57" s="16">
        <f t="shared" si="47"/>
        <v>0</v>
      </c>
      <c r="AR57" s="16">
        <f t="shared" si="48"/>
        <v>39354.287997022155</v>
      </c>
      <c r="AS57" s="15">
        <f t="shared" si="23"/>
        <v>383.87142666914821</v>
      </c>
      <c r="AT57" s="24">
        <f t="shared" si="24"/>
        <v>1.0929248608192912</v>
      </c>
      <c r="AU57" s="15">
        <f t="shared" si="49"/>
        <v>-3103.9539542637776</v>
      </c>
      <c r="AV57" s="22">
        <f>return!Q41</f>
        <v>-6.7439032550618006E-3</v>
      </c>
      <c r="AW57" s="7">
        <f t="shared" si="25"/>
        <v>1.0294470344482221</v>
      </c>
      <c r="AX57" s="7"/>
      <c r="AY57">
        <f t="shared" si="50"/>
        <v>0</v>
      </c>
      <c r="AZ57">
        <f t="shared" si="26"/>
        <v>78.172802338658968</v>
      </c>
      <c r="BA57">
        <f t="shared" si="27"/>
        <v>1.973609564530522E-3</v>
      </c>
      <c r="BB57">
        <f t="shared" si="51"/>
        <v>0.40203357522796651</v>
      </c>
      <c r="BD57">
        <f t="shared" si="28"/>
        <v>2</v>
      </c>
      <c r="BE57">
        <f t="shared" si="29"/>
        <v>2</v>
      </c>
      <c r="BF57">
        <f t="shared" si="52"/>
        <v>2.5246754695840146E-5</v>
      </c>
      <c r="BG57">
        <f>VLOOKUP(MIN(120,BH57),mortality!$B$4:$H$106,saving_model!BE57+2,FALSE)</f>
        <v>3.0291899158048141E-4</v>
      </c>
      <c r="BH57">
        <f t="shared" si="30"/>
        <v>22</v>
      </c>
      <c r="BI57" s="8">
        <f t="shared" si="53"/>
        <v>5.1430128318229462E-3</v>
      </c>
      <c r="BJ57" s="6">
        <f>VLOOKUP(saving_model!BD57,lapse!$B$4:$C$134,2,FALSE)</f>
        <v>0.06</v>
      </c>
      <c r="BL57">
        <f>discount_curve!K42</f>
        <v>0.98031426462318283</v>
      </c>
    </row>
    <row r="58" spans="1:64" x14ac:dyDescent="0.55000000000000004">
      <c r="A58">
        <f t="shared" si="54"/>
        <v>36</v>
      </c>
      <c r="B58" s="16">
        <f t="shared" ca="1" si="31"/>
        <v>26305.181821676902</v>
      </c>
      <c r="C58" s="16">
        <f t="shared" si="5"/>
        <v>0</v>
      </c>
      <c r="D58">
        <f t="shared" si="32"/>
        <v>1105.0935690937599</v>
      </c>
      <c r="E58">
        <f t="shared" ca="1" si="33"/>
        <v>121589.78034138937</v>
      </c>
      <c r="F58" s="19">
        <f t="shared" si="34"/>
        <v>0</v>
      </c>
      <c r="G58">
        <f t="shared" si="6"/>
        <v>3338.5528089926497</v>
      </c>
      <c r="H58">
        <f t="shared" si="7"/>
        <v>0</v>
      </c>
      <c r="I58" s="16">
        <f t="shared" si="35"/>
        <v>561990.44818683644</v>
      </c>
      <c r="J58" s="19">
        <f t="shared" si="36"/>
        <v>409651.83964568377</v>
      </c>
      <c r="K58" s="19"/>
      <c r="L58" s="16">
        <f t="shared" si="8"/>
        <v>0</v>
      </c>
      <c r="M58" s="16">
        <f t="shared" ca="1" si="9"/>
        <v>0</v>
      </c>
      <c r="N58" s="16">
        <f t="shared" si="10"/>
        <v>29627.110868528925</v>
      </c>
      <c r="O58" s="16">
        <f t="shared" si="3"/>
        <v>3338.5528089926497</v>
      </c>
      <c r="P58" s="16">
        <f t="shared" si="4"/>
        <v>0</v>
      </c>
      <c r="Q58" s="16">
        <f t="shared" ca="1" si="11"/>
        <v>26288.558059536277</v>
      </c>
      <c r="R58">
        <f t="shared" si="12"/>
        <v>104.16065388211796</v>
      </c>
      <c r="S58" s="16">
        <f t="shared" si="13"/>
        <v>87.536891747040954</v>
      </c>
      <c r="T58" s="21">
        <f t="shared" si="14"/>
        <v>16.623762135077001</v>
      </c>
      <c r="U58" s="16">
        <f t="shared" ca="1" si="15"/>
        <v>26305.181821671355</v>
      </c>
      <c r="V58" s="21">
        <f t="shared" ca="1" si="16"/>
        <v>5.5479176808148623E-3</v>
      </c>
      <c r="W58" s="16"/>
      <c r="X58" s="16">
        <f t="shared" si="37"/>
        <v>35552533.042234711</v>
      </c>
      <c r="Y58" s="16">
        <f t="shared" si="17"/>
        <v>0</v>
      </c>
      <c r="Z58" s="19">
        <f t="shared" si="18"/>
        <v>0</v>
      </c>
      <c r="AA58" s="15">
        <f t="shared" si="38"/>
        <v>29627.110868528925</v>
      </c>
      <c r="AB58" s="15">
        <f t="shared" si="39"/>
        <v>104.16065388211796</v>
      </c>
      <c r="AC58" s="15">
        <f t="shared" si="40"/>
        <v>561990.44818683644</v>
      </c>
      <c r="AD58" s="15">
        <f t="shared" si="41"/>
        <v>1017.556677346719</v>
      </c>
      <c r="AE58" s="15">
        <f t="shared" si="42"/>
        <v>121589.78034138937</v>
      </c>
      <c r="AF58" s="19">
        <f t="shared" si="43"/>
        <v>35962184.881880403</v>
      </c>
      <c r="AG58" s="20">
        <f t="shared" si="44"/>
        <v>0</v>
      </c>
      <c r="AH58" s="20"/>
      <c r="AI58" s="16">
        <f t="shared" si="19"/>
        <v>0</v>
      </c>
      <c r="AJ58" s="16">
        <f t="shared" si="56"/>
        <v>500000</v>
      </c>
      <c r="AK58" s="16">
        <f t="shared" si="45"/>
        <v>500000</v>
      </c>
      <c r="AL58" s="16">
        <f t="shared" ca="1" si="46"/>
        <v>460393.90048264142</v>
      </c>
      <c r="AM58" s="17">
        <f ca="1">IF($F$13,OFFSET(product_specs!$I$5,MIN(10,saving_model!BD58),saving_model!$F$15),0)</f>
        <v>0</v>
      </c>
      <c r="AN58" s="16">
        <f t="shared" si="21"/>
        <v>460393.90048264142</v>
      </c>
      <c r="AO58" s="16">
        <f t="shared" si="55"/>
        <v>457156.79369718413</v>
      </c>
      <c r="AP58" s="16">
        <f t="shared" si="22"/>
        <v>0</v>
      </c>
      <c r="AQ58" s="16">
        <f t="shared" si="47"/>
        <v>0</v>
      </c>
      <c r="AR58" s="16">
        <f t="shared" si="48"/>
        <v>42843.206302815874</v>
      </c>
      <c r="AS58" s="15">
        <f t="shared" si="23"/>
        <v>380.96399474765343</v>
      </c>
      <c r="AT58" s="24">
        <f t="shared" si="24"/>
        <v>1.3393630912763259</v>
      </c>
      <c r="AU58" s="15">
        <f t="shared" si="49"/>
        <v>7238.820286592455</v>
      </c>
      <c r="AV58" s="22">
        <f>return!Q42</f>
        <v>1.5847689482866301E-2</v>
      </c>
      <c r="AW58" s="7">
        <f t="shared" si="25"/>
        <v>1.0303009999999975</v>
      </c>
      <c r="AX58" s="7"/>
      <c r="AY58">
        <f t="shared" si="50"/>
        <v>0</v>
      </c>
      <c r="AZ58">
        <f t="shared" si="26"/>
        <v>77.768795153866478</v>
      </c>
      <c r="BA58">
        <f t="shared" si="27"/>
        <v>2.2101871381875198E-3</v>
      </c>
      <c r="BB58">
        <f t="shared" si="51"/>
        <v>0.26409945964515175</v>
      </c>
      <c r="BD58">
        <f t="shared" si="28"/>
        <v>3</v>
      </c>
      <c r="BE58">
        <f t="shared" si="29"/>
        <v>3</v>
      </c>
      <c r="BF58">
        <f t="shared" si="52"/>
        <v>2.8419974024473937E-5</v>
      </c>
      <c r="BG58">
        <f>VLOOKUP(MIN(120,BH58),mortality!$B$4:$H$106,saving_model!BE58+2,FALSE)</f>
        <v>3.4098638547795489E-4</v>
      </c>
      <c r="BH58">
        <f t="shared" si="30"/>
        <v>23</v>
      </c>
      <c r="BI58" s="8">
        <f t="shared" si="53"/>
        <v>3.3960531989175591E-3</v>
      </c>
      <c r="BJ58" s="6">
        <f>VLOOKUP(saving_model!BD58,lapse!$B$4:$C$134,2,FALSE)</f>
        <v>3.9999999999999994E-2</v>
      </c>
      <c r="BL58">
        <f>discount_curve!K43</f>
        <v>0.97672773056559192</v>
      </c>
    </row>
    <row r="59" spans="1:64" x14ac:dyDescent="0.55000000000000004">
      <c r="A59">
        <f t="shared" si="54"/>
        <v>37</v>
      </c>
      <c r="B59" s="16">
        <f t="shared" ca="1" si="31"/>
        <v>26642.92620860337</v>
      </c>
      <c r="C59" s="16">
        <f t="shared" si="5"/>
        <v>0</v>
      </c>
      <c r="D59">
        <f t="shared" si="32"/>
        <v>1101.3093124717352</v>
      </c>
      <c r="E59">
        <f t="shared" ca="1" si="33"/>
        <v>121694.97079326534</v>
      </c>
      <c r="F59" s="19">
        <f t="shared" si="34"/>
        <v>0</v>
      </c>
      <c r="G59">
        <f t="shared" si="6"/>
        <v>3329.8803198233027</v>
      </c>
      <c r="H59">
        <f t="shared" si="7"/>
        <v>0</v>
      </c>
      <c r="I59" s="16">
        <f t="shared" si="35"/>
        <v>-193418.3874188317</v>
      </c>
      <c r="J59" s="19">
        <f t="shared" si="36"/>
        <v>-346187.47405299544</v>
      </c>
      <c r="K59" s="19"/>
      <c r="L59" s="16">
        <f t="shared" si="8"/>
        <v>0</v>
      </c>
      <c r="M59" s="16">
        <f t="shared" ca="1" si="9"/>
        <v>0</v>
      </c>
      <c r="N59" s="16">
        <f t="shared" si="10"/>
        <v>29968.487401566996</v>
      </c>
      <c r="O59" s="16">
        <f t="shared" si="3"/>
        <v>3329.8803198233027</v>
      </c>
      <c r="P59" s="16">
        <f t="shared" si="4"/>
        <v>0</v>
      </c>
      <c r="Q59" s="16">
        <f t="shared" ca="1" si="11"/>
        <v>26638.607081743692</v>
      </c>
      <c r="R59">
        <f t="shared" si="12"/>
        <v>87.191447491901528</v>
      </c>
      <c r="S59" s="16">
        <f t="shared" si="13"/>
        <v>82.872320624907729</v>
      </c>
      <c r="T59" s="21">
        <f t="shared" si="14"/>
        <v>4.3191268669937983</v>
      </c>
      <c r="U59" s="16">
        <f t="shared" ca="1" si="15"/>
        <v>26642.926208610686</v>
      </c>
      <c r="V59" s="21">
        <f t="shared" ca="1" si="16"/>
        <v>-7.3159753810614347E-3</v>
      </c>
      <c r="W59" s="16"/>
      <c r="X59" s="16">
        <f t="shared" si="37"/>
        <v>35962184.881880395</v>
      </c>
      <c r="Y59" s="16">
        <f t="shared" si="17"/>
        <v>0</v>
      </c>
      <c r="Z59" s="19">
        <f t="shared" si="18"/>
        <v>0</v>
      </c>
      <c r="AA59" s="15">
        <f t="shared" si="38"/>
        <v>29968.487401566996</v>
      </c>
      <c r="AB59" s="15">
        <f t="shared" si="39"/>
        <v>87.191447491901528</v>
      </c>
      <c r="AC59" s="15">
        <f t="shared" si="40"/>
        <v>-193418.3874188317</v>
      </c>
      <c r="AD59" s="15">
        <f t="shared" si="41"/>
        <v>1018.4369918468275</v>
      </c>
      <c r="AE59" s="15">
        <f t="shared" si="42"/>
        <v>121694.97079326534</v>
      </c>
      <c r="AF59" s="19">
        <f t="shared" si="43"/>
        <v>35615997.4078274</v>
      </c>
      <c r="AG59" s="20">
        <f t="shared" si="44"/>
        <v>0</v>
      </c>
      <c r="AH59" s="20"/>
      <c r="AI59" s="16">
        <f t="shared" si="19"/>
        <v>0</v>
      </c>
      <c r="AJ59" s="16">
        <f t="shared" si="56"/>
        <v>500000</v>
      </c>
      <c r="AK59" s="16">
        <f t="shared" si="45"/>
        <v>500000</v>
      </c>
      <c r="AL59" s="16">
        <f t="shared" ca="1" si="46"/>
        <v>462375.54713901744</v>
      </c>
      <c r="AM59" s="17">
        <f ca="1">IF($F$13,OFFSET(product_specs!$I$5,MIN(10,saving_model!BD59),saving_model!$F$15),0)</f>
        <v>0</v>
      </c>
      <c r="AN59" s="16">
        <f t="shared" si="21"/>
        <v>462375.54713901744</v>
      </c>
      <c r="AO59" s="16">
        <f t="shared" si="55"/>
        <v>464013.31062593765</v>
      </c>
      <c r="AP59" s="16">
        <f t="shared" si="22"/>
        <v>0</v>
      </c>
      <c r="AQ59" s="16">
        <f t="shared" si="47"/>
        <v>0</v>
      </c>
      <c r="AR59" s="16">
        <f t="shared" si="48"/>
        <v>35986.689374062349</v>
      </c>
      <c r="AS59" s="15">
        <f t="shared" si="23"/>
        <v>386.67775885494802</v>
      </c>
      <c r="AT59" s="24">
        <f t="shared" si="24"/>
        <v>1.1250148549614307</v>
      </c>
      <c r="AU59" s="15">
        <f t="shared" si="49"/>
        <v>-2499.9214264206707</v>
      </c>
      <c r="AV59" s="22">
        <f>return!Q43</f>
        <v>-5.3921136436209105E-3</v>
      </c>
      <c r="AW59" s="7">
        <f t="shared" si="25"/>
        <v>1.0311556739487464</v>
      </c>
      <c r="AX59" s="7"/>
      <c r="AY59">
        <f t="shared" si="50"/>
        <v>0</v>
      </c>
      <c r="AZ59">
        <f t="shared" si="26"/>
        <v>77.502485507083136</v>
      </c>
      <c r="BA59">
        <f t="shared" si="27"/>
        <v>2.2026186249434706E-3</v>
      </c>
      <c r="BB59">
        <f t="shared" si="51"/>
        <v>0.2631950836203642</v>
      </c>
      <c r="BD59">
        <f t="shared" si="28"/>
        <v>3</v>
      </c>
      <c r="BE59">
        <f t="shared" si="29"/>
        <v>3</v>
      </c>
      <c r="BF59">
        <f t="shared" si="52"/>
        <v>2.8419974024473937E-5</v>
      </c>
      <c r="BG59">
        <f>VLOOKUP(MIN(120,BH59),mortality!$B$4:$H$106,saving_model!BE59+2,FALSE)</f>
        <v>3.4098638547795489E-4</v>
      </c>
      <c r="BH59">
        <f t="shared" si="30"/>
        <v>23</v>
      </c>
      <c r="BI59" s="8">
        <f t="shared" si="53"/>
        <v>3.3960531989175591E-3</v>
      </c>
      <c r="BJ59" s="6">
        <f>VLOOKUP(saving_model!BD59,lapse!$B$4:$C$134,2,FALSE)</f>
        <v>3.9999999999999994E-2</v>
      </c>
      <c r="BL59">
        <f>discount_curve!K44</f>
        <v>0.97608906877496926</v>
      </c>
    </row>
    <row r="60" spans="1:64" x14ac:dyDescent="0.55000000000000004">
      <c r="A60">
        <f t="shared" si="54"/>
        <v>38</v>
      </c>
      <c r="B60" s="16">
        <f t="shared" ca="1" si="31"/>
        <v>26363.916742941597</v>
      </c>
      <c r="C60" s="16">
        <f t="shared" si="5"/>
        <v>0</v>
      </c>
      <c r="D60">
        <f t="shared" si="32"/>
        <v>1097.538014569752</v>
      </c>
      <c r="E60">
        <f t="shared" ca="1" si="33"/>
        <v>120546.02774883356</v>
      </c>
      <c r="F60" s="19">
        <f t="shared" si="34"/>
        <v>0</v>
      </c>
      <c r="G60">
        <f t="shared" si="6"/>
        <v>3321.2303589986291</v>
      </c>
      <c r="H60">
        <f t="shared" si="7"/>
        <v>0</v>
      </c>
      <c r="I60" s="16">
        <f t="shared" si="35"/>
        <v>-178286.55664286925</v>
      </c>
      <c r="J60" s="19">
        <f t="shared" si="36"/>
        <v>-329615.2695082128</v>
      </c>
      <c r="K60" s="19"/>
      <c r="L60" s="16">
        <f t="shared" si="8"/>
        <v>0</v>
      </c>
      <c r="M60" s="16">
        <f t="shared" ca="1" si="9"/>
        <v>0</v>
      </c>
      <c r="N60" s="16">
        <f t="shared" si="10"/>
        <v>29679.997839856165</v>
      </c>
      <c r="O60" s="16">
        <f t="shared" si="3"/>
        <v>3321.2303589986291</v>
      </c>
      <c r="P60" s="16">
        <f t="shared" si="4"/>
        <v>0</v>
      </c>
      <c r="Q60" s="16">
        <f t="shared" ca="1" si="11"/>
        <v>26358.767480857536</v>
      </c>
      <c r="R60">
        <f t="shared" si="12"/>
        <v>93.865522721922815</v>
      </c>
      <c r="S60" s="16">
        <f t="shared" si="13"/>
        <v>88.716260643990836</v>
      </c>
      <c r="T60" s="21">
        <f t="shared" si="14"/>
        <v>5.1492620779319793</v>
      </c>
      <c r="U60" s="16">
        <f t="shared" ca="1" si="15"/>
        <v>26363.916742935467</v>
      </c>
      <c r="V60" s="21">
        <f t="shared" ca="1" si="16"/>
        <v>6.1299942899495363E-3</v>
      </c>
      <c r="W60" s="16"/>
      <c r="X60" s="16">
        <f t="shared" si="37"/>
        <v>35615997.4078274</v>
      </c>
      <c r="Y60" s="16">
        <f t="shared" si="17"/>
        <v>0</v>
      </c>
      <c r="Z60" s="19">
        <f t="shared" si="18"/>
        <v>0</v>
      </c>
      <c r="AA60" s="15">
        <f t="shared" si="38"/>
        <v>29679.997839856165</v>
      </c>
      <c r="AB60" s="15">
        <f t="shared" si="39"/>
        <v>93.865522721922815</v>
      </c>
      <c r="AC60" s="15">
        <f t="shared" si="40"/>
        <v>-178286.55664286925</v>
      </c>
      <c r="AD60" s="15">
        <f t="shared" si="41"/>
        <v>1008.8217539257612</v>
      </c>
      <c r="AE60" s="15">
        <f t="shared" si="42"/>
        <v>120546.02774883356</v>
      </c>
      <c r="AF60" s="19">
        <f t="shared" si="43"/>
        <v>35286382.138319202</v>
      </c>
      <c r="AG60" s="20">
        <f t="shared" si="44"/>
        <v>0</v>
      </c>
      <c r="AH60" s="20"/>
      <c r="AI60" s="16">
        <f t="shared" si="19"/>
        <v>0</v>
      </c>
      <c r="AJ60" s="16">
        <f t="shared" si="56"/>
        <v>500000</v>
      </c>
      <c r="AK60" s="16">
        <f t="shared" si="45"/>
        <v>500000</v>
      </c>
      <c r="AL60" s="16">
        <f t="shared" ca="1" si="46"/>
        <v>459583.96908977744</v>
      </c>
      <c r="AM60" s="17">
        <f ca="1">IF($F$13,OFFSET(product_specs!$I$5,MIN(10,saving_model!BD60),saving_model!$F$15),0)</f>
        <v>0</v>
      </c>
      <c r="AN60" s="16">
        <f t="shared" si="21"/>
        <v>459583.96908977744</v>
      </c>
      <c r="AO60" s="16">
        <f t="shared" si="55"/>
        <v>461125.58642580709</v>
      </c>
      <c r="AP60" s="16">
        <f t="shared" si="22"/>
        <v>0</v>
      </c>
      <c r="AQ60" s="16">
        <f t="shared" si="47"/>
        <v>0</v>
      </c>
      <c r="AR60" s="16">
        <f t="shared" si="48"/>
        <v>38874.413574192906</v>
      </c>
      <c r="AS60" s="15">
        <f t="shared" si="23"/>
        <v>384.27132202150591</v>
      </c>
      <c r="AT60" s="24">
        <f t="shared" si="24"/>
        <v>1.2152908063947414</v>
      </c>
      <c r="AU60" s="15">
        <f t="shared" si="49"/>
        <v>-2312.2614464036114</v>
      </c>
      <c r="AV60" s="22">
        <f>return!Q44</f>
        <v>-5.0185808601035387E-3</v>
      </c>
      <c r="AW60" s="7">
        <f t="shared" si="25"/>
        <v>1.0320110568821113</v>
      </c>
      <c r="AX60" s="7"/>
      <c r="AY60">
        <f t="shared" si="50"/>
        <v>0</v>
      </c>
      <c r="AZ60">
        <f t="shared" si="26"/>
        <v>77.237087804837827</v>
      </c>
      <c r="BA60">
        <f t="shared" si="27"/>
        <v>2.195076029139504E-3</v>
      </c>
      <c r="BB60">
        <f t="shared" si="51"/>
        <v>0.26229380451972528</v>
      </c>
      <c r="BD60">
        <f t="shared" si="28"/>
        <v>3</v>
      </c>
      <c r="BE60">
        <f t="shared" si="29"/>
        <v>3</v>
      </c>
      <c r="BF60">
        <f t="shared" si="52"/>
        <v>2.8419974024473937E-5</v>
      </c>
      <c r="BG60">
        <f>VLOOKUP(MIN(120,BH60),mortality!$B$4:$H$106,saving_model!BE60+2,FALSE)</f>
        <v>3.4098638547795489E-4</v>
      </c>
      <c r="BH60">
        <f t="shared" si="30"/>
        <v>23</v>
      </c>
      <c r="BI60" s="8">
        <f t="shared" si="53"/>
        <v>3.3960531989175591E-3</v>
      </c>
      <c r="BJ60" s="6">
        <f>VLOOKUP(saving_model!BD60,lapse!$B$4:$C$134,2,FALSE)</f>
        <v>3.9999999999999994E-2</v>
      </c>
      <c r="BL60">
        <f>discount_curve!K45</f>
        <v>0.97545082459190524</v>
      </c>
    </row>
    <row r="61" spans="1:64" x14ac:dyDescent="0.55000000000000004">
      <c r="A61">
        <f t="shared" si="54"/>
        <v>39</v>
      </c>
      <c r="B61" s="16">
        <f t="shared" ca="1" si="31"/>
        <v>26107.827675020206</v>
      </c>
      <c r="C61" s="16">
        <f t="shared" si="5"/>
        <v>0</v>
      </c>
      <c r="D61">
        <f t="shared" si="32"/>
        <v>1093.7796310122712</v>
      </c>
      <c r="E61">
        <f t="shared" ca="1" si="33"/>
        <v>120550.1200553154</v>
      </c>
      <c r="F61" s="19">
        <f t="shared" si="34"/>
        <v>0</v>
      </c>
      <c r="G61">
        <f t="shared" si="6"/>
        <v>3312.6028679972173</v>
      </c>
      <c r="H61">
        <f t="shared" si="7"/>
        <v>0</v>
      </c>
      <c r="I61" s="16">
        <f t="shared" si="35"/>
        <v>481685.13531150977</v>
      </c>
      <c r="J61" s="19">
        <f t="shared" si="36"/>
        <v>330620.8050821647</v>
      </c>
      <c r="K61" s="19"/>
      <c r="L61" s="16">
        <f t="shared" si="8"/>
        <v>0</v>
      </c>
      <c r="M61" s="16">
        <f t="shared" ca="1" si="9"/>
        <v>0</v>
      </c>
      <c r="N61" s="16">
        <f t="shared" si="10"/>
        <v>29405.318448599326</v>
      </c>
      <c r="O61" s="16">
        <f t="shared" si="3"/>
        <v>3312.6028679972173</v>
      </c>
      <c r="P61" s="16">
        <f t="shared" si="4"/>
        <v>0</v>
      </c>
      <c r="Q61" s="16">
        <f t="shared" ca="1" si="11"/>
        <v>26092.715580602107</v>
      </c>
      <c r="R61">
        <f t="shared" si="12"/>
        <v>100.03572394593681</v>
      </c>
      <c r="S61" s="16">
        <f t="shared" si="13"/>
        <v>84.923629522490501</v>
      </c>
      <c r="T61" s="21">
        <f t="shared" si="14"/>
        <v>15.112094423446308</v>
      </c>
      <c r="U61" s="16">
        <f t="shared" ca="1" si="15"/>
        <v>26107.827675025554</v>
      </c>
      <c r="V61" s="21">
        <f t="shared" ca="1" si="16"/>
        <v>-5.347828846424818E-3</v>
      </c>
      <c r="W61" s="16"/>
      <c r="X61" s="16">
        <f t="shared" si="37"/>
        <v>35286382.138319187</v>
      </c>
      <c r="Y61" s="16">
        <f t="shared" si="17"/>
        <v>0</v>
      </c>
      <c r="Z61" s="19">
        <f t="shared" si="18"/>
        <v>0</v>
      </c>
      <c r="AA61" s="15">
        <f t="shared" si="38"/>
        <v>29405.318448599326</v>
      </c>
      <c r="AB61" s="15">
        <f t="shared" si="39"/>
        <v>100.03572394593681</v>
      </c>
      <c r="AC61" s="15">
        <f t="shared" si="40"/>
        <v>481685.13531150977</v>
      </c>
      <c r="AD61" s="15">
        <f t="shared" si="41"/>
        <v>1008.8560014897807</v>
      </c>
      <c r="AE61" s="15">
        <f t="shared" si="42"/>
        <v>120550.1200553154</v>
      </c>
      <c r="AF61" s="19">
        <f t="shared" si="43"/>
        <v>35617002.943401344</v>
      </c>
      <c r="AG61" s="20">
        <f t="shared" si="44"/>
        <v>0</v>
      </c>
      <c r="AH61" s="20"/>
      <c r="AI61" s="16">
        <f t="shared" si="19"/>
        <v>0</v>
      </c>
      <c r="AJ61" s="16">
        <f t="shared" si="56"/>
        <v>500000</v>
      </c>
      <c r="AK61" s="16">
        <f t="shared" si="45"/>
        <v>500000</v>
      </c>
      <c r="AL61" s="16">
        <f t="shared" ca="1" si="46"/>
        <v>461178.82107390522</v>
      </c>
      <c r="AM61" s="17">
        <f ca="1">IF($F$13,OFFSET(product_specs!$I$5,MIN(10,saving_model!BD61),saving_model!$F$15),0)</f>
        <v>0</v>
      </c>
      <c r="AN61" s="16">
        <f t="shared" si="21"/>
        <v>461178.82107390522</v>
      </c>
      <c r="AO61" s="16">
        <f t="shared" si="55"/>
        <v>458427.8383665756</v>
      </c>
      <c r="AP61" s="16">
        <f t="shared" si="22"/>
        <v>0</v>
      </c>
      <c r="AQ61" s="16">
        <f t="shared" si="47"/>
        <v>0</v>
      </c>
      <c r="AR61" s="16">
        <f t="shared" si="48"/>
        <v>41572.161633424403</v>
      </c>
      <c r="AS61" s="15">
        <f t="shared" si="23"/>
        <v>382.02319863881303</v>
      </c>
      <c r="AT61" s="24">
        <f t="shared" si="24"/>
        <v>1.2996277291394691</v>
      </c>
      <c r="AU61" s="15">
        <f t="shared" si="49"/>
        <v>6268.6110673951434</v>
      </c>
      <c r="AV61" s="22">
        <f>return!Q45</f>
        <v>1.368559354979304E-2</v>
      </c>
      <c r="AW61" s="7">
        <f t="shared" si="25"/>
        <v>1.0328671493882216</v>
      </c>
      <c r="AX61" s="7"/>
      <c r="AY61">
        <f t="shared" si="50"/>
        <v>0</v>
      </c>
      <c r="AZ61">
        <f t="shared" si="26"/>
        <v>76.97259892428896</v>
      </c>
      <c r="BA61">
        <f t="shared" si="27"/>
        <v>2.1875592620245426E-3</v>
      </c>
      <c r="BB61">
        <f t="shared" si="51"/>
        <v>0.26139561173820014</v>
      </c>
      <c r="BD61">
        <f t="shared" si="28"/>
        <v>3</v>
      </c>
      <c r="BE61">
        <f t="shared" si="29"/>
        <v>3</v>
      </c>
      <c r="BF61">
        <f t="shared" si="52"/>
        <v>2.8419974024473937E-5</v>
      </c>
      <c r="BG61">
        <f>VLOOKUP(MIN(120,BH61),mortality!$B$4:$H$106,saving_model!BE61+2,FALSE)</f>
        <v>3.4098638547795489E-4</v>
      </c>
      <c r="BH61">
        <f t="shared" si="30"/>
        <v>23</v>
      </c>
      <c r="BI61" s="8">
        <f t="shared" si="53"/>
        <v>3.3960531989175591E-3</v>
      </c>
      <c r="BJ61" s="6">
        <f>VLOOKUP(saving_model!BD61,lapse!$B$4:$C$134,2,FALSE)</f>
        <v>3.9999999999999994E-2</v>
      </c>
      <c r="BL61">
        <f>discount_curve!K46</f>
        <v>0.97481299774333507</v>
      </c>
    </row>
    <row r="62" spans="1:64" x14ac:dyDescent="0.55000000000000004">
      <c r="A62">
        <f t="shared" si="54"/>
        <v>40</v>
      </c>
      <c r="B62" s="16">
        <f t="shared" ca="1" si="31"/>
        <v>26385.418572260402</v>
      </c>
      <c r="C62" s="16">
        <f t="shared" si="5"/>
        <v>0</v>
      </c>
      <c r="D62">
        <f t="shared" si="32"/>
        <v>1090.0341175757142</v>
      </c>
      <c r="E62">
        <f t="shared" ca="1" si="33"/>
        <v>121049.46351464849</v>
      </c>
      <c r="F62" s="19">
        <f t="shared" si="34"/>
        <v>0</v>
      </c>
      <c r="G62">
        <f t="shared" si="6"/>
        <v>3303.9977884496752</v>
      </c>
      <c r="H62">
        <f t="shared" si="7"/>
        <v>0</v>
      </c>
      <c r="I62" s="16">
        <f t="shared" si="35"/>
        <v>115674.57300271875</v>
      </c>
      <c r="J62" s="19">
        <f t="shared" si="36"/>
        <v>-36154.34099021554</v>
      </c>
      <c r="K62" s="19"/>
      <c r="L62" s="16">
        <f t="shared" si="8"/>
        <v>0</v>
      </c>
      <c r="M62" s="16">
        <f t="shared" ca="1" si="9"/>
        <v>0</v>
      </c>
      <c r="N62" s="16">
        <f t="shared" si="10"/>
        <v>29680.835786167791</v>
      </c>
      <c r="O62" s="16">
        <f t="shared" si="3"/>
        <v>3303.9977884496752</v>
      </c>
      <c r="P62" s="16">
        <f t="shared" si="4"/>
        <v>0</v>
      </c>
      <c r="Q62" s="16">
        <f t="shared" ca="1" si="11"/>
        <v>26376.837997718114</v>
      </c>
      <c r="R62">
        <f t="shared" si="12"/>
        <v>85.579801004099522</v>
      </c>
      <c r="S62" s="16">
        <f t="shared" si="13"/>
        <v>76.999226462914521</v>
      </c>
      <c r="T62" s="21">
        <f t="shared" si="14"/>
        <v>8.5805745411850012</v>
      </c>
      <c r="U62" s="16">
        <f t="shared" ca="1" si="15"/>
        <v>26385.418572259299</v>
      </c>
      <c r="V62" s="21">
        <f t="shared" ca="1" si="16"/>
        <v>1.102307578548789E-3</v>
      </c>
      <c r="W62" s="16"/>
      <c r="X62" s="16">
        <f t="shared" si="37"/>
        <v>35617002.943401352</v>
      </c>
      <c r="Y62" s="16">
        <f t="shared" si="17"/>
        <v>0</v>
      </c>
      <c r="Z62" s="19">
        <f t="shared" si="18"/>
        <v>0</v>
      </c>
      <c r="AA62" s="15">
        <f t="shared" si="38"/>
        <v>29680.835786167791</v>
      </c>
      <c r="AB62" s="15">
        <f t="shared" si="39"/>
        <v>85.579801004099522</v>
      </c>
      <c r="AC62" s="15">
        <f t="shared" si="40"/>
        <v>115674.57300271875</v>
      </c>
      <c r="AD62" s="15">
        <f t="shared" si="41"/>
        <v>1013.0348911127996</v>
      </c>
      <c r="AE62" s="15">
        <f t="shared" si="42"/>
        <v>121049.46351464849</v>
      </c>
      <c r="AF62" s="19">
        <f t="shared" si="43"/>
        <v>35580848.602411136</v>
      </c>
      <c r="AG62" s="20">
        <f t="shared" si="44"/>
        <v>0</v>
      </c>
      <c r="AH62" s="20"/>
      <c r="AI62" s="16">
        <f t="shared" si="19"/>
        <v>0</v>
      </c>
      <c r="AJ62" s="16">
        <f t="shared" si="56"/>
        <v>500000</v>
      </c>
      <c r="AK62" s="16">
        <f t="shared" si="45"/>
        <v>500000</v>
      </c>
      <c r="AL62" s="16">
        <f t="shared" ca="1" si="46"/>
        <v>464680.35943949892</v>
      </c>
      <c r="AM62" s="17">
        <f ca="1">IF($F$13,OFFSET(product_specs!$I$5,MIN(10,saving_model!BD62),saving_model!$F$15),0)</f>
        <v>0</v>
      </c>
      <c r="AN62" s="16">
        <f t="shared" si="21"/>
        <v>464680.35943949892</v>
      </c>
      <c r="AO62" s="16">
        <f t="shared" si="55"/>
        <v>464313.12660760275</v>
      </c>
      <c r="AP62" s="16">
        <f t="shared" si="22"/>
        <v>0</v>
      </c>
      <c r="AQ62" s="16">
        <f t="shared" si="47"/>
        <v>0</v>
      </c>
      <c r="AR62" s="16">
        <f t="shared" si="48"/>
        <v>35686.873392397247</v>
      </c>
      <c r="AS62" s="15">
        <f t="shared" si="23"/>
        <v>386.92760550633562</v>
      </c>
      <c r="AT62" s="24">
        <f t="shared" si="24"/>
        <v>1.1156420163092819</v>
      </c>
      <c r="AU62" s="15">
        <f t="shared" si="49"/>
        <v>1510.5521588375937</v>
      </c>
      <c r="AV62" s="22">
        <f>return!Q46</f>
        <v>3.2560260546747877E-3</v>
      </c>
      <c r="AW62" s="7">
        <f t="shared" si="25"/>
        <v>1.0337239520556951</v>
      </c>
      <c r="AX62" s="7"/>
      <c r="AY62">
        <f t="shared" si="50"/>
        <v>0</v>
      </c>
      <c r="AZ62">
        <f t="shared" si="26"/>
        <v>76.709015753288739</v>
      </c>
      <c r="BA62">
        <f t="shared" si="27"/>
        <v>2.1800682351514281E-3</v>
      </c>
      <c r="BB62">
        <f t="shared" si="51"/>
        <v>0.26050049470706982</v>
      </c>
      <c r="BD62">
        <f t="shared" si="28"/>
        <v>3</v>
      </c>
      <c r="BE62">
        <f t="shared" si="29"/>
        <v>3</v>
      </c>
      <c r="BF62">
        <f t="shared" si="52"/>
        <v>2.8419974024473937E-5</v>
      </c>
      <c r="BG62">
        <f>VLOOKUP(MIN(120,BH62),mortality!$B$4:$H$106,saving_model!BE62+2,FALSE)</f>
        <v>3.4098638547795489E-4</v>
      </c>
      <c r="BH62">
        <f t="shared" si="30"/>
        <v>23</v>
      </c>
      <c r="BI62" s="8">
        <f t="shared" si="53"/>
        <v>3.3960531989175591E-3</v>
      </c>
      <c r="BJ62" s="6">
        <f>VLOOKUP(saving_model!BD62,lapse!$B$4:$C$134,2,FALSE)</f>
        <v>3.9999999999999994E-2</v>
      </c>
      <c r="BL62">
        <f>discount_curve!K47</f>
        <v>0.97417558795637205</v>
      </c>
    </row>
    <row r="63" spans="1:64" x14ac:dyDescent="0.55000000000000004">
      <c r="A63">
        <f t="shared" si="54"/>
        <v>41</v>
      </c>
      <c r="B63" s="16">
        <f t="shared" ca="1" si="31"/>
        <v>26361.898632099343</v>
      </c>
      <c r="C63" s="16">
        <f t="shared" si="5"/>
        <v>0</v>
      </c>
      <c r="D63">
        <f t="shared" si="32"/>
        <v>1086.301430187938</v>
      </c>
      <c r="E63">
        <f t="shared" ca="1" si="33"/>
        <v>120723.1268092738</v>
      </c>
      <c r="F63" s="19">
        <f t="shared" si="34"/>
        <v>0</v>
      </c>
      <c r="G63">
        <f t="shared" si="6"/>
        <v>3295.4150621382346</v>
      </c>
      <c r="H63">
        <f t="shared" si="7"/>
        <v>0</v>
      </c>
      <c r="I63" s="16">
        <f t="shared" si="35"/>
        <v>-4068.9025017213135</v>
      </c>
      <c r="J63" s="19">
        <f t="shared" si="36"/>
        <v>-155535.64443542063</v>
      </c>
      <c r="K63" s="19"/>
      <c r="L63" s="16">
        <f t="shared" si="8"/>
        <v>0</v>
      </c>
      <c r="M63" s="16">
        <f t="shared" ca="1" si="9"/>
        <v>0</v>
      </c>
      <c r="N63" s="16">
        <f t="shared" si="10"/>
        <v>29650.707168675948</v>
      </c>
      <c r="O63" s="16">
        <f t="shared" si="3"/>
        <v>3295.4150621382346</v>
      </c>
      <c r="P63" s="16">
        <f t="shared" si="4"/>
        <v>0</v>
      </c>
      <c r="Q63" s="16">
        <f t="shared" ca="1" si="11"/>
        <v>26355.292106537712</v>
      </c>
      <c r="R63">
        <f t="shared" si="12"/>
        <v>82.604100852540967</v>
      </c>
      <c r="S63" s="16">
        <f t="shared" si="13"/>
        <v>75.997575291216549</v>
      </c>
      <c r="T63" s="21">
        <f t="shared" si="14"/>
        <v>6.6065255613244176</v>
      </c>
      <c r="U63" s="16">
        <f t="shared" ca="1" si="15"/>
        <v>26361.898632099037</v>
      </c>
      <c r="V63" s="21">
        <f t="shared" ca="1" si="16"/>
        <v>3.0559021979570389E-4</v>
      </c>
      <c r="W63" s="16"/>
      <c r="X63" s="16">
        <f t="shared" si="37"/>
        <v>35580848.602411136</v>
      </c>
      <c r="Y63" s="16">
        <f t="shared" si="17"/>
        <v>0</v>
      </c>
      <c r="Z63" s="19">
        <f t="shared" si="18"/>
        <v>0</v>
      </c>
      <c r="AA63" s="15">
        <f t="shared" si="38"/>
        <v>29650.707168675948</v>
      </c>
      <c r="AB63" s="15">
        <f t="shared" si="39"/>
        <v>82.604100852540967</v>
      </c>
      <c r="AC63" s="15">
        <f t="shared" si="40"/>
        <v>-4068.9025017213135</v>
      </c>
      <c r="AD63" s="15">
        <f t="shared" si="41"/>
        <v>1010.3038548967214</v>
      </c>
      <c r="AE63" s="15">
        <f t="shared" si="42"/>
        <v>120723.1268092738</v>
      </c>
      <c r="AF63" s="19">
        <f t="shared" si="43"/>
        <v>35425312.957975708</v>
      </c>
      <c r="AG63" s="20">
        <f t="shared" si="44"/>
        <v>0</v>
      </c>
      <c r="AH63" s="20"/>
      <c r="AI63" s="16">
        <f t="shared" si="19"/>
        <v>0</v>
      </c>
      <c r="AJ63" s="16">
        <f t="shared" si="56"/>
        <v>500000</v>
      </c>
      <c r="AK63" s="16">
        <f t="shared" si="45"/>
        <v>500000</v>
      </c>
      <c r="AL63" s="16">
        <f t="shared" ca="1" si="46"/>
        <v>465020.0334919616</v>
      </c>
      <c r="AM63" s="17">
        <f ca="1">IF($F$13,OFFSET(product_specs!$I$5,MIN(10,saving_model!BD63),saving_model!$F$15),0)</f>
        <v>0</v>
      </c>
      <c r="AN63" s="16">
        <f t="shared" si="21"/>
        <v>465020.0334919616</v>
      </c>
      <c r="AO63" s="16">
        <f t="shared" si="55"/>
        <v>465435.63551891776</v>
      </c>
      <c r="AP63" s="16">
        <f t="shared" si="22"/>
        <v>0</v>
      </c>
      <c r="AQ63" s="16">
        <f t="shared" si="47"/>
        <v>0</v>
      </c>
      <c r="AR63" s="16">
        <f t="shared" si="48"/>
        <v>34564.364481082244</v>
      </c>
      <c r="AS63" s="15">
        <f t="shared" si="23"/>
        <v>387.86302959909813</v>
      </c>
      <c r="AT63" s="24">
        <f t="shared" si="24"/>
        <v>1.0805501747972877</v>
      </c>
      <c r="AU63" s="15">
        <f t="shared" si="49"/>
        <v>-53.316894364578637</v>
      </c>
      <c r="AV63" s="22">
        <f>return!Q47</f>
        <v>-1.146484757095223E-4</v>
      </c>
      <c r="AW63" s="7">
        <f t="shared" si="25"/>
        <v>1.0345814654736378</v>
      </c>
      <c r="AX63" s="7"/>
      <c r="AY63">
        <f t="shared" si="50"/>
        <v>0</v>
      </c>
      <c r="AZ63">
        <f t="shared" si="26"/>
        <v>76.446335190346517</v>
      </c>
      <c r="BA63">
        <f t="shared" si="27"/>
        <v>2.1726028603758761E-3</v>
      </c>
      <c r="BB63">
        <f t="shared" si="51"/>
        <v>0.2596084428938063</v>
      </c>
      <c r="BD63">
        <f t="shared" si="28"/>
        <v>3</v>
      </c>
      <c r="BE63">
        <f t="shared" si="29"/>
        <v>3</v>
      </c>
      <c r="BF63">
        <f t="shared" si="52"/>
        <v>2.8419974024473937E-5</v>
      </c>
      <c r="BG63">
        <f>VLOOKUP(MIN(120,BH63),mortality!$B$4:$H$106,saving_model!BE63+2,FALSE)</f>
        <v>3.4098638547795489E-4</v>
      </c>
      <c r="BH63">
        <f t="shared" si="30"/>
        <v>23</v>
      </c>
      <c r="BI63" s="8">
        <f t="shared" si="53"/>
        <v>3.3960531989175591E-3</v>
      </c>
      <c r="BJ63" s="6">
        <f>VLOOKUP(saving_model!BD63,lapse!$B$4:$C$134,2,FALSE)</f>
        <v>3.9999999999999994E-2</v>
      </c>
      <c r="BL63">
        <f>discount_curve!K48</f>
        <v>0.97353859495830852</v>
      </c>
    </row>
    <row r="64" spans="1:64" x14ac:dyDescent="0.55000000000000004">
      <c r="A64">
        <f t="shared" si="54"/>
        <v>42</v>
      </c>
      <c r="B64" s="16">
        <f t="shared" ca="1" si="31"/>
        <v>26243.557994976378</v>
      </c>
      <c r="C64" s="16">
        <f t="shared" si="5"/>
        <v>0</v>
      </c>
      <c r="D64">
        <f t="shared" si="32"/>
        <v>1082.5815249277214</v>
      </c>
      <c r="E64">
        <f t="shared" ca="1" si="33"/>
        <v>120510.62342221907</v>
      </c>
      <c r="F64" s="19">
        <f t="shared" si="34"/>
        <v>0</v>
      </c>
      <c r="G64">
        <f t="shared" si="6"/>
        <v>3286.8546309963594</v>
      </c>
      <c r="H64">
        <f t="shared" si="7"/>
        <v>0</v>
      </c>
      <c r="I64" s="16">
        <f t="shared" si="35"/>
        <v>181275.98845972103</v>
      </c>
      <c r="J64" s="19">
        <f t="shared" si="36"/>
        <v>30152.370886601508</v>
      </c>
      <c r="K64" s="19"/>
      <c r="L64" s="16">
        <f t="shared" si="8"/>
        <v>0</v>
      </c>
      <c r="M64" s="16">
        <f t="shared" ca="1" si="9"/>
        <v>0</v>
      </c>
      <c r="N64" s="16">
        <f t="shared" si="10"/>
        <v>29521.094131646434</v>
      </c>
      <c r="O64" s="16">
        <f t="shared" si="3"/>
        <v>3286.8546309963594</v>
      </c>
      <c r="P64" s="16">
        <f t="shared" si="4"/>
        <v>0</v>
      </c>
      <c r="Q64" s="16">
        <f t="shared" ca="1" si="11"/>
        <v>26234.239500650074</v>
      </c>
      <c r="R64">
        <f t="shared" si="12"/>
        <v>83.374555938510497</v>
      </c>
      <c r="S64" s="16">
        <f t="shared" si="13"/>
        <v>74.05606160181469</v>
      </c>
      <c r="T64" s="21">
        <f t="shared" si="14"/>
        <v>9.3184943366958066</v>
      </c>
      <c r="U64" s="16">
        <f t="shared" ca="1" si="15"/>
        <v>26243.557994986768</v>
      </c>
      <c r="V64" s="21">
        <f t="shared" ca="1" si="16"/>
        <v>-1.0390067473053932E-2</v>
      </c>
      <c r="W64" s="16"/>
      <c r="X64" s="16">
        <f t="shared" si="37"/>
        <v>35425312.957975715</v>
      </c>
      <c r="Y64" s="16">
        <f t="shared" si="17"/>
        <v>0</v>
      </c>
      <c r="Z64" s="19">
        <f t="shared" si="18"/>
        <v>0</v>
      </c>
      <c r="AA64" s="15">
        <f t="shared" si="38"/>
        <v>29521.094131646434</v>
      </c>
      <c r="AB64" s="15">
        <f t="shared" si="39"/>
        <v>83.374555938510497</v>
      </c>
      <c r="AC64" s="15">
        <f t="shared" si="40"/>
        <v>181275.98845972103</v>
      </c>
      <c r="AD64" s="15">
        <f t="shared" si="41"/>
        <v>1008.5254633259067</v>
      </c>
      <c r="AE64" s="15">
        <f t="shared" si="42"/>
        <v>120510.62342221907</v>
      </c>
      <c r="AF64" s="19">
        <f t="shared" si="43"/>
        <v>35455465.328862302</v>
      </c>
      <c r="AG64" s="20">
        <f t="shared" si="44"/>
        <v>0</v>
      </c>
      <c r="AH64" s="20"/>
      <c r="AI64" s="16">
        <f t="shared" si="19"/>
        <v>0</v>
      </c>
      <c r="AJ64" s="16">
        <f t="shared" si="56"/>
        <v>500000</v>
      </c>
      <c r="AK64" s="16">
        <f t="shared" si="45"/>
        <v>500000</v>
      </c>
      <c r="AL64" s="16">
        <f t="shared" ca="1" si="46"/>
        <v>465796.54284846631</v>
      </c>
      <c r="AM64" s="17">
        <f ca="1">IF($F$13,OFFSET(product_specs!$I$5,MIN(10,saving_model!BD64),saving_model!$F$15),0)</f>
        <v>0</v>
      </c>
      <c r="AN64" s="16">
        <f t="shared" si="21"/>
        <v>465796.54284846631</v>
      </c>
      <c r="AO64" s="16">
        <f t="shared" si="55"/>
        <v>464993.37504477927</v>
      </c>
      <c r="AP64" s="16">
        <f t="shared" si="22"/>
        <v>0</v>
      </c>
      <c r="AQ64" s="16">
        <f t="shared" si="47"/>
        <v>0</v>
      </c>
      <c r="AR64" s="16">
        <f t="shared" si="48"/>
        <v>35006.62495522073</v>
      </c>
      <c r="AS64" s="15">
        <f t="shared" si="23"/>
        <v>387.49447920398273</v>
      </c>
      <c r="AT64" s="24">
        <f t="shared" si="24"/>
        <v>1.0943761091030617</v>
      </c>
      <c r="AU64" s="15">
        <f t="shared" si="49"/>
        <v>2383.5133180002999</v>
      </c>
      <c r="AV64" s="22">
        <f>return!Q48</f>
        <v>5.1301953592624017E-3</v>
      </c>
      <c r="AW64" s="7">
        <f t="shared" si="25"/>
        <v>1.0354396902316443</v>
      </c>
      <c r="AX64" s="7"/>
      <c r="AY64">
        <f t="shared" si="50"/>
        <v>0</v>
      </c>
      <c r="AZ64">
        <f t="shared" si="26"/>
        <v>76.18455414459234</v>
      </c>
      <c r="BA64">
        <f t="shared" si="27"/>
        <v>2.1651630498554426E-3</v>
      </c>
      <c r="BB64">
        <f t="shared" si="51"/>
        <v>0.25871944580194917</v>
      </c>
      <c r="BD64">
        <f t="shared" si="28"/>
        <v>3</v>
      </c>
      <c r="BE64">
        <f t="shared" si="29"/>
        <v>3</v>
      </c>
      <c r="BF64">
        <f t="shared" si="52"/>
        <v>2.8419974024473937E-5</v>
      </c>
      <c r="BG64">
        <f>VLOOKUP(MIN(120,BH64),mortality!$B$4:$H$106,saving_model!BE64+2,FALSE)</f>
        <v>3.4098638547795489E-4</v>
      </c>
      <c r="BH64">
        <f t="shared" si="30"/>
        <v>23</v>
      </c>
      <c r="BI64" s="8">
        <f t="shared" si="53"/>
        <v>3.3960531989175591E-3</v>
      </c>
      <c r="BJ64" s="6">
        <f>VLOOKUP(saving_model!BD64,lapse!$B$4:$C$134,2,FALSE)</f>
        <v>3.9999999999999994E-2</v>
      </c>
      <c r="BL64">
        <f>discount_curve!K49</f>
        <v>0.97290201847661484</v>
      </c>
    </row>
    <row r="65" spans="1:64" x14ac:dyDescent="0.55000000000000004">
      <c r="A65">
        <f t="shared" si="54"/>
        <v>43</v>
      </c>
      <c r="B65" s="16">
        <f t="shared" ca="1" si="31"/>
        <v>26273.609886050748</v>
      </c>
      <c r="C65" s="16">
        <f t="shared" si="5"/>
        <v>0</v>
      </c>
      <c r="D65">
        <f t="shared" si="32"/>
        <v>1078.8743580242447</v>
      </c>
      <c r="E65">
        <f t="shared" ca="1" si="33"/>
        <v>120235.79930428196</v>
      </c>
      <c r="F65" s="19">
        <f t="shared" si="34"/>
        <v>0</v>
      </c>
      <c r="G65">
        <f t="shared" si="6"/>
        <v>3278.3164371083512</v>
      </c>
      <c r="H65">
        <f t="shared" si="7"/>
        <v>0</v>
      </c>
      <c r="I65" s="16">
        <f t="shared" si="35"/>
        <v>-40461.956141218638</v>
      </c>
      <c r="J65" s="19">
        <f t="shared" si="36"/>
        <v>-191328.55612668395</v>
      </c>
      <c r="K65" s="19"/>
      <c r="L65" s="16">
        <f t="shared" si="8"/>
        <v>0</v>
      </c>
      <c r="M65" s="16">
        <f t="shared" ca="1" si="9"/>
        <v>0</v>
      </c>
      <c r="N65" s="16">
        <f t="shared" si="10"/>
        <v>29546.221107385263</v>
      </c>
      <c r="O65" s="16">
        <f t="shared" si="3"/>
        <v>3278.3164371083512</v>
      </c>
      <c r="P65" s="16">
        <f t="shared" si="4"/>
        <v>0</v>
      </c>
      <c r="Q65" s="16">
        <f t="shared" ca="1" si="11"/>
        <v>26267.904670276912</v>
      </c>
      <c r="R65">
        <f t="shared" si="12"/>
        <v>78.354049787575619</v>
      </c>
      <c r="S65" s="16">
        <f t="shared" si="13"/>
        <v>72.648834014929321</v>
      </c>
      <c r="T65" s="21">
        <f t="shared" si="14"/>
        <v>5.705215772646298</v>
      </c>
      <c r="U65" s="16">
        <f t="shared" ca="1" si="15"/>
        <v>26273.609886049559</v>
      </c>
      <c r="V65" s="21">
        <f t="shared" ca="1" si="16"/>
        <v>1.1896190699189901E-3</v>
      </c>
      <c r="W65" s="16"/>
      <c r="X65" s="16">
        <f t="shared" si="37"/>
        <v>35455465.328862317</v>
      </c>
      <c r="Y65" s="16">
        <f t="shared" si="17"/>
        <v>0</v>
      </c>
      <c r="Z65" s="19">
        <f t="shared" si="18"/>
        <v>0</v>
      </c>
      <c r="AA65" s="15">
        <f t="shared" si="38"/>
        <v>29546.221107385263</v>
      </c>
      <c r="AB65" s="15">
        <f t="shared" si="39"/>
        <v>78.354049787575619</v>
      </c>
      <c r="AC65" s="15">
        <f t="shared" si="40"/>
        <v>-40461.956141218638</v>
      </c>
      <c r="AD65" s="15">
        <f t="shared" si="41"/>
        <v>1006.2255240093153</v>
      </c>
      <c r="AE65" s="15">
        <f t="shared" si="42"/>
        <v>120235.79930428196</v>
      </c>
      <c r="AF65" s="19">
        <f t="shared" si="43"/>
        <v>35264136.772735633</v>
      </c>
      <c r="AG65" s="20">
        <f t="shared" si="44"/>
        <v>0</v>
      </c>
      <c r="AH65" s="20"/>
      <c r="AI65" s="16">
        <f t="shared" si="19"/>
        <v>0</v>
      </c>
      <c r="AJ65" s="16">
        <f t="shared" si="56"/>
        <v>500000</v>
      </c>
      <c r="AK65" s="16">
        <f t="shared" si="45"/>
        <v>500000</v>
      </c>
      <c r="AL65" s="16">
        <f t="shared" ca="1" si="46"/>
        <v>466331.18885688786</v>
      </c>
      <c r="AM65" s="17">
        <f ca="1">IF($F$13,OFFSET(product_specs!$I$5,MIN(10,saving_model!BD65),saving_model!$F$15),0)</f>
        <v>0</v>
      </c>
      <c r="AN65" s="16">
        <f t="shared" si="21"/>
        <v>466331.18885688786</v>
      </c>
      <c r="AO65" s="16">
        <f t="shared" si="55"/>
        <v>466988.29950746649</v>
      </c>
      <c r="AP65" s="16">
        <f t="shared" si="22"/>
        <v>0</v>
      </c>
      <c r="AQ65" s="16">
        <f t="shared" si="47"/>
        <v>0</v>
      </c>
      <c r="AR65" s="16">
        <f t="shared" si="48"/>
        <v>33011.700492533506</v>
      </c>
      <c r="AS65" s="15">
        <f t="shared" si="23"/>
        <v>389.15691625622208</v>
      </c>
      <c r="AT65" s="24">
        <f t="shared" si="24"/>
        <v>1.0320108375516674</v>
      </c>
      <c r="AU65" s="15">
        <f t="shared" si="49"/>
        <v>-533.84344696960204</v>
      </c>
      <c r="AV65" s="22">
        <f>return!Q49</f>
        <v>-1.1441183212370643E-3</v>
      </c>
      <c r="AW65" s="7">
        <f t="shared" si="25"/>
        <v>1.0362986269197982</v>
      </c>
      <c r="AX65" s="7"/>
      <c r="AY65">
        <f t="shared" si="50"/>
        <v>0</v>
      </c>
      <c r="AZ65">
        <f t="shared" si="26"/>
        <v>75.923669535740544</v>
      </c>
      <c r="BA65">
        <f t="shared" si="27"/>
        <v>2.1577487160484893E-3</v>
      </c>
      <c r="BB65">
        <f t="shared" si="51"/>
        <v>0.25783349297098174</v>
      </c>
      <c r="BD65">
        <f t="shared" si="28"/>
        <v>3</v>
      </c>
      <c r="BE65">
        <f t="shared" si="29"/>
        <v>3</v>
      </c>
      <c r="BF65">
        <f t="shared" si="52"/>
        <v>2.8419974024473937E-5</v>
      </c>
      <c r="BG65">
        <f>VLOOKUP(MIN(120,BH65),mortality!$B$4:$H$106,saving_model!BE65+2,FALSE)</f>
        <v>3.4098638547795489E-4</v>
      </c>
      <c r="BH65">
        <f t="shared" si="30"/>
        <v>23</v>
      </c>
      <c r="BI65" s="8">
        <f t="shared" si="53"/>
        <v>3.3960531989175591E-3</v>
      </c>
      <c r="BJ65" s="6">
        <f>VLOOKUP(saving_model!BD65,lapse!$B$4:$C$134,2,FALSE)</f>
        <v>3.9999999999999994E-2</v>
      </c>
      <c r="BL65">
        <f>discount_curve!K50</f>
        <v>0.97226585823893985</v>
      </c>
    </row>
    <row r="66" spans="1:64" x14ac:dyDescent="0.55000000000000004">
      <c r="A66">
        <f t="shared" si="54"/>
        <v>44</v>
      </c>
      <c r="B66" s="16">
        <f t="shared" ca="1" si="31"/>
        <v>26115.574733031681</v>
      </c>
      <c r="C66" s="16">
        <f t="shared" si="5"/>
        <v>0</v>
      </c>
      <c r="D66">
        <f t="shared" si="32"/>
        <v>1075.1798858565767</v>
      </c>
      <c r="E66">
        <f t="shared" ca="1" si="33"/>
        <v>118715.55589000729</v>
      </c>
      <c r="F66" s="19">
        <f t="shared" si="34"/>
        <v>0</v>
      </c>
      <c r="G66">
        <f t="shared" si="6"/>
        <v>3269.8004227089591</v>
      </c>
      <c r="H66">
        <f t="shared" si="7"/>
        <v>0</v>
      </c>
      <c r="I66" s="16">
        <f t="shared" si="35"/>
        <v>-552567.12846500485</v>
      </c>
      <c r="J66" s="19">
        <f t="shared" si="36"/>
        <v>-701743.23939660937</v>
      </c>
      <c r="K66" s="19"/>
      <c r="L66" s="16">
        <f t="shared" si="8"/>
        <v>0</v>
      </c>
      <c r="M66" s="16">
        <f t="shared" ca="1" si="9"/>
        <v>0</v>
      </c>
      <c r="N66" s="16">
        <f t="shared" si="10"/>
        <v>29386.78064394636</v>
      </c>
      <c r="O66" s="16">
        <f t="shared" si="3"/>
        <v>3269.8004227089591</v>
      </c>
      <c r="P66" s="16">
        <f t="shared" si="4"/>
        <v>0</v>
      </c>
      <c r="Q66" s="16">
        <f t="shared" ca="1" si="11"/>
        <v>26116.980221237402</v>
      </c>
      <c r="R66">
        <f t="shared" si="12"/>
        <v>80.271438257927258</v>
      </c>
      <c r="S66" s="16">
        <f t="shared" si="13"/>
        <v>81.676926466131363</v>
      </c>
      <c r="T66" s="21">
        <f t="shared" si="14"/>
        <v>-1.4054882082041047</v>
      </c>
      <c r="U66" s="16">
        <f t="shared" ca="1" si="15"/>
        <v>26115.574733029196</v>
      </c>
      <c r="V66" s="21">
        <f t="shared" ca="1" si="16"/>
        <v>2.4847395252436399E-3</v>
      </c>
      <c r="W66" s="16"/>
      <c r="X66" s="16">
        <f t="shared" si="37"/>
        <v>35264136.772735633</v>
      </c>
      <c r="Y66" s="16">
        <f t="shared" si="17"/>
        <v>0</v>
      </c>
      <c r="Z66" s="19">
        <f t="shared" si="18"/>
        <v>0</v>
      </c>
      <c r="AA66" s="15">
        <f t="shared" si="38"/>
        <v>29386.78064394636</v>
      </c>
      <c r="AB66" s="15">
        <f t="shared" si="39"/>
        <v>80.271438257927258</v>
      </c>
      <c r="AC66" s="15">
        <f t="shared" si="40"/>
        <v>-552567.12846500485</v>
      </c>
      <c r="AD66" s="15">
        <f t="shared" si="41"/>
        <v>993.50295939044531</v>
      </c>
      <c r="AE66" s="15">
        <f t="shared" si="42"/>
        <v>118715.55589000729</v>
      </c>
      <c r="AF66" s="19">
        <f t="shared" si="43"/>
        <v>34562393.533339024</v>
      </c>
      <c r="AG66" s="20">
        <f t="shared" si="44"/>
        <v>0</v>
      </c>
      <c r="AH66" s="20"/>
      <c r="AI66" s="16">
        <f t="shared" si="19"/>
        <v>0</v>
      </c>
      <c r="AJ66" s="16">
        <f t="shared" si="56"/>
        <v>500000</v>
      </c>
      <c r="AK66" s="16">
        <f t="shared" si="45"/>
        <v>500000</v>
      </c>
      <c r="AL66" s="16">
        <f t="shared" ca="1" si="46"/>
        <v>462017.08777268435</v>
      </c>
      <c r="AM66" s="17">
        <f ca="1">IF($F$13,OFFSET(product_specs!$I$5,MIN(10,saving_model!BD66),saving_model!$F$15),0)</f>
        <v>0</v>
      </c>
      <c r="AN66" s="16">
        <f t="shared" si="21"/>
        <v>462017.08777268435</v>
      </c>
      <c r="AO66" s="16">
        <f t="shared" si="55"/>
        <v>466064.2671334031</v>
      </c>
      <c r="AP66" s="16">
        <f t="shared" si="22"/>
        <v>0</v>
      </c>
      <c r="AQ66" s="16">
        <f t="shared" si="47"/>
        <v>0</v>
      </c>
      <c r="AR66" s="16">
        <f t="shared" si="48"/>
        <v>33935.732866596896</v>
      </c>
      <c r="AS66" s="15">
        <f t="shared" si="23"/>
        <v>388.38688927783596</v>
      </c>
      <c r="AT66" s="24">
        <f t="shared" si="24"/>
        <v>1.0608979112271875</v>
      </c>
      <c r="AU66" s="15">
        <f t="shared" si="49"/>
        <v>-7315.4631470593877</v>
      </c>
      <c r="AV66" s="22">
        <f>return!Q50</f>
        <v>-1.570938097389496E-2</v>
      </c>
      <c r="AW66" s="7">
        <f t="shared" si="25"/>
        <v>1.0371582761286728</v>
      </c>
      <c r="AX66" s="7"/>
      <c r="AY66">
        <f t="shared" si="50"/>
        <v>0</v>
      </c>
      <c r="AZ66">
        <f t="shared" si="26"/>
        <v>75.663678294053511</v>
      </c>
      <c r="BA66">
        <f t="shared" si="27"/>
        <v>2.1503597717131531E-3</v>
      </c>
      <c r="BB66">
        <f t="shared" si="51"/>
        <v>0.25695057397620796</v>
      </c>
      <c r="BD66">
        <f t="shared" si="28"/>
        <v>3</v>
      </c>
      <c r="BE66">
        <f t="shared" si="29"/>
        <v>3</v>
      </c>
      <c r="BF66">
        <f t="shared" si="52"/>
        <v>2.8419974024473937E-5</v>
      </c>
      <c r="BG66">
        <f>VLOOKUP(MIN(120,BH66),mortality!$B$4:$H$106,saving_model!BE66+2,FALSE)</f>
        <v>3.4098638547795489E-4</v>
      </c>
      <c r="BH66">
        <f t="shared" si="30"/>
        <v>23</v>
      </c>
      <c r="BI66" s="8">
        <f t="shared" si="53"/>
        <v>3.3960531989175591E-3</v>
      </c>
      <c r="BJ66" s="6">
        <f>VLOOKUP(saving_model!BD66,lapse!$B$4:$C$134,2,FALSE)</f>
        <v>3.9999999999999994E-2</v>
      </c>
      <c r="BL66">
        <f>discount_curve!K51</f>
        <v>0.97163011397311017</v>
      </c>
    </row>
    <row r="67" spans="1:64" x14ac:dyDescent="0.55000000000000004">
      <c r="A67">
        <f t="shared" si="54"/>
        <v>45</v>
      </c>
      <c r="B67" s="16">
        <f t="shared" ca="1" si="31"/>
        <v>25542.168003044673</v>
      </c>
      <c r="C67" s="16">
        <f t="shared" si="5"/>
        <v>0</v>
      </c>
      <c r="D67">
        <f t="shared" si="32"/>
        <v>1071.4980649531599</v>
      </c>
      <c r="E67">
        <f t="shared" ca="1" si="33"/>
        <v>116482.9352195071</v>
      </c>
      <c r="F67" s="19">
        <f t="shared" si="34"/>
        <v>0</v>
      </c>
      <c r="G67">
        <f t="shared" si="6"/>
        <v>3261.3065301829856</v>
      </c>
      <c r="H67">
        <f t="shared" si="7"/>
        <v>0</v>
      </c>
      <c r="I67" s="16">
        <f t="shared" si="35"/>
        <v>-465234.16726193199</v>
      </c>
      <c r="J67" s="19">
        <f t="shared" si="36"/>
        <v>-611592.07507961988</v>
      </c>
      <c r="K67" s="19"/>
      <c r="L67" s="16">
        <f t="shared" si="8"/>
        <v>0</v>
      </c>
      <c r="M67" s="16">
        <f t="shared" ca="1" si="9"/>
        <v>0</v>
      </c>
      <c r="N67" s="16">
        <f t="shared" si="10"/>
        <v>28801.994611115853</v>
      </c>
      <c r="O67" s="16">
        <f t="shared" si="3"/>
        <v>3261.3065301829856</v>
      </c>
      <c r="P67" s="16">
        <f t="shared" si="4"/>
        <v>0</v>
      </c>
      <c r="Q67" s="16">
        <f t="shared" ca="1" si="11"/>
        <v>25540.688080932869</v>
      </c>
      <c r="R67">
        <f t="shared" si="12"/>
        <v>98.159312363221019</v>
      </c>
      <c r="S67" s="16">
        <f t="shared" si="13"/>
        <v>96.679390252358417</v>
      </c>
      <c r="T67" s="21">
        <f t="shared" si="14"/>
        <v>1.4799221108626028</v>
      </c>
      <c r="U67" s="16">
        <f t="shared" ca="1" si="15"/>
        <v>25542.168003043731</v>
      </c>
      <c r="V67" s="21">
        <f t="shared" ca="1" si="16"/>
        <v>9.4223651103675365E-4</v>
      </c>
      <c r="W67" s="16"/>
      <c r="X67" s="16">
        <f t="shared" si="37"/>
        <v>34562393.533339024</v>
      </c>
      <c r="Y67" s="16">
        <f t="shared" si="17"/>
        <v>0</v>
      </c>
      <c r="Z67" s="19">
        <f t="shared" si="18"/>
        <v>0</v>
      </c>
      <c r="AA67" s="15">
        <f t="shared" si="38"/>
        <v>28801.994611115853</v>
      </c>
      <c r="AB67" s="15">
        <f t="shared" si="39"/>
        <v>98.159312363221019</v>
      </c>
      <c r="AC67" s="15">
        <f t="shared" si="40"/>
        <v>-465234.16726193199</v>
      </c>
      <c r="AD67" s="15">
        <f t="shared" si="41"/>
        <v>974.81867470080147</v>
      </c>
      <c r="AE67" s="15">
        <f t="shared" si="42"/>
        <v>116482.9352195071</v>
      </c>
      <c r="AF67" s="19">
        <f t="shared" si="43"/>
        <v>33950801.458259419</v>
      </c>
      <c r="AG67" s="20">
        <f t="shared" si="44"/>
        <v>0</v>
      </c>
      <c r="AH67" s="20"/>
      <c r="AI67" s="16">
        <f t="shared" si="19"/>
        <v>0</v>
      </c>
      <c r="AJ67" s="16">
        <f t="shared" si="56"/>
        <v>500000</v>
      </c>
      <c r="AK67" s="16">
        <f t="shared" si="45"/>
        <v>500000</v>
      </c>
      <c r="AL67" s="16">
        <f t="shared" ca="1" si="46"/>
        <v>454885.87734566518</v>
      </c>
      <c r="AM67" s="17">
        <f ca="1">IF($F$13,OFFSET(product_specs!$I$5,MIN(10,saving_model!BD67),saving_model!$F$15),0)</f>
        <v>0</v>
      </c>
      <c r="AN67" s="16">
        <f t="shared" si="21"/>
        <v>454885.87734566518</v>
      </c>
      <c r="AO67" s="16">
        <f t="shared" si="55"/>
        <v>458359.35619915469</v>
      </c>
      <c r="AP67" s="16">
        <f t="shared" si="22"/>
        <v>0</v>
      </c>
      <c r="AQ67" s="16">
        <f t="shared" si="47"/>
        <v>0</v>
      </c>
      <c r="AR67" s="16">
        <f t="shared" si="48"/>
        <v>41640.643800845311</v>
      </c>
      <c r="AS67" s="15">
        <f t="shared" si="23"/>
        <v>381.96613016596228</v>
      </c>
      <c r="AT67" s="24">
        <f t="shared" si="24"/>
        <v>1.301768616700635</v>
      </c>
      <c r="AU67" s="15">
        <f t="shared" si="49"/>
        <v>-6180.4219094136333</v>
      </c>
      <c r="AV67" s="22">
        <f>return!Q51</f>
        <v>-1.3495075544992408E-2</v>
      </c>
      <c r="AW67" s="7">
        <f t="shared" si="25"/>
        <v>1.0380186384493311</v>
      </c>
      <c r="AX67" s="7"/>
      <c r="AY67">
        <f t="shared" si="50"/>
        <v>0</v>
      </c>
      <c r="AZ67">
        <f t="shared" si="26"/>
        <v>75.404577360305581</v>
      </c>
      <c r="BA67">
        <f t="shared" si="27"/>
        <v>2.14299612990632E-3</v>
      </c>
      <c r="BB67">
        <f t="shared" si="51"/>
        <v>0.25607067842863007</v>
      </c>
      <c r="BD67">
        <f t="shared" si="28"/>
        <v>3</v>
      </c>
      <c r="BE67">
        <f t="shared" si="29"/>
        <v>3</v>
      </c>
      <c r="BF67">
        <f t="shared" si="52"/>
        <v>2.8419974024473937E-5</v>
      </c>
      <c r="BG67">
        <f>VLOOKUP(MIN(120,BH67),mortality!$B$4:$H$106,saving_model!BE67+2,FALSE)</f>
        <v>3.4098638547795489E-4</v>
      </c>
      <c r="BH67">
        <f t="shared" si="30"/>
        <v>23</v>
      </c>
      <c r="BI67" s="8">
        <f t="shared" si="53"/>
        <v>3.3960531989175591E-3</v>
      </c>
      <c r="BJ67" s="6">
        <f>VLOOKUP(saving_model!BD67,lapse!$B$4:$C$134,2,FALSE)</f>
        <v>3.9999999999999994E-2</v>
      </c>
      <c r="BL67">
        <f>discount_curve!K52</f>
        <v>0.97099478540713047</v>
      </c>
    </row>
    <row r="68" spans="1:64" x14ac:dyDescent="0.55000000000000004">
      <c r="A68">
        <f t="shared" si="54"/>
        <v>46</v>
      </c>
      <c r="B68" s="16">
        <f t="shared" ca="1" si="31"/>
        <v>25048.797803729598</v>
      </c>
      <c r="C68" s="16">
        <f t="shared" si="5"/>
        <v>0</v>
      </c>
      <c r="D68">
        <f t="shared" si="32"/>
        <v>1067.8288519913012</v>
      </c>
      <c r="E68">
        <f t="shared" ca="1" si="33"/>
        <v>115176.33699701974</v>
      </c>
      <c r="F68" s="19">
        <f t="shared" si="34"/>
        <v>0</v>
      </c>
      <c r="G68">
        <f t="shared" si="6"/>
        <v>3252.8347020649012</v>
      </c>
      <c r="H68">
        <f t="shared" si="7"/>
        <v>0</v>
      </c>
      <c r="I68" s="16">
        <f t="shared" si="35"/>
        <v>-13316.555673888803</v>
      </c>
      <c r="J68" s="19">
        <f t="shared" si="36"/>
        <v>-157862.35402869433</v>
      </c>
      <c r="K68" s="19"/>
      <c r="L68" s="16">
        <f t="shared" si="8"/>
        <v>0</v>
      </c>
      <c r="M68" s="16">
        <f t="shared" ca="1" si="9"/>
        <v>0</v>
      </c>
      <c r="N68" s="16">
        <f t="shared" si="10"/>
        <v>28292.334548549501</v>
      </c>
      <c r="O68" s="16">
        <f t="shared" si="3"/>
        <v>3252.8347020649012</v>
      </c>
      <c r="P68" s="16">
        <f t="shared" si="4"/>
        <v>0</v>
      </c>
      <c r="Q68" s="16">
        <f t="shared" ca="1" si="11"/>
        <v>25039.499846484599</v>
      </c>
      <c r="R68">
        <f t="shared" si="12"/>
        <v>113.24275208124702</v>
      </c>
      <c r="S68" s="16">
        <f t="shared" si="13"/>
        <v>103.94479483951068</v>
      </c>
      <c r="T68" s="21">
        <f t="shared" si="14"/>
        <v>9.2979572417363414</v>
      </c>
      <c r="U68" s="16">
        <f t="shared" ca="1" si="15"/>
        <v>25048.797803726335</v>
      </c>
      <c r="V68" s="21">
        <f t="shared" ca="1" si="16"/>
        <v>3.2632669899612665E-3</v>
      </c>
      <c r="W68" s="16"/>
      <c r="X68" s="16">
        <f t="shared" si="37"/>
        <v>33950801.458259404</v>
      </c>
      <c r="Y68" s="16">
        <f t="shared" si="17"/>
        <v>0</v>
      </c>
      <c r="Z68" s="19">
        <f t="shared" si="18"/>
        <v>0</v>
      </c>
      <c r="AA68" s="15">
        <f t="shared" si="38"/>
        <v>28292.334548549501</v>
      </c>
      <c r="AB68" s="15">
        <f t="shared" si="39"/>
        <v>113.24275208124702</v>
      </c>
      <c r="AC68" s="15">
        <f t="shared" si="40"/>
        <v>-13316.555673888803</v>
      </c>
      <c r="AD68" s="15">
        <f t="shared" si="41"/>
        <v>963.88405715179056</v>
      </c>
      <c r="AE68" s="15">
        <f t="shared" si="42"/>
        <v>115176.33699701974</v>
      </c>
      <c r="AF68" s="19">
        <f t="shared" si="43"/>
        <v>33792939.104230717</v>
      </c>
      <c r="AG68" s="20">
        <f t="shared" si="44"/>
        <v>0</v>
      </c>
      <c r="AH68" s="20"/>
      <c r="AI68" s="16">
        <f t="shared" si="19"/>
        <v>0</v>
      </c>
      <c r="AJ68" s="16">
        <f t="shared" si="56"/>
        <v>500000</v>
      </c>
      <c r="AK68" s="16">
        <f t="shared" si="45"/>
        <v>500000</v>
      </c>
      <c r="AL68" s="16">
        <f t="shared" ca="1" si="46"/>
        <v>451328.90694717923</v>
      </c>
      <c r="AM68" s="17">
        <f ca="1">IF($F$13,OFFSET(product_specs!$I$5,MIN(10,saving_model!BD68),saving_model!$F$15),0)</f>
        <v>0</v>
      </c>
      <c r="AN68" s="16">
        <f t="shared" si="21"/>
        <v>451328.90694717923</v>
      </c>
      <c r="AO68" s="16">
        <f t="shared" si="55"/>
        <v>451795.66639095836</v>
      </c>
      <c r="AP68" s="16">
        <f t="shared" si="22"/>
        <v>0</v>
      </c>
      <c r="AQ68" s="16">
        <f t="shared" si="47"/>
        <v>0</v>
      </c>
      <c r="AR68" s="16">
        <f t="shared" si="48"/>
        <v>48204.333609041641</v>
      </c>
      <c r="AS68" s="15">
        <f t="shared" si="23"/>
        <v>376.49638865913198</v>
      </c>
      <c r="AT68" s="24">
        <f t="shared" si="24"/>
        <v>1.5069624999396436</v>
      </c>
      <c r="AU68" s="15">
        <f t="shared" si="49"/>
        <v>-177.51218524022175</v>
      </c>
      <c r="AV68" s="22">
        <f>return!Q52</f>
        <v>-3.9323269728719357E-4</v>
      </c>
      <c r="AW68" s="7">
        <f t="shared" si="25"/>
        <v>1.0388797144733264</v>
      </c>
      <c r="AX68" s="7"/>
      <c r="AY68">
        <f t="shared" si="50"/>
        <v>0</v>
      </c>
      <c r="AZ68">
        <f t="shared" si="26"/>
        <v>75.146363685747048</v>
      </c>
      <c r="BA68">
        <f t="shared" si="27"/>
        <v>2.1356577039826027E-3</v>
      </c>
      <c r="BB68">
        <f t="shared" si="51"/>
        <v>0.25519379597482611</v>
      </c>
      <c r="BD68">
        <f t="shared" si="28"/>
        <v>3</v>
      </c>
      <c r="BE68">
        <f t="shared" si="29"/>
        <v>3</v>
      </c>
      <c r="BF68">
        <f t="shared" si="52"/>
        <v>2.8419974024473937E-5</v>
      </c>
      <c r="BG68">
        <f>VLOOKUP(MIN(120,BH68),mortality!$B$4:$H$106,saving_model!BE68+2,FALSE)</f>
        <v>3.4098638547795489E-4</v>
      </c>
      <c r="BH68">
        <f t="shared" si="30"/>
        <v>23</v>
      </c>
      <c r="BI68" s="8">
        <f t="shared" si="53"/>
        <v>3.3960531989175591E-3</v>
      </c>
      <c r="BJ68" s="6">
        <f>VLOOKUP(saving_model!BD68,lapse!$B$4:$C$134,2,FALSE)</f>
        <v>3.9999999999999994E-2</v>
      </c>
      <c r="BL68">
        <f>discount_curve!K53</f>
        <v>0.97035987226918385</v>
      </c>
    </row>
    <row r="69" spans="1:64" x14ac:dyDescent="0.55000000000000004">
      <c r="A69">
        <f t="shared" si="54"/>
        <v>47</v>
      </c>
      <c r="B69" s="16">
        <f t="shared" ca="1" si="31"/>
        <v>24929.129263935363</v>
      </c>
      <c r="C69" s="16">
        <f t="shared" si="5"/>
        <v>0</v>
      </c>
      <c r="D69">
        <f t="shared" si="32"/>
        <v>1064.1722037966592</v>
      </c>
      <c r="E69">
        <f t="shared" ca="1" si="33"/>
        <v>115040.6153839912</v>
      </c>
      <c r="F69" s="19">
        <f t="shared" si="34"/>
        <v>0</v>
      </c>
      <c r="G69">
        <f t="shared" si="6"/>
        <v>3244.3848810384525</v>
      </c>
      <c r="H69">
        <f t="shared" si="7"/>
        <v>0</v>
      </c>
      <c r="I69" s="16">
        <f t="shared" si="35"/>
        <v>221812.30052076827</v>
      </c>
      <c r="J69" s="19">
        <f t="shared" si="36"/>
        <v>77533.998788006604</v>
      </c>
      <c r="K69" s="19"/>
      <c r="L69" s="16">
        <f t="shared" si="8"/>
        <v>0</v>
      </c>
      <c r="M69" s="16">
        <f t="shared" ca="1" si="9"/>
        <v>0</v>
      </c>
      <c r="N69" s="16">
        <f t="shared" si="10"/>
        <v>28160.782586858924</v>
      </c>
      <c r="O69" s="16">
        <f t="shared" si="3"/>
        <v>3244.3848810384525</v>
      </c>
      <c r="P69" s="16">
        <f t="shared" si="4"/>
        <v>0</v>
      </c>
      <c r="Q69" s="16">
        <f t="shared" ca="1" si="11"/>
        <v>24916.397705820473</v>
      </c>
      <c r="R69">
        <f t="shared" si="12"/>
        <v>114.15552746817232</v>
      </c>
      <c r="S69" s="16">
        <f t="shared" si="13"/>
        <v>101.42396935307443</v>
      </c>
      <c r="T69" s="21">
        <f t="shared" si="14"/>
        <v>12.731558115097897</v>
      </c>
      <c r="U69" s="16">
        <f t="shared" ca="1" si="15"/>
        <v>24929.129263935571</v>
      </c>
      <c r="V69" s="21">
        <f t="shared" ca="1" si="16"/>
        <v>-2.0736479200422764E-4</v>
      </c>
      <c r="W69" s="16"/>
      <c r="X69" s="16">
        <f t="shared" si="37"/>
        <v>33792939.104230709</v>
      </c>
      <c r="Y69" s="16">
        <f t="shared" si="17"/>
        <v>0</v>
      </c>
      <c r="Z69" s="19">
        <f t="shared" si="18"/>
        <v>0</v>
      </c>
      <c r="AA69" s="15">
        <f t="shared" si="38"/>
        <v>28160.782586858924</v>
      </c>
      <c r="AB69" s="15">
        <f t="shared" si="39"/>
        <v>114.15552746817232</v>
      </c>
      <c r="AC69" s="15">
        <f t="shared" si="40"/>
        <v>221812.30052076827</v>
      </c>
      <c r="AD69" s="15">
        <f t="shared" si="41"/>
        <v>962.74823444358481</v>
      </c>
      <c r="AE69" s="15">
        <f t="shared" si="42"/>
        <v>115040.6153839912</v>
      </c>
      <c r="AF69" s="19">
        <f t="shared" si="43"/>
        <v>33870473.103018723</v>
      </c>
      <c r="AG69" s="20">
        <f t="shared" si="44"/>
        <v>0</v>
      </c>
      <c r="AH69" s="20"/>
      <c r="AI69" s="16">
        <f t="shared" si="19"/>
        <v>0</v>
      </c>
      <c r="AJ69" s="16">
        <f t="shared" si="56"/>
        <v>500000</v>
      </c>
      <c r="AK69" s="16">
        <f t="shared" si="45"/>
        <v>500000</v>
      </c>
      <c r="AL69" s="16">
        <f t="shared" ca="1" si="46"/>
        <v>452346.07284834969</v>
      </c>
      <c r="AM69" s="17">
        <f ca="1">IF($F$13,OFFSET(product_specs!$I$5,MIN(10,saving_model!BD69),saving_model!$F$15),0)</f>
        <v>0</v>
      </c>
      <c r="AN69" s="16">
        <f t="shared" si="21"/>
        <v>452346.07284834969</v>
      </c>
      <c r="AO69" s="16">
        <f t="shared" si="55"/>
        <v>451240.15085455909</v>
      </c>
      <c r="AP69" s="16">
        <f t="shared" si="22"/>
        <v>0</v>
      </c>
      <c r="AQ69" s="16">
        <f t="shared" si="47"/>
        <v>0</v>
      </c>
      <c r="AR69" s="16">
        <f t="shared" si="48"/>
        <v>48759.849145440909</v>
      </c>
      <c r="AS69" s="15">
        <f t="shared" si="23"/>
        <v>376.03345904546592</v>
      </c>
      <c r="AT69" s="24">
        <f t="shared" si="24"/>
        <v>1.5243290107657683</v>
      </c>
      <c r="AU69" s="15">
        <f t="shared" si="49"/>
        <v>2966.959563693611</v>
      </c>
      <c r="AV69" s="22">
        <f>return!Q53</f>
        <v>6.580629241193181E-3</v>
      </c>
      <c r="AW69" s="7">
        <f t="shared" si="25"/>
        <v>1.039741504792703</v>
      </c>
      <c r="AX69" s="7"/>
      <c r="AY69">
        <f t="shared" si="50"/>
        <v>0</v>
      </c>
      <c r="AZ69">
        <f t="shared" si="26"/>
        <v>74.889034232068227</v>
      </c>
      <c r="BA69">
        <f t="shared" si="27"/>
        <v>2.1283444075933184E-3</v>
      </c>
      <c r="BB69">
        <f t="shared" si="51"/>
        <v>0.2543199162968281</v>
      </c>
      <c r="BD69">
        <f t="shared" si="28"/>
        <v>3</v>
      </c>
      <c r="BE69">
        <f t="shared" si="29"/>
        <v>3</v>
      </c>
      <c r="BF69">
        <f t="shared" si="52"/>
        <v>2.8419974024473937E-5</v>
      </c>
      <c r="BG69">
        <f>VLOOKUP(MIN(120,BH69),mortality!$B$4:$H$106,saving_model!BE69+2,FALSE)</f>
        <v>3.4098638547795489E-4</v>
      </c>
      <c r="BH69">
        <f t="shared" si="30"/>
        <v>23</v>
      </c>
      <c r="BI69" s="8">
        <f t="shared" si="53"/>
        <v>3.3960531989175591E-3</v>
      </c>
      <c r="BJ69" s="6">
        <f>VLOOKUP(saving_model!BD69,lapse!$B$4:$C$134,2,FALSE)</f>
        <v>3.9999999999999994E-2</v>
      </c>
      <c r="BL69">
        <f>discount_curve!K54</f>
        <v>0.96972537428762984</v>
      </c>
    </row>
    <row r="70" spans="1:64" x14ac:dyDescent="0.55000000000000004">
      <c r="A70">
        <f t="shared" si="54"/>
        <v>48</v>
      </c>
      <c r="B70" s="16">
        <f t="shared" ca="1" si="31"/>
        <v>24988.845919342944</v>
      </c>
      <c r="C70" s="16">
        <f t="shared" si="5"/>
        <v>0</v>
      </c>
      <c r="D70">
        <f t="shared" si="32"/>
        <v>1195.3028349350652</v>
      </c>
      <c r="E70">
        <f t="shared" ca="1" si="33"/>
        <v>56362.469283523867</v>
      </c>
      <c r="F70" s="19">
        <f t="shared" si="34"/>
        <v>0</v>
      </c>
      <c r="G70">
        <f t="shared" si="6"/>
        <v>3235.9570099362768</v>
      </c>
      <c r="H70">
        <f t="shared" si="7"/>
        <v>0</v>
      </c>
      <c r="I70" s="16">
        <f t="shared" si="35"/>
        <v>-668817.82610808383</v>
      </c>
      <c r="J70" s="19">
        <f t="shared" si="36"/>
        <v>-754600.40115582198</v>
      </c>
      <c r="K70" s="19"/>
      <c r="L70" s="16">
        <f t="shared" si="8"/>
        <v>0</v>
      </c>
      <c r="M70" s="16">
        <f t="shared" ca="1" si="9"/>
        <v>0</v>
      </c>
      <c r="N70" s="16">
        <f t="shared" si="10"/>
        <v>28225.394252515598</v>
      </c>
      <c r="O70" s="16">
        <f t="shared" si="3"/>
        <v>3235.9570099362768</v>
      </c>
      <c r="P70" s="16">
        <f t="shared" si="4"/>
        <v>0</v>
      </c>
      <c r="Q70" s="16">
        <f t="shared" ca="1" si="11"/>
        <v>24989.437242579323</v>
      </c>
      <c r="R70">
        <f t="shared" si="12"/>
        <v>121.41286658896198</v>
      </c>
      <c r="S70" s="16">
        <f t="shared" si="13"/>
        <v>122.00418982590531</v>
      </c>
      <c r="T70" s="21">
        <f t="shared" si="14"/>
        <v>-0.59132323694333877</v>
      </c>
      <c r="U70" s="16">
        <f t="shared" ca="1" si="15"/>
        <v>24988.845919342381</v>
      </c>
      <c r="V70" s="21">
        <f t="shared" ca="1" si="16"/>
        <v>5.6388671509921551E-4</v>
      </c>
      <c r="W70" s="16"/>
      <c r="X70" s="16">
        <f t="shared" si="37"/>
        <v>33870473.103018716</v>
      </c>
      <c r="Y70" s="16">
        <f t="shared" si="17"/>
        <v>0</v>
      </c>
      <c r="Z70" s="19">
        <f t="shared" si="18"/>
        <v>0</v>
      </c>
      <c r="AA70" s="15">
        <f t="shared" si="38"/>
        <v>28225.394252515598</v>
      </c>
      <c r="AB70" s="15">
        <f t="shared" si="39"/>
        <v>121.41286658896198</v>
      </c>
      <c r="AC70" s="15">
        <f t="shared" si="40"/>
        <v>-668817.82610808383</v>
      </c>
      <c r="AD70" s="15">
        <f t="shared" si="41"/>
        <v>1073.2986451091599</v>
      </c>
      <c r="AE70" s="15">
        <f t="shared" si="42"/>
        <v>56362.469283523867</v>
      </c>
      <c r="AF70" s="19">
        <f t="shared" si="43"/>
        <v>33115872.70186289</v>
      </c>
      <c r="AG70" s="20">
        <f t="shared" si="44"/>
        <v>0</v>
      </c>
      <c r="AH70" s="20"/>
      <c r="AI70" s="16">
        <f t="shared" si="19"/>
        <v>0</v>
      </c>
      <c r="AJ70" s="16">
        <f t="shared" si="56"/>
        <v>500000</v>
      </c>
      <c r="AK70" s="16">
        <f t="shared" si="45"/>
        <v>500000</v>
      </c>
      <c r="AL70" s="16">
        <f t="shared" ca="1" si="46"/>
        <v>448965.1549966695</v>
      </c>
      <c r="AM70" s="17">
        <f ca="1">IF($F$13,OFFSET(product_specs!$I$5,MIN(10,saving_model!BD70),saving_model!$F$15),0)</f>
        <v>0</v>
      </c>
      <c r="AN70" s="16">
        <f t="shared" si="21"/>
        <v>448965.1549966695</v>
      </c>
      <c r="AO70" s="16">
        <f t="shared" si="55"/>
        <v>453829.5526301965</v>
      </c>
      <c r="AP70" s="16">
        <f t="shared" si="22"/>
        <v>0</v>
      </c>
      <c r="AQ70" s="16">
        <f t="shared" si="47"/>
        <v>0</v>
      </c>
      <c r="AR70" s="16">
        <f t="shared" si="48"/>
        <v>46170.4473698035</v>
      </c>
      <c r="AS70" s="15">
        <f t="shared" si="23"/>
        <v>378.19129385849709</v>
      </c>
      <c r="AT70" s="24">
        <f t="shared" si="24"/>
        <v>1.6268077142007051</v>
      </c>
      <c r="AU70" s="15">
        <f t="shared" si="49"/>
        <v>-8969.1590639086062</v>
      </c>
      <c r="AV70" s="22">
        <f>return!Q54</f>
        <v>-1.9779830885185867E-2</v>
      </c>
      <c r="AW70" s="7">
        <f t="shared" si="25"/>
        <v>1.0406040099999962</v>
      </c>
      <c r="AX70" s="7"/>
      <c r="AY70">
        <f t="shared" si="50"/>
        <v>0</v>
      </c>
      <c r="AZ70">
        <f t="shared" si="26"/>
        <v>74.63258597136381</v>
      </c>
      <c r="BA70">
        <f t="shared" si="27"/>
        <v>2.3906056698701304E-3</v>
      </c>
      <c r="BB70">
        <f t="shared" si="51"/>
        <v>0.1255386273439015</v>
      </c>
      <c r="BD70">
        <f t="shared" si="28"/>
        <v>4</v>
      </c>
      <c r="BE70">
        <f t="shared" si="29"/>
        <v>4</v>
      </c>
      <c r="BF70">
        <f t="shared" si="52"/>
        <v>3.2031660684883612E-5</v>
      </c>
      <c r="BG70">
        <f>VLOOKUP(MIN(120,BH70),mortality!$B$4:$H$106,saving_model!BE70+2,FALSE)</f>
        <v>3.8431221764747013E-4</v>
      </c>
      <c r="BH70">
        <f t="shared" si="30"/>
        <v>24</v>
      </c>
      <c r="BI70" s="8">
        <f t="shared" si="53"/>
        <v>1.6821425527395739E-3</v>
      </c>
      <c r="BJ70" s="6">
        <f>VLOOKUP(saving_model!BD70,lapse!$B$4:$C$134,2,FALSE)</f>
        <v>0.02</v>
      </c>
      <c r="BL70">
        <f>discount_curve!K55</f>
        <v>0.96609716092139786</v>
      </c>
    </row>
    <row r="71" spans="1:64" x14ac:dyDescent="0.55000000000000004">
      <c r="A71">
        <f t="shared" si="54"/>
        <v>49</v>
      </c>
      <c r="B71" s="16">
        <f t="shared" ca="1" si="31"/>
        <v>24379.291373131797</v>
      </c>
      <c r="C71" s="16">
        <f t="shared" si="5"/>
        <v>0</v>
      </c>
      <c r="D71">
        <f t="shared" si="32"/>
        <v>1193.2539420432779</v>
      </c>
      <c r="E71">
        <f t="shared" ca="1" si="33"/>
        <v>55838.844583070459</v>
      </c>
      <c r="F71" s="19">
        <f t="shared" si="34"/>
        <v>0</v>
      </c>
      <c r="G71">
        <f t="shared" si="6"/>
        <v>3233.0899386111159</v>
      </c>
      <c r="H71">
        <f t="shared" si="7"/>
        <v>0</v>
      </c>
      <c r="I71" s="16">
        <f t="shared" si="35"/>
        <v>215826.43281736382</v>
      </c>
      <c r="J71" s="19">
        <f t="shared" si="36"/>
        <v>131181.95298050717</v>
      </c>
      <c r="K71" s="19"/>
      <c r="L71" s="16">
        <f t="shared" si="8"/>
        <v>0</v>
      </c>
      <c r="M71" s="16">
        <f t="shared" ca="1" si="9"/>
        <v>0</v>
      </c>
      <c r="N71" s="16">
        <f t="shared" si="10"/>
        <v>27596.560584885745</v>
      </c>
      <c r="O71" s="16">
        <f t="shared" si="3"/>
        <v>3233.0899386111159</v>
      </c>
      <c r="P71" s="16">
        <f t="shared" si="4"/>
        <v>0</v>
      </c>
      <c r="Q71" s="16">
        <f t="shared" ca="1" si="11"/>
        <v>24363.470646274629</v>
      </c>
      <c r="R71">
        <f t="shared" si="12"/>
        <v>145.74729881074634</v>
      </c>
      <c r="S71" s="16">
        <f t="shared" si="13"/>
        <v>129.92657194542471</v>
      </c>
      <c r="T71" s="21">
        <f t="shared" si="14"/>
        <v>15.820726865321632</v>
      </c>
      <c r="U71" s="16">
        <f t="shared" ca="1" si="15"/>
        <v>24379.291373139949</v>
      </c>
      <c r="V71" s="21">
        <f t="shared" ca="1" si="16"/>
        <v>-8.1527105066925287E-3</v>
      </c>
      <c r="W71" s="16"/>
      <c r="X71" s="16">
        <f t="shared" si="37"/>
        <v>33115872.701862894</v>
      </c>
      <c r="Y71" s="16">
        <f t="shared" si="17"/>
        <v>0</v>
      </c>
      <c r="Z71" s="19">
        <f t="shared" si="18"/>
        <v>0</v>
      </c>
      <c r="AA71" s="15">
        <f t="shared" si="38"/>
        <v>27596.560584885745</v>
      </c>
      <c r="AB71" s="15">
        <f t="shared" si="39"/>
        <v>145.74729881074634</v>
      </c>
      <c r="AC71" s="15">
        <f t="shared" si="40"/>
        <v>215826.43281736382</v>
      </c>
      <c r="AD71" s="15">
        <f t="shared" si="41"/>
        <v>1063.3273700978532</v>
      </c>
      <c r="AE71" s="15">
        <f t="shared" si="42"/>
        <v>55838.844583070459</v>
      </c>
      <c r="AF71" s="19">
        <f t="shared" si="43"/>
        <v>33247054.654843394</v>
      </c>
      <c r="AG71" s="20">
        <f t="shared" si="44"/>
        <v>0</v>
      </c>
      <c r="AH71" s="20"/>
      <c r="AI71" s="16">
        <f t="shared" si="19"/>
        <v>0</v>
      </c>
      <c r="AJ71" s="16">
        <f t="shared" si="56"/>
        <v>500000</v>
      </c>
      <c r="AK71" s="16">
        <f t="shared" si="45"/>
        <v>500000</v>
      </c>
      <c r="AL71" s="16">
        <f t="shared" ca="1" si="46"/>
        <v>445557.87022042274</v>
      </c>
      <c r="AM71" s="17">
        <f ca="1">IF($F$13,OFFSET(product_specs!$I$5,MIN(10,saving_model!BD71),saving_model!$F$15),0)</f>
        <v>0</v>
      </c>
      <c r="AN71" s="16">
        <f t="shared" si="21"/>
        <v>445557.87022042274</v>
      </c>
      <c r="AO71" s="16">
        <f t="shared" si="55"/>
        <v>444480.57546471519</v>
      </c>
      <c r="AP71" s="16">
        <f t="shared" si="22"/>
        <v>0</v>
      </c>
      <c r="AQ71" s="16">
        <f t="shared" si="47"/>
        <v>0</v>
      </c>
      <c r="AR71" s="16">
        <f t="shared" si="48"/>
        <v>55519.424535284808</v>
      </c>
      <c r="AS71" s="15">
        <f t="shared" si="23"/>
        <v>370.4004795539293</v>
      </c>
      <c r="AT71" s="24">
        <f t="shared" si="24"/>
        <v>1.9562173049476697</v>
      </c>
      <c r="AU71" s="15">
        <f t="shared" si="49"/>
        <v>2899.3029051327358</v>
      </c>
      <c r="AV71" s="22">
        <f>return!Q55</f>
        <v>6.5283702994207715E-3</v>
      </c>
      <c r="AW71" s="7">
        <f t="shared" si="25"/>
        <v>1.0414672306882327</v>
      </c>
      <c r="AX71" s="7"/>
      <c r="AY71">
        <f t="shared" si="50"/>
        <v>0</v>
      </c>
      <c r="AZ71">
        <f t="shared" si="26"/>
        <v>74.504656738350036</v>
      </c>
      <c r="BA71">
        <f t="shared" si="27"/>
        <v>2.3865078840865557E-3</v>
      </c>
      <c r="BB71">
        <f t="shared" si="51"/>
        <v>0.12532343903036955</v>
      </c>
      <c r="BD71">
        <f t="shared" si="28"/>
        <v>4</v>
      </c>
      <c r="BE71">
        <f t="shared" si="29"/>
        <v>4</v>
      </c>
      <c r="BF71">
        <f t="shared" si="52"/>
        <v>3.2031660684883612E-5</v>
      </c>
      <c r="BG71">
        <f>VLOOKUP(MIN(120,BH71),mortality!$B$4:$H$106,saving_model!BE71+2,FALSE)</f>
        <v>3.8431221764747013E-4</v>
      </c>
      <c r="BH71">
        <f t="shared" si="30"/>
        <v>24</v>
      </c>
      <c r="BI71" s="8">
        <f t="shared" si="53"/>
        <v>1.6821425527395739E-3</v>
      </c>
      <c r="BJ71" s="6">
        <f>VLOOKUP(saving_model!BD71,lapse!$B$4:$C$134,2,FALSE)</f>
        <v>0.02</v>
      </c>
      <c r="BL71">
        <f>discount_curve!K56</f>
        <v>0.96540321171540311</v>
      </c>
    </row>
    <row r="72" spans="1:64" x14ac:dyDescent="0.55000000000000004">
      <c r="A72">
        <f t="shared" si="54"/>
        <v>50</v>
      </c>
      <c r="B72" s="16">
        <f t="shared" ca="1" si="31"/>
        <v>24488.888370802306</v>
      </c>
      <c r="C72" s="16">
        <f t="shared" si="5"/>
        <v>0</v>
      </c>
      <c r="D72">
        <f t="shared" si="32"/>
        <v>1191.2085612004537</v>
      </c>
      <c r="E72">
        <f t="shared" ca="1" si="33"/>
        <v>55956.520823783852</v>
      </c>
      <c r="F72" s="19">
        <f t="shared" si="34"/>
        <v>0</v>
      </c>
      <c r="G72">
        <f t="shared" si="6"/>
        <v>3230.2254075230344</v>
      </c>
      <c r="H72">
        <f t="shared" si="7"/>
        <v>0</v>
      </c>
      <c r="I72" s="16">
        <f t="shared" si="35"/>
        <v>93688.998453250184</v>
      </c>
      <c r="J72" s="19">
        <f t="shared" si="36"/>
        <v>8822.155289940536</v>
      </c>
      <c r="K72" s="19"/>
      <c r="L72" s="16">
        <f t="shared" si="8"/>
        <v>0</v>
      </c>
      <c r="M72" s="16">
        <f t="shared" ca="1" si="9"/>
        <v>0</v>
      </c>
      <c r="N72" s="16">
        <f t="shared" si="10"/>
        <v>27705.878879036172</v>
      </c>
      <c r="O72" s="16">
        <f t="shared" si="3"/>
        <v>3230.2254075230344</v>
      </c>
      <c r="P72" s="16">
        <f t="shared" si="4"/>
        <v>0</v>
      </c>
      <c r="Q72" s="16">
        <f t="shared" ca="1" si="11"/>
        <v>24475.653471513138</v>
      </c>
      <c r="R72">
        <f t="shared" si="12"/>
        <v>138.8752064972027</v>
      </c>
      <c r="S72" s="16">
        <f t="shared" si="13"/>
        <v>125.64030720725737</v>
      </c>
      <c r="T72" s="21">
        <f t="shared" si="14"/>
        <v>13.234899289945332</v>
      </c>
      <c r="U72" s="16">
        <f t="shared" ca="1" si="15"/>
        <v>24488.888370803084</v>
      </c>
      <c r="V72" s="21">
        <f t="shared" ca="1" si="16"/>
        <v>-7.7852746471762657E-4</v>
      </c>
      <c r="W72" s="16"/>
      <c r="X72" s="16">
        <f t="shared" si="37"/>
        <v>33247054.654843401</v>
      </c>
      <c r="Y72" s="16">
        <f t="shared" si="17"/>
        <v>0</v>
      </c>
      <c r="Z72" s="19">
        <f t="shared" si="18"/>
        <v>0</v>
      </c>
      <c r="AA72" s="15">
        <f t="shared" si="38"/>
        <v>27705.878879036172</v>
      </c>
      <c r="AB72" s="15">
        <f t="shared" si="39"/>
        <v>138.8752064972027</v>
      </c>
      <c r="AC72" s="15">
        <f t="shared" si="40"/>
        <v>93688.998453250184</v>
      </c>
      <c r="AD72" s="15">
        <f t="shared" si="41"/>
        <v>1065.5682539931963</v>
      </c>
      <c r="AE72" s="15">
        <f t="shared" si="42"/>
        <v>55956.520823783852</v>
      </c>
      <c r="AF72" s="19">
        <f t="shared" si="43"/>
        <v>33255876.810133342</v>
      </c>
      <c r="AG72" s="20">
        <f t="shared" si="44"/>
        <v>0</v>
      </c>
      <c r="AH72" s="20"/>
      <c r="AI72" s="16">
        <f t="shared" si="19"/>
        <v>0</v>
      </c>
      <c r="AJ72" s="16">
        <f t="shared" si="56"/>
        <v>500000</v>
      </c>
      <c r="AK72" s="16">
        <f t="shared" si="45"/>
        <v>500000</v>
      </c>
      <c r="AL72" s="16">
        <f t="shared" ca="1" si="46"/>
        <v>447263.51400604361</v>
      </c>
      <c r="AM72" s="17">
        <f ca="1">IF($F$13,OFFSET(product_specs!$I$5,MIN(10,saving_model!BD72),saving_model!$F$15),0)</f>
        <v>0</v>
      </c>
      <c r="AN72" s="16">
        <f t="shared" si="21"/>
        <v>447263.51400604361</v>
      </c>
      <c r="AO72" s="16">
        <f t="shared" si="55"/>
        <v>447007.52167298913</v>
      </c>
      <c r="AP72" s="16">
        <f t="shared" si="22"/>
        <v>0</v>
      </c>
      <c r="AQ72" s="16">
        <f t="shared" si="47"/>
        <v>0</v>
      </c>
      <c r="AR72" s="16">
        <f t="shared" si="48"/>
        <v>52992.478327010875</v>
      </c>
      <c r="AS72" s="15">
        <f t="shared" si="23"/>
        <v>372.50626806082431</v>
      </c>
      <c r="AT72" s="24">
        <f t="shared" si="24"/>
        <v>1.8671807930840474</v>
      </c>
      <c r="AU72" s="15">
        <f t="shared" si="49"/>
        <v>1260.7315638167875</v>
      </c>
      <c r="AV72" s="22">
        <f>return!Q56</f>
        <v>2.8227451742657284E-3</v>
      </c>
      <c r="AW72" s="7">
        <f t="shared" si="25"/>
        <v>1.042331167450931</v>
      </c>
      <c r="AX72" s="7"/>
      <c r="AY72">
        <f t="shared" si="50"/>
        <v>0</v>
      </c>
      <c r="AZ72">
        <f t="shared" si="26"/>
        <v>74.376946791435586</v>
      </c>
      <c r="BA72">
        <f t="shared" si="27"/>
        <v>2.3824171224009075E-3</v>
      </c>
      <c r="BB72">
        <f t="shared" si="51"/>
        <v>0.12510861957550096</v>
      </c>
      <c r="BD72">
        <f t="shared" si="28"/>
        <v>4</v>
      </c>
      <c r="BE72">
        <f t="shared" si="29"/>
        <v>4</v>
      </c>
      <c r="BF72">
        <f t="shared" si="52"/>
        <v>3.2031660684883612E-5</v>
      </c>
      <c r="BG72">
        <f>VLOOKUP(MIN(120,BH72),mortality!$B$4:$H$106,saving_model!BE72+2,FALSE)</f>
        <v>3.8431221764747013E-4</v>
      </c>
      <c r="BH72">
        <f t="shared" si="30"/>
        <v>24</v>
      </c>
      <c r="BI72" s="8">
        <f t="shared" si="53"/>
        <v>1.6821425527395739E-3</v>
      </c>
      <c r="BJ72" s="6">
        <f>VLOOKUP(saving_model!BD72,lapse!$B$4:$C$134,2,FALSE)</f>
        <v>0.02</v>
      </c>
      <c r="BL72">
        <f>discount_curve!K57</f>
        <v>0.96470976097428318</v>
      </c>
    </row>
    <row r="73" spans="1:64" x14ac:dyDescent="0.55000000000000004">
      <c r="A73">
        <f t="shared" si="54"/>
        <v>51</v>
      </c>
      <c r="B73" s="16">
        <f t="shared" ca="1" si="31"/>
        <v>24503.541655278939</v>
      </c>
      <c r="C73" s="16">
        <f t="shared" si="5"/>
        <v>0</v>
      </c>
      <c r="D73">
        <f t="shared" si="32"/>
        <v>1189.1666863865182</v>
      </c>
      <c r="E73">
        <f t="shared" ca="1" si="33"/>
        <v>56216.699610136857</v>
      </c>
      <c r="F73" s="19">
        <f t="shared" si="34"/>
        <v>0</v>
      </c>
      <c r="G73">
        <f t="shared" si="6"/>
        <v>3227.3634144213715</v>
      </c>
      <c r="H73">
        <f t="shared" si="7"/>
        <v>0</v>
      </c>
      <c r="I73" s="16">
        <f t="shared" si="35"/>
        <v>385156.30482485518</v>
      </c>
      <c r="J73" s="19">
        <f t="shared" si="36"/>
        <v>300019.53345863149</v>
      </c>
      <c r="K73" s="19"/>
      <c r="L73" s="16">
        <f t="shared" si="8"/>
        <v>0</v>
      </c>
      <c r="M73" s="16">
        <f t="shared" ca="1" si="9"/>
        <v>0</v>
      </c>
      <c r="N73" s="16">
        <f t="shared" si="10"/>
        <v>27713.230675111117</v>
      </c>
      <c r="O73" s="16">
        <f t="shared" si="3"/>
        <v>3227.3634144213715</v>
      </c>
      <c r="P73" s="16">
        <f t="shared" si="4"/>
        <v>0</v>
      </c>
      <c r="Q73" s="16">
        <f t="shared" ca="1" si="11"/>
        <v>24485.867260689745</v>
      </c>
      <c r="R73">
        <f t="shared" si="12"/>
        <v>136.31829708864115</v>
      </c>
      <c r="S73" s="16">
        <f t="shared" si="13"/>
        <v>118.64390250084853</v>
      </c>
      <c r="T73" s="21">
        <f t="shared" si="14"/>
        <v>17.674394587792619</v>
      </c>
      <c r="U73" s="16">
        <f t="shared" ca="1" si="15"/>
        <v>24503.541655277539</v>
      </c>
      <c r="V73" s="21">
        <f t="shared" ca="1" si="16"/>
        <v>1.4006218407303095E-3</v>
      </c>
      <c r="W73" s="16"/>
      <c r="X73" s="16">
        <f t="shared" si="37"/>
        <v>33255876.810133342</v>
      </c>
      <c r="Y73" s="16">
        <f t="shared" si="17"/>
        <v>0</v>
      </c>
      <c r="Z73" s="19">
        <f t="shared" si="18"/>
        <v>0</v>
      </c>
      <c r="AA73" s="15">
        <f t="shared" si="38"/>
        <v>27713.230675111117</v>
      </c>
      <c r="AB73" s="15">
        <f t="shared" si="39"/>
        <v>136.31829708864115</v>
      </c>
      <c r="AC73" s="15">
        <f t="shared" si="40"/>
        <v>385156.30482485518</v>
      </c>
      <c r="AD73" s="15">
        <f t="shared" si="41"/>
        <v>1070.5227838856697</v>
      </c>
      <c r="AE73" s="15">
        <f t="shared" si="42"/>
        <v>56216.699610136857</v>
      </c>
      <c r="AF73" s="19">
        <f t="shared" si="43"/>
        <v>33555896.343591973</v>
      </c>
      <c r="AG73" s="20">
        <f t="shared" si="44"/>
        <v>0</v>
      </c>
      <c r="AH73" s="20"/>
      <c r="AI73" s="16">
        <f t="shared" si="19"/>
        <v>0</v>
      </c>
      <c r="AJ73" s="16">
        <f t="shared" si="56"/>
        <v>500000</v>
      </c>
      <c r="AK73" s="16">
        <f t="shared" si="45"/>
        <v>500000</v>
      </c>
      <c r="AL73" s="16">
        <f t="shared" ca="1" si="46"/>
        <v>450114.68793270364</v>
      </c>
      <c r="AM73" s="17">
        <f ca="1">IF($F$13,OFFSET(product_specs!$I$5,MIN(10,saving_model!BD73),saving_model!$F$15),0)</f>
        <v>0</v>
      </c>
      <c r="AN73" s="16">
        <f t="shared" si="21"/>
        <v>450114.68793270364</v>
      </c>
      <c r="AO73" s="16">
        <f t="shared" si="55"/>
        <v>447893.879787952</v>
      </c>
      <c r="AP73" s="16">
        <f t="shared" si="22"/>
        <v>0</v>
      </c>
      <c r="AQ73" s="16">
        <f t="shared" si="47"/>
        <v>0</v>
      </c>
      <c r="AR73" s="16">
        <f t="shared" si="48"/>
        <v>52106.120212048001</v>
      </c>
      <c r="AS73" s="15">
        <f t="shared" si="23"/>
        <v>373.24489982329334</v>
      </c>
      <c r="AT73" s="24">
        <f t="shared" si="24"/>
        <v>1.8359501184618852</v>
      </c>
      <c r="AU73" s="15">
        <f t="shared" si="49"/>
        <v>5191.7779893868073</v>
      </c>
      <c r="AV73" s="22">
        <f>return!Q57</f>
        <v>1.1601251169129023E-2</v>
      </c>
      <c r="AW73" s="7">
        <f t="shared" si="25"/>
        <v>1.0431958208821024</v>
      </c>
      <c r="AX73" s="7"/>
      <c r="AY73">
        <f t="shared" si="50"/>
        <v>0</v>
      </c>
      <c r="AZ73">
        <f t="shared" si="26"/>
        <v>74.249455754737681</v>
      </c>
      <c r="BA73">
        <f t="shared" si="27"/>
        <v>2.3783333727730362E-3</v>
      </c>
      <c r="BB73">
        <f t="shared" si="51"/>
        <v>0.12489416834702755</v>
      </c>
      <c r="BD73">
        <f t="shared" si="28"/>
        <v>4</v>
      </c>
      <c r="BE73">
        <f t="shared" si="29"/>
        <v>4</v>
      </c>
      <c r="BF73">
        <f t="shared" si="52"/>
        <v>3.2031660684883612E-5</v>
      </c>
      <c r="BG73">
        <f>VLOOKUP(MIN(120,BH73),mortality!$B$4:$H$106,saving_model!BE73+2,FALSE)</f>
        <v>3.8431221764747013E-4</v>
      </c>
      <c r="BH73">
        <f t="shared" si="30"/>
        <v>24</v>
      </c>
      <c r="BI73" s="8">
        <f t="shared" si="53"/>
        <v>1.6821425527395739E-3</v>
      </c>
      <c r="BJ73" s="6">
        <f>VLOOKUP(saving_model!BD73,lapse!$B$4:$C$134,2,FALSE)</f>
        <v>0.02</v>
      </c>
      <c r="BL73">
        <f>discount_curve!K58</f>
        <v>0.96401680833998993</v>
      </c>
    </row>
    <row r="74" spans="1:64" x14ac:dyDescent="0.55000000000000004">
      <c r="A74">
        <f t="shared" si="54"/>
        <v>52</v>
      </c>
      <c r="B74" s="16">
        <f t="shared" ca="1" si="31"/>
        <v>24747.135259838193</v>
      </c>
      <c r="C74" s="16">
        <f t="shared" si="5"/>
        <v>0</v>
      </c>
      <c r="D74">
        <f t="shared" si="32"/>
        <v>1187.1283115917158</v>
      </c>
      <c r="E74">
        <f t="shared" ca="1" si="33"/>
        <v>56295.093748320091</v>
      </c>
      <c r="F74" s="19">
        <f t="shared" si="34"/>
        <v>0</v>
      </c>
      <c r="G74">
        <f t="shared" si="6"/>
        <v>3224.5039570574609</v>
      </c>
      <c r="H74">
        <f t="shared" si="7"/>
        <v>0</v>
      </c>
      <c r="I74" s="16">
        <f t="shared" si="35"/>
        <v>-120763.90977044197</v>
      </c>
      <c r="J74" s="19">
        <f t="shared" si="36"/>
        <v>-206217.77104724944</v>
      </c>
      <c r="K74" s="19"/>
      <c r="L74" s="16">
        <f t="shared" si="8"/>
        <v>0</v>
      </c>
      <c r="M74" s="16">
        <f t="shared" ca="1" si="9"/>
        <v>0</v>
      </c>
      <c r="N74" s="16">
        <f t="shared" si="10"/>
        <v>27963.246952993311</v>
      </c>
      <c r="O74" s="16">
        <f t="shared" si="3"/>
        <v>3224.5039570574609</v>
      </c>
      <c r="P74" s="16">
        <f t="shared" si="4"/>
        <v>0</v>
      </c>
      <c r="Q74" s="16">
        <f t="shared" ca="1" si="11"/>
        <v>24738.742995935849</v>
      </c>
      <c r="R74">
        <f t="shared" si="12"/>
        <v>123.50494853031601</v>
      </c>
      <c r="S74" s="16">
        <f t="shared" si="13"/>
        <v>115.11268462507132</v>
      </c>
      <c r="T74" s="21">
        <f t="shared" si="14"/>
        <v>8.3922639052446897</v>
      </c>
      <c r="U74" s="16">
        <f t="shared" ca="1" si="15"/>
        <v>24747.135259841092</v>
      </c>
      <c r="V74" s="21">
        <f t="shared" ca="1" si="16"/>
        <v>-2.8994691092520952E-3</v>
      </c>
      <c r="W74" s="16"/>
      <c r="X74" s="16">
        <f t="shared" si="37"/>
        <v>33555896.343591973</v>
      </c>
      <c r="Y74" s="16">
        <f t="shared" si="17"/>
        <v>0</v>
      </c>
      <c r="Z74" s="19">
        <f t="shared" si="18"/>
        <v>0</v>
      </c>
      <c r="AA74" s="15">
        <f t="shared" si="38"/>
        <v>27963.246952993311</v>
      </c>
      <c r="AB74" s="15">
        <f t="shared" si="39"/>
        <v>123.50494853031601</v>
      </c>
      <c r="AC74" s="15">
        <f t="shared" si="40"/>
        <v>-120763.90977044197</v>
      </c>
      <c r="AD74" s="15">
        <f t="shared" si="41"/>
        <v>1072.0156269666445</v>
      </c>
      <c r="AE74" s="15">
        <f t="shared" si="42"/>
        <v>56295.093748320091</v>
      </c>
      <c r="AF74" s="19">
        <f t="shared" si="43"/>
        <v>33349678.572544724</v>
      </c>
      <c r="AG74" s="20">
        <f t="shared" si="44"/>
        <v>0</v>
      </c>
      <c r="AH74" s="20"/>
      <c r="AI74" s="16">
        <f t="shared" si="19"/>
        <v>0</v>
      </c>
      <c r="AJ74" s="16">
        <f t="shared" si="56"/>
        <v>500000</v>
      </c>
      <c r="AK74" s="16">
        <f t="shared" si="45"/>
        <v>500000</v>
      </c>
      <c r="AL74" s="16">
        <f t="shared" ca="1" si="46"/>
        <v>451516.32578338281</v>
      </c>
      <c r="AM74" s="17">
        <f ca="1">IF($F$13,OFFSET(product_specs!$I$5,MIN(10,saving_model!BD74),saving_model!$F$15),0)</f>
        <v>0</v>
      </c>
      <c r="AN74" s="16">
        <f t="shared" si="21"/>
        <v>451516.32578338281</v>
      </c>
      <c r="AO74" s="16">
        <f t="shared" si="55"/>
        <v>452710.57692739705</v>
      </c>
      <c r="AP74" s="16">
        <f t="shared" si="22"/>
        <v>0</v>
      </c>
      <c r="AQ74" s="16">
        <f t="shared" si="47"/>
        <v>0</v>
      </c>
      <c r="AR74" s="16">
        <f t="shared" si="48"/>
        <v>47289.423072602949</v>
      </c>
      <c r="AS74" s="15">
        <f t="shared" si="23"/>
        <v>377.25881410616421</v>
      </c>
      <c r="AT74" s="24">
        <f t="shared" si="24"/>
        <v>1.6662346292300763</v>
      </c>
      <c r="AU74" s="15">
        <f t="shared" si="49"/>
        <v>-1630.6521905576942</v>
      </c>
      <c r="AV74" s="22">
        <f>return!Q58</f>
        <v>-3.6049924514128806E-3</v>
      </c>
      <c r="AW74" s="7">
        <f t="shared" si="25"/>
        <v>1.0440611915762508</v>
      </c>
      <c r="AX74" s="7"/>
      <c r="AY74">
        <f t="shared" si="50"/>
        <v>0</v>
      </c>
      <c r="AZ74">
        <f t="shared" si="26"/>
        <v>74.12218325301788</v>
      </c>
      <c r="BA74">
        <f t="shared" si="27"/>
        <v>2.3742566231834314E-3</v>
      </c>
      <c r="BB74">
        <f t="shared" si="51"/>
        <v>0.12468008471376502</v>
      </c>
      <c r="BD74">
        <f t="shared" si="28"/>
        <v>4</v>
      </c>
      <c r="BE74">
        <f t="shared" si="29"/>
        <v>4</v>
      </c>
      <c r="BF74">
        <f t="shared" si="52"/>
        <v>3.2031660684883612E-5</v>
      </c>
      <c r="BG74">
        <f>VLOOKUP(MIN(120,BH74),mortality!$B$4:$H$106,saving_model!BE74+2,FALSE)</f>
        <v>3.8431221764747013E-4</v>
      </c>
      <c r="BH74">
        <f t="shared" si="30"/>
        <v>24</v>
      </c>
      <c r="BI74" s="8">
        <f t="shared" si="53"/>
        <v>1.6821425527395739E-3</v>
      </c>
      <c r="BJ74" s="6">
        <f>VLOOKUP(saving_model!BD74,lapse!$B$4:$C$134,2,FALSE)</f>
        <v>0.02</v>
      </c>
      <c r="BL74">
        <f>discount_curve!K59</f>
        <v>0.96332435345473288</v>
      </c>
    </row>
    <row r="75" spans="1:64" x14ac:dyDescent="0.55000000000000004">
      <c r="A75">
        <f t="shared" si="54"/>
        <v>53</v>
      </c>
      <c r="B75" s="16">
        <f t="shared" ca="1" si="31"/>
        <v>24582.109564665421</v>
      </c>
      <c r="C75" s="16">
        <f t="shared" si="5"/>
        <v>0</v>
      </c>
      <c r="D75">
        <f t="shared" si="32"/>
        <v>1185.0934308165924</v>
      </c>
      <c r="E75">
        <f t="shared" ca="1" si="33"/>
        <v>56132.458129520397</v>
      </c>
      <c r="F75" s="19">
        <f t="shared" si="34"/>
        <v>0</v>
      </c>
      <c r="G75">
        <f t="shared" si="6"/>
        <v>3221.6470331846285</v>
      </c>
      <c r="H75">
        <f t="shared" si="7"/>
        <v>0</v>
      </c>
      <c r="I75" s="16">
        <f t="shared" si="35"/>
        <v>97777.108782978568</v>
      </c>
      <c r="J75" s="19">
        <f t="shared" si="36"/>
        <v>12655.800624791533</v>
      </c>
      <c r="K75" s="19"/>
      <c r="L75" s="16">
        <f t="shared" si="8"/>
        <v>0</v>
      </c>
      <c r="M75" s="16">
        <f t="shared" ca="1" si="9"/>
        <v>0</v>
      </c>
      <c r="N75" s="16">
        <f t="shared" si="10"/>
        <v>27791.398810453938</v>
      </c>
      <c r="O75" s="16">
        <f t="shared" si="3"/>
        <v>3221.6470331846285</v>
      </c>
      <c r="P75" s="16">
        <f t="shared" si="4"/>
        <v>0</v>
      </c>
      <c r="Q75" s="16">
        <f t="shared" ca="1" si="11"/>
        <v>24569.75177726931</v>
      </c>
      <c r="R75">
        <f t="shared" si="12"/>
        <v>128.53262711399688</v>
      </c>
      <c r="S75" s="16">
        <f t="shared" si="13"/>
        <v>116.17483972369791</v>
      </c>
      <c r="T75" s="21">
        <f t="shared" si="14"/>
        <v>12.357787390298967</v>
      </c>
      <c r="U75" s="16">
        <f t="shared" ca="1" si="15"/>
        <v>24582.109564659608</v>
      </c>
      <c r="V75" s="21">
        <f t="shared" ca="1" si="16"/>
        <v>5.8134901337325573E-3</v>
      </c>
      <c r="W75" s="16"/>
      <c r="X75" s="16">
        <f t="shared" si="37"/>
        <v>33349678.572544724</v>
      </c>
      <c r="Y75" s="16">
        <f t="shared" si="17"/>
        <v>0</v>
      </c>
      <c r="Z75" s="19">
        <f t="shared" si="18"/>
        <v>0</v>
      </c>
      <c r="AA75" s="15">
        <f t="shared" si="38"/>
        <v>27791.398810453938</v>
      </c>
      <c r="AB75" s="15">
        <f t="shared" si="39"/>
        <v>128.53262711399688</v>
      </c>
      <c r="AC75" s="15">
        <f t="shared" si="40"/>
        <v>97777.108782978568</v>
      </c>
      <c r="AD75" s="15">
        <f t="shared" si="41"/>
        <v>1068.9185910928945</v>
      </c>
      <c r="AE75" s="15">
        <f t="shared" si="42"/>
        <v>56132.458129520397</v>
      </c>
      <c r="AF75" s="19">
        <f t="shared" si="43"/>
        <v>33362334.373169519</v>
      </c>
      <c r="AG75" s="20">
        <f t="shared" si="44"/>
        <v>0</v>
      </c>
      <c r="AH75" s="20"/>
      <c r="AI75" s="16">
        <f t="shared" si="19"/>
        <v>0</v>
      </c>
      <c r="AJ75" s="16">
        <f t="shared" si="56"/>
        <v>500000</v>
      </c>
      <c r="AK75" s="16">
        <f t="shared" si="45"/>
        <v>500000</v>
      </c>
      <c r="AL75" s="16">
        <f t="shared" ca="1" si="46"/>
        <v>450984.94485635316</v>
      </c>
      <c r="AM75" s="17">
        <f ca="1">IF($F$13,OFFSET(product_specs!$I$5,MIN(10,saving_model!BD75),saving_model!$F$15),0)</f>
        <v>0</v>
      </c>
      <c r="AN75" s="16">
        <f t="shared" si="21"/>
        <v>450984.94485635316</v>
      </c>
      <c r="AO75" s="16">
        <f t="shared" si="55"/>
        <v>450700.99968810397</v>
      </c>
      <c r="AP75" s="16">
        <f t="shared" si="22"/>
        <v>0</v>
      </c>
      <c r="AQ75" s="16">
        <f t="shared" si="47"/>
        <v>0</v>
      </c>
      <c r="AR75" s="16">
        <f t="shared" si="48"/>
        <v>49299.00031189603</v>
      </c>
      <c r="AS75" s="15">
        <f t="shared" si="23"/>
        <v>375.58416640675335</v>
      </c>
      <c r="AT75" s="24">
        <f t="shared" si="24"/>
        <v>1.7370417351040877</v>
      </c>
      <c r="AU75" s="15">
        <f t="shared" si="49"/>
        <v>1322.532752782158</v>
      </c>
      <c r="AV75" s="22">
        <f>return!Q59</f>
        <v>2.9368492397430224E-3</v>
      </c>
      <c r="AW75" s="7">
        <f t="shared" si="25"/>
        <v>1.0449272801283729</v>
      </c>
      <c r="AX75" s="7"/>
      <c r="AY75">
        <f t="shared" si="50"/>
        <v>0</v>
      </c>
      <c r="AZ75">
        <f t="shared" si="26"/>
        <v>73.995128911680936</v>
      </c>
      <c r="BA75">
        <f t="shared" si="27"/>
        <v>2.3701868616331848E-3</v>
      </c>
      <c r="BB75">
        <f t="shared" si="51"/>
        <v>0.12446636804561091</v>
      </c>
      <c r="BD75">
        <f t="shared" si="28"/>
        <v>4</v>
      </c>
      <c r="BE75">
        <f t="shared" si="29"/>
        <v>4</v>
      </c>
      <c r="BF75">
        <f t="shared" si="52"/>
        <v>3.2031660684883612E-5</v>
      </c>
      <c r="BG75">
        <f>VLOOKUP(MIN(120,BH75),mortality!$B$4:$H$106,saving_model!BE75+2,FALSE)</f>
        <v>3.8431221764747013E-4</v>
      </c>
      <c r="BH75">
        <f t="shared" si="30"/>
        <v>24</v>
      </c>
      <c r="BI75" s="8">
        <f t="shared" si="53"/>
        <v>1.6821425527395739E-3</v>
      </c>
      <c r="BJ75" s="6">
        <f>VLOOKUP(saving_model!BD75,lapse!$B$4:$C$134,2,FALSE)</f>
        <v>0.02</v>
      </c>
      <c r="BL75">
        <f>discount_curve!K60</f>
        <v>0.96263239596097738</v>
      </c>
    </row>
    <row r="76" spans="1:64" x14ac:dyDescent="0.55000000000000004">
      <c r="A76">
        <f t="shared" si="54"/>
        <v>54</v>
      </c>
      <c r="B76" s="16">
        <f t="shared" ca="1" si="31"/>
        <v>24598.486706412368</v>
      </c>
      <c r="C76" s="16">
        <f t="shared" si="5"/>
        <v>0</v>
      </c>
      <c r="D76">
        <f t="shared" si="32"/>
        <v>1183.0620380719779</v>
      </c>
      <c r="E76">
        <f t="shared" ca="1" si="33"/>
        <v>56322.835321808045</v>
      </c>
      <c r="F76" s="19">
        <f t="shared" si="34"/>
        <v>0</v>
      </c>
      <c r="G76">
        <f t="shared" si="6"/>
        <v>3218.7926405581898</v>
      </c>
      <c r="H76">
        <f t="shared" si="7"/>
        <v>0</v>
      </c>
      <c r="I76" s="16">
        <f t="shared" si="35"/>
        <v>298667.01065433404</v>
      </c>
      <c r="J76" s="19">
        <f t="shared" si="36"/>
        <v>213343.83394748345</v>
      </c>
      <c r="K76" s="19"/>
      <c r="L76" s="16">
        <f t="shared" si="8"/>
        <v>0</v>
      </c>
      <c r="M76" s="16">
        <f t="shared" ca="1" si="9"/>
        <v>0</v>
      </c>
      <c r="N76" s="16">
        <f t="shared" si="10"/>
        <v>27801.945310974595</v>
      </c>
      <c r="O76" s="16">
        <f t="shared" si="3"/>
        <v>3218.7926405581898</v>
      </c>
      <c r="P76" s="16">
        <f t="shared" si="4"/>
        <v>0</v>
      </c>
      <c r="Q76" s="16">
        <f t="shared" ca="1" si="11"/>
        <v>24583.152670416406</v>
      </c>
      <c r="R76">
        <f t="shared" si="12"/>
        <v>125.85217015248128</v>
      </c>
      <c r="S76" s="16">
        <f t="shared" si="13"/>
        <v>110.51813415763559</v>
      </c>
      <c r="T76" s="21">
        <f t="shared" si="14"/>
        <v>15.334035994845692</v>
      </c>
      <c r="U76" s="16">
        <f t="shared" ca="1" si="15"/>
        <v>24598.486706411251</v>
      </c>
      <c r="V76" s="21">
        <f t="shared" ca="1" si="16"/>
        <v>1.1168594937771559E-3</v>
      </c>
      <c r="W76" s="16"/>
      <c r="X76" s="16">
        <f t="shared" si="37"/>
        <v>33362334.373169515</v>
      </c>
      <c r="Y76" s="16">
        <f t="shared" si="17"/>
        <v>0</v>
      </c>
      <c r="Z76" s="19">
        <f t="shared" si="18"/>
        <v>0</v>
      </c>
      <c r="AA76" s="15">
        <f t="shared" si="38"/>
        <v>27801.945310974595</v>
      </c>
      <c r="AB76" s="15">
        <f t="shared" si="39"/>
        <v>125.85217015248128</v>
      </c>
      <c r="AC76" s="15">
        <f t="shared" si="40"/>
        <v>298667.01065433404</v>
      </c>
      <c r="AD76" s="15">
        <f t="shared" si="41"/>
        <v>1072.5439039143423</v>
      </c>
      <c r="AE76" s="15">
        <f t="shared" si="42"/>
        <v>56322.835321808045</v>
      </c>
      <c r="AF76" s="19">
        <f t="shared" si="43"/>
        <v>33575678.207116999</v>
      </c>
      <c r="AG76" s="20">
        <f t="shared" si="44"/>
        <v>0</v>
      </c>
      <c r="AH76" s="20"/>
      <c r="AI76" s="16">
        <f t="shared" si="19"/>
        <v>0</v>
      </c>
      <c r="AJ76" s="16">
        <f t="shared" si="56"/>
        <v>500000</v>
      </c>
      <c r="AK76" s="16">
        <f t="shared" si="45"/>
        <v>500000</v>
      </c>
      <c r="AL76" s="16">
        <f t="shared" ca="1" si="46"/>
        <v>453291.48827319924</v>
      </c>
      <c r="AM76" s="17">
        <f ca="1">IF($F$13,OFFSET(product_specs!$I$5,MIN(10,saving_model!BD76),saving_model!$F$15),0)</f>
        <v>0</v>
      </c>
      <c r="AN76" s="16">
        <f t="shared" si="21"/>
        <v>453291.48827319924</v>
      </c>
      <c r="AO76" s="16">
        <f t="shared" si="55"/>
        <v>451646.21123274427</v>
      </c>
      <c r="AP76" s="16">
        <f t="shared" si="22"/>
        <v>0</v>
      </c>
      <c r="AQ76" s="16">
        <f t="shared" si="47"/>
        <v>0</v>
      </c>
      <c r="AR76" s="16">
        <f t="shared" si="48"/>
        <v>48353.788767255726</v>
      </c>
      <c r="AS76" s="15">
        <f t="shared" si="23"/>
        <v>376.37184269395357</v>
      </c>
      <c r="AT76" s="24">
        <f t="shared" si="24"/>
        <v>1.7037373700833995</v>
      </c>
      <c r="AU76" s="15">
        <f t="shared" si="49"/>
        <v>4046.7052410379843</v>
      </c>
      <c r="AV76" s="22">
        <f>return!Q60</f>
        <v>8.9674074487557931E-3</v>
      </c>
      <c r="AW76" s="7">
        <f t="shared" si="25"/>
        <v>1.0457940871339595</v>
      </c>
      <c r="AX76" s="7"/>
      <c r="AY76">
        <f t="shared" si="50"/>
        <v>0</v>
      </c>
      <c r="AZ76">
        <f t="shared" si="26"/>
        <v>73.868292356773679</v>
      </c>
      <c r="BA76">
        <f t="shared" si="27"/>
        <v>2.366124076143956E-3</v>
      </c>
      <c r="BB76">
        <f t="shared" si="51"/>
        <v>0.12425301771354288</v>
      </c>
      <c r="BD76">
        <f t="shared" si="28"/>
        <v>4</v>
      </c>
      <c r="BE76">
        <f t="shared" si="29"/>
        <v>4</v>
      </c>
      <c r="BF76">
        <f t="shared" si="52"/>
        <v>3.2031660684883612E-5</v>
      </c>
      <c r="BG76">
        <f>VLOOKUP(MIN(120,BH76),mortality!$B$4:$H$106,saving_model!BE76+2,FALSE)</f>
        <v>3.8431221764747013E-4</v>
      </c>
      <c r="BH76">
        <f t="shared" si="30"/>
        <v>24</v>
      </c>
      <c r="BI76" s="8">
        <f t="shared" si="53"/>
        <v>1.6821425527395739E-3</v>
      </c>
      <c r="BJ76" s="6">
        <f>VLOOKUP(saving_model!BD76,lapse!$B$4:$C$134,2,FALSE)</f>
        <v>0.02</v>
      </c>
      <c r="BL76">
        <f>discount_curve!K61</f>
        <v>0.96194093550144666</v>
      </c>
    </row>
    <row r="77" spans="1:64" x14ac:dyDescent="0.55000000000000004">
      <c r="A77">
        <f t="shared" si="54"/>
        <v>55</v>
      </c>
      <c r="B77" s="16">
        <f t="shared" ca="1" si="31"/>
        <v>24778.203390510695</v>
      </c>
      <c r="C77" s="16">
        <f t="shared" si="5"/>
        <v>0</v>
      </c>
      <c r="D77">
        <f t="shared" si="32"/>
        <v>1181.0341273789688</v>
      </c>
      <c r="E77">
        <f t="shared" ca="1" si="33"/>
        <v>56679.832191909867</v>
      </c>
      <c r="F77" s="19">
        <f t="shared" si="34"/>
        <v>0</v>
      </c>
      <c r="G77">
        <f t="shared" si="6"/>
        <v>3215.9407769354516</v>
      </c>
      <c r="H77">
        <f t="shared" si="7"/>
        <v>0</v>
      </c>
      <c r="I77" s="16">
        <f t="shared" si="35"/>
        <v>296785.58467089193</v>
      </c>
      <c r="J77" s="19">
        <f t="shared" si="36"/>
        <v>210930.57418415695</v>
      </c>
      <c r="K77" s="19"/>
      <c r="L77" s="16">
        <f t="shared" si="8"/>
        <v>0</v>
      </c>
      <c r="M77" s="16">
        <f t="shared" ca="1" si="9"/>
        <v>0</v>
      </c>
      <c r="N77" s="16">
        <f t="shared" si="10"/>
        <v>27979.731839264168</v>
      </c>
      <c r="O77" s="16">
        <f t="shared" si="3"/>
        <v>3215.9407769354516</v>
      </c>
      <c r="P77" s="16">
        <f t="shared" si="4"/>
        <v>0</v>
      </c>
      <c r="Q77" s="16">
        <f t="shared" ca="1" si="11"/>
        <v>24763.791062328717</v>
      </c>
      <c r="R77">
        <f t="shared" si="12"/>
        <v>116.10433536213129</v>
      </c>
      <c r="S77" s="16">
        <f t="shared" si="13"/>
        <v>101.69200717177682</v>
      </c>
      <c r="T77" s="21">
        <f t="shared" si="14"/>
        <v>14.412328190354472</v>
      </c>
      <c r="U77" s="16">
        <f t="shared" ca="1" si="15"/>
        <v>24778.203390519073</v>
      </c>
      <c r="V77" s="21">
        <f t="shared" ca="1" si="16"/>
        <v>-8.3782651927322149E-3</v>
      </c>
      <c r="W77" s="16"/>
      <c r="X77" s="16">
        <f t="shared" si="37"/>
        <v>33575678.207116999</v>
      </c>
      <c r="Y77" s="16">
        <f t="shared" si="17"/>
        <v>0</v>
      </c>
      <c r="Z77" s="19">
        <f t="shared" si="18"/>
        <v>0</v>
      </c>
      <c r="AA77" s="15">
        <f t="shared" si="38"/>
        <v>27979.731839264168</v>
      </c>
      <c r="AB77" s="15">
        <f t="shared" si="39"/>
        <v>116.10433536213129</v>
      </c>
      <c r="AC77" s="15">
        <f t="shared" si="40"/>
        <v>296785.58467089193</v>
      </c>
      <c r="AD77" s="15">
        <f t="shared" si="41"/>
        <v>1079.342120207192</v>
      </c>
      <c r="AE77" s="15">
        <f t="shared" si="42"/>
        <v>56679.832191909867</v>
      </c>
      <c r="AF77" s="19">
        <f t="shared" si="43"/>
        <v>33786608.781301148</v>
      </c>
      <c r="AG77" s="20">
        <f t="shared" si="44"/>
        <v>0</v>
      </c>
      <c r="AH77" s="20"/>
      <c r="AI77" s="16">
        <f t="shared" si="19"/>
        <v>0</v>
      </c>
      <c r="AJ77" s="16">
        <f t="shared" si="56"/>
        <v>500000</v>
      </c>
      <c r="AK77" s="16">
        <f t="shared" si="45"/>
        <v>500000</v>
      </c>
      <c r="AL77" s="16">
        <f t="shared" ca="1" si="46"/>
        <v>456947.89641792211</v>
      </c>
      <c r="AM77" s="17">
        <f ca="1">IF($F$13,OFFSET(product_specs!$I$5,MIN(10,saving_model!BD77),saving_model!$F$15),0)</f>
        <v>0</v>
      </c>
      <c r="AN77" s="16">
        <f t="shared" si="21"/>
        <v>456947.89641792211</v>
      </c>
      <c r="AO77" s="16">
        <f t="shared" si="55"/>
        <v>455314.84089371824</v>
      </c>
      <c r="AP77" s="16">
        <f t="shared" si="22"/>
        <v>0</v>
      </c>
      <c r="AQ77" s="16">
        <f t="shared" si="47"/>
        <v>0</v>
      </c>
      <c r="AR77" s="16">
        <f t="shared" si="48"/>
        <v>44685.159106281761</v>
      </c>
      <c r="AS77" s="15">
        <f t="shared" si="23"/>
        <v>379.42903407809854</v>
      </c>
      <c r="AT77" s="24">
        <f t="shared" si="24"/>
        <v>1.5744738395567</v>
      </c>
      <c r="AU77" s="15">
        <f t="shared" si="49"/>
        <v>4028.118064243034</v>
      </c>
      <c r="AV77" s="22">
        <f>return!Q61</f>
        <v>8.8542942582374717E-3</v>
      </c>
      <c r="AW77" s="7">
        <f t="shared" si="25"/>
        <v>1.046661613188995</v>
      </c>
      <c r="AX77" s="7"/>
      <c r="AY77">
        <f t="shared" si="50"/>
        <v>0</v>
      </c>
      <c r="AZ77">
        <f t="shared" si="26"/>
        <v>73.74167321498399</v>
      </c>
      <c r="BA77">
        <f t="shared" si="27"/>
        <v>2.3620682547579376E-3</v>
      </c>
      <c r="BB77">
        <f t="shared" si="51"/>
        <v>0.12404003308961684</v>
      </c>
      <c r="BD77">
        <f t="shared" si="28"/>
        <v>4</v>
      </c>
      <c r="BE77">
        <f t="shared" si="29"/>
        <v>4</v>
      </c>
      <c r="BF77">
        <f t="shared" si="52"/>
        <v>3.2031660684883612E-5</v>
      </c>
      <c r="BG77">
        <f>VLOOKUP(MIN(120,BH77),mortality!$B$4:$H$106,saving_model!BE77+2,FALSE)</f>
        <v>3.8431221764747013E-4</v>
      </c>
      <c r="BH77">
        <f t="shared" si="30"/>
        <v>24</v>
      </c>
      <c r="BI77" s="8">
        <f t="shared" si="53"/>
        <v>1.6821425527395739E-3</v>
      </c>
      <c r="BJ77" s="6">
        <f>VLOOKUP(saving_model!BD77,lapse!$B$4:$C$134,2,FALSE)</f>
        <v>0.02</v>
      </c>
      <c r="BL77">
        <f>discount_curve!K62</f>
        <v>0.96124997171912019</v>
      </c>
    </row>
    <row r="78" spans="1:64" x14ac:dyDescent="0.55000000000000004">
      <c r="A78">
        <f t="shared" si="54"/>
        <v>56</v>
      </c>
      <c r="B78" s="16">
        <f t="shared" ca="1" si="31"/>
        <v>24950.900977386656</v>
      </c>
      <c r="C78" s="16">
        <f t="shared" si="5"/>
        <v>0</v>
      </c>
      <c r="D78">
        <f t="shared" si="32"/>
        <v>1179.0096927689092</v>
      </c>
      <c r="E78">
        <f t="shared" ca="1" si="33"/>
        <v>56769.489077861464</v>
      </c>
      <c r="F78" s="19">
        <f t="shared" si="34"/>
        <v>0</v>
      </c>
      <c r="G78">
        <f t="shared" si="6"/>
        <v>3213.0914400757051</v>
      </c>
      <c r="H78">
        <f t="shared" si="7"/>
        <v>0</v>
      </c>
      <c r="I78" s="16">
        <f t="shared" si="35"/>
        <v>-17871.56467314194</v>
      </c>
      <c r="J78" s="19">
        <f t="shared" si="36"/>
        <v>-103984.05586123466</v>
      </c>
      <c r="K78" s="19"/>
      <c r="L78" s="16">
        <f t="shared" si="8"/>
        <v>0</v>
      </c>
      <c r="M78" s="16">
        <f t="shared" ca="1" si="9"/>
        <v>0</v>
      </c>
      <c r="N78" s="16">
        <f t="shared" si="10"/>
        <v>28155.507317750962</v>
      </c>
      <c r="O78" s="16">
        <f t="shared" si="3"/>
        <v>3213.0914400757051</v>
      </c>
      <c r="P78" s="16">
        <f t="shared" si="4"/>
        <v>0</v>
      </c>
      <c r="Q78" s="16">
        <f t="shared" ca="1" si="11"/>
        <v>24942.415877675256</v>
      </c>
      <c r="R78">
        <f t="shared" si="12"/>
        <v>106.44535505269783</v>
      </c>
      <c r="S78" s="16">
        <f t="shared" si="13"/>
        <v>97.960255344430152</v>
      </c>
      <c r="T78" s="21">
        <f t="shared" si="14"/>
        <v>8.4850997082676827</v>
      </c>
      <c r="U78" s="16">
        <f t="shared" ca="1" si="15"/>
        <v>24950.900977383524</v>
      </c>
      <c r="V78" s="21">
        <f t="shared" ca="1" si="16"/>
        <v>3.1322997529059649E-3</v>
      </c>
      <c r="W78" s="16"/>
      <c r="X78" s="16">
        <f t="shared" si="37"/>
        <v>33786608.781301156</v>
      </c>
      <c r="Y78" s="16">
        <f t="shared" si="17"/>
        <v>0</v>
      </c>
      <c r="Z78" s="19">
        <f t="shared" si="18"/>
        <v>0</v>
      </c>
      <c r="AA78" s="15">
        <f t="shared" si="38"/>
        <v>28155.507317750962</v>
      </c>
      <c r="AB78" s="15">
        <f t="shared" si="39"/>
        <v>106.44535505269783</v>
      </c>
      <c r="AC78" s="15">
        <f t="shared" si="40"/>
        <v>-17871.56467314194</v>
      </c>
      <c r="AD78" s="15">
        <f t="shared" si="41"/>
        <v>1081.049437424479</v>
      </c>
      <c r="AE78" s="15">
        <f t="shared" si="42"/>
        <v>56769.489077861464</v>
      </c>
      <c r="AF78" s="19">
        <f t="shared" si="43"/>
        <v>33682624.725439928</v>
      </c>
      <c r="AG78" s="20">
        <f t="shared" si="44"/>
        <v>0</v>
      </c>
      <c r="AH78" s="20"/>
      <c r="AI78" s="16">
        <f t="shared" si="19"/>
        <v>0</v>
      </c>
      <c r="AJ78" s="16">
        <f t="shared" si="56"/>
        <v>500000</v>
      </c>
      <c r="AK78" s="16">
        <f t="shared" si="45"/>
        <v>500000</v>
      </c>
      <c r="AL78" s="16">
        <f t="shared" ca="1" si="46"/>
        <v>458456.55216185283</v>
      </c>
      <c r="AM78" s="17">
        <f ca="1">IF($F$13,OFFSET(product_specs!$I$5,MIN(10,saving_model!BD78),saving_model!$F$15),0)</f>
        <v>0</v>
      </c>
      <c r="AN78" s="16">
        <f t="shared" si="21"/>
        <v>458456.55216185283</v>
      </c>
      <c r="AO78" s="16">
        <f t="shared" si="55"/>
        <v>458961.95545004366</v>
      </c>
      <c r="AP78" s="16">
        <f t="shared" si="22"/>
        <v>0</v>
      </c>
      <c r="AQ78" s="16">
        <f t="shared" si="47"/>
        <v>0</v>
      </c>
      <c r="AR78" s="16">
        <f t="shared" si="48"/>
        <v>41038.044549956336</v>
      </c>
      <c r="AS78" s="15">
        <f t="shared" si="23"/>
        <v>382.46829620836974</v>
      </c>
      <c r="AT78" s="24">
        <f t="shared" si="24"/>
        <v>1.4459683900148725</v>
      </c>
      <c r="AU78" s="15">
        <f t="shared" si="49"/>
        <v>-242.97804718491855</v>
      </c>
      <c r="AV78" s="22">
        <f>return!Q62</f>
        <v>-5.2985102940561468E-4</v>
      </c>
      <c r="AW78" s="7">
        <f t="shared" si="25"/>
        <v>1.0475298588899582</v>
      </c>
      <c r="AX78" s="7"/>
      <c r="AY78">
        <f t="shared" si="50"/>
        <v>0</v>
      </c>
      <c r="AZ78">
        <f t="shared" si="26"/>
        <v>73.615271113639622</v>
      </c>
      <c r="BA78">
        <f t="shared" si="27"/>
        <v>2.3580193855378185E-3</v>
      </c>
      <c r="BB78">
        <f t="shared" si="51"/>
        <v>0.12382741354696497</v>
      </c>
      <c r="BD78">
        <f t="shared" si="28"/>
        <v>4</v>
      </c>
      <c r="BE78">
        <f t="shared" si="29"/>
        <v>4</v>
      </c>
      <c r="BF78">
        <f t="shared" si="52"/>
        <v>3.2031660684883612E-5</v>
      </c>
      <c r="BG78">
        <f>VLOOKUP(MIN(120,BH78),mortality!$B$4:$H$106,saving_model!BE78+2,FALSE)</f>
        <v>3.8431221764747013E-4</v>
      </c>
      <c r="BH78">
        <f t="shared" si="30"/>
        <v>24</v>
      </c>
      <c r="BI78" s="8">
        <f t="shared" si="53"/>
        <v>1.6821425527395739E-3</v>
      </c>
      <c r="BJ78" s="6">
        <f>VLOOKUP(saving_model!BD78,lapse!$B$4:$C$134,2,FALSE)</f>
        <v>0.02</v>
      </c>
      <c r="BL78">
        <f>discount_curve!K63</f>
        <v>0.9605595042572338</v>
      </c>
    </row>
    <row r="79" spans="1:64" x14ac:dyDescent="0.55000000000000004">
      <c r="A79">
        <f t="shared" si="54"/>
        <v>57</v>
      </c>
      <c r="B79" s="16">
        <f t="shared" ca="1" si="31"/>
        <v>24869.371422791264</v>
      </c>
      <c r="C79" s="16">
        <f t="shared" si="5"/>
        <v>0</v>
      </c>
      <c r="D79">
        <f t="shared" si="32"/>
        <v>1176.9887282833747</v>
      </c>
      <c r="E79">
        <f t="shared" ca="1" si="33"/>
        <v>56707.273887059528</v>
      </c>
      <c r="F79" s="19">
        <f t="shared" si="34"/>
        <v>0</v>
      </c>
      <c r="G79">
        <f t="shared" si="6"/>
        <v>3210.2446277402287</v>
      </c>
      <c r="H79">
        <f t="shared" si="7"/>
        <v>0</v>
      </c>
      <c r="I79" s="16">
        <f t="shared" si="35"/>
        <v>115837.69170120606</v>
      </c>
      <c r="J79" s="19">
        <f t="shared" si="36"/>
        <v>29873.813035331666</v>
      </c>
      <c r="K79" s="19"/>
      <c r="L79" s="16">
        <f t="shared" si="8"/>
        <v>0</v>
      </c>
      <c r="M79" s="16">
        <f t="shared" ca="1" si="9"/>
        <v>0</v>
      </c>
      <c r="N79" s="16">
        <f t="shared" si="10"/>
        <v>28068.853937866603</v>
      </c>
      <c r="O79" s="16">
        <f t="shared" si="3"/>
        <v>3210.2446277402287</v>
      </c>
      <c r="P79" s="16">
        <f t="shared" si="4"/>
        <v>0</v>
      </c>
      <c r="Q79" s="16">
        <f t="shared" ca="1" si="11"/>
        <v>24858.609310126376</v>
      </c>
      <c r="R79">
        <f t="shared" si="12"/>
        <v>107.88615431199338</v>
      </c>
      <c r="S79" s="16">
        <f t="shared" si="13"/>
        <v>97.124041648592765</v>
      </c>
      <c r="T79" s="21">
        <f t="shared" si="14"/>
        <v>10.762112663400615</v>
      </c>
      <c r="U79" s="16">
        <f t="shared" ca="1" si="15"/>
        <v>24869.371422789776</v>
      </c>
      <c r="V79" s="21">
        <f t="shared" ca="1" si="16"/>
        <v>1.4879333321005106E-3</v>
      </c>
      <c r="W79" s="16"/>
      <c r="X79" s="16">
        <f t="shared" si="37"/>
        <v>33682624.725439921</v>
      </c>
      <c r="Y79" s="16">
        <f t="shared" si="17"/>
        <v>0</v>
      </c>
      <c r="Z79" s="19">
        <f t="shared" si="18"/>
        <v>0</v>
      </c>
      <c r="AA79" s="15">
        <f t="shared" si="38"/>
        <v>28068.853937866603</v>
      </c>
      <c r="AB79" s="15">
        <f t="shared" si="39"/>
        <v>107.88615431199338</v>
      </c>
      <c r="AC79" s="15">
        <f t="shared" si="40"/>
        <v>115837.69170120606</v>
      </c>
      <c r="AD79" s="15">
        <f t="shared" si="41"/>
        <v>1079.8646866347819</v>
      </c>
      <c r="AE79" s="15">
        <f t="shared" si="42"/>
        <v>56707.273887059528</v>
      </c>
      <c r="AF79" s="19">
        <f t="shared" si="43"/>
        <v>33712498.538475253</v>
      </c>
      <c r="AG79" s="20">
        <f t="shared" si="44"/>
        <v>0</v>
      </c>
      <c r="AH79" s="20"/>
      <c r="AI79" s="16">
        <f t="shared" si="19"/>
        <v>0</v>
      </c>
      <c r="AJ79" s="16">
        <f t="shared" si="56"/>
        <v>500000</v>
      </c>
      <c r="AK79" s="16">
        <f t="shared" si="45"/>
        <v>500000</v>
      </c>
      <c r="AL79" s="16">
        <f t="shared" ca="1" si="46"/>
        <v>458740.45378911693</v>
      </c>
      <c r="AM79" s="17">
        <f ca="1">IF($F$13,OFFSET(product_specs!$I$5,MIN(10,saving_model!BD79),saving_model!$F$15),0)</f>
        <v>0</v>
      </c>
      <c r="AN79" s="16">
        <f t="shared" si="21"/>
        <v>458740.45378911693</v>
      </c>
      <c r="AO79" s="16">
        <f t="shared" si="55"/>
        <v>458335.06313826033</v>
      </c>
      <c r="AP79" s="16">
        <f t="shared" si="22"/>
        <v>0</v>
      </c>
      <c r="AQ79" s="16">
        <f t="shared" si="47"/>
        <v>0</v>
      </c>
      <c r="AR79" s="16">
        <f t="shared" si="48"/>
        <v>41664.936861739669</v>
      </c>
      <c r="AS79" s="15">
        <f t="shared" si="23"/>
        <v>381.94588594855031</v>
      </c>
      <c r="AT79" s="24">
        <f t="shared" si="24"/>
        <v>1.4680568320135792</v>
      </c>
      <c r="AU79" s="15">
        <f t="shared" si="49"/>
        <v>1577.6091872743223</v>
      </c>
      <c r="AV79" s="22">
        <f>return!Q63</f>
        <v>3.4449252231012473E-3</v>
      </c>
      <c r="AW79" s="7">
        <f t="shared" si="25"/>
        <v>1.0483988248338232</v>
      </c>
      <c r="AX79" s="7"/>
      <c r="AY79">
        <f t="shared" si="50"/>
        <v>0</v>
      </c>
      <c r="AZ79">
        <f t="shared" si="26"/>
        <v>73.48908568070712</v>
      </c>
      <c r="BA79">
        <f t="shared" si="27"/>
        <v>2.3539774565667494E-3</v>
      </c>
      <c r="BB79">
        <f t="shared" si="51"/>
        <v>0.12361515845979407</v>
      </c>
      <c r="BD79">
        <f t="shared" si="28"/>
        <v>4</v>
      </c>
      <c r="BE79">
        <f t="shared" si="29"/>
        <v>4</v>
      </c>
      <c r="BF79">
        <f t="shared" si="52"/>
        <v>3.2031660684883612E-5</v>
      </c>
      <c r="BG79">
        <f>VLOOKUP(MIN(120,BH79),mortality!$B$4:$H$106,saving_model!BE79+2,FALSE)</f>
        <v>3.8431221764747013E-4</v>
      </c>
      <c r="BH79">
        <f t="shared" si="30"/>
        <v>24</v>
      </c>
      <c r="BI79" s="8">
        <f t="shared" si="53"/>
        <v>1.6821425527395739E-3</v>
      </c>
      <c r="BJ79" s="6">
        <f>VLOOKUP(saving_model!BD79,lapse!$B$4:$C$134,2,FALSE)</f>
        <v>0.02</v>
      </c>
      <c r="BL79">
        <f>discount_curve!K64</f>
        <v>0.95986953275927989</v>
      </c>
    </row>
    <row r="80" spans="1:64" x14ac:dyDescent="0.55000000000000004">
      <c r="A80">
        <f t="shared" si="54"/>
        <v>58</v>
      </c>
      <c r="B80" s="16">
        <f t="shared" ca="1" si="31"/>
        <v>24893.000250703277</v>
      </c>
      <c r="C80" s="16">
        <f t="shared" si="5"/>
        <v>0</v>
      </c>
      <c r="D80">
        <f t="shared" si="32"/>
        <v>1174.9712279741543</v>
      </c>
      <c r="E80">
        <f t="shared" ca="1" si="33"/>
        <v>56557.298083414003</v>
      </c>
      <c r="F80" s="19">
        <f t="shared" si="34"/>
        <v>0</v>
      </c>
      <c r="G80">
        <f t="shared" si="6"/>
        <v>3207.4003376922819</v>
      </c>
      <c r="H80">
        <f t="shared" si="7"/>
        <v>0</v>
      </c>
      <c r="I80" s="16">
        <f t="shared" si="35"/>
        <v>-121983.61111052365</v>
      </c>
      <c r="J80" s="19">
        <f t="shared" si="36"/>
        <v>-207816.28101030737</v>
      </c>
      <c r="K80" s="19"/>
      <c r="L80" s="16">
        <f t="shared" si="8"/>
        <v>0</v>
      </c>
      <c r="M80" s="16">
        <f t="shared" ca="1" si="9"/>
        <v>0</v>
      </c>
      <c r="N80" s="16">
        <f t="shared" si="10"/>
        <v>28093.748782062707</v>
      </c>
      <c r="O80" s="16">
        <f t="shared" si="3"/>
        <v>3207.4003376922819</v>
      </c>
      <c r="P80" s="16">
        <f t="shared" si="4"/>
        <v>0</v>
      </c>
      <c r="Q80" s="16">
        <f t="shared" ca="1" si="11"/>
        <v>24886.348444370426</v>
      </c>
      <c r="R80">
        <f t="shared" si="12"/>
        <v>104.61430534508843</v>
      </c>
      <c r="S80" s="16">
        <f t="shared" si="13"/>
        <v>97.962499016495485</v>
      </c>
      <c r="T80" s="21">
        <f t="shared" si="14"/>
        <v>6.6518063285929401</v>
      </c>
      <c r="U80" s="16">
        <f t="shared" ca="1" si="15"/>
        <v>24893.000250699017</v>
      </c>
      <c r="V80" s="21">
        <f t="shared" ca="1" si="16"/>
        <v>4.2600731831043959E-3</v>
      </c>
      <c r="W80" s="16"/>
      <c r="X80" s="16">
        <f t="shared" si="37"/>
        <v>33712498.538475253</v>
      </c>
      <c r="Y80" s="16">
        <f t="shared" si="17"/>
        <v>0</v>
      </c>
      <c r="Z80" s="19">
        <f t="shared" si="18"/>
        <v>0</v>
      </c>
      <c r="AA80" s="15">
        <f t="shared" si="38"/>
        <v>28093.748782062707</v>
      </c>
      <c r="AB80" s="15">
        <f t="shared" si="39"/>
        <v>104.61430534508843</v>
      </c>
      <c r="AC80" s="15">
        <f t="shared" si="40"/>
        <v>-121983.61111052365</v>
      </c>
      <c r="AD80" s="15">
        <f t="shared" si="41"/>
        <v>1077.0087289576588</v>
      </c>
      <c r="AE80" s="15">
        <f t="shared" si="42"/>
        <v>56557.298083414003</v>
      </c>
      <c r="AF80" s="19">
        <f t="shared" si="43"/>
        <v>33504682.257464949</v>
      </c>
      <c r="AG80" s="20">
        <f t="shared" si="44"/>
        <v>0</v>
      </c>
      <c r="AH80" s="20"/>
      <c r="AI80" s="16">
        <f t="shared" si="19"/>
        <v>0</v>
      </c>
      <c r="AJ80" s="16">
        <f t="shared" si="56"/>
        <v>500000</v>
      </c>
      <c r="AK80" s="16">
        <f t="shared" si="45"/>
        <v>500000</v>
      </c>
      <c r="AL80" s="16">
        <f t="shared" ca="1" si="46"/>
        <v>458312.80941857659</v>
      </c>
      <c r="AM80" s="17">
        <f ca="1">IF($F$13,OFFSET(product_specs!$I$5,MIN(10,saving_model!BD80),saving_model!$F$15),0)</f>
        <v>0</v>
      </c>
      <c r="AN80" s="16">
        <f t="shared" si="21"/>
        <v>458312.80941857659</v>
      </c>
      <c r="AO80" s="16">
        <f t="shared" si="55"/>
        <v>459529.25838275405</v>
      </c>
      <c r="AP80" s="16">
        <f t="shared" si="22"/>
        <v>0</v>
      </c>
      <c r="AQ80" s="16">
        <f t="shared" si="47"/>
        <v>0</v>
      </c>
      <c r="AR80" s="16">
        <f t="shared" si="48"/>
        <v>40470.741617245949</v>
      </c>
      <c r="AS80" s="15">
        <f t="shared" si="23"/>
        <v>382.94104865229502</v>
      </c>
      <c r="AT80" s="24">
        <f t="shared" si="24"/>
        <v>1.4259795694641424</v>
      </c>
      <c r="AU80" s="15">
        <f t="shared" si="49"/>
        <v>-1664.163871911446</v>
      </c>
      <c r="AV80" s="22">
        <f>return!Q64</f>
        <v>-3.6244852186027021E-3</v>
      </c>
      <c r="AW80" s="7">
        <f t="shared" si="25"/>
        <v>1.0492685116180587</v>
      </c>
      <c r="AX80" s="7"/>
      <c r="AY80">
        <f t="shared" si="50"/>
        <v>0</v>
      </c>
      <c r="AZ80">
        <f t="shared" si="26"/>
        <v>73.363116544790756</v>
      </c>
      <c r="BA80">
        <f t="shared" si="27"/>
        <v>2.3499424559483085E-3</v>
      </c>
      <c r="BB80">
        <f t="shared" si="51"/>
        <v>0.12340326720338354</v>
      </c>
      <c r="BD80">
        <f t="shared" si="28"/>
        <v>4</v>
      </c>
      <c r="BE80">
        <f t="shared" si="29"/>
        <v>4</v>
      </c>
      <c r="BF80">
        <f t="shared" si="52"/>
        <v>3.2031660684883612E-5</v>
      </c>
      <c r="BG80">
        <f>VLOOKUP(MIN(120,BH80),mortality!$B$4:$H$106,saving_model!BE80+2,FALSE)</f>
        <v>3.8431221764747013E-4</v>
      </c>
      <c r="BH80">
        <f t="shared" si="30"/>
        <v>24</v>
      </c>
      <c r="BI80" s="8">
        <f t="shared" si="53"/>
        <v>1.6821425527395739E-3</v>
      </c>
      <c r="BJ80" s="6">
        <f>VLOOKUP(saving_model!BD80,lapse!$B$4:$C$134,2,FALSE)</f>
        <v>0.02</v>
      </c>
      <c r="BL80">
        <f>discount_curve!K65</f>
        <v>0.95918005686900654</v>
      </c>
    </row>
    <row r="81" spans="1:64" x14ac:dyDescent="0.55000000000000004">
      <c r="A81">
        <f t="shared" si="54"/>
        <v>59</v>
      </c>
      <c r="B81" s="16">
        <f t="shared" ca="1" si="31"/>
        <v>24723.497941481299</v>
      </c>
      <c r="C81" s="16">
        <f t="shared" si="5"/>
        <v>0</v>
      </c>
      <c r="D81">
        <f t="shared" si="32"/>
        <v>1172.9571859032328</v>
      </c>
      <c r="E81">
        <f t="shared" ca="1" si="33"/>
        <v>56227.261801572924</v>
      </c>
      <c r="F81" s="19">
        <f t="shared" si="34"/>
        <v>0</v>
      </c>
      <c r="G81">
        <f t="shared" si="6"/>
        <v>3204.5585676971082</v>
      </c>
      <c r="H81">
        <f t="shared" si="7"/>
        <v>0</v>
      </c>
      <c r="I81" s="16">
        <f t="shared" si="35"/>
        <v>-99119.274806648158</v>
      </c>
      <c r="J81" s="19">
        <f t="shared" si="36"/>
        <v>-184447.55030330271</v>
      </c>
      <c r="K81" s="19"/>
      <c r="L81" s="16">
        <f t="shared" si="8"/>
        <v>0</v>
      </c>
      <c r="M81" s="16">
        <f t="shared" ca="1" si="9"/>
        <v>0</v>
      </c>
      <c r="N81" s="16">
        <f t="shared" si="10"/>
        <v>27920.568547887455</v>
      </c>
      <c r="O81" s="16">
        <f t="shared" si="3"/>
        <v>3204.5585676971082</v>
      </c>
      <c r="P81" s="16">
        <f t="shared" si="4"/>
        <v>0</v>
      </c>
      <c r="Q81" s="16">
        <f t="shared" ca="1" si="11"/>
        <v>24716.009980190345</v>
      </c>
      <c r="R81">
        <f t="shared" si="12"/>
        <v>109.72122972500296</v>
      </c>
      <c r="S81" s="16">
        <f t="shared" si="13"/>
        <v>102.23326842810525</v>
      </c>
      <c r="T81" s="21">
        <f t="shared" si="14"/>
        <v>7.4879612968977085</v>
      </c>
      <c r="U81" s="16">
        <f t="shared" ca="1" si="15"/>
        <v>24723.497941487243</v>
      </c>
      <c r="V81" s="21">
        <f t="shared" ca="1" si="16"/>
        <v>-5.944457370787859E-3</v>
      </c>
      <c r="W81" s="16"/>
      <c r="X81" s="16">
        <f t="shared" si="37"/>
        <v>33504682.257464945</v>
      </c>
      <c r="Y81" s="16">
        <f t="shared" si="17"/>
        <v>0</v>
      </c>
      <c r="Z81" s="19">
        <f t="shared" si="18"/>
        <v>0</v>
      </c>
      <c r="AA81" s="15">
        <f t="shared" si="38"/>
        <v>27920.568547887455</v>
      </c>
      <c r="AB81" s="15">
        <f t="shared" si="39"/>
        <v>109.72122972500296</v>
      </c>
      <c r="AC81" s="15">
        <f t="shared" si="40"/>
        <v>-99119.274806648158</v>
      </c>
      <c r="AD81" s="15">
        <f t="shared" si="41"/>
        <v>1070.7239174751276</v>
      </c>
      <c r="AE81" s="15">
        <f t="shared" si="42"/>
        <v>56227.261801572924</v>
      </c>
      <c r="AF81" s="19">
        <f t="shared" si="43"/>
        <v>33320234.707161635</v>
      </c>
      <c r="AG81" s="20">
        <f t="shared" si="44"/>
        <v>0</v>
      </c>
      <c r="AH81" s="20"/>
      <c r="AI81" s="16">
        <f t="shared" si="19"/>
        <v>0</v>
      </c>
      <c r="AJ81" s="16">
        <f t="shared" si="56"/>
        <v>500000</v>
      </c>
      <c r="AK81" s="16">
        <f t="shared" si="45"/>
        <v>500000</v>
      </c>
      <c r="AL81" s="16">
        <f t="shared" ca="1" si="46"/>
        <v>456420.71609400614</v>
      </c>
      <c r="AM81" s="17">
        <f ca="1">IF($F$13,OFFSET(product_specs!$I$5,MIN(10,saving_model!BD81),saving_model!$F$15),0)</f>
        <v>0</v>
      </c>
      <c r="AN81" s="16">
        <f t="shared" si="21"/>
        <v>456420.71609400614</v>
      </c>
      <c r="AO81" s="16">
        <f t="shared" si="55"/>
        <v>457480.72748262086</v>
      </c>
      <c r="AP81" s="16">
        <f t="shared" si="22"/>
        <v>0</v>
      </c>
      <c r="AQ81" s="16">
        <f t="shared" si="47"/>
        <v>0</v>
      </c>
      <c r="AR81" s="16">
        <f t="shared" si="48"/>
        <v>42519.27251737914</v>
      </c>
      <c r="AS81" s="15">
        <f t="shared" si="23"/>
        <v>381.2339395688507</v>
      </c>
      <c r="AT81" s="24">
        <f t="shared" si="24"/>
        <v>1.4981592008292643</v>
      </c>
      <c r="AU81" s="15">
        <f t="shared" si="49"/>
        <v>-1354.5585796900118</v>
      </c>
      <c r="AV81" s="22">
        <f>return!Q65</f>
        <v>-2.9633877054142665E-3</v>
      </c>
      <c r="AW81" s="7">
        <f t="shared" si="25"/>
        <v>1.050138919840629</v>
      </c>
      <c r="AX81" s="7"/>
      <c r="AY81">
        <f t="shared" si="50"/>
        <v>0</v>
      </c>
      <c r="AZ81">
        <f t="shared" si="26"/>
        <v>73.23736333513142</v>
      </c>
      <c r="BA81">
        <f t="shared" si="27"/>
        <v>2.3459143718064655E-3</v>
      </c>
      <c r="BB81">
        <f t="shared" si="51"/>
        <v>0.12319173915408375</v>
      </c>
      <c r="BD81">
        <f t="shared" si="28"/>
        <v>4</v>
      </c>
      <c r="BE81">
        <f t="shared" si="29"/>
        <v>4</v>
      </c>
      <c r="BF81">
        <f t="shared" si="52"/>
        <v>3.2031660684883612E-5</v>
      </c>
      <c r="BG81">
        <f>VLOOKUP(MIN(120,BH81),mortality!$B$4:$H$106,saving_model!BE81+2,FALSE)</f>
        <v>3.8431221764747013E-4</v>
      </c>
      <c r="BH81">
        <f t="shared" si="30"/>
        <v>24</v>
      </c>
      <c r="BI81" s="8">
        <f t="shared" si="53"/>
        <v>1.6821425527395739E-3</v>
      </c>
      <c r="BJ81" s="6">
        <f>VLOOKUP(saving_model!BD81,lapse!$B$4:$C$134,2,FALSE)</f>
        <v>0.02</v>
      </c>
      <c r="BL81">
        <f>discount_curve!K66</f>
        <v>0.95849107623041763</v>
      </c>
    </row>
    <row r="82" spans="1:64" x14ac:dyDescent="0.55000000000000004">
      <c r="A82">
        <f t="shared" si="54"/>
        <v>60</v>
      </c>
      <c r="B82" s="16">
        <f t="shared" ca="1" si="31"/>
        <v>24578.305892034143</v>
      </c>
      <c r="C82" s="16">
        <f t="shared" si="5"/>
        <v>0</v>
      </c>
      <c r="D82">
        <f t="shared" si="32"/>
        <v>1321.4029573269013</v>
      </c>
      <c r="E82">
        <f t="shared" ca="1" si="33"/>
        <v>56115.614592672369</v>
      </c>
      <c r="F82" s="19">
        <f t="shared" si="34"/>
        <v>0</v>
      </c>
      <c r="G82">
        <f t="shared" si="6"/>
        <v>3201.7193155219306</v>
      </c>
      <c r="H82">
        <f t="shared" si="7"/>
        <v>0</v>
      </c>
      <c r="I82" s="16">
        <f t="shared" si="35"/>
        <v>136829.92543327759</v>
      </c>
      <c r="J82" s="19">
        <f t="shared" si="36"/>
        <v>51612.882675722241</v>
      </c>
      <c r="K82" s="19"/>
      <c r="L82" s="16">
        <f t="shared" si="8"/>
        <v>0</v>
      </c>
      <c r="M82" s="16">
        <f t="shared" ca="1" si="9"/>
        <v>0</v>
      </c>
      <c r="N82" s="16">
        <f t="shared" si="10"/>
        <v>27766.862255968037</v>
      </c>
      <c r="O82" s="16">
        <f t="shared" si="3"/>
        <v>3201.7193155219306</v>
      </c>
      <c r="P82" s="16">
        <f t="shared" si="4"/>
        <v>0</v>
      </c>
      <c r="Q82" s="16">
        <f t="shared" ca="1" si="11"/>
        <v>24565.142940446105</v>
      </c>
      <c r="R82">
        <f t="shared" si="12"/>
        <v>128.65765767383391</v>
      </c>
      <c r="S82" s="16">
        <f t="shared" si="13"/>
        <v>115.49470608595402</v>
      </c>
      <c r="T82" s="21">
        <f t="shared" si="14"/>
        <v>13.162951587879888</v>
      </c>
      <c r="U82" s="16">
        <f t="shared" ca="1" si="15"/>
        <v>24578.305892033986</v>
      </c>
      <c r="V82" s="21">
        <f t="shared" ca="1" si="16"/>
        <v>1.5643308870494366E-4</v>
      </c>
      <c r="W82" s="16"/>
      <c r="X82" s="16">
        <f t="shared" si="37"/>
        <v>33320234.707161643</v>
      </c>
      <c r="Y82" s="16">
        <f t="shared" si="17"/>
        <v>0</v>
      </c>
      <c r="Z82" s="19">
        <f t="shared" si="18"/>
        <v>0</v>
      </c>
      <c r="AA82" s="15">
        <f t="shared" si="38"/>
        <v>27766.862255968037</v>
      </c>
      <c r="AB82" s="15">
        <f t="shared" si="39"/>
        <v>128.65765767383391</v>
      </c>
      <c r="AC82" s="15">
        <f t="shared" si="40"/>
        <v>136829.92543327759</v>
      </c>
      <c r="AD82" s="15">
        <f t="shared" si="41"/>
        <v>1205.9082512409473</v>
      </c>
      <c r="AE82" s="15">
        <f t="shared" si="42"/>
        <v>56115.614592672369</v>
      </c>
      <c r="AF82" s="19">
        <f t="shared" si="43"/>
        <v>33371847.589837365</v>
      </c>
      <c r="AG82" s="20">
        <f t="shared" si="44"/>
        <v>0</v>
      </c>
      <c r="AH82" s="20"/>
      <c r="AI82" s="16">
        <f t="shared" si="19"/>
        <v>0</v>
      </c>
      <c r="AJ82" s="16">
        <f t="shared" si="56"/>
        <v>500000</v>
      </c>
      <c r="AK82" s="16">
        <f t="shared" si="45"/>
        <v>500000</v>
      </c>
      <c r="AL82" s="16">
        <f t="shared" ca="1" si="46"/>
        <v>456298.45330466377</v>
      </c>
      <c r="AM82" s="17">
        <f ca="1">IF($F$13,OFFSET(product_specs!$I$5,MIN(10,saving_model!BD82),saving_model!$F$15),0)</f>
        <v>0</v>
      </c>
      <c r="AN82" s="16">
        <f t="shared" si="21"/>
        <v>456298.45330466377</v>
      </c>
      <c r="AO82" s="16">
        <f t="shared" si="55"/>
        <v>455743.43680416117</v>
      </c>
      <c r="AP82" s="16">
        <f t="shared" si="22"/>
        <v>0</v>
      </c>
      <c r="AQ82" s="16">
        <f t="shared" si="47"/>
        <v>0</v>
      </c>
      <c r="AR82" s="16">
        <f t="shared" si="48"/>
        <v>44256.563195838826</v>
      </c>
      <c r="AS82" s="15">
        <f t="shared" si="23"/>
        <v>379.78619733680102</v>
      </c>
      <c r="AT82" s="24">
        <f t="shared" si="24"/>
        <v>1.7597379968888309</v>
      </c>
      <c r="AU82" s="15">
        <f t="shared" si="49"/>
        <v>1873.1248716726438</v>
      </c>
      <c r="AV82" s="22">
        <f>return!Q66</f>
        <v>4.11348623860186E-3</v>
      </c>
      <c r="AW82" s="7">
        <f t="shared" si="25"/>
        <v>1.051010050099995</v>
      </c>
      <c r="AX82" s="7"/>
      <c r="AY82">
        <f t="shared" si="50"/>
        <v>0</v>
      </c>
      <c r="AZ82">
        <f t="shared" si="26"/>
        <v>73.111825681605538</v>
      </c>
      <c r="BA82">
        <f t="shared" si="27"/>
        <v>2.6428059146538026E-3</v>
      </c>
      <c r="BB82">
        <f t="shared" si="51"/>
        <v>0.12298006751121902</v>
      </c>
      <c r="BD82">
        <f t="shared" si="28"/>
        <v>5</v>
      </c>
      <c r="BE82">
        <f t="shared" si="29"/>
        <v>5</v>
      </c>
      <c r="BF82">
        <f t="shared" si="52"/>
        <v>3.6147447967760371E-5</v>
      </c>
      <c r="BG82">
        <f>VLOOKUP(MIN(120,BH82),mortality!$B$4:$H$106,saving_model!BE82+2,FALSE)</f>
        <v>4.3368314789589071E-4</v>
      </c>
      <c r="BH82">
        <f t="shared" si="30"/>
        <v>25</v>
      </c>
      <c r="BI82" s="8">
        <f t="shared" si="53"/>
        <v>1.6821425527395739E-3</v>
      </c>
      <c r="BJ82" s="6">
        <f>VLOOKUP(saving_model!BD82,lapse!$B$4:$C$134,2,FALSE)</f>
        <v>0.02</v>
      </c>
      <c r="BL82">
        <f>discount_curve!K67</f>
        <v>0.95443869112682778</v>
      </c>
    </row>
    <row r="83" spans="1:64" x14ac:dyDescent="0.55000000000000004">
      <c r="A83">
        <f t="shared" si="54"/>
        <v>61</v>
      </c>
      <c r="B83" s="16">
        <f t="shared" ca="1" si="31"/>
        <v>24622.118416225567</v>
      </c>
      <c r="C83" s="16">
        <f t="shared" si="5"/>
        <v>0</v>
      </c>
      <c r="D83">
        <f t="shared" si="32"/>
        <v>1319.1324841865403</v>
      </c>
      <c r="E83">
        <f t="shared" ca="1" si="33"/>
        <v>56126.37203941193</v>
      </c>
      <c r="F83" s="19">
        <f t="shared" si="34"/>
        <v>0</v>
      </c>
      <c r="G83">
        <f t="shared" si="6"/>
        <v>3198.8694125939728</v>
      </c>
      <c r="H83">
        <f t="shared" si="7"/>
        <v>0</v>
      </c>
      <c r="I83" s="16">
        <f t="shared" si="35"/>
        <v>46549.344969707883</v>
      </c>
      <c r="J83" s="19">
        <f t="shared" si="36"/>
        <v>-38717.147382710129</v>
      </c>
      <c r="K83" s="19"/>
      <c r="L83" s="16">
        <f t="shared" si="8"/>
        <v>0</v>
      </c>
      <c r="M83" s="16">
        <f t="shared" ca="1" si="9"/>
        <v>0</v>
      </c>
      <c r="N83" s="16">
        <f t="shared" si="10"/>
        <v>27809.872991531138</v>
      </c>
      <c r="O83" s="16">
        <f t="shared" si="3"/>
        <v>3198.8694125939728</v>
      </c>
      <c r="P83" s="16">
        <f t="shared" si="4"/>
        <v>0</v>
      </c>
      <c r="Q83" s="16">
        <f t="shared" ca="1" si="11"/>
        <v>24611.003578937165</v>
      </c>
      <c r="R83">
        <f t="shared" si="12"/>
        <v>124.10789582935121</v>
      </c>
      <c r="S83" s="16">
        <f t="shared" si="13"/>
        <v>112.9930585411123</v>
      </c>
      <c r="T83" s="21">
        <f t="shared" si="14"/>
        <v>11.114837288238903</v>
      </c>
      <c r="U83" s="16">
        <f t="shared" ca="1" si="15"/>
        <v>24622.118416225403</v>
      </c>
      <c r="V83" s="21">
        <f t="shared" ca="1" si="16"/>
        <v>1.6370904631912708E-4</v>
      </c>
      <c r="W83" s="16"/>
      <c r="X83" s="16">
        <f t="shared" si="37"/>
        <v>33371847.589837365</v>
      </c>
      <c r="Y83" s="16">
        <f t="shared" si="17"/>
        <v>0</v>
      </c>
      <c r="Z83" s="19">
        <f t="shared" si="18"/>
        <v>0</v>
      </c>
      <c r="AA83" s="15">
        <f t="shared" si="38"/>
        <v>27809.872991531138</v>
      </c>
      <c r="AB83" s="15">
        <f t="shared" si="39"/>
        <v>124.10789582935121</v>
      </c>
      <c r="AC83" s="15">
        <f t="shared" si="40"/>
        <v>46549.344969707883</v>
      </c>
      <c r="AD83" s="15">
        <f t="shared" si="41"/>
        <v>1206.139425645428</v>
      </c>
      <c r="AE83" s="15">
        <f t="shared" si="42"/>
        <v>56126.37203941193</v>
      </c>
      <c r="AF83" s="19">
        <f t="shared" si="43"/>
        <v>33333130.442454655</v>
      </c>
      <c r="AG83" s="20">
        <f t="shared" si="44"/>
        <v>0</v>
      </c>
      <c r="AH83" s="20"/>
      <c r="AI83" s="16">
        <f t="shared" si="19"/>
        <v>0</v>
      </c>
      <c r="AJ83" s="16">
        <f t="shared" si="56"/>
        <v>500000</v>
      </c>
      <c r="AK83" s="16">
        <f t="shared" si="45"/>
        <v>500000</v>
      </c>
      <c r="AL83" s="16">
        <f t="shared" ca="1" si="46"/>
        <v>457171.45173223794</v>
      </c>
      <c r="AM83" s="17">
        <f ca="1">IF($F$13,OFFSET(product_specs!$I$5,MIN(10,saving_model!BD83),saving_model!$F$15),0)</f>
        <v>0</v>
      </c>
      <c r="AN83" s="16">
        <f t="shared" si="21"/>
        <v>457171.45173223794</v>
      </c>
      <c r="AO83" s="16">
        <f t="shared" si="55"/>
        <v>457235.01574050012</v>
      </c>
      <c r="AP83" s="16">
        <f t="shared" si="22"/>
        <v>0</v>
      </c>
      <c r="AQ83" s="16">
        <f t="shared" si="47"/>
        <v>0</v>
      </c>
      <c r="AR83" s="16">
        <f t="shared" si="48"/>
        <v>42764.984259499877</v>
      </c>
      <c r="AS83" s="15">
        <f t="shared" si="23"/>
        <v>381.02917978375012</v>
      </c>
      <c r="AT83" s="24">
        <f t="shared" si="24"/>
        <v>1.7004295476985996</v>
      </c>
      <c r="AU83" s="15">
        <f t="shared" si="49"/>
        <v>638.33120213853965</v>
      </c>
      <c r="AV83" s="22">
        <f>return!Q67</f>
        <v>1.3972376225677152E-3</v>
      </c>
      <c r="AW83" s="7">
        <f t="shared" si="25"/>
        <v>1.0518819029951139</v>
      </c>
      <c r="AX83" s="7"/>
      <c r="AY83">
        <f t="shared" si="50"/>
        <v>0</v>
      </c>
      <c r="AZ83">
        <f t="shared" si="26"/>
        <v>72.986202808179669</v>
      </c>
      <c r="BA83">
        <f t="shared" si="27"/>
        <v>2.6382649683730805E-3</v>
      </c>
      <c r="BB83">
        <f t="shared" si="51"/>
        <v>0.12276875956875091</v>
      </c>
      <c r="BD83">
        <f t="shared" si="28"/>
        <v>5</v>
      </c>
      <c r="BE83">
        <f t="shared" si="29"/>
        <v>5</v>
      </c>
      <c r="BF83">
        <f t="shared" si="52"/>
        <v>3.6147447967760371E-5</v>
      </c>
      <c r="BG83">
        <f>VLOOKUP(MIN(120,BH83),mortality!$B$4:$H$106,saving_model!BE83+2,FALSE)</f>
        <v>4.3368314789589071E-4</v>
      </c>
      <c r="BH83">
        <f t="shared" si="30"/>
        <v>25</v>
      </c>
      <c r="BI83" s="8">
        <f t="shared" si="53"/>
        <v>1.6821425527395739E-3</v>
      </c>
      <c r="BJ83" s="6">
        <f>VLOOKUP(saving_model!BD83,lapse!$B$4:$C$134,2,FALSE)</f>
        <v>0.02</v>
      </c>
      <c r="BL83">
        <f>discount_curve!K68</f>
        <v>0.95369719163868594</v>
      </c>
    </row>
    <row r="84" spans="1:64" x14ac:dyDescent="0.55000000000000004">
      <c r="A84">
        <f t="shared" si="54"/>
        <v>62</v>
      </c>
      <c r="B84" s="16">
        <f t="shared" ca="1" si="31"/>
        <v>24592.916981389251</v>
      </c>
      <c r="C84" s="16">
        <f t="shared" si="5"/>
        <v>0</v>
      </c>
      <c r="D84">
        <f t="shared" si="32"/>
        <v>1316.8659122394165</v>
      </c>
      <c r="E84">
        <f t="shared" ca="1" si="33"/>
        <v>56075.308854088944</v>
      </c>
      <c r="F84" s="19">
        <f t="shared" si="34"/>
        <v>0</v>
      </c>
      <c r="G84">
        <f t="shared" si="6"/>
        <v>3196.0220464114</v>
      </c>
      <c r="H84">
        <f t="shared" si="7"/>
        <v>0</v>
      </c>
      <c r="I84" s="16">
        <f t="shared" si="35"/>
        <v>63188.623188867838</v>
      </c>
      <c r="J84" s="19">
        <f t="shared" si="36"/>
        <v>-21992.490605261177</v>
      </c>
      <c r="K84" s="19"/>
      <c r="L84" s="16">
        <f t="shared" si="8"/>
        <v>0</v>
      </c>
      <c r="M84" s="16">
        <f t="shared" ca="1" si="9"/>
        <v>0</v>
      </c>
      <c r="N84" s="16">
        <f t="shared" si="10"/>
        <v>27777.608702045549</v>
      </c>
      <c r="O84" s="16">
        <f t="shared" si="3"/>
        <v>3196.0220464114</v>
      </c>
      <c r="P84" s="16">
        <f t="shared" si="4"/>
        <v>0</v>
      </c>
      <c r="Q84" s="16">
        <f t="shared" ca="1" si="11"/>
        <v>24581.58665563415</v>
      </c>
      <c r="R84">
        <f t="shared" si="12"/>
        <v>123.15414536503943</v>
      </c>
      <c r="S84" s="16">
        <f t="shared" si="13"/>
        <v>111.82381960838393</v>
      </c>
      <c r="T84" s="21">
        <f t="shared" si="14"/>
        <v>11.330325756655498</v>
      </c>
      <c r="U84" s="16">
        <f t="shared" ca="1" si="15"/>
        <v>24592.916981390805</v>
      </c>
      <c r="V84" s="21">
        <f t="shared" ca="1" si="16"/>
        <v>-1.5534169506281614E-3</v>
      </c>
      <c r="W84" s="16"/>
      <c r="X84" s="16">
        <f t="shared" si="37"/>
        <v>33333130.442454655</v>
      </c>
      <c r="Y84" s="16">
        <f t="shared" si="17"/>
        <v>0</v>
      </c>
      <c r="Z84" s="19">
        <f t="shared" si="18"/>
        <v>0</v>
      </c>
      <c r="AA84" s="15">
        <f t="shared" si="38"/>
        <v>27777.608702045549</v>
      </c>
      <c r="AB84" s="15">
        <f t="shared" si="39"/>
        <v>123.15414536503943</v>
      </c>
      <c r="AC84" s="15">
        <f t="shared" si="40"/>
        <v>63188.623188867838</v>
      </c>
      <c r="AD84" s="15">
        <f t="shared" si="41"/>
        <v>1205.0420926310326</v>
      </c>
      <c r="AE84" s="15">
        <f t="shared" si="42"/>
        <v>56075.308854088944</v>
      </c>
      <c r="AF84" s="19">
        <f t="shared" si="43"/>
        <v>33311137.951849394</v>
      </c>
      <c r="AG84" s="20">
        <f t="shared" si="44"/>
        <v>0</v>
      </c>
      <c r="AH84" s="20"/>
      <c r="AI84" s="16">
        <f t="shared" si="19"/>
        <v>0</v>
      </c>
      <c r="AJ84" s="16">
        <f t="shared" si="56"/>
        <v>500000</v>
      </c>
      <c r="AK84" s="16">
        <f t="shared" si="45"/>
        <v>500000</v>
      </c>
      <c r="AL84" s="16">
        <f t="shared" ca="1" si="46"/>
        <v>457541.68341322604</v>
      </c>
      <c r="AM84" s="17">
        <f ca="1">IF($F$13,OFFSET(product_specs!$I$5,MIN(10,saving_model!BD84),saving_model!$F$15),0)</f>
        <v>0</v>
      </c>
      <c r="AN84" s="16">
        <f t="shared" si="21"/>
        <v>457541.68341322604</v>
      </c>
      <c r="AO84" s="16">
        <f t="shared" si="55"/>
        <v>457490.61733330722</v>
      </c>
      <c r="AP84" s="16">
        <f t="shared" si="22"/>
        <v>0</v>
      </c>
      <c r="AQ84" s="16">
        <f t="shared" si="47"/>
        <v>0</v>
      </c>
      <c r="AR84" s="16">
        <f t="shared" si="48"/>
        <v>42509.382666692778</v>
      </c>
      <c r="AS84" s="15">
        <f t="shared" si="23"/>
        <v>381.24218111108939</v>
      </c>
      <c r="AT84" s="24">
        <f t="shared" si="24"/>
        <v>1.6902662678944811</v>
      </c>
      <c r="AU84" s="15">
        <f t="shared" si="49"/>
        <v>867.99705459556037</v>
      </c>
      <c r="AV84" s="22">
        <f>return!Q68</f>
        <v>1.8988896561915602E-3</v>
      </c>
      <c r="AW84" s="7">
        <f t="shared" si="25"/>
        <v>1.0527544791254393</v>
      </c>
      <c r="AX84" s="7"/>
      <c r="AY84">
        <f t="shared" si="50"/>
        <v>0</v>
      </c>
      <c r="AZ84">
        <f t="shared" si="26"/>
        <v>72.860795783642544</v>
      </c>
      <c r="BA84">
        <f t="shared" si="27"/>
        <v>2.6337318244788331E-3</v>
      </c>
      <c r="BB84">
        <f t="shared" si="51"/>
        <v>0.1225578147017588</v>
      </c>
      <c r="BD84">
        <f t="shared" si="28"/>
        <v>5</v>
      </c>
      <c r="BE84">
        <f t="shared" si="29"/>
        <v>5</v>
      </c>
      <c r="BF84">
        <f t="shared" si="52"/>
        <v>3.6147447967760371E-5</v>
      </c>
      <c r="BG84">
        <f>VLOOKUP(MIN(120,BH84),mortality!$B$4:$H$106,saving_model!BE84+2,FALSE)</f>
        <v>4.3368314789589071E-4</v>
      </c>
      <c r="BH84">
        <f t="shared" si="30"/>
        <v>25</v>
      </c>
      <c r="BI84" s="8">
        <f t="shared" si="53"/>
        <v>1.6821425527395739E-3</v>
      </c>
      <c r="BJ84" s="6">
        <f>VLOOKUP(saving_model!BD84,lapse!$B$4:$C$134,2,FALSE)</f>
        <v>0.02</v>
      </c>
      <c r="BL84">
        <f>discount_curve!K69</f>
        <v>0.95295626821844248</v>
      </c>
    </row>
    <row r="85" spans="1:64" x14ac:dyDescent="0.55000000000000004">
      <c r="A85">
        <f t="shared" si="54"/>
        <v>63</v>
      </c>
      <c r="B85" s="16">
        <f t="shared" ca="1" si="31"/>
        <v>24578.109113878701</v>
      </c>
      <c r="C85" s="16">
        <f t="shared" si="5"/>
        <v>0</v>
      </c>
      <c r="D85">
        <f t="shared" si="32"/>
        <v>1314.6032347823862</v>
      </c>
      <c r="E85">
        <f t="shared" ca="1" si="33"/>
        <v>56076.526850285452</v>
      </c>
      <c r="F85" s="19">
        <f t="shared" si="34"/>
        <v>0</v>
      </c>
      <c r="G85">
        <f t="shared" si="6"/>
        <v>3193.1772147162146</v>
      </c>
      <c r="H85">
        <f t="shared" si="7"/>
        <v>0</v>
      </c>
      <c r="I85" s="16">
        <f t="shared" si="35"/>
        <v>108542.9242062995</v>
      </c>
      <c r="J85" s="19">
        <f t="shared" si="36"/>
        <v>23380.507792636752</v>
      </c>
      <c r="K85" s="19"/>
      <c r="L85" s="16">
        <f t="shared" si="8"/>
        <v>0</v>
      </c>
      <c r="M85" s="16">
        <f t="shared" ca="1" si="9"/>
        <v>0</v>
      </c>
      <c r="N85" s="16">
        <f t="shared" si="10"/>
        <v>27759.281626541164</v>
      </c>
      <c r="O85" s="16">
        <f t="shared" ref="O85:O148" si="57">G85</f>
        <v>3193.1772147162146</v>
      </c>
      <c r="P85" s="16">
        <f t="shared" ref="P85:P148" si="58">H85</f>
        <v>0</v>
      </c>
      <c r="Q85" s="16">
        <f t="shared" ca="1" si="11"/>
        <v>24566.104411824948</v>
      </c>
      <c r="R85">
        <f t="shared" si="12"/>
        <v>121.5396698131248</v>
      </c>
      <c r="S85" s="16">
        <f t="shared" si="13"/>
        <v>109.53496776702218</v>
      </c>
      <c r="T85" s="21">
        <f t="shared" si="14"/>
        <v>12.004702046102622</v>
      </c>
      <c r="U85" s="16">
        <f t="shared" ca="1" si="15"/>
        <v>24578.109113871051</v>
      </c>
      <c r="V85" s="21">
        <f t="shared" ca="1" si="16"/>
        <v>7.6506694313138723E-3</v>
      </c>
      <c r="W85" s="16"/>
      <c r="X85" s="16">
        <f t="shared" si="37"/>
        <v>33311137.951849394</v>
      </c>
      <c r="Y85" s="16">
        <f t="shared" si="17"/>
        <v>0</v>
      </c>
      <c r="Z85" s="19">
        <f t="shared" si="18"/>
        <v>0</v>
      </c>
      <c r="AA85" s="15">
        <f t="shared" si="38"/>
        <v>27759.281626541164</v>
      </c>
      <c r="AB85" s="15">
        <f t="shared" si="39"/>
        <v>121.5396698131248</v>
      </c>
      <c r="AC85" s="15">
        <f t="shared" si="40"/>
        <v>108542.9242062995</v>
      </c>
      <c r="AD85" s="15">
        <f t="shared" si="41"/>
        <v>1205.068267015364</v>
      </c>
      <c r="AE85" s="15">
        <f t="shared" si="42"/>
        <v>56076.526850285452</v>
      </c>
      <c r="AF85" s="19">
        <f t="shared" si="43"/>
        <v>33334518.459642038</v>
      </c>
      <c r="AG85" s="20">
        <f t="shared" si="44"/>
        <v>0</v>
      </c>
      <c r="AH85" s="20"/>
      <c r="AI85" s="16">
        <f t="shared" si="19"/>
        <v>0</v>
      </c>
      <c r="AJ85" s="16">
        <f t="shared" si="56"/>
        <v>500000</v>
      </c>
      <c r="AK85" s="16">
        <f t="shared" si="45"/>
        <v>500000</v>
      </c>
      <c r="AL85" s="16">
        <f t="shared" ca="1" si="46"/>
        <v>458339.1532635495</v>
      </c>
      <c r="AM85" s="17">
        <f ca="1">IF($F$13,OFFSET(product_specs!$I$5,MIN(10,saving_model!BD85),saving_model!$F$15),0)</f>
        <v>0</v>
      </c>
      <c r="AN85" s="16">
        <f t="shared" si="21"/>
        <v>458339.1532635495</v>
      </c>
      <c r="AO85" s="16">
        <f t="shared" si="55"/>
        <v>457975.68194052379</v>
      </c>
      <c r="AP85" s="16">
        <f t="shared" si="22"/>
        <v>0</v>
      </c>
      <c r="AQ85" s="16">
        <f t="shared" si="47"/>
        <v>0</v>
      </c>
      <c r="AR85" s="16">
        <f t="shared" si="48"/>
        <v>42024.318059476209</v>
      </c>
      <c r="AS85" s="15">
        <f t="shared" si="23"/>
        <v>381.64640161710321</v>
      </c>
      <c r="AT85" s="24">
        <f t="shared" si="24"/>
        <v>1.6709790354790817</v>
      </c>
      <c r="AU85" s="15">
        <f t="shared" si="49"/>
        <v>1493.577407356607</v>
      </c>
      <c r="AV85" s="22">
        <f>return!Q69</f>
        <v>3.2639911043821357E-3</v>
      </c>
      <c r="AW85" s="7">
        <f t="shared" si="25"/>
        <v>1.0536277790909225</v>
      </c>
      <c r="AX85" s="7"/>
      <c r="AY85">
        <f t="shared" si="50"/>
        <v>0</v>
      </c>
      <c r="AZ85">
        <f t="shared" si="26"/>
        <v>72.735604237116306</v>
      </c>
      <c r="BA85">
        <f t="shared" si="27"/>
        <v>2.6292064695647723E-3</v>
      </c>
      <c r="BB85">
        <f t="shared" si="51"/>
        <v>0.1223472322863958</v>
      </c>
      <c r="BD85">
        <f t="shared" si="28"/>
        <v>5</v>
      </c>
      <c r="BE85">
        <f t="shared" si="29"/>
        <v>5</v>
      </c>
      <c r="BF85">
        <f t="shared" si="52"/>
        <v>3.6147447967760371E-5</v>
      </c>
      <c r="BG85">
        <f>VLOOKUP(MIN(120,BH85),mortality!$B$4:$H$106,saving_model!BE85+2,FALSE)</f>
        <v>4.3368314789589071E-4</v>
      </c>
      <c r="BH85">
        <f t="shared" si="30"/>
        <v>25</v>
      </c>
      <c r="BI85" s="8">
        <f t="shared" si="53"/>
        <v>1.6821425527395739E-3</v>
      </c>
      <c r="BJ85" s="6">
        <f>VLOOKUP(saving_model!BD85,lapse!$B$4:$C$134,2,FALSE)</f>
        <v>0.02</v>
      </c>
      <c r="BL85">
        <f>discount_curve!K70</f>
        <v>0.95221592041855285</v>
      </c>
    </row>
    <row r="86" spans="1:64" x14ac:dyDescent="0.55000000000000004">
      <c r="A86">
        <f t="shared" si="54"/>
        <v>64</v>
      </c>
      <c r="B86" s="16">
        <f t="shared" ca="1" si="31"/>
        <v>24598.320378885852</v>
      </c>
      <c r="C86" s="16">
        <f t="shared" ref="C86:C149" si="59">AI86*AZ86</f>
        <v>0</v>
      </c>
      <c r="D86">
        <f t="shared" si="32"/>
        <v>1312.3444451238227</v>
      </c>
      <c r="E86">
        <f t="shared" ca="1" si="33"/>
        <v>56031.889126173832</v>
      </c>
      <c r="F86" s="19">
        <f t="shared" si="34"/>
        <v>0</v>
      </c>
      <c r="G86">
        <f t="shared" ref="G86:G149" si="60">AZ86*($F$7/12*AW86+IF(A86=0, $F$8,0))</f>
        <v>3190.3349152524261</v>
      </c>
      <c r="H86">
        <f t="shared" ref="H86:H149" si="61">C86*$F$9</f>
        <v>0</v>
      </c>
      <c r="I86" s="16">
        <f t="shared" si="35"/>
        <v>8825.4085084967974</v>
      </c>
      <c r="J86" s="19">
        <f t="shared" si="36"/>
        <v>-76307.480356939137</v>
      </c>
      <c r="K86" s="19"/>
      <c r="L86" s="16">
        <f t="shared" ref="L86:L149" si="62">C86*$F$10</f>
        <v>0</v>
      </c>
      <c r="M86" s="16">
        <f t="shared" ref="M86:M149" ca="1" si="63">AE86-AL86*BB86</f>
        <v>0</v>
      </c>
      <c r="N86" s="16">
        <f t="shared" ref="N86:N149" si="64">AA86</f>
        <v>27778.765383035025</v>
      </c>
      <c r="O86" s="16">
        <f t="shared" si="57"/>
        <v>3190.3349152524261</v>
      </c>
      <c r="P86" s="16">
        <f t="shared" si="58"/>
        <v>0</v>
      </c>
      <c r="Q86" s="16">
        <f t="shared" ref="Q86:Q149" ca="1" si="65">SUM(L86:N86)-SUM(O86:P86)</f>
        <v>24588.4304677826</v>
      </c>
      <c r="R86">
        <f t="shared" ref="R86:R149" si="66">AB86</f>
        <v>118.12534093092113</v>
      </c>
      <c r="S86" s="16">
        <f t="shared" ref="S86:S149" si="67">D86-AD86</f>
        <v>108.23542982856452</v>
      </c>
      <c r="T86" s="21">
        <f t="shared" ref="T86:T149" si="68">R86-S86</f>
        <v>9.8899111023566064</v>
      </c>
      <c r="U86" s="16">
        <f t="shared" ref="U86:U149" ca="1" si="69">Q86+T86</f>
        <v>24598.320378884957</v>
      </c>
      <c r="V86" s="21">
        <f t="shared" ref="V86:V149" ca="1" si="70">(B86-U86)*10^6</f>
        <v>8.9494278654456139E-4</v>
      </c>
      <c r="W86" s="16"/>
      <c r="X86" s="16">
        <f t="shared" si="37"/>
        <v>33334518.45964203</v>
      </c>
      <c r="Y86" s="16">
        <f t="shared" ref="Y86:Y141" si="71">AO86*AY86</f>
        <v>0</v>
      </c>
      <c r="Z86" s="19">
        <f t="shared" ref="Z86:Z149" si="72">C86-L86</f>
        <v>0</v>
      </c>
      <c r="AA86" s="15">
        <f t="shared" si="38"/>
        <v>27778.765383035025</v>
      </c>
      <c r="AB86" s="15">
        <f t="shared" si="39"/>
        <v>118.12534093092113</v>
      </c>
      <c r="AC86" s="15">
        <f t="shared" si="40"/>
        <v>8825.4085084967974</v>
      </c>
      <c r="AD86" s="15">
        <f t="shared" si="41"/>
        <v>1204.1090152952581</v>
      </c>
      <c r="AE86" s="15">
        <f t="shared" si="42"/>
        <v>56031.889126173832</v>
      </c>
      <c r="AF86" s="19">
        <f t="shared" si="43"/>
        <v>33258210.979285095</v>
      </c>
      <c r="AG86" s="20">
        <f t="shared" si="44"/>
        <v>0</v>
      </c>
      <c r="AH86" s="20"/>
      <c r="AI86" s="16">
        <f t="shared" ref="AI86:AI149" si="73">IF(AND($C$7="SINGLE",A86=0),1,0)*$C$8+IF(AND($C$7="LEVEL",A86&lt;$C$10*12),1,0)*$C$8</f>
        <v>0</v>
      </c>
      <c r="AJ86" s="16">
        <f t="shared" si="56"/>
        <v>500000</v>
      </c>
      <c r="AK86" s="16">
        <f t="shared" si="45"/>
        <v>500000</v>
      </c>
      <c r="AL86" s="16">
        <f t="shared" ca="1" si="46"/>
        <v>458762.56792539242</v>
      </c>
      <c r="AM86" s="17">
        <f ca="1">IF($F$13,OFFSET(product_specs!$I$5,MIN(10,saving_model!BD86),saving_model!$F$15),0)</f>
        <v>0</v>
      </c>
      <c r="AN86" s="16">
        <f t="shared" ref="AN86:AN149" si="74">(AO86+AP86-AS86-AT86+AU86/2)*IF(A86&lt;$C$10*12,1,0)</f>
        <v>458762.56792539242</v>
      </c>
      <c r="AO86" s="16">
        <f t="shared" si="55"/>
        <v>459085.94196722779</v>
      </c>
      <c r="AP86" s="16">
        <f t="shared" ref="AP86:AP149" si="75">AI86*(1-$F$10)</f>
        <v>0</v>
      </c>
      <c r="AQ86" s="16">
        <f t="shared" si="47"/>
        <v>0</v>
      </c>
      <c r="AR86" s="16">
        <f t="shared" si="48"/>
        <v>40914.058032772213</v>
      </c>
      <c r="AS86" s="15">
        <f t="shared" ref="AS86:AS149" si="76">(AO86+AP86-AQ86)*$F$11/12</f>
        <v>382.57161830602314</v>
      </c>
      <c r="AT86" s="24">
        <f t="shared" ref="AT86:AT149" si="77">AR86*BF86*(1+$F$12)</f>
        <v>1.6268326622785181</v>
      </c>
      <c r="AU86" s="15">
        <f t="shared" si="49"/>
        <v>121.64881826592718</v>
      </c>
      <c r="AV86" s="22">
        <f>return!Q70</f>
        <v>2.6520243270367061E-4</v>
      </c>
      <c r="AW86" s="7">
        <f t="shared" ref="AW86:AW149" si="78">IF(A86=0,1,AW85*(1+$F$6)^(1/12))</f>
        <v>1.0545018034920124</v>
      </c>
      <c r="AX86" s="7"/>
      <c r="AY86">
        <f t="shared" si="50"/>
        <v>0</v>
      </c>
      <c r="AZ86">
        <f t="shared" ref="AZ86:AZ149" si="79">IF(A86=0,$C$11,AZ85-BA85-BB85-AY86)</f>
        <v>72.610627798360341</v>
      </c>
      <c r="BA86">
        <f t="shared" ref="BA86:BA149" si="80">IFERROR(AZ86*BF86,0)</f>
        <v>2.6246888902476452E-3</v>
      </c>
      <c r="BB86">
        <f t="shared" si="51"/>
        <v>0.12213701169988694</v>
      </c>
      <c r="BD86">
        <f t="shared" ref="BD86:BD149" si="81">FLOOR(A86/12,1)</f>
        <v>5</v>
      </c>
      <c r="BE86">
        <f t="shared" ref="BE86:BE149" si="82">MIN(BD86,5)</f>
        <v>5</v>
      </c>
      <c r="BF86">
        <f t="shared" si="52"/>
        <v>3.6147447967760371E-5</v>
      </c>
      <c r="BG86">
        <f>VLOOKUP(MIN(120,BH86),mortality!$B$4:$H$106,saving_model!BE86+2,FALSE)</f>
        <v>4.3368314789589071E-4</v>
      </c>
      <c r="BH86">
        <f t="shared" ref="BH86:BH149" si="83">$C$9+BD86</f>
        <v>25</v>
      </c>
      <c r="BI86" s="8">
        <f t="shared" si="53"/>
        <v>1.6821425527395739E-3</v>
      </c>
      <c r="BJ86" s="6">
        <f>VLOOKUP(saving_model!BD86,lapse!$B$4:$C$134,2,FALSE)</f>
        <v>0.02</v>
      </c>
      <c r="BL86">
        <f>discount_curve!K71</f>
        <v>0.95147614779181944</v>
      </c>
    </row>
    <row r="87" spans="1:64" x14ac:dyDescent="0.55000000000000004">
      <c r="A87">
        <f t="shared" si="54"/>
        <v>65</v>
      </c>
      <c r="B87" s="16">
        <f t="shared" ref="B87:B150" ca="1" si="84">C87-SUM(D87:H87)+I87-J87</f>
        <v>24546.505106646393</v>
      </c>
      <c r="C87" s="16">
        <f t="shared" si="59"/>
        <v>0</v>
      </c>
      <c r="D87">
        <f t="shared" ref="D87:D150" si="85">AK87*BA87</f>
        <v>1310.089536583597</v>
      </c>
      <c r="E87">
        <f t="shared" ref="E87:E150" ca="1" si="86">AL87*BB87</f>
        <v>56316.949442285666</v>
      </c>
      <c r="F87" s="19">
        <f t="shared" ref="F87:F150" si="87">Y87</f>
        <v>0</v>
      </c>
      <c r="G87">
        <f t="shared" si="60"/>
        <v>3187.4951457660541</v>
      </c>
      <c r="H87">
        <f t="shared" si="61"/>
        <v>0</v>
      </c>
      <c r="I87" s="16">
        <f t="shared" ref="I87:I150" si="88">AC87</f>
        <v>499829.63565279171</v>
      </c>
      <c r="J87" s="19">
        <f t="shared" ref="J87:J150" si="89">X88-X87</f>
        <v>414468.59642150998</v>
      </c>
      <c r="K87" s="19"/>
      <c r="L87" s="16">
        <f t="shared" si="62"/>
        <v>0</v>
      </c>
      <c r="M87" s="16">
        <f t="shared" ca="1" si="63"/>
        <v>0</v>
      </c>
      <c r="N87" s="16">
        <f t="shared" si="64"/>
        <v>27715.175816070907</v>
      </c>
      <c r="O87" s="16">
        <f t="shared" si="57"/>
        <v>3187.4951457660541</v>
      </c>
      <c r="P87" s="16">
        <f t="shared" si="58"/>
        <v>0</v>
      </c>
      <c r="Q87" s="16">
        <f t="shared" ca="1" si="65"/>
        <v>24527.680670304853</v>
      </c>
      <c r="R87">
        <f t="shared" si="66"/>
        <v>118.67909428000161</v>
      </c>
      <c r="S87" s="16">
        <f t="shared" si="67"/>
        <v>99.854657929346104</v>
      </c>
      <c r="T87" s="21">
        <f t="shared" si="68"/>
        <v>18.824436350655503</v>
      </c>
      <c r="U87" s="16">
        <f t="shared" ca="1" si="69"/>
        <v>24546.50510665551</v>
      </c>
      <c r="V87" s="21">
        <f t="shared" ca="1" si="70"/>
        <v>-9.1167748905718327E-3</v>
      </c>
      <c r="W87" s="16"/>
      <c r="X87" s="16">
        <f t="shared" ref="X87:X150" si="90">AO87*SUM(AY87:AZ87)</f>
        <v>33258210.979285091</v>
      </c>
      <c r="Y87" s="16">
        <f t="shared" si="71"/>
        <v>0</v>
      </c>
      <c r="Z87" s="19">
        <f t="shared" si="72"/>
        <v>0</v>
      </c>
      <c r="AA87" s="15">
        <f t="shared" ref="AA87:AA150" si="91">AZ87*AS87</f>
        <v>27715.175816070907</v>
      </c>
      <c r="AB87" s="15">
        <f t="shared" ref="AB87:AB150" si="92">AT87*AZ87</f>
        <v>118.67909428000161</v>
      </c>
      <c r="AC87" s="15">
        <f t="shared" ref="AC87:AC150" si="93">(AZ87-BA87-BB87)*AU87+(BA87+BB87)*AU87/2</f>
        <v>499829.63565279171</v>
      </c>
      <c r="AD87" s="15">
        <f t="shared" ref="AD87:AD150" si="94">AN87*BA87</f>
        <v>1210.2348786542509</v>
      </c>
      <c r="AE87" s="15">
        <f t="shared" ref="AE87:AE150" si="95">AN87*BB87</f>
        <v>56316.949442285666</v>
      </c>
      <c r="AF87" s="19">
        <f t="shared" ref="AF87:AF150" si="96">X87-Y87+Z87-AA87-AB87+AC87-AD87-AE87</f>
        <v>33672679.575706594</v>
      </c>
      <c r="AG87" s="20">
        <f t="shared" ref="AG87:AG150" si="97">X88-AF87</f>
        <v>0</v>
      </c>
      <c r="AH87" s="20"/>
      <c r="AI87" s="16">
        <f t="shared" si="73"/>
        <v>0</v>
      </c>
      <c r="AJ87" s="16">
        <f t="shared" si="56"/>
        <v>500000</v>
      </c>
      <c r="AK87" s="16">
        <f t="shared" ref="AK87:AK150" si="98">MAX(AJ87, AN87)</f>
        <v>500000</v>
      </c>
      <c r="AL87" s="16">
        <f t="shared" ref="AL87:AL150" ca="1" si="99">AN87*(1-AM87)</f>
        <v>461890.13989465818</v>
      </c>
      <c r="AM87" s="17">
        <f ca="1">IF($F$13,OFFSET(product_specs!$I$5,MIN(10,saving_model!BD87),saving_model!$F$15),0)</f>
        <v>0</v>
      </c>
      <c r="AN87" s="16">
        <f t="shared" si="74"/>
        <v>461890.13989465818</v>
      </c>
      <c r="AO87" s="16">
        <f t="shared" si="55"/>
        <v>458823.39233452542</v>
      </c>
      <c r="AP87" s="16">
        <f t="shared" si="75"/>
        <v>0</v>
      </c>
      <c r="AQ87" s="16">
        <f t="shared" ref="AQ87:AQ150" si="100">IF(A87=$C$10*12,AO87,0)</f>
        <v>0</v>
      </c>
      <c r="AR87" s="16">
        <f t="shared" ref="AR87:AR150" si="101">MAX(0,AJ87-SUM(AO87:AP87))</f>
        <v>41176.607665474585</v>
      </c>
      <c r="AS87" s="15">
        <f t="shared" si="76"/>
        <v>382.35282694543781</v>
      </c>
      <c r="AT87" s="24">
        <f t="shared" si="77"/>
        <v>1.6372722113842881</v>
      </c>
      <c r="AU87" s="15">
        <f t="shared" ref="AU87:AU150" si="102">(AO87+AP87-AQ87-AS87-AT87)*AV87</f>
        <v>6901.4753185791733</v>
      </c>
      <c r="AV87" s="22">
        <f>return!Q71</f>
        <v>1.5054280423818955E-2</v>
      </c>
      <c r="AW87" s="7">
        <f t="shared" si="78"/>
        <v>1.0553765529296557</v>
      </c>
      <c r="AX87" s="7"/>
      <c r="AY87">
        <f t="shared" ref="AY87:AY150" si="103">IF(A87=12*$C$10,AZ86-BA86-BB86,0)</f>
        <v>0</v>
      </c>
      <c r="AZ87">
        <f t="shared" si="79"/>
        <v>72.485866097770199</v>
      </c>
      <c r="BA87">
        <f t="shared" si="80"/>
        <v>2.6201790731671939E-3</v>
      </c>
      <c r="BB87">
        <f t="shared" ref="BB87:BB150" si="104">(AZ87-BA87)*BI87</f>
        <v>0.12192715232052734</v>
      </c>
      <c r="BD87">
        <f t="shared" si="81"/>
        <v>5</v>
      </c>
      <c r="BE87">
        <f t="shared" si="82"/>
        <v>5</v>
      </c>
      <c r="BF87">
        <f t="shared" ref="BF87:BF150" si="105">1-(1-BG87)^(1/12)</f>
        <v>3.6147447967760371E-5</v>
      </c>
      <c r="BG87">
        <f>VLOOKUP(MIN(120,BH87),mortality!$B$4:$H$106,saving_model!BE87+2,FALSE)</f>
        <v>4.3368314789589071E-4</v>
      </c>
      <c r="BH87">
        <f t="shared" si="83"/>
        <v>25</v>
      </c>
      <c r="BI87" s="8">
        <f t="shared" ref="BI87:BI150" si="106">1-(1-BJ87)^(1/12)</f>
        <v>1.6821425527395739E-3</v>
      </c>
      <c r="BJ87" s="6">
        <f>VLOOKUP(saving_model!BD87,lapse!$B$4:$C$134,2,FALSE)</f>
        <v>0.02</v>
      </c>
      <c r="BL87">
        <f>discount_curve!K72</f>
        <v>0.95073694989139301</v>
      </c>
    </row>
    <row r="88" spans="1:64" x14ac:dyDescent="0.55000000000000004">
      <c r="A88">
        <f t="shared" ref="A88:A151" si="107">A87+1</f>
        <v>66</v>
      </c>
      <c r="B88" s="16">
        <f t="shared" ca="1" si="84"/>
        <v>24895.120139959035</v>
      </c>
      <c r="C88" s="16">
        <f t="shared" si="59"/>
        <v>0</v>
      </c>
      <c r="D88">
        <f t="shared" si="85"/>
        <v>1307.8385024930587</v>
      </c>
      <c r="E88">
        <f t="shared" ca="1" si="86"/>
        <v>57112.333773770406</v>
      </c>
      <c r="F88" s="19">
        <f t="shared" si="87"/>
        <v>0</v>
      </c>
      <c r="G88">
        <f t="shared" si="60"/>
        <v>3184.6579040051256</v>
      </c>
      <c r="H88">
        <f t="shared" si="61"/>
        <v>0</v>
      </c>
      <c r="I88" s="16">
        <f t="shared" si="88"/>
        <v>617158.66626894346</v>
      </c>
      <c r="J88" s="19">
        <f t="shared" si="89"/>
        <v>530658.71594871581</v>
      </c>
      <c r="K88" s="19"/>
      <c r="L88" s="16">
        <f t="shared" si="62"/>
        <v>0</v>
      </c>
      <c r="M88" s="16">
        <f t="shared" ca="1" si="63"/>
        <v>0</v>
      </c>
      <c r="N88" s="16">
        <f t="shared" si="64"/>
        <v>28060.566313088832</v>
      </c>
      <c r="O88" s="16">
        <f t="shared" si="57"/>
        <v>3184.6579040051256</v>
      </c>
      <c r="P88" s="16">
        <f t="shared" si="58"/>
        <v>0</v>
      </c>
      <c r="Q88" s="16">
        <f t="shared" ca="1" si="65"/>
        <v>24875.908409083706</v>
      </c>
      <c r="R88">
        <f t="shared" si="66"/>
        <v>99.722776554650636</v>
      </c>
      <c r="S88" s="16">
        <f t="shared" si="67"/>
        <v>80.511045681952737</v>
      </c>
      <c r="T88" s="21">
        <f t="shared" si="68"/>
        <v>19.211730872697899</v>
      </c>
      <c r="U88" s="16">
        <f t="shared" ca="1" si="69"/>
        <v>24895.120139956405</v>
      </c>
      <c r="V88" s="21">
        <f t="shared" ca="1" si="70"/>
        <v>2.6302586775273085E-3</v>
      </c>
      <c r="W88" s="16"/>
      <c r="X88" s="16">
        <f t="shared" si="90"/>
        <v>33672679.575706601</v>
      </c>
      <c r="Y88" s="16">
        <f t="shared" si="71"/>
        <v>0</v>
      </c>
      <c r="Z88" s="19">
        <f t="shared" si="72"/>
        <v>0</v>
      </c>
      <c r="AA88" s="15">
        <f t="shared" si="91"/>
        <v>28060.566313088832</v>
      </c>
      <c r="AB88" s="15">
        <f t="shared" si="92"/>
        <v>99.722776554650636</v>
      </c>
      <c r="AC88" s="15">
        <f t="shared" si="93"/>
        <v>617158.66626894346</v>
      </c>
      <c r="AD88" s="15">
        <f t="shared" si="94"/>
        <v>1227.327456811106</v>
      </c>
      <c r="AE88" s="15">
        <f t="shared" si="95"/>
        <v>57112.333773770406</v>
      </c>
      <c r="AF88" s="19">
        <f t="shared" si="96"/>
        <v>34203338.291655324</v>
      </c>
      <c r="AG88" s="20">
        <f t="shared" si="97"/>
        <v>0</v>
      </c>
      <c r="AH88" s="20"/>
      <c r="AI88" s="16">
        <f t="shared" si="73"/>
        <v>0</v>
      </c>
      <c r="AJ88" s="16">
        <f t="shared" si="56"/>
        <v>500000</v>
      </c>
      <c r="AK88" s="16">
        <f t="shared" si="98"/>
        <v>500000</v>
      </c>
      <c r="AL88" s="16">
        <f t="shared" ca="1" si="99"/>
        <v>469219.80598962377</v>
      </c>
      <c r="AM88" s="17">
        <f ca="1">IF($F$13,OFFSET(product_specs!$I$5,MIN(10,saving_model!BD88),saving_model!$F$15),0)</f>
        <v>0</v>
      </c>
      <c r="AN88" s="16">
        <f t="shared" si="74"/>
        <v>469219.80598962377</v>
      </c>
      <c r="AO88" s="16">
        <f t="shared" ref="AO88:AO151" si="108">AO87+AP87-AQ87+AU87-AS87-AT87</f>
        <v>465340.87755394779</v>
      </c>
      <c r="AP88" s="16">
        <f t="shared" si="75"/>
        <v>0</v>
      </c>
      <c r="AQ88" s="16">
        <f t="shared" si="100"/>
        <v>0</v>
      </c>
      <c r="AR88" s="16">
        <f t="shared" si="101"/>
        <v>34659.122446052206</v>
      </c>
      <c r="AS88" s="15">
        <f t="shared" si="76"/>
        <v>387.78406462828985</v>
      </c>
      <c r="AT88" s="24">
        <f t="shared" si="77"/>
        <v>1.3781227077495986</v>
      </c>
      <c r="AU88" s="15">
        <f t="shared" si="102"/>
        <v>8536.1812460241381</v>
      </c>
      <c r="AV88" s="22">
        <f>return!Q72</f>
        <v>1.83592854137411E-2</v>
      </c>
      <c r="AW88" s="7">
        <f t="shared" si="78"/>
        <v>1.056252028005298</v>
      </c>
      <c r="AX88" s="7"/>
      <c r="AY88">
        <f t="shared" si="103"/>
        <v>0</v>
      </c>
      <c r="AZ88">
        <f t="shared" si="79"/>
        <v>72.361318766376513</v>
      </c>
      <c r="BA88">
        <f t="shared" si="80"/>
        <v>2.6156770049861173E-3</v>
      </c>
      <c r="BB88">
        <f t="shared" si="104"/>
        <v>0.12171765352768033</v>
      </c>
      <c r="BD88">
        <f t="shared" si="81"/>
        <v>5</v>
      </c>
      <c r="BE88">
        <f t="shared" si="82"/>
        <v>5</v>
      </c>
      <c r="BF88">
        <f t="shared" si="105"/>
        <v>3.6147447967760371E-5</v>
      </c>
      <c r="BG88">
        <f>VLOOKUP(MIN(120,BH88),mortality!$B$4:$H$106,saving_model!BE88+2,FALSE)</f>
        <v>4.3368314789589071E-4</v>
      </c>
      <c r="BH88">
        <f t="shared" si="83"/>
        <v>25</v>
      </c>
      <c r="BI88" s="8">
        <f t="shared" si="106"/>
        <v>1.6821425527395739E-3</v>
      </c>
      <c r="BJ88" s="6">
        <f>VLOOKUP(saving_model!BD88,lapse!$B$4:$C$134,2,FALSE)</f>
        <v>0.02</v>
      </c>
      <c r="BL88">
        <f>discount_curve!K73</f>
        <v>0.94999832627077108</v>
      </c>
    </row>
    <row r="89" spans="1:64" x14ac:dyDescent="0.55000000000000004">
      <c r="A89">
        <f t="shared" si="107"/>
        <v>67</v>
      </c>
      <c r="B89" s="16">
        <f t="shared" ca="1" si="84"/>
        <v>25329.150838995891</v>
      </c>
      <c r="C89" s="16">
        <f t="shared" si="59"/>
        <v>0</v>
      </c>
      <c r="D89">
        <f t="shared" si="85"/>
        <v>1305.5913361950145</v>
      </c>
      <c r="E89">
        <f t="shared" ca="1" si="86"/>
        <v>57591.877573925791</v>
      </c>
      <c r="F89" s="19">
        <f t="shared" si="87"/>
        <v>0</v>
      </c>
      <c r="G89">
        <f t="shared" si="60"/>
        <v>3181.8231877196704</v>
      </c>
      <c r="H89">
        <f t="shared" si="61"/>
        <v>0</v>
      </c>
      <c r="I89" s="16">
        <f t="shared" si="88"/>
        <v>127278.69382753837</v>
      </c>
      <c r="J89" s="19">
        <f t="shared" si="89"/>
        <v>39870.250890702009</v>
      </c>
      <c r="K89" s="19"/>
      <c r="L89" s="16">
        <f t="shared" si="62"/>
        <v>0</v>
      </c>
      <c r="M89" s="16">
        <f t="shared" ca="1" si="63"/>
        <v>0</v>
      </c>
      <c r="N89" s="16">
        <f t="shared" si="64"/>
        <v>28502.781909712765</v>
      </c>
      <c r="O89" s="16">
        <f t="shared" si="57"/>
        <v>3181.8231877196704</v>
      </c>
      <c r="P89" s="16">
        <f t="shared" si="58"/>
        <v>0</v>
      </c>
      <c r="Q89" s="16">
        <f t="shared" ca="1" si="65"/>
        <v>25320.958721993095</v>
      </c>
      <c r="R89">
        <f t="shared" si="66"/>
        <v>76.150739471068036</v>
      </c>
      <c r="S89" s="16">
        <f t="shared" si="67"/>
        <v>67.958622466801899</v>
      </c>
      <c r="T89" s="21">
        <f t="shared" si="68"/>
        <v>8.1921170042661373</v>
      </c>
      <c r="U89" s="16">
        <f t="shared" ca="1" si="69"/>
        <v>25329.150838997361</v>
      </c>
      <c r="V89" s="21">
        <f t="shared" ca="1" si="70"/>
        <v>-1.469743438065052E-3</v>
      </c>
      <c r="W89" s="16"/>
      <c r="X89" s="16">
        <f t="shared" si="90"/>
        <v>34203338.291655317</v>
      </c>
      <c r="Y89" s="16">
        <f t="shared" si="71"/>
        <v>0</v>
      </c>
      <c r="Z89" s="19">
        <f t="shared" si="72"/>
        <v>0</v>
      </c>
      <c r="AA89" s="15">
        <f t="shared" si="91"/>
        <v>28502.781909712765</v>
      </c>
      <c r="AB89" s="15">
        <f t="shared" si="92"/>
        <v>76.150739471068036</v>
      </c>
      <c r="AC89" s="15">
        <f t="shared" si="93"/>
        <v>127278.69382753837</v>
      </c>
      <c r="AD89" s="15">
        <f t="shared" si="94"/>
        <v>1237.6327137282126</v>
      </c>
      <c r="AE89" s="15">
        <f t="shared" si="95"/>
        <v>57591.877573925791</v>
      </c>
      <c r="AF89" s="19">
        <f t="shared" si="96"/>
        <v>34243208.542546026</v>
      </c>
      <c r="AG89" s="20">
        <f t="shared" si="97"/>
        <v>0</v>
      </c>
      <c r="AH89" s="20"/>
      <c r="AI89" s="16">
        <f t="shared" si="73"/>
        <v>0</v>
      </c>
      <c r="AJ89" s="16">
        <f t="shared" si="56"/>
        <v>500000</v>
      </c>
      <c r="AK89" s="16">
        <f t="shared" si="98"/>
        <v>500000</v>
      </c>
      <c r="AL89" s="16">
        <f t="shared" ca="1" si="99"/>
        <v>473974.00680336199</v>
      </c>
      <c r="AM89" s="17">
        <f ca="1">IF($F$13,OFFSET(product_specs!$I$5,MIN(10,saving_model!BD89),saving_model!$F$15),0)</f>
        <v>0</v>
      </c>
      <c r="AN89" s="16">
        <f t="shared" si="74"/>
        <v>473974.00680336199</v>
      </c>
      <c r="AO89" s="16">
        <f t="shared" si="108"/>
        <v>473487.89661263587</v>
      </c>
      <c r="AP89" s="16">
        <f t="shared" si="75"/>
        <v>0</v>
      </c>
      <c r="AQ89" s="16">
        <f t="shared" si="100"/>
        <v>0</v>
      </c>
      <c r="AR89" s="16">
        <f t="shared" si="101"/>
        <v>26512.103387364128</v>
      </c>
      <c r="AS89" s="15">
        <f t="shared" si="76"/>
        <v>394.57324717719661</v>
      </c>
      <c r="AT89" s="24">
        <f t="shared" si="77"/>
        <v>1.0541793654816911</v>
      </c>
      <c r="AU89" s="15">
        <f t="shared" si="102"/>
        <v>1763.4752345375068</v>
      </c>
      <c r="AV89" s="22">
        <f>return!Q73</f>
        <v>3.7275503097342622E-3</v>
      </c>
      <c r="AW89" s="7">
        <f t="shared" si="78"/>
        <v>1.0571282293208839</v>
      </c>
      <c r="AX89" s="7"/>
      <c r="AY89">
        <f t="shared" si="103"/>
        <v>0</v>
      </c>
      <c r="AZ89">
        <f t="shared" si="79"/>
        <v>72.236985435843849</v>
      </c>
      <c r="BA89">
        <f t="shared" si="80"/>
        <v>2.6111826723900292E-3</v>
      </c>
      <c r="BB89">
        <f t="shared" si="104"/>
        <v>0.12150851470177558</v>
      </c>
      <c r="BD89">
        <f t="shared" si="81"/>
        <v>5</v>
      </c>
      <c r="BE89">
        <f t="shared" si="82"/>
        <v>5</v>
      </c>
      <c r="BF89">
        <f t="shared" si="105"/>
        <v>3.6147447967760371E-5</v>
      </c>
      <c r="BG89">
        <f>VLOOKUP(MIN(120,BH89),mortality!$B$4:$H$106,saving_model!BE89+2,FALSE)</f>
        <v>4.3368314789589071E-4</v>
      </c>
      <c r="BH89">
        <f t="shared" si="83"/>
        <v>25</v>
      </c>
      <c r="BI89" s="8">
        <f t="shared" si="106"/>
        <v>1.6821425527395739E-3</v>
      </c>
      <c r="BJ89" s="6">
        <f>VLOOKUP(saving_model!BD89,lapse!$B$4:$C$134,2,FALSE)</f>
        <v>0.02</v>
      </c>
      <c r="BL89">
        <f>discount_curve!K74</f>
        <v>0.94926027648379774</v>
      </c>
    </row>
    <row r="90" spans="1:64" x14ac:dyDescent="0.55000000000000004">
      <c r="A90">
        <f t="shared" si="107"/>
        <v>68</v>
      </c>
      <c r="B90" s="16">
        <f t="shared" ca="1" si="84"/>
        <v>25357.240326430066</v>
      </c>
      <c r="C90" s="16">
        <f t="shared" si="59"/>
        <v>0</v>
      </c>
      <c r="D90">
        <f t="shared" si="85"/>
        <v>1303.3480310437112</v>
      </c>
      <c r="E90">
        <f t="shared" ca="1" si="86"/>
        <v>57305.309921006803</v>
      </c>
      <c r="F90" s="19">
        <f t="shared" si="87"/>
        <v>0</v>
      </c>
      <c r="G90">
        <f t="shared" si="60"/>
        <v>3178.9909946617195</v>
      </c>
      <c r="H90">
        <f t="shared" si="61"/>
        <v>0</v>
      </c>
      <c r="I90" s="16">
        <f t="shared" si="88"/>
        <v>-292772.03888592328</v>
      </c>
      <c r="J90" s="19">
        <f t="shared" si="89"/>
        <v>-379916.92815906554</v>
      </c>
      <c r="K90" s="19"/>
      <c r="L90" s="16">
        <f t="shared" si="62"/>
        <v>0</v>
      </c>
      <c r="M90" s="16">
        <f t="shared" ca="1" si="63"/>
        <v>0</v>
      </c>
      <c r="N90" s="16">
        <f t="shared" si="64"/>
        <v>28536.007118788344</v>
      </c>
      <c r="O90" s="16">
        <f t="shared" si="57"/>
        <v>3178.9909946617195</v>
      </c>
      <c r="P90" s="16">
        <f t="shared" si="58"/>
        <v>0</v>
      </c>
      <c r="Q90" s="16">
        <f t="shared" ca="1" si="65"/>
        <v>25357.016124126625</v>
      </c>
      <c r="R90">
        <f t="shared" si="66"/>
        <v>72.097775203147705</v>
      </c>
      <c r="S90" s="16">
        <f t="shared" si="67"/>
        <v>71.873572904467665</v>
      </c>
      <c r="T90" s="21">
        <f t="shared" si="68"/>
        <v>0.22420229868004071</v>
      </c>
      <c r="U90" s="16">
        <f t="shared" ca="1" si="69"/>
        <v>25357.240326425304</v>
      </c>
      <c r="V90" s="21">
        <f t="shared" ca="1" si="70"/>
        <v>4.7621142584830523E-3</v>
      </c>
      <c r="W90" s="16"/>
      <c r="X90" s="16">
        <f t="shared" si="90"/>
        <v>34243208.542546019</v>
      </c>
      <c r="Y90" s="16">
        <f t="shared" si="71"/>
        <v>0</v>
      </c>
      <c r="Z90" s="19">
        <f t="shared" si="72"/>
        <v>0</v>
      </c>
      <c r="AA90" s="15">
        <f t="shared" si="91"/>
        <v>28536.007118788344</v>
      </c>
      <c r="AB90" s="15">
        <f t="shared" si="92"/>
        <v>72.097775203147705</v>
      </c>
      <c r="AC90" s="15">
        <f t="shared" si="93"/>
        <v>-292772.03888592328</v>
      </c>
      <c r="AD90" s="15">
        <f t="shared" si="94"/>
        <v>1231.4744581392436</v>
      </c>
      <c r="AE90" s="15">
        <f t="shared" si="95"/>
        <v>57305.309921006803</v>
      </c>
      <c r="AF90" s="19">
        <f t="shared" si="96"/>
        <v>33863291.614386961</v>
      </c>
      <c r="AG90" s="20">
        <f t="shared" si="97"/>
        <v>0</v>
      </c>
      <c r="AH90" s="20"/>
      <c r="AI90" s="16">
        <f t="shared" si="73"/>
        <v>0</v>
      </c>
      <c r="AJ90" s="16">
        <f t="shared" si="56"/>
        <v>500000</v>
      </c>
      <c r="AK90" s="16">
        <f t="shared" si="98"/>
        <v>500000</v>
      </c>
      <c r="AL90" s="16">
        <f t="shared" ca="1" si="99"/>
        <v>472427.32900478167</v>
      </c>
      <c r="AM90" s="17">
        <f ca="1">IF($F$13,OFFSET(product_specs!$I$5,MIN(10,saving_model!BD90),saving_model!$F$15),0)</f>
        <v>0</v>
      </c>
      <c r="AN90" s="16">
        <f t="shared" si="74"/>
        <v>472427.32900478167</v>
      </c>
      <c r="AO90" s="16">
        <f t="shared" si="108"/>
        <v>474855.74442063074</v>
      </c>
      <c r="AP90" s="16">
        <f t="shared" si="75"/>
        <v>0</v>
      </c>
      <c r="AQ90" s="16">
        <f t="shared" si="100"/>
        <v>0</v>
      </c>
      <c r="AR90" s="16">
        <f t="shared" si="101"/>
        <v>25144.255579369259</v>
      </c>
      <c r="AS90" s="15">
        <f t="shared" si="76"/>
        <v>395.71312035052557</v>
      </c>
      <c r="AT90" s="24">
        <f t="shared" si="77"/>
        <v>0.99979073726765066</v>
      </c>
      <c r="AU90" s="15">
        <f t="shared" si="102"/>
        <v>-4063.405009522538</v>
      </c>
      <c r="AV90" s="22">
        <f>return!Q74</f>
        <v>-8.5642905702403294E-3</v>
      </c>
      <c r="AW90" s="7">
        <f t="shared" si="78"/>
        <v>1.0580051574788569</v>
      </c>
      <c r="AX90" s="7"/>
      <c r="AY90">
        <f t="shared" si="103"/>
        <v>0</v>
      </c>
      <c r="AZ90">
        <f t="shared" si="79"/>
        <v>72.112865738469679</v>
      </c>
      <c r="BA90">
        <f t="shared" si="80"/>
        <v>2.6066960620874224E-3</v>
      </c>
      <c r="BB90">
        <f t="shared" si="104"/>
        <v>0.12129973522430745</v>
      </c>
      <c r="BD90">
        <f t="shared" si="81"/>
        <v>5</v>
      </c>
      <c r="BE90">
        <f t="shared" si="82"/>
        <v>5</v>
      </c>
      <c r="BF90">
        <f t="shared" si="105"/>
        <v>3.6147447967760371E-5</v>
      </c>
      <c r="BG90">
        <f>VLOOKUP(MIN(120,BH90),mortality!$B$4:$H$106,saving_model!BE90+2,FALSE)</f>
        <v>4.3368314789589071E-4</v>
      </c>
      <c r="BH90">
        <f t="shared" si="83"/>
        <v>25</v>
      </c>
      <c r="BI90" s="8">
        <f t="shared" si="106"/>
        <v>1.6821425527395739E-3</v>
      </c>
      <c r="BJ90" s="6">
        <f>VLOOKUP(saving_model!BD90,lapse!$B$4:$C$134,2,FALSE)</f>
        <v>0.02</v>
      </c>
      <c r="BL90">
        <f>discount_curve!K75</f>
        <v>0.94852280008466405</v>
      </c>
    </row>
    <row r="91" spans="1:64" x14ac:dyDescent="0.55000000000000004">
      <c r="A91">
        <f t="shared" si="107"/>
        <v>69</v>
      </c>
      <c r="B91" s="16">
        <f t="shared" ca="1" si="84"/>
        <v>25050.105250881956</v>
      </c>
      <c r="C91" s="16">
        <f t="shared" si="59"/>
        <v>0</v>
      </c>
      <c r="D91">
        <f t="shared" si="85"/>
        <v>1301.1085804048132</v>
      </c>
      <c r="E91">
        <f t="shared" ca="1" si="86"/>
        <v>56921.419548409627</v>
      </c>
      <c r="F91" s="19">
        <f t="shared" si="87"/>
        <v>0</v>
      </c>
      <c r="G91">
        <f t="shared" si="60"/>
        <v>3176.161322585308</v>
      </c>
      <c r="H91">
        <f t="shared" si="61"/>
        <v>0</v>
      </c>
      <c r="I91" s="16">
        <f t="shared" si="88"/>
        <v>9747.0374156287762</v>
      </c>
      <c r="J91" s="19">
        <f t="shared" si="89"/>
        <v>-76701.757286652923</v>
      </c>
      <c r="K91" s="19"/>
      <c r="L91" s="16">
        <f t="shared" si="62"/>
        <v>0</v>
      </c>
      <c r="M91" s="16">
        <f t="shared" ca="1" si="63"/>
        <v>0</v>
      </c>
      <c r="N91" s="16">
        <f t="shared" si="64"/>
        <v>28219.409678655797</v>
      </c>
      <c r="O91" s="16">
        <f t="shared" si="57"/>
        <v>3176.161322585308</v>
      </c>
      <c r="P91" s="16">
        <f t="shared" si="58"/>
        <v>0</v>
      </c>
      <c r="Q91" s="16">
        <f t="shared" ca="1" si="65"/>
        <v>25043.24835607049</v>
      </c>
      <c r="R91">
        <f t="shared" si="66"/>
        <v>84.740709632331004</v>
      </c>
      <c r="S91" s="16">
        <f t="shared" si="67"/>
        <v>77.883814819900863</v>
      </c>
      <c r="T91" s="21">
        <f t="shared" si="68"/>
        <v>6.8568948124301414</v>
      </c>
      <c r="U91" s="16">
        <f t="shared" ca="1" si="69"/>
        <v>25050.10525088292</v>
      </c>
      <c r="V91" s="21">
        <f t="shared" ca="1" si="70"/>
        <v>-9.6406438387930393E-4</v>
      </c>
      <c r="W91" s="16"/>
      <c r="X91" s="16">
        <f t="shared" si="90"/>
        <v>33863291.614386953</v>
      </c>
      <c r="Y91" s="16">
        <f t="shared" si="71"/>
        <v>0</v>
      </c>
      <c r="Z91" s="19">
        <f t="shared" si="72"/>
        <v>0</v>
      </c>
      <c r="AA91" s="15">
        <f t="shared" si="91"/>
        <v>28219.409678655797</v>
      </c>
      <c r="AB91" s="15">
        <f t="shared" si="92"/>
        <v>84.740709632331004</v>
      </c>
      <c r="AC91" s="15">
        <f t="shared" si="93"/>
        <v>9747.0374156287762</v>
      </c>
      <c r="AD91" s="15">
        <f t="shared" si="94"/>
        <v>1223.2247655849123</v>
      </c>
      <c r="AE91" s="15">
        <f t="shared" si="95"/>
        <v>56921.419548409627</v>
      </c>
      <c r="AF91" s="19">
        <f t="shared" si="96"/>
        <v>33786589.857100308</v>
      </c>
      <c r="AG91" s="20">
        <f t="shared" si="97"/>
        <v>0</v>
      </c>
      <c r="AH91" s="20"/>
      <c r="AI91" s="16">
        <f t="shared" si="73"/>
        <v>0</v>
      </c>
      <c r="AJ91" s="16">
        <f t="shared" si="56"/>
        <v>500000</v>
      </c>
      <c r="AK91" s="16">
        <f t="shared" si="98"/>
        <v>500000</v>
      </c>
      <c r="AL91" s="16">
        <f t="shared" ca="1" si="99"/>
        <v>470070.20936113229</v>
      </c>
      <c r="AM91" s="17">
        <f ca="1">IF($F$13,OFFSET(product_specs!$I$5,MIN(10,saving_model!BD91),saving_model!$F$15),0)</f>
        <v>0</v>
      </c>
      <c r="AN91" s="16">
        <f t="shared" si="74"/>
        <v>470070.20936113229</v>
      </c>
      <c r="AO91" s="16">
        <f t="shared" si="108"/>
        <v>470395.62650002044</v>
      </c>
      <c r="AP91" s="16">
        <f t="shared" si="75"/>
        <v>0</v>
      </c>
      <c r="AQ91" s="16">
        <f t="shared" si="100"/>
        <v>0</v>
      </c>
      <c r="AR91" s="16">
        <f t="shared" si="101"/>
        <v>29604.373499979556</v>
      </c>
      <c r="AS91" s="15">
        <f t="shared" si="76"/>
        <v>391.99635541668368</v>
      </c>
      <c r="AT91" s="24">
        <f t="shared" si="77"/>
        <v>1.1771348057795206</v>
      </c>
      <c r="AU91" s="15">
        <f t="shared" si="102"/>
        <v>135.5127026685999</v>
      </c>
      <c r="AV91" s="22">
        <f>return!Q75</f>
        <v>2.8832339448614519E-4</v>
      </c>
      <c r="AW91" s="7">
        <f t="shared" si="78"/>
        <v>1.0588828130821604</v>
      </c>
      <c r="AX91" s="7"/>
      <c r="AY91">
        <f t="shared" si="103"/>
        <v>0</v>
      </c>
      <c r="AZ91">
        <f t="shared" si="79"/>
        <v>71.988959307183279</v>
      </c>
      <c r="BA91">
        <f t="shared" si="80"/>
        <v>2.6022171608096265E-3</v>
      </c>
      <c r="BB91">
        <f t="shared" si="104"/>
        <v>0.12109131447783292</v>
      </c>
      <c r="BD91">
        <f t="shared" si="81"/>
        <v>5</v>
      </c>
      <c r="BE91">
        <f t="shared" si="82"/>
        <v>5</v>
      </c>
      <c r="BF91">
        <f t="shared" si="105"/>
        <v>3.6147447967760371E-5</v>
      </c>
      <c r="BG91">
        <f>VLOOKUP(MIN(120,BH91),mortality!$B$4:$H$106,saving_model!BE91+2,FALSE)</f>
        <v>4.3368314789589071E-4</v>
      </c>
      <c r="BH91">
        <f t="shared" si="83"/>
        <v>25</v>
      </c>
      <c r="BI91" s="8">
        <f t="shared" si="106"/>
        <v>1.6821425527395739E-3</v>
      </c>
      <c r="BJ91" s="6">
        <f>VLOOKUP(saving_model!BD91,lapse!$B$4:$C$134,2,FALSE)</f>
        <v>0.02</v>
      </c>
      <c r="BL91">
        <f>discount_curve!K76</f>
        <v>0.94778589662790758</v>
      </c>
    </row>
    <row r="92" spans="1:64" x14ac:dyDescent="0.55000000000000004">
      <c r="A92">
        <f t="shared" si="107"/>
        <v>70</v>
      </c>
      <c r="B92" s="16">
        <f t="shared" ca="1" si="84"/>
        <v>24989.372572438151</v>
      </c>
      <c r="C92" s="16">
        <f t="shared" si="59"/>
        <v>0</v>
      </c>
      <c r="D92">
        <f t="shared" si="85"/>
        <v>1298.8729776553848</v>
      </c>
      <c r="E92">
        <f t="shared" ca="1" si="86"/>
        <v>56806.575254924785</v>
      </c>
      <c r="F92" s="19">
        <f t="shared" si="87"/>
        <v>0</v>
      </c>
      <c r="G92">
        <f t="shared" si="60"/>
        <v>3173.3341692464692</v>
      </c>
      <c r="H92">
        <f t="shared" si="61"/>
        <v>0</v>
      </c>
      <c r="I92" s="16">
        <f t="shared" si="88"/>
        <v>26459.334117969269</v>
      </c>
      <c r="J92" s="19">
        <f t="shared" si="89"/>
        <v>-59808.820856295526</v>
      </c>
      <c r="K92" s="19"/>
      <c r="L92" s="16">
        <f t="shared" si="62"/>
        <v>0</v>
      </c>
      <c r="M92" s="16">
        <f t="shared" ca="1" si="63"/>
        <v>0</v>
      </c>
      <c r="N92" s="16">
        <f t="shared" si="64"/>
        <v>28155.491547583588</v>
      </c>
      <c r="O92" s="16">
        <f t="shared" si="57"/>
        <v>3173.3341692464692</v>
      </c>
      <c r="P92" s="16">
        <f t="shared" si="58"/>
        <v>0</v>
      </c>
      <c r="Q92" s="16">
        <f t="shared" ca="1" si="65"/>
        <v>24982.15737833712</v>
      </c>
      <c r="R92">
        <f t="shared" si="66"/>
        <v>85.331376666570478</v>
      </c>
      <c r="S92" s="16">
        <f t="shared" si="67"/>
        <v>78.116182565433292</v>
      </c>
      <c r="T92" s="21">
        <f t="shared" si="68"/>
        <v>7.2151941011371861</v>
      </c>
      <c r="U92" s="16">
        <f t="shared" ca="1" si="69"/>
        <v>24989.372572438257</v>
      </c>
      <c r="V92" s="21">
        <f t="shared" ca="1" si="70"/>
        <v>-1.0550138540565968E-4</v>
      </c>
      <c r="W92" s="16"/>
      <c r="X92" s="16">
        <f t="shared" si="90"/>
        <v>33786589.8571003</v>
      </c>
      <c r="Y92" s="16">
        <f t="shared" si="71"/>
        <v>0</v>
      </c>
      <c r="Z92" s="19">
        <f t="shared" si="72"/>
        <v>0</v>
      </c>
      <c r="AA92" s="15">
        <f t="shared" si="91"/>
        <v>28155.491547583588</v>
      </c>
      <c r="AB92" s="15">
        <f t="shared" si="92"/>
        <v>85.331376666570478</v>
      </c>
      <c r="AC92" s="15">
        <f t="shared" si="93"/>
        <v>26459.334117969269</v>
      </c>
      <c r="AD92" s="15">
        <f t="shared" si="94"/>
        <v>1220.7567950899515</v>
      </c>
      <c r="AE92" s="15">
        <f t="shared" si="95"/>
        <v>56806.575254924785</v>
      </c>
      <c r="AF92" s="19">
        <f t="shared" si="96"/>
        <v>33726781.036244005</v>
      </c>
      <c r="AG92" s="20">
        <f t="shared" si="97"/>
        <v>0</v>
      </c>
      <c r="AH92" s="20"/>
      <c r="AI92" s="16">
        <f t="shared" si="73"/>
        <v>0</v>
      </c>
      <c r="AJ92" s="16">
        <f t="shared" si="56"/>
        <v>500000</v>
      </c>
      <c r="AK92" s="16">
        <f t="shared" si="98"/>
        <v>500000</v>
      </c>
      <c r="AL92" s="16">
        <f t="shared" ca="1" si="99"/>
        <v>469929.24484946864</v>
      </c>
      <c r="AM92" s="17">
        <f ca="1">IF($F$13,OFFSET(product_specs!$I$5,MIN(10,saving_model!BD92),saving_model!$F$15),0)</f>
        <v>0</v>
      </c>
      <c r="AN92" s="16">
        <f t="shared" si="74"/>
        <v>469929.24484946864</v>
      </c>
      <c r="AO92" s="16">
        <f t="shared" si="108"/>
        <v>470137.96571246663</v>
      </c>
      <c r="AP92" s="16">
        <f t="shared" si="75"/>
        <v>0</v>
      </c>
      <c r="AQ92" s="16">
        <f t="shared" si="100"/>
        <v>0</v>
      </c>
      <c r="AR92" s="16">
        <f t="shared" si="101"/>
        <v>29862.034287533374</v>
      </c>
      <c r="AS92" s="15">
        <f t="shared" si="76"/>
        <v>391.78163809372222</v>
      </c>
      <c r="AT92" s="24">
        <f t="shared" si="77"/>
        <v>1.1873799636820976</v>
      </c>
      <c r="AU92" s="15">
        <f t="shared" si="102"/>
        <v>368.49631011885532</v>
      </c>
      <c r="AV92" s="22">
        <f>return!Q76</f>
        <v>7.8446031934764626E-4</v>
      </c>
      <c r="AW92" s="7">
        <f t="shared" si="78"/>
        <v>1.0597611967342382</v>
      </c>
      <c r="AX92" s="7"/>
      <c r="AY92">
        <f t="shared" si="103"/>
        <v>0</v>
      </c>
      <c r="AZ92">
        <f t="shared" si="79"/>
        <v>71.865265775544628</v>
      </c>
      <c r="BA92">
        <f t="shared" si="80"/>
        <v>2.5977459553107696E-3</v>
      </c>
      <c r="BB92">
        <f t="shared" si="104"/>
        <v>0.12088325184596993</v>
      </c>
      <c r="BD92">
        <f t="shared" si="81"/>
        <v>5</v>
      </c>
      <c r="BE92">
        <f t="shared" si="82"/>
        <v>5</v>
      </c>
      <c r="BF92">
        <f t="shared" si="105"/>
        <v>3.6147447967760371E-5</v>
      </c>
      <c r="BG92">
        <f>VLOOKUP(MIN(120,BH92),mortality!$B$4:$H$106,saving_model!BE92+2,FALSE)</f>
        <v>4.3368314789589071E-4</v>
      </c>
      <c r="BH92">
        <f t="shared" si="83"/>
        <v>25</v>
      </c>
      <c r="BI92" s="8">
        <f t="shared" si="106"/>
        <v>1.6821425527395739E-3</v>
      </c>
      <c r="BJ92" s="6">
        <f>VLOOKUP(saving_model!BD92,lapse!$B$4:$C$134,2,FALSE)</f>
        <v>0.02</v>
      </c>
      <c r="BL92">
        <f>discount_curve!K77</f>
        <v>0.9470495656684117</v>
      </c>
    </row>
    <row r="93" spans="1:64" x14ac:dyDescent="0.55000000000000004">
      <c r="A93">
        <f t="shared" si="107"/>
        <v>71</v>
      </c>
      <c r="B93" s="16">
        <f t="shared" ca="1" si="84"/>
        <v>24939.711840709526</v>
      </c>
      <c r="C93" s="16">
        <f t="shared" si="59"/>
        <v>0</v>
      </c>
      <c r="D93">
        <f t="shared" si="85"/>
        <v>1296.6412161838703</v>
      </c>
      <c r="E93">
        <f t="shared" ca="1" si="86"/>
        <v>56583.22936657114</v>
      </c>
      <c r="F93" s="19">
        <f t="shared" si="87"/>
        <v>0</v>
      </c>
      <c r="G93">
        <f t="shared" si="60"/>
        <v>3170.5095324032332</v>
      </c>
      <c r="H93">
        <f t="shared" si="61"/>
        <v>0</v>
      </c>
      <c r="I93" s="16">
        <f t="shared" si="88"/>
        <v>-119456.29199536034</v>
      </c>
      <c r="J93" s="19">
        <f t="shared" si="89"/>
        <v>-205446.38395122811</v>
      </c>
      <c r="K93" s="19"/>
      <c r="L93" s="16">
        <f t="shared" si="62"/>
        <v>0</v>
      </c>
      <c r="M93" s="16">
        <f t="shared" ca="1" si="63"/>
        <v>0</v>
      </c>
      <c r="N93" s="16">
        <f t="shared" si="64"/>
        <v>28105.650863536674</v>
      </c>
      <c r="O93" s="16">
        <f t="shared" si="57"/>
        <v>3170.5095324032332</v>
      </c>
      <c r="P93" s="16">
        <f t="shared" si="58"/>
        <v>0</v>
      </c>
      <c r="Q93" s="16">
        <f t="shared" ca="1" si="65"/>
        <v>24935.14133113344</v>
      </c>
      <c r="R93">
        <f t="shared" si="66"/>
        <v>85.254568911812143</v>
      </c>
      <c r="S93" s="16">
        <f t="shared" si="67"/>
        <v>80.684059333674668</v>
      </c>
      <c r="T93" s="21">
        <f t="shared" si="68"/>
        <v>4.5705095781374752</v>
      </c>
      <c r="U93" s="16">
        <f t="shared" ca="1" si="69"/>
        <v>24939.711840711578</v>
      </c>
      <c r="V93" s="21">
        <f t="shared" ca="1" si="70"/>
        <v>-2.0518200471997261E-3</v>
      </c>
      <c r="W93" s="16"/>
      <c r="X93" s="16">
        <f t="shared" si="90"/>
        <v>33726781.036244005</v>
      </c>
      <c r="Y93" s="16">
        <f t="shared" si="71"/>
        <v>0</v>
      </c>
      <c r="Z93" s="19">
        <f t="shared" si="72"/>
        <v>0</v>
      </c>
      <c r="AA93" s="15">
        <f t="shared" si="91"/>
        <v>28105.650863536674</v>
      </c>
      <c r="AB93" s="15">
        <f t="shared" si="92"/>
        <v>85.254568911812143</v>
      </c>
      <c r="AC93" s="15">
        <f t="shared" si="93"/>
        <v>-119456.29199536034</v>
      </c>
      <c r="AD93" s="15">
        <f t="shared" si="94"/>
        <v>1215.9571568501956</v>
      </c>
      <c r="AE93" s="15">
        <f t="shared" si="95"/>
        <v>56583.22936657114</v>
      </c>
      <c r="AF93" s="19">
        <f t="shared" si="96"/>
        <v>33521334.652292773</v>
      </c>
      <c r="AG93" s="20">
        <f t="shared" si="97"/>
        <v>0</v>
      </c>
      <c r="AH93" s="20"/>
      <c r="AI93" s="16">
        <f t="shared" si="73"/>
        <v>0</v>
      </c>
      <c r="AJ93" s="16">
        <f t="shared" ref="AJ93:AJ156" si="109">$C$13*IF(A93&lt;$C$10*12,1,0)</f>
        <v>500000</v>
      </c>
      <c r="AK93" s="16">
        <f t="shared" si="98"/>
        <v>500000</v>
      </c>
      <c r="AL93" s="16">
        <f t="shared" ca="1" si="99"/>
        <v>468887.28418986435</v>
      </c>
      <c r="AM93" s="17">
        <f ca="1">IF($F$13,OFFSET(product_specs!$I$5,MIN(10,saving_model!BD93),saving_model!$F$15),0)</f>
        <v>0</v>
      </c>
      <c r="AN93" s="16">
        <f t="shared" si="74"/>
        <v>468887.28418986435</v>
      </c>
      <c r="AO93" s="16">
        <f t="shared" si="108"/>
        <v>470113.49300452811</v>
      </c>
      <c r="AP93" s="16">
        <f t="shared" si="75"/>
        <v>0</v>
      </c>
      <c r="AQ93" s="16">
        <f t="shared" si="100"/>
        <v>0</v>
      </c>
      <c r="AR93" s="16">
        <f t="shared" si="101"/>
        <v>29886.506995471893</v>
      </c>
      <c r="AS93" s="15">
        <f t="shared" si="76"/>
        <v>391.76124417044008</v>
      </c>
      <c r="AT93" s="24">
        <f t="shared" si="77"/>
        <v>1.1883530522126193</v>
      </c>
      <c r="AU93" s="15">
        <f t="shared" si="102"/>
        <v>-1666.5184348823223</v>
      </c>
      <c r="AV93" s="22">
        <f>return!Q77</f>
        <v>-3.5478934406265594E-3</v>
      </c>
      <c r="AW93" s="7">
        <f t="shared" si="78"/>
        <v>1.0606403090390344</v>
      </c>
      <c r="AX93" s="7"/>
      <c r="AY93">
        <f t="shared" si="103"/>
        <v>0</v>
      </c>
      <c r="AZ93">
        <f t="shared" si="79"/>
        <v>71.741784777743348</v>
      </c>
      <c r="BA93">
        <f t="shared" si="80"/>
        <v>2.5932824323677407E-3</v>
      </c>
      <c r="BB93">
        <f t="shared" si="104"/>
        <v>0.12067554671339553</v>
      </c>
      <c r="BD93">
        <f t="shared" si="81"/>
        <v>5</v>
      </c>
      <c r="BE93">
        <f t="shared" si="82"/>
        <v>5</v>
      </c>
      <c r="BF93">
        <f t="shared" si="105"/>
        <v>3.6147447967760371E-5</v>
      </c>
      <c r="BG93">
        <f>VLOOKUP(MIN(120,BH93),mortality!$B$4:$H$106,saving_model!BE93+2,FALSE)</f>
        <v>4.3368314789589071E-4</v>
      </c>
      <c r="BH93">
        <f t="shared" si="83"/>
        <v>25</v>
      </c>
      <c r="BI93" s="8">
        <f t="shared" si="106"/>
        <v>1.6821425527395739E-3</v>
      </c>
      <c r="BJ93" s="6">
        <f>VLOOKUP(saving_model!BD93,lapse!$B$4:$C$134,2,FALSE)</f>
        <v>0.02</v>
      </c>
      <c r="BL93">
        <f>discount_curve!K78</f>
        <v>0.94631380676140542</v>
      </c>
    </row>
    <row r="94" spans="1:64" x14ac:dyDescent="0.55000000000000004">
      <c r="A94">
        <f t="shared" si="107"/>
        <v>72</v>
      </c>
      <c r="B94" s="16">
        <f t="shared" ca="1" si="84"/>
        <v>24774.822463435528</v>
      </c>
      <c r="C94" s="16">
        <f t="shared" si="59"/>
        <v>0</v>
      </c>
      <c r="D94">
        <f t="shared" si="85"/>
        <v>1329.5865718179987</v>
      </c>
      <c r="E94">
        <f t="shared" ca="1" si="86"/>
        <v>56366.059749186956</v>
      </c>
      <c r="F94" s="19">
        <f t="shared" si="87"/>
        <v>0</v>
      </c>
      <c r="G94">
        <f t="shared" si="60"/>
        <v>3167.6874098156245</v>
      </c>
      <c r="H94">
        <f t="shared" si="61"/>
        <v>0</v>
      </c>
      <c r="I94" s="16">
        <f t="shared" si="88"/>
        <v>32830.022365712983</v>
      </c>
      <c r="J94" s="19">
        <f t="shared" si="89"/>
        <v>-52808.133828543127</v>
      </c>
      <c r="K94" s="19"/>
      <c r="L94" s="16">
        <f t="shared" si="62"/>
        <v>0</v>
      </c>
      <c r="M94" s="16">
        <f t="shared" ca="1" si="63"/>
        <v>0</v>
      </c>
      <c r="N94" s="16">
        <f t="shared" si="64"/>
        <v>27934.445543577309</v>
      </c>
      <c r="O94" s="16">
        <f t="shared" si="57"/>
        <v>3167.6874098156245</v>
      </c>
      <c r="P94" s="16">
        <f t="shared" si="58"/>
        <v>0</v>
      </c>
      <c r="Q94" s="16">
        <f t="shared" ca="1" si="65"/>
        <v>24766.758133761683</v>
      </c>
      <c r="R94">
        <f t="shared" si="66"/>
        <v>93.444866724658468</v>
      </c>
      <c r="S94" s="16">
        <f t="shared" si="67"/>
        <v>85.380537055323884</v>
      </c>
      <c r="T94" s="21">
        <f t="shared" si="68"/>
        <v>8.0643296693345832</v>
      </c>
      <c r="U94" s="16">
        <f t="shared" ca="1" si="69"/>
        <v>24774.822463431017</v>
      </c>
      <c r="V94" s="21">
        <f t="shared" ca="1" si="70"/>
        <v>4.5110937207937241E-3</v>
      </c>
      <c r="W94" s="16"/>
      <c r="X94" s="16">
        <f t="shared" si="90"/>
        <v>33521334.652292777</v>
      </c>
      <c r="Y94" s="16">
        <f t="shared" si="71"/>
        <v>0</v>
      </c>
      <c r="Z94" s="19">
        <f t="shared" si="72"/>
        <v>0</v>
      </c>
      <c r="AA94" s="15">
        <f t="shared" si="91"/>
        <v>27934.445543577309</v>
      </c>
      <c r="AB94" s="15">
        <f t="shared" si="92"/>
        <v>93.444866724658468</v>
      </c>
      <c r="AC94" s="15">
        <f t="shared" si="93"/>
        <v>32830.022365712983</v>
      </c>
      <c r="AD94" s="15">
        <f t="shared" si="94"/>
        <v>1244.2060347626748</v>
      </c>
      <c r="AE94" s="15">
        <f t="shared" si="95"/>
        <v>56366.059749186956</v>
      </c>
      <c r="AF94" s="19">
        <f t="shared" si="96"/>
        <v>33468526.518464241</v>
      </c>
      <c r="AG94" s="20">
        <f t="shared" si="97"/>
        <v>0</v>
      </c>
      <c r="AH94" s="20"/>
      <c r="AI94" s="16">
        <f t="shared" si="73"/>
        <v>0</v>
      </c>
      <c r="AJ94" s="16">
        <f t="shared" si="109"/>
        <v>500000</v>
      </c>
      <c r="AK94" s="16">
        <f t="shared" si="98"/>
        <v>500000</v>
      </c>
      <c r="AL94" s="16">
        <f t="shared" ca="1" si="99"/>
        <v>467892.07304546569</v>
      </c>
      <c r="AM94" s="17">
        <f ca="1">IF($F$13,OFFSET(product_specs!$I$5,MIN(10,saving_model!BD94),saving_model!$F$15),0)</f>
        <v>0</v>
      </c>
      <c r="AN94" s="16">
        <f t="shared" si="74"/>
        <v>467892.07304546569</v>
      </c>
      <c r="AO94" s="16">
        <f t="shared" si="108"/>
        <v>468054.02497242315</v>
      </c>
      <c r="AP94" s="16">
        <f t="shared" si="75"/>
        <v>0</v>
      </c>
      <c r="AQ94" s="16">
        <f t="shared" si="100"/>
        <v>0</v>
      </c>
      <c r="AR94" s="16">
        <f t="shared" si="101"/>
        <v>31945.975027576846</v>
      </c>
      <c r="AS94" s="15">
        <f t="shared" si="76"/>
        <v>390.04502081035258</v>
      </c>
      <c r="AT94" s="24">
        <f t="shared" si="77"/>
        <v>1.3047584899933728</v>
      </c>
      <c r="AU94" s="15">
        <f t="shared" si="102"/>
        <v>458.79570468568085</v>
      </c>
      <c r="AV94" s="22">
        <f>return!Q78</f>
        <v>9.8103981570951682E-4</v>
      </c>
      <c r="AW94" s="7">
        <f t="shared" si="78"/>
        <v>1.0615201506009941</v>
      </c>
      <c r="AX94" s="7"/>
      <c r="AY94">
        <f t="shared" si="103"/>
        <v>0</v>
      </c>
      <c r="AZ94">
        <f t="shared" si="79"/>
        <v>71.618515948597576</v>
      </c>
      <c r="BA94">
        <f t="shared" si="80"/>
        <v>2.6591731436359975E-3</v>
      </c>
      <c r="BB94">
        <f t="shared" si="104"/>
        <v>0.1204680801328938</v>
      </c>
      <c r="BD94">
        <f t="shared" si="81"/>
        <v>6</v>
      </c>
      <c r="BE94">
        <f t="shared" si="82"/>
        <v>5</v>
      </c>
      <c r="BF94">
        <f t="shared" si="105"/>
        <v>3.7129687880499418E-5</v>
      </c>
      <c r="BG94">
        <f>VLOOKUP(MIN(120,BH94),mortality!$B$4:$H$106,saving_model!BE94+2,FALSE)</f>
        <v>4.4546527732059686E-4</v>
      </c>
      <c r="BH94">
        <f t="shared" si="83"/>
        <v>26</v>
      </c>
      <c r="BI94" s="8">
        <f t="shared" si="106"/>
        <v>1.6821425527395739E-3</v>
      </c>
      <c r="BJ94" s="6">
        <f>VLOOKUP(saving_model!BD94,lapse!$B$4:$C$134,2,FALSE)</f>
        <v>0.02</v>
      </c>
      <c r="BL94">
        <f>discount_curve!K79</f>
        <v>0.94221314195926376</v>
      </c>
    </row>
    <row r="95" spans="1:64" x14ac:dyDescent="0.55000000000000004">
      <c r="A95">
        <f t="shared" si="107"/>
        <v>73</v>
      </c>
      <c r="B95" s="16">
        <f t="shared" ca="1" si="84"/>
        <v>24734.200435621286</v>
      </c>
      <c r="C95" s="16">
        <f t="shared" si="59"/>
        <v>0</v>
      </c>
      <c r="D95">
        <f t="shared" si="85"/>
        <v>1327.3007335761286</v>
      </c>
      <c r="E95">
        <f t="shared" ca="1" si="86"/>
        <v>56304.166581258563</v>
      </c>
      <c r="F95" s="19">
        <f t="shared" si="87"/>
        <v>0</v>
      </c>
      <c r="G95">
        <f t="shared" si="60"/>
        <v>3164.8646904738198</v>
      </c>
      <c r="H95">
        <f t="shared" si="61"/>
        <v>0</v>
      </c>
      <c r="I95" s="16">
        <f t="shared" si="88"/>
        <v>64738.883009365883</v>
      </c>
      <c r="J95" s="19">
        <f t="shared" si="89"/>
        <v>-20791.649431563914</v>
      </c>
      <c r="K95" s="19"/>
      <c r="L95" s="16">
        <f t="shared" si="62"/>
        <v>0</v>
      </c>
      <c r="M95" s="16">
        <f t="shared" ca="1" si="63"/>
        <v>0</v>
      </c>
      <c r="N95" s="16">
        <f t="shared" si="64"/>
        <v>27890.438765386858</v>
      </c>
      <c r="O95" s="16">
        <f t="shared" si="57"/>
        <v>3164.8646904738198</v>
      </c>
      <c r="P95" s="16">
        <f t="shared" si="58"/>
        <v>0</v>
      </c>
      <c r="Q95" s="16">
        <f t="shared" ca="1" si="65"/>
        <v>24725.574074913038</v>
      </c>
      <c r="R95">
        <f t="shared" si="66"/>
        <v>93.087269137866826</v>
      </c>
      <c r="S95" s="16">
        <f t="shared" si="67"/>
        <v>84.460908433032273</v>
      </c>
      <c r="T95" s="21">
        <f t="shared" si="68"/>
        <v>8.6263607048345534</v>
      </c>
      <c r="U95" s="16">
        <f t="shared" ca="1" si="69"/>
        <v>24734.200435617873</v>
      </c>
      <c r="V95" s="21">
        <f t="shared" ca="1" si="70"/>
        <v>3.4124241210520267E-3</v>
      </c>
      <c r="W95" s="16"/>
      <c r="X95" s="16">
        <f t="shared" si="90"/>
        <v>33468526.518464234</v>
      </c>
      <c r="Y95" s="16">
        <f t="shared" si="71"/>
        <v>0</v>
      </c>
      <c r="Z95" s="19">
        <f t="shared" si="72"/>
        <v>0</v>
      </c>
      <c r="AA95" s="15">
        <f t="shared" si="91"/>
        <v>27890.438765386858</v>
      </c>
      <c r="AB95" s="15">
        <f t="shared" si="92"/>
        <v>93.087269137866826</v>
      </c>
      <c r="AC95" s="15">
        <f t="shared" si="93"/>
        <v>64738.883009365883</v>
      </c>
      <c r="AD95" s="15">
        <f t="shared" si="94"/>
        <v>1242.8398251430963</v>
      </c>
      <c r="AE95" s="15">
        <f t="shared" si="95"/>
        <v>56304.166581258563</v>
      </c>
      <c r="AF95" s="19">
        <f t="shared" si="96"/>
        <v>33447734.869032674</v>
      </c>
      <c r="AG95" s="20">
        <f t="shared" si="97"/>
        <v>0</v>
      </c>
      <c r="AH95" s="20"/>
      <c r="AI95" s="16">
        <f t="shared" si="73"/>
        <v>0</v>
      </c>
      <c r="AJ95" s="16">
        <f t="shared" si="109"/>
        <v>500000</v>
      </c>
      <c r="AK95" s="16">
        <f t="shared" si="98"/>
        <v>500000</v>
      </c>
      <c r="AL95" s="16">
        <f t="shared" ca="1" si="99"/>
        <v>468183.20584911067</v>
      </c>
      <c r="AM95" s="17">
        <f ca="1">IF($F$13,OFFSET(product_specs!$I$5,MIN(10,saving_model!BD95),saving_model!$F$15),0)</f>
        <v>0</v>
      </c>
      <c r="AN95" s="16">
        <f t="shared" si="74"/>
        <v>468183.20584911067</v>
      </c>
      <c r="AO95" s="16">
        <f t="shared" si="108"/>
        <v>468121.4708978085</v>
      </c>
      <c r="AP95" s="16">
        <f t="shared" si="75"/>
        <v>0</v>
      </c>
      <c r="AQ95" s="16">
        <f t="shared" si="100"/>
        <v>0</v>
      </c>
      <c r="AR95" s="16">
        <f t="shared" si="101"/>
        <v>31878.529102191504</v>
      </c>
      <c r="AS95" s="15">
        <f t="shared" si="76"/>
        <v>390.1012257481737</v>
      </c>
      <c r="AT95" s="24">
        <f t="shared" si="77"/>
        <v>1.3020038192191667</v>
      </c>
      <c r="AU95" s="15">
        <f t="shared" si="102"/>
        <v>906.27636173920348</v>
      </c>
      <c r="AV95" s="22">
        <f>return!Q79</f>
        <v>1.9376055216147048E-3</v>
      </c>
      <c r="AW95" s="7">
        <f t="shared" si="78"/>
        <v>1.0624007220250642</v>
      </c>
      <c r="AX95" s="7"/>
      <c r="AY95">
        <f t="shared" si="103"/>
        <v>0</v>
      </c>
      <c r="AZ95">
        <f t="shared" si="79"/>
        <v>71.49538869532104</v>
      </c>
      <c r="BA95">
        <f t="shared" si="80"/>
        <v>2.6546014671522569E-3</v>
      </c>
      <c r="BB95">
        <f t="shared" si="104"/>
        <v>0.12026097023096693</v>
      </c>
      <c r="BD95">
        <f t="shared" si="81"/>
        <v>6</v>
      </c>
      <c r="BE95">
        <f t="shared" si="82"/>
        <v>5</v>
      </c>
      <c r="BF95">
        <f t="shared" si="105"/>
        <v>3.7129687880499418E-5</v>
      </c>
      <c r="BG95">
        <f>VLOOKUP(MIN(120,BH95),mortality!$B$4:$H$106,saving_model!BE95+2,FALSE)</f>
        <v>4.4546527732059686E-4</v>
      </c>
      <c r="BH95">
        <f t="shared" si="83"/>
        <v>26</v>
      </c>
      <c r="BI95" s="8">
        <f t="shared" si="106"/>
        <v>1.6821425527395739E-3</v>
      </c>
      <c r="BJ95" s="6">
        <f>VLOOKUP(saving_model!BD95,lapse!$B$4:$C$134,2,FALSE)</f>
        <v>0.02</v>
      </c>
      <c r="BL95">
        <f>discount_curve!K80</f>
        <v>0.94143451839236747</v>
      </c>
    </row>
    <row r="96" spans="1:64" x14ac:dyDescent="0.55000000000000004">
      <c r="A96">
        <f t="shared" si="107"/>
        <v>74</v>
      </c>
      <c r="B96" s="16">
        <f t="shared" ca="1" si="84"/>
        <v>24716.299488526478</v>
      </c>
      <c r="C96" s="16">
        <f t="shared" si="59"/>
        <v>0</v>
      </c>
      <c r="D96">
        <f t="shared" si="85"/>
        <v>1325.0188251697259</v>
      </c>
      <c r="E96">
        <f t="shared" ca="1" si="86"/>
        <v>56122.240730446159</v>
      </c>
      <c r="F96" s="19">
        <f t="shared" si="87"/>
        <v>0</v>
      </c>
      <c r="G96">
        <f t="shared" si="60"/>
        <v>3162.0444864510637</v>
      </c>
      <c r="H96">
        <f t="shared" si="61"/>
        <v>0</v>
      </c>
      <c r="I96" s="16">
        <f t="shared" si="88"/>
        <v>-109876.13211143742</v>
      </c>
      <c r="J96" s="19">
        <f t="shared" si="89"/>
        <v>-195201.73564203084</v>
      </c>
      <c r="K96" s="19"/>
      <c r="L96" s="16">
        <f t="shared" si="62"/>
        <v>0</v>
      </c>
      <c r="M96" s="16">
        <f t="shared" ca="1" si="63"/>
        <v>0</v>
      </c>
      <c r="N96" s="16">
        <f t="shared" si="64"/>
        <v>27873.112390860559</v>
      </c>
      <c r="O96" s="16">
        <f t="shared" si="57"/>
        <v>3162.0444864510637</v>
      </c>
      <c r="P96" s="16">
        <f t="shared" si="58"/>
        <v>0</v>
      </c>
      <c r="Q96" s="16">
        <f t="shared" ca="1" si="65"/>
        <v>24711.067904409494</v>
      </c>
      <c r="R96">
        <f t="shared" si="66"/>
        <v>91.426356090130525</v>
      </c>
      <c r="S96" s="16">
        <f t="shared" si="67"/>
        <v>86.194771972856643</v>
      </c>
      <c r="T96" s="21">
        <f t="shared" si="68"/>
        <v>5.2315841172738828</v>
      </c>
      <c r="U96" s="16">
        <f t="shared" ca="1" si="69"/>
        <v>24716.299488526769</v>
      </c>
      <c r="V96" s="21">
        <f t="shared" ca="1" si="70"/>
        <v>-2.9103830456733704E-4</v>
      </c>
      <c r="W96" s="16"/>
      <c r="X96" s="16">
        <f t="shared" si="90"/>
        <v>33447734.86903267</v>
      </c>
      <c r="Y96" s="16">
        <f t="shared" si="71"/>
        <v>0</v>
      </c>
      <c r="Z96" s="19">
        <f t="shared" si="72"/>
        <v>0</v>
      </c>
      <c r="AA96" s="15">
        <f t="shared" si="91"/>
        <v>27873.112390860559</v>
      </c>
      <c r="AB96" s="15">
        <f t="shared" si="92"/>
        <v>91.426356090130525</v>
      </c>
      <c r="AC96" s="15">
        <f t="shared" si="93"/>
        <v>-109876.13211143742</v>
      </c>
      <c r="AD96" s="15">
        <f t="shared" si="94"/>
        <v>1238.8240531968693</v>
      </c>
      <c r="AE96" s="15">
        <f t="shared" si="95"/>
        <v>56122.240730446159</v>
      </c>
      <c r="AF96" s="19">
        <f t="shared" si="96"/>
        <v>33252533.133390639</v>
      </c>
      <c r="AG96" s="20">
        <f t="shared" si="97"/>
        <v>0</v>
      </c>
      <c r="AH96" s="20"/>
      <c r="AI96" s="16">
        <f t="shared" si="73"/>
        <v>0</v>
      </c>
      <c r="AJ96" s="16">
        <f t="shared" si="109"/>
        <v>500000</v>
      </c>
      <c r="AK96" s="16">
        <f t="shared" si="98"/>
        <v>500000</v>
      </c>
      <c r="AL96" s="16">
        <f t="shared" ca="1" si="99"/>
        <v>467474.13307059399</v>
      </c>
      <c r="AM96" s="17">
        <f ca="1">IF($F$13,OFFSET(product_specs!$I$5,MIN(10,saving_model!BD96),saving_model!$F$15),0)</f>
        <v>0</v>
      </c>
      <c r="AN96" s="16">
        <f t="shared" si="74"/>
        <v>467474.13307059399</v>
      </c>
      <c r="AO96" s="16">
        <f t="shared" si="108"/>
        <v>468636.3440299803</v>
      </c>
      <c r="AP96" s="16">
        <f t="shared" si="75"/>
        <v>0</v>
      </c>
      <c r="AQ96" s="16">
        <f t="shared" si="100"/>
        <v>0</v>
      </c>
      <c r="AR96" s="16">
        <f t="shared" si="101"/>
        <v>31363.655970019696</v>
      </c>
      <c r="AS96" s="15">
        <f t="shared" si="76"/>
        <v>390.53028669165025</v>
      </c>
      <c r="AT96" s="24">
        <f t="shared" si="77"/>
        <v>1.280975032654013</v>
      </c>
      <c r="AU96" s="15">
        <f t="shared" si="102"/>
        <v>-1540.799395323982</v>
      </c>
      <c r="AV96" s="22">
        <f>return!Q80</f>
        <v>-3.2905870490677058E-3</v>
      </c>
      <c r="AW96" s="7">
        <f t="shared" si="78"/>
        <v>1.0632820239166929</v>
      </c>
      <c r="AX96" s="7"/>
      <c r="AY96">
        <f t="shared" si="103"/>
        <v>0</v>
      </c>
      <c r="AZ96">
        <f t="shared" si="79"/>
        <v>71.37247312362291</v>
      </c>
      <c r="BA96">
        <f t="shared" si="80"/>
        <v>2.650037650339452E-3</v>
      </c>
      <c r="BB96">
        <f t="shared" si="104"/>
        <v>0.12005421639440968</v>
      </c>
      <c r="BD96">
        <f t="shared" si="81"/>
        <v>6</v>
      </c>
      <c r="BE96">
        <f t="shared" si="82"/>
        <v>5</v>
      </c>
      <c r="BF96">
        <f t="shared" si="105"/>
        <v>3.7129687880499418E-5</v>
      </c>
      <c r="BG96">
        <f>VLOOKUP(MIN(120,BH96),mortality!$B$4:$H$106,saving_model!BE96+2,FALSE)</f>
        <v>4.4546527732059686E-4</v>
      </c>
      <c r="BH96">
        <f t="shared" si="83"/>
        <v>26</v>
      </c>
      <c r="BI96" s="8">
        <f t="shared" si="106"/>
        <v>1.6821425527395739E-3</v>
      </c>
      <c r="BJ96" s="6">
        <f>VLOOKUP(saving_model!BD96,lapse!$B$4:$C$134,2,FALSE)</f>
        <v>0.02</v>
      </c>
      <c r="BL96">
        <f>discount_curve!K81</f>
        <v>0.9406565382623242</v>
      </c>
    </row>
    <row r="97" spans="1:64" x14ac:dyDescent="0.55000000000000004">
      <c r="A97">
        <f t="shared" si="107"/>
        <v>75</v>
      </c>
      <c r="B97" s="16">
        <f t="shared" ca="1" si="84"/>
        <v>24556.533119566215</v>
      </c>
      <c r="C97" s="16">
        <f t="shared" si="59"/>
        <v>0</v>
      </c>
      <c r="D97">
        <f t="shared" si="85"/>
        <v>1322.7408398425805</v>
      </c>
      <c r="E97">
        <f t="shared" ca="1" si="86"/>
        <v>55775.189045456238</v>
      </c>
      <c r="F97" s="19">
        <f t="shared" si="87"/>
        <v>0</v>
      </c>
      <c r="G97">
        <f t="shared" si="60"/>
        <v>3159.2267955059615</v>
      </c>
      <c r="H97">
        <f t="shared" si="61"/>
        <v>0</v>
      </c>
      <c r="I97" s="16">
        <f t="shared" si="88"/>
        <v>-132413.52316006224</v>
      </c>
      <c r="J97" s="19">
        <f t="shared" si="89"/>
        <v>-217227.21296043321</v>
      </c>
      <c r="K97" s="19"/>
      <c r="L97" s="16">
        <f t="shared" si="62"/>
        <v>0</v>
      </c>
      <c r="M97" s="16">
        <f t="shared" ca="1" si="63"/>
        <v>0</v>
      </c>
      <c r="N97" s="16">
        <f t="shared" si="64"/>
        <v>27710.444277825532</v>
      </c>
      <c r="O97" s="16">
        <f t="shared" si="57"/>
        <v>3159.2267955059615</v>
      </c>
      <c r="P97" s="16">
        <f t="shared" si="58"/>
        <v>0</v>
      </c>
      <c r="Q97" s="16">
        <f t="shared" ca="1" si="65"/>
        <v>24551.217482319571</v>
      </c>
      <c r="R97">
        <f t="shared" si="66"/>
        <v>96.893129700202891</v>
      </c>
      <c r="S97" s="16">
        <f t="shared" si="67"/>
        <v>91.577492445627513</v>
      </c>
      <c r="T97" s="21">
        <f t="shared" si="68"/>
        <v>5.3156372545753783</v>
      </c>
      <c r="U97" s="16">
        <f t="shared" ca="1" si="69"/>
        <v>24556.533119574146</v>
      </c>
      <c r="V97" s="21">
        <f t="shared" ca="1" si="70"/>
        <v>-7.9307937994599342E-3</v>
      </c>
      <c r="W97" s="16"/>
      <c r="X97" s="16">
        <f t="shared" si="90"/>
        <v>33252533.133390639</v>
      </c>
      <c r="Y97" s="16">
        <f t="shared" si="71"/>
        <v>0</v>
      </c>
      <c r="Z97" s="19">
        <f t="shared" si="72"/>
        <v>0</v>
      </c>
      <c r="AA97" s="15">
        <f t="shared" si="91"/>
        <v>27710.444277825532</v>
      </c>
      <c r="AB97" s="15">
        <f t="shared" si="92"/>
        <v>96.893129700202891</v>
      </c>
      <c r="AC97" s="15">
        <f t="shared" si="93"/>
        <v>-132413.52316006224</v>
      </c>
      <c r="AD97" s="15">
        <f t="shared" si="94"/>
        <v>1231.163347396953</v>
      </c>
      <c r="AE97" s="15">
        <f t="shared" si="95"/>
        <v>55775.189045456238</v>
      </c>
      <c r="AF97" s="19">
        <f t="shared" si="96"/>
        <v>33035305.920430198</v>
      </c>
      <c r="AG97" s="20">
        <f t="shared" si="97"/>
        <v>0</v>
      </c>
      <c r="AH97" s="20"/>
      <c r="AI97" s="16">
        <f t="shared" si="73"/>
        <v>0</v>
      </c>
      <c r="AJ97" s="16">
        <f t="shared" si="109"/>
        <v>500000</v>
      </c>
      <c r="AK97" s="16">
        <f t="shared" si="98"/>
        <v>500000</v>
      </c>
      <c r="AL97" s="16">
        <f t="shared" ca="1" si="99"/>
        <v>465383.4335165284</v>
      </c>
      <c r="AM97" s="17">
        <f ca="1">IF($F$13,OFFSET(product_specs!$I$5,MIN(10,saving_model!BD97),saving_model!$F$15),0)</f>
        <v>0</v>
      </c>
      <c r="AN97" s="16">
        <f t="shared" si="74"/>
        <v>465383.4335165284</v>
      </c>
      <c r="AO97" s="16">
        <f t="shared" si="108"/>
        <v>466703.73337293201</v>
      </c>
      <c r="AP97" s="16">
        <f t="shared" si="75"/>
        <v>0</v>
      </c>
      <c r="AQ97" s="16">
        <f t="shared" si="100"/>
        <v>0</v>
      </c>
      <c r="AR97" s="16">
        <f t="shared" si="101"/>
        <v>33296.266627067991</v>
      </c>
      <c r="AS97" s="15">
        <f t="shared" si="76"/>
        <v>388.91977781077668</v>
      </c>
      <c r="AT97" s="24">
        <f t="shared" si="77"/>
        <v>1.3599079861938161</v>
      </c>
      <c r="AU97" s="15">
        <f t="shared" si="102"/>
        <v>-1860.040341213298</v>
      </c>
      <c r="AV97" s="22">
        <f>return!Q81</f>
        <v>-3.9888198088774418E-3</v>
      </c>
      <c r="AW97" s="7">
        <f t="shared" si="78"/>
        <v>1.0641640568818309</v>
      </c>
      <c r="AX97" s="7"/>
      <c r="AY97">
        <f t="shared" si="103"/>
        <v>0</v>
      </c>
      <c r="AZ97">
        <f t="shared" si="79"/>
        <v>71.249768869578162</v>
      </c>
      <c r="BA97">
        <f t="shared" si="80"/>
        <v>2.6454816796851609E-3</v>
      </c>
      <c r="BB97">
        <f t="shared" si="104"/>
        <v>0.11984781801107096</v>
      </c>
      <c r="BD97">
        <f t="shared" si="81"/>
        <v>6</v>
      </c>
      <c r="BE97">
        <f t="shared" si="82"/>
        <v>5</v>
      </c>
      <c r="BF97">
        <f t="shared" si="105"/>
        <v>3.7129687880499418E-5</v>
      </c>
      <c r="BG97">
        <f>VLOOKUP(MIN(120,BH97),mortality!$B$4:$H$106,saving_model!BE97+2,FALSE)</f>
        <v>4.4546527732059686E-4</v>
      </c>
      <c r="BH97">
        <f t="shared" si="83"/>
        <v>26</v>
      </c>
      <c r="BI97" s="8">
        <f t="shared" si="106"/>
        <v>1.6821425527395739E-3</v>
      </c>
      <c r="BJ97" s="6">
        <f>VLOOKUP(saving_model!BD97,lapse!$B$4:$C$134,2,FALSE)</f>
        <v>0.02</v>
      </c>
      <c r="BL97">
        <f>discount_curve!K82</f>
        <v>0.93987920103741218</v>
      </c>
    </row>
    <row r="98" spans="1:64" x14ac:dyDescent="0.55000000000000004">
      <c r="A98">
        <f t="shared" si="107"/>
        <v>76</v>
      </c>
      <c r="B98" s="16">
        <f t="shared" ca="1" si="84"/>
        <v>24378.050932795566</v>
      </c>
      <c r="C98" s="16">
        <f t="shared" si="59"/>
        <v>0</v>
      </c>
      <c r="D98">
        <f t="shared" si="85"/>
        <v>1320.4667708500956</v>
      </c>
      <c r="E98">
        <f t="shared" ca="1" si="86"/>
        <v>55371.114085077039</v>
      </c>
      <c r="F98" s="19">
        <f t="shared" si="87"/>
        <v>0</v>
      </c>
      <c r="G98">
        <f t="shared" si="60"/>
        <v>3156.4116153991149</v>
      </c>
      <c r="H98">
        <f t="shared" si="61"/>
        <v>0</v>
      </c>
      <c r="I98" s="16">
        <f t="shared" si="88"/>
        <v>-178715.31918407147</v>
      </c>
      <c r="J98" s="19">
        <f t="shared" si="89"/>
        <v>-262941.36258819327</v>
      </c>
      <c r="K98" s="19"/>
      <c r="L98" s="16">
        <f t="shared" si="62"/>
        <v>0</v>
      </c>
      <c r="M98" s="16">
        <f t="shared" ca="1" si="63"/>
        <v>0</v>
      </c>
      <c r="N98" s="16">
        <f t="shared" si="64"/>
        <v>27529.421600358502</v>
      </c>
      <c r="O98" s="16">
        <f t="shared" si="57"/>
        <v>3156.4116153991149</v>
      </c>
      <c r="P98" s="16">
        <f t="shared" si="58"/>
        <v>0</v>
      </c>
      <c r="Q98" s="16">
        <f t="shared" ca="1" si="65"/>
        <v>24373.009984959386</v>
      </c>
      <c r="R98">
        <f t="shared" si="66"/>
        <v>103.2637902864783</v>
      </c>
      <c r="S98" s="16">
        <f t="shared" si="67"/>
        <v>98.222842451692259</v>
      </c>
      <c r="T98" s="21">
        <f t="shared" si="68"/>
        <v>5.0409478347860386</v>
      </c>
      <c r="U98" s="16">
        <f t="shared" ca="1" si="69"/>
        <v>24378.050932794173</v>
      </c>
      <c r="V98" s="21">
        <f t="shared" ca="1" si="70"/>
        <v>1.3933458831161261E-3</v>
      </c>
      <c r="W98" s="16"/>
      <c r="X98" s="16">
        <f t="shared" si="90"/>
        <v>33035305.920430206</v>
      </c>
      <c r="Y98" s="16">
        <f t="shared" si="71"/>
        <v>0</v>
      </c>
      <c r="Z98" s="19">
        <f t="shared" si="72"/>
        <v>0</v>
      </c>
      <c r="AA98" s="15">
        <f t="shared" si="91"/>
        <v>27529.421600358502</v>
      </c>
      <c r="AB98" s="15">
        <f t="shared" si="92"/>
        <v>103.2637902864783</v>
      </c>
      <c r="AC98" s="15">
        <f t="shared" si="93"/>
        <v>-178715.31918407147</v>
      </c>
      <c r="AD98" s="15">
        <f t="shared" si="94"/>
        <v>1222.2439283984033</v>
      </c>
      <c r="AE98" s="15">
        <f t="shared" si="95"/>
        <v>55371.114085077039</v>
      </c>
      <c r="AF98" s="19">
        <f t="shared" si="96"/>
        <v>32772364.557842012</v>
      </c>
      <c r="AG98" s="20">
        <f t="shared" si="97"/>
        <v>0</v>
      </c>
      <c r="AH98" s="20"/>
      <c r="AI98" s="16">
        <f t="shared" si="73"/>
        <v>0</v>
      </c>
      <c r="AJ98" s="16">
        <f t="shared" si="109"/>
        <v>500000</v>
      </c>
      <c r="AK98" s="16">
        <f t="shared" si="98"/>
        <v>500000</v>
      </c>
      <c r="AL98" s="16">
        <f t="shared" ca="1" si="99"/>
        <v>462807.52964784647</v>
      </c>
      <c r="AM98" s="17">
        <f ca="1">IF($F$13,OFFSET(product_specs!$I$5,MIN(10,saving_model!BD98),saving_model!$F$15),0)</f>
        <v>0</v>
      </c>
      <c r="AN98" s="16">
        <f t="shared" si="74"/>
        <v>462807.52964784647</v>
      </c>
      <c r="AO98" s="16">
        <f t="shared" si="108"/>
        <v>464453.41334592178</v>
      </c>
      <c r="AP98" s="16">
        <f t="shared" si="75"/>
        <v>0</v>
      </c>
      <c r="AQ98" s="16">
        <f t="shared" si="100"/>
        <v>0</v>
      </c>
      <c r="AR98" s="16">
        <f t="shared" si="101"/>
        <v>35546.586654078215</v>
      </c>
      <c r="AS98" s="15">
        <f t="shared" si="76"/>
        <v>387.04451112160149</v>
      </c>
      <c r="AT98" s="24">
        <f t="shared" si="77"/>
        <v>1.4518170344513555</v>
      </c>
      <c r="AU98" s="15">
        <f t="shared" si="102"/>
        <v>-2514.7747398384972</v>
      </c>
      <c r="AV98" s="22">
        <f>return!Q82</f>
        <v>-5.4190149860913195E-3</v>
      </c>
      <c r="AW98" s="7">
        <f t="shared" si="78"/>
        <v>1.0650468215269315</v>
      </c>
      <c r="AX98" s="7"/>
      <c r="AY98">
        <f t="shared" si="103"/>
        <v>0</v>
      </c>
      <c r="AZ98">
        <f t="shared" si="79"/>
        <v>71.127275569887416</v>
      </c>
      <c r="BA98">
        <f t="shared" si="80"/>
        <v>2.640933541700191E-3</v>
      </c>
      <c r="BB98">
        <f t="shared" si="104"/>
        <v>0.11964177446985211</v>
      </c>
      <c r="BD98">
        <f t="shared" si="81"/>
        <v>6</v>
      </c>
      <c r="BE98">
        <f t="shared" si="82"/>
        <v>5</v>
      </c>
      <c r="BF98">
        <f t="shared" si="105"/>
        <v>3.7129687880499418E-5</v>
      </c>
      <c r="BG98">
        <f>VLOOKUP(MIN(120,BH98),mortality!$B$4:$H$106,saving_model!BE98+2,FALSE)</f>
        <v>4.4546527732059686E-4</v>
      </c>
      <c r="BH98">
        <f t="shared" si="83"/>
        <v>26</v>
      </c>
      <c r="BI98" s="8">
        <f t="shared" si="106"/>
        <v>1.6821425527395739E-3</v>
      </c>
      <c r="BJ98" s="6">
        <f>VLOOKUP(saving_model!BD98,lapse!$B$4:$C$134,2,FALSE)</f>
        <v>0.02</v>
      </c>
      <c r="BL98">
        <f>discount_curve!K83</f>
        <v>0.93910250618634938</v>
      </c>
    </row>
    <row r="99" spans="1:64" x14ac:dyDescent="0.55000000000000004">
      <c r="A99">
        <f t="shared" si="107"/>
        <v>77</v>
      </c>
      <c r="B99" s="16">
        <f t="shared" ca="1" si="84"/>
        <v>24164.318281381245</v>
      </c>
      <c r="C99" s="16">
        <f t="shared" si="59"/>
        <v>0</v>
      </c>
      <c r="D99">
        <f t="shared" si="85"/>
        <v>1318.1966114592699</v>
      </c>
      <c r="E99">
        <f t="shared" ca="1" si="86"/>
        <v>55011.4218759945</v>
      </c>
      <c r="F99" s="19">
        <f t="shared" si="87"/>
        <v>0</v>
      </c>
      <c r="G99">
        <f t="shared" si="60"/>
        <v>3153.5989438931206</v>
      </c>
      <c r="H99">
        <f t="shared" si="61"/>
        <v>0</v>
      </c>
      <c r="I99" s="16">
        <f t="shared" si="88"/>
        <v>-81013.885970225689</v>
      </c>
      <c r="J99" s="19">
        <f t="shared" si="89"/>
        <v>-164661.42168295383</v>
      </c>
      <c r="K99" s="19"/>
      <c r="L99" s="16">
        <f t="shared" si="62"/>
        <v>0</v>
      </c>
      <c r="M99" s="16">
        <f t="shared" ca="1" si="63"/>
        <v>0</v>
      </c>
      <c r="N99" s="16">
        <f t="shared" si="64"/>
        <v>27310.303798201679</v>
      </c>
      <c r="O99" s="16">
        <f t="shared" si="57"/>
        <v>3153.5989438931206</v>
      </c>
      <c r="P99" s="16">
        <f t="shared" si="58"/>
        <v>0</v>
      </c>
      <c r="Q99" s="16">
        <f t="shared" ca="1" si="65"/>
        <v>24156.704854308558</v>
      </c>
      <c r="R99">
        <f t="shared" si="66"/>
        <v>111.50583875272015</v>
      </c>
      <c r="S99" s="16">
        <f t="shared" si="67"/>
        <v>103.89241167040586</v>
      </c>
      <c r="T99" s="21">
        <f t="shared" si="68"/>
        <v>7.6134270823142884</v>
      </c>
      <c r="U99" s="16">
        <f t="shared" ca="1" si="69"/>
        <v>24164.318281390872</v>
      </c>
      <c r="V99" s="21">
        <f t="shared" ca="1" si="70"/>
        <v>-9.6260919235646725E-3</v>
      </c>
      <c r="W99" s="16"/>
      <c r="X99" s="16">
        <f t="shared" si="90"/>
        <v>32772364.557842012</v>
      </c>
      <c r="Y99" s="16">
        <f t="shared" si="71"/>
        <v>0</v>
      </c>
      <c r="Z99" s="19">
        <f t="shared" si="72"/>
        <v>0</v>
      </c>
      <c r="AA99" s="15">
        <f t="shared" si="91"/>
        <v>27310.303798201679</v>
      </c>
      <c r="AB99" s="15">
        <f t="shared" si="92"/>
        <v>111.50583875272015</v>
      </c>
      <c r="AC99" s="15">
        <f t="shared" si="93"/>
        <v>-81013.885970225689</v>
      </c>
      <c r="AD99" s="15">
        <f t="shared" si="94"/>
        <v>1214.304199788864</v>
      </c>
      <c r="AE99" s="15">
        <f t="shared" si="95"/>
        <v>55011.4218759945</v>
      </c>
      <c r="AF99" s="19">
        <f t="shared" si="96"/>
        <v>32607703.136159047</v>
      </c>
      <c r="AG99" s="20">
        <f t="shared" si="97"/>
        <v>0</v>
      </c>
      <c r="AH99" s="20"/>
      <c r="AI99" s="16">
        <f t="shared" si="73"/>
        <v>0</v>
      </c>
      <c r="AJ99" s="16">
        <f t="shared" si="109"/>
        <v>500000</v>
      </c>
      <c r="AK99" s="16">
        <f t="shared" si="98"/>
        <v>500000</v>
      </c>
      <c r="AL99" s="16">
        <f t="shared" ca="1" si="99"/>
        <v>460592.97574912029</v>
      </c>
      <c r="AM99" s="17">
        <f ca="1">IF($F$13,OFFSET(product_specs!$I$5,MIN(10,saving_model!BD99),saving_model!$F$15),0)</f>
        <v>0</v>
      </c>
      <c r="AN99" s="16">
        <f t="shared" si="74"/>
        <v>460592.97574912029</v>
      </c>
      <c r="AO99" s="16">
        <f t="shared" si="108"/>
        <v>461550.14227792725</v>
      </c>
      <c r="AP99" s="16">
        <f t="shared" si="75"/>
        <v>0</v>
      </c>
      <c r="AQ99" s="16">
        <f t="shared" si="100"/>
        <v>0</v>
      </c>
      <c r="AR99" s="16">
        <f t="shared" si="101"/>
        <v>38449.857722072746</v>
      </c>
      <c r="AS99" s="15">
        <f t="shared" si="76"/>
        <v>384.62511856493938</v>
      </c>
      <c r="AT99" s="24">
        <f t="shared" si="77"/>
        <v>1.5703943378971887</v>
      </c>
      <c r="AU99" s="15">
        <f t="shared" si="102"/>
        <v>-1141.9420318082712</v>
      </c>
      <c r="AV99" s="22">
        <f>return!Q83</f>
        <v>-2.4762170586377641E-3</v>
      </c>
      <c r="AW99" s="7">
        <f t="shared" si="78"/>
        <v>1.0659303184589513</v>
      </c>
      <c r="AX99" s="7"/>
      <c r="AY99">
        <f t="shared" si="103"/>
        <v>0</v>
      </c>
      <c r="AZ99">
        <f t="shared" si="79"/>
        <v>71.004992861875863</v>
      </c>
      <c r="BA99">
        <f t="shared" si="80"/>
        <v>2.6363932229185399E-3</v>
      </c>
      <c r="BB99">
        <f t="shared" si="104"/>
        <v>0.11943608516070507</v>
      </c>
      <c r="BD99">
        <f t="shared" si="81"/>
        <v>6</v>
      </c>
      <c r="BE99">
        <f t="shared" si="82"/>
        <v>5</v>
      </c>
      <c r="BF99">
        <f t="shared" si="105"/>
        <v>3.7129687880499418E-5</v>
      </c>
      <c r="BG99">
        <f>VLOOKUP(MIN(120,BH99),mortality!$B$4:$H$106,saving_model!BE99+2,FALSE)</f>
        <v>4.4546527732059686E-4</v>
      </c>
      <c r="BH99">
        <f t="shared" si="83"/>
        <v>26</v>
      </c>
      <c r="BI99" s="8">
        <f t="shared" si="106"/>
        <v>1.6821425527395739E-3</v>
      </c>
      <c r="BJ99" s="6">
        <f>VLOOKUP(saving_model!BD99,lapse!$B$4:$C$134,2,FALSE)</f>
        <v>0.02</v>
      </c>
      <c r="BL99">
        <f>discount_curve!K84</f>
        <v>0.93832645317829255</v>
      </c>
    </row>
    <row r="100" spans="1:64" x14ac:dyDescent="0.55000000000000004">
      <c r="A100">
        <f t="shared" si="107"/>
        <v>78</v>
      </c>
      <c r="B100" s="16">
        <f t="shared" ca="1" si="84"/>
        <v>24032.139629288402</v>
      </c>
      <c r="C100" s="16">
        <f t="shared" si="59"/>
        <v>0</v>
      </c>
      <c r="D100">
        <f t="shared" si="85"/>
        <v>1315.9303549486785</v>
      </c>
      <c r="E100">
        <f t="shared" ca="1" si="86"/>
        <v>54817.999155550395</v>
      </c>
      <c r="F100" s="19">
        <f t="shared" si="87"/>
        <v>0</v>
      </c>
      <c r="G100">
        <f t="shared" si="60"/>
        <v>3150.7887787525719</v>
      </c>
      <c r="H100">
        <f t="shared" si="61"/>
        <v>0</v>
      </c>
      <c r="I100" s="16">
        <f t="shared" si="88"/>
        <v>17977.427012609343</v>
      </c>
      <c r="J100" s="19">
        <f t="shared" si="89"/>
        <v>-65339.430905930698</v>
      </c>
      <c r="K100" s="19"/>
      <c r="L100" s="16">
        <f t="shared" si="62"/>
        <v>0</v>
      </c>
      <c r="M100" s="16">
        <f t="shared" ca="1" si="63"/>
        <v>0</v>
      </c>
      <c r="N100" s="16">
        <f t="shared" si="64"/>
        <v>27173.085946799216</v>
      </c>
      <c r="O100" s="16">
        <f t="shared" si="57"/>
        <v>3150.7887787525719</v>
      </c>
      <c r="P100" s="16">
        <f t="shared" si="58"/>
        <v>0</v>
      </c>
      <c r="Q100" s="16">
        <f t="shared" ca="1" si="65"/>
        <v>24022.297168046643</v>
      </c>
      <c r="R100">
        <f t="shared" si="66"/>
        <v>115.73816650342191</v>
      </c>
      <c r="S100" s="16">
        <f t="shared" si="67"/>
        <v>105.89570525977911</v>
      </c>
      <c r="T100" s="21">
        <f t="shared" si="68"/>
        <v>9.8424612436428021</v>
      </c>
      <c r="U100" s="16">
        <f t="shared" ca="1" si="69"/>
        <v>24032.139629290286</v>
      </c>
      <c r="V100" s="21">
        <f t="shared" ca="1" si="70"/>
        <v>-1.8844730220735073E-3</v>
      </c>
      <c r="W100" s="16"/>
      <c r="X100" s="16">
        <f t="shared" si="90"/>
        <v>32607703.136159059</v>
      </c>
      <c r="Y100" s="16">
        <f t="shared" si="71"/>
        <v>0</v>
      </c>
      <c r="Z100" s="19">
        <f t="shared" si="72"/>
        <v>0</v>
      </c>
      <c r="AA100" s="15">
        <f t="shared" si="91"/>
        <v>27173.085946799216</v>
      </c>
      <c r="AB100" s="15">
        <f t="shared" si="92"/>
        <v>115.73816650342191</v>
      </c>
      <c r="AC100" s="15">
        <f t="shared" si="93"/>
        <v>17977.427012609343</v>
      </c>
      <c r="AD100" s="15">
        <f t="shared" si="94"/>
        <v>1210.0346496888994</v>
      </c>
      <c r="AE100" s="15">
        <f t="shared" si="95"/>
        <v>54817.999155550395</v>
      </c>
      <c r="AF100" s="19">
        <f t="shared" si="96"/>
        <v>32542363.705253128</v>
      </c>
      <c r="AG100" s="20">
        <f t="shared" si="97"/>
        <v>0</v>
      </c>
      <c r="AH100" s="20"/>
      <c r="AI100" s="16">
        <f t="shared" si="73"/>
        <v>0</v>
      </c>
      <c r="AJ100" s="16">
        <f t="shared" si="109"/>
        <v>500000</v>
      </c>
      <c r="AK100" s="16">
        <f t="shared" si="98"/>
        <v>500000</v>
      </c>
      <c r="AL100" s="16">
        <f t="shared" ca="1" si="99"/>
        <v>459763.94006660435</v>
      </c>
      <c r="AM100" s="17">
        <f ca="1">IF($F$13,OFFSET(product_specs!$I$5,MIN(10,saving_model!BD100),saving_model!$F$15),0)</f>
        <v>0</v>
      </c>
      <c r="AN100" s="16">
        <f t="shared" si="74"/>
        <v>459763.94006660435</v>
      </c>
      <c r="AO100" s="16">
        <f t="shared" si="108"/>
        <v>460022.00473321619</v>
      </c>
      <c r="AP100" s="16">
        <f t="shared" si="75"/>
        <v>0</v>
      </c>
      <c r="AQ100" s="16">
        <f t="shared" si="100"/>
        <v>0</v>
      </c>
      <c r="AR100" s="16">
        <f t="shared" si="101"/>
        <v>39977.995266783808</v>
      </c>
      <c r="AS100" s="15">
        <f t="shared" si="76"/>
        <v>383.3516706110135</v>
      </c>
      <c r="AT100" s="24">
        <f t="shared" si="77"/>
        <v>1.6328075349781426</v>
      </c>
      <c r="AU100" s="15">
        <f t="shared" si="102"/>
        <v>253.83962306831458</v>
      </c>
      <c r="AV100" s="22">
        <f>return!Q84</f>
        <v>5.5226104922412311E-4</v>
      </c>
      <c r="AW100" s="7">
        <f t="shared" si="78"/>
        <v>1.0668145482853502</v>
      </c>
      <c r="AX100" s="7"/>
      <c r="AY100">
        <f t="shared" si="103"/>
        <v>0</v>
      </c>
      <c r="AZ100">
        <f t="shared" si="79"/>
        <v>70.882920383492248</v>
      </c>
      <c r="BA100">
        <f t="shared" si="80"/>
        <v>2.6318607098973572E-3</v>
      </c>
      <c r="BB100">
        <f t="shared" si="104"/>
        <v>0.11923074947463062</v>
      </c>
      <c r="BD100">
        <f t="shared" si="81"/>
        <v>6</v>
      </c>
      <c r="BE100">
        <f t="shared" si="82"/>
        <v>5</v>
      </c>
      <c r="BF100">
        <f t="shared" si="105"/>
        <v>3.7129687880499418E-5</v>
      </c>
      <c r="BG100">
        <f>VLOOKUP(MIN(120,BH100),mortality!$B$4:$H$106,saving_model!BE100+2,FALSE)</f>
        <v>4.4546527732059686E-4</v>
      </c>
      <c r="BH100">
        <f t="shared" si="83"/>
        <v>26</v>
      </c>
      <c r="BI100" s="8">
        <f t="shared" si="106"/>
        <v>1.6821425527395739E-3</v>
      </c>
      <c r="BJ100" s="6">
        <f>VLOOKUP(saving_model!BD100,lapse!$B$4:$C$134,2,FALSE)</f>
        <v>0.02</v>
      </c>
      <c r="BL100">
        <f>discount_curve!K85</f>
        <v>0.9375510414828373</v>
      </c>
    </row>
    <row r="101" spans="1:64" x14ac:dyDescent="0.55000000000000004">
      <c r="A101">
        <f t="shared" si="107"/>
        <v>79</v>
      </c>
      <c r="B101" s="16">
        <f t="shared" ca="1" si="84"/>
        <v>23971.933971240185</v>
      </c>
      <c r="C101" s="16">
        <f t="shared" si="59"/>
        <v>0</v>
      </c>
      <c r="D101">
        <f t="shared" si="85"/>
        <v>1313.6679946084514</v>
      </c>
      <c r="E101">
        <f t="shared" ca="1" si="86"/>
        <v>54319.387409019895</v>
      </c>
      <c r="F101" s="19">
        <f t="shared" si="87"/>
        <v>0</v>
      </c>
      <c r="G101">
        <f t="shared" si="60"/>
        <v>3147.9811177440502</v>
      </c>
      <c r="H101">
        <f t="shared" si="61"/>
        <v>0</v>
      </c>
      <c r="I101" s="16">
        <f t="shared" si="88"/>
        <v>-443906.24353726208</v>
      </c>
      <c r="J101" s="19">
        <f t="shared" si="89"/>
        <v>-526659.21402987465</v>
      </c>
      <c r="K101" s="19"/>
      <c r="L101" s="16">
        <f t="shared" si="62"/>
        <v>0</v>
      </c>
      <c r="M101" s="16">
        <f t="shared" ca="1" si="63"/>
        <v>0</v>
      </c>
      <c r="N101" s="16">
        <f t="shared" si="64"/>
        <v>27118.63642104427</v>
      </c>
      <c r="O101" s="16">
        <f t="shared" si="57"/>
        <v>3147.9811177440502</v>
      </c>
      <c r="P101" s="16">
        <f t="shared" si="58"/>
        <v>0</v>
      </c>
      <c r="Q101" s="16">
        <f t="shared" ca="1" si="65"/>
        <v>23970.65530330022</v>
      </c>
      <c r="R101">
        <f t="shared" si="66"/>
        <v>115.91820607258133</v>
      </c>
      <c r="S101" s="16">
        <f t="shared" si="67"/>
        <v>114.63953812867999</v>
      </c>
      <c r="T101" s="21">
        <f t="shared" si="68"/>
        <v>1.2786679439013398</v>
      </c>
      <c r="U101" s="16">
        <f t="shared" ca="1" si="69"/>
        <v>23971.933971244121</v>
      </c>
      <c r="V101" s="21">
        <f t="shared" ca="1" si="70"/>
        <v>-3.9362930692732334E-3</v>
      </c>
      <c r="W101" s="16"/>
      <c r="X101" s="16">
        <f t="shared" si="90"/>
        <v>32542363.705253128</v>
      </c>
      <c r="Y101" s="16">
        <f t="shared" si="71"/>
        <v>0</v>
      </c>
      <c r="Z101" s="19">
        <f t="shared" si="72"/>
        <v>0</v>
      </c>
      <c r="AA101" s="15">
        <f t="shared" si="91"/>
        <v>27118.63642104427</v>
      </c>
      <c r="AB101" s="15">
        <f t="shared" si="92"/>
        <v>115.91820607258133</v>
      </c>
      <c r="AC101" s="15">
        <f t="shared" si="93"/>
        <v>-443906.24353726208</v>
      </c>
      <c r="AD101" s="15">
        <f t="shared" si="94"/>
        <v>1199.0284564797714</v>
      </c>
      <c r="AE101" s="15">
        <f t="shared" si="95"/>
        <v>54319.387409019895</v>
      </c>
      <c r="AF101" s="19">
        <f t="shared" si="96"/>
        <v>32015704.49122325</v>
      </c>
      <c r="AG101" s="20">
        <f t="shared" si="97"/>
        <v>0</v>
      </c>
      <c r="AH101" s="20"/>
      <c r="AI101" s="16">
        <f t="shared" si="73"/>
        <v>0</v>
      </c>
      <c r="AJ101" s="16">
        <f t="shared" si="109"/>
        <v>500000</v>
      </c>
      <c r="AK101" s="16">
        <f t="shared" si="98"/>
        <v>500000</v>
      </c>
      <c r="AL101" s="16">
        <f t="shared" ca="1" si="99"/>
        <v>456366.62436811166</v>
      </c>
      <c r="AM101" s="17">
        <f ca="1">IF($F$13,OFFSET(product_specs!$I$5,MIN(10,saving_model!BD101),saving_model!$F$15),0)</f>
        <v>0</v>
      </c>
      <c r="AN101" s="16">
        <f t="shared" si="74"/>
        <v>456366.62436811166</v>
      </c>
      <c r="AO101" s="16">
        <f t="shared" si="108"/>
        <v>459890.85987813852</v>
      </c>
      <c r="AP101" s="16">
        <f t="shared" si="75"/>
        <v>0</v>
      </c>
      <c r="AQ101" s="16">
        <f t="shared" si="100"/>
        <v>0</v>
      </c>
      <c r="AR101" s="16">
        <f t="shared" si="101"/>
        <v>40109.140121861477</v>
      </c>
      <c r="AS101" s="15">
        <f t="shared" si="76"/>
        <v>383.24238323178207</v>
      </c>
      <c r="AT101" s="24">
        <f t="shared" si="77"/>
        <v>1.6381638392679263</v>
      </c>
      <c r="AU101" s="15">
        <f t="shared" si="102"/>
        <v>-6278.7099259116349</v>
      </c>
      <c r="AV101" s="22">
        <f>return!Q85</f>
        <v>-1.366404401320731E-2</v>
      </c>
      <c r="AW101" s="7">
        <f t="shared" si="78"/>
        <v>1.0676995116140919</v>
      </c>
      <c r="AX101" s="7"/>
      <c r="AY101">
        <f t="shared" si="103"/>
        <v>0</v>
      </c>
      <c r="AZ101">
        <f t="shared" si="79"/>
        <v>70.761057773307726</v>
      </c>
      <c r="BA101">
        <f t="shared" si="80"/>
        <v>2.627335989216903E-3</v>
      </c>
      <c r="BB101">
        <f t="shared" si="104"/>
        <v>0.11902576680367652</v>
      </c>
      <c r="BD101">
        <f t="shared" si="81"/>
        <v>6</v>
      </c>
      <c r="BE101">
        <f t="shared" si="82"/>
        <v>5</v>
      </c>
      <c r="BF101">
        <f t="shared" si="105"/>
        <v>3.7129687880499418E-5</v>
      </c>
      <c r="BG101">
        <f>VLOOKUP(MIN(120,BH101),mortality!$B$4:$H$106,saving_model!BE101+2,FALSE)</f>
        <v>4.4546527732059686E-4</v>
      </c>
      <c r="BH101">
        <f t="shared" si="83"/>
        <v>26</v>
      </c>
      <c r="BI101" s="8">
        <f t="shared" si="106"/>
        <v>1.6821425527395739E-3</v>
      </c>
      <c r="BJ101" s="6">
        <f>VLOOKUP(saving_model!BD101,lapse!$B$4:$C$134,2,FALSE)</f>
        <v>0.02</v>
      </c>
      <c r="BL101">
        <f>discount_curve!K86</f>
        <v>0.93677627057001744</v>
      </c>
    </row>
    <row r="102" spans="1:64" x14ac:dyDescent="0.55000000000000004">
      <c r="A102">
        <f t="shared" si="107"/>
        <v>80</v>
      </c>
      <c r="B102" s="16">
        <f t="shared" ca="1" si="84"/>
        <v>23543.832970525313</v>
      </c>
      <c r="C102" s="16">
        <f t="shared" si="59"/>
        <v>0</v>
      </c>
      <c r="D102">
        <f t="shared" si="85"/>
        <v>1311.4095237402544</v>
      </c>
      <c r="E102">
        <f t="shared" ca="1" si="86"/>
        <v>53716.506540087685</v>
      </c>
      <c r="F102" s="19">
        <f t="shared" si="87"/>
        <v>0</v>
      </c>
      <c r="G102">
        <f t="shared" si="60"/>
        <v>3145.1759586361286</v>
      </c>
      <c r="H102">
        <f t="shared" si="61"/>
        <v>0</v>
      </c>
      <c r="I102" s="16">
        <f t="shared" si="88"/>
        <v>-108543.83476417174</v>
      </c>
      <c r="J102" s="19">
        <f t="shared" si="89"/>
        <v>-190260.75975716114</v>
      </c>
      <c r="K102" s="19"/>
      <c r="L102" s="16">
        <f t="shared" si="62"/>
        <v>0</v>
      </c>
      <c r="M102" s="16">
        <f t="shared" ca="1" si="63"/>
        <v>0</v>
      </c>
      <c r="N102" s="16">
        <f t="shared" si="64"/>
        <v>26679.753742686044</v>
      </c>
      <c r="O102" s="16">
        <f t="shared" si="57"/>
        <v>3145.1759586361286</v>
      </c>
      <c r="P102" s="16">
        <f t="shared" si="58"/>
        <v>0</v>
      </c>
      <c r="Q102" s="16">
        <f t="shared" ca="1" si="65"/>
        <v>23534.577784049914</v>
      </c>
      <c r="R102">
        <f t="shared" si="66"/>
        <v>134.94404957751473</v>
      </c>
      <c r="S102" s="16">
        <f t="shared" si="67"/>
        <v>125.68886309908157</v>
      </c>
      <c r="T102" s="21">
        <f t="shared" si="68"/>
        <v>9.2551864784331599</v>
      </c>
      <c r="U102" s="16">
        <f t="shared" ca="1" si="69"/>
        <v>23543.832970528347</v>
      </c>
      <c r="V102" s="21">
        <f t="shared" ca="1" si="70"/>
        <v>-3.0340743251144886E-3</v>
      </c>
      <c r="W102" s="16"/>
      <c r="X102" s="16">
        <f t="shared" si="90"/>
        <v>32015704.491223253</v>
      </c>
      <c r="Y102" s="16">
        <f t="shared" si="71"/>
        <v>0</v>
      </c>
      <c r="Z102" s="19">
        <f t="shared" si="72"/>
        <v>0</v>
      </c>
      <c r="AA102" s="15">
        <f t="shared" si="91"/>
        <v>26679.753742686044</v>
      </c>
      <c r="AB102" s="15">
        <f t="shared" si="92"/>
        <v>134.94404957751473</v>
      </c>
      <c r="AC102" s="15">
        <f t="shared" si="93"/>
        <v>-108543.83476417174</v>
      </c>
      <c r="AD102" s="15">
        <f t="shared" si="94"/>
        <v>1185.7206606411728</v>
      </c>
      <c r="AE102" s="15">
        <f t="shared" si="95"/>
        <v>53716.506540087685</v>
      </c>
      <c r="AF102" s="19">
        <f t="shared" si="96"/>
        <v>31825443.731466088</v>
      </c>
      <c r="AG102" s="20">
        <f t="shared" si="97"/>
        <v>0</v>
      </c>
      <c r="AH102" s="20"/>
      <c r="AI102" s="16">
        <f t="shared" si="73"/>
        <v>0</v>
      </c>
      <c r="AJ102" s="16">
        <f t="shared" si="109"/>
        <v>500000</v>
      </c>
      <c r="AK102" s="16">
        <f t="shared" si="98"/>
        <v>500000</v>
      </c>
      <c r="AL102" s="16">
        <f t="shared" ca="1" si="99"/>
        <v>452078.71346678725</v>
      </c>
      <c r="AM102" s="17">
        <f ca="1">IF($F$13,OFFSET(product_specs!$I$5,MIN(10,saving_model!BD102),saving_model!$F$15),0)</f>
        <v>0</v>
      </c>
      <c r="AN102" s="16">
        <f t="shared" si="74"/>
        <v>452078.71346678725</v>
      </c>
      <c r="AO102" s="16">
        <f t="shared" si="108"/>
        <v>453227.26940515585</v>
      </c>
      <c r="AP102" s="16">
        <f t="shared" si="75"/>
        <v>0</v>
      </c>
      <c r="AQ102" s="16">
        <f t="shared" si="100"/>
        <v>0</v>
      </c>
      <c r="AR102" s="16">
        <f t="shared" si="101"/>
        <v>46772.73059484415</v>
      </c>
      <c r="AS102" s="15">
        <f t="shared" si="76"/>
        <v>377.68939117096323</v>
      </c>
      <c r="AT102" s="24">
        <f t="shared" si="77"/>
        <v>1.9103225771357741</v>
      </c>
      <c r="AU102" s="15">
        <f t="shared" si="102"/>
        <v>-1537.9124492410901</v>
      </c>
      <c r="AV102" s="22">
        <f>return!Q86</f>
        <v>-3.3960922229965274E-3</v>
      </c>
      <c r="AW102" s="7">
        <f t="shared" si="78"/>
        <v>1.0685852090536445</v>
      </c>
      <c r="AX102" s="7"/>
      <c r="AY102">
        <f t="shared" si="103"/>
        <v>0</v>
      </c>
      <c r="AZ102">
        <f t="shared" si="79"/>
        <v>70.639404670514836</v>
      </c>
      <c r="BA102">
        <f t="shared" si="80"/>
        <v>2.6228190474805089E-3</v>
      </c>
      <c r="BB102">
        <f t="shared" si="104"/>
        <v>0.11882113654093572</v>
      </c>
      <c r="BD102">
        <f t="shared" si="81"/>
        <v>6</v>
      </c>
      <c r="BE102">
        <f t="shared" si="82"/>
        <v>5</v>
      </c>
      <c r="BF102">
        <f t="shared" si="105"/>
        <v>3.7129687880499418E-5</v>
      </c>
      <c r="BG102">
        <f>VLOOKUP(MIN(120,BH102),mortality!$B$4:$H$106,saving_model!BE102+2,FALSE)</f>
        <v>4.4546527732059686E-4</v>
      </c>
      <c r="BH102">
        <f t="shared" si="83"/>
        <v>26</v>
      </c>
      <c r="BI102" s="8">
        <f t="shared" si="106"/>
        <v>1.6821425527395739E-3</v>
      </c>
      <c r="BJ102" s="6">
        <f>VLOOKUP(saving_model!BD102,lapse!$B$4:$C$134,2,FALSE)</f>
        <v>0.02</v>
      </c>
      <c r="BL102">
        <f>discount_curve!K87</f>
        <v>0.93600213991030434</v>
      </c>
    </row>
    <row r="103" spans="1:64" x14ac:dyDescent="0.55000000000000004">
      <c r="A103">
        <f t="shared" si="107"/>
        <v>81</v>
      </c>
      <c r="B103" s="16">
        <f t="shared" ca="1" si="84"/>
        <v>23394.608855830098</v>
      </c>
      <c r="C103" s="16">
        <f t="shared" si="59"/>
        <v>0</v>
      </c>
      <c r="D103">
        <f t="shared" si="85"/>
        <v>1309.1549356572689</v>
      </c>
      <c r="E103">
        <f t="shared" ca="1" si="86"/>
        <v>53670.232545406237</v>
      </c>
      <c r="F103" s="19">
        <f t="shared" si="87"/>
        <v>0</v>
      </c>
      <c r="G103">
        <f t="shared" si="60"/>
        <v>3142.3732991993706</v>
      </c>
      <c r="H103">
        <f t="shared" si="61"/>
        <v>0</v>
      </c>
      <c r="I103" s="16">
        <f t="shared" si="88"/>
        <v>216371.6598307385</v>
      </c>
      <c r="J103" s="19">
        <f t="shared" si="89"/>
        <v>134855.29019464552</v>
      </c>
      <c r="K103" s="19"/>
      <c r="L103" s="16">
        <f t="shared" si="62"/>
        <v>0</v>
      </c>
      <c r="M103" s="16">
        <f t="shared" ca="1" si="63"/>
        <v>0</v>
      </c>
      <c r="N103" s="16">
        <f t="shared" si="64"/>
        <v>26521.203109555081</v>
      </c>
      <c r="O103" s="16">
        <f t="shared" si="57"/>
        <v>3142.3732991993706</v>
      </c>
      <c r="P103" s="16">
        <f t="shared" si="58"/>
        <v>0</v>
      </c>
      <c r="Q103" s="16">
        <f t="shared" ca="1" si="65"/>
        <v>23378.82981035571</v>
      </c>
      <c r="R103">
        <f t="shared" si="66"/>
        <v>140.23475757448983</v>
      </c>
      <c r="S103" s="16">
        <f t="shared" si="67"/>
        <v>124.45571209527861</v>
      </c>
      <c r="T103" s="21">
        <f t="shared" si="68"/>
        <v>15.77904547921122</v>
      </c>
      <c r="U103" s="16">
        <f t="shared" ca="1" si="69"/>
        <v>23394.608855834922</v>
      </c>
      <c r="V103" s="21">
        <f t="shared" ca="1" si="70"/>
        <v>-4.8239598982036114E-3</v>
      </c>
      <c r="W103" s="16"/>
      <c r="X103" s="16">
        <f t="shared" si="90"/>
        <v>31825443.731466092</v>
      </c>
      <c r="Y103" s="16">
        <f t="shared" si="71"/>
        <v>0</v>
      </c>
      <c r="Z103" s="19">
        <f t="shared" si="72"/>
        <v>0</v>
      </c>
      <c r="AA103" s="15">
        <f t="shared" si="91"/>
        <v>26521.203109555081</v>
      </c>
      <c r="AB103" s="15">
        <f t="shared" si="92"/>
        <v>140.23475757448983</v>
      </c>
      <c r="AC103" s="15">
        <f t="shared" si="93"/>
        <v>216371.6598307385</v>
      </c>
      <c r="AD103" s="15">
        <f t="shared" si="94"/>
        <v>1184.6992235619903</v>
      </c>
      <c r="AE103" s="15">
        <f t="shared" si="95"/>
        <v>53670.232545406237</v>
      </c>
      <c r="AF103" s="19">
        <f t="shared" si="96"/>
        <v>31960299.02166073</v>
      </c>
      <c r="AG103" s="20">
        <f t="shared" si="97"/>
        <v>0</v>
      </c>
      <c r="AH103" s="20"/>
      <c r="AI103" s="16">
        <f t="shared" si="73"/>
        <v>0</v>
      </c>
      <c r="AJ103" s="16">
        <f t="shared" si="109"/>
        <v>500000</v>
      </c>
      <c r="AK103" s="16">
        <f t="shared" si="98"/>
        <v>500000</v>
      </c>
      <c r="AL103" s="16">
        <f t="shared" ca="1" si="99"/>
        <v>452467.15697833162</v>
      </c>
      <c r="AM103" s="17">
        <f ca="1">IF($F$13,OFFSET(product_specs!$I$5,MIN(10,saving_model!BD103),saving_model!$F$15),0)</f>
        <v>0</v>
      </c>
      <c r="AN103" s="16">
        <f t="shared" si="74"/>
        <v>452467.15697833162</v>
      </c>
      <c r="AO103" s="16">
        <f t="shared" si="108"/>
        <v>451309.75724216667</v>
      </c>
      <c r="AP103" s="16">
        <f t="shared" si="75"/>
        <v>0</v>
      </c>
      <c r="AQ103" s="16">
        <f t="shared" si="100"/>
        <v>0</v>
      </c>
      <c r="AR103" s="16">
        <f t="shared" si="101"/>
        <v>48690.24275783333</v>
      </c>
      <c r="AS103" s="15">
        <f t="shared" si="76"/>
        <v>376.09146436847226</v>
      </c>
      <c r="AT103" s="24">
        <f t="shared" si="77"/>
        <v>1.9886388680665088</v>
      </c>
      <c r="AU103" s="15">
        <f t="shared" si="102"/>
        <v>3070.9596788030281</v>
      </c>
      <c r="AV103" s="22">
        <f>return!Q87</f>
        <v>6.8102549332698104E-3</v>
      </c>
      <c r="AW103" s="7">
        <f t="shared" si="78"/>
        <v>1.069471641212981</v>
      </c>
      <c r="AX103" s="7"/>
      <c r="AY103">
        <f t="shared" si="103"/>
        <v>0</v>
      </c>
      <c r="AZ103">
        <f t="shared" si="79"/>
        <v>70.517960714926431</v>
      </c>
      <c r="BA103">
        <f t="shared" si="80"/>
        <v>2.618309871314538E-3</v>
      </c>
      <c r="BB103">
        <f t="shared" si="104"/>
        <v>0.11861685808054455</v>
      </c>
      <c r="BD103">
        <f t="shared" si="81"/>
        <v>6</v>
      </c>
      <c r="BE103">
        <f t="shared" si="82"/>
        <v>5</v>
      </c>
      <c r="BF103">
        <f t="shared" si="105"/>
        <v>3.7129687880499418E-5</v>
      </c>
      <c r="BG103">
        <f>VLOOKUP(MIN(120,BH103),mortality!$B$4:$H$106,saving_model!BE103+2,FALSE)</f>
        <v>4.4546527732059686E-4</v>
      </c>
      <c r="BH103">
        <f t="shared" si="83"/>
        <v>26</v>
      </c>
      <c r="BI103" s="8">
        <f t="shared" si="106"/>
        <v>1.6821425527395739E-3</v>
      </c>
      <c r="BJ103" s="6">
        <f>VLOOKUP(saving_model!BD103,lapse!$B$4:$C$134,2,FALSE)</f>
        <v>0.02</v>
      </c>
      <c r="BL103">
        <f>discount_curve!K88</f>
        <v>0.93522864897460811</v>
      </c>
    </row>
    <row r="104" spans="1:64" x14ac:dyDescent="0.55000000000000004">
      <c r="A104">
        <f t="shared" si="107"/>
        <v>82</v>
      </c>
      <c r="B104" s="16">
        <f t="shared" ca="1" si="84"/>
        <v>23507.395151981822</v>
      </c>
      <c r="C104" s="16">
        <f t="shared" si="59"/>
        <v>0</v>
      </c>
      <c r="D104">
        <f t="shared" si="85"/>
        <v>1306.9042236841731</v>
      </c>
      <c r="E104">
        <f t="shared" ca="1" si="86"/>
        <v>53821.527937257153</v>
      </c>
      <c r="F104" s="19">
        <f t="shared" si="87"/>
        <v>0</v>
      </c>
      <c r="G104">
        <f t="shared" si="60"/>
        <v>3139.5731372063228</v>
      </c>
      <c r="H104">
        <f t="shared" si="61"/>
        <v>0</v>
      </c>
      <c r="I104" s="16">
        <f t="shared" si="88"/>
        <v>126837.73055649217</v>
      </c>
      <c r="J104" s="19">
        <f t="shared" si="89"/>
        <v>45062.3301063627</v>
      </c>
      <c r="K104" s="19"/>
      <c r="L104" s="16">
        <f t="shared" si="62"/>
        <v>0</v>
      </c>
      <c r="M104" s="16">
        <f t="shared" ca="1" si="63"/>
        <v>0</v>
      </c>
      <c r="N104" s="16">
        <f t="shared" si="64"/>
        <v>26633.582518050618</v>
      </c>
      <c r="O104" s="16">
        <f t="shared" si="57"/>
        <v>3139.5731372063228</v>
      </c>
      <c r="P104" s="16">
        <f t="shared" si="58"/>
        <v>0</v>
      </c>
      <c r="Q104" s="16">
        <f t="shared" ca="1" si="65"/>
        <v>23494.009380844294</v>
      </c>
      <c r="R104">
        <f t="shared" si="66"/>
        <v>132.25112608672666</v>
      </c>
      <c r="S104" s="16">
        <f t="shared" si="67"/>
        <v>118.86535494545183</v>
      </c>
      <c r="T104" s="21">
        <f t="shared" si="68"/>
        <v>13.38577114127483</v>
      </c>
      <c r="U104" s="16">
        <f t="shared" ca="1" si="69"/>
        <v>23507.395151985569</v>
      </c>
      <c r="V104" s="21">
        <f t="shared" ca="1" si="70"/>
        <v>-3.7471181713044643E-3</v>
      </c>
      <c r="W104" s="16"/>
      <c r="X104" s="16">
        <f t="shared" si="90"/>
        <v>31960299.021660738</v>
      </c>
      <c r="Y104" s="16">
        <f t="shared" si="71"/>
        <v>0</v>
      </c>
      <c r="Z104" s="19">
        <f t="shared" si="72"/>
        <v>0</v>
      </c>
      <c r="AA104" s="15">
        <f t="shared" si="91"/>
        <v>26633.582518050618</v>
      </c>
      <c r="AB104" s="15">
        <f t="shared" si="92"/>
        <v>132.25112608672666</v>
      </c>
      <c r="AC104" s="15">
        <f t="shared" si="93"/>
        <v>126837.73055649217</v>
      </c>
      <c r="AD104" s="15">
        <f t="shared" si="94"/>
        <v>1188.0388687387212</v>
      </c>
      <c r="AE104" s="15">
        <f t="shared" si="95"/>
        <v>53821.527937257153</v>
      </c>
      <c r="AF104" s="19">
        <f t="shared" si="96"/>
        <v>32005361.351767093</v>
      </c>
      <c r="AG104" s="20">
        <f t="shared" si="97"/>
        <v>0</v>
      </c>
      <c r="AH104" s="20"/>
      <c r="AI104" s="16">
        <f t="shared" si="73"/>
        <v>0</v>
      </c>
      <c r="AJ104" s="16">
        <f t="shared" si="109"/>
        <v>500000</v>
      </c>
      <c r="AK104" s="16">
        <f t="shared" si="98"/>
        <v>500000</v>
      </c>
      <c r="AL104" s="16">
        <f t="shared" ca="1" si="99"/>
        <v>454524.07575423951</v>
      </c>
      <c r="AM104" s="17">
        <f ca="1">IF($F$13,OFFSET(product_specs!$I$5,MIN(10,saving_model!BD104),saving_model!$F$15),0)</f>
        <v>0</v>
      </c>
      <c r="AN104" s="16">
        <f t="shared" si="74"/>
        <v>454524.07575423951</v>
      </c>
      <c r="AO104" s="16">
        <f t="shared" si="108"/>
        <v>454002.63681773318</v>
      </c>
      <c r="AP104" s="16">
        <f t="shared" si="75"/>
        <v>0</v>
      </c>
      <c r="AQ104" s="16">
        <f t="shared" si="100"/>
        <v>0</v>
      </c>
      <c r="AR104" s="16">
        <f t="shared" si="101"/>
        <v>45997.363182266825</v>
      </c>
      <c r="AS104" s="15">
        <f t="shared" si="76"/>
        <v>378.33553068144437</v>
      </c>
      <c r="AT104" s="24">
        <f t="shared" si="77"/>
        <v>1.8786545121118972</v>
      </c>
      <c r="AU104" s="15">
        <f t="shared" si="102"/>
        <v>1803.3062433997745</v>
      </c>
      <c r="AV104" s="22">
        <f>return!Q88</f>
        <v>3.975346352886433E-3</v>
      </c>
      <c r="AW104" s="7">
        <f t="shared" si="78"/>
        <v>1.0703588087015794</v>
      </c>
      <c r="AX104" s="7"/>
      <c r="AY104">
        <f t="shared" si="103"/>
        <v>0</v>
      </c>
      <c r="AZ104">
        <f t="shared" si="79"/>
        <v>70.396725546974579</v>
      </c>
      <c r="BA104">
        <f t="shared" si="80"/>
        <v>2.6138084473683459E-3</v>
      </c>
      <c r="BB104">
        <f t="shared" si="104"/>
        <v>0.11841293081768098</v>
      </c>
      <c r="BD104">
        <f t="shared" si="81"/>
        <v>6</v>
      </c>
      <c r="BE104">
        <f t="shared" si="82"/>
        <v>5</v>
      </c>
      <c r="BF104">
        <f t="shared" si="105"/>
        <v>3.7129687880499418E-5</v>
      </c>
      <c r="BG104">
        <f>VLOOKUP(MIN(120,BH104),mortality!$B$4:$H$106,saving_model!BE104+2,FALSE)</f>
        <v>4.4546527732059686E-4</v>
      </c>
      <c r="BH104">
        <f t="shared" si="83"/>
        <v>26</v>
      </c>
      <c r="BI104" s="8">
        <f t="shared" si="106"/>
        <v>1.6821425527395739E-3</v>
      </c>
      <c r="BJ104" s="6">
        <f>VLOOKUP(saving_model!BD104,lapse!$B$4:$C$134,2,FALSE)</f>
        <v>0.02</v>
      </c>
      <c r="BL104">
        <f>discount_curve!K89</f>
        <v>0.93445579723427452</v>
      </c>
    </row>
    <row r="105" spans="1:64" x14ac:dyDescent="0.55000000000000004">
      <c r="A105">
        <f t="shared" si="107"/>
        <v>83</v>
      </c>
      <c r="B105" s="16">
        <f t="shared" ca="1" si="84"/>
        <v>23550.623317975667</v>
      </c>
      <c r="C105" s="16">
        <f t="shared" si="59"/>
        <v>0</v>
      </c>
      <c r="D105">
        <f t="shared" si="85"/>
        <v>1304.65738115712</v>
      </c>
      <c r="E105">
        <f t="shared" ca="1" si="86"/>
        <v>54045.49187563773</v>
      </c>
      <c r="F105" s="19">
        <f t="shared" si="87"/>
        <v>0</v>
      </c>
      <c r="G105">
        <f t="shared" si="60"/>
        <v>3136.7754704315203</v>
      </c>
      <c r="H105">
        <f t="shared" si="61"/>
        <v>0</v>
      </c>
      <c r="I105" s="16">
        <f t="shared" si="88"/>
        <v>302922.08074711531</v>
      </c>
      <c r="J105" s="19">
        <f t="shared" si="89"/>
        <v>220884.53270191327</v>
      </c>
      <c r="K105" s="19"/>
      <c r="L105" s="16">
        <f t="shared" si="62"/>
        <v>0</v>
      </c>
      <c r="M105" s="16">
        <f t="shared" ca="1" si="63"/>
        <v>0</v>
      </c>
      <c r="N105" s="16">
        <f t="shared" si="64"/>
        <v>26671.134459805919</v>
      </c>
      <c r="O105" s="16">
        <f t="shared" si="57"/>
        <v>3136.7754704315203</v>
      </c>
      <c r="P105" s="16">
        <f t="shared" si="58"/>
        <v>0</v>
      </c>
      <c r="Q105" s="16">
        <f t="shared" ca="1" si="65"/>
        <v>23534.358989374399</v>
      </c>
      <c r="R105">
        <f t="shared" si="66"/>
        <v>127.93913402974943</v>
      </c>
      <c r="S105" s="16">
        <f t="shared" si="67"/>
        <v>111.67480542624276</v>
      </c>
      <c r="T105" s="21">
        <f t="shared" si="68"/>
        <v>16.264328603506669</v>
      </c>
      <c r="U105" s="16">
        <f t="shared" ca="1" si="69"/>
        <v>23550.623317977905</v>
      </c>
      <c r="V105" s="21">
        <f t="shared" ca="1" si="70"/>
        <v>-2.2373569663614035E-3</v>
      </c>
      <c r="W105" s="16"/>
      <c r="X105" s="16">
        <f t="shared" si="90"/>
        <v>32005361.3517671</v>
      </c>
      <c r="Y105" s="16">
        <f t="shared" si="71"/>
        <v>0</v>
      </c>
      <c r="Z105" s="19">
        <f t="shared" si="72"/>
        <v>0</v>
      </c>
      <c r="AA105" s="15">
        <f t="shared" si="91"/>
        <v>26671.134459805919</v>
      </c>
      <c r="AB105" s="15">
        <f t="shared" si="92"/>
        <v>127.93913402974943</v>
      </c>
      <c r="AC105" s="15">
        <f t="shared" si="93"/>
        <v>302922.08074711531</v>
      </c>
      <c r="AD105" s="15">
        <f t="shared" si="94"/>
        <v>1192.9825757308772</v>
      </c>
      <c r="AE105" s="15">
        <f t="shared" si="95"/>
        <v>54045.49187563773</v>
      </c>
      <c r="AF105" s="19">
        <f t="shared" si="96"/>
        <v>32226245.884469014</v>
      </c>
      <c r="AG105" s="20">
        <f t="shared" si="97"/>
        <v>0</v>
      </c>
      <c r="AH105" s="20"/>
      <c r="AI105" s="16">
        <f t="shared" si="73"/>
        <v>0</v>
      </c>
      <c r="AJ105" s="16">
        <f t="shared" si="109"/>
        <v>500000</v>
      </c>
      <c r="AK105" s="16">
        <f t="shared" si="98"/>
        <v>500000</v>
      </c>
      <c r="AL105" s="16">
        <f t="shared" ca="1" si="99"/>
        <v>457201.48176864762</v>
      </c>
      <c r="AM105" s="17">
        <f ca="1">IF($F$13,OFFSET(product_specs!$I$5,MIN(10,saving_model!BD105),saving_model!$F$15),0)</f>
        <v>0</v>
      </c>
      <c r="AN105" s="16">
        <f t="shared" si="74"/>
        <v>457201.48176864762</v>
      </c>
      <c r="AO105" s="16">
        <f t="shared" si="108"/>
        <v>455425.72887593944</v>
      </c>
      <c r="AP105" s="16">
        <f t="shared" si="75"/>
        <v>0</v>
      </c>
      <c r="AQ105" s="16">
        <f t="shared" si="100"/>
        <v>0</v>
      </c>
      <c r="AR105" s="16">
        <f t="shared" si="101"/>
        <v>44574.271124060557</v>
      </c>
      <c r="AS105" s="15">
        <f t="shared" si="76"/>
        <v>379.52144072994952</v>
      </c>
      <c r="AT105" s="24">
        <f t="shared" si="77"/>
        <v>1.8205316517708392</v>
      </c>
      <c r="AU105" s="15">
        <f t="shared" si="102"/>
        <v>4314.189730179809</v>
      </c>
      <c r="AV105" s="22">
        <f>return!Q89</f>
        <v>9.4808107831778621E-3</v>
      </c>
      <c r="AW105" s="7">
        <f t="shared" si="78"/>
        <v>1.0712467121294236</v>
      </c>
      <c r="AX105" s="7"/>
      <c r="AY105">
        <f t="shared" si="103"/>
        <v>0</v>
      </c>
      <c r="AZ105">
        <f t="shared" si="79"/>
        <v>70.275698807709531</v>
      </c>
      <c r="BA105">
        <f t="shared" si="80"/>
        <v>2.6093147623142401E-3</v>
      </c>
      <c r="BB105">
        <f t="shared" si="104"/>
        <v>0.11820935414856278</v>
      </c>
      <c r="BD105">
        <f t="shared" si="81"/>
        <v>6</v>
      </c>
      <c r="BE105">
        <f t="shared" si="82"/>
        <v>5</v>
      </c>
      <c r="BF105">
        <f t="shared" si="105"/>
        <v>3.7129687880499418E-5</v>
      </c>
      <c r="BG105">
        <f>VLOOKUP(MIN(120,BH105),mortality!$B$4:$H$106,saving_model!BE105+2,FALSE)</f>
        <v>4.4546527732059686E-4</v>
      </c>
      <c r="BH105">
        <f t="shared" si="83"/>
        <v>26</v>
      </c>
      <c r="BI105" s="8">
        <f t="shared" si="106"/>
        <v>1.6821425527395739E-3</v>
      </c>
      <c r="BJ105" s="6">
        <f>VLOOKUP(saving_model!BD105,lapse!$B$4:$C$134,2,FALSE)</f>
        <v>0.02</v>
      </c>
      <c r="BL105">
        <f>discount_curve!K90</f>
        <v>0.93368358416108754</v>
      </c>
    </row>
    <row r="106" spans="1:64" x14ac:dyDescent="0.55000000000000004">
      <c r="A106">
        <f t="shared" si="107"/>
        <v>84</v>
      </c>
      <c r="B106" s="16">
        <f t="shared" ca="1" si="84"/>
        <v>23723.572115346848</v>
      </c>
      <c r="C106" s="16">
        <f t="shared" si="59"/>
        <v>0</v>
      </c>
      <c r="D106">
        <f t="shared" si="85"/>
        <v>1339.5007619673406</v>
      </c>
      <c r="E106">
        <f t="shared" ca="1" si="86"/>
        <v>53830.880465447801</v>
      </c>
      <c r="F106" s="19">
        <f t="shared" si="87"/>
        <v>0</v>
      </c>
      <c r="G106">
        <f t="shared" si="60"/>
        <v>3133.9802966514785</v>
      </c>
      <c r="H106">
        <f t="shared" si="61"/>
        <v>0</v>
      </c>
      <c r="I106" s="16">
        <f t="shared" si="88"/>
        <v>-393002.40364920092</v>
      </c>
      <c r="J106" s="19">
        <f t="shared" si="89"/>
        <v>-475030.33728861436</v>
      </c>
      <c r="K106" s="19"/>
      <c r="L106" s="16">
        <f t="shared" si="62"/>
        <v>0</v>
      </c>
      <c r="M106" s="16">
        <f t="shared" ca="1" si="63"/>
        <v>0</v>
      </c>
      <c r="N106" s="16">
        <f t="shared" si="64"/>
        <v>26855.204903724174</v>
      </c>
      <c r="O106" s="16">
        <f t="shared" si="57"/>
        <v>3133.9802966514785</v>
      </c>
      <c r="P106" s="16">
        <f t="shared" si="58"/>
        <v>0</v>
      </c>
      <c r="Q106" s="16">
        <f t="shared" ca="1" si="65"/>
        <v>23721.224607072694</v>
      </c>
      <c r="R106">
        <f t="shared" si="66"/>
        <v>119.76627864640102</v>
      </c>
      <c r="S106" s="16">
        <f t="shared" si="67"/>
        <v>117.41877037028144</v>
      </c>
      <c r="T106" s="21">
        <f t="shared" si="68"/>
        <v>2.3475082761195836</v>
      </c>
      <c r="U106" s="16">
        <f t="shared" ca="1" si="69"/>
        <v>23723.572115348812</v>
      </c>
      <c r="V106" s="21">
        <f t="shared" ca="1" si="70"/>
        <v>-1.964508555829525E-3</v>
      </c>
      <c r="W106" s="16"/>
      <c r="X106" s="16">
        <f t="shared" si="90"/>
        <v>32226245.884469014</v>
      </c>
      <c r="Y106" s="16">
        <f t="shared" si="71"/>
        <v>0</v>
      </c>
      <c r="Z106" s="19">
        <f t="shared" si="72"/>
        <v>0</v>
      </c>
      <c r="AA106" s="15">
        <f t="shared" si="91"/>
        <v>26855.204903724174</v>
      </c>
      <c r="AB106" s="15">
        <f t="shared" si="92"/>
        <v>119.76627864640102</v>
      </c>
      <c r="AC106" s="15">
        <f t="shared" si="93"/>
        <v>-393002.40364920092</v>
      </c>
      <c r="AD106" s="15">
        <f t="shared" si="94"/>
        <v>1222.0819915970592</v>
      </c>
      <c r="AE106" s="15">
        <f t="shared" si="95"/>
        <v>53830.880465447801</v>
      </c>
      <c r="AF106" s="19">
        <f t="shared" si="96"/>
        <v>31751215.547180396</v>
      </c>
      <c r="AG106" s="20">
        <f t="shared" si="97"/>
        <v>0</v>
      </c>
      <c r="AH106" s="20"/>
      <c r="AI106" s="16">
        <f t="shared" si="73"/>
        <v>0</v>
      </c>
      <c r="AJ106" s="16">
        <f t="shared" si="109"/>
        <v>500000</v>
      </c>
      <c r="AK106" s="16">
        <f t="shared" si="98"/>
        <v>500000</v>
      </c>
      <c r="AL106" s="16">
        <f t="shared" ca="1" si="99"/>
        <v>456170.69668634341</v>
      </c>
      <c r="AM106" s="17">
        <f ca="1">IF($F$13,OFFSET(product_specs!$I$5,MIN(10,saving_model!BD106),saving_model!$F$15),0)</f>
        <v>0</v>
      </c>
      <c r="AN106" s="16">
        <f t="shared" si="74"/>
        <v>456170.69668634341</v>
      </c>
      <c r="AO106" s="16">
        <f t="shared" si="108"/>
        <v>459358.57663373748</v>
      </c>
      <c r="AP106" s="16">
        <f t="shared" si="75"/>
        <v>0</v>
      </c>
      <c r="AQ106" s="16">
        <f t="shared" si="100"/>
        <v>0</v>
      </c>
      <c r="AR106" s="16">
        <f t="shared" si="101"/>
        <v>40641.423366262519</v>
      </c>
      <c r="AS106" s="15">
        <f t="shared" si="76"/>
        <v>382.79881386144785</v>
      </c>
      <c r="AT106" s="24">
        <f t="shared" si="77"/>
        <v>1.7071695997405765</v>
      </c>
      <c r="AU106" s="15">
        <f t="shared" si="102"/>
        <v>-5606.7479278658029</v>
      </c>
      <c r="AV106" s="22">
        <f>return!Q90</f>
        <v>-1.2215827181527139E-2</v>
      </c>
      <c r="AW106" s="7">
        <f t="shared" si="78"/>
        <v>1.0721353521070029</v>
      </c>
      <c r="AX106" s="7"/>
      <c r="AY106">
        <f t="shared" si="103"/>
        <v>0</v>
      </c>
      <c r="AZ106">
        <f t="shared" si="79"/>
        <v>70.15488013879866</v>
      </c>
      <c r="BA106">
        <f t="shared" si="80"/>
        <v>2.6790015239346811E-3</v>
      </c>
      <c r="BB106">
        <f t="shared" si="104"/>
        <v>0.11800600270135536</v>
      </c>
      <c r="BD106">
        <f t="shared" si="81"/>
        <v>7</v>
      </c>
      <c r="BE106">
        <f t="shared" si="82"/>
        <v>5</v>
      </c>
      <c r="BF106">
        <f t="shared" si="105"/>
        <v>3.8186958892016953E-5</v>
      </c>
      <c r="BG106">
        <f>VLOOKUP(MIN(120,BH106),mortality!$B$4:$H$106,saving_model!BE106+2,FALSE)</f>
        <v>4.5814727486192391E-4</v>
      </c>
      <c r="BH106">
        <f t="shared" si="83"/>
        <v>27</v>
      </c>
      <c r="BI106" s="8">
        <f t="shared" si="106"/>
        <v>1.6821425527395739E-3</v>
      </c>
      <c r="BJ106" s="6">
        <f>VLOOKUP(saving_model!BD106,lapse!$B$4:$C$134,2,FALSE)</f>
        <v>0.02</v>
      </c>
      <c r="BL106">
        <f>discount_curve!K91</f>
        <v>0.92949225431346516</v>
      </c>
    </row>
    <row r="107" spans="1:64" x14ac:dyDescent="0.55000000000000004">
      <c r="A107">
        <f t="shared" si="107"/>
        <v>85</v>
      </c>
      <c r="B107" s="16">
        <f t="shared" ca="1" si="84"/>
        <v>23337.631864568277</v>
      </c>
      <c r="C107" s="16">
        <f t="shared" si="59"/>
        <v>0</v>
      </c>
      <c r="D107">
        <f t="shared" si="85"/>
        <v>1337.1964653197235</v>
      </c>
      <c r="E107">
        <f t="shared" ca="1" si="86"/>
        <v>53275.818218386856</v>
      </c>
      <c r="F107" s="19">
        <f t="shared" si="87"/>
        <v>0</v>
      </c>
      <c r="G107">
        <f t="shared" si="60"/>
        <v>3131.1843030078776</v>
      </c>
      <c r="H107">
        <f t="shared" si="61"/>
        <v>0</v>
      </c>
      <c r="I107" s="16">
        <f t="shared" si="88"/>
        <v>-103919.41405879727</v>
      </c>
      <c r="J107" s="19">
        <f t="shared" si="89"/>
        <v>-185001.24491007999</v>
      </c>
      <c r="K107" s="19"/>
      <c r="L107" s="16">
        <f t="shared" si="62"/>
        <v>0</v>
      </c>
      <c r="M107" s="16">
        <f t="shared" ca="1" si="63"/>
        <v>0</v>
      </c>
      <c r="N107" s="16">
        <f t="shared" si="64"/>
        <v>26459.346289317004</v>
      </c>
      <c r="O107" s="16">
        <f t="shared" si="57"/>
        <v>3131.1843030078776</v>
      </c>
      <c r="P107" s="16">
        <f t="shared" si="58"/>
        <v>0</v>
      </c>
      <c r="Q107" s="16">
        <f t="shared" ca="1" si="65"/>
        <v>23328.161986309125</v>
      </c>
      <c r="R107">
        <f t="shared" si="66"/>
        <v>137.18551269277381</v>
      </c>
      <c r="S107" s="16">
        <f t="shared" si="67"/>
        <v>127.71563444088747</v>
      </c>
      <c r="T107" s="21">
        <f t="shared" si="68"/>
        <v>9.4698782518863425</v>
      </c>
      <c r="U107" s="16">
        <f t="shared" ca="1" si="69"/>
        <v>23337.631864561012</v>
      </c>
      <c r="V107" s="21">
        <f t="shared" ca="1" si="70"/>
        <v>7.2650436777621508E-3</v>
      </c>
      <c r="W107" s="16"/>
      <c r="X107" s="16">
        <f t="shared" si="90"/>
        <v>31751215.547180399</v>
      </c>
      <c r="Y107" s="16">
        <f t="shared" si="71"/>
        <v>0</v>
      </c>
      <c r="Z107" s="19">
        <f t="shared" si="72"/>
        <v>0</v>
      </c>
      <c r="AA107" s="15">
        <f t="shared" si="91"/>
        <v>26459.346289317004</v>
      </c>
      <c r="AB107" s="15">
        <f t="shared" si="92"/>
        <v>137.18551269277381</v>
      </c>
      <c r="AC107" s="15">
        <f t="shared" si="93"/>
        <v>-103919.41405879727</v>
      </c>
      <c r="AD107" s="15">
        <f t="shared" si="94"/>
        <v>1209.4808308788361</v>
      </c>
      <c r="AE107" s="15">
        <f t="shared" si="95"/>
        <v>53275.818218386856</v>
      </c>
      <c r="AF107" s="19">
        <f t="shared" si="96"/>
        <v>31566214.302270327</v>
      </c>
      <c r="AG107" s="20">
        <f t="shared" si="97"/>
        <v>0</v>
      </c>
      <c r="AH107" s="20"/>
      <c r="AI107" s="16">
        <f t="shared" si="73"/>
        <v>0</v>
      </c>
      <c r="AJ107" s="16">
        <f t="shared" si="109"/>
        <v>500000</v>
      </c>
      <c r="AK107" s="16">
        <f t="shared" si="98"/>
        <v>500000</v>
      </c>
      <c r="AL107" s="16">
        <f t="shared" ca="1" si="99"/>
        <v>452244.99998571607</v>
      </c>
      <c r="AM107" s="17">
        <f ca="1">IF($F$13,OFFSET(product_specs!$I$5,MIN(10,saving_model!BD107),saving_model!$F$15),0)</f>
        <v>0</v>
      </c>
      <c r="AN107" s="16">
        <f t="shared" si="74"/>
        <v>452244.99998571607</v>
      </c>
      <c r="AO107" s="16">
        <f t="shared" si="108"/>
        <v>453367.32272241049</v>
      </c>
      <c r="AP107" s="16">
        <f t="shared" si="75"/>
        <v>0</v>
      </c>
      <c r="AQ107" s="16">
        <f t="shared" si="100"/>
        <v>0</v>
      </c>
      <c r="AR107" s="16">
        <f t="shared" si="101"/>
        <v>46632.677277589508</v>
      </c>
      <c r="AS107" s="15">
        <f t="shared" si="76"/>
        <v>377.80610226867543</v>
      </c>
      <c r="AT107" s="24">
        <f t="shared" si="77"/>
        <v>1.9588361432464043</v>
      </c>
      <c r="AU107" s="15">
        <f t="shared" si="102"/>
        <v>-1485.1155965649937</v>
      </c>
      <c r="AV107" s="22">
        <f>return!Q91</f>
        <v>-3.2784909233051218E-3</v>
      </c>
      <c r="AW107" s="7">
        <f t="shared" si="78"/>
        <v>1.0730247292453137</v>
      </c>
      <c r="AX107" s="7"/>
      <c r="AY107">
        <f t="shared" si="103"/>
        <v>0</v>
      </c>
      <c r="AZ107">
        <f t="shared" si="79"/>
        <v>70.03419513457338</v>
      </c>
      <c r="BA107">
        <f t="shared" si="80"/>
        <v>2.6743929306394473E-3</v>
      </c>
      <c r="BB107">
        <f t="shared" si="104"/>
        <v>0.11780300107258133</v>
      </c>
      <c r="BD107">
        <f t="shared" si="81"/>
        <v>7</v>
      </c>
      <c r="BE107">
        <f t="shared" si="82"/>
        <v>5</v>
      </c>
      <c r="BF107">
        <f t="shared" si="105"/>
        <v>3.8186958892016953E-5</v>
      </c>
      <c r="BG107">
        <f>VLOOKUP(MIN(120,BH107),mortality!$B$4:$H$106,saving_model!BE107+2,FALSE)</f>
        <v>4.5814727486192391E-4</v>
      </c>
      <c r="BH107">
        <f t="shared" si="83"/>
        <v>27</v>
      </c>
      <c r="BI107" s="8">
        <f t="shared" si="106"/>
        <v>1.6821425527395739E-3</v>
      </c>
      <c r="BJ107" s="6">
        <f>VLOOKUP(saving_model!BD107,lapse!$B$4:$C$134,2,FALSE)</f>
        <v>0.02</v>
      </c>
      <c r="BL107">
        <f>discount_curve!K92</f>
        <v>0.92868354080902127</v>
      </c>
    </row>
    <row r="108" spans="1:64" x14ac:dyDescent="0.55000000000000004">
      <c r="A108">
        <f t="shared" si="107"/>
        <v>86</v>
      </c>
      <c r="B108" s="16">
        <f t="shared" ca="1" si="84"/>
        <v>23185.340508539521</v>
      </c>
      <c r="C108" s="16">
        <f t="shared" si="59"/>
        <v>0</v>
      </c>
      <c r="D108">
        <f t="shared" si="85"/>
        <v>1334.8961326736144</v>
      </c>
      <c r="E108">
        <f t="shared" ca="1" si="86"/>
        <v>52903.246465720978</v>
      </c>
      <c r="F108" s="19">
        <f t="shared" si="87"/>
        <v>0</v>
      </c>
      <c r="G108">
        <f t="shared" si="60"/>
        <v>3128.3908038217114</v>
      </c>
      <c r="H108">
        <f t="shared" si="61"/>
        <v>0</v>
      </c>
      <c r="I108" s="16">
        <f t="shared" si="88"/>
        <v>-177141.52431613862</v>
      </c>
      <c r="J108" s="19">
        <f t="shared" si="89"/>
        <v>-257693.39822689444</v>
      </c>
      <c r="K108" s="19"/>
      <c r="L108" s="16">
        <f t="shared" si="62"/>
        <v>0</v>
      </c>
      <c r="M108" s="16">
        <f t="shared" ca="1" si="63"/>
        <v>0</v>
      </c>
      <c r="N108" s="16">
        <f t="shared" si="64"/>
        <v>26305.178585225265</v>
      </c>
      <c r="O108" s="16">
        <f t="shared" si="57"/>
        <v>3128.3908038217114</v>
      </c>
      <c r="P108" s="16">
        <f t="shared" si="58"/>
        <v>0</v>
      </c>
      <c r="Q108" s="16">
        <f t="shared" ca="1" si="65"/>
        <v>23176.787781403553</v>
      </c>
      <c r="R108">
        <f t="shared" si="66"/>
        <v>142.42624520984199</v>
      </c>
      <c r="S108" s="16">
        <f t="shared" si="67"/>
        <v>133.87351807461368</v>
      </c>
      <c r="T108" s="21">
        <f t="shared" si="68"/>
        <v>8.5527271352283094</v>
      </c>
      <c r="U108" s="16">
        <f t="shared" ca="1" si="69"/>
        <v>23185.340508538782</v>
      </c>
      <c r="V108" s="21">
        <f t="shared" ca="1" si="70"/>
        <v>7.3850969783961773E-4</v>
      </c>
      <c r="W108" s="16"/>
      <c r="X108" s="16">
        <f t="shared" si="90"/>
        <v>31566214.302270319</v>
      </c>
      <c r="Y108" s="16">
        <f t="shared" si="71"/>
        <v>0</v>
      </c>
      <c r="Z108" s="19">
        <f t="shared" si="72"/>
        <v>0</v>
      </c>
      <c r="AA108" s="15">
        <f t="shared" si="91"/>
        <v>26305.178585225265</v>
      </c>
      <c r="AB108" s="15">
        <f t="shared" si="92"/>
        <v>142.42624520984199</v>
      </c>
      <c r="AC108" s="15">
        <f t="shared" si="93"/>
        <v>-177141.52431613862</v>
      </c>
      <c r="AD108" s="15">
        <f t="shared" si="94"/>
        <v>1201.0226145990007</v>
      </c>
      <c r="AE108" s="15">
        <f t="shared" si="95"/>
        <v>52903.246465720978</v>
      </c>
      <c r="AF108" s="19">
        <f t="shared" si="96"/>
        <v>31308520.904043429</v>
      </c>
      <c r="AG108" s="20">
        <f t="shared" si="97"/>
        <v>0</v>
      </c>
      <c r="AH108" s="20"/>
      <c r="AI108" s="16">
        <f t="shared" si="73"/>
        <v>0</v>
      </c>
      <c r="AJ108" s="16">
        <f t="shared" si="109"/>
        <v>500000</v>
      </c>
      <c r="AK108" s="16">
        <f t="shared" si="98"/>
        <v>500000</v>
      </c>
      <c r="AL108" s="16">
        <f t="shared" ca="1" si="99"/>
        <v>449856.20424021932</v>
      </c>
      <c r="AM108" s="17">
        <f ca="1">IF($F$13,OFFSET(product_specs!$I$5,MIN(10,saving_model!BD108),saving_model!$F$15),0)</f>
        <v>0</v>
      </c>
      <c r="AN108" s="16">
        <f t="shared" si="74"/>
        <v>449856.20424021932</v>
      </c>
      <c r="AO108" s="16">
        <f t="shared" si="108"/>
        <v>451502.44218743354</v>
      </c>
      <c r="AP108" s="16">
        <f t="shared" si="75"/>
        <v>0</v>
      </c>
      <c r="AQ108" s="16">
        <f t="shared" si="100"/>
        <v>0</v>
      </c>
      <c r="AR108" s="16">
        <f t="shared" si="101"/>
        <v>48497.557812566462</v>
      </c>
      <c r="AS108" s="15">
        <f t="shared" si="76"/>
        <v>376.25203515619461</v>
      </c>
      <c r="AT108" s="24">
        <f t="shared" si="77"/>
        <v>2.0371716712068602</v>
      </c>
      <c r="AU108" s="15">
        <f t="shared" si="102"/>
        <v>-2535.8974807736467</v>
      </c>
      <c r="AV108" s="22">
        <f>return!Q92</f>
        <v>-5.6212851030449373E-3</v>
      </c>
      <c r="AW108" s="7">
        <f t="shared" si="78"/>
        <v>1.0739148441558586</v>
      </c>
      <c r="AX108" s="7"/>
      <c r="AY108">
        <f t="shared" si="103"/>
        <v>0</v>
      </c>
      <c r="AZ108">
        <f t="shared" si="79"/>
        <v>69.913717740570149</v>
      </c>
      <c r="BA108">
        <f t="shared" si="80"/>
        <v>2.6697922653472288E-3</v>
      </c>
      <c r="BB108">
        <f t="shared" si="104"/>
        <v>0.11760034866046018</v>
      </c>
      <c r="BD108">
        <f t="shared" si="81"/>
        <v>7</v>
      </c>
      <c r="BE108">
        <f t="shared" si="82"/>
        <v>5</v>
      </c>
      <c r="BF108">
        <f t="shared" si="105"/>
        <v>3.8186958892016953E-5</v>
      </c>
      <c r="BG108">
        <f>VLOOKUP(MIN(120,BH108),mortality!$B$4:$H$106,saving_model!BE108+2,FALSE)</f>
        <v>4.5814727486192391E-4</v>
      </c>
      <c r="BH108">
        <f t="shared" si="83"/>
        <v>27</v>
      </c>
      <c r="BI108" s="8">
        <f t="shared" si="106"/>
        <v>1.6821425527395739E-3</v>
      </c>
      <c r="BJ108" s="6">
        <f>VLOOKUP(saving_model!BD108,lapse!$B$4:$C$134,2,FALSE)</f>
        <v>0.02</v>
      </c>
      <c r="BL108">
        <f>discount_curve!K93</f>
        <v>0.9278755309333907</v>
      </c>
    </row>
    <row r="109" spans="1:64" x14ac:dyDescent="0.55000000000000004">
      <c r="A109">
        <f t="shared" si="107"/>
        <v>87</v>
      </c>
      <c r="B109" s="16">
        <f t="shared" ca="1" si="84"/>
        <v>22987.696785974666</v>
      </c>
      <c r="C109" s="16">
        <f t="shared" si="59"/>
        <v>0</v>
      </c>
      <c r="D109">
        <f t="shared" si="85"/>
        <v>1332.5997572098788</v>
      </c>
      <c r="E109">
        <f t="shared" ca="1" si="86"/>
        <v>53066.879011852368</v>
      </c>
      <c r="F109" s="19">
        <f t="shared" si="87"/>
        <v>0</v>
      </c>
      <c r="G109">
        <f t="shared" si="60"/>
        <v>3125.599796867541</v>
      </c>
      <c r="H109">
        <f t="shared" si="61"/>
        <v>0</v>
      </c>
      <c r="I109" s="16">
        <f t="shared" si="88"/>
        <v>531782.04836043727</v>
      </c>
      <c r="J109" s="19">
        <f t="shared" si="89"/>
        <v>451269.27300853282</v>
      </c>
      <c r="K109" s="19"/>
      <c r="L109" s="16">
        <f t="shared" si="62"/>
        <v>0</v>
      </c>
      <c r="M109" s="16">
        <f t="shared" ca="1" si="63"/>
        <v>0</v>
      </c>
      <c r="N109" s="16">
        <f t="shared" si="64"/>
        <v>26090.434086702851</v>
      </c>
      <c r="O109" s="16">
        <f t="shared" si="57"/>
        <v>3125.599796867541</v>
      </c>
      <c r="P109" s="16">
        <f t="shared" si="58"/>
        <v>0</v>
      </c>
      <c r="Q109" s="16">
        <f t="shared" ca="1" si="65"/>
        <v>22964.834289835311</v>
      </c>
      <c r="R109">
        <f t="shared" si="66"/>
        <v>150.72481212505096</v>
      </c>
      <c r="S109" s="16">
        <f t="shared" si="67"/>
        <v>127.86231598836525</v>
      </c>
      <c r="T109" s="21">
        <f t="shared" si="68"/>
        <v>22.862496136685706</v>
      </c>
      <c r="U109" s="16">
        <f t="shared" ca="1" si="69"/>
        <v>22987.696785971995</v>
      </c>
      <c r="V109" s="21">
        <f t="shared" ca="1" si="70"/>
        <v>2.6702764444053173E-3</v>
      </c>
      <c r="W109" s="16"/>
      <c r="X109" s="16">
        <f t="shared" si="90"/>
        <v>31308520.904043425</v>
      </c>
      <c r="Y109" s="16">
        <f t="shared" si="71"/>
        <v>0</v>
      </c>
      <c r="Z109" s="19">
        <f t="shared" si="72"/>
        <v>0</v>
      </c>
      <c r="AA109" s="15">
        <f t="shared" si="91"/>
        <v>26090.434086702851</v>
      </c>
      <c r="AB109" s="15">
        <f t="shared" si="92"/>
        <v>150.72481212505096</v>
      </c>
      <c r="AC109" s="15">
        <f t="shared" si="93"/>
        <v>531782.04836043727</v>
      </c>
      <c r="AD109" s="15">
        <f t="shared" si="94"/>
        <v>1204.7374412215136</v>
      </c>
      <c r="AE109" s="15">
        <f t="shared" si="95"/>
        <v>53066.879011852368</v>
      </c>
      <c r="AF109" s="19">
        <f t="shared" si="96"/>
        <v>31759790.177051961</v>
      </c>
      <c r="AG109" s="20">
        <f t="shared" si="97"/>
        <v>0</v>
      </c>
      <c r="AH109" s="20"/>
      <c r="AI109" s="16">
        <f t="shared" si="73"/>
        <v>0</v>
      </c>
      <c r="AJ109" s="16">
        <f t="shared" si="109"/>
        <v>500000</v>
      </c>
      <c r="AK109" s="16">
        <f t="shared" si="98"/>
        <v>500000</v>
      </c>
      <c r="AL109" s="16">
        <f t="shared" ca="1" si="99"/>
        <v>452025.23664867081</v>
      </c>
      <c r="AM109" s="17">
        <f ca="1">IF($F$13,OFFSET(product_specs!$I$5,MIN(10,saving_model!BD109),saving_model!$F$15),0)</f>
        <v>0</v>
      </c>
      <c r="AN109" s="16">
        <f t="shared" si="74"/>
        <v>452025.23664867081</v>
      </c>
      <c r="AO109" s="16">
        <f t="shared" si="108"/>
        <v>448588.25549983251</v>
      </c>
      <c r="AP109" s="16">
        <f t="shared" si="75"/>
        <v>0</v>
      </c>
      <c r="AQ109" s="16">
        <f t="shared" si="100"/>
        <v>0</v>
      </c>
      <c r="AR109" s="16">
        <f t="shared" si="101"/>
        <v>51411.744500167493</v>
      </c>
      <c r="AS109" s="15">
        <f t="shared" si="76"/>
        <v>373.82354624986039</v>
      </c>
      <c r="AT109" s="24">
        <f t="shared" si="77"/>
        <v>2.1595839911742525</v>
      </c>
      <c r="AU109" s="15">
        <f t="shared" si="102"/>
        <v>7625.9285581587428</v>
      </c>
      <c r="AV109" s="22">
        <f>return!Q93</f>
        <v>1.701410030082906E-2</v>
      </c>
      <c r="AW109" s="7">
        <f t="shared" si="78"/>
        <v>1.0748056974506479</v>
      </c>
      <c r="AX109" s="7"/>
      <c r="AY109">
        <f t="shared" si="103"/>
        <v>0</v>
      </c>
      <c r="AZ109">
        <f t="shared" si="79"/>
        <v>69.793447599644338</v>
      </c>
      <c r="BA109">
        <f t="shared" si="80"/>
        <v>2.6651995144197577E-3</v>
      </c>
      <c r="BB109">
        <f t="shared" si="104"/>
        <v>0.11739804486424665</v>
      </c>
      <c r="BD109">
        <f t="shared" si="81"/>
        <v>7</v>
      </c>
      <c r="BE109">
        <f t="shared" si="82"/>
        <v>5</v>
      </c>
      <c r="BF109">
        <f t="shared" si="105"/>
        <v>3.8186958892016953E-5</v>
      </c>
      <c r="BG109">
        <f>VLOOKUP(MIN(120,BH109),mortality!$B$4:$H$106,saving_model!BE109+2,FALSE)</f>
        <v>4.5814727486192391E-4</v>
      </c>
      <c r="BH109">
        <f t="shared" si="83"/>
        <v>27</v>
      </c>
      <c r="BI109" s="8">
        <f t="shared" si="106"/>
        <v>1.6821425527395739E-3</v>
      </c>
      <c r="BJ109" s="6">
        <f>VLOOKUP(saving_model!BD109,lapse!$B$4:$C$134,2,FALSE)</f>
        <v>0.02</v>
      </c>
      <c r="BL109">
        <f>discount_curve!K94</f>
        <v>0.92706822407437539</v>
      </c>
    </row>
    <row r="110" spans="1:64" x14ac:dyDescent="0.55000000000000004">
      <c r="A110">
        <f t="shared" si="107"/>
        <v>88</v>
      </c>
      <c r="B110" s="16">
        <f t="shared" ca="1" si="84"/>
        <v>23349.703853169049</v>
      </c>
      <c r="C110" s="16">
        <f t="shared" si="59"/>
        <v>0</v>
      </c>
      <c r="D110">
        <f t="shared" si="85"/>
        <v>1330.3073321211136</v>
      </c>
      <c r="E110">
        <f t="shared" ca="1" si="86"/>
        <v>53170.213561119665</v>
      </c>
      <c r="F110" s="19">
        <f t="shared" si="87"/>
        <v>0</v>
      </c>
      <c r="G110">
        <f t="shared" si="60"/>
        <v>3122.8112799219107</v>
      </c>
      <c r="H110">
        <f t="shared" si="61"/>
        <v>0</v>
      </c>
      <c r="I110" s="16">
        <f t="shared" si="88"/>
        <v>-246512.00016691245</v>
      </c>
      <c r="J110" s="19">
        <f t="shared" si="89"/>
        <v>-327485.03619324416</v>
      </c>
      <c r="K110" s="19"/>
      <c r="L110" s="16">
        <f t="shared" si="62"/>
        <v>0</v>
      </c>
      <c r="M110" s="16">
        <f t="shared" ca="1" si="63"/>
        <v>0</v>
      </c>
      <c r="N110" s="16">
        <f t="shared" si="64"/>
        <v>26466.491814209967</v>
      </c>
      <c r="O110" s="16">
        <f t="shared" si="57"/>
        <v>3122.8112799219107</v>
      </c>
      <c r="P110" s="16">
        <f t="shared" si="58"/>
        <v>0</v>
      </c>
      <c r="Q110" s="16">
        <f t="shared" ca="1" si="65"/>
        <v>23343.680534288054</v>
      </c>
      <c r="R110">
        <f t="shared" si="66"/>
        <v>129.24728323204127</v>
      </c>
      <c r="S110" s="16">
        <f t="shared" si="67"/>
        <v>123.2239643481962</v>
      </c>
      <c r="T110" s="21">
        <f t="shared" si="68"/>
        <v>6.0233188838450644</v>
      </c>
      <c r="U110" s="16">
        <f t="shared" ca="1" si="69"/>
        <v>23349.703853171901</v>
      </c>
      <c r="V110" s="21">
        <f t="shared" ca="1" si="70"/>
        <v>-2.852175384759903E-3</v>
      </c>
      <c r="W110" s="16"/>
      <c r="X110" s="16">
        <f t="shared" si="90"/>
        <v>31759790.177051958</v>
      </c>
      <c r="Y110" s="16">
        <f t="shared" si="71"/>
        <v>0</v>
      </c>
      <c r="Z110" s="19">
        <f t="shared" si="72"/>
        <v>0</v>
      </c>
      <c r="AA110" s="15">
        <f t="shared" si="91"/>
        <v>26466.491814209967</v>
      </c>
      <c r="AB110" s="15">
        <f t="shared" si="92"/>
        <v>129.24728323204127</v>
      </c>
      <c r="AC110" s="15">
        <f t="shared" si="93"/>
        <v>-246512.00016691245</v>
      </c>
      <c r="AD110" s="15">
        <f t="shared" si="94"/>
        <v>1207.0833677729174</v>
      </c>
      <c r="AE110" s="15">
        <f t="shared" si="95"/>
        <v>53170.213561119665</v>
      </c>
      <c r="AF110" s="19">
        <f t="shared" si="96"/>
        <v>31432305.14085871</v>
      </c>
      <c r="AG110" s="20">
        <f t="shared" si="97"/>
        <v>0</v>
      </c>
      <c r="AH110" s="20"/>
      <c r="AI110" s="16">
        <f t="shared" si="73"/>
        <v>0</v>
      </c>
      <c r="AJ110" s="16">
        <f t="shared" si="109"/>
        <v>500000</v>
      </c>
      <c r="AK110" s="16">
        <f t="shared" si="98"/>
        <v>500000</v>
      </c>
      <c r="AL110" s="16">
        <f t="shared" ca="1" si="99"/>
        <v>453685.90348527912</v>
      </c>
      <c r="AM110" s="17">
        <f ca="1">IF($F$13,OFFSET(product_specs!$I$5,MIN(10,saving_model!BD110),saving_model!$F$15),0)</f>
        <v>0</v>
      </c>
      <c r="AN110" s="16">
        <f t="shared" si="74"/>
        <v>453685.90348527912</v>
      </c>
      <c r="AO110" s="16">
        <f t="shared" si="108"/>
        <v>455838.20092775021</v>
      </c>
      <c r="AP110" s="16">
        <f t="shared" si="75"/>
        <v>0</v>
      </c>
      <c r="AQ110" s="16">
        <f t="shared" si="100"/>
        <v>0</v>
      </c>
      <c r="AR110" s="16">
        <f t="shared" si="101"/>
        <v>44161.799072249793</v>
      </c>
      <c r="AS110" s="15">
        <f t="shared" si="76"/>
        <v>379.86516743979183</v>
      </c>
      <c r="AT110" s="24">
        <f t="shared" si="77"/>
        <v>1.855045286346467</v>
      </c>
      <c r="AU110" s="15">
        <f t="shared" si="102"/>
        <v>-3541.1544594898846</v>
      </c>
      <c r="AV110" s="22">
        <f>return!Q94</f>
        <v>-7.7749567948415255E-3</v>
      </c>
      <c r="AW110" s="7">
        <f t="shared" si="78"/>
        <v>1.0756972897421997</v>
      </c>
      <c r="AX110" s="7"/>
      <c r="AY110">
        <f t="shared" si="103"/>
        <v>0</v>
      </c>
      <c r="AZ110">
        <f t="shared" si="79"/>
        <v>69.673384355265668</v>
      </c>
      <c r="BA110">
        <f t="shared" si="80"/>
        <v>2.6606146642422271E-3</v>
      </c>
      <c r="BB110">
        <f t="shared" si="104"/>
        <v>0.11719608908422893</v>
      </c>
      <c r="BD110">
        <f t="shared" si="81"/>
        <v>7</v>
      </c>
      <c r="BE110">
        <f t="shared" si="82"/>
        <v>5</v>
      </c>
      <c r="BF110">
        <f t="shared" si="105"/>
        <v>3.8186958892016953E-5</v>
      </c>
      <c r="BG110">
        <f>VLOOKUP(MIN(120,BH110),mortality!$B$4:$H$106,saving_model!BE110+2,FALSE)</f>
        <v>4.5814727486192391E-4</v>
      </c>
      <c r="BH110">
        <f t="shared" si="83"/>
        <v>27</v>
      </c>
      <c r="BI110" s="8">
        <f t="shared" si="106"/>
        <v>1.6821425527395739E-3</v>
      </c>
      <c r="BJ110" s="6">
        <f>VLOOKUP(saving_model!BD110,lapse!$B$4:$C$134,2,FALSE)</f>
        <v>0.02</v>
      </c>
      <c r="BL110">
        <f>discount_curve!K95</f>
        <v>0.9262616196203084</v>
      </c>
    </row>
    <row r="111" spans="1:64" x14ac:dyDescent="0.55000000000000004">
      <c r="A111">
        <f t="shared" si="107"/>
        <v>89</v>
      </c>
      <c r="B111" s="16">
        <f t="shared" ca="1" si="84"/>
        <v>23084.242034446448</v>
      </c>
      <c r="C111" s="16">
        <f t="shared" si="59"/>
        <v>0</v>
      </c>
      <c r="D111">
        <f t="shared" si="85"/>
        <v>1328.0188506116258</v>
      </c>
      <c r="E111">
        <f t="shared" ca="1" si="86"/>
        <v>52779.4581463297</v>
      </c>
      <c r="F111" s="19">
        <f t="shared" si="87"/>
        <v>0</v>
      </c>
      <c r="G111">
        <f t="shared" si="60"/>
        <v>3120.025250763349</v>
      </c>
      <c r="H111">
        <f t="shared" si="61"/>
        <v>0</v>
      </c>
      <c r="I111" s="16">
        <f t="shared" si="88"/>
        <v>-56838.794301872593</v>
      </c>
      <c r="J111" s="19">
        <f t="shared" si="89"/>
        <v>-137150.53858402371</v>
      </c>
      <c r="K111" s="19"/>
      <c r="L111" s="16">
        <f t="shared" si="62"/>
        <v>0</v>
      </c>
      <c r="M111" s="16">
        <f t="shared" ca="1" si="63"/>
        <v>0</v>
      </c>
      <c r="N111" s="16">
        <f t="shared" si="64"/>
        <v>26193.587617382262</v>
      </c>
      <c r="O111" s="16">
        <f t="shared" si="57"/>
        <v>3120.025250763349</v>
      </c>
      <c r="P111" s="16">
        <f t="shared" si="58"/>
        <v>0</v>
      </c>
      <c r="Q111" s="16">
        <f t="shared" ca="1" si="65"/>
        <v>23073.562366618913</v>
      </c>
      <c r="R111">
        <f t="shared" si="66"/>
        <v>140.48617694795314</v>
      </c>
      <c r="S111" s="16">
        <f t="shared" si="67"/>
        <v>129.80650912333999</v>
      </c>
      <c r="T111" s="21">
        <f t="shared" si="68"/>
        <v>10.679667824613148</v>
      </c>
      <c r="U111" s="16">
        <f t="shared" ca="1" si="69"/>
        <v>23084.242034443527</v>
      </c>
      <c r="V111" s="21">
        <f t="shared" ca="1" si="70"/>
        <v>2.9212969820946455E-3</v>
      </c>
      <c r="W111" s="16"/>
      <c r="X111" s="16">
        <f t="shared" si="90"/>
        <v>31432305.140858714</v>
      </c>
      <c r="Y111" s="16">
        <f t="shared" si="71"/>
        <v>0</v>
      </c>
      <c r="Z111" s="19">
        <f t="shared" si="72"/>
        <v>0</v>
      </c>
      <c r="AA111" s="15">
        <f t="shared" si="91"/>
        <v>26193.587617382262</v>
      </c>
      <c r="AB111" s="15">
        <f t="shared" si="92"/>
        <v>140.48617694795314</v>
      </c>
      <c r="AC111" s="15">
        <f t="shared" si="93"/>
        <v>-56838.794301872593</v>
      </c>
      <c r="AD111" s="15">
        <f t="shared" si="94"/>
        <v>1198.2123414882858</v>
      </c>
      <c r="AE111" s="15">
        <f t="shared" si="95"/>
        <v>52779.4581463297</v>
      </c>
      <c r="AF111" s="19">
        <f t="shared" si="96"/>
        <v>31295154.602274694</v>
      </c>
      <c r="AG111" s="20">
        <f t="shared" si="97"/>
        <v>0</v>
      </c>
      <c r="AH111" s="20"/>
      <c r="AI111" s="16">
        <f t="shared" si="73"/>
        <v>0</v>
      </c>
      <c r="AJ111" s="16">
        <f t="shared" si="109"/>
        <v>500000</v>
      </c>
      <c r="AK111" s="16">
        <f t="shared" si="98"/>
        <v>500000</v>
      </c>
      <c r="AL111" s="16">
        <f t="shared" ca="1" si="99"/>
        <v>451127.76107675093</v>
      </c>
      <c r="AM111" s="17">
        <f ca="1">IF($F$13,OFFSET(product_specs!$I$5,MIN(10,saving_model!BD111),saving_model!$F$15),0)</f>
        <v>0</v>
      </c>
      <c r="AN111" s="16">
        <f t="shared" si="74"/>
        <v>451127.76107675093</v>
      </c>
      <c r="AO111" s="16">
        <f t="shared" si="108"/>
        <v>451915.32625553419</v>
      </c>
      <c r="AP111" s="16">
        <f t="shared" si="75"/>
        <v>0</v>
      </c>
      <c r="AQ111" s="16">
        <f t="shared" si="100"/>
        <v>0</v>
      </c>
      <c r="AR111" s="16">
        <f t="shared" si="101"/>
        <v>48084.673744465807</v>
      </c>
      <c r="AS111" s="15">
        <f t="shared" si="76"/>
        <v>376.59610521294513</v>
      </c>
      <c r="AT111" s="24">
        <f t="shared" si="77"/>
        <v>2.0198282055775594</v>
      </c>
      <c r="AU111" s="15">
        <f t="shared" si="102"/>
        <v>-817.89849072951006</v>
      </c>
      <c r="AV111" s="22">
        <f>return!Q95</f>
        <v>-1.8113665445851357E-3</v>
      </c>
      <c r="AW111" s="7">
        <f t="shared" si="78"/>
        <v>1.0765896216435398</v>
      </c>
      <c r="AX111" s="7"/>
      <c r="AY111">
        <f t="shared" si="103"/>
        <v>0</v>
      </c>
      <c r="AZ111">
        <f t="shared" si="79"/>
        <v>69.5535276515172</v>
      </c>
      <c r="BA111">
        <f t="shared" si="80"/>
        <v>2.6560377012232518E-3</v>
      </c>
      <c r="BB111">
        <f t="shared" si="104"/>
        <v>0.11699448072172677</v>
      </c>
      <c r="BD111">
        <f t="shared" si="81"/>
        <v>7</v>
      </c>
      <c r="BE111">
        <f t="shared" si="82"/>
        <v>5</v>
      </c>
      <c r="BF111">
        <f t="shared" si="105"/>
        <v>3.8186958892016953E-5</v>
      </c>
      <c r="BG111">
        <f>VLOOKUP(MIN(120,BH111),mortality!$B$4:$H$106,saving_model!BE111+2,FALSE)</f>
        <v>4.5814727486192391E-4</v>
      </c>
      <c r="BH111">
        <f t="shared" si="83"/>
        <v>27</v>
      </c>
      <c r="BI111" s="8">
        <f t="shared" si="106"/>
        <v>1.6821425527395739E-3</v>
      </c>
      <c r="BJ111" s="6">
        <f>VLOOKUP(saving_model!BD111,lapse!$B$4:$C$134,2,FALSE)</f>
        <v>0.02</v>
      </c>
      <c r="BL111">
        <f>discount_curve!K96</f>
        <v>0.92545571696005624</v>
      </c>
    </row>
    <row r="112" spans="1:64" x14ac:dyDescent="0.55000000000000004">
      <c r="A112">
        <f t="shared" si="107"/>
        <v>90</v>
      </c>
      <c r="B112" s="16">
        <f t="shared" ca="1" si="84"/>
        <v>22982.996063543484</v>
      </c>
      <c r="C112" s="16">
        <f t="shared" si="59"/>
        <v>0</v>
      </c>
      <c r="D112">
        <f t="shared" si="85"/>
        <v>1325.7343058974129</v>
      </c>
      <c r="E112">
        <f t="shared" ca="1" si="86"/>
        <v>52987.805677552911</v>
      </c>
      <c r="F112" s="19">
        <f t="shared" si="87"/>
        <v>0</v>
      </c>
      <c r="G112">
        <f t="shared" si="60"/>
        <v>3117.2417071723658</v>
      </c>
      <c r="H112">
        <f t="shared" si="61"/>
        <v>0</v>
      </c>
      <c r="I112" s="16">
        <f t="shared" si="88"/>
        <v>464517.68774950225</v>
      </c>
      <c r="J112" s="19">
        <f t="shared" si="89"/>
        <v>384103.90999533609</v>
      </c>
      <c r="K112" s="19"/>
      <c r="L112" s="16">
        <f t="shared" si="62"/>
        <v>0</v>
      </c>
      <c r="M112" s="16">
        <f t="shared" ca="1" si="63"/>
        <v>0</v>
      </c>
      <c r="N112" s="16">
        <f t="shared" si="64"/>
        <v>26079.295501895576</v>
      </c>
      <c r="O112" s="16">
        <f t="shared" si="57"/>
        <v>3117.2417071723658</v>
      </c>
      <c r="P112" s="16">
        <f t="shared" si="58"/>
        <v>0</v>
      </c>
      <c r="Q112" s="16">
        <f t="shared" ca="1" si="65"/>
        <v>22962.053794723211</v>
      </c>
      <c r="R112">
        <f t="shared" si="66"/>
        <v>143.73427593913749</v>
      </c>
      <c r="S112" s="16">
        <f t="shared" si="67"/>
        <v>122.79200711138196</v>
      </c>
      <c r="T112" s="21">
        <f t="shared" si="68"/>
        <v>20.942268827755527</v>
      </c>
      <c r="U112" s="16">
        <f t="shared" ca="1" si="69"/>
        <v>22982.996063550967</v>
      </c>
      <c r="V112" s="21">
        <f t="shared" ca="1" si="70"/>
        <v>-7.4833224061876535E-3</v>
      </c>
      <c r="W112" s="16"/>
      <c r="X112" s="16">
        <f t="shared" si="90"/>
        <v>31295154.60227469</v>
      </c>
      <c r="Y112" s="16">
        <f t="shared" si="71"/>
        <v>0</v>
      </c>
      <c r="Z112" s="19">
        <f t="shared" si="72"/>
        <v>0</v>
      </c>
      <c r="AA112" s="15">
        <f t="shared" si="91"/>
        <v>26079.295501895576</v>
      </c>
      <c r="AB112" s="15">
        <f t="shared" si="92"/>
        <v>143.73427593913749</v>
      </c>
      <c r="AC112" s="15">
        <f t="shared" si="93"/>
        <v>464517.68774950225</v>
      </c>
      <c r="AD112" s="15">
        <f t="shared" si="94"/>
        <v>1202.942298786031</v>
      </c>
      <c r="AE112" s="15">
        <f t="shared" si="95"/>
        <v>52987.805677552911</v>
      </c>
      <c r="AF112" s="19">
        <f t="shared" si="96"/>
        <v>31679258.512270018</v>
      </c>
      <c r="AG112" s="20">
        <f t="shared" si="97"/>
        <v>0</v>
      </c>
      <c r="AH112" s="20"/>
      <c r="AI112" s="16">
        <f t="shared" si="73"/>
        <v>0</v>
      </c>
      <c r="AJ112" s="16">
        <f t="shared" si="109"/>
        <v>500000</v>
      </c>
      <c r="AK112" s="16">
        <f t="shared" si="98"/>
        <v>500000</v>
      </c>
      <c r="AL112" s="16">
        <f t="shared" ca="1" si="99"/>
        <v>453689.0587483659</v>
      </c>
      <c r="AM112" s="17">
        <f ca="1">IF($F$13,OFFSET(product_specs!$I$5,MIN(10,saving_model!BD112),saving_model!$F$15),0)</f>
        <v>0</v>
      </c>
      <c r="AN112" s="16">
        <f t="shared" si="74"/>
        <v>453689.0587483659</v>
      </c>
      <c r="AO112" s="16">
        <f t="shared" si="108"/>
        <v>450718.81183138618</v>
      </c>
      <c r="AP112" s="16">
        <f t="shared" si="75"/>
        <v>0</v>
      </c>
      <c r="AQ112" s="16">
        <f t="shared" si="100"/>
        <v>0</v>
      </c>
      <c r="AR112" s="16">
        <f t="shared" si="101"/>
        <v>49281.188168613822</v>
      </c>
      <c r="AS112" s="15">
        <f t="shared" si="76"/>
        <v>375.59900985948849</v>
      </c>
      <c r="AT112" s="24">
        <f t="shared" si="77"/>
        <v>2.0700885774190692</v>
      </c>
      <c r="AU112" s="15">
        <f t="shared" si="102"/>
        <v>6695.8320308332632</v>
      </c>
      <c r="AV112" s="22">
        <f>return!Q96</f>
        <v>1.4868355110081222E-2</v>
      </c>
      <c r="AW112" s="7">
        <f t="shared" si="78"/>
        <v>1.0774826937682025</v>
      </c>
      <c r="AX112" s="7"/>
      <c r="AY112">
        <f t="shared" si="103"/>
        <v>0</v>
      </c>
      <c r="AZ112">
        <f t="shared" si="79"/>
        <v>69.433877133094242</v>
      </c>
      <c r="BA112">
        <f t="shared" si="80"/>
        <v>2.6514686117948259E-3</v>
      </c>
      <c r="BB112">
        <f t="shared" si="104"/>
        <v>0.11679321917908994</v>
      </c>
      <c r="BD112">
        <f t="shared" si="81"/>
        <v>7</v>
      </c>
      <c r="BE112">
        <f t="shared" si="82"/>
        <v>5</v>
      </c>
      <c r="BF112">
        <f t="shared" si="105"/>
        <v>3.8186958892016953E-5</v>
      </c>
      <c r="BG112">
        <f>VLOOKUP(MIN(120,BH112),mortality!$B$4:$H$106,saving_model!BE112+2,FALSE)</f>
        <v>4.5814727486192391E-4</v>
      </c>
      <c r="BH112">
        <f t="shared" si="83"/>
        <v>27</v>
      </c>
      <c r="BI112" s="8">
        <f t="shared" si="106"/>
        <v>1.6821425527395739E-3</v>
      </c>
      <c r="BJ112" s="6">
        <f>VLOOKUP(saving_model!BD112,lapse!$B$4:$C$134,2,FALSE)</f>
        <v>0.02</v>
      </c>
      <c r="BL112">
        <f>discount_curve!K97</f>
        <v>0.92465051548301602</v>
      </c>
    </row>
    <row r="113" spans="1:64" x14ac:dyDescent="0.55000000000000004">
      <c r="A113">
        <f t="shared" si="107"/>
        <v>91</v>
      </c>
      <c r="B113" s="16">
        <f t="shared" ca="1" si="84"/>
        <v>23297.545952273511</v>
      </c>
      <c r="C113" s="16">
        <f t="shared" si="59"/>
        <v>0</v>
      </c>
      <c r="D113">
        <f t="shared" si="85"/>
        <v>1323.4536912061428</v>
      </c>
      <c r="E113">
        <f t="shared" ca="1" si="86"/>
        <v>53342.168583757986</v>
      </c>
      <c r="F113" s="19">
        <f t="shared" si="87"/>
        <v>0</v>
      </c>
      <c r="G113">
        <f t="shared" si="60"/>
        <v>3114.4606469314526</v>
      </c>
      <c r="H113">
        <f t="shared" si="61"/>
        <v>0</v>
      </c>
      <c r="I113" s="16">
        <f t="shared" si="88"/>
        <v>118549.95532861481</v>
      </c>
      <c r="J113" s="19">
        <f t="shared" si="89"/>
        <v>37472.32645444572</v>
      </c>
      <c r="K113" s="19"/>
      <c r="L113" s="16">
        <f t="shared" si="62"/>
        <v>0</v>
      </c>
      <c r="M113" s="16">
        <f t="shared" ca="1" si="63"/>
        <v>0</v>
      </c>
      <c r="N113" s="16">
        <f t="shared" si="64"/>
        <v>26399.382093558357</v>
      </c>
      <c r="O113" s="16">
        <f t="shared" si="57"/>
        <v>3114.4606469314526</v>
      </c>
      <c r="P113" s="16">
        <f t="shared" si="58"/>
        <v>0</v>
      </c>
      <c r="Q113" s="16">
        <f t="shared" ca="1" si="65"/>
        <v>23284.921446626904</v>
      </c>
      <c r="R113">
        <f t="shared" si="66"/>
        <v>125.09106353536016</v>
      </c>
      <c r="S113" s="16">
        <f t="shared" si="67"/>
        <v>112.46655788612725</v>
      </c>
      <c r="T113" s="21">
        <f t="shared" si="68"/>
        <v>12.624505649232916</v>
      </c>
      <c r="U113" s="16">
        <f t="shared" ca="1" si="69"/>
        <v>23297.545952276138</v>
      </c>
      <c r="V113" s="21">
        <f t="shared" ca="1" si="70"/>
        <v>-2.6266206987202168E-3</v>
      </c>
      <c r="W113" s="16"/>
      <c r="X113" s="16">
        <f t="shared" si="90"/>
        <v>31679258.512270026</v>
      </c>
      <c r="Y113" s="16">
        <f t="shared" si="71"/>
        <v>0</v>
      </c>
      <c r="Z113" s="19">
        <f t="shared" si="72"/>
        <v>0</v>
      </c>
      <c r="AA113" s="15">
        <f t="shared" si="91"/>
        <v>26399.382093558357</v>
      </c>
      <c r="AB113" s="15">
        <f t="shared" si="92"/>
        <v>125.09106353536016</v>
      </c>
      <c r="AC113" s="15">
        <f t="shared" si="93"/>
        <v>118549.95532861481</v>
      </c>
      <c r="AD113" s="15">
        <f t="shared" si="94"/>
        <v>1210.9871333200156</v>
      </c>
      <c r="AE113" s="15">
        <f t="shared" si="95"/>
        <v>53342.168583757986</v>
      </c>
      <c r="AF113" s="19">
        <f t="shared" si="96"/>
        <v>31716730.838724464</v>
      </c>
      <c r="AG113" s="20">
        <f t="shared" si="97"/>
        <v>0</v>
      </c>
      <c r="AH113" s="20"/>
      <c r="AI113" s="16">
        <f t="shared" si="73"/>
        <v>0</v>
      </c>
      <c r="AJ113" s="16">
        <f t="shared" si="109"/>
        <v>500000</v>
      </c>
      <c r="AK113" s="16">
        <f t="shared" si="98"/>
        <v>500000</v>
      </c>
      <c r="AL113" s="16">
        <f t="shared" ca="1" si="99"/>
        <v>457510.20279990684</v>
      </c>
      <c r="AM113" s="17">
        <f ca="1">IF($F$13,OFFSET(product_specs!$I$5,MIN(10,saving_model!BD113),saving_model!$F$15),0)</f>
        <v>0</v>
      </c>
      <c r="AN113" s="16">
        <f t="shared" si="74"/>
        <v>457510.20279990684</v>
      </c>
      <c r="AO113" s="16">
        <f t="shared" si="108"/>
        <v>457036.97476378258</v>
      </c>
      <c r="AP113" s="16">
        <f t="shared" si="75"/>
        <v>0</v>
      </c>
      <c r="AQ113" s="16">
        <f t="shared" si="100"/>
        <v>0</v>
      </c>
      <c r="AR113" s="16">
        <f t="shared" si="101"/>
        <v>42963.025236217421</v>
      </c>
      <c r="AS113" s="15">
        <f t="shared" si="76"/>
        <v>380.86414563648549</v>
      </c>
      <c r="AT113" s="24">
        <f t="shared" si="77"/>
        <v>1.8046900064293339</v>
      </c>
      <c r="AU113" s="15">
        <f t="shared" si="102"/>
        <v>1711.7937435344113</v>
      </c>
      <c r="AV113" s="22">
        <f>return!Q97</f>
        <v>3.7485549162954435E-3</v>
      </c>
      <c r="AW113" s="7">
        <f t="shared" si="78"/>
        <v>1.0783765067302316</v>
      </c>
      <c r="AX113" s="7"/>
      <c r="AY113">
        <f t="shared" si="103"/>
        <v>0</v>
      </c>
      <c r="AZ113">
        <f t="shared" si="79"/>
        <v>69.314432445303368</v>
      </c>
      <c r="BA113">
        <f t="shared" si="80"/>
        <v>2.6469073824122859E-3</v>
      </c>
      <c r="BB113">
        <f t="shared" si="104"/>
        <v>0.11659230385969624</v>
      </c>
      <c r="BD113">
        <f t="shared" si="81"/>
        <v>7</v>
      </c>
      <c r="BE113">
        <f t="shared" si="82"/>
        <v>5</v>
      </c>
      <c r="BF113">
        <f t="shared" si="105"/>
        <v>3.8186958892016953E-5</v>
      </c>
      <c r="BG113">
        <f>VLOOKUP(MIN(120,BH113),mortality!$B$4:$H$106,saving_model!BE113+2,FALSE)</f>
        <v>4.5814727486192391E-4</v>
      </c>
      <c r="BH113">
        <f t="shared" si="83"/>
        <v>27</v>
      </c>
      <c r="BI113" s="8">
        <f t="shared" si="106"/>
        <v>1.6821425527395739E-3</v>
      </c>
      <c r="BJ113" s="6">
        <f>VLOOKUP(saving_model!BD113,lapse!$B$4:$C$134,2,FALSE)</f>
        <v>0.02</v>
      </c>
      <c r="BL113">
        <f>discount_curve!K98</f>
        <v>0.92384601457911697</v>
      </c>
    </row>
    <row r="114" spans="1:64" x14ac:dyDescent="0.55000000000000004">
      <c r="A114">
        <f t="shared" si="107"/>
        <v>92</v>
      </c>
      <c r="B114" s="16">
        <f t="shared" ca="1" si="84"/>
        <v>23328.878952249877</v>
      </c>
      <c r="C114" s="16">
        <f t="shared" si="59"/>
        <v>0</v>
      </c>
      <c r="D114">
        <f t="shared" si="85"/>
        <v>1321.1769997771335</v>
      </c>
      <c r="E114">
        <f t="shared" ca="1" si="86"/>
        <v>53303.811188869542</v>
      </c>
      <c r="F114" s="19">
        <f t="shared" si="87"/>
        <v>0</v>
      </c>
      <c r="G114">
        <f t="shared" si="60"/>
        <v>3111.6820678250779</v>
      </c>
      <c r="H114">
        <f t="shared" si="61"/>
        <v>0</v>
      </c>
      <c r="I114" s="16">
        <f t="shared" si="88"/>
        <v>-1843.9017373784204</v>
      </c>
      <c r="J114" s="19">
        <f t="shared" si="89"/>
        <v>-82909.450946100056</v>
      </c>
      <c r="K114" s="19"/>
      <c r="L114" s="16">
        <f t="shared" si="62"/>
        <v>0</v>
      </c>
      <c r="M114" s="16">
        <f t="shared" ca="1" si="63"/>
        <v>0</v>
      </c>
      <c r="N114" s="16">
        <f t="shared" si="64"/>
        <v>26430.609032270393</v>
      </c>
      <c r="O114" s="16">
        <f t="shared" si="57"/>
        <v>3111.6820678250779</v>
      </c>
      <c r="P114" s="16">
        <f t="shared" si="58"/>
        <v>0</v>
      </c>
      <c r="Q114" s="16">
        <f t="shared" ca="1" si="65"/>
        <v>23318.926964445316</v>
      </c>
      <c r="R114">
        <f t="shared" si="66"/>
        <v>121.0126533545553</v>
      </c>
      <c r="S114" s="16">
        <f t="shared" si="67"/>
        <v>111.06066554367294</v>
      </c>
      <c r="T114" s="21">
        <f t="shared" si="68"/>
        <v>9.9519878108823576</v>
      </c>
      <c r="U114" s="16">
        <f t="shared" ca="1" si="69"/>
        <v>23328.8789522562</v>
      </c>
      <c r="V114" s="21">
        <f t="shared" ca="1" si="70"/>
        <v>-6.3228071667253971E-3</v>
      </c>
      <c r="W114" s="16"/>
      <c r="X114" s="16">
        <f t="shared" si="90"/>
        <v>31716730.838724472</v>
      </c>
      <c r="Y114" s="16">
        <f t="shared" si="71"/>
        <v>0</v>
      </c>
      <c r="Z114" s="19">
        <f t="shared" si="72"/>
        <v>0</v>
      </c>
      <c r="AA114" s="15">
        <f t="shared" si="91"/>
        <v>26430.609032270393</v>
      </c>
      <c r="AB114" s="15">
        <f t="shared" si="92"/>
        <v>121.0126533545553</v>
      </c>
      <c r="AC114" s="15">
        <f t="shared" si="93"/>
        <v>-1843.9017373784204</v>
      </c>
      <c r="AD114" s="15">
        <f t="shared" si="94"/>
        <v>1210.1163342334605</v>
      </c>
      <c r="AE114" s="15">
        <f t="shared" si="95"/>
        <v>53303.811188869542</v>
      </c>
      <c r="AF114" s="19">
        <f t="shared" si="96"/>
        <v>31633821.387778368</v>
      </c>
      <c r="AG114" s="20">
        <f t="shared" si="97"/>
        <v>0</v>
      </c>
      <c r="AH114" s="20"/>
      <c r="AI114" s="16">
        <f t="shared" si="73"/>
        <v>0</v>
      </c>
      <c r="AJ114" s="16">
        <f t="shared" si="109"/>
        <v>500000</v>
      </c>
      <c r="AK114" s="16">
        <f t="shared" si="98"/>
        <v>500000</v>
      </c>
      <c r="AL114" s="16">
        <f t="shared" ca="1" si="99"/>
        <v>457969.04367756646</v>
      </c>
      <c r="AM114" s="17">
        <f ca="1">IF($F$13,OFFSET(product_specs!$I$5,MIN(10,saving_model!BD114),saving_model!$F$15),0)</f>
        <v>0</v>
      </c>
      <c r="AN114" s="16">
        <f t="shared" si="74"/>
        <v>457969.04367756646</v>
      </c>
      <c r="AO114" s="16">
        <f t="shared" si="108"/>
        <v>458366.09967167408</v>
      </c>
      <c r="AP114" s="16">
        <f t="shared" si="75"/>
        <v>0</v>
      </c>
      <c r="AQ114" s="16">
        <f t="shared" si="100"/>
        <v>0</v>
      </c>
      <c r="AR114" s="16">
        <f t="shared" si="101"/>
        <v>41633.900328325923</v>
      </c>
      <c r="AS114" s="15">
        <f t="shared" si="76"/>
        <v>381.97174972639505</v>
      </c>
      <c r="AT114" s="24">
        <f t="shared" si="77"/>
        <v>1.7488592443873245</v>
      </c>
      <c r="AU114" s="15">
        <f t="shared" si="102"/>
        <v>-26.670770273680027</v>
      </c>
      <c r="AV114" s="22">
        <f>return!Q98</f>
        <v>-5.8235363395997553E-5</v>
      </c>
      <c r="AW114" s="7">
        <f t="shared" si="78"/>
        <v>1.0792710611441798</v>
      </c>
      <c r="AX114" s="7"/>
      <c r="AY114">
        <f t="shared" si="103"/>
        <v>0</v>
      </c>
      <c r="AZ114">
        <f t="shared" si="79"/>
        <v>69.195193234061264</v>
      </c>
      <c r="BA114">
        <f t="shared" si="80"/>
        <v>2.6423539995542671E-3</v>
      </c>
      <c r="BB114">
        <f t="shared" si="104"/>
        <v>0.11639173416794987</v>
      </c>
      <c r="BD114">
        <f t="shared" si="81"/>
        <v>7</v>
      </c>
      <c r="BE114">
        <f t="shared" si="82"/>
        <v>5</v>
      </c>
      <c r="BF114">
        <f t="shared" si="105"/>
        <v>3.8186958892016953E-5</v>
      </c>
      <c r="BG114">
        <f>VLOOKUP(MIN(120,BH114),mortality!$B$4:$H$106,saving_model!BE114+2,FALSE)</f>
        <v>4.5814727486192391E-4</v>
      </c>
      <c r="BH114">
        <f t="shared" si="83"/>
        <v>27</v>
      </c>
      <c r="BI114" s="8">
        <f t="shared" si="106"/>
        <v>1.6821425527395739E-3</v>
      </c>
      <c r="BJ114" s="6">
        <f>VLOOKUP(saving_model!BD114,lapse!$B$4:$C$134,2,FALSE)</f>
        <v>0.02</v>
      </c>
      <c r="BL114">
        <f>discount_curve!K99</f>
        <v>0.92304221363881889</v>
      </c>
    </row>
    <row r="115" spans="1:64" x14ac:dyDescent="0.55000000000000004">
      <c r="A115">
        <f t="shared" si="107"/>
        <v>93</v>
      </c>
      <c r="B115" s="16">
        <f t="shared" ca="1" si="84"/>
        <v>23273.804104430485</v>
      </c>
      <c r="C115" s="16">
        <f t="shared" si="59"/>
        <v>0</v>
      </c>
      <c r="D115">
        <f t="shared" si="85"/>
        <v>1318.9042248613332</v>
      </c>
      <c r="E115">
        <f t="shared" ca="1" si="86"/>
        <v>53655.532871842421</v>
      </c>
      <c r="F115" s="19">
        <f t="shared" si="87"/>
        <v>0</v>
      </c>
      <c r="G115">
        <f t="shared" si="60"/>
        <v>3108.9059676396869</v>
      </c>
      <c r="H115">
        <f t="shared" si="61"/>
        <v>0</v>
      </c>
      <c r="I115" s="16">
        <f t="shared" si="88"/>
        <v>581535.50545020751</v>
      </c>
      <c r="J115" s="19">
        <f t="shared" si="89"/>
        <v>500178.35828143358</v>
      </c>
      <c r="K115" s="19"/>
      <c r="L115" s="16">
        <f t="shared" si="62"/>
        <v>0</v>
      </c>
      <c r="M115" s="16">
        <f t="shared" ca="1" si="63"/>
        <v>0</v>
      </c>
      <c r="N115" s="16">
        <f t="shared" si="64"/>
        <v>26361.517823148642</v>
      </c>
      <c r="O115" s="16">
        <f t="shared" si="57"/>
        <v>3108.9059676396869</v>
      </c>
      <c r="P115" s="16">
        <f t="shared" si="58"/>
        <v>0</v>
      </c>
      <c r="Q115" s="16">
        <f t="shared" ca="1" si="65"/>
        <v>23252.611855508956</v>
      </c>
      <c r="R115">
        <f t="shared" si="66"/>
        <v>121.99526672171714</v>
      </c>
      <c r="S115" s="16">
        <f t="shared" si="67"/>
        <v>100.80301779839579</v>
      </c>
      <c r="T115" s="21">
        <f t="shared" si="68"/>
        <v>21.192248923321358</v>
      </c>
      <c r="U115" s="16">
        <f t="shared" ca="1" si="69"/>
        <v>23273.804104432278</v>
      </c>
      <c r="V115" s="21">
        <f t="shared" ca="1" si="70"/>
        <v>-1.7935235518962145E-3</v>
      </c>
      <c r="W115" s="16"/>
      <c r="X115" s="16">
        <f t="shared" si="90"/>
        <v>31633821.387778372</v>
      </c>
      <c r="Y115" s="16">
        <f t="shared" si="71"/>
        <v>0</v>
      </c>
      <c r="Z115" s="19">
        <f t="shared" si="72"/>
        <v>0</v>
      </c>
      <c r="AA115" s="15">
        <f t="shared" si="91"/>
        <v>26361.517823148642</v>
      </c>
      <c r="AB115" s="15">
        <f t="shared" si="92"/>
        <v>121.99526672171714</v>
      </c>
      <c r="AC115" s="15">
        <f t="shared" si="93"/>
        <v>581535.50545020751</v>
      </c>
      <c r="AD115" s="15">
        <f t="shared" si="94"/>
        <v>1218.1012070629374</v>
      </c>
      <c r="AE115" s="15">
        <f t="shared" si="95"/>
        <v>53655.532871842421</v>
      </c>
      <c r="AF115" s="19">
        <f t="shared" si="96"/>
        <v>32133999.746059805</v>
      </c>
      <c r="AG115" s="20">
        <f t="shared" si="97"/>
        <v>0</v>
      </c>
      <c r="AH115" s="20"/>
      <c r="AI115" s="16">
        <f t="shared" si="73"/>
        <v>0</v>
      </c>
      <c r="AJ115" s="16">
        <f t="shared" si="109"/>
        <v>500000</v>
      </c>
      <c r="AK115" s="16">
        <f t="shared" si="98"/>
        <v>500000</v>
      </c>
      <c r="AL115" s="16">
        <f t="shared" ca="1" si="99"/>
        <v>461785.31545420067</v>
      </c>
      <c r="AM115" s="17">
        <f ca="1">IF($F$13,OFFSET(product_specs!$I$5,MIN(10,saving_model!BD115),saving_model!$F$15),0)</f>
        <v>0</v>
      </c>
      <c r="AN115" s="16">
        <f t="shared" si="74"/>
        <v>461785.31545420067</v>
      </c>
      <c r="AO115" s="16">
        <f t="shared" si="108"/>
        <v>457955.70829242963</v>
      </c>
      <c r="AP115" s="16">
        <f t="shared" si="75"/>
        <v>0</v>
      </c>
      <c r="AQ115" s="16">
        <f t="shared" si="100"/>
        <v>0</v>
      </c>
      <c r="AR115" s="16">
        <f t="shared" si="101"/>
        <v>42044.291707570374</v>
      </c>
      <c r="AS115" s="15">
        <f t="shared" si="76"/>
        <v>381.62975691035803</v>
      </c>
      <c r="AT115" s="24">
        <f t="shared" si="77"/>
        <v>1.7660980029890552</v>
      </c>
      <c r="AU115" s="15">
        <f t="shared" si="102"/>
        <v>8426.006033368727</v>
      </c>
      <c r="AV115" s="22">
        <f>return!Q99</f>
        <v>1.8414588917067265E-2</v>
      </c>
      <c r="AW115" s="7">
        <f t="shared" si="78"/>
        <v>1.0801663576251097</v>
      </c>
      <c r="AX115" s="7"/>
      <c r="AY115">
        <f t="shared" si="103"/>
        <v>0</v>
      </c>
      <c r="AZ115">
        <f t="shared" si="79"/>
        <v>69.076159145893769</v>
      </c>
      <c r="BA115">
        <f t="shared" si="80"/>
        <v>2.6378084497226664E-3</v>
      </c>
      <c r="BB115">
        <f t="shared" si="104"/>
        <v>0.11619150950927956</v>
      </c>
      <c r="BD115">
        <f t="shared" si="81"/>
        <v>7</v>
      </c>
      <c r="BE115">
        <f t="shared" si="82"/>
        <v>5</v>
      </c>
      <c r="BF115">
        <f t="shared" si="105"/>
        <v>3.8186958892016953E-5</v>
      </c>
      <c r="BG115">
        <f>VLOOKUP(MIN(120,BH115),mortality!$B$4:$H$106,saving_model!BE115+2,FALSE)</f>
        <v>4.5814727486192391E-4</v>
      </c>
      <c r="BH115">
        <f t="shared" si="83"/>
        <v>27</v>
      </c>
      <c r="BI115" s="8">
        <f t="shared" si="106"/>
        <v>1.6821425527395739E-3</v>
      </c>
      <c r="BJ115" s="6">
        <f>VLOOKUP(saving_model!BD115,lapse!$B$4:$C$134,2,FALSE)</f>
        <v>0.02</v>
      </c>
      <c r="BL115">
        <f>discount_curve!K100</f>
        <v>0.92223911205311193</v>
      </c>
    </row>
    <row r="116" spans="1:64" x14ac:dyDescent="0.55000000000000004">
      <c r="A116">
        <f t="shared" si="107"/>
        <v>94</v>
      </c>
      <c r="B116" s="16">
        <f t="shared" ca="1" si="84"/>
        <v>23677.636782455491</v>
      </c>
      <c r="C116" s="16">
        <f t="shared" si="59"/>
        <v>0</v>
      </c>
      <c r="D116">
        <f t="shared" si="85"/>
        <v>1316.6353597212999</v>
      </c>
      <c r="E116">
        <f t="shared" ca="1" si="86"/>
        <v>53896.96103206437</v>
      </c>
      <c r="F116" s="19">
        <f t="shared" si="87"/>
        <v>0</v>
      </c>
      <c r="G116">
        <f t="shared" si="60"/>
        <v>3106.1323441636991</v>
      </c>
      <c r="H116">
        <f t="shared" si="61"/>
        <v>0</v>
      </c>
      <c r="I116" s="16">
        <f t="shared" si="88"/>
        <v>-130362.38168236357</v>
      </c>
      <c r="J116" s="19">
        <f t="shared" si="89"/>
        <v>-212359.74720076844</v>
      </c>
      <c r="K116" s="19"/>
      <c r="L116" s="16">
        <f t="shared" si="62"/>
        <v>0</v>
      </c>
      <c r="M116" s="16">
        <f t="shared" ca="1" si="63"/>
        <v>0</v>
      </c>
      <c r="N116" s="16">
        <f t="shared" si="64"/>
        <v>26778.333121716503</v>
      </c>
      <c r="O116" s="16">
        <f t="shared" si="57"/>
        <v>3106.1323441636991</v>
      </c>
      <c r="P116" s="16">
        <f t="shared" si="58"/>
        <v>0</v>
      </c>
      <c r="Q116" s="16">
        <f t="shared" ca="1" si="65"/>
        <v>23672.200777552804</v>
      </c>
      <c r="R116">
        <f t="shared" si="66"/>
        <v>98.489195620673939</v>
      </c>
      <c r="S116" s="16">
        <f t="shared" si="67"/>
        <v>93.053190721263036</v>
      </c>
      <c r="T116" s="21">
        <f t="shared" si="68"/>
        <v>5.4360048994109036</v>
      </c>
      <c r="U116" s="16">
        <f t="shared" ca="1" si="69"/>
        <v>23677.636782452213</v>
      </c>
      <c r="V116" s="21">
        <f t="shared" ca="1" si="70"/>
        <v>3.2778189051896334E-3</v>
      </c>
      <c r="W116" s="16"/>
      <c r="X116" s="16">
        <f t="shared" si="90"/>
        <v>32133999.746059805</v>
      </c>
      <c r="Y116" s="16">
        <f t="shared" si="71"/>
        <v>0</v>
      </c>
      <c r="Z116" s="19">
        <f t="shared" si="72"/>
        <v>0</v>
      </c>
      <c r="AA116" s="15">
        <f t="shared" si="91"/>
        <v>26778.333121716503</v>
      </c>
      <c r="AB116" s="15">
        <f t="shared" si="92"/>
        <v>98.489195620673939</v>
      </c>
      <c r="AC116" s="15">
        <f t="shared" si="93"/>
        <v>-130362.38168236357</v>
      </c>
      <c r="AD116" s="15">
        <f t="shared" si="94"/>
        <v>1223.5821690000369</v>
      </c>
      <c r="AE116" s="15">
        <f t="shared" si="95"/>
        <v>53896.96103206437</v>
      </c>
      <c r="AF116" s="19">
        <f t="shared" si="96"/>
        <v>31921639.99885904</v>
      </c>
      <c r="AG116" s="20">
        <f t="shared" si="97"/>
        <v>0</v>
      </c>
      <c r="AH116" s="20"/>
      <c r="AI116" s="16">
        <f t="shared" si="73"/>
        <v>0</v>
      </c>
      <c r="AJ116" s="16">
        <f t="shared" si="109"/>
        <v>500000</v>
      </c>
      <c r="AK116" s="16">
        <f t="shared" si="98"/>
        <v>500000</v>
      </c>
      <c r="AL116" s="16">
        <f t="shared" ca="1" si="99"/>
        <v>464662.50506102154</v>
      </c>
      <c r="AM116" s="17">
        <f ca="1">IF($F$13,OFFSET(product_specs!$I$5,MIN(10,saving_model!BD116),saving_model!$F$15),0)</f>
        <v>0</v>
      </c>
      <c r="AN116" s="16">
        <f t="shared" si="74"/>
        <v>464662.50506102154</v>
      </c>
      <c r="AO116" s="16">
        <f t="shared" si="108"/>
        <v>465998.31847088499</v>
      </c>
      <c r="AP116" s="16">
        <f t="shared" si="75"/>
        <v>0</v>
      </c>
      <c r="AQ116" s="16">
        <f t="shared" si="100"/>
        <v>0</v>
      </c>
      <c r="AR116" s="16">
        <f t="shared" si="101"/>
        <v>34001.681529115012</v>
      </c>
      <c r="AS116" s="15">
        <f t="shared" si="76"/>
        <v>388.33193205907082</v>
      </c>
      <c r="AT116" s="24">
        <f t="shared" si="77"/>
        <v>1.428262896292944</v>
      </c>
      <c r="AU116" s="15">
        <f t="shared" si="102"/>
        <v>-1892.1064298161125</v>
      </c>
      <c r="AV116" s="22">
        <f>return!Q100</f>
        <v>-4.0637277734375532E-3</v>
      </c>
      <c r="AW116" s="7">
        <f t="shared" si="78"/>
        <v>1.0810623967885942</v>
      </c>
      <c r="AX116" s="7"/>
      <c r="AY116">
        <f t="shared" si="103"/>
        <v>0</v>
      </c>
      <c r="AZ116">
        <f t="shared" si="79"/>
        <v>68.957329827934771</v>
      </c>
      <c r="BA116">
        <f t="shared" si="80"/>
        <v>2.6332707194425997E-3</v>
      </c>
      <c r="BB116">
        <f t="shared" si="104"/>
        <v>0.1159916292901369</v>
      </c>
      <c r="BD116">
        <f t="shared" si="81"/>
        <v>7</v>
      </c>
      <c r="BE116">
        <f t="shared" si="82"/>
        <v>5</v>
      </c>
      <c r="BF116">
        <f t="shared" si="105"/>
        <v>3.8186958892016953E-5</v>
      </c>
      <c r="BG116">
        <f>VLOOKUP(MIN(120,BH116),mortality!$B$4:$H$106,saving_model!BE116+2,FALSE)</f>
        <v>4.5814727486192391E-4</v>
      </c>
      <c r="BH116">
        <f t="shared" si="83"/>
        <v>27</v>
      </c>
      <c r="BI116" s="8">
        <f t="shared" si="106"/>
        <v>1.6821425527395739E-3</v>
      </c>
      <c r="BJ116" s="6">
        <f>VLOOKUP(saving_model!BD116,lapse!$B$4:$C$134,2,FALSE)</f>
        <v>0.02</v>
      </c>
      <c r="BL116">
        <f>discount_curve!K101</f>
        <v>0.9214367092135155</v>
      </c>
    </row>
    <row r="117" spans="1:64" x14ac:dyDescent="0.55000000000000004">
      <c r="A117">
        <f t="shared" si="107"/>
        <v>95</v>
      </c>
      <c r="B117" s="16">
        <f t="shared" ca="1" si="84"/>
        <v>23500.677070492413</v>
      </c>
      <c r="C117" s="16">
        <f t="shared" si="59"/>
        <v>0</v>
      </c>
      <c r="D117">
        <f t="shared" si="85"/>
        <v>1314.3703976311822</v>
      </c>
      <c r="E117">
        <f t="shared" ca="1" si="86"/>
        <v>53392.243656864332</v>
      </c>
      <c r="F117" s="19">
        <f t="shared" si="87"/>
        <v>0</v>
      </c>
      <c r="G117">
        <f t="shared" si="60"/>
        <v>3103.3611951875091</v>
      </c>
      <c r="H117">
        <f t="shared" si="61"/>
        <v>0</v>
      </c>
      <c r="I117" s="16">
        <f t="shared" si="88"/>
        <v>-305944.43261886481</v>
      </c>
      <c r="J117" s="19">
        <f t="shared" si="89"/>
        <v>-387255.08493904024</v>
      </c>
      <c r="K117" s="19"/>
      <c r="L117" s="16">
        <f t="shared" si="62"/>
        <v>0</v>
      </c>
      <c r="M117" s="16">
        <f t="shared" ca="1" si="63"/>
        <v>0</v>
      </c>
      <c r="N117" s="16">
        <f t="shared" si="64"/>
        <v>26601.366665715868</v>
      </c>
      <c r="O117" s="16">
        <f t="shared" si="57"/>
        <v>3103.3611951875091</v>
      </c>
      <c r="P117" s="16">
        <f t="shared" si="58"/>
        <v>0</v>
      </c>
      <c r="Q117" s="16">
        <f t="shared" ca="1" si="65"/>
        <v>23498.005470528358</v>
      </c>
      <c r="R117">
        <f t="shared" si="66"/>
        <v>104.91804755188672</v>
      </c>
      <c r="S117" s="16">
        <f t="shared" si="67"/>
        <v>102.24644758920272</v>
      </c>
      <c r="T117" s="21">
        <f t="shared" si="68"/>
        <v>2.6715999626839988</v>
      </c>
      <c r="U117" s="16">
        <f t="shared" ca="1" si="69"/>
        <v>23500.677070491041</v>
      </c>
      <c r="V117" s="21">
        <f t="shared" ca="1" si="70"/>
        <v>1.3715180102735758E-3</v>
      </c>
      <c r="W117" s="16"/>
      <c r="X117" s="16">
        <f t="shared" si="90"/>
        <v>31921639.998859037</v>
      </c>
      <c r="Y117" s="16">
        <f t="shared" si="71"/>
        <v>0</v>
      </c>
      <c r="Z117" s="19">
        <f t="shared" si="72"/>
        <v>0</v>
      </c>
      <c r="AA117" s="15">
        <f t="shared" si="91"/>
        <v>26601.366665715868</v>
      </c>
      <c r="AB117" s="15">
        <f t="shared" si="92"/>
        <v>104.91804755188672</v>
      </c>
      <c r="AC117" s="15">
        <f t="shared" si="93"/>
        <v>-305944.43261886481</v>
      </c>
      <c r="AD117" s="15">
        <f t="shared" si="94"/>
        <v>1212.1239500419795</v>
      </c>
      <c r="AE117" s="15">
        <f t="shared" si="95"/>
        <v>53392.243656864332</v>
      </c>
      <c r="AF117" s="19">
        <f t="shared" si="96"/>
        <v>31534384.91392</v>
      </c>
      <c r="AG117" s="20">
        <f t="shared" si="97"/>
        <v>0</v>
      </c>
      <c r="AH117" s="20"/>
      <c r="AI117" s="16">
        <f t="shared" si="73"/>
        <v>0</v>
      </c>
      <c r="AJ117" s="16">
        <f t="shared" si="109"/>
        <v>500000</v>
      </c>
      <c r="AK117" s="16">
        <f t="shared" si="98"/>
        <v>500000</v>
      </c>
      <c r="AL117" s="16">
        <f t="shared" ca="1" si="99"/>
        <v>461104.40109824605</v>
      </c>
      <c r="AM117" s="17">
        <f ca="1">IF($F$13,OFFSET(product_specs!$I$5,MIN(10,saving_model!BD117),saving_model!$F$15),0)</f>
        <v>0</v>
      </c>
      <c r="AN117" s="16">
        <f t="shared" si="74"/>
        <v>461104.40109824605</v>
      </c>
      <c r="AO117" s="16">
        <f t="shared" si="108"/>
        <v>463716.45184611349</v>
      </c>
      <c r="AP117" s="16">
        <f t="shared" si="75"/>
        <v>0</v>
      </c>
      <c r="AQ117" s="16">
        <f t="shared" si="100"/>
        <v>0</v>
      </c>
      <c r="AR117" s="16">
        <f t="shared" si="101"/>
        <v>36283.548153886513</v>
      </c>
      <c r="AS117" s="15">
        <f t="shared" si="76"/>
        <v>386.43037653842794</v>
      </c>
      <c r="AT117" s="24">
        <f t="shared" si="77"/>
        <v>1.5241141979898802</v>
      </c>
      <c r="AU117" s="15">
        <f t="shared" si="102"/>
        <v>-4448.1925142620776</v>
      </c>
      <c r="AV117" s="22">
        <f>return!Q101</f>
        <v>-9.6005157024698917E-3</v>
      </c>
      <c r="AW117" s="7">
        <f t="shared" si="78"/>
        <v>1.0819591792507168</v>
      </c>
      <c r="AX117" s="7"/>
      <c r="AY117">
        <f t="shared" si="103"/>
        <v>0</v>
      </c>
      <c r="AZ117">
        <f t="shared" si="79"/>
        <v>68.838704927925193</v>
      </c>
      <c r="BA117">
        <f t="shared" si="80"/>
        <v>2.6287407952623643E-3</v>
      </c>
      <c r="BB117">
        <f t="shared" si="104"/>
        <v>0.11579209291799454</v>
      </c>
      <c r="BD117">
        <f t="shared" si="81"/>
        <v>7</v>
      </c>
      <c r="BE117">
        <f t="shared" si="82"/>
        <v>5</v>
      </c>
      <c r="BF117">
        <f t="shared" si="105"/>
        <v>3.8186958892016953E-5</v>
      </c>
      <c r="BG117">
        <f>VLOOKUP(MIN(120,BH117),mortality!$B$4:$H$106,saving_model!BE117+2,FALSE)</f>
        <v>4.5814727486192391E-4</v>
      </c>
      <c r="BH117">
        <f t="shared" si="83"/>
        <v>27</v>
      </c>
      <c r="BI117" s="8">
        <f t="shared" si="106"/>
        <v>1.6821425527395739E-3</v>
      </c>
      <c r="BJ117" s="6">
        <f>VLOOKUP(saving_model!BD117,lapse!$B$4:$C$134,2,FALSE)</f>
        <v>0.02</v>
      </c>
      <c r="BL117">
        <f>discount_curve!K102</f>
        <v>0.92063500451207969</v>
      </c>
    </row>
    <row r="118" spans="1:64" x14ac:dyDescent="0.55000000000000004">
      <c r="A118">
        <f t="shared" si="107"/>
        <v>96</v>
      </c>
      <c r="B118" s="16">
        <f t="shared" ca="1" si="84"/>
        <v>23188.507037993753</v>
      </c>
      <c r="C118" s="16">
        <f t="shared" si="59"/>
        <v>0</v>
      </c>
      <c r="D118">
        <f t="shared" si="85"/>
        <v>1351.1952114060384</v>
      </c>
      <c r="E118">
        <f t="shared" ca="1" si="86"/>
        <v>53014.727775151645</v>
      </c>
      <c r="F118" s="19">
        <f t="shared" si="87"/>
        <v>0</v>
      </c>
      <c r="G118">
        <f t="shared" si="60"/>
        <v>3100.5925185034803</v>
      </c>
      <c r="H118">
        <f t="shared" si="61"/>
        <v>0</v>
      </c>
      <c r="I118" s="16">
        <f t="shared" si="88"/>
        <v>18878.631588497108</v>
      </c>
      <c r="J118" s="19">
        <f t="shared" si="89"/>
        <v>-61776.390954557806</v>
      </c>
      <c r="K118" s="19"/>
      <c r="L118" s="16">
        <f t="shared" si="62"/>
        <v>0</v>
      </c>
      <c r="M118" s="16">
        <f t="shared" ca="1" si="63"/>
        <v>0</v>
      </c>
      <c r="N118" s="16">
        <f t="shared" si="64"/>
        <v>26278.654094933328</v>
      </c>
      <c r="O118" s="16">
        <f t="shared" si="57"/>
        <v>3100.5925185034803</v>
      </c>
      <c r="P118" s="16">
        <f t="shared" si="58"/>
        <v>0</v>
      </c>
      <c r="Q118" s="16">
        <f t="shared" ca="1" si="65"/>
        <v>23178.061576429849</v>
      </c>
      <c r="R118">
        <f t="shared" si="66"/>
        <v>122.23361742495536</v>
      </c>
      <c r="S118" s="16">
        <f t="shared" si="67"/>
        <v>111.78815586113024</v>
      </c>
      <c r="T118" s="21">
        <f t="shared" si="68"/>
        <v>10.44546156382512</v>
      </c>
      <c r="U118" s="16">
        <f t="shared" ca="1" si="69"/>
        <v>23188.507037993673</v>
      </c>
      <c r="V118" s="21">
        <f t="shared" ca="1" si="70"/>
        <v>8.0035533756017685E-5</v>
      </c>
      <c r="W118" s="16"/>
      <c r="X118" s="16">
        <f t="shared" si="90"/>
        <v>31534384.913919996</v>
      </c>
      <c r="Y118" s="16">
        <f t="shared" si="71"/>
        <v>0</v>
      </c>
      <c r="Z118" s="19">
        <f t="shared" si="72"/>
        <v>0</v>
      </c>
      <c r="AA118" s="15">
        <f t="shared" si="91"/>
        <v>26278.654094933328</v>
      </c>
      <c r="AB118" s="15">
        <f t="shared" si="92"/>
        <v>122.23361742495536</v>
      </c>
      <c r="AC118" s="15">
        <f t="shared" si="93"/>
        <v>18878.631588497108</v>
      </c>
      <c r="AD118" s="15">
        <f t="shared" si="94"/>
        <v>1239.4070555449082</v>
      </c>
      <c r="AE118" s="15">
        <f t="shared" si="95"/>
        <v>53014.727775151645</v>
      </c>
      <c r="AF118" s="19">
        <f t="shared" si="96"/>
        <v>31472608.522965435</v>
      </c>
      <c r="AG118" s="20">
        <f t="shared" si="97"/>
        <v>0</v>
      </c>
      <c r="AH118" s="20"/>
      <c r="AI118" s="16">
        <f t="shared" si="73"/>
        <v>0</v>
      </c>
      <c r="AJ118" s="16">
        <f t="shared" si="109"/>
        <v>500000</v>
      </c>
      <c r="AK118" s="16">
        <f t="shared" si="98"/>
        <v>500000</v>
      </c>
      <c r="AL118" s="16">
        <f t="shared" ca="1" si="99"/>
        <v>458633.60271059396</v>
      </c>
      <c r="AM118" s="17">
        <f ca="1">IF($F$13,OFFSET(product_specs!$I$5,MIN(10,saving_model!BD118),saving_model!$F$15),0)</f>
        <v>0</v>
      </c>
      <c r="AN118" s="16">
        <f t="shared" si="74"/>
        <v>458633.60271059396</v>
      </c>
      <c r="AO118" s="16">
        <f t="shared" si="108"/>
        <v>458880.30484111496</v>
      </c>
      <c r="AP118" s="16">
        <f t="shared" si="75"/>
        <v>0</v>
      </c>
      <c r="AQ118" s="16">
        <f t="shared" si="100"/>
        <v>0</v>
      </c>
      <c r="AR118" s="16">
        <f t="shared" si="101"/>
        <v>41119.695158885035</v>
      </c>
      <c r="AS118" s="15">
        <f t="shared" si="76"/>
        <v>382.40025403426245</v>
      </c>
      <c r="AT118" s="24">
        <f t="shared" si="77"/>
        <v>1.7787123414300707</v>
      </c>
      <c r="AU118" s="15">
        <f t="shared" si="102"/>
        <v>274.95367170939022</v>
      </c>
      <c r="AV118" s="22">
        <f>return!Q102</f>
        <v>5.9968592141279586E-4</v>
      </c>
      <c r="AW118" s="7">
        <f t="shared" si="78"/>
        <v>1.082856705628072</v>
      </c>
      <c r="AX118" s="7"/>
      <c r="AY118">
        <f t="shared" si="103"/>
        <v>0</v>
      </c>
      <c r="AZ118">
        <f t="shared" si="79"/>
        <v>68.720284094211934</v>
      </c>
      <c r="BA118">
        <f t="shared" si="80"/>
        <v>2.7023904228120768E-3</v>
      </c>
      <c r="BB118">
        <f t="shared" si="104"/>
        <v>0.11559276830530207</v>
      </c>
      <c r="BD118">
        <f t="shared" si="81"/>
        <v>8</v>
      </c>
      <c r="BE118">
        <f t="shared" si="82"/>
        <v>5</v>
      </c>
      <c r="BF118">
        <f t="shared" si="105"/>
        <v>3.9324494338632832E-5</v>
      </c>
      <c r="BG118">
        <f>VLOOKUP(MIN(120,BH118),mortality!$B$4:$H$106,saving_model!BE118+2,FALSE)</f>
        <v>4.717918819946564E-4</v>
      </c>
      <c r="BH118">
        <f t="shared" si="83"/>
        <v>28</v>
      </c>
      <c r="BI118" s="8">
        <f t="shared" si="106"/>
        <v>1.6821425527395739E-3</v>
      </c>
      <c r="BJ118" s="6">
        <f>VLOOKUP(saving_model!BD118,lapse!$B$4:$C$134,2,FALSE)</f>
        <v>0.02</v>
      </c>
      <c r="BL118">
        <f>discount_curve!K103</f>
        <v>0.91634599704952102</v>
      </c>
    </row>
    <row r="119" spans="1:64" x14ac:dyDescent="0.55000000000000004">
      <c r="A119">
        <f t="shared" si="107"/>
        <v>97</v>
      </c>
      <c r="B119" s="16">
        <f t="shared" ca="1" si="84"/>
        <v>23141.207681570959</v>
      </c>
      <c r="C119" s="16">
        <f t="shared" si="59"/>
        <v>0</v>
      </c>
      <c r="D119">
        <f t="shared" si="85"/>
        <v>1348.8692627561927</v>
      </c>
      <c r="E119">
        <f t="shared" ca="1" si="86"/>
        <v>52970.737682106075</v>
      </c>
      <c r="F119" s="19">
        <f t="shared" si="87"/>
        <v>0</v>
      </c>
      <c r="G119">
        <f t="shared" si="60"/>
        <v>3097.822787884139</v>
      </c>
      <c r="H119">
        <f t="shared" si="61"/>
        <v>0</v>
      </c>
      <c r="I119" s="16">
        <f t="shared" si="88"/>
        <v>89962.932882562061</v>
      </c>
      <c r="J119" s="19">
        <f t="shared" si="89"/>
        <v>9404.2954682447016</v>
      </c>
      <c r="K119" s="19"/>
      <c r="L119" s="16">
        <f t="shared" si="62"/>
        <v>0</v>
      </c>
      <c r="M119" s="16">
        <f t="shared" ca="1" si="63"/>
        <v>0</v>
      </c>
      <c r="N119" s="16">
        <f t="shared" si="64"/>
        <v>26227.173769137869</v>
      </c>
      <c r="O119" s="16">
        <f t="shared" si="57"/>
        <v>3097.822787884139</v>
      </c>
      <c r="P119" s="16">
        <f t="shared" si="58"/>
        <v>0</v>
      </c>
      <c r="Q119" s="16">
        <f t="shared" ca="1" si="65"/>
        <v>23129.35098125373</v>
      </c>
      <c r="R119">
        <f t="shared" si="66"/>
        <v>122.34733178011413</v>
      </c>
      <c r="S119" s="16">
        <f t="shared" si="67"/>
        <v>110.49063146210779</v>
      </c>
      <c r="T119" s="21">
        <f t="shared" si="68"/>
        <v>11.856700318006347</v>
      </c>
      <c r="U119" s="16">
        <f t="shared" ca="1" si="69"/>
        <v>23141.207681571737</v>
      </c>
      <c r="V119" s="21">
        <f t="shared" ca="1" si="70"/>
        <v>-7.7852746471762657E-4</v>
      </c>
      <c r="W119" s="16"/>
      <c r="X119" s="16">
        <f t="shared" si="90"/>
        <v>31472608.522965439</v>
      </c>
      <c r="Y119" s="16">
        <f t="shared" si="71"/>
        <v>0</v>
      </c>
      <c r="Z119" s="19">
        <f t="shared" si="72"/>
        <v>0</v>
      </c>
      <c r="AA119" s="15">
        <f t="shared" si="91"/>
        <v>26227.173769137869</v>
      </c>
      <c r="AB119" s="15">
        <f t="shared" si="92"/>
        <v>122.34733178011413</v>
      </c>
      <c r="AC119" s="15">
        <f t="shared" si="93"/>
        <v>89962.932882562061</v>
      </c>
      <c r="AD119" s="15">
        <f t="shared" si="94"/>
        <v>1238.3786312940849</v>
      </c>
      <c r="AE119" s="15">
        <f t="shared" si="95"/>
        <v>52970.737682106075</v>
      </c>
      <c r="AF119" s="19">
        <f t="shared" si="96"/>
        <v>31482012.81843368</v>
      </c>
      <c r="AG119" s="20">
        <f t="shared" si="97"/>
        <v>0</v>
      </c>
      <c r="AH119" s="20"/>
      <c r="AI119" s="16">
        <f t="shared" si="73"/>
        <v>0</v>
      </c>
      <c r="AJ119" s="16">
        <f t="shared" si="109"/>
        <v>500000</v>
      </c>
      <c r="AK119" s="16">
        <f t="shared" si="98"/>
        <v>500000</v>
      </c>
      <c r="AL119" s="16">
        <f t="shared" ca="1" si="99"/>
        <v>459043.23921047081</v>
      </c>
      <c r="AM119" s="17">
        <f ca="1">IF($F$13,OFFSET(product_specs!$I$5,MIN(10,saving_model!BD119),saving_model!$F$15),0)</f>
        <v>0</v>
      </c>
      <c r="AN119" s="16">
        <f t="shared" si="74"/>
        <v>459043.23921047081</v>
      </c>
      <c r="AO119" s="16">
        <f t="shared" si="108"/>
        <v>458771.07954644866</v>
      </c>
      <c r="AP119" s="16">
        <f t="shared" si="75"/>
        <v>0</v>
      </c>
      <c r="AQ119" s="16">
        <f t="shared" si="100"/>
        <v>0</v>
      </c>
      <c r="AR119" s="16">
        <f t="shared" si="101"/>
        <v>41228.920453551342</v>
      </c>
      <c r="AS119" s="15">
        <f t="shared" si="76"/>
        <v>382.30923295537394</v>
      </c>
      <c r="AT119" s="24">
        <f t="shared" si="77"/>
        <v>1.7834370938599855</v>
      </c>
      <c r="AU119" s="15">
        <f t="shared" si="102"/>
        <v>1312.5046681427186</v>
      </c>
      <c r="AV119" s="22">
        <f>return!Q103</f>
        <v>2.8633113629306095E-3</v>
      </c>
      <c r="AW119" s="7">
        <f t="shared" si="78"/>
        <v>1.0837549765377659</v>
      </c>
      <c r="AX119" s="7"/>
      <c r="AY119">
        <f t="shared" si="103"/>
        <v>0</v>
      </c>
      <c r="AZ119">
        <f t="shared" si="79"/>
        <v>68.601988935483817</v>
      </c>
      <c r="BA119">
        <f t="shared" si="80"/>
        <v>2.6977385255123856E-3</v>
      </c>
      <c r="BB119">
        <f t="shared" si="104"/>
        <v>0.11539378681017683</v>
      </c>
      <c r="BD119">
        <f t="shared" si="81"/>
        <v>8</v>
      </c>
      <c r="BE119">
        <f t="shared" si="82"/>
        <v>5</v>
      </c>
      <c r="BF119">
        <f t="shared" si="105"/>
        <v>3.9324494338632832E-5</v>
      </c>
      <c r="BG119">
        <f>VLOOKUP(MIN(120,BH119),mortality!$B$4:$H$106,saving_model!BE119+2,FALSE)</f>
        <v>4.717918819946564E-4</v>
      </c>
      <c r="BH119">
        <f t="shared" si="83"/>
        <v>28</v>
      </c>
      <c r="BI119" s="8">
        <f t="shared" si="106"/>
        <v>1.6821425527395739E-3</v>
      </c>
      <c r="BJ119" s="6">
        <f>VLOOKUP(saving_model!BD119,lapse!$B$4:$C$134,2,FALSE)</f>
        <v>0.02</v>
      </c>
      <c r="BL119">
        <f>discount_curve!K104</f>
        <v>0.91551248947799357</v>
      </c>
    </row>
    <row r="120" spans="1:64" x14ac:dyDescent="0.55000000000000004">
      <c r="A120">
        <f t="shared" si="107"/>
        <v>98</v>
      </c>
      <c r="B120" s="16">
        <f t="shared" ca="1" si="84"/>
        <v>23152.268969808414</v>
      </c>
      <c r="C120" s="16">
        <f t="shared" si="59"/>
        <v>0</v>
      </c>
      <c r="D120">
        <f t="shared" si="85"/>
        <v>1346.5473179964408</v>
      </c>
      <c r="E120">
        <f t="shared" ca="1" si="86"/>
        <v>53017.62317425388</v>
      </c>
      <c r="F120" s="19">
        <f t="shared" si="87"/>
        <v>0</v>
      </c>
      <c r="G120">
        <f t="shared" si="60"/>
        <v>3095.0555314395428</v>
      </c>
      <c r="H120">
        <f t="shared" si="61"/>
        <v>0</v>
      </c>
      <c r="I120" s="16">
        <f t="shared" si="88"/>
        <v>126879.45358731384</v>
      </c>
      <c r="J120" s="19">
        <f t="shared" si="89"/>
        <v>46267.958593815565</v>
      </c>
      <c r="K120" s="19"/>
      <c r="L120" s="16">
        <f t="shared" si="62"/>
        <v>0</v>
      </c>
      <c r="M120" s="16">
        <f t="shared" ca="1" si="63"/>
        <v>0</v>
      </c>
      <c r="N120" s="16">
        <f t="shared" si="64"/>
        <v>26235.010682028071</v>
      </c>
      <c r="O120" s="16">
        <f t="shared" si="57"/>
        <v>3095.0555314395428</v>
      </c>
      <c r="P120" s="16">
        <f t="shared" si="58"/>
        <v>0</v>
      </c>
      <c r="Q120" s="16">
        <f t="shared" ca="1" si="65"/>
        <v>23139.955150588528</v>
      </c>
      <c r="R120">
        <f t="shared" si="66"/>
        <v>119.38639146409729</v>
      </c>
      <c r="S120" s="16">
        <f t="shared" si="67"/>
        <v>107.07257224116051</v>
      </c>
      <c r="T120" s="21">
        <f t="shared" si="68"/>
        <v>12.313819222936772</v>
      </c>
      <c r="U120" s="16">
        <f t="shared" ca="1" si="69"/>
        <v>23152.268969811466</v>
      </c>
      <c r="V120" s="21">
        <f t="shared" ca="1" si="70"/>
        <v>-3.0522642191499472E-3</v>
      </c>
      <c r="W120" s="16"/>
      <c r="X120" s="16">
        <f t="shared" si="90"/>
        <v>31482012.818433683</v>
      </c>
      <c r="Y120" s="16">
        <f t="shared" si="71"/>
        <v>0</v>
      </c>
      <c r="Z120" s="19">
        <f t="shared" si="72"/>
        <v>0</v>
      </c>
      <c r="AA120" s="15">
        <f t="shared" si="91"/>
        <v>26235.010682028071</v>
      </c>
      <c r="AB120" s="15">
        <f t="shared" si="92"/>
        <v>119.38639146409729</v>
      </c>
      <c r="AC120" s="15">
        <f t="shared" si="93"/>
        <v>126879.45358731384</v>
      </c>
      <c r="AD120" s="15">
        <f t="shared" si="94"/>
        <v>1239.4747457552803</v>
      </c>
      <c r="AE120" s="15">
        <f t="shared" si="95"/>
        <v>53017.62317425388</v>
      </c>
      <c r="AF120" s="19">
        <f t="shared" si="96"/>
        <v>31528280.777027495</v>
      </c>
      <c r="AG120" s="20">
        <f t="shared" si="97"/>
        <v>0</v>
      </c>
      <c r="AH120" s="20"/>
      <c r="AI120" s="16">
        <f t="shared" si="73"/>
        <v>0</v>
      </c>
      <c r="AJ120" s="16">
        <f t="shared" si="109"/>
        <v>500000</v>
      </c>
      <c r="AK120" s="16">
        <f t="shared" si="98"/>
        <v>500000</v>
      </c>
      <c r="AL120" s="16">
        <f t="shared" ca="1" si="99"/>
        <v>460241.80850901088</v>
      </c>
      <c r="AM120" s="17">
        <f ca="1">IF($F$13,OFFSET(product_specs!$I$5,MIN(10,saving_model!BD120),saving_model!$F$15),0)</f>
        <v>0</v>
      </c>
      <c r="AN120" s="16">
        <f t="shared" si="74"/>
        <v>460241.80850901088</v>
      </c>
      <c r="AO120" s="16">
        <f t="shared" si="108"/>
        <v>459699.49154454214</v>
      </c>
      <c r="AP120" s="16">
        <f t="shared" si="75"/>
        <v>0</v>
      </c>
      <c r="AQ120" s="16">
        <f t="shared" si="100"/>
        <v>0</v>
      </c>
      <c r="AR120" s="16">
        <f t="shared" si="101"/>
        <v>40300.508455457864</v>
      </c>
      <c r="AS120" s="15">
        <f t="shared" si="76"/>
        <v>383.0829096204518</v>
      </c>
      <c r="AT120" s="24">
        <f t="shared" si="77"/>
        <v>1.7432768282607451</v>
      </c>
      <c r="AU120" s="15">
        <f t="shared" si="102"/>
        <v>1854.2863018348517</v>
      </c>
      <c r="AV120" s="22">
        <f>return!Q104</f>
        <v>4.0370718413469397E-3</v>
      </c>
      <c r="AW120" s="7">
        <f t="shared" si="78"/>
        <v>1.0846539925974163</v>
      </c>
      <c r="AX120" s="7"/>
      <c r="AY120">
        <f t="shared" si="103"/>
        <v>0</v>
      </c>
      <c r="AZ120">
        <f t="shared" si="79"/>
        <v>68.483897410148131</v>
      </c>
      <c r="BA120">
        <f t="shared" si="80"/>
        <v>2.6930946359928817E-3</v>
      </c>
      <c r="BB120">
        <f t="shared" si="104"/>
        <v>0.11519514784197592</v>
      </c>
      <c r="BD120">
        <f t="shared" si="81"/>
        <v>8</v>
      </c>
      <c r="BE120">
        <f t="shared" si="82"/>
        <v>5</v>
      </c>
      <c r="BF120">
        <f t="shared" si="105"/>
        <v>3.9324494338632832E-5</v>
      </c>
      <c r="BG120">
        <f>VLOOKUP(MIN(120,BH120),mortality!$B$4:$H$106,saving_model!BE120+2,FALSE)</f>
        <v>4.717918819946564E-4</v>
      </c>
      <c r="BH120">
        <f t="shared" si="83"/>
        <v>28</v>
      </c>
      <c r="BI120" s="8">
        <f t="shared" si="106"/>
        <v>1.6821425527395739E-3</v>
      </c>
      <c r="BJ120" s="6">
        <f>VLOOKUP(saving_model!BD120,lapse!$B$4:$C$134,2,FALSE)</f>
        <v>0.02</v>
      </c>
      <c r="BL120">
        <f>discount_curve!K105</f>
        <v>0.91467974006427355</v>
      </c>
    </row>
    <row r="121" spans="1:64" x14ac:dyDescent="0.55000000000000004">
      <c r="A121">
        <f t="shared" si="107"/>
        <v>99</v>
      </c>
      <c r="B121" s="16">
        <f t="shared" ca="1" si="84"/>
        <v>23187.282651190413</v>
      </c>
      <c r="C121" s="16">
        <f t="shared" si="59"/>
        <v>0</v>
      </c>
      <c r="D121">
        <f t="shared" si="85"/>
        <v>1344.229370234483</v>
      </c>
      <c r="E121">
        <f t="shared" ca="1" si="86"/>
        <v>52843.338141793036</v>
      </c>
      <c r="F121" s="19">
        <f t="shared" si="87"/>
        <v>0</v>
      </c>
      <c r="G121">
        <f t="shared" si="60"/>
        <v>3092.2907469595343</v>
      </c>
      <c r="H121">
        <f t="shared" si="61"/>
        <v>0</v>
      </c>
      <c r="I121" s="16">
        <f t="shared" si="88"/>
        <v>-172556.56545920394</v>
      </c>
      <c r="J121" s="19">
        <f t="shared" si="89"/>
        <v>-253023.7063693814</v>
      </c>
      <c r="K121" s="19"/>
      <c r="L121" s="16">
        <f t="shared" si="62"/>
        <v>0</v>
      </c>
      <c r="M121" s="16">
        <f t="shared" ca="1" si="63"/>
        <v>0</v>
      </c>
      <c r="N121" s="16">
        <f t="shared" si="64"/>
        <v>26273.567314189582</v>
      </c>
      <c r="O121" s="16">
        <f t="shared" si="57"/>
        <v>3092.2907469595343</v>
      </c>
      <c r="P121" s="16">
        <f t="shared" si="58"/>
        <v>0</v>
      </c>
      <c r="Q121" s="16">
        <f t="shared" ca="1" si="65"/>
        <v>23181.276567230048</v>
      </c>
      <c r="R121">
        <f t="shared" si="66"/>
        <v>114.83523844258255</v>
      </c>
      <c r="S121" s="16">
        <f t="shared" si="67"/>
        <v>108.82915448195945</v>
      </c>
      <c r="T121" s="21">
        <f t="shared" si="68"/>
        <v>6.0060839606231013</v>
      </c>
      <c r="U121" s="16">
        <f t="shared" ca="1" si="69"/>
        <v>23187.282651190671</v>
      </c>
      <c r="V121" s="21">
        <f t="shared" ca="1" si="70"/>
        <v>-2.5829649530351162E-4</v>
      </c>
      <c r="W121" s="16"/>
      <c r="X121" s="16">
        <f t="shared" si="90"/>
        <v>31528280.777027499</v>
      </c>
      <c r="Y121" s="16">
        <f t="shared" si="71"/>
        <v>0</v>
      </c>
      <c r="Z121" s="19">
        <f t="shared" si="72"/>
        <v>0</v>
      </c>
      <c r="AA121" s="15">
        <f t="shared" si="91"/>
        <v>26273.567314189582</v>
      </c>
      <c r="AB121" s="15">
        <f t="shared" si="92"/>
        <v>114.83523844258255</v>
      </c>
      <c r="AC121" s="15">
        <f t="shared" si="93"/>
        <v>-172556.56545920394</v>
      </c>
      <c r="AD121" s="15">
        <f t="shared" si="94"/>
        <v>1235.4002157525235</v>
      </c>
      <c r="AE121" s="15">
        <f t="shared" si="95"/>
        <v>52843.338141793036</v>
      </c>
      <c r="AF121" s="19">
        <f t="shared" si="96"/>
        <v>31275257.070658121</v>
      </c>
      <c r="AG121" s="20">
        <f t="shared" si="97"/>
        <v>0</v>
      </c>
      <c r="AH121" s="20"/>
      <c r="AI121" s="16">
        <f t="shared" si="73"/>
        <v>0</v>
      </c>
      <c r="AJ121" s="16">
        <f t="shared" si="109"/>
        <v>500000</v>
      </c>
      <c r="AK121" s="16">
        <f t="shared" si="98"/>
        <v>500000</v>
      </c>
      <c r="AL121" s="16">
        <f t="shared" ca="1" si="99"/>
        <v>459519.87179726042</v>
      </c>
      <c r="AM121" s="17">
        <f ca="1">IF($F$13,OFFSET(product_specs!$I$5,MIN(10,saving_model!BD121),saving_model!$F$15),0)</f>
        <v>0</v>
      </c>
      <c r="AN121" s="16">
        <f t="shared" si="74"/>
        <v>459519.87179726042</v>
      </c>
      <c r="AO121" s="16">
        <f t="shared" si="108"/>
        <v>461168.95165992831</v>
      </c>
      <c r="AP121" s="16">
        <f t="shared" si="75"/>
        <v>0</v>
      </c>
      <c r="AQ121" s="16">
        <f t="shared" si="100"/>
        <v>0</v>
      </c>
      <c r="AR121" s="16">
        <f t="shared" si="101"/>
        <v>38831.048340071691</v>
      </c>
      <c r="AS121" s="15">
        <f t="shared" si="76"/>
        <v>384.3074597166069</v>
      </c>
      <c r="AT121" s="24">
        <f t="shared" si="77"/>
        <v>1.6797124746735599</v>
      </c>
      <c r="AU121" s="15">
        <f t="shared" si="102"/>
        <v>-2526.1853809531135</v>
      </c>
      <c r="AV121" s="22">
        <f>return!Q105</f>
        <v>-5.4823758160450486E-3</v>
      </c>
      <c r="AW121" s="7">
        <f t="shared" si="78"/>
        <v>1.0855537544251537</v>
      </c>
      <c r="AX121" s="7"/>
      <c r="AY121">
        <f t="shared" si="103"/>
        <v>0</v>
      </c>
      <c r="AZ121">
        <f t="shared" si="79"/>
        <v>68.366009167670171</v>
      </c>
      <c r="BA121">
        <f t="shared" si="80"/>
        <v>2.688458740468966E-3</v>
      </c>
      <c r="BB121">
        <f t="shared" si="104"/>
        <v>0.11499685081107319</v>
      </c>
      <c r="BD121">
        <f t="shared" si="81"/>
        <v>8</v>
      </c>
      <c r="BE121">
        <f t="shared" si="82"/>
        <v>5</v>
      </c>
      <c r="BF121">
        <f t="shared" si="105"/>
        <v>3.9324494338632832E-5</v>
      </c>
      <c r="BG121">
        <f>VLOOKUP(MIN(120,BH121),mortality!$B$4:$H$106,saving_model!BE121+2,FALSE)</f>
        <v>4.717918819946564E-4</v>
      </c>
      <c r="BH121">
        <f t="shared" si="83"/>
        <v>28</v>
      </c>
      <c r="BI121" s="8">
        <f t="shared" si="106"/>
        <v>1.6821425527395739E-3</v>
      </c>
      <c r="BJ121" s="6">
        <f>VLOOKUP(saving_model!BD121,lapse!$B$4:$C$134,2,FALSE)</f>
        <v>0.02</v>
      </c>
      <c r="BL121">
        <f>discount_curve!K106</f>
        <v>0.91384774811874081</v>
      </c>
    </row>
    <row r="122" spans="1:64" x14ac:dyDescent="0.55000000000000004">
      <c r="A122">
        <f t="shared" si="107"/>
        <v>100</v>
      </c>
      <c r="B122" s="16">
        <f t="shared" ca="1" si="84"/>
        <v>22984.713925732176</v>
      </c>
      <c r="C122" s="16">
        <f t="shared" si="59"/>
        <v>0</v>
      </c>
      <c r="D122">
        <f t="shared" si="85"/>
        <v>1341.9154125898833</v>
      </c>
      <c r="E122">
        <f t="shared" ca="1" si="86"/>
        <v>52621.271772434258</v>
      </c>
      <c r="F122" s="19">
        <f t="shared" si="87"/>
        <v>0</v>
      </c>
      <c r="G122">
        <f t="shared" si="60"/>
        <v>3089.5284322359303</v>
      </c>
      <c r="H122">
        <f t="shared" si="61"/>
        <v>0</v>
      </c>
      <c r="I122" s="16">
        <f t="shared" si="88"/>
        <v>68839.605654295519</v>
      </c>
      <c r="J122" s="19">
        <f t="shared" si="89"/>
        <v>-11197.82388869673</v>
      </c>
      <c r="K122" s="19"/>
      <c r="L122" s="16">
        <f t="shared" si="62"/>
        <v>0</v>
      </c>
      <c r="M122" s="16">
        <f t="shared" ca="1" si="63"/>
        <v>0</v>
      </c>
      <c r="N122" s="16">
        <f t="shared" si="64"/>
        <v>26062.714225548432</v>
      </c>
      <c r="O122" s="16">
        <f t="shared" si="57"/>
        <v>3089.5284322359303</v>
      </c>
      <c r="P122" s="16">
        <f t="shared" si="58"/>
        <v>0</v>
      </c>
      <c r="Q122" s="16">
        <f t="shared" ca="1" si="65"/>
        <v>22973.185793312503</v>
      </c>
      <c r="R122">
        <f t="shared" si="66"/>
        <v>123.23491727305171</v>
      </c>
      <c r="S122" s="16">
        <f t="shared" si="67"/>
        <v>111.70678484569271</v>
      </c>
      <c r="T122" s="21">
        <f t="shared" si="68"/>
        <v>11.528132427358997</v>
      </c>
      <c r="U122" s="16">
        <f t="shared" ca="1" si="69"/>
        <v>22984.713925739863</v>
      </c>
      <c r="V122" s="21">
        <f t="shared" ca="1" si="70"/>
        <v>-7.6870492193847895E-3</v>
      </c>
      <c r="W122" s="16"/>
      <c r="X122" s="16">
        <f t="shared" si="90"/>
        <v>31275257.070658118</v>
      </c>
      <c r="Y122" s="16">
        <f t="shared" si="71"/>
        <v>0</v>
      </c>
      <c r="Z122" s="19">
        <f t="shared" si="72"/>
        <v>0</v>
      </c>
      <c r="AA122" s="15">
        <f t="shared" si="91"/>
        <v>26062.714225548432</v>
      </c>
      <c r="AB122" s="15">
        <f t="shared" si="92"/>
        <v>123.23491727305171</v>
      </c>
      <c r="AC122" s="15">
        <f t="shared" si="93"/>
        <v>68839.605654295519</v>
      </c>
      <c r="AD122" s="15">
        <f t="shared" si="94"/>
        <v>1230.2086277441906</v>
      </c>
      <c r="AE122" s="15">
        <f t="shared" si="95"/>
        <v>52621.271772434258</v>
      </c>
      <c r="AF122" s="19">
        <f t="shared" si="96"/>
        <v>31264059.246769413</v>
      </c>
      <c r="AG122" s="20">
        <f t="shared" si="97"/>
        <v>0</v>
      </c>
      <c r="AH122" s="20"/>
      <c r="AI122" s="16">
        <f t="shared" si="73"/>
        <v>0</v>
      </c>
      <c r="AJ122" s="16">
        <f t="shared" si="109"/>
        <v>500000</v>
      </c>
      <c r="AK122" s="16">
        <f t="shared" si="98"/>
        <v>500000</v>
      </c>
      <c r="AL122" s="16">
        <f t="shared" ca="1" si="99"/>
        <v>458377.85906710033</v>
      </c>
      <c r="AM122" s="17">
        <f ca="1">IF($F$13,OFFSET(product_specs!$I$5,MIN(10,saving_model!BD122),saving_model!$F$15),0)</f>
        <v>0</v>
      </c>
      <c r="AN122" s="16">
        <f t="shared" si="74"/>
        <v>458377.85906710033</v>
      </c>
      <c r="AO122" s="16">
        <f t="shared" si="108"/>
        <v>458256.77910678386</v>
      </c>
      <c r="AP122" s="16">
        <f t="shared" si="75"/>
        <v>0</v>
      </c>
      <c r="AQ122" s="16">
        <f t="shared" si="100"/>
        <v>0</v>
      </c>
      <c r="AR122" s="16">
        <f t="shared" si="101"/>
        <v>41743.220893216145</v>
      </c>
      <c r="AS122" s="15">
        <f t="shared" si="76"/>
        <v>381.88064925565322</v>
      </c>
      <c r="AT122" s="24">
        <f t="shared" si="77"/>
        <v>1.8056841590607358</v>
      </c>
      <c r="AU122" s="15">
        <f t="shared" si="102"/>
        <v>1009.5325874623181</v>
      </c>
      <c r="AV122" s="22">
        <f>return!Q106</f>
        <v>2.20483055981191E-3</v>
      </c>
      <c r="AW122" s="7">
        <f t="shared" si="78"/>
        <v>1.086454262639621</v>
      </c>
      <c r="AX122" s="7"/>
      <c r="AY122">
        <f t="shared" si="103"/>
        <v>0</v>
      </c>
      <c r="AZ122">
        <f t="shared" si="79"/>
        <v>68.248323858118638</v>
      </c>
      <c r="BA122">
        <f t="shared" si="80"/>
        <v>2.6838308251797664E-3</v>
      </c>
      <c r="BB122">
        <f t="shared" si="104"/>
        <v>0.11479889512885746</v>
      </c>
      <c r="BD122">
        <f t="shared" si="81"/>
        <v>8</v>
      </c>
      <c r="BE122">
        <f t="shared" si="82"/>
        <v>5</v>
      </c>
      <c r="BF122">
        <f t="shared" si="105"/>
        <v>3.9324494338632832E-5</v>
      </c>
      <c r="BG122">
        <f>VLOOKUP(MIN(120,BH122),mortality!$B$4:$H$106,saving_model!BE122+2,FALSE)</f>
        <v>4.717918819946564E-4</v>
      </c>
      <c r="BH122">
        <f t="shared" si="83"/>
        <v>28</v>
      </c>
      <c r="BI122" s="8">
        <f t="shared" si="106"/>
        <v>1.6821425527395739E-3</v>
      </c>
      <c r="BJ122" s="6">
        <f>VLOOKUP(saving_model!BD122,lapse!$B$4:$C$134,2,FALSE)</f>
        <v>0.02</v>
      </c>
      <c r="BL122">
        <f>discount_curve!K107</f>
        <v>0.91301651295240338</v>
      </c>
    </row>
    <row r="123" spans="1:64" x14ac:dyDescent="0.55000000000000004">
      <c r="A123">
        <f t="shared" si="107"/>
        <v>101</v>
      </c>
      <c r="B123" s="16">
        <f t="shared" ca="1" si="84"/>
        <v>22980.648934051802</v>
      </c>
      <c r="C123" s="16">
        <f t="shared" si="59"/>
        <v>0</v>
      </c>
      <c r="D123">
        <f t="shared" si="85"/>
        <v>1339.6054381940498</v>
      </c>
      <c r="E123">
        <f t="shared" ca="1" si="86"/>
        <v>52717.654806440842</v>
      </c>
      <c r="F123" s="19">
        <f t="shared" si="87"/>
        <v>0</v>
      </c>
      <c r="G123">
        <f t="shared" si="60"/>
        <v>3086.7685850625198</v>
      </c>
      <c r="H123">
        <f t="shared" si="61"/>
        <v>0</v>
      </c>
      <c r="I123" s="16">
        <f t="shared" si="88"/>
        <v>205694.65124401479</v>
      </c>
      <c r="J123" s="19">
        <f t="shared" si="89"/>
        <v>125569.97348026559</v>
      </c>
      <c r="K123" s="19"/>
      <c r="L123" s="16">
        <f t="shared" si="62"/>
        <v>0</v>
      </c>
      <c r="M123" s="16">
        <f t="shared" ca="1" si="63"/>
        <v>0</v>
      </c>
      <c r="N123" s="16">
        <f t="shared" si="64"/>
        <v>26053.382705641183</v>
      </c>
      <c r="O123" s="16">
        <f t="shared" si="57"/>
        <v>3086.7685850625198</v>
      </c>
      <c r="P123" s="16">
        <f t="shared" si="58"/>
        <v>0</v>
      </c>
      <c r="Q123" s="16">
        <f t="shared" ca="1" si="65"/>
        <v>22966.614120578663</v>
      </c>
      <c r="R123">
        <f t="shared" si="66"/>
        <v>121.17832907596291</v>
      </c>
      <c r="S123" s="16">
        <f t="shared" si="67"/>
        <v>107.14351561282388</v>
      </c>
      <c r="T123" s="21">
        <f t="shared" si="68"/>
        <v>14.034813463139031</v>
      </c>
      <c r="U123" s="16">
        <f t="shared" ca="1" si="69"/>
        <v>22980.648934041801</v>
      </c>
      <c r="V123" s="21">
        <f t="shared" ca="1" si="70"/>
        <v>1.0000803740695119E-2</v>
      </c>
      <c r="W123" s="16"/>
      <c r="X123" s="16">
        <f t="shared" si="90"/>
        <v>31264059.246769421</v>
      </c>
      <c r="Y123" s="16">
        <f t="shared" si="71"/>
        <v>0</v>
      </c>
      <c r="Z123" s="19">
        <f t="shared" si="72"/>
        <v>0</v>
      </c>
      <c r="AA123" s="15">
        <f t="shared" si="91"/>
        <v>26053.382705641183</v>
      </c>
      <c r="AB123" s="15">
        <f t="shared" si="92"/>
        <v>121.17832907596291</v>
      </c>
      <c r="AC123" s="15">
        <f t="shared" si="93"/>
        <v>205694.65124401479</v>
      </c>
      <c r="AD123" s="15">
        <f t="shared" si="94"/>
        <v>1232.461922581226</v>
      </c>
      <c r="AE123" s="15">
        <f t="shared" si="95"/>
        <v>52717.654806440842</v>
      </c>
      <c r="AF123" s="19">
        <f t="shared" si="96"/>
        <v>31389629.220249694</v>
      </c>
      <c r="AG123" s="20">
        <f t="shared" si="97"/>
        <v>0</v>
      </c>
      <c r="AH123" s="20"/>
      <c r="AI123" s="16">
        <f t="shared" si="73"/>
        <v>0</v>
      </c>
      <c r="AJ123" s="16">
        <f t="shared" si="109"/>
        <v>500000</v>
      </c>
      <c r="AK123" s="16">
        <f t="shared" si="98"/>
        <v>500000</v>
      </c>
      <c r="AL123" s="16">
        <f t="shared" ca="1" si="99"/>
        <v>460009.30103819736</v>
      </c>
      <c r="AM123" s="17">
        <f ca="1">IF($F$13,OFFSET(product_specs!$I$5,MIN(10,saving_model!BD123),saving_model!$F$15),0)</f>
        <v>0</v>
      </c>
      <c r="AN123" s="16">
        <f t="shared" si="74"/>
        <v>460009.30103819736</v>
      </c>
      <c r="AO123" s="16">
        <f t="shared" si="108"/>
        <v>458882.6253608315</v>
      </c>
      <c r="AP123" s="16">
        <f t="shared" si="75"/>
        <v>0</v>
      </c>
      <c r="AQ123" s="16">
        <f t="shared" si="100"/>
        <v>0</v>
      </c>
      <c r="AR123" s="16">
        <f t="shared" si="101"/>
        <v>41117.374639168498</v>
      </c>
      <c r="AS123" s="15">
        <f t="shared" si="76"/>
        <v>382.4021878006929</v>
      </c>
      <c r="AT123" s="24">
        <f t="shared" si="77"/>
        <v>1.7786119628391694</v>
      </c>
      <c r="AU123" s="15">
        <f t="shared" si="102"/>
        <v>3021.7129542588013</v>
      </c>
      <c r="AV123" s="22">
        <f>return!Q107</f>
        <v>6.5904541009982331E-3</v>
      </c>
      <c r="AW123" s="7">
        <f t="shared" si="78"/>
        <v>1.0873555178599743</v>
      </c>
      <c r="AX123" s="7"/>
      <c r="AY123">
        <f t="shared" si="103"/>
        <v>0</v>
      </c>
      <c r="AZ123">
        <f t="shared" si="79"/>
        <v>68.130841132164605</v>
      </c>
      <c r="BA123">
        <f t="shared" si="80"/>
        <v>2.6792108763880997E-3</v>
      </c>
      <c r="BB123">
        <f t="shared" si="104"/>
        <v>0.11460128020773079</v>
      </c>
      <c r="BD123">
        <f t="shared" si="81"/>
        <v>8</v>
      </c>
      <c r="BE123">
        <f t="shared" si="82"/>
        <v>5</v>
      </c>
      <c r="BF123">
        <f t="shared" si="105"/>
        <v>3.9324494338632832E-5</v>
      </c>
      <c r="BG123">
        <f>VLOOKUP(MIN(120,BH123),mortality!$B$4:$H$106,saving_model!BE123+2,FALSE)</f>
        <v>4.717918819946564E-4</v>
      </c>
      <c r="BH123">
        <f t="shared" si="83"/>
        <v>28</v>
      </c>
      <c r="BI123" s="8">
        <f t="shared" si="106"/>
        <v>1.6821425527395739E-3</v>
      </c>
      <c r="BJ123" s="6">
        <f>VLOOKUP(saving_model!BD123,lapse!$B$4:$C$134,2,FALSE)</f>
        <v>0.02</v>
      </c>
      <c r="BL123">
        <f>discount_curve!K108</f>
        <v>0.91218603387689501</v>
      </c>
    </row>
    <row r="124" spans="1:64" x14ac:dyDescent="0.55000000000000004">
      <c r="A124">
        <f t="shared" si="107"/>
        <v>102</v>
      </c>
      <c r="B124" s="16">
        <f t="shared" ca="1" si="84"/>
        <v>23091.305188523023</v>
      </c>
      <c r="C124" s="16">
        <f t="shared" si="59"/>
        <v>0</v>
      </c>
      <c r="D124">
        <f t="shared" si="85"/>
        <v>1337.2994401902149</v>
      </c>
      <c r="E124">
        <f t="shared" ca="1" si="86"/>
        <v>53099.184204653706</v>
      </c>
      <c r="F124" s="19">
        <f t="shared" si="87"/>
        <v>0</v>
      </c>
      <c r="G124">
        <f t="shared" si="60"/>
        <v>3084.011203235063</v>
      </c>
      <c r="H124">
        <f t="shared" si="61"/>
        <v>0</v>
      </c>
      <c r="I124" s="16">
        <f t="shared" si="88"/>
        <v>408214.57666596054</v>
      </c>
      <c r="J124" s="19">
        <f t="shared" si="89"/>
        <v>327602.77662935853</v>
      </c>
      <c r="K124" s="19"/>
      <c r="L124" s="16">
        <f t="shared" si="62"/>
        <v>0</v>
      </c>
      <c r="M124" s="16">
        <f t="shared" ca="1" si="63"/>
        <v>0</v>
      </c>
      <c r="N124" s="16">
        <f t="shared" si="64"/>
        <v>26158.02435020807</v>
      </c>
      <c r="O124" s="16">
        <f t="shared" si="57"/>
        <v>3084.011203235063</v>
      </c>
      <c r="P124" s="16">
        <f t="shared" si="58"/>
        <v>0</v>
      </c>
      <c r="Q124" s="16">
        <f t="shared" ca="1" si="65"/>
        <v>23074.013146973008</v>
      </c>
      <c r="R124">
        <f t="shared" si="66"/>
        <v>113.20995798939462</v>
      </c>
      <c r="S124" s="16">
        <f t="shared" si="67"/>
        <v>95.917916436115092</v>
      </c>
      <c r="T124" s="21">
        <f t="shared" si="68"/>
        <v>17.292041553279532</v>
      </c>
      <c r="U124" s="16">
        <f t="shared" ca="1" si="69"/>
        <v>23091.305188526287</v>
      </c>
      <c r="V124" s="21">
        <f t="shared" ca="1" si="70"/>
        <v>-3.2632669899612665E-3</v>
      </c>
      <c r="W124" s="16"/>
      <c r="X124" s="16">
        <f t="shared" si="90"/>
        <v>31389629.220249686</v>
      </c>
      <c r="Y124" s="16">
        <f t="shared" si="71"/>
        <v>0</v>
      </c>
      <c r="Z124" s="19">
        <f t="shared" si="72"/>
        <v>0</v>
      </c>
      <c r="AA124" s="15">
        <f t="shared" si="91"/>
        <v>26158.02435020807</v>
      </c>
      <c r="AB124" s="15">
        <f t="shared" si="92"/>
        <v>113.20995798939462</v>
      </c>
      <c r="AC124" s="15">
        <f t="shared" si="93"/>
        <v>408214.57666596054</v>
      </c>
      <c r="AD124" s="15">
        <f t="shared" si="94"/>
        <v>1241.3815237540998</v>
      </c>
      <c r="AE124" s="15">
        <f t="shared" si="95"/>
        <v>53099.184204653706</v>
      </c>
      <c r="AF124" s="19">
        <f t="shared" si="96"/>
        <v>31717231.996879041</v>
      </c>
      <c r="AG124" s="20">
        <f t="shared" si="97"/>
        <v>0</v>
      </c>
      <c r="AH124" s="20"/>
      <c r="AI124" s="16">
        <f t="shared" si="73"/>
        <v>0</v>
      </c>
      <c r="AJ124" s="16">
        <f t="shared" si="109"/>
        <v>500000</v>
      </c>
      <c r="AK124" s="16">
        <f t="shared" si="98"/>
        <v>500000</v>
      </c>
      <c r="AL124" s="16">
        <f t="shared" ca="1" si="99"/>
        <v>464137.45734370756</v>
      </c>
      <c r="AM124" s="17">
        <f ca="1">IF($F$13,OFFSET(product_specs!$I$5,MIN(10,saving_model!BD124),saving_model!$F$15),0)</f>
        <v>0</v>
      </c>
      <c r="AN124" s="16">
        <f t="shared" si="74"/>
        <v>464137.45734370756</v>
      </c>
      <c r="AO124" s="16">
        <f t="shared" si="108"/>
        <v>461520.15751532675</v>
      </c>
      <c r="AP124" s="16">
        <f t="shared" si="75"/>
        <v>0</v>
      </c>
      <c r="AQ124" s="16">
        <f t="shared" si="100"/>
        <v>0</v>
      </c>
      <c r="AR124" s="16">
        <f t="shared" si="101"/>
        <v>38479.842484673252</v>
      </c>
      <c r="AS124" s="15">
        <f t="shared" si="76"/>
        <v>384.60013126277227</v>
      </c>
      <c r="AT124" s="24">
        <f t="shared" si="77"/>
        <v>1.6645203827340183</v>
      </c>
      <c r="AU124" s="15">
        <f t="shared" si="102"/>
        <v>6007.1289600526516</v>
      </c>
      <c r="AV124" s="22">
        <f>return!Q108</f>
        <v>1.3026864980034025E-2</v>
      </c>
      <c r="AW124" s="7">
        <f t="shared" si="78"/>
        <v>1.0882575207058838</v>
      </c>
      <c r="AX124" s="7"/>
      <c r="AY124">
        <f t="shared" si="103"/>
        <v>0</v>
      </c>
      <c r="AZ124">
        <f t="shared" si="79"/>
        <v>68.013560641080474</v>
      </c>
      <c r="BA124">
        <f t="shared" si="80"/>
        <v>2.6745988803804298E-3</v>
      </c>
      <c r="BB124">
        <f t="shared" si="104"/>
        <v>0.11440400546110673</v>
      </c>
      <c r="BD124">
        <f t="shared" si="81"/>
        <v>8</v>
      </c>
      <c r="BE124">
        <f t="shared" si="82"/>
        <v>5</v>
      </c>
      <c r="BF124">
        <f t="shared" si="105"/>
        <v>3.9324494338632832E-5</v>
      </c>
      <c r="BG124">
        <f>VLOOKUP(MIN(120,BH124),mortality!$B$4:$H$106,saving_model!BE124+2,FALSE)</f>
        <v>4.717918819946564E-4</v>
      </c>
      <c r="BH124">
        <f t="shared" si="83"/>
        <v>28</v>
      </c>
      <c r="BI124" s="8">
        <f t="shared" si="106"/>
        <v>1.6821425527395739E-3</v>
      </c>
      <c r="BJ124" s="6">
        <f>VLOOKUP(saving_model!BD124,lapse!$B$4:$C$134,2,FALSE)</f>
        <v>0.02</v>
      </c>
      <c r="BL124">
        <f>discount_curve!K109</f>
        <v>0.91135631020447683</v>
      </c>
    </row>
    <row r="125" spans="1:64" x14ac:dyDescent="0.55000000000000004">
      <c r="A125">
        <f t="shared" si="107"/>
        <v>103</v>
      </c>
      <c r="B125" s="16">
        <f t="shared" ca="1" si="84"/>
        <v>23359.445858299841</v>
      </c>
      <c r="C125" s="16">
        <f t="shared" si="59"/>
        <v>0</v>
      </c>
      <c r="D125">
        <f t="shared" si="85"/>
        <v>1334.9974117334139</v>
      </c>
      <c r="E125">
        <f t="shared" ca="1" si="86"/>
        <v>53389.39626684066</v>
      </c>
      <c r="F125" s="19">
        <f t="shared" si="87"/>
        <v>0</v>
      </c>
      <c r="G125">
        <f t="shared" si="60"/>
        <v>3081.2562845512898</v>
      </c>
      <c r="H125">
        <f t="shared" si="61"/>
        <v>0</v>
      </c>
      <c r="I125" s="16">
        <f t="shared" si="88"/>
        <v>98852.185888670268</v>
      </c>
      <c r="J125" s="19">
        <f t="shared" si="89"/>
        <v>17687.090067245066</v>
      </c>
      <c r="K125" s="19"/>
      <c r="L125" s="16">
        <f t="shared" si="62"/>
        <v>0</v>
      </c>
      <c r="M125" s="16">
        <f t="shared" ca="1" si="63"/>
        <v>0</v>
      </c>
      <c r="N125" s="16">
        <f t="shared" si="64"/>
        <v>26431.02666406587</v>
      </c>
      <c r="O125" s="16">
        <f t="shared" si="57"/>
        <v>3081.2562845512898</v>
      </c>
      <c r="P125" s="16">
        <f t="shared" si="58"/>
        <v>0</v>
      </c>
      <c r="Q125" s="16">
        <f t="shared" ca="1" si="65"/>
        <v>23349.770379514579</v>
      </c>
      <c r="R125">
        <f t="shared" si="66"/>
        <v>96.506631798543879</v>
      </c>
      <c r="S125" s="16">
        <f t="shared" si="67"/>
        <v>86.831153008981346</v>
      </c>
      <c r="T125" s="21">
        <f t="shared" si="68"/>
        <v>9.6754787895625327</v>
      </c>
      <c r="U125" s="16">
        <f t="shared" ca="1" si="69"/>
        <v>23359.445858304141</v>
      </c>
      <c r="V125" s="21">
        <f t="shared" ca="1" si="70"/>
        <v>-4.3000909499824047E-3</v>
      </c>
      <c r="W125" s="16"/>
      <c r="X125" s="16">
        <f t="shared" si="90"/>
        <v>31717231.996879045</v>
      </c>
      <c r="Y125" s="16">
        <f t="shared" si="71"/>
        <v>0</v>
      </c>
      <c r="Z125" s="19">
        <f t="shared" si="72"/>
        <v>0</v>
      </c>
      <c r="AA125" s="15">
        <f t="shared" si="91"/>
        <v>26431.02666406587</v>
      </c>
      <c r="AB125" s="15">
        <f t="shared" si="92"/>
        <v>96.506631798543879</v>
      </c>
      <c r="AC125" s="15">
        <f t="shared" si="93"/>
        <v>98852.185888670268</v>
      </c>
      <c r="AD125" s="15">
        <f t="shared" si="94"/>
        <v>1248.1662587244325</v>
      </c>
      <c r="AE125" s="15">
        <f t="shared" si="95"/>
        <v>53389.39626684066</v>
      </c>
      <c r="AF125" s="19">
        <f t="shared" si="96"/>
        <v>31734919.086946283</v>
      </c>
      <c r="AG125" s="20">
        <f t="shared" si="97"/>
        <v>0</v>
      </c>
      <c r="AH125" s="20"/>
      <c r="AI125" s="16">
        <f t="shared" si="73"/>
        <v>0</v>
      </c>
      <c r="AJ125" s="16">
        <f t="shared" si="109"/>
        <v>500000</v>
      </c>
      <c r="AK125" s="16">
        <f t="shared" si="98"/>
        <v>500000</v>
      </c>
      <c r="AL125" s="16">
        <f t="shared" ca="1" si="99"/>
        <v>467478.90585936175</v>
      </c>
      <c r="AM125" s="17">
        <f ca="1">IF($F$13,OFFSET(product_specs!$I$5,MIN(10,saving_model!BD125),saving_model!$F$15),0)</f>
        <v>0</v>
      </c>
      <c r="AN125" s="16">
        <f t="shared" si="74"/>
        <v>467478.90585936175</v>
      </c>
      <c r="AO125" s="16">
        <f t="shared" si="108"/>
        <v>467141.02182373393</v>
      </c>
      <c r="AP125" s="16">
        <f t="shared" si="75"/>
        <v>0</v>
      </c>
      <c r="AQ125" s="16">
        <f t="shared" si="100"/>
        <v>0</v>
      </c>
      <c r="AR125" s="16">
        <f t="shared" si="101"/>
        <v>32858.978176266071</v>
      </c>
      <c r="AS125" s="15">
        <f t="shared" si="76"/>
        <v>389.28418485311158</v>
      </c>
      <c r="AT125" s="24">
        <f t="shared" si="77"/>
        <v>1.4213789713924185</v>
      </c>
      <c r="AU125" s="15">
        <f t="shared" si="102"/>
        <v>1457.1791989046048</v>
      </c>
      <c r="AV125" s="22">
        <f>return!Q109</f>
        <v>3.1219672448881131E-3</v>
      </c>
      <c r="AW125" s="7">
        <f t="shared" si="78"/>
        <v>1.0891602717975331</v>
      </c>
      <c r="AX125" s="7"/>
      <c r="AY125">
        <f t="shared" si="103"/>
        <v>0</v>
      </c>
      <c r="AZ125">
        <f t="shared" si="79"/>
        <v>67.896482036738988</v>
      </c>
      <c r="BA125">
        <f t="shared" si="80"/>
        <v>2.6699948234668279E-3</v>
      </c>
      <c r="BB125">
        <f t="shared" si="104"/>
        <v>0.1142070703034086</v>
      </c>
      <c r="BD125">
        <f t="shared" si="81"/>
        <v>8</v>
      </c>
      <c r="BE125">
        <f t="shared" si="82"/>
        <v>5</v>
      </c>
      <c r="BF125">
        <f t="shared" si="105"/>
        <v>3.9324494338632832E-5</v>
      </c>
      <c r="BG125">
        <f>VLOOKUP(MIN(120,BH125),mortality!$B$4:$H$106,saving_model!BE125+2,FALSE)</f>
        <v>4.717918819946564E-4</v>
      </c>
      <c r="BH125">
        <f t="shared" si="83"/>
        <v>28</v>
      </c>
      <c r="BI125" s="8">
        <f t="shared" si="106"/>
        <v>1.6821425527395739E-3</v>
      </c>
      <c r="BJ125" s="6">
        <f>VLOOKUP(saving_model!BD125,lapse!$B$4:$C$134,2,FALSE)</f>
        <v>0.02</v>
      </c>
      <c r="BL125">
        <f>discount_curve!K110</f>
        <v>0.91052734124803392</v>
      </c>
    </row>
    <row r="126" spans="1:64" x14ac:dyDescent="0.55000000000000004">
      <c r="A126">
        <f t="shared" si="107"/>
        <v>104</v>
      </c>
      <c r="B126" s="16">
        <f t="shared" ca="1" si="84"/>
        <v>23377.65007666545</v>
      </c>
      <c r="C126" s="16">
        <f t="shared" si="59"/>
        <v>0</v>
      </c>
      <c r="D126">
        <f t="shared" si="85"/>
        <v>1332.6993459904652</v>
      </c>
      <c r="E126">
        <f t="shared" ca="1" si="86"/>
        <v>53462.429688429824</v>
      </c>
      <c r="F126" s="19">
        <f t="shared" si="87"/>
        <v>0</v>
      </c>
      <c r="G126">
        <f t="shared" si="60"/>
        <v>3078.503826810897</v>
      </c>
      <c r="H126">
        <f t="shared" si="61"/>
        <v>0</v>
      </c>
      <c r="I126" s="16">
        <f t="shared" si="88"/>
        <v>150293.80701308811</v>
      </c>
      <c r="J126" s="19">
        <f t="shared" si="89"/>
        <v>69042.524075191468</v>
      </c>
      <c r="K126" s="19"/>
      <c r="L126" s="16">
        <f t="shared" si="62"/>
        <v>0</v>
      </c>
      <c r="M126" s="16">
        <f t="shared" ca="1" si="63"/>
        <v>0</v>
      </c>
      <c r="N126" s="16">
        <f t="shared" si="64"/>
        <v>26445.765905788572</v>
      </c>
      <c r="O126" s="16">
        <f t="shared" si="57"/>
        <v>3078.503826810897</v>
      </c>
      <c r="P126" s="16">
        <f t="shared" si="58"/>
        <v>0</v>
      </c>
      <c r="Q126" s="16">
        <f t="shared" ca="1" si="65"/>
        <v>23367.262078977674</v>
      </c>
      <c r="R126">
        <f t="shared" si="66"/>
        <v>93.213670020762393</v>
      </c>
      <c r="S126" s="16">
        <f t="shared" si="67"/>
        <v>82.825672330468024</v>
      </c>
      <c r="T126" s="21">
        <f t="shared" si="68"/>
        <v>10.38799769029437</v>
      </c>
      <c r="U126" s="16">
        <f t="shared" ca="1" si="69"/>
        <v>23377.650076667967</v>
      </c>
      <c r="V126" s="21">
        <f t="shared" ca="1" si="70"/>
        <v>-2.5174813345074654E-3</v>
      </c>
      <c r="W126" s="16"/>
      <c r="X126" s="16">
        <f t="shared" si="90"/>
        <v>31734919.08694629</v>
      </c>
      <c r="Y126" s="16">
        <f t="shared" si="71"/>
        <v>0</v>
      </c>
      <c r="Z126" s="19">
        <f t="shared" si="72"/>
        <v>0</v>
      </c>
      <c r="AA126" s="15">
        <f t="shared" si="91"/>
        <v>26445.765905788572</v>
      </c>
      <c r="AB126" s="15">
        <f t="shared" si="92"/>
        <v>93.213670020762393</v>
      </c>
      <c r="AC126" s="15">
        <f t="shared" si="93"/>
        <v>150293.80701308811</v>
      </c>
      <c r="AD126" s="15">
        <f t="shared" si="94"/>
        <v>1249.8736736599972</v>
      </c>
      <c r="AE126" s="15">
        <f t="shared" si="95"/>
        <v>53462.429688429824</v>
      </c>
      <c r="AF126" s="19">
        <f t="shared" si="96"/>
        <v>31803961.611021478</v>
      </c>
      <c r="AG126" s="20">
        <f t="shared" si="97"/>
        <v>0</v>
      </c>
      <c r="AH126" s="20"/>
      <c r="AI126" s="16">
        <f t="shared" si="73"/>
        <v>0</v>
      </c>
      <c r="AJ126" s="16">
        <f t="shared" si="109"/>
        <v>500000</v>
      </c>
      <c r="AK126" s="16">
        <f t="shared" si="98"/>
        <v>500000</v>
      </c>
      <c r="AL126" s="16">
        <f t="shared" ca="1" si="99"/>
        <v>468925.59729257174</v>
      </c>
      <c r="AM126" s="17">
        <f ca="1">IF($F$13,OFFSET(product_specs!$I$5,MIN(10,saving_model!BD126),saving_model!$F$15),0)</f>
        <v>0</v>
      </c>
      <c r="AN126" s="16">
        <f t="shared" si="74"/>
        <v>468925.59729257174</v>
      </c>
      <c r="AO126" s="16">
        <f t="shared" si="108"/>
        <v>468207.49545881402</v>
      </c>
      <c r="AP126" s="16">
        <f t="shared" si="75"/>
        <v>0</v>
      </c>
      <c r="AQ126" s="16">
        <f t="shared" si="100"/>
        <v>0</v>
      </c>
      <c r="AR126" s="16">
        <f t="shared" si="101"/>
        <v>31792.504541185976</v>
      </c>
      <c r="AS126" s="15">
        <f t="shared" si="76"/>
        <v>390.17291288234497</v>
      </c>
      <c r="AT126" s="24">
        <f t="shared" si="77"/>
        <v>1.3752465813249093</v>
      </c>
      <c r="AU126" s="15">
        <f t="shared" si="102"/>
        <v>2219.2999864427893</v>
      </c>
      <c r="AV126" s="22">
        <f>return!Q110</f>
        <v>4.7439596688709784E-3</v>
      </c>
      <c r="AW126" s="7">
        <f t="shared" si="78"/>
        <v>1.0900637717556207</v>
      </c>
      <c r="AX126" s="7"/>
      <c r="AY126">
        <f t="shared" si="103"/>
        <v>0</v>
      </c>
      <c r="AZ126">
        <f t="shared" si="79"/>
        <v>67.779604971612116</v>
      </c>
      <c r="BA126">
        <f t="shared" si="80"/>
        <v>2.6653986919809303E-3</v>
      </c>
      <c r="BB126">
        <f t="shared" si="104"/>
        <v>0.11401047415006774</v>
      </c>
      <c r="BD126">
        <f t="shared" si="81"/>
        <v>8</v>
      </c>
      <c r="BE126">
        <f t="shared" si="82"/>
        <v>5</v>
      </c>
      <c r="BF126">
        <f t="shared" si="105"/>
        <v>3.9324494338632832E-5</v>
      </c>
      <c r="BG126">
        <f>VLOOKUP(MIN(120,BH126),mortality!$B$4:$H$106,saving_model!BE126+2,FALSE)</f>
        <v>4.717918819946564E-4</v>
      </c>
      <c r="BH126">
        <f t="shared" si="83"/>
        <v>28</v>
      </c>
      <c r="BI126" s="8">
        <f t="shared" si="106"/>
        <v>1.6821425527395739E-3</v>
      </c>
      <c r="BJ126" s="6">
        <f>VLOOKUP(saving_model!BD126,lapse!$B$4:$C$134,2,FALSE)</f>
        <v>0.02</v>
      </c>
      <c r="BL126">
        <f>discount_curve!K111</f>
        <v>0.90969912632107774</v>
      </c>
    </row>
    <row r="127" spans="1:64" x14ac:dyDescent="0.55000000000000004">
      <c r="A127">
        <f t="shared" si="107"/>
        <v>105</v>
      </c>
      <c r="B127" s="16">
        <f t="shared" ca="1" si="84"/>
        <v>23437.899054958543</v>
      </c>
      <c r="C127" s="16">
        <f t="shared" si="59"/>
        <v>0</v>
      </c>
      <c r="D127">
        <f t="shared" si="85"/>
        <v>1330.4052361399495</v>
      </c>
      <c r="E127">
        <f t="shared" ca="1" si="86"/>
        <v>53598.431415664207</v>
      </c>
      <c r="F127" s="19">
        <f t="shared" si="87"/>
        <v>0</v>
      </c>
      <c r="G127">
        <f t="shared" si="60"/>
        <v>3075.7538278155462</v>
      </c>
      <c r="H127">
        <f t="shared" si="61"/>
        <v>0</v>
      </c>
      <c r="I127" s="16">
        <f t="shared" si="88"/>
        <v>173999.34433270522</v>
      </c>
      <c r="J127" s="19">
        <f t="shared" si="89"/>
        <v>92556.854798126966</v>
      </c>
      <c r="K127" s="19"/>
      <c r="L127" s="16">
        <f t="shared" si="62"/>
        <v>0</v>
      </c>
      <c r="M127" s="16">
        <f t="shared" ca="1" si="63"/>
        <v>0</v>
      </c>
      <c r="N127" s="16">
        <f t="shared" si="64"/>
        <v>26503.301342517902</v>
      </c>
      <c r="O127" s="16">
        <f t="shared" si="57"/>
        <v>3075.7538278155462</v>
      </c>
      <c r="P127" s="16">
        <f t="shared" si="58"/>
        <v>0</v>
      </c>
      <c r="Q127" s="16">
        <f t="shared" ca="1" si="65"/>
        <v>23427.547514702354</v>
      </c>
      <c r="R127">
        <f t="shared" si="66"/>
        <v>87.703580603363093</v>
      </c>
      <c r="S127" s="16">
        <f t="shared" si="67"/>
        <v>77.352040347621141</v>
      </c>
      <c r="T127" s="21">
        <f t="shared" si="68"/>
        <v>10.351540255741952</v>
      </c>
      <c r="U127" s="16">
        <f t="shared" ca="1" si="69"/>
        <v>23437.899054958096</v>
      </c>
      <c r="V127" s="21">
        <f t="shared" ca="1" si="70"/>
        <v>4.4747139327228069E-4</v>
      </c>
      <c r="W127" s="16"/>
      <c r="X127" s="16">
        <f t="shared" si="90"/>
        <v>31803961.611021481</v>
      </c>
      <c r="Y127" s="16">
        <f t="shared" si="71"/>
        <v>0</v>
      </c>
      <c r="Z127" s="19">
        <f t="shared" si="72"/>
        <v>0</v>
      </c>
      <c r="AA127" s="15">
        <f t="shared" si="91"/>
        <v>26503.301342517902</v>
      </c>
      <c r="AB127" s="15">
        <f t="shared" si="92"/>
        <v>87.703580603363093</v>
      </c>
      <c r="AC127" s="15">
        <f t="shared" si="93"/>
        <v>173999.34433270522</v>
      </c>
      <c r="AD127" s="15">
        <f t="shared" si="94"/>
        <v>1253.0531957923283</v>
      </c>
      <c r="AE127" s="15">
        <f t="shared" si="95"/>
        <v>53598.431415664207</v>
      </c>
      <c r="AF127" s="19">
        <f t="shared" si="96"/>
        <v>31896518.465819608</v>
      </c>
      <c r="AG127" s="20">
        <f t="shared" si="97"/>
        <v>0</v>
      </c>
      <c r="AH127" s="20"/>
      <c r="AI127" s="16">
        <f t="shared" si="73"/>
        <v>0</v>
      </c>
      <c r="AJ127" s="16">
        <f t="shared" si="109"/>
        <v>500000</v>
      </c>
      <c r="AK127" s="16">
        <f t="shared" si="98"/>
        <v>500000</v>
      </c>
      <c r="AL127" s="16">
        <f t="shared" ca="1" si="99"/>
        <v>470929.1431488758</v>
      </c>
      <c r="AM127" s="17">
        <f ca="1">IF($F$13,OFFSET(product_specs!$I$5,MIN(10,saving_model!BD127),saving_model!$F$15),0)</f>
        <v>0</v>
      </c>
      <c r="AN127" s="16">
        <f t="shared" si="74"/>
        <v>470929.1431488758</v>
      </c>
      <c r="AO127" s="16">
        <f t="shared" si="108"/>
        <v>470035.24728579313</v>
      </c>
      <c r="AP127" s="16">
        <f t="shared" si="75"/>
        <v>0</v>
      </c>
      <c r="AQ127" s="16">
        <f t="shared" si="100"/>
        <v>0</v>
      </c>
      <c r="AR127" s="16">
        <f t="shared" si="101"/>
        <v>29964.752714206872</v>
      </c>
      <c r="AS127" s="15">
        <f t="shared" si="76"/>
        <v>391.69603940482762</v>
      </c>
      <c r="AT127" s="24">
        <f t="shared" si="77"/>
        <v>1.2961836233151973</v>
      </c>
      <c r="AU127" s="15">
        <f t="shared" si="102"/>
        <v>2573.7761722216769</v>
      </c>
      <c r="AV127" s="22">
        <f>return!Q111</f>
        <v>5.4802908905156045E-3</v>
      </c>
      <c r="AW127" s="7">
        <f t="shared" si="78"/>
        <v>1.0909680212013599</v>
      </c>
      <c r="AX127" s="7"/>
      <c r="AY127">
        <f t="shared" si="103"/>
        <v>0</v>
      </c>
      <c r="AZ127">
        <f t="shared" si="79"/>
        <v>67.662929098770078</v>
      </c>
      <c r="BA127">
        <f t="shared" si="80"/>
        <v>2.6608104722798988E-3</v>
      </c>
      <c r="BB127">
        <f t="shared" si="104"/>
        <v>0.11381421641752171</v>
      </c>
      <c r="BD127">
        <f t="shared" si="81"/>
        <v>8</v>
      </c>
      <c r="BE127">
        <f t="shared" si="82"/>
        <v>5</v>
      </c>
      <c r="BF127">
        <f t="shared" si="105"/>
        <v>3.9324494338632832E-5</v>
      </c>
      <c r="BG127">
        <f>VLOOKUP(MIN(120,BH127),mortality!$B$4:$H$106,saving_model!BE127+2,FALSE)</f>
        <v>4.717918819946564E-4</v>
      </c>
      <c r="BH127">
        <f t="shared" si="83"/>
        <v>28</v>
      </c>
      <c r="BI127" s="8">
        <f t="shared" si="106"/>
        <v>1.6821425527395739E-3</v>
      </c>
      <c r="BJ127" s="6">
        <f>VLOOKUP(saving_model!BD127,lapse!$B$4:$C$134,2,FALSE)</f>
        <v>0.02</v>
      </c>
      <c r="BL127">
        <f>discount_curve!K112</f>
        <v>0.90887166473774361</v>
      </c>
    </row>
    <row r="128" spans="1:64" x14ac:dyDescent="0.55000000000000004">
      <c r="A128">
        <f t="shared" si="107"/>
        <v>106</v>
      </c>
      <c r="B128" s="16">
        <f t="shared" ca="1" si="84"/>
        <v>23511.97608637379</v>
      </c>
      <c r="C128" s="16">
        <f t="shared" si="59"/>
        <v>0</v>
      </c>
      <c r="D128">
        <f t="shared" si="85"/>
        <v>1328.1150753721893</v>
      </c>
      <c r="E128">
        <f t="shared" ca="1" si="86"/>
        <v>53531.340807436238</v>
      </c>
      <c r="F128" s="19">
        <f t="shared" si="87"/>
        <v>0</v>
      </c>
      <c r="G128">
        <f t="shared" si="60"/>
        <v>3073.0062853688628</v>
      </c>
      <c r="H128">
        <f t="shared" si="61"/>
        <v>0</v>
      </c>
      <c r="I128" s="16">
        <f t="shared" si="88"/>
        <v>-90516.462812527025</v>
      </c>
      <c r="J128" s="19">
        <f t="shared" si="89"/>
        <v>-171960.90106707811</v>
      </c>
      <c r="K128" s="19"/>
      <c r="L128" s="16">
        <f t="shared" si="62"/>
        <v>0</v>
      </c>
      <c r="M128" s="16">
        <f t="shared" ca="1" si="63"/>
        <v>0</v>
      </c>
      <c r="N128" s="16">
        <f t="shared" si="64"/>
        <v>26580.432054849676</v>
      </c>
      <c r="O128" s="16">
        <f t="shared" si="57"/>
        <v>3073.0062853688628</v>
      </c>
      <c r="P128" s="16">
        <f t="shared" si="58"/>
        <v>0</v>
      </c>
      <c r="Q128" s="16">
        <f t="shared" ca="1" si="65"/>
        <v>23507.425769480815</v>
      </c>
      <c r="R128">
        <f t="shared" si="66"/>
        <v>81.180677095065306</v>
      </c>
      <c r="S128" s="16">
        <f t="shared" si="67"/>
        <v>76.630360201910207</v>
      </c>
      <c r="T128" s="21">
        <f t="shared" si="68"/>
        <v>4.5503168931550988</v>
      </c>
      <c r="U128" s="16">
        <f t="shared" ca="1" si="69"/>
        <v>23511.976086373968</v>
      </c>
      <c r="V128" s="21">
        <f t="shared" ca="1" si="70"/>
        <v>-1.7826096154749393E-4</v>
      </c>
      <c r="W128" s="16"/>
      <c r="X128" s="16">
        <f t="shared" si="90"/>
        <v>31896518.465819608</v>
      </c>
      <c r="Y128" s="16">
        <f t="shared" si="71"/>
        <v>0</v>
      </c>
      <c r="Z128" s="19">
        <f t="shared" si="72"/>
        <v>0</v>
      </c>
      <c r="AA128" s="15">
        <f t="shared" si="91"/>
        <v>26580.432054849676</v>
      </c>
      <c r="AB128" s="15">
        <f t="shared" si="92"/>
        <v>81.180677095065306</v>
      </c>
      <c r="AC128" s="15">
        <f t="shared" si="93"/>
        <v>-90516.462812527025</v>
      </c>
      <c r="AD128" s="15">
        <f t="shared" si="94"/>
        <v>1251.4847151702791</v>
      </c>
      <c r="AE128" s="15">
        <f t="shared" si="95"/>
        <v>53531.340807436238</v>
      </c>
      <c r="AF128" s="19">
        <f t="shared" si="96"/>
        <v>31724557.564752527</v>
      </c>
      <c r="AG128" s="20">
        <f t="shared" si="97"/>
        <v>0</v>
      </c>
      <c r="AH128" s="20"/>
      <c r="AI128" s="16">
        <f t="shared" si="73"/>
        <v>0</v>
      </c>
      <c r="AJ128" s="16">
        <f t="shared" si="109"/>
        <v>500000</v>
      </c>
      <c r="AK128" s="16">
        <f t="shared" si="98"/>
        <v>500000</v>
      </c>
      <c r="AL128" s="16">
        <f t="shared" ca="1" si="99"/>
        <v>471150.70763712417</v>
      </c>
      <c r="AM128" s="17">
        <f ca="1">IF($F$13,OFFSET(product_specs!$I$5,MIN(10,saving_model!BD128),saving_model!$F$15),0)</f>
        <v>0</v>
      </c>
      <c r="AN128" s="16">
        <f t="shared" si="74"/>
        <v>471150.70763712417</v>
      </c>
      <c r="AO128" s="16">
        <f t="shared" si="108"/>
        <v>472216.03123498667</v>
      </c>
      <c r="AP128" s="16">
        <f t="shared" si="75"/>
        <v>0</v>
      </c>
      <c r="AQ128" s="16">
        <f t="shared" si="100"/>
        <v>0</v>
      </c>
      <c r="AR128" s="16">
        <f t="shared" si="101"/>
        <v>27783.968765013327</v>
      </c>
      <c r="AS128" s="15">
        <f t="shared" si="76"/>
        <v>393.51335936248893</v>
      </c>
      <c r="AT128" s="24">
        <f t="shared" si="77"/>
        <v>1.20184957464497</v>
      </c>
      <c r="AU128" s="15">
        <f t="shared" si="102"/>
        <v>-1341.2167778507794</v>
      </c>
      <c r="AV128" s="22">
        <f>return!Q112</f>
        <v>-2.8426371007297391E-3</v>
      </c>
      <c r="AW128" s="7">
        <f t="shared" si="78"/>
        <v>1.0918730207564793</v>
      </c>
      <c r="AX128" s="7"/>
      <c r="AY128">
        <f t="shared" si="103"/>
        <v>0</v>
      </c>
      <c r="AZ128">
        <f t="shared" si="79"/>
        <v>67.546454071880277</v>
      </c>
      <c r="BA128">
        <f t="shared" si="80"/>
        <v>2.6562301507443787E-3</v>
      </c>
      <c r="BB128">
        <f t="shared" si="104"/>
        <v>0.11361829652321263</v>
      </c>
      <c r="BD128">
        <f t="shared" si="81"/>
        <v>8</v>
      </c>
      <c r="BE128">
        <f t="shared" si="82"/>
        <v>5</v>
      </c>
      <c r="BF128">
        <f t="shared" si="105"/>
        <v>3.9324494338632832E-5</v>
      </c>
      <c r="BG128">
        <f>VLOOKUP(MIN(120,BH128),mortality!$B$4:$H$106,saving_model!BE128+2,FALSE)</f>
        <v>4.717918819946564E-4</v>
      </c>
      <c r="BH128">
        <f t="shared" si="83"/>
        <v>28</v>
      </c>
      <c r="BI128" s="8">
        <f t="shared" si="106"/>
        <v>1.6821425527395739E-3</v>
      </c>
      <c r="BJ128" s="6">
        <f>VLOOKUP(saving_model!BD128,lapse!$B$4:$C$134,2,FALSE)</f>
        <v>0.02</v>
      </c>
      <c r="BL128">
        <f>discount_curve!K113</f>
        <v>0.90804495581279099</v>
      </c>
    </row>
    <row r="129" spans="1:64" x14ac:dyDescent="0.55000000000000004">
      <c r="A129">
        <f t="shared" si="107"/>
        <v>107</v>
      </c>
      <c r="B129" s="16">
        <f t="shared" ca="1" si="84"/>
        <v>23375.4377725382</v>
      </c>
      <c r="C129" s="16">
        <f t="shared" si="59"/>
        <v>0</v>
      </c>
      <c r="D129">
        <f t="shared" si="85"/>
        <v>1325.8288568892306</v>
      </c>
      <c r="E129">
        <f t="shared" ca="1" si="86"/>
        <v>53394.782583291177</v>
      </c>
      <c r="F129" s="19">
        <f t="shared" si="87"/>
        <v>0</v>
      </c>
      <c r="G129">
        <f t="shared" si="60"/>
        <v>3070.2611972764344</v>
      </c>
      <c r="H129">
        <f t="shared" si="61"/>
        <v>0</v>
      </c>
      <c r="I129" s="16">
        <f t="shared" si="88"/>
        <v>90603.926218530411</v>
      </c>
      <c r="J129" s="19">
        <f t="shared" si="89"/>
        <v>9437.6158085353673</v>
      </c>
      <c r="K129" s="19"/>
      <c r="L129" s="16">
        <f t="shared" si="62"/>
        <v>0</v>
      </c>
      <c r="M129" s="16">
        <f t="shared" ca="1" si="63"/>
        <v>0</v>
      </c>
      <c r="N129" s="16">
        <f t="shared" si="64"/>
        <v>26437.131303960443</v>
      </c>
      <c r="O129" s="16">
        <f t="shared" si="57"/>
        <v>3070.2611972764344</v>
      </c>
      <c r="P129" s="16">
        <f t="shared" si="58"/>
        <v>0</v>
      </c>
      <c r="Q129" s="16">
        <f t="shared" ca="1" si="65"/>
        <v>23366.870106684008</v>
      </c>
      <c r="R129">
        <f t="shared" si="66"/>
        <v>86.1043397923371</v>
      </c>
      <c r="S129" s="16">
        <f t="shared" si="67"/>
        <v>77.536673937845535</v>
      </c>
      <c r="T129" s="21">
        <f t="shared" si="68"/>
        <v>8.5676658544915654</v>
      </c>
      <c r="U129" s="16">
        <f t="shared" ca="1" si="69"/>
        <v>23375.437772538498</v>
      </c>
      <c r="V129" s="21">
        <f t="shared" ca="1" si="70"/>
        <v>-2.9831426218152046E-4</v>
      </c>
      <c r="W129" s="16"/>
      <c r="X129" s="16">
        <f t="shared" si="90"/>
        <v>31724557.56475253</v>
      </c>
      <c r="Y129" s="16">
        <f t="shared" si="71"/>
        <v>0</v>
      </c>
      <c r="Z129" s="19">
        <f t="shared" si="72"/>
        <v>0</v>
      </c>
      <c r="AA129" s="15">
        <f t="shared" si="91"/>
        <v>26437.131303960443</v>
      </c>
      <c r="AB129" s="15">
        <f t="shared" si="92"/>
        <v>86.1043397923371</v>
      </c>
      <c r="AC129" s="15">
        <f t="shared" si="93"/>
        <v>90603.926218530411</v>
      </c>
      <c r="AD129" s="15">
        <f t="shared" si="94"/>
        <v>1248.292182951385</v>
      </c>
      <c r="AE129" s="15">
        <f t="shared" si="95"/>
        <v>53394.782583291177</v>
      </c>
      <c r="AF129" s="19">
        <f t="shared" si="96"/>
        <v>31733995.180561066</v>
      </c>
      <c r="AG129" s="20">
        <f t="shared" si="97"/>
        <v>0</v>
      </c>
      <c r="AH129" s="20"/>
      <c r="AI129" s="16">
        <f t="shared" si="73"/>
        <v>0</v>
      </c>
      <c r="AJ129" s="16">
        <f t="shared" si="109"/>
        <v>500000</v>
      </c>
      <c r="AK129" s="16">
        <f t="shared" si="98"/>
        <v>500000</v>
      </c>
      <c r="AL129" s="16">
        <f t="shared" ca="1" si="99"/>
        <v>470759.16943014483</v>
      </c>
      <c r="AM129" s="17">
        <f ca="1">IF($F$13,OFFSET(product_specs!$I$5,MIN(10,saving_model!BD129),saving_model!$F$15),0)</f>
        <v>0</v>
      </c>
      <c r="AN129" s="16">
        <f t="shared" si="74"/>
        <v>470759.16943014483</v>
      </c>
      <c r="AO129" s="16">
        <f t="shared" si="108"/>
        <v>470480.09924819879</v>
      </c>
      <c r="AP129" s="16">
        <f t="shared" si="75"/>
        <v>0</v>
      </c>
      <c r="AQ129" s="16">
        <f t="shared" si="100"/>
        <v>0</v>
      </c>
      <c r="AR129" s="16">
        <f t="shared" si="101"/>
        <v>29519.900751801208</v>
      </c>
      <c r="AS129" s="15">
        <f t="shared" si="76"/>
        <v>392.06674937349902</v>
      </c>
      <c r="AT129" s="24">
        <f t="shared" si="77"/>
        <v>1.2769406869903308</v>
      </c>
      <c r="AU129" s="15">
        <f t="shared" si="102"/>
        <v>1344.8277440131028</v>
      </c>
      <c r="AV129" s="22">
        <f>return!Q113</f>
        <v>2.8608075596947558E-3</v>
      </c>
      <c r="AW129" s="7">
        <f t="shared" si="78"/>
        <v>1.0927787710432231</v>
      </c>
      <c r="AX129" s="7"/>
      <c r="AY129">
        <f t="shared" si="103"/>
        <v>0</v>
      </c>
      <c r="AZ129">
        <f t="shared" si="79"/>
        <v>67.430179545206315</v>
      </c>
      <c r="BA129">
        <f t="shared" si="80"/>
        <v>2.6516577137784612E-3</v>
      </c>
      <c r="BB129">
        <f t="shared" si="104"/>
        <v>0.11342271388558549</v>
      </c>
      <c r="BD129">
        <f t="shared" si="81"/>
        <v>8</v>
      </c>
      <c r="BE129">
        <f t="shared" si="82"/>
        <v>5</v>
      </c>
      <c r="BF129">
        <f t="shared" si="105"/>
        <v>3.9324494338632832E-5</v>
      </c>
      <c r="BG129">
        <f>VLOOKUP(MIN(120,BH129),mortality!$B$4:$H$106,saving_model!BE129+2,FALSE)</f>
        <v>4.717918819946564E-4</v>
      </c>
      <c r="BH129">
        <f t="shared" si="83"/>
        <v>28</v>
      </c>
      <c r="BI129" s="8">
        <f t="shared" si="106"/>
        <v>1.6821425527395739E-3</v>
      </c>
      <c r="BJ129" s="6">
        <f>VLOOKUP(saving_model!BD129,lapse!$B$4:$C$134,2,FALSE)</f>
        <v>0.02</v>
      </c>
      <c r="BL129">
        <f>discount_curve!K114</f>
        <v>0.90721899886160196</v>
      </c>
    </row>
    <row r="130" spans="1:64" x14ac:dyDescent="0.55000000000000004">
      <c r="A130">
        <f t="shared" si="107"/>
        <v>108</v>
      </c>
      <c r="B130" s="16">
        <f t="shared" ca="1" si="84"/>
        <v>23398.048540538759</v>
      </c>
      <c r="C130" s="16">
        <f t="shared" si="59"/>
        <v>0</v>
      </c>
      <c r="D130">
        <f t="shared" si="85"/>
        <v>1364.7266068969882</v>
      </c>
      <c r="E130">
        <f t="shared" ca="1" si="86"/>
        <v>53908.829018051161</v>
      </c>
      <c r="F130" s="19">
        <f t="shared" si="87"/>
        <v>0</v>
      </c>
      <c r="G130">
        <f t="shared" si="60"/>
        <v>3067.5185613458102</v>
      </c>
      <c r="H130">
        <f t="shared" si="61"/>
        <v>0</v>
      </c>
      <c r="I130" s="16">
        <f t="shared" si="88"/>
        <v>682516.49557905388</v>
      </c>
      <c r="J130" s="19">
        <f t="shared" si="89"/>
        <v>600777.37285222113</v>
      </c>
      <c r="K130" s="19"/>
      <c r="L130" s="16">
        <f t="shared" si="62"/>
        <v>0</v>
      </c>
      <c r="M130" s="16">
        <f t="shared" ca="1" si="63"/>
        <v>0</v>
      </c>
      <c r="N130" s="16">
        <f t="shared" si="64"/>
        <v>26444.995983800891</v>
      </c>
      <c r="O130" s="16">
        <f t="shared" si="57"/>
        <v>3067.5185613458102</v>
      </c>
      <c r="P130" s="16">
        <f t="shared" si="58"/>
        <v>0</v>
      </c>
      <c r="Q130" s="16">
        <f t="shared" ca="1" si="65"/>
        <v>23377.477422455082</v>
      </c>
      <c r="R130">
        <f t="shared" si="66"/>
        <v>85.773772445843179</v>
      </c>
      <c r="S130" s="16">
        <f t="shared" si="67"/>
        <v>65.202654355082359</v>
      </c>
      <c r="T130" s="21">
        <f t="shared" si="68"/>
        <v>20.57111809076082</v>
      </c>
      <c r="U130" s="16">
        <f t="shared" ca="1" si="69"/>
        <v>23398.048540545842</v>
      </c>
      <c r="V130" s="21">
        <f t="shared" ca="1" si="70"/>
        <v>-7.0831447374075651E-3</v>
      </c>
      <c r="W130" s="16"/>
      <c r="X130" s="16">
        <f t="shared" si="90"/>
        <v>31733995.180561066</v>
      </c>
      <c r="Y130" s="16">
        <f t="shared" si="71"/>
        <v>0</v>
      </c>
      <c r="Z130" s="19">
        <f t="shared" si="72"/>
        <v>0</v>
      </c>
      <c r="AA130" s="15">
        <f t="shared" si="91"/>
        <v>26444.995983800891</v>
      </c>
      <c r="AB130" s="15">
        <f t="shared" si="92"/>
        <v>85.773772445843179</v>
      </c>
      <c r="AC130" s="15">
        <f t="shared" si="93"/>
        <v>682516.49557905388</v>
      </c>
      <c r="AD130" s="15">
        <f t="shared" si="94"/>
        <v>1299.5239525419058</v>
      </c>
      <c r="AE130" s="15">
        <f t="shared" si="95"/>
        <v>53908.829018051161</v>
      </c>
      <c r="AF130" s="19">
        <f t="shared" si="96"/>
        <v>32334772.553413276</v>
      </c>
      <c r="AG130" s="20">
        <f t="shared" si="97"/>
        <v>0</v>
      </c>
      <c r="AH130" s="20"/>
      <c r="AI130" s="16">
        <f t="shared" si="73"/>
        <v>0</v>
      </c>
      <c r="AJ130" s="16">
        <f t="shared" si="109"/>
        <v>500000</v>
      </c>
      <c r="AK130" s="16">
        <f t="shared" si="98"/>
        <v>500000</v>
      </c>
      <c r="AL130" s="16">
        <f t="shared" ca="1" si="99"/>
        <v>476111.45923822239</v>
      </c>
      <c r="AM130" s="17">
        <f ca="1">IF($F$13,OFFSET(product_specs!$I$5,MIN(10,saving_model!BD130),saving_model!$F$15),0)</f>
        <v>0</v>
      </c>
      <c r="AN130" s="16">
        <f t="shared" si="74"/>
        <v>476111.45923822239</v>
      </c>
      <c r="AO130" s="16">
        <f t="shared" si="108"/>
        <v>471431.58330215141</v>
      </c>
      <c r="AP130" s="16">
        <f t="shared" si="75"/>
        <v>0</v>
      </c>
      <c r="AQ130" s="16">
        <f t="shared" si="100"/>
        <v>0</v>
      </c>
      <c r="AR130" s="16">
        <f t="shared" si="101"/>
        <v>28568.416697848588</v>
      </c>
      <c r="AS130" s="15">
        <f t="shared" si="76"/>
        <v>392.85965275179291</v>
      </c>
      <c r="AT130" s="24">
        <f t="shared" si="77"/>
        <v>1.2742317858140977</v>
      </c>
      <c r="AU130" s="15">
        <f t="shared" si="102"/>
        <v>10148.019641217066</v>
      </c>
      <c r="AV130" s="22">
        <f>return!Q114</f>
        <v>2.1543976288433075E-2</v>
      </c>
      <c r="AW130" s="7">
        <f t="shared" si="78"/>
        <v>1.0936852726843518</v>
      </c>
      <c r="AX130" s="7"/>
      <c r="AY130">
        <f t="shared" si="103"/>
        <v>0</v>
      </c>
      <c r="AZ130">
        <f t="shared" si="79"/>
        <v>67.314105173606947</v>
      </c>
      <c r="BA130">
        <f t="shared" si="80"/>
        <v>2.7294532137939762E-3</v>
      </c>
      <c r="BB130">
        <f t="shared" si="104"/>
        <v>0.11322732938271472</v>
      </c>
      <c r="BD130">
        <f t="shared" si="81"/>
        <v>9</v>
      </c>
      <c r="BE130">
        <f t="shared" si="82"/>
        <v>5</v>
      </c>
      <c r="BF130">
        <f t="shared" si="105"/>
        <v>4.0548013031660446E-5</v>
      </c>
      <c r="BG130">
        <f>VLOOKUP(MIN(120,BH130),mortality!$B$4:$H$106,saving_model!BE130+2,FALSE)</f>
        <v>4.8646765771511656E-4</v>
      </c>
      <c r="BH130">
        <f t="shared" si="83"/>
        <v>29</v>
      </c>
      <c r="BI130" s="8">
        <f t="shared" si="106"/>
        <v>1.6821425527395739E-3</v>
      </c>
      <c r="BJ130" s="6">
        <f>VLOOKUP(saving_model!BD130,lapse!$B$4:$C$134,2,FALSE)</f>
        <v>0.02</v>
      </c>
      <c r="BL130">
        <f>discount_curve!K115</f>
        <v>0.90269050769404913</v>
      </c>
    </row>
    <row r="131" spans="1:64" x14ac:dyDescent="0.55000000000000004">
      <c r="A131">
        <f t="shared" si="107"/>
        <v>109</v>
      </c>
      <c r="B131" s="16">
        <f t="shared" ca="1" si="84"/>
        <v>23889.180792275816</v>
      </c>
      <c r="C131" s="16">
        <f t="shared" si="59"/>
        <v>0</v>
      </c>
      <c r="D131">
        <f t="shared" si="85"/>
        <v>1362.375698331072</v>
      </c>
      <c r="E131">
        <f t="shared" ca="1" si="86"/>
        <v>54521.621828672338</v>
      </c>
      <c r="F131" s="19">
        <f t="shared" si="87"/>
        <v>0</v>
      </c>
      <c r="G131">
        <f t="shared" si="60"/>
        <v>3064.7746254253993</v>
      </c>
      <c r="H131">
        <f t="shared" si="61"/>
        <v>0</v>
      </c>
      <c r="I131" s="16">
        <f t="shared" si="88"/>
        <v>210926.42443815741</v>
      </c>
      <c r="J131" s="19">
        <f t="shared" si="89"/>
        <v>128088.47149345279</v>
      </c>
      <c r="K131" s="19"/>
      <c r="L131" s="16">
        <f t="shared" si="62"/>
        <v>0</v>
      </c>
      <c r="M131" s="16">
        <f t="shared" ca="1" si="63"/>
        <v>0</v>
      </c>
      <c r="N131" s="16">
        <f t="shared" si="64"/>
        <v>26945.643794511074</v>
      </c>
      <c r="O131" s="16">
        <f t="shared" si="57"/>
        <v>3064.7746254253993</v>
      </c>
      <c r="P131" s="16">
        <f t="shared" si="58"/>
        <v>0</v>
      </c>
      <c r="Q131" s="16">
        <f t="shared" ca="1" si="65"/>
        <v>23880.869169085676</v>
      </c>
      <c r="R131">
        <f t="shared" si="66"/>
        <v>56.391411405442902</v>
      </c>
      <c r="S131" s="16">
        <f t="shared" si="67"/>
        <v>48.079788210917741</v>
      </c>
      <c r="T131" s="21">
        <f t="shared" si="68"/>
        <v>8.3116231945251613</v>
      </c>
      <c r="U131" s="16">
        <f t="shared" ca="1" si="69"/>
        <v>23889.1807922802</v>
      </c>
      <c r="V131" s="21">
        <f t="shared" ca="1" si="70"/>
        <v>-4.3837644625455141E-3</v>
      </c>
      <c r="W131" s="16"/>
      <c r="X131" s="16">
        <f t="shared" si="90"/>
        <v>32334772.553413287</v>
      </c>
      <c r="Y131" s="16">
        <f t="shared" si="71"/>
        <v>0</v>
      </c>
      <c r="Z131" s="19">
        <f t="shared" si="72"/>
        <v>0</v>
      </c>
      <c r="AA131" s="15">
        <f t="shared" si="91"/>
        <v>26945.643794511074</v>
      </c>
      <c r="AB131" s="15">
        <f t="shared" si="92"/>
        <v>56.391411405442902</v>
      </c>
      <c r="AC131" s="15">
        <f t="shared" si="93"/>
        <v>210926.42443815741</v>
      </c>
      <c r="AD131" s="15">
        <f t="shared" si="94"/>
        <v>1314.2959101201543</v>
      </c>
      <c r="AE131" s="15">
        <f t="shared" si="95"/>
        <v>54521.621828672338</v>
      </c>
      <c r="AF131" s="19">
        <f t="shared" si="96"/>
        <v>32462861.024906736</v>
      </c>
      <c r="AG131" s="20">
        <f t="shared" si="97"/>
        <v>0</v>
      </c>
      <c r="AH131" s="20"/>
      <c r="AI131" s="16">
        <f t="shared" si="73"/>
        <v>0</v>
      </c>
      <c r="AJ131" s="16">
        <f t="shared" si="109"/>
        <v>500000</v>
      </c>
      <c r="AK131" s="16">
        <f t="shared" si="98"/>
        <v>500000</v>
      </c>
      <c r="AL131" s="16">
        <f t="shared" ca="1" si="99"/>
        <v>482354.43120799342</v>
      </c>
      <c r="AM131" s="17">
        <f ca="1">IF($F$13,OFFSET(product_specs!$I$5,MIN(10,saving_model!BD131),saving_model!$F$15),0)</f>
        <v>0</v>
      </c>
      <c r="AN131" s="16">
        <f t="shared" si="74"/>
        <v>482354.43120799342</v>
      </c>
      <c r="AO131" s="16">
        <f t="shared" si="108"/>
        <v>481185.46905883093</v>
      </c>
      <c r="AP131" s="16">
        <f t="shared" si="75"/>
        <v>0</v>
      </c>
      <c r="AQ131" s="16">
        <f t="shared" si="100"/>
        <v>0</v>
      </c>
      <c r="AR131" s="16">
        <f t="shared" si="101"/>
        <v>18814.530941169069</v>
      </c>
      <c r="AS131" s="15">
        <f t="shared" si="76"/>
        <v>400.98789088235912</v>
      </c>
      <c r="AT131" s="24">
        <f t="shared" si="77"/>
        <v>0.83918103036581237</v>
      </c>
      <c r="AU131" s="15">
        <f t="shared" si="102"/>
        <v>3141.5784421504022</v>
      </c>
      <c r="AV131" s="22">
        <f>return!Q115</f>
        <v>6.5342872922367068E-3</v>
      </c>
      <c r="AW131" s="7">
        <f t="shared" si="78"/>
        <v>1.0945925263031426</v>
      </c>
      <c r="AX131" s="7"/>
      <c r="AY131">
        <f t="shared" si="103"/>
        <v>0</v>
      </c>
      <c r="AZ131">
        <f t="shared" si="79"/>
        <v>67.198148391010449</v>
      </c>
      <c r="BA131">
        <f t="shared" si="80"/>
        <v>2.7247513966621442E-3</v>
      </c>
      <c r="BB131">
        <f t="shared" si="104"/>
        <v>0.11303228145355705</v>
      </c>
      <c r="BD131">
        <f t="shared" si="81"/>
        <v>9</v>
      </c>
      <c r="BE131">
        <f t="shared" si="82"/>
        <v>5</v>
      </c>
      <c r="BF131">
        <f t="shared" si="105"/>
        <v>4.0548013031660446E-5</v>
      </c>
      <c r="BG131">
        <f>VLOOKUP(MIN(120,BH131),mortality!$B$4:$H$106,saving_model!BE131+2,FALSE)</f>
        <v>4.8646765771511656E-4</v>
      </c>
      <c r="BH131">
        <f t="shared" si="83"/>
        <v>29</v>
      </c>
      <c r="BI131" s="8">
        <f t="shared" si="106"/>
        <v>1.6821425527395739E-3</v>
      </c>
      <c r="BJ131" s="6">
        <f>VLOOKUP(saving_model!BD131,lapse!$B$4:$C$134,2,FALSE)</f>
        <v>0.02</v>
      </c>
      <c r="BL131">
        <f>discount_curve!K116</f>
        <v>0.90183523338283977</v>
      </c>
    </row>
    <row r="132" spans="1:64" x14ac:dyDescent="0.55000000000000004">
      <c r="A132">
        <f t="shared" si="107"/>
        <v>110</v>
      </c>
      <c r="B132" s="16">
        <f t="shared" ca="1" si="84"/>
        <v>23997.415515358356</v>
      </c>
      <c r="C132" s="16">
        <f t="shared" si="59"/>
        <v>0</v>
      </c>
      <c r="D132">
        <f t="shared" si="85"/>
        <v>1360.0288394928136</v>
      </c>
      <c r="E132">
        <f t="shared" ca="1" si="86"/>
        <v>54716.620964771922</v>
      </c>
      <c r="F132" s="19">
        <f t="shared" si="87"/>
        <v>0</v>
      </c>
      <c r="G132">
        <f t="shared" si="60"/>
        <v>3062.0331439919569</v>
      </c>
      <c r="H132">
        <f t="shared" si="61"/>
        <v>0</v>
      </c>
      <c r="I132" s="16">
        <f t="shared" si="88"/>
        <v>186822.7014903106</v>
      </c>
      <c r="J132" s="19">
        <f t="shared" si="89"/>
        <v>103686.60302669555</v>
      </c>
      <c r="K132" s="19"/>
      <c r="L132" s="16">
        <f t="shared" si="62"/>
        <v>0</v>
      </c>
      <c r="M132" s="16">
        <f t="shared" ca="1" si="63"/>
        <v>0</v>
      </c>
      <c r="N132" s="16">
        <f t="shared" si="64"/>
        <v>27052.384187422282</v>
      </c>
      <c r="O132" s="16">
        <f t="shared" si="57"/>
        <v>3062.0331439919569</v>
      </c>
      <c r="P132" s="16">
        <f t="shared" si="58"/>
        <v>0</v>
      </c>
      <c r="Q132" s="16">
        <f t="shared" ca="1" si="65"/>
        <v>23990.351043430324</v>
      </c>
      <c r="R132">
        <f t="shared" si="66"/>
        <v>48.096760370904548</v>
      </c>
      <c r="S132" s="16">
        <f t="shared" si="67"/>
        <v>41.032288444221876</v>
      </c>
      <c r="T132" s="21">
        <f t="shared" si="68"/>
        <v>7.0644719266826712</v>
      </c>
      <c r="U132" s="16">
        <f t="shared" ca="1" si="69"/>
        <v>23997.415515357006</v>
      </c>
      <c r="V132" s="21">
        <f t="shared" ca="1" si="70"/>
        <v>1.3496901374310255E-3</v>
      </c>
      <c r="W132" s="16"/>
      <c r="X132" s="16">
        <f t="shared" si="90"/>
        <v>32462861.02490674</v>
      </c>
      <c r="Y132" s="16">
        <f t="shared" si="71"/>
        <v>0</v>
      </c>
      <c r="Z132" s="19">
        <f t="shared" si="72"/>
        <v>0</v>
      </c>
      <c r="AA132" s="15">
        <f t="shared" si="91"/>
        <v>27052.384187422282</v>
      </c>
      <c r="AB132" s="15">
        <f t="shared" si="92"/>
        <v>48.096760370904548</v>
      </c>
      <c r="AC132" s="15">
        <f t="shared" si="93"/>
        <v>186822.7014903106</v>
      </c>
      <c r="AD132" s="15">
        <f t="shared" si="94"/>
        <v>1318.9965510485918</v>
      </c>
      <c r="AE132" s="15">
        <f t="shared" si="95"/>
        <v>54716.620964771922</v>
      </c>
      <c r="AF132" s="19">
        <f t="shared" si="96"/>
        <v>32566547.627933435</v>
      </c>
      <c r="AG132" s="20">
        <f t="shared" si="97"/>
        <v>0</v>
      </c>
      <c r="AH132" s="20"/>
      <c r="AI132" s="16">
        <f t="shared" si="73"/>
        <v>0</v>
      </c>
      <c r="AJ132" s="16">
        <f t="shared" si="109"/>
        <v>500000</v>
      </c>
      <c r="AK132" s="16">
        <f t="shared" si="98"/>
        <v>500000</v>
      </c>
      <c r="AL132" s="16">
        <f t="shared" ca="1" si="99"/>
        <v>484914.91972349508</v>
      </c>
      <c r="AM132" s="17">
        <f ca="1">IF($F$13,OFFSET(product_specs!$I$5,MIN(10,saving_model!BD132),saving_model!$F$15),0)</f>
        <v>0</v>
      </c>
      <c r="AN132" s="16">
        <f t="shared" si="74"/>
        <v>484914.91972349508</v>
      </c>
      <c r="AO132" s="16">
        <f t="shared" si="108"/>
        <v>483925.22042906861</v>
      </c>
      <c r="AP132" s="16">
        <f t="shared" si="75"/>
        <v>0</v>
      </c>
      <c r="AQ132" s="16">
        <f t="shared" si="100"/>
        <v>0</v>
      </c>
      <c r="AR132" s="16">
        <f t="shared" si="101"/>
        <v>16074.779570931394</v>
      </c>
      <c r="AS132" s="15">
        <f t="shared" si="76"/>
        <v>403.2710170242238</v>
      </c>
      <c r="AT132" s="24">
        <f t="shared" si="77"/>
        <v>0.71698040867551482</v>
      </c>
      <c r="AU132" s="15">
        <f t="shared" si="102"/>
        <v>2787.3745837187907</v>
      </c>
      <c r="AV132" s="22">
        <f>return!Q116</f>
        <v>5.7647408154157809E-3</v>
      </c>
      <c r="AW132" s="7">
        <f t="shared" si="78"/>
        <v>1.0955005325233895</v>
      </c>
      <c r="AX132" s="7"/>
      <c r="AY132">
        <f t="shared" si="103"/>
        <v>0</v>
      </c>
      <c r="AZ132">
        <f t="shared" si="79"/>
        <v>67.082391358160237</v>
      </c>
      <c r="BA132">
        <f t="shared" si="80"/>
        <v>2.7200576789856274E-3</v>
      </c>
      <c r="BB132">
        <f t="shared" si="104"/>
        <v>0.11283756951832306</v>
      </c>
      <c r="BD132">
        <f t="shared" si="81"/>
        <v>9</v>
      </c>
      <c r="BE132">
        <f t="shared" si="82"/>
        <v>5</v>
      </c>
      <c r="BF132">
        <f t="shared" si="105"/>
        <v>4.0548013031660446E-5</v>
      </c>
      <c r="BG132">
        <f>VLOOKUP(MIN(120,BH132),mortality!$B$4:$H$106,saving_model!BE132+2,FALSE)</f>
        <v>4.8646765771511656E-4</v>
      </c>
      <c r="BH132">
        <f t="shared" si="83"/>
        <v>29</v>
      </c>
      <c r="BI132" s="8">
        <f t="shared" si="106"/>
        <v>1.6821425527395739E-3</v>
      </c>
      <c r="BJ132" s="6">
        <f>VLOOKUP(saving_model!BD132,lapse!$B$4:$C$134,2,FALSE)</f>
        <v>0.02</v>
      </c>
      <c r="BL132">
        <f>discount_curve!K117</f>
        <v>0.90098076942040584</v>
      </c>
    </row>
    <row r="133" spans="1:64" x14ac:dyDescent="0.55000000000000004">
      <c r="A133">
        <f t="shared" si="107"/>
        <v>111</v>
      </c>
      <c r="B133" s="16">
        <f t="shared" ca="1" si="84"/>
        <v>24079.547824931884</v>
      </c>
      <c r="C133" s="16">
        <f t="shared" si="59"/>
        <v>0</v>
      </c>
      <c r="D133">
        <f t="shared" si="85"/>
        <v>1357.6860234060616</v>
      </c>
      <c r="E133">
        <f t="shared" ca="1" si="86"/>
        <v>54627.297561791995</v>
      </c>
      <c r="F133" s="19">
        <f t="shared" si="87"/>
        <v>0</v>
      </c>
      <c r="G133">
        <f t="shared" si="60"/>
        <v>3059.2941148499117</v>
      </c>
      <c r="H133">
        <f t="shared" si="61"/>
        <v>0</v>
      </c>
      <c r="I133" s="16">
        <f t="shared" si="88"/>
        <v>-126328.39266475139</v>
      </c>
      <c r="J133" s="19">
        <f t="shared" si="89"/>
        <v>-209452.21818973124</v>
      </c>
      <c r="K133" s="19"/>
      <c r="L133" s="16">
        <f t="shared" si="62"/>
        <v>0</v>
      </c>
      <c r="M133" s="16">
        <f t="shared" ca="1" si="63"/>
        <v>0</v>
      </c>
      <c r="N133" s="16">
        <f t="shared" si="64"/>
        <v>27138.789689944533</v>
      </c>
      <c r="O133" s="16">
        <f t="shared" si="57"/>
        <v>3059.2941148499117</v>
      </c>
      <c r="P133" s="16">
        <f t="shared" si="58"/>
        <v>0</v>
      </c>
      <c r="Q133" s="16">
        <f t="shared" ca="1" si="65"/>
        <v>24079.495575094621</v>
      </c>
      <c r="R133">
        <f t="shared" si="66"/>
        <v>40.894948371668768</v>
      </c>
      <c r="S133" s="16">
        <f t="shared" si="67"/>
        <v>40.842698532278973</v>
      </c>
      <c r="T133" s="21">
        <f t="shared" si="68"/>
        <v>5.2249839389794772E-2</v>
      </c>
      <c r="U133" s="16">
        <f t="shared" ca="1" si="69"/>
        <v>24079.547824934012</v>
      </c>
      <c r="V133" s="21">
        <f t="shared" ca="1" si="70"/>
        <v>-2.1282176021486521E-3</v>
      </c>
      <c r="W133" s="16"/>
      <c r="X133" s="16">
        <f t="shared" si="90"/>
        <v>32566547.627933435</v>
      </c>
      <c r="Y133" s="16">
        <f t="shared" si="71"/>
        <v>0</v>
      </c>
      <c r="Z133" s="19">
        <f t="shared" si="72"/>
        <v>0</v>
      </c>
      <c r="AA133" s="15">
        <f t="shared" si="91"/>
        <v>27138.789689944533</v>
      </c>
      <c r="AB133" s="15">
        <f t="shared" si="92"/>
        <v>40.894948371668768</v>
      </c>
      <c r="AC133" s="15">
        <f t="shared" si="93"/>
        <v>-126328.39266475139</v>
      </c>
      <c r="AD133" s="15">
        <f t="shared" si="94"/>
        <v>1316.8433248737826</v>
      </c>
      <c r="AE133" s="15">
        <f t="shared" si="95"/>
        <v>54627.297561791995</v>
      </c>
      <c r="AF133" s="19">
        <f t="shared" si="96"/>
        <v>32357095.409743704</v>
      </c>
      <c r="AG133" s="20">
        <f t="shared" si="97"/>
        <v>0</v>
      </c>
      <c r="AH133" s="20"/>
      <c r="AI133" s="16">
        <f t="shared" si="73"/>
        <v>0</v>
      </c>
      <c r="AJ133" s="16">
        <f t="shared" si="109"/>
        <v>500000</v>
      </c>
      <c r="AK133" s="16">
        <f t="shared" si="98"/>
        <v>500000</v>
      </c>
      <c r="AL133" s="16">
        <f t="shared" ca="1" si="99"/>
        <v>484958.70995643904</v>
      </c>
      <c r="AM133" s="17">
        <f ca="1">IF($F$13,OFFSET(product_specs!$I$5,MIN(10,saving_model!BD133),saving_model!$F$15),0)</f>
        <v>0</v>
      </c>
      <c r="AN133" s="16">
        <f t="shared" si="74"/>
        <v>484958.70995643904</v>
      </c>
      <c r="AO133" s="16">
        <f t="shared" si="108"/>
        <v>486308.60701535444</v>
      </c>
      <c r="AP133" s="16">
        <f t="shared" si="75"/>
        <v>0</v>
      </c>
      <c r="AQ133" s="16">
        <f t="shared" si="100"/>
        <v>0</v>
      </c>
      <c r="AR133" s="16">
        <f t="shared" si="101"/>
        <v>13691.392984645558</v>
      </c>
      <c r="AS133" s="15">
        <f t="shared" si="76"/>
        <v>405.25717251279542</v>
      </c>
      <c r="AT133" s="24">
        <f t="shared" si="77"/>
        <v>0.61067465927929176</v>
      </c>
      <c r="AU133" s="15">
        <f t="shared" si="102"/>
        <v>-1888.0584234867126</v>
      </c>
      <c r="AV133" s="22">
        <f>return!Q117</f>
        <v>-3.8856714961493788E-3</v>
      </c>
      <c r="AW133" s="7">
        <f t="shared" si="78"/>
        <v>1.0964092919694042</v>
      </c>
      <c r="AX133" s="7"/>
      <c r="AY133">
        <f t="shared" si="103"/>
        <v>0</v>
      </c>
      <c r="AZ133">
        <f t="shared" si="79"/>
        <v>66.966833730962932</v>
      </c>
      <c r="BA133">
        <f t="shared" si="80"/>
        <v>2.7153720468121234E-3</v>
      </c>
      <c r="BB133">
        <f t="shared" si="104"/>
        <v>0.11264319299822213</v>
      </c>
      <c r="BD133">
        <f t="shared" si="81"/>
        <v>9</v>
      </c>
      <c r="BE133">
        <f t="shared" si="82"/>
        <v>5</v>
      </c>
      <c r="BF133">
        <f t="shared" si="105"/>
        <v>4.0548013031660446E-5</v>
      </c>
      <c r="BG133">
        <f>VLOOKUP(MIN(120,BH133),mortality!$B$4:$H$106,saving_model!BE133+2,FALSE)</f>
        <v>4.8646765771511656E-4</v>
      </c>
      <c r="BH133">
        <f t="shared" si="83"/>
        <v>29</v>
      </c>
      <c r="BI133" s="8">
        <f t="shared" si="106"/>
        <v>1.6821425527395739E-3</v>
      </c>
      <c r="BJ133" s="6">
        <f>VLOOKUP(saving_model!BD133,lapse!$B$4:$C$134,2,FALSE)</f>
        <v>0.02</v>
      </c>
      <c r="BL133">
        <f>discount_curve!K118</f>
        <v>0.90012711503896381</v>
      </c>
    </row>
    <row r="134" spans="1:64" x14ac:dyDescent="0.55000000000000004">
      <c r="A134">
        <f t="shared" si="107"/>
        <v>112</v>
      </c>
      <c r="B134" s="16">
        <f t="shared" ca="1" si="84"/>
        <v>23911.908881518219</v>
      </c>
      <c r="C134" s="16">
        <f t="shared" si="59"/>
        <v>0</v>
      </c>
      <c r="D134">
        <f t="shared" si="85"/>
        <v>1355.3472431066818</v>
      </c>
      <c r="E134">
        <f t="shared" ca="1" si="86"/>
        <v>54422.357035157343</v>
      </c>
      <c r="F134" s="19">
        <f t="shared" si="87"/>
        <v>0</v>
      </c>
      <c r="G134">
        <f t="shared" si="60"/>
        <v>3056.5575358056572</v>
      </c>
      <c r="H134">
        <f t="shared" si="61"/>
        <v>0</v>
      </c>
      <c r="I134" s="16">
        <f t="shared" si="88"/>
        <v>48413.914837859484</v>
      </c>
      <c r="J134" s="19">
        <f t="shared" si="89"/>
        <v>-34332.255857728422</v>
      </c>
      <c r="K134" s="19"/>
      <c r="L134" s="16">
        <f t="shared" si="62"/>
        <v>0</v>
      </c>
      <c r="M134" s="16">
        <f t="shared" ca="1" si="63"/>
        <v>0</v>
      </c>
      <c r="N134" s="16">
        <f t="shared" si="64"/>
        <v>26964.246174786422</v>
      </c>
      <c r="O134" s="16">
        <f t="shared" si="57"/>
        <v>3056.5575358056572</v>
      </c>
      <c r="P134" s="16">
        <f t="shared" si="58"/>
        <v>0</v>
      </c>
      <c r="Q134" s="16">
        <f t="shared" ca="1" si="65"/>
        <v>23907.688638980766</v>
      </c>
      <c r="R134">
        <f t="shared" si="66"/>
        <v>47.664448442285199</v>
      </c>
      <c r="S134" s="16">
        <f t="shared" si="67"/>
        <v>43.444205901160331</v>
      </c>
      <c r="T134" s="21">
        <f t="shared" si="68"/>
        <v>4.2202425411248683</v>
      </c>
      <c r="U134" s="16">
        <f t="shared" ca="1" si="69"/>
        <v>23911.908881521889</v>
      </c>
      <c r="V134" s="21">
        <f t="shared" ca="1" si="70"/>
        <v>-3.6707206163555384E-3</v>
      </c>
      <c r="W134" s="16"/>
      <c r="X134" s="16">
        <f t="shared" si="90"/>
        <v>32357095.409743704</v>
      </c>
      <c r="Y134" s="16">
        <f t="shared" si="71"/>
        <v>0</v>
      </c>
      <c r="Z134" s="19">
        <f t="shared" si="72"/>
        <v>0</v>
      </c>
      <c r="AA134" s="15">
        <f t="shared" si="91"/>
        <v>26964.246174786422</v>
      </c>
      <c r="AB134" s="15">
        <f t="shared" si="92"/>
        <v>47.664448442285199</v>
      </c>
      <c r="AC134" s="15">
        <f t="shared" si="93"/>
        <v>48413.914837859484</v>
      </c>
      <c r="AD134" s="15">
        <f t="shared" si="94"/>
        <v>1311.9030372055215</v>
      </c>
      <c r="AE134" s="15">
        <f t="shared" si="95"/>
        <v>54422.357035157343</v>
      </c>
      <c r="AF134" s="19">
        <f t="shared" si="96"/>
        <v>32322763.153885972</v>
      </c>
      <c r="AG134" s="20">
        <f t="shared" si="97"/>
        <v>0</v>
      </c>
      <c r="AH134" s="20"/>
      <c r="AI134" s="16">
        <f t="shared" si="73"/>
        <v>0</v>
      </c>
      <c r="AJ134" s="16">
        <f t="shared" si="109"/>
        <v>500000</v>
      </c>
      <c r="AK134" s="16">
        <f t="shared" si="98"/>
        <v>500000</v>
      </c>
      <c r="AL134" s="16">
        <f t="shared" ca="1" si="99"/>
        <v>483973.03490964463</v>
      </c>
      <c r="AM134" s="17">
        <f ca="1">IF($F$13,OFFSET(product_specs!$I$5,MIN(10,saving_model!BD134),saving_model!$F$15),0)</f>
        <v>0</v>
      </c>
      <c r="AN134" s="16">
        <f t="shared" si="74"/>
        <v>483973.03490964463</v>
      </c>
      <c r="AO134" s="16">
        <f t="shared" si="108"/>
        <v>484014.68074469565</v>
      </c>
      <c r="AP134" s="16">
        <f t="shared" si="75"/>
        <v>0</v>
      </c>
      <c r="AQ134" s="16">
        <f t="shared" si="100"/>
        <v>0</v>
      </c>
      <c r="AR134" s="16">
        <f t="shared" si="101"/>
        <v>15985.319255304348</v>
      </c>
      <c r="AS134" s="15">
        <f t="shared" si="76"/>
        <v>403.34556728724641</v>
      </c>
      <c r="AT134" s="24">
        <f t="shared" si="77"/>
        <v>0.71299022682726676</v>
      </c>
      <c r="AU134" s="15">
        <f t="shared" si="102"/>
        <v>724.82544492598504</v>
      </c>
      <c r="AV134" s="22">
        <f>return!Q118</f>
        <v>1.4987790004443724E-3</v>
      </c>
      <c r="AW134" s="7">
        <f t="shared" si="78"/>
        <v>1.0973188052660161</v>
      </c>
      <c r="AX134" s="7"/>
      <c r="AY134">
        <f t="shared" si="103"/>
        <v>0</v>
      </c>
      <c r="AZ134">
        <f t="shared" si="79"/>
        <v>66.851475165917904</v>
      </c>
      <c r="BA134">
        <f t="shared" si="80"/>
        <v>2.7106944862133639E-3</v>
      </c>
      <c r="BB134">
        <f t="shared" si="104"/>
        <v>0.11244915131546064</v>
      </c>
      <c r="BD134">
        <f t="shared" si="81"/>
        <v>9</v>
      </c>
      <c r="BE134">
        <f t="shared" si="82"/>
        <v>5</v>
      </c>
      <c r="BF134">
        <f t="shared" si="105"/>
        <v>4.0548013031660446E-5</v>
      </c>
      <c r="BG134">
        <f>VLOOKUP(MIN(120,BH134),mortality!$B$4:$H$106,saving_model!BE134+2,FALSE)</f>
        <v>4.8646765771511656E-4</v>
      </c>
      <c r="BH134">
        <f t="shared" si="83"/>
        <v>29</v>
      </c>
      <c r="BI134" s="8">
        <f t="shared" si="106"/>
        <v>1.6821425527395739E-3</v>
      </c>
      <c r="BJ134" s="6">
        <f>VLOOKUP(saving_model!BD134,lapse!$B$4:$C$134,2,FALSE)</f>
        <v>0.02</v>
      </c>
      <c r="BL134">
        <f>discount_curve!K119</f>
        <v>0.89927426947145861</v>
      </c>
    </row>
    <row r="135" spans="1:64" x14ac:dyDescent="0.55000000000000004">
      <c r="A135">
        <f t="shared" si="107"/>
        <v>113</v>
      </c>
      <c r="B135" s="16">
        <f t="shared" ca="1" si="84"/>
        <v>23886.42540669685</v>
      </c>
      <c r="C135" s="16">
        <f t="shared" si="59"/>
        <v>0</v>
      </c>
      <c r="D135">
        <f t="shared" si="85"/>
        <v>1353.0124916425368</v>
      </c>
      <c r="E135">
        <f t="shared" ca="1" si="86"/>
        <v>54384.804789942762</v>
      </c>
      <c r="F135" s="19">
        <f t="shared" si="87"/>
        <v>0</v>
      </c>
      <c r="G135">
        <f t="shared" si="60"/>
        <v>3053.8234046675489</v>
      </c>
      <c r="H135">
        <f t="shared" si="61"/>
        <v>0</v>
      </c>
      <c r="I135" s="16">
        <f t="shared" si="88"/>
        <v>72348.576082449741</v>
      </c>
      <c r="J135" s="19">
        <f t="shared" si="89"/>
        <v>-10329.490010499954</v>
      </c>
      <c r="K135" s="19"/>
      <c r="L135" s="16">
        <f t="shared" si="62"/>
        <v>0</v>
      </c>
      <c r="M135" s="16">
        <f t="shared" ca="1" si="63"/>
        <v>0</v>
      </c>
      <c r="N135" s="16">
        <f t="shared" si="64"/>
        <v>26935.635961571643</v>
      </c>
      <c r="O135" s="16">
        <f t="shared" si="57"/>
        <v>3053.8234046675489</v>
      </c>
      <c r="P135" s="16">
        <f t="shared" si="58"/>
        <v>0</v>
      </c>
      <c r="Q135" s="16">
        <f t="shared" ca="1" si="65"/>
        <v>23881.812556904093</v>
      </c>
      <c r="R135">
        <f t="shared" si="66"/>
        <v>46.62753706544364</v>
      </c>
      <c r="S135" s="16">
        <f t="shared" si="67"/>
        <v>42.014687272099309</v>
      </c>
      <c r="T135" s="21">
        <f t="shared" si="68"/>
        <v>4.6128497933443313</v>
      </c>
      <c r="U135" s="16">
        <f t="shared" ca="1" si="69"/>
        <v>23886.425406697439</v>
      </c>
      <c r="V135" s="21">
        <f t="shared" ca="1" si="70"/>
        <v>-5.893525667488575E-4</v>
      </c>
      <c r="W135" s="16"/>
      <c r="X135" s="16">
        <f t="shared" si="90"/>
        <v>32322763.153885975</v>
      </c>
      <c r="Y135" s="16">
        <f t="shared" si="71"/>
        <v>0</v>
      </c>
      <c r="Z135" s="19">
        <f t="shared" si="72"/>
        <v>0</v>
      </c>
      <c r="AA135" s="15">
        <f t="shared" si="91"/>
        <v>26935.635961571643</v>
      </c>
      <c r="AB135" s="15">
        <f t="shared" si="92"/>
        <v>46.62753706544364</v>
      </c>
      <c r="AC135" s="15">
        <f t="shared" si="93"/>
        <v>72348.576082449741</v>
      </c>
      <c r="AD135" s="15">
        <f t="shared" si="94"/>
        <v>1310.9978043704375</v>
      </c>
      <c r="AE135" s="15">
        <f t="shared" si="95"/>
        <v>54384.804789942762</v>
      </c>
      <c r="AF135" s="19">
        <f t="shared" si="96"/>
        <v>32312433.663875479</v>
      </c>
      <c r="AG135" s="20">
        <f t="shared" si="97"/>
        <v>0</v>
      </c>
      <c r="AH135" s="20"/>
      <c r="AI135" s="16">
        <f t="shared" si="73"/>
        <v>0</v>
      </c>
      <c r="AJ135" s="16">
        <f t="shared" si="109"/>
        <v>500000</v>
      </c>
      <c r="AK135" s="16">
        <f t="shared" si="98"/>
        <v>500000</v>
      </c>
      <c r="AL135" s="16">
        <f t="shared" ca="1" si="99"/>
        <v>484473.65137734456</v>
      </c>
      <c r="AM135" s="17">
        <f ca="1">IF($F$13,OFFSET(product_specs!$I$5,MIN(10,saving_model!BD135),saving_model!$F$15),0)</f>
        <v>0</v>
      </c>
      <c r="AN135" s="16">
        <f t="shared" si="74"/>
        <v>484473.65137734456</v>
      </c>
      <c r="AO135" s="16">
        <f t="shared" si="108"/>
        <v>484335.44763210759</v>
      </c>
      <c r="AP135" s="16">
        <f t="shared" si="75"/>
        <v>0</v>
      </c>
      <c r="AQ135" s="16">
        <f t="shared" si="100"/>
        <v>0</v>
      </c>
      <c r="AR135" s="16">
        <f t="shared" si="101"/>
        <v>15664.552367892407</v>
      </c>
      <c r="AS135" s="15">
        <f t="shared" si="76"/>
        <v>403.61287302675629</v>
      </c>
      <c r="AT135" s="24">
        <f t="shared" si="77"/>
        <v>0.69868312090327178</v>
      </c>
      <c r="AU135" s="15">
        <f t="shared" si="102"/>
        <v>1085.030602769257</v>
      </c>
      <c r="AV135" s="22">
        <f>return!Q119</f>
        <v>2.2421177764411215E-3</v>
      </c>
      <c r="AW135" s="7">
        <f t="shared" si="78"/>
        <v>1.0982290730385731</v>
      </c>
      <c r="AX135" s="7"/>
      <c r="AY135">
        <f t="shared" si="103"/>
        <v>0</v>
      </c>
      <c r="AZ135">
        <f t="shared" si="79"/>
        <v>66.736315320116233</v>
      </c>
      <c r="BA135">
        <f t="shared" si="80"/>
        <v>2.7060249832850736E-3</v>
      </c>
      <c r="BB135">
        <f t="shared" si="104"/>
        <v>0.1122554438932403</v>
      </c>
      <c r="BD135">
        <f t="shared" si="81"/>
        <v>9</v>
      </c>
      <c r="BE135">
        <f t="shared" si="82"/>
        <v>5</v>
      </c>
      <c r="BF135">
        <f t="shared" si="105"/>
        <v>4.0548013031660446E-5</v>
      </c>
      <c r="BG135">
        <f>VLOOKUP(MIN(120,BH135),mortality!$B$4:$H$106,saving_model!BE135+2,FALSE)</f>
        <v>4.8646765771511656E-4</v>
      </c>
      <c r="BH135">
        <f t="shared" si="83"/>
        <v>29</v>
      </c>
      <c r="BI135" s="8">
        <f t="shared" si="106"/>
        <v>1.6821425527395739E-3</v>
      </c>
      <c r="BJ135" s="6">
        <f>VLOOKUP(saving_model!BD135,lapse!$B$4:$C$134,2,FALSE)</f>
        <v>0.02</v>
      </c>
      <c r="BL135">
        <f>discount_curve!K120</f>
        <v>0.89842223195156101</v>
      </c>
    </row>
    <row r="136" spans="1:64" x14ac:dyDescent="0.55000000000000004">
      <c r="A136">
        <f t="shared" si="107"/>
        <v>114</v>
      </c>
      <c r="B136" s="16">
        <f t="shared" ca="1" si="84"/>
        <v>23878.272376494962</v>
      </c>
      <c r="C136" s="16">
        <f t="shared" si="59"/>
        <v>0</v>
      </c>
      <c r="D136">
        <f t="shared" si="85"/>
        <v>1350.6817620734648</v>
      </c>
      <c r="E136">
        <f t="shared" ca="1" si="86"/>
        <v>54280.911027155213</v>
      </c>
      <c r="F136" s="19">
        <f t="shared" si="87"/>
        <v>0</v>
      </c>
      <c r="G136">
        <f t="shared" si="60"/>
        <v>3051.091719245901</v>
      </c>
      <c r="H136">
        <f t="shared" si="61"/>
        <v>0</v>
      </c>
      <c r="I136" s="16">
        <f t="shared" si="88"/>
        <v>-30455.767189215352</v>
      </c>
      <c r="J136" s="19">
        <f t="shared" si="89"/>
        <v>-113016.72407418489</v>
      </c>
      <c r="K136" s="19"/>
      <c r="L136" s="16">
        <f t="shared" si="62"/>
        <v>0</v>
      </c>
      <c r="M136" s="16">
        <f t="shared" ca="1" si="63"/>
        <v>0</v>
      </c>
      <c r="N136" s="16">
        <f t="shared" si="64"/>
        <v>26927.028053229566</v>
      </c>
      <c r="O136" s="16">
        <f t="shared" si="57"/>
        <v>3051.091719245901</v>
      </c>
      <c r="P136" s="16">
        <f t="shared" si="58"/>
        <v>0</v>
      </c>
      <c r="Q136" s="16">
        <f t="shared" ca="1" si="65"/>
        <v>23875.936333983664</v>
      </c>
      <c r="R136">
        <f t="shared" si="66"/>
        <v>44.524458864576012</v>
      </c>
      <c r="S136" s="16">
        <f t="shared" si="67"/>
        <v>42.188416355188338</v>
      </c>
      <c r="T136" s="21">
        <f t="shared" si="68"/>
        <v>2.3360425093876742</v>
      </c>
      <c r="U136" s="16">
        <f t="shared" ca="1" si="69"/>
        <v>23878.272376493052</v>
      </c>
      <c r="V136" s="21">
        <f t="shared" ca="1" si="70"/>
        <v>1.9099388737231493E-3</v>
      </c>
      <c r="W136" s="16"/>
      <c r="X136" s="16">
        <f t="shared" si="90"/>
        <v>32312433.663875476</v>
      </c>
      <c r="Y136" s="16">
        <f t="shared" si="71"/>
        <v>0</v>
      </c>
      <c r="Z136" s="19">
        <f t="shared" si="72"/>
        <v>0</v>
      </c>
      <c r="AA136" s="15">
        <f t="shared" si="91"/>
        <v>26927.028053229566</v>
      </c>
      <c r="AB136" s="15">
        <f t="shared" si="92"/>
        <v>44.524458864576012</v>
      </c>
      <c r="AC136" s="15">
        <f t="shared" si="93"/>
        <v>-30455.767189215352</v>
      </c>
      <c r="AD136" s="15">
        <f t="shared" si="94"/>
        <v>1308.4933457182765</v>
      </c>
      <c r="AE136" s="15">
        <f t="shared" si="95"/>
        <v>54280.911027155213</v>
      </c>
      <c r="AF136" s="19">
        <f t="shared" si="96"/>
        <v>32199416.939801294</v>
      </c>
      <c r="AG136" s="20">
        <f t="shared" si="97"/>
        <v>0</v>
      </c>
      <c r="AH136" s="20"/>
      <c r="AI136" s="16">
        <f t="shared" si="73"/>
        <v>0</v>
      </c>
      <c r="AJ136" s="16">
        <f t="shared" si="109"/>
        <v>500000</v>
      </c>
      <c r="AK136" s="16">
        <f t="shared" si="98"/>
        <v>500000</v>
      </c>
      <c r="AL136" s="16">
        <f t="shared" ca="1" si="99"/>
        <v>484382.54756234225</v>
      </c>
      <c r="AM136" s="17">
        <f ca="1">IF($F$13,OFFSET(product_specs!$I$5,MIN(10,saving_model!BD136),saving_model!$F$15),0)</f>
        <v>0</v>
      </c>
      <c r="AN136" s="16">
        <f t="shared" si="74"/>
        <v>484382.54756234225</v>
      </c>
      <c r="AO136" s="16">
        <f t="shared" si="108"/>
        <v>485016.16667872923</v>
      </c>
      <c r="AP136" s="16">
        <f t="shared" si="75"/>
        <v>0</v>
      </c>
      <c r="AQ136" s="16">
        <f t="shared" si="100"/>
        <v>0</v>
      </c>
      <c r="AR136" s="16">
        <f t="shared" si="101"/>
        <v>14983.833321270766</v>
      </c>
      <c r="AS136" s="15">
        <f t="shared" si="76"/>
        <v>404.18013889894104</v>
      </c>
      <c r="AT136" s="24">
        <f t="shared" si="77"/>
        <v>0.66832113565262663</v>
      </c>
      <c r="AU136" s="15">
        <f t="shared" si="102"/>
        <v>-457.54131270474539</v>
      </c>
      <c r="AV136" s="22">
        <f>return!Q120</f>
        <v>-9.4414078974991433E-4</v>
      </c>
      <c r="AW136" s="7">
        <f t="shared" si="78"/>
        <v>1.0991400959129416</v>
      </c>
      <c r="AX136" s="7"/>
      <c r="AY136">
        <f t="shared" si="103"/>
        <v>0</v>
      </c>
      <c r="AZ136">
        <f t="shared" si="79"/>
        <v>66.621353851239704</v>
      </c>
      <c r="BA136">
        <f t="shared" si="80"/>
        <v>2.7013635241469294E-3</v>
      </c>
      <c r="BB136">
        <f t="shared" si="104"/>
        <v>0.11206207015575641</v>
      </c>
      <c r="BD136">
        <f t="shared" si="81"/>
        <v>9</v>
      </c>
      <c r="BE136">
        <f t="shared" si="82"/>
        <v>5</v>
      </c>
      <c r="BF136">
        <f t="shared" si="105"/>
        <v>4.0548013031660446E-5</v>
      </c>
      <c r="BG136">
        <f>VLOOKUP(MIN(120,BH136),mortality!$B$4:$H$106,saving_model!BE136+2,FALSE)</f>
        <v>4.8646765771511656E-4</v>
      </c>
      <c r="BH136">
        <f t="shared" si="83"/>
        <v>29</v>
      </c>
      <c r="BI136" s="8">
        <f t="shared" si="106"/>
        <v>1.6821425527395739E-3</v>
      </c>
      <c r="BJ136" s="6">
        <f>VLOOKUP(saving_model!BD136,lapse!$B$4:$C$134,2,FALSE)</f>
        <v>0.02</v>
      </c>
      <c r="BL136">
        <f>discount_curve!K121</f>
        <v>0.89757100171366866</v>
      </c>
    </row>
    <row r="137" spans="1:64" x14ac:dyDescent="0.55000000000000004">
      <c r="A137">
        <f t="shared" si="107"/>
        <v>115</v>
      </c>
      <c r="B137" s="16">
        <f t="shared" ca="1" si="84"/>
        <v>23786.638123873534</v>
      </c>
      <c r="C137" s="16">
        <f t="shared" si="59"/>
        <v>0</v>
      </c>
      <c r="D137">
        <f t="shared" si="85"/>
        <v>1348.355047471259</v>
      </c>
      <c r="E137">
        <f t="shared" ca="1" si="86"/>
        <v>54073.863305784864</v>
      </c>
      <c r="F137" s="19">
        <f t="shared" si="87"/>
        <v>0</v>
      </c>
      <c r="G137">
        <f t="shared" si="60"/>
        <v>3048.3624773529887</v>
      </c>
      <c r="H137">
        <f t="shared" si="61"/>
        <v>0</v>
      </c>
      <c r="I137" s="16">
        <f t="shared" si="88"/>
        <v>-50769.620840264892</v>
      </c>
      <c r="J137" s="19">
        <f t="shared" si="89"/>
        <v>-133026.83979474753</v>
      </c>
      <c r="K137" s="19"/>
      <c r="L137" s="16">
        <f t="shared" si="62"/>
        <v>0</v>
      </c>
      <c r="M137" s="16">
        <f t="shared" ca="1" si="63"/>
        <v>0</v>
      </c>
      <c r="N137" s="16">
        <f t="shared" si="64"/>
        <v>26832.847449834408</v>
      </c>
      <c r="O137" s="16">
        <f t="shared" si="57"/>
        <v>3048.3624773529887</v>
      </c>
      <c r="P137" s="16">
        <f t="shared" si="58"/>
        <v>0</v>
      </c>
      <c r="Q137" s="16">
        <f t="shared" ca="1" si="65"/>
        <v>23784.484972481419</v>
      </c>
      <c r="R137">
        <f t="shared" si="66"/>
        <v>47.005936762761088</v>
      </c>
      <c r="S137" s="16">
        <f t="shared" si="67"/>
        <v>44.852785368431114</v>
      </c>
      <c r="T137" s="21">
        <f t="shared" si="68"/>
        <v>2.1531513943299743</v>
      </c>
      <c r="U137" s="16">
        <f t="shared" ca="1" si="69"/>
        <v>23786.638123875749</v>
      </c>
      <c r="V137" s="21">
        <f t="shared" ca="1" si="70"/>
        <v>-2.2155290935188532E-3</v>
      </c>
      <c r="W137" s="16"/>
      <c r="X137" s="16">
        <f t="shared" si="90"/>
        <v>32199416.939801291</v>
      </c>
      <c r="Y137" s="16">
        <f t="shared" si="71"/>
        <v>0</v>
      </c>
      <c r="Z137" s="19">
        <f t="shared" si="72"/>
        <v>0</v>
      </c>
      <c r="AA137" s="15">
        <f t="shared" si="91"/>
        <v>26832.847449834408</v>
      </c>
      <c r="AB137" s="15">
        <f t="shared" si="92"/>
        <v>47.005936762761088</v>
      </c>
      <c r="AC137" s="15">
        <f t="shared" si="93"/>
        <v>-50769.620840264892</v>
      </c>
      <c r="AD137" s="15">
        <f t="shared" si="94"/>
        <v>1303.5022621028279</v>
      </c>
      <c r="AE137" s="15">
        <f t="shared" si="95"/>
        <v>54073.863305784864</v>
      </c>
      <c r="AF137" s="19">
        <f t="shared" si="96"/>
        <v>32066390.100006536</v>
      </c>
      <c r="AG137" s="20">
        <f t="shared" si="97"/>
        <v>0</v>
      </c>
      <c r="AH137" s="20"/>
      <c r="AI137" s="16">
        <f t="shared" si="73"/>
        <v>0</v>
      </c>
      <c r="AJ137" s="16">
        <f t="shared" si="109"/>
        <v>500000</v>
      </c>
      <c r="AK137" s="16">
        <f t="shared" si="98"/>
        <v>500000</v>
      </c>
      <c r="AL137" s="16">
        <f t="shared" ca="1" si="99"/>
        <v>483367.59095738578</v>
      </c>
      <c r="AM137" s="17">
        <f ca="1">IF($F$13,OFFSET(product_specs!$I$5,MIN(10,saving_model!BD137),saving_model!$F$15),0)</f>
        <v>0</v>
      </c>
      <c r="AN137" s="16">
        <f t="shared" si="74"/>
        <v>483367.59095738578</v>
      </c>
      <c r="AO137" s="16">
        <f t="shared" si="108"/>
        <v>484153.77690598991</v>
      </c>
      <c r="AP137" s="16">
        <f t="shared" si="75"/>
        <v>0</v>
      </c>
      <c r="AQ137" s="16">
        <f t="shared" si="100"/>
        <v>0</v>
      </c>
      <c r="AR137" s="16">
        <f t="shared" si="101"/>
        <v>15846.223094010085</v>
      </c>
      <c r="AS137" s="15">
        <f t="shared" si="76"/>
        <v>403.46148075499156</v>
      </c>
      <c r="AT137" s="24">
        <f t="shared" si="77"/>
        <v>0.70678614657037164</v>
      </c>
      <c r="AU137" s="15">
        <f t="shared" si="102"/>
        <v>-764.03536340515745</v>
      </c>
      <c r="AV137" s="22">
        <f>return!Q121</f>
        <v>-1.579402545781039E-3</v>
      </c>
      <c r="AW137" s="7">
        <f t="shared" si="78"/>
        <v>1.1000518745155075</v>
      </c>
      <c r="AX137" s="7"/>
      <c r="AY137">
        <f t="shared" si="103"/>
        <v>0</v>
      </c>
      <c r="AZ137">
        <f t="shared" si="79"/>
        <v>66.506590417559792</v>
      </c>
      <c r="BA137">
        <f t="shared" si="80"/>
        <v>2.696710094942518E-3</v>
      </c>
      <c r="BB137">
        <f t="shared" si="104"/>
        <v>0.11186902952819622</v>
      </c>
      <c r="BD137">
        <f t="shared" si="81"/>
        <v>9</v>
      </c>
      <c r="BE137">
        <f t="shared" si="82"/>
        <v>5</v>
      </c>
      <c r="BF137">
        <f t="shared" si="105"/>
        <v>4.0548013031660446E-5</v>
      </c>
      <c r="BG137">
        <f>VLOOKUP(MIN(120,BH137),mortality!$B$4:$H$106,saving_model!BE137+2,FALSE)</f>
        <v>4.8646765771511656E-4</v>
      </c>
      <c r="BH137">
        <f t="shared" si="83"/>
        <v>29</v>
      </c>
      <c r="BI137" s="8">
        <f t="shared" si="106"/>
        <v>1.6821425527395739E-3</v>
      </c>
      <c r="BJ137" s="6">
        <f>VLOOKUP(saving_model!BD137,lapse!$B$4:$C$134,2,FALSE)</f>
        <v>0.02</v>
      </c>
      <c r="BL137">
        <f>discount_curve!K122</f>
        <v>0.89672057799290406</v>
      </c>
    </row>
    <row r="138" spans="1:64" x14ac:dyDescent="0.55000000000000004">
      <c r="A138">
        <f t="shared" si="107"/>
        <v>116</v>
      </c>
      <c r="B138" s="16">
        <f t="shared" ca="1" si="84"/>
        <v>23682.094608855841</v>
      </c>
      <c r="C138" s="16">
        <f t="shared" si="59"/>
        <v>0</v>
      </c>
      <c r="D138">
        <f t="shared" si="85"/>
        <v>1346.032340919649</v>
      </c>
      <c r="E138">
        <f t="shared" ca="1" si="86"/>
        <v>53986.095935228688</v>
      </c>
      <c r="F138" s="19">
        <f t="shared" si="87"/>
        <v>0</v>
      </c>
      <c r="G138">
        <f t="shared" si="60"/>
        <v>3045.6356768030446</v>
      </c>
      <c r="H138">
        <f t="shared" si="61"/>
        <v>0</v>
      </c>
      <c r="I138" s="16">
        <f t="shared" si="88"/>
        <v>110573.9039610819</v>
      </c>
      <c r="J138" s="19">
        <f t="shared" si="89"/>
        <v>28514.045399274677</v>
      </c>
      <c r="K138" s="19"/>
      <c r="L138" s="16">
        <f t="shared" si="62"/>
        <v>0</v>
      </c>
      <c r="M138" s="16">
        <f t="shared" ca="1" si="63"/>
        <v>0</v>
      </c>
      <c r="N138" s="16">
        <f t="shared" si="64"/>
        <v>26721.991750005451</v>
      </c>
      <c r="O138" s="16">
        <f t="shared" si="57"/>
        <v>3045.6356768030446</v>
      </c>
      <c r="P138" s="16">
        <f t="shared" si="58"/>
        <v>0</v>
      </c>
      <c r="Q138" s="16">
        <f t="shared" ca="1" si="65"/>
        <v>23676.356073202405</v>
      </c>
      <c r="R138">
        <f t="shared" si="66"/>
        <v>50.384330992903678</v>
      </c>
      <c r="S138" s="16">
        <f t="shared" si="67"/>
        <v>44.645795339826009</v>
      </c>
      <c r="T138" s="21">
        <f t="shared" si="68"/>
        <v>5.738535653077669</v>
      </c>
      <c r="U138" s="16">
        <f t="shared" ca="1" si="69"/>
        <v>23682.094608855485</v>
      </c>
      <c r="V138" s="21">
        <f t="shared" ca="1" si="70"/>
        <v>3.5652192309498787E-4</v>
      </c>
      <c r="W138" s="16"/>
      <c r="X138" s="16">
        <f t="shared" si="90"/>
        <v>32066390.100006543</v>
      </c>
      <c r="Y138" s="16">
        <f t="shared" si="71"/>
        <v>0</v>
      </c>
      <c r="Z138" s="19">
        <f t="shared" si="72"/>
        <v>0</v>
      </c>
      <c r="AA138" s="15">
        <f t="shared" si="91"/>
        <v>26721.991750005451</v>
      </c>
      <c r="AB138" s="15">
        <f t="shared" si="92"/>
        <v>50.384330992903678</v>
      </c>
      <c r="AC138" s="15">
        <f t="shared" si="93"/>
        <v>110573.9039610819</v>
      </c>
      <c r="AD138" s="15">
        <f t="shared" si="94"/>
        <v>1301.386545579823</v>
      </c>
      <c r="AE138" s="15">
        <f t="shared" si="95"/>
        <v>53986.095935228688</v>
      </c>
      <c r="AF138" s="19">
        <f t="shared" si="96"/>
        <v>32094904.145405818</v>
      </c>
      <c r="AG138" s="20">
        <f t="shared" si="97"/>
        <v>0</v>
      </c>
      <c r="AH138" s="20"/>
      <c r="AI138" s="16">
        <f t="shared" si="73"/>
        <v>0</v>
      </c>
      <c r="AJ138" s="16">
        <f t="shared" si="109"/>
        <v>500000</v>
      </c>
      <c r="AK138" s="16">
        <f t="shared" si="98"/>
        <v>500000</v>
      </c>
      <c r="AL138" s="16">
        <f t="shared" ca="1" si="99"/>
        <v>483415.77910775802</v>
      </c>
      <c r="AM138" s="17">
        <f ca="1">IF($F$13,OFFSET(product_specs!$I$5,MIN(10,saving_model!BD138),saving_model!$F$15),0)</f>
        <v>0</v>
      </c>
      <c r="AN138" s="16">
        <f t="shared" si="74"/>
        <v>483415.77910775802</v>
      </c>
      <c r="AO138" s="16">
        <f t="shared" si="108"/>
        <v>482985.57327568316</v>
      </c>
      <c r="AP138" s="16">
        <f t="shared" si="75"/>
        <v>0</v>
      </c>
      <c r="AQ138" s="16">
        <f t="shared" si="100"/>
        <v>0</v>
      </c>
      <c r="AR138" s="16">
        <f t="shared" si="101"/>
        <v>17014.426724316843</v>
      </c>
      <c r="AS138" s="15">
        <f t="shared" si="76"/>
        <v>402.48797772973597</v>
      </c>
      <c r="AT138" s="24">
        <f t="shared" si="77"/>
        <v>0.75889131619821426</v>
      </c>
      <c r="AU138" s="15">
        <f t="shared" si="102"/>
        <v>1666.9054022416753</v>
      </c>
      <c r="AV138" s="22">
        <f>return!Q122</f>
        <v>3.4541368612763801E-3</v>
      </c>
      <c r="AW138" s="7">
        <f t="shared" si="78"/>
        <v>1.1009644094731761</v>
      </c>
      <c r="AX138" s="7"/>
      <c r="AY138">
        <f t="shared" si="103"/>
        <v>0</v>
      </c>
      <c r="AZ138">
        <f t="shared" si="79"/>
        <v>66.392024677936661</v>
      </c>
      <c r="BA138">
        <f t="shared" si="80"/>
        <v>2.6920646818392978E-3</v>
      </c>
      <c r="BB138">
        <f t="shared" si="104"/>
        <v>0.11167632143673711</v>
      </c>
      <c r="BD138">
        <f t="shared" si="81"/>
        <v>9</v>
      </c>
      <c r="BE138">
        <f t="shared" si="82"/>
        <v>5</v>
      </c>
      <c r="BF138">
        <f t="shared" si="105"/>
        <v>4.0548013031660446E-5</v>
      </c>
      <c r="BG138">
        <f>VLOOKUP(MIN(120,BH138),mortality!$B$4:$H$106,saving_model!BE138+2,FALSE)</f>
        <v>4.8646765771511656E-4</v>
      </c>
      <c r="BH138">
        <f t="shared" si="83"/>
        <v>29</v>
      </c>
      <c r="BI138" s="8">
        <f t="shared" si="106"/>
        <v>1.6821425527395739E-3</v>
      </c>
      <c r="BJ138" s="6">
        <f>VLOOKUP(saving_model!BD138,lapse!$B$4:$C$134,2,FALSE)</f>
        <v>0.02</v>
      </c>
      <c r="BL138">
        <f>discount_curve!K123</f>
        <v>0.8958709600251139</v>
      </c>
    </row>
    <row r="139" spans="1:64" x14ac:dyDescent="0.55000000000000004">
      <c r="A139">
        <f t="shared" si="107"/>
        <v>117</v>
      </c>
      <c r="B139" s="16">
        <f t="shared" ca="1" si="84"/>
        <v>23701.710165956058</v>
      </c>
      <c r="C139" s="16">
        <f t="shared" si="59"/>
        <v>0</v>
      </c>
      <c r="D139">
        <f t="shared" si="85"/>
        <v>1343.7136355142761</v>
      </c>
      <c r="E139">
        <f t="shared" ca="1" si="86"/>
        <v>53763.460865705216</v>
      </c>
      <c r="F139" s="19">
        <f t="shared" si="87"/>
        <v>0</v>
      </c>
      <c r="G139">
        <f t="shared" si="60"/>
        <v>3042.9113154122533</v>
      </c>
      <c r="H139">
        <f t="shared" si="61"/>
        <v>0</v>
      </c>
      <c r="I139" s="16">
        <f t="shared" si="88"/>
        <v>-210852.1199037398</v>
      </c>
      <c r="J139" s="19">
        <f t="shared" si="89"/>
        <v>-292703.91588632762</v>
      </c>
      <c r="K139" s="19"/>
      <c r="L139" s="16">
        <f t="shared" si="62"/>
        <v>0</v>
      </c>
      <c r="M139" s="16">
        <f t="shared" ca="1" si="63"/>
        <v>0</v>
      </c>
      <c r="N139" s="16">
        <f t="shared" si="64"/>
        <v>26745.753454504847</v>
      </c>
      <c r="O139" s="16">
        <f t="shared" si="57"/>
        <v>3042.9113154122533</v>
      </c>
      <c r="P139" s="16">
        <f t="shared" si="58"/>
        <v>0</v>
      </c>
      <c r="Q139" s="16">
        <f t="shared" ca="1" si="65"/>
        <v>23702.842139092594</v>
      </c>
      <c r="R139">
        <f t="shared" si="66"/>
        <v>46.561948374114728</v>
      </c>
      <c r="S139" s="16">
        <f t="shared" si="67"/>
        <v>47.693921505302342</v>
      </c>
      <c r="T139" s="21">
        <f t="shared" si="68"/>
        <v>-1.131973131187614</v>
      </c>
      <c r="U139" s="16">
        <f t="shared" ca="1" si="69"/>
        <v>23701.710165961405</v>
      </c>
      <c r="V139" s="21">
        <f t="shared" ca="1" si="70"/>
        <v>-5.347828846424818E-3</v>
      </c>
      <c r="W139" s="16"/>
      <c r="X139" s="16">
        <f t="shared" si="90"/>
        <v>32094904.145405818</v>
      </c>
      <c r="Y139" s="16">
        <f t="shared" si="71"/>
        <v>0</v>
      </c>
      <c r="Z139" s="19">
        <f t="shared" si="72"/>
        <v>0</v>
      </c>
      <c r="AA139" s="15">
        <f t="shared" si="91"/>
        <v>26745.753454504847</v>
      </c>
      <c r="AB139" s="15">
        <f t="shared" si="92"/>
        <v>46.561948374114728</v>
      </c>
      <c r="AC139" s="15">
        <f t="shared" si="93"/>
        <v>-210852.1199037398</v>
      </c>
      <c r="AD139" s="15">
        <f t="shared" si="94"/>
        <v>1296.0197140089738</v>
      </c>
      <c r="AE139" s="15">
        <f t="shared" si="95"/>
        <v>53763.460865705216</v>
      </c>
      <c r="AF139" s="19">
        <f t="shared" si="96"/>
        <v>31802200.229519483</v>
      </c>
      <c r="AG139" s="20">
        <f t="shared" si="97"/>
        <v>0</v>
      </c>
      <c r="AH139" s="20"/>
      <c r="AI139" s="16">
        <f t="shared" si="73"/>
        <v>0</v>
      </c>
      <c r="AJ139" s="16">
        <f t="shared" si="109"/>
        <v>500000</v>
      </c>
      <c r="AK139" s="16">
        <f t="shared" si="98"/>
        <v>500000</v>
      </c>
      <c r="AL139" s="16">
        <f t="shared" ca="1" si="99"/>
        <v>482252.94428635883</v>
      </c>
      <c r="AM139" s="17">
        <f ca="1">IF($F$13,OFFSET(product_specs!$I$5,MIN(10,saving_model!BD139),saving_model!$F$15),0)</f>
        <v>0</v>
      </c>
      <c r="AN139" s="16">
        <f t="shared" si="74"/>
        <v>482252.94428635883</v>
      </c>
      <c r="AO139" s="16">
        <f t="shared" si="108"/>
        <v>484249.23180887889</v>
      </c>
      <c r="AP139" s="16">
        <f t="shared" si="75"/>
        <v>0</v>
      </c>
      <c r="AQ139" s="16">
        <f t="shared" si="100"/>
        <v>0</v>
      </c>
      <c r="AR139" s="16">
        <f t="shared" si="101"/>
        <v>15750.768191121111</v>
      </c>
      <c r="AS139" s="15">
        <f t="shared" si="76"/>
        <v>403.54102650739907</v>
      </c>
      <c r="AT139" s="24">
        <f t="shared" si="77"/>
        <v>0.70252858925946593</v>
      </c>
      <c r="AU139" s="15">
        <f t="shared" si="102"/>
        <v>-3184.087934846898</v>
      </c>
      <c r="AV139" s="22">
        <f>return!Q123</f>
        <v>-6.5808017281286935E-3</v>
      </c>
      <c r="AW139" s="7">
        <f t="shared" si="78"/>
        <v>1.1018777014133727</v>
      </c>
      <c r="AX139" s="7"/>
      <c r="AY139">
        <f t="shared" si="103"/>
        <v>0</v>
      </c>
      <c r="AZ139">
        <f t="shared" si="79"/>
        <v>66.27765629181809</v>
      </c>
      <c r="BA139">
        <f t="shared" si="80"/>
        <v>2.6874272710285521E-3</v>
      </c>
      <c r="BB139">
        <f t="shared" si="104"/>
        <v>0.11148394530854498</v>
      </c>
      <c r="BD139">
        <f t="shared" si="81"/>
        <v>9</v>
      </c>
      <c r="BE139">
        <f t="shared" si="82"/>
        <v>5</v>
      </c>
      <c r="BF139">
        <f t="shared" si="105"/>
        <v>4.0548013031660446E-5</v>
      </c>
      <c r="BG139">
        <f>VLOOKUP(MIN(120,BH139),mortality!$B$4:$H$106,saving_model!BE139+2,FALSE)</f>
        <v>4.8646765771511656E-4</v>
      </c>
      <c r="BH139">
        <f t="shared" si="83"/>
        <v>29</v>
      </c>
      <c r="BI139" s="8">
        <f t="shared" si="106"/>
        <v>1.6821425527395739E-3</v>
      </c>
      <c r="BJ139" s="6">
        <f>VLOOKUP(saving_model!BD139,lapse!$B$4:$C$134,2,FALSE)</f>
        <v>0.02</v>
      </c>
      <c r="BL139">
        <f>discount_curve!K124</f>
        <v>0.89502214704687022</v>
      </c>
    </row>
    <row r="140" spans="1:64" x14ac:dyDescent="0.55000000000000004">
      <c r="A140">
        <f t="shared" si="107"/>
        <v>118</v>
      </c>
      <c r="B140" s="16">
        <f t="shared" ca="1" si="84"/>
        <v>23475.726902430353</v>
      </c>
      <c r="C140" s="16">
        <f t="shared" si="59"/>
        <v>0</v>
      </c>
      <c r="D140">
        <f t="shared" si="85"/>
        <v>1341.3989243626763</v>
      </c>
      <c r="E140">
        <f t="shared" ca="1" si="86"/>
        <v>53862.639446070847</v>
      </c>
      <c r="F140" s="19">
        <f t="shared" si="87"/>
        <v>0</v>
      </c>
      <c r="G140">
        <f t="shared" si="60"/>
        <v>3040.1893909987543</v>
      </c>
      <c r="H140">
        <f t="shared" si="61"/>
        <v>0</v>
      </c>
      <c r="I140" s="16">
        <f t="shared" si="88"/>
        <v>491407.63902349508</v>
      </c>
      <c r="J140" s="19">
        <f t="shared" si="89"/>
        <v>409687.68435963243</v>
      </c>
      <c r="K140" s="19"/>
      <c r="L140" s="16">
        <f t="shared" si="62"/>
        <v>0</v>
      </c>
      <c r="M140" s="16">
        <f t="shared" ca="1" si="63"/>
        <v>0</v>
      </c>
      <c r="N140" s="16">
        <f t="shared" si="64"/>
        <v>26501.833524599573</v>
      </c>
      <c r="O140" s="16">
        <f t="shared" si="57"/>
        <v>3040.1893909987543</v>
      </c>
      <c r="P140" s="16">
        <f t="shared" si="58"/>
        <v>0</v>
      </c>
      <c r="Q140" s="16">
        <f t="shared" ca="1" si="65"/>
        <v>23461.644133600817</v>
      </c>
      <c r="R140">
        <f t="shared" si="66"/>
        <v>57.0711845227098</v>
      </c>
      <c r="S140" s="16">
        <f t="shared" si="67"/>
        <v>42.988415689602562</v>
      </c>
      <c r="T140" s="21">
        <f t="shared" si="68"/>
        <v>14.082768833107238</v>
      </c>
      <c r="U140" s="16">
        <f t="shared" ca="1" si="69"/>
        <v>23475.726902433926</v>
      </c>
      <c r="V140" s="21">
        <f t="shared" ca="1" si="70"/>
        <v>-3.5724951885640621E-3</v>
      </c>
      <c r="W140" s="16"/>
      <c r="X140" s="16">
        <f t="shared" si="90"/>
        <v>31802200.22951949</v>
      </c>
      <c r="Y140" s="16">
        <f t="shared" si="71"/>
        <v>0</v>
      </c>
      <c r="Z140" s="19">
        <f t="shared" si="72"/>
        <v>0</v>
      </c>
      <c r="AA140" s="15">
        <f t="shared" si="91"/>
        <v>26501.833524599573</v>
      </c>
      <c r="AB140" s="15">
        <f t="shared" si="92"/>
        <v>57.0711845227098</v>
      </c>
      <c r="AC140" s="15">
        <f t="shared" si="93"/>
        <v>491407.63902349508</v>
      </c>
      <c r="AD140" s="15">
        <f t="shared" si="94"/>
        <v>1298.4105086730738</v>
      </c>
      <c r="AE140" s="15">
        <f t="shared" si="95"/>
        <v>53862.639446070847</v>
      </c>
      <c r="AF140" s="19">
        <f t="shared" si="96"/>
        <v>32211887.913879115</v>
      </c>
      <c r="AG140" s="20">
        <f t="shared" si="97"/>
        <v>0</v>
      </c>
      <c r="AH140" s="20"/>
      <c r="AI140" s="16">
        <f t="shared" si="73"/>
        <v>0</v>
      </c>
      <c r="AJ140" s="16">
        <f t="shared" si="109"/>
        <v>500000</v>
      </c>
      <c r="AK140" s="16">
        <f t="shared" si="98"/>
        <v>500000</v>
      </c>
      <c r="AL140" s="16">
        <f t="shared" ca="1" si="99"/>
        <v>483976.27472750982</v>
      </c>
      <c r="AM140" s="17">
        <f ca="1">IF($F$13,OFFSET(product_specs!$I$5,MIN(10,saving_model!BD140),saving_model!$F$15),0)</f>
        <v>0</v>
      </c>
      <c r="AN140" s="16">
        <f t="shared" si="74"/>
        <v>483976.27472750982</v>
      </c>
      <c r="AO140" s="16">
        <f t="shared" si="108"/>
        <v>480660.9003189354</v>
      </c>
      <c r="AP140" s="16">
        <f t="shared" si="75"/>
        <v>0</v>
      </c>
      <c r="AQ140" s="16">
        <f t="shared" si="100"/>
        <v>0</v>
      </c>
      <c r="AR140" s="16">
        <f t="shared" si="101"/>
        <v>19339.099681064603</v>
      </c>
      <c r="AS140" s="15">
        <f t="shared" si="76"/>
        <v>400.55075026577947</v>
      </c>
      <c r="AT140" s="24">
        <f t="shared" si="77"/>
        <v>0.86257827247722674</v>
      </c>
      <c r="AU140" s="15">
        <f t="shared" si="102"/>
        <v>7433.5754742252775</v>
      </c>
      <c r="AV140" s="22">
        <f>return!Q124</f>
        <v>1.5478248062955835E-2</v>
      </c>
      <c r="AW140" s="7">
        <f t="shared" si="78"/>
        <v>1.1027917509640432</v>
      </c>
      <c r="AX140" s="7"/>
      <c r="AY140">
        <f t="shared" si="103"/>
        <v>0</v>
      </c>
      <c r="AZ140">
        <f t="shared" si="79"/>
        <v>66.163484919238513</v>
      </c>
      <c r="BA140">
        <f t="shared" si="80"/>
        <v>2.6827978487253528E-3</v>
      </c>
      <c r="BB140">
        <f t="shared" si="104"/>
        <v>0.11129190057177245</v>
      </c>
      <c r="BD140">
        <f t="shared" si="81"/>
        <v>9</v>
      </c>
      <c r="BE140">
        <f t="shared" si="82"/>
        <v>5</v>
      </c>
      <c r="BF140">
        <f t="shared" si="105"/>
        <v>4.0548013031660446E-5</v>
      </c>
      <c r="BG140">
        <f>VLOOKUP(MIN(120,BH140),mortality!$B$4:$H$106,saving_model!BE140+2,FALSE)</f>
        <v>4.8646765771511656E-4</v>
      </c>
      <c r="BH140">
        <f t="shared" si="83"/>
        <v>29</v>
      </c>
      <c r="BI140" s="8">
        <f t="shared" si="106"/>
        <v>1.6821425527395739E-3</v>
      </c>
      <c r="BJ140" s="6">
        <f>VLOOKUP(saving_model!BD140,lapse!$B$4:$C$134,2,FALSE)</f>
        <v>0.02</v>
      </c>
      <c r="BL140">
        <f>discount_curve!K125</f>
        <v>0.89417413829546766</v>
      </c>
    </row>
    <row r="141" spans="1:64" x14ac:dyDescent="0.55000000000000004">
      <c r="A141">
        <f t="shared" si="107"/>
        <v>119</v>
      </c>
      <c r="B141" s="16">
        <f t="shared" ca="1" si="84"/>
        <v>23818.193875793833</v>
      </c>
      <c r="C141" s="16">
        <f t="shared" si="59"/>
        <v>0</v>
      </c>
      <c r="D141">
        <f t="shared" si="85"/>
        <v>1339.0882005842595</v>
      </c>
      <c r="E141">
        <f t="shared" ca="1" si="86"/>
        <v>54561.444961806017</v>
      </c>
      <c r="F141" s="19">
        <f t="shared" si="87"/>
        <v>0</v>
      </c>
      <c r="G141">
        <f t="shared" si="60"/>
        <v>3037.4699013826412</v>
      </c>
      <c r="H141">
        <f t="shared" si="61"/>
        <v>0</v>
      </c>
      <c r="I141" s="16">
        <f t="shared" si="88"/>
        <v>503548.39679389598</v>
      </c>
      <c r="J141" s="19">
        <f t="shared" si="89"/>
        <v>420792.19985432923</v>
      </c>
      <c r="K141" s="19"/>
      <c r="L141" s="16">
        <f t="shared" si="62"/>
        <v>0</v>
      </c>
      <c r="M141" s="16">
        <f t="shared" ca="1" si="63"/>
        <v>0</v>
      </c>
      <c r="N141" s="16">
        <f t="shared" si="64"/>
        <v>26843.239928232601</v>
      </c>
      <c r="O141" s="16">
        <f t="shared" si="57"/>
        <v>3037.4699013826412</v>
      </c>
      <c r="P141" s="16">
        <f t="shared" si="58"/>
        <v>0</v>
      </c>
      <c r="Q141" s="16">
        <f t="shared" ca="1" si="65"/>
        <v>23805.770026849961</v>
      </c>
      <c r="R141">
        <f t="shared" si="66"/>
        <v>36.256164645693588</v>
      </c>
      <c r="S141" s="16">
        <f t="shared" si="67"/>
        <v>23.832315700877643</v>
      </c>
      <c r="T141" s="21">
        <f t="shared" si="68"/>
        <v>12.423848944815944</v>
      </c>
      <c r="U141" s="16">
        <f t="shared" ca="1" si="69"/>
        <v>23818.193875794776</v>
      </c>
      <c r="V141" s="21">
        <f t="shared" ca="1" si="70"/>
        <v>-9.4223651103675365E-4</v>
      </c>
      <c r="W141" s="16"/>
      <c r="X141" s="16">
        <f t="shared" si="90"/>
        <v>32211887.913879123</v>
      </c>
      <c r="Y141" s="16">
        <f t="shared" si="71"/>
        <v>0</v>
      </c>
      <c r="Z141" s="19">
        <f t="shared" si="72"/>
        <v>0</v>
      </c>
      <c r="AA141" s="15">
        <f t="shared" si="91"/>
        <v>26843.239928232601</v>
      </c>
      <c r="AB141" s="15">
        <f t="shared" si="92"/>
        <v>36.256164645693588</v>
      </c>
      <c r="AC141" s="15">
        <f t="shared" si="93"/>
        <v>503548.39679389598</v>
      </c>
      <c r="AD141" s="15">
        <f t="shared" si="94"/>
        <v>1315.2558848833819</v>
      </c>
      <c r="AE141" s="15">
        <f t="shared" si="95"/>
        <v>54561.444961806017</v>
      </c>
      <c r="AF141" s="19">
        <f t="shared" si="96"/>
        <v>32632680.113733452</v>
      </c>
      <c r="AG141" s="20">
        <f t="shared" si="97"/>
        <v>0</v>
      </c>
      <c r="AH141" s="20"/>
      <c r="AI141" s="16">
        <f t="shared" si="73"/>
        <v>0</v>
      </c>
      <c r="AJ141" s="16">
        <f t="shared" si="109"/>
        <v>500000</v>
      </c>
      <c r="AK141" s="16">
        <f t="shared" si="98"/>
        <v>500000</v>
      </c>
      <c r="AL141" s="16">
        <f t="shared" ca="1" si="99"/>
        <v>491101.2897841683</v>
      </c>
      <c r="AM141" s="17">
        <f ca="1">IF($F$13,OFFSET(product_specs!$I$5,MIN(10,saving_model!BD141),saving_model!$F$15),0)</f>
        <v>0</v>
      </c>
      <c r="AN141" s="16">
        <f t="shared" si="74"/>
        <v>491101.2897841683</v>
      </c>
      <c r="AO141" s="16">
        <f t="shared" si="108"/>
        <v>487693.06246462243</v>
      </c>
      <c r="AP141" s="16">
        <f t="shared" si="75"/>
        <v>0</v>
      </c>
      <c r="AQ141" s="16">
        <f t="shared" si="100"/>
        <v>0</v>
      </c>
      <c r="AR141" s="16">
        <f t="shared" si="101"/>
        <v>12306.937535377569</v>
      </c>
      <c r="AS141" s="15">
        <f t="shared" si="76"/>
        <v>406.41088538718537</v>
      </c>
      <c r="AT141" s="24">
        <f t="shared" si="77"/>
        <v>0.54892404992075283</v>
      </c>
      <c r="AU141" s="15">
        <f t="shared" si="102"/>
        <v>7630.3742579659202</v>
      </c>
      <c r="AV141" s="22">
        <f>return!Q125</f>
        <v>1.5658920327069836E-2</v>
      </c>
      <c r="AW141" s="7">
        <f t="shared" si="78"/>
        <v>1.1037065587536545</v>
      </c>
      <c r="AX141" s="7"/>
      <c r="AY141">
        <f t="shared" si="103"/>
        <v>0</v>
      </c>
      <c r="AZ141">
        <f t="shared" si="79"/>
        <v>66.049510220818021</v>
      </c>
      <c r="BA141">
        <f t="shared" si="80"/>
        <v>2.678176401168519E-3</v>
      </c>
      <c r="BB141">
        <f t="shared" si="104"/>
        <v>0.11110018665555726</v>
      </c>
      <c r="BD141">
        <f t="shared" si="81"/>
        <v>9</v>
      </c>
      <c r="BE141">
        <f t="shared" si="82"/>
        <v>5</v>
      </c>
      <c r="BF141">
        <f t="shared" si="105"/>
        <v>4.0548013031660446E-5</v>
      </c>
      <c r="BG141">
        <f>VLOOKUP(MIN(120,BH141),mortality!$B$4:$H$106,saving_model!BE141+2,FALSE)</f>
        <v>4.8646765771511656E-4</v>
      </c>
      <c r="BH141">
        <f t="shared" si="83"/>
        <v>29</v>
      </c>
      <c r="BI141" s="8">
        <f t="shared" si="106"/>
        <v>1.6821425527395739E-3</v>
      </c>
      <c r="BJ141" s="6">
        <f>VLOOKUP(saving_model!BD141,lapse!$B$4:$C$134,2,FALSE)</f>
        <v>0.02</v>
      </c>
      <c r="BL141">
        <f>discount_curve!K126</f>
        <v>0.89332693300892319</v>
      </c>
    </row>
    <row r="142" spans="1:64" x14ac:dyDescent="0.55000000000000004">
      <c r="A142">
        <f t="shared" si="107"/>
        <v>120</v>
      </c>
      <c r="B142" s="16">
        <f t="shared" ca="1" si="84"/>
        <v>0</v>
      </c>
      <c r="C142" s="16">
        <f t="shared" si="59"/>
        <v>0</v>
      </c>
      <c r="D142">
        <f t="shared" si="85"/>
        <v>0</v>
      </c>
      <c r="E142">
        <f t="shared" ca="1" si="86"/>
        <v>0</v>
      </c>
      <c r="F142" s="19">
        <f t="shared" si="87"/>
        <v>32632680.113733452</v>
      </c>
      <c r="G142">
        <f t="shared" si="60"/>
        <v>0</v>
      </c>
      <c r="H142">
        <f t="shared" si="61"/>
        <v>0</v>
      </c>
      <c r="I142" s="16">
        <f t="shared" si="88"/>
        <v>0</v>
      </c>
      <c r="J142" s="19">
        <f t="shared" si="89"/>
        <v>-32632680.113733452</v>
      </c>
      <c r="K142" s="19"/>
      <c r="L142" s="16">
        <f t="shared" si="62"/>
        <v>0</v>
      </c>
      <c r="M142" s="16">
        <f t="shared" ca="1" si="63"/>
        <v>0</v>
      </c>
      <c r="N142" s="16">
        <f t="shared" si="64"/>
        <v>0</v>
      </c>
      <c r="O142" s="16">
        <f t="shared" si="57"/>
        <v>0</v>
      </c>
      <c r="P142" s="16">
        <f t="shared" si="58"/>
        <v>0</v>
      </c>
      <c r="Q142" s="16">
        <f t="shared" ca="1" si="65"/>
        <v>0</v>
      </c>
      <c r="R142">
        <f t="shared" si="66"/>
        <v>0</v>
      </c>
      <c r="S142" s="16">
        <f t="shared" si="67"/>
        <v>0</v>
      </c>
      <c r="T142" s="21">
        <f t="shared" si="68"/>
        <v>0</v>
      </c>
      <c r="U142" s="16">
        <f t="shared" ca="1" si="69"/>
        <v>0</v>
      </c>
      <c r="V142" s="21">
        <f t="shared" ca="1" si="70"/>
        <v>0</v>
      </c>
      <c r="W142" s="16"/>
      <c r="X142" s="16">
        <f t="shared" si="90"/>
        <v>32632680.113733452</v>
      </c>
      <c r="Y142" s="16">
        <f>AO142*AY142</f>
        <v>32632680.113733452</v>
      </c>
      <c r="Z142" s="19">
        <f t="shared" si="72"/>
        <v>0</v>
      </c>
      <c r="AA142" s="15">
        <f t="shared" si="91"/>
        <v>0</v>
      </c>
      <c r="AB142" s="15">
        <f t="shared" si="92"/>
        <v>0</v>
      </c>
      <c r="AC142" s="15">
        <f t="shared" si="93"/>
        <v>0</v>
      </c>
      <c r="AD142" s="15">
        <f t="shared" si="94"/>
        <v>0</v>
      </c>
      <c r="AE142" s="15">
        <f t="shared" si="95"/>
        <v>0</v>
      </c>
      <c r="AF142" s="19">
        <f t="shared" si="96"/>
        <v>0</v>
      </c>
      <c r="AG142" s="20">
        <f t="shared" si="97"/>
        <v>0</v>
      </c>
      <c r="AH142" s="20"/>
      <c r="AI142" s="16">
        <f t="shared" si="73"/>
        <v>0</v>
      </c>
      <c r="AJ142" s="16">
        <f t="shared" si="109"/>
        <v>0</v>
      </c>
      <c r="AK142" s="16">
        <f t="shared" si="98"/>
        <v>0</v>
      </c>
      <c r="AL142" s="16">
        <f t="shared" ca="1" si="99"/>
        <v>0</v>
      </c>
      <c r="AM142" s="17">
        <f ca="1">IF($F$13,OFFSET(product_specs!$I$5,MIN(10,saving_model!BD142),saving_model!$F$15),0)</f>
        <v>0</v>
      </c>
      <c r="AN142" s="16">
        <f t="shared" si="74"/>
        <v>0</v>
      </c>
      <c r="AO142" s="16">
        <f t="shared" si="108"/>
        <v>494916.47691315127</v>
      </c>
      <c r="AP142" s="16">
        <f t="shared" si="75"/>
        <v>0</v>
      </c>
      <c r="AQ142" s="16">
        <f t="shared" si="100"/>
        <v>494916.47691315127</v>
      </c>
      <c r="AR142" s="16">
        <f t="shared" si="101"/>
        <v>0</v>
      </c>
      <c r="AS142" s="15">
        <f t="shared" si="76"/>
        <v>0</v>
      </c>
      <c r="AT142" s="24">
        <f t="shared" si="77"/>
        <v>0</v>
      </c>
      <c r="AU142" s="15">
        <f t="shared" si="102"/>
        <v>0</v>
      </c>
      <c r="AV142" s="22">
        <f>return!Q126</f>
        <v>1.0381915140931897E-2</v>
      </c>
      <c r="AW142" s="7">
        <f t="shared" si="78"/>
        <v>1.1046221254111945</v>
      </c>
      <c r="AX142" s="7"/>
      <c r="AY142">
        <f t="shared" si="103"/>
        <v>65.935731857761297</v>
      </c>
      <c r="AZ142">
        <f t="shared" si="79"/>
        <v>0</v>
      </c>
      <c r="BA142">
        <f t="shared" si="80"/>
        <v>0</v>
      </c>
      <c r="BB142">
        <f t="shared" si="104"/>
        <v>0</v>
      </c>
      <c r="BD142">
        <f t="shared" si="81"/>
        <v>10</v>
      </c>
      <c r="BE142">
        <f t="shared" si="82"/>
        <v>5</v>
      </c>
      <c r="BF142">
        <f t="shared" si="105"/>
        <v>4.186376770254352E-5</v>
      </c>
      <c r="BG142">
        <f>VLOOKUP(MIN(120,BH142),mortality!$B$4:$H$106,saving_model!BE142+2,FALSE)</f>
        <v>5.0224955861659186E-4</v>
      </c>
      <c r="BH142">
        <f t="shared" si="83"/>
        <v>30</v>
      </c>
      <c r="BI142" s="8">
        <f t="shared" si="106"/>
        <v>1.6821425527395739E-3</v>
      </c>
      <c r="BJ142" s="6">
        <f>VLOOKUP(saving_model!BD142,lapse!$B$4:$C$134,2,FALSE)</f>
        <v>0.02</v>
      </c>
      <c r="BL142">
        <f>discount_curve!K127</f>
        <v>0.88860730510999886</v>
      </c>
    </row>
    <row r="143" spans="1:64" x14ac:dyDescent="0.55000000000000004">
      <c r="A143">
        <f t="shared" si="107"/>
        <v>121</v>
      </c>
      <c r="B143" s="16">
        <f t="shared" ca="1" si="84"/>
        <v>0</v>
      </c>
      <c r="C143" s="16">
        <f t="shared" si="59"/>
        <v>0</v>
      </c>
      <c r="D143">
        <f t="shared" si="85"/>
        <v>0</v>
      </c>
      <c r="E143">
        <f t="shared" ca="1" si="86"/>
        <v>0</v>
      </c>
      <c r="F143" s="19">
        <f t="shared" si="87"/>
        <v>0</v>
      </c>
      <c r="G143">
        <f t="shared" si="60"/>
        <v>0</v>
      </c>
      <c r="H143">
        <f t="shared" si="61"/>
        <v>0</v>
      </c>
      <c r="I143" s="16">
        <f t="shared" si="88"/>
        <v>0</v>
      </c>
      <c r="J143" s="19">
        <f t="shared" si="89"/>
        <v>0</v>
      </c>
      <c r="K143" s="19"/>
      <c r="L143" s="16">
        <f t="shared" si="62"/>
        <v>0</v>
      </c>
      <c r="M143" s="16">
        <f t="shared" ca="1" si="63"/>
        <v>0</v>
      </c>
      <c r="N143" s="16">
        <f t="shared" si="64"/>
        <v>0</v>
      </c>
      <c r="O143" s="16">
        <f t="shared" si="57"/>
        <v>0</v>
      </c>
      <c r="P143" s="16">
        <f t="shared" si="58"/>
        <v>0</v>
      </c>
      <c r="Q143" s="16">
        <f t="shared" ca="1" si="65"/>
        <v>0</v>
      </c>
      <c r="R143">
        <f t="shared" si="66"/>
        <v>0</v>
      </c>
      <c r="S143" s="16">
        <f t="shared" si="67"/>
        <v>0</v>
      </c>
      <c r="T143" s="21">
        <f t="shared" si="68"/>
        <v>0</v>
      </c>
      <c r="U143" s="16">
        <f t="shared" ca="1" si="69"/>
        <v>0</v>
      </c>
      <c r="V143" s="21">
        <f t="shared" ca="1" si="70"/>
        <v>0</v>
      </c>
      <c r="W143" s="16"/>
      <c r="X143" s="16">
        <f t="shared" si="90"/>
        <v>0</v>
      </c>
      <c r="Y143" s="16">
        <f t="shared" ref="Y143:Y206" si="110">AO143*AY143</f>
        <v>0</v>
      </c>
      <c r="Z143" s="19">
        <f t="shared" si="72"/>
        <v>0</v>
      </c>
      <c r="AA143" s="15">
        <f t="shared" si="91"/>
        <v>0</v>
      </c>
      <c r="AB143" s="15">
        <f t="shared" si="92"/>
        <v>0</v>
      </c>
      <c r="AC143" s="15">
        <f t="shared" si="93"/>
        <v>0</v>
      </c>
      <c r="AD143" s="15">
        <f t="shared" si="94"/>
        <v>0</v>
      </c>
      <c r="AE143" s="15">
        <f t="shared" si="95"/>
        <v>0</v>
      </c>
      <c r="AF143" s="19">
        <f t="shared" si="96"/>
        <v>0</v>
      </c>
      <c r="AG143" s="20">
        <f t="shared" si="97"/>
        <v>0</v>
      </c>
      <c r="AH143" s="20"/>
      <c r="AI143" s="16">
        <f t="shared" si="73"/>
        <v>0</v>
      </c>
      <c r="AJ143" s="16">
        <f t="shared" si="109"/>
        <v>0</v>
      </c>
      <c r="AK143" s="16">
        <f t="shared" si="98"/>
        <v>0</v>
      </c>
      <c r="AL143" s="16">
        <f t="shared" ca="1" si="99"/>
        <v>0</v>
      </c>
      <c r="AM143" s="17">
        <f ca="1">IF($F$13,OFFSET(product_specs!$I$5,MIN(10,saving_model!BD143),saving_model!$F$15),0)</f>
        <v>0</v>
      </c>
      <c r="AN143" s="16">
        <f t="shared" si="74"/>
        <v>0</v>
      </c>
      <c r="AO143" s="16">
        <f t="shared" si="108"/>
        <v>0</v>
      </c>
      <c r="AP143" s="16">
        <f t="shared" si="75"/>
        <v>0</v>
      </c>
      <c r="AQ143" s="16">
        <f t="shared" si="100"/>
        <v>0</v>
      </c>
      <c r="AR143" s="16">
        <f t="shared" si="101"/>
        <v>0</v>
      </c>
      <c r="AS143" s="15">
        <f t="shared" si="76"/>
        <v>0</v>
      </c>
      <c r="AT143" s="24">
        <f t="shared" si="77"/>
        <v>0</v>
      </c>
      <c r="AU143" s="15">
        <f t="shared" si="102"/>
        <v>0</v>
      </c>
      <c r="AV143" s="22">
        <f>return!Q127</f>
        <v>2.6900690242186442E-3</v>
      </c>
      <c r="AW143" s="7">
        <f t="shared" si="78"/>
        <v>1.1055384515661733</v>
      </c>
      <c r="AX143" s="7"/>
      <c r="AY143">
        <f t="shared" si="103"/>
        <v>0</v>
      </c>
      <c r="AZ143">
        <f t="shared" si="79"/>
        <v>0</v>
      </c>
      <c r="BA143">
        <f t="shared" si="80"/>
        <v>0</v>
      </c>
      <c r="BB143">
        <f t="shared" si="104"/>
        <v>0</v>
      </c>
      <c r="BD143">
        <f t="shared" si="81"/>
        <v>10</v>
      </c>
      <c r="BE143">
        <f t="shared" si="82"/>
        <v>5</v>
      </c>
      <c r="BF143">
        <f t="shared" si="105"/>
        <v>4.186376770254352E-5</v>
      </c>
      <c r="BG143">
        <f>VLOOKUP(MIN(120,BH143),mortality!$B$4:$H$106,saving_model!BE143+2,FALSE)</f>
        <v>5.0224955861659186E-4</v>
      </c>
      <c r="BH143">
        <f t="shared" si="83"/>
        <v>30</v>
      </c>
      <c r="BI143" s="8">
        <f t="shared" si="106"/>
        <v>1.6821425527395739E-3</v>
      </c>
      <c r="BJ143" s="6">
        <f>VLOOKUP(saving_model!BD143,lapse!$B$4:$C$134,2,FALSE)</f>
        <v>0.02</v>
      </c>
      <c r="BL143">
        <f>discount_curve!K128</f>
        <v>0.88773319860434519</v>
      </c>
    </row>
    <row r="144" spans="1:64" x14ac:dyDescent="0.55000000000000004">
      <c r="A144">
        <f t="shared" si="107"/>
        <v>122</v>
      </c>
      <c r="B144" s="16">
        <f t="shared" ca="1" si="84"/>
        <v>0</v>
      </c>
      <c r="C144" s="16">
        <f t="shared" si="59"/>
        <v>0</v>
      </c>
      <c r="D144">
        <f t="shared" si="85"/>
        <v>0</v>
      </c>
      <c r="E144">
        <f t="shared" ca="1" si="86"/>
        <v>0</v>
      </c>
      <c r="F144" s="19">
        <f t="shared" si="87"/>
        <v>0</v>
      </c>
      <c r="G144">
        <f t="shared" si="60"/>
        <v>0</v>
      </c>
      <c r="H144">
        <f t="shared" si="61"/>
        <v>0</v>
      </c>
      <c r="I144" s="16">
        <f t="shared" si="88"/>
        <v>0</v>
      </c>
      <c r="J144" s="19">
        <f t="shared" si="89"/>
        <v>0</v>
      </c>
      <c r="K144" s="19"/>
      <c r="L144" s="16">
        <f t="shared" si="62"/>
        <v>0</v>
      </c>
      <c r="M144" s="16">
        <f t="shared" ca="1" si="63"/>
        <v>0</v>
      </c>
      <c r="N144" s="16">
        <f t="shared" si="64"/>
        <v>0</v>
      </c>
      <c r="O144" s="16">
        <f t="shared" si="57"/>
        <v>0</v>
      </c>
      <c r="P144" s="16">
        <f t="shared" si="58"/>
        <v>0</v>
      </c>
      <c r="Q144" s="16">
        <f t="shared" ca="1" si="65"/>
        <v>0</v>
      </c>
      <c r="R144">
        <f t="shared" si="66"/>
        <v>0</v>
      </c>
      <c r="S144" s="16">
        <f t="shared" si="67"/>
        <v>0</v>
      </c>
      <c r="T144" s="21">
        <f t="shared" si="68"/>
        <v>0</v>
      </c>
      <c r="U144" s="16">
        <f t="shared" ca="1" si="69"/>
        <v>0</v>
      </c>
      <c r="V144" s="21">
        <f t="shared" ca="1" si="70"/>
        <v>0</v>
      </c>
      <c r="W144" s="16"/>
      <c r="X144" s="16">
        <f t="shared" si="90"/>
        <v>0</v>
      </c>
      <c r="Y144" s="16">
        <f t="shared" si="110"/>
        <v>0</v>
      </c>
      <c r="Z144" s="19">
        <f t="shared" si="72"/>
        <v>0</v>
      </c>
      <c r="AA144" s="15">
        <f t="shared" si="91"/>
        <v>0</v>
      </c>
      <c r="AB144" s="15">
        <f t="shared" si="92"/>
        <v>0</v>
      </c>
      <c r="AC144" s="15">
        <f t="shared" si="93"/>
        <v>0</v>
      </c>
      <c r="AD144" s="15">
        <f t="shared" si="94"/>
        <v>0</v>
      </c>
      <c r="AE144" s="15">
        <f t="shared" si="95"/>
        <v>0</v>
      </c>
      <c r="AF144" s="19">
        <f t="shared" si="96"/>
        <v>0</v>
      </c>
      <c r="AG144" s="20">
        <f t="shared" si="97"/>
        <v>0</v>
      </c>
      <c r="AH144" s="20"/>
      <c r="AI144" s="16">
        <f t="shared" si="73"/>
        <v>0</v>
      </c>
      <c r="AJ144" s="16">
        <f t="shared" si="109"/>
        <v>0</v>
      </c>
      <c r="AK144" s="16">
        <f t="shared" si="98"/>
        <v>0</v>
      </c>
      <c r="AL144" s="16">
        <f t="shared" ca="1" si="99"/>
        <v>0</v>
      </c>
      <c r="AM144" s="17">
        <f ca="1">IF($F$13,OFFSET(product_specs!$I$5,MIN(10,saving_model!BD144),saving_model!$F$15),0)</f>
        <v>0</v>
      </c>
      <c r="AN144" s="16">
        <f t="shared" si="74"/>
        <v>0</v>
      </c>
      <c r="AO144" s="16">
        <f t="shared" si="108"/>
        <v>0</v>
      </c>
      <c r="AP144" s="16">
        <f t="shared" si="75"/>
        <v>0</v>
      </c>
      <c r="AQ144" s="16">
        <f t="shared" si="100"/>
        <v>0</v>
      </c>
      <c r="AR144" s="16">
        <f t="shared" si="101"/>
        <v>0</v>
      </c>
      <c r="AS144" s="15">
        <f t="shared" si="76"/>
        <v>0</v>
      </c>
      <c r="AT144" s="24">
        <f t="shared" si="77"/>
        <v>0</v>
      </c>
      <c r="AU144" s="15">
        <f t="shared" si="102"/>
        <v>0</v>
      </c>
      <c r="AV144" s="22">
        <f>return!Q128</f>
        <v>2.0607361731626028E-3</v>
      </c>
      <c r="AW144" s="7">
        <f t="shared" si="78"/>
        <v>1.1064555378486227</v>
      </c>
      <c r="AX144" s="7"/>
      <c r="AY144">
        <f t="shared" si="103"/>
        <v>0</v>
      </c>
      <c r="AZ144">
        <f t="shared" si="79"/>
        <v>0</v>
      </c>
      <c r="BA144">
        <f t="shared" si="80"/>
        <v>0</v>
      </c>
      <c r="BB144">
        <f t="shared" si="104"/>
        <v>0</v>
      </c>
      <c r="BD144">
        <f t="shared" si="81"/>
        <v>10</v>
      </c>
      <c r="BE144">
        <f t="shared" si="82"/>
        <v>5</v>
      </c>
      <c r="BF144">
        <f t="shared" si="105"/>
        <v>4.186376770254352E-5</v>
      </c>
      <c r="BG144">
        <f>VLOOKUP(MIN(120,BH144),mortality!$B$4:$H$106,saving_model!BE144+2,FALSE)</f>
        <v>5.0224955861659186E-4</v>
      </c>
      <c r="BH144">
        <f t="shared" si="83"/>
        <v>30</v>
      </c>
      <c r="BI144" s="8">
        <f t="shared" si="106"/>
        <v>1.6821425527395739E-3</v>
      </c>
      <c r="BJ144" s="6">
        <f>VLOOKUP(saving_model!BD144,lapse!$B$4:$C$134,2,FALSE)</f>
        <v>0.02</v>
      </c>
      <c r="BL144">
        <f>discount_curve!K129</f>
        <v>0.88685995194102973</v>
      </c>
    </row>
    <row r="145" spans="1:64" x14ac:dyDescent="0.55000000000000004">
      <c r="A145">
        <f t="shared" si="107"/>
        <v>123</v>
      </c>
      <c r="B145" s="16">
        <f t="shared" ca="1" si="84"/>
        <v>0</v>
      </c>
      <c r="C145" s="16">
        <f t="shared" si="59"/>
        <v>0</v>
      </c>
      <c r="D145">
        <f t="shared" si="85"/>
        <v>0</v>
      </c>
      <c r="E145">
        <f t="shared" ca="1" si="86"/>
        <v>0</v>
      </c>
      <c r="F145" s="19">
        <f t="shared" si="87"/>
        <v>0</v>
      </c>
      <c r="G145">
        <f t="shared" si="60"/>
        <v>0</v>
      </c>
      <c r="H145">
        <f t="shared" si="61"/>
        <v>0</v>
      </c>
      <c r="I145" s="16">
        <f t="shared" si="88"/>
        <v>0</v>
      </c>
      <c r="J145" s="19">
        <f t="shared" si="89"/>
        <v>0</v>
      </c>
      <c r="K145" s="19"/>
      <c r="L145" s="16">
        <f t="shared" si="62"/>
        <v>0</v>
      </c>
      <c r="M145" s="16">
        <f t="shared" ca="1" si="63"/>
        <v>0</v>
      </c>
      <c r="N145" s="16">
        <f t="shared" si="64"/>
        <v>0</v>
      </c>
      <c r="O145" s="16">
        <f t="shared" si="57"/>
        <v>0</v>
      </c>
      <c r="P145" s="16">
        <f t="shared" si="58"/>
        <v>0</v>
      </c>
      <c r="Q145" s="16">
        <f t="shared" ca="1" si="65"/>
        <v>0</v>
      </c>
      <c r="R145">
        <f t="shared" si="66"/>
        <v>0</v>
      </c>
      <c r="S145" s="16">
        <f t="shared" si="67"/>
        <v>0</v>
      </c>
      <c r="T145" s="21">
        <f t="shared" si="68"/>
        <v>0</v>
      </c>
      <c r="U145" s="16">
        <f t="shared" ca="1" si="69"/>
        <v>0</v>
      </c>
      <c r="V145" s="21">
        <f t="shared" ca="1" si="70"/>
        <v>0</v>
      </c>
      <c r="W145" s="16"/>
      <c r="X145" s="16">
        <f t="shared" si="90"/>
        <v>0</v>
      </c>
      <c r="Y145" s="16">
        <f t="shared" si="110"/>
        <v>0</v>
      </c>
      <c r="Z145" s="19">
        <f t="shared" si="72"/>
        <v>0</v>
      </c>
      <c r="AA145" s="15">
        <f t="shared" si="91"/>
        <v>0</v>
      </c>
      <c r="AB145" s="15">
        <f t="shared" si="92"/>
        <v>0</v>
      </c>
      <c r="AC145" s="15">
        <f t="shared" si="93"/>
        <v>0</v>
      </c>
      <c r="AD145" s="15">
        <f t="shared" si="94"/>
        <v>0</v>
      </c>
      <c r="AE145" s="15">
        <f t="shared" si="95"/>
        <v>0</v>
      </c>
      <c r="AF145" s="19">
        <f t="shared" si="96"/>
        <v>0</v>
      </c>
      <c r="AG145" s="20">
        <f t="shared" si="97"/>
        <v>0</v>
      </c>
      <c r="AH145" s="20"/>
      <c r="AI145" s="16">
        <f t="shared" si="73"/>
        <v>0</v>
      </c>
      <c r="AJ145" s="16">
        <f t="shared" si="109"/>
        <v>0</v>
      </c>
      <c r="AK145" s="16">
        <f t="shared" si="98"/>
        <v>0</v>
      </c>
      <c r="AL145" s="16">
        <f t="shared" ca="1" si="99"/>
        <v>0</v>
      </c>
      <c r="AM145" s="17">
        <f ca="1">IF($F$13,OFFSET(product_specs!$I$5,MIN(10,saving_model!BD145),saving_model!$F$15),0)</f>
        <v>0</v>
      </c>
      <c r="AN145" s="16">
        <f t="shared" si="74"/>
        <v>0</v>
      </c>
      <c r="AO145" s="16">
        <f t="shared" si="108"/>
        <v>0</v>
      </c>
      <c r="AP145" s="16">
        <f t="shared" si="75"/>
        <v>0</v>
      </c>
      <c r="AQ145" s="16">
        <f t="shared" si="100"/>
        <v>0</v>
      </c>
      <c r="AR145" s="16">
        <f t="shared" si="101"/>
        <v>0</v>
      </c>
      <c r="AS145" s="15">
        <f t="shared" si="76"/>
        <v>0</v>
      </c>
      <c r="AT145" s="24">
        <f t="shared" si="77"/>
        <v>0</v>
      </c>
      <c r="AU145" s="15">
        <f t="shared" si="102"/>
        <v>0</v>
      </c>
      <c r="AV145" s="22">
        <f>return!Q129</f>
        <v>4.6627434718744531E-3</v>
      </c>
      <c r="AW145" s="7">
        <f t="shared" si="78"/>
        <v>1.1073733848890974</v>
      </c>
      <c r="AX145" s="7"/>
      <c r="AY145">
        <f t="shared" si="103"/>
        <v>0</v>
      </c>
      <c r="AZ145">
        <f t="shared" si="79"/>
        <v>0</v>
      </c>
      <c r="BA145">
        <f t="shared" si="80"/>
        <v>0</v>
      </c>
      <c r="BB145">
        <f t="shared" si="104"/>
        <v>0</v>
      </c>
      <c r="BD145">
        <f t="shared" si="81"/>
        <v>10</v>
      </c>
      <c r="BE145">
        <f t="shared" si="82"/>
        <v>5</v>
      </c>
      <c r="BF145">
        <f t="shared" si="105"/>
        <v>4.186376770254352E-5</v>
      </c>
      <c r="BG145">
        <f>VLOOKUP(MIN(120,BH145),mortality!$B$4:$H$106,saving_model!BE145+2,FALSE)</f>
        <v>5.0224955861659186E-4</v>
      </c>
      <c r="BH145">
        <f t="shared" si="83"/>
        <v>30</v>
      </c>
      <c r="BI145" s="8">
        <f t="shared" si="106"/>
        <v>1.6821425527395739E-3</v>
      </c>
      <c r="BJ145" s="6">
        <f>VLOOKUP(saving_model!BD145,lapse!$B$4:$C$134,2,FALSE)</f>
        <v>0.02</v>
      </c>
      <c r="BL145">
        <f>discount_curve!K130</f>
        <v>0.88598756427424219</v>
      </c>
    </row>
    <row r="146" spans="1:64" x14ac:dyDescent="0.55000000000000004">
      <c r="A146">
        <f t="shared" si="107"/>
        <v>124</v>
      </c>
      <c r="B146" s="16">
        <f t="shared" ca="1" si="84"/>
        <v>0</v>
      </c>
      <c r="C146" s="16">
        <f t="shared" si="59"/>
        <v>0</v>
      </c>
      <c r="D146">
        <f t="shared" si="85"/>
        <v>0</v>
      </c>
      <c r="E146">
        <f t="shared" ca="1" si="86"/>
        <v>0</v>
      </c>
      <c r="F146" s="19">
        <f t="shared" si="87"/>
        <v>0</v>
      </c>
      <c r="G146">
        <f t="shared" si="60"/>
        <v>0</v>
      </c>
      <c r="H146">
        <f t="shared" si="61"/>
        <v>0</v>
      </c>
      <c r="I146" s="16">
        <f t="shared" si="88"/>
        <v>0</v>
      </c>
      <c r="J146" s="19">
        <f t="shared" si="89"/>
        <v>0</v>
      </c>
      <c r="K146" s="19"/>
      <c r="L146" s="16">
        <f t="shared" si="62"/>
        <v>0</v>
      </c>
      <c r="M146" s="16">
        <f t="shared" ca="1" si="63"/>
        <v>0</v>
      </c>
      <c r="N146" s="16">
        <f t="shared" si="64"/>
        <v>0</v>
      </c>
      <c r="O146" s="16">
        <f t="shared" si="57"/>
        <v>0</v>
      </c>
      <c r="P146" s="16">
        <f t="shared" si="58"/>
        <v>0</v>
      </c>
      <c r="Q146" s="16">
        <f t="shared" ca="1" si="65"/>
        <v>0</v>
      </c>
      <c r="R146">
        <f t="shared" si="66"/>
        <v>0</v>
      </c>
      <c r="S146" s="16">
        <f t="shared" si="67"/>
        <v>0</v>
      </c>
      <c r="T146" s="21">
        <f t="shared" si="68"/>
        <v>0</v>
      </c>
      <c r="U146" s="16">
        <f t="shared" ca="1" si="69"/>
        <v>0</v>
      </c>
      <c r="V146" s="21">
        <f t="shared" ca="1" si="70"/>
        <v>0</v>
      </c>
      <c r="W146" s="16"/>
      <c r="X146" s="16">
        <f t="shared" si="90"/>
        <v>0</v>
      </c>
      <c r="Y146" s="16">
        <f t="shared" si="110"/>
        <v>0</v>
      </c>
      <c r="Z146" s="19">
        <f t="shared" si="72"/>
        <v>0</v>
      </c>
      <c r="AA146" s="15">
        <f t="shared" si="91"/>
        <v>0</v>
      </c>
      <c r="AB146" s="15">
        <f t="shared" si="92"/>
        <v>0</v>
      </c>
      <c r="AC146" s="15">
        <f t="shared" si="93"/>
        <v>0</v>
      </c>
      <c r="AD146" s="15">
        <f t="shared" si="94"/>
        <v>0</v>
      </c>
      <c r="AE146" s="15">
        <f t="shared" si="95"/>
        <v>0</v>
      </c>
      <c r="AF146" s="19">
        <f t="shared" si="96"/>
        <v>0</v>
      </c>
      <c r="AG146" s="20">
        <f t="shared" si="97"/>
        <v>0</v>
      </c>
      <c r="AH146" s="20"/>
      <c r="AI146" s="16">
        <f t="shared" si="73"/>
        <v>0</v>
      </c>
      <c r="AJ146" s="16">
        <f t="shared" si="109"/>
        <v>0</v>
      </c>
      <c r="AK146" s="16">
        <f t="shared" si="98"/>
        <v>0</v>
      </c>
      <c r="AL146" s="16">
        <f t="shared" ca="1" si="99"/>
        <v>0</v>
      </c>
      <c r="AM146" s="17">
        <f ca="1">IF($F$13,OFFSET(product_specs!$I$5,MIN(10,saving_model!BD146),saving_model!$F$15),0)</f>
        <v>0</v>
      </c>
      <c r="AN146" s="16">
        <f t="shared" si="74"/>
        <v>0</v>
      </c>
      <c r="AO146" s="16">
        <f t="shared" si="108"/>
        <v>0</v>
      </c>
      <c r="AP146" s="16">
        <f t="shared" si="75"/>
        <v>0</v>
      </c>
      <c r="AQ146" s="16">
        <f t="shared" si="100"/>
        <v>0</v>
      </c>
      <c r="AR146" s="16">
        <f t="shared" si="101"/>
        <v>0</v>
      </c>
      <c r="AS146" s="15">
        <f t="shared" si="76"/>
        <v>0</v>
      </c>
      <c r="AT146" s="24">
        <f t="shared" si="77"/>
        <v>0</v>
      </c>
      <c r="AU146" s="15">
        <f t="shared" si="102"/>
        <v>0</v>
      </c>
      <c r="AV146" s="22">
        <f>return!Q130</f>
        <v>3.100251526544584E-3</v>
      </c>
      <c r="AW146" s="7">
        <f t="shared" si="78"/>
        <v>1.1082919933186755</v>
      </c>
      <c r="AX146" s="7"/>
      <c r="AY146">
        <f t="shared" si="103"/>
        <v>0</v>
      </c>
      <c r="AZ146">
        <f t="shared" si="79"/>
        <v>0</v>
      </c>
      <c r="BA146">
        <f t="shared" si="80"/>
        <v>0</v>
      </c>
      <c r="BB146">
        <f t="shared" si="104"/>
        <v>0</v>
      </c>
      <c r="BD146">
        <f t="shared" si="81"/>
        <v>10</v>
      </c>
      <c r="BE146">
        <f t="shared" si="82"/>
        <v>5</v>
      </c>
      <c r="BF146">
        <f t="shared" si="105"/>
        <v>4.186376770254352E-5</v>
      </c>
      <c r="BG146">
        <f>VLOOKUP(MIN(120,BH146),mortality!$B$4:$H$106,saving_model!BE146+2,FALSE)</f>
        <v>5.0224955861659186E-4</v>
      </c>
      <c r="BH146">
        <f t="shared" si="83"/>
        <v>30</v>
      </c>
      <c r="BI146" s="8">
        <f t="shared" si="106"/>
        <v>1.6821425527395739E-3</v>
      </c>
      <c r="BJ146" s="6">
        <f>VLOOKUP(saving_model!BD146,lapse!$B$4:$C$134,2,FALSE)</f>
        <v>0.02</v>
      </c>
      <c r="BL146">
        <f>discount_curve!K131</f>
        <v>0.88511603475900313</v>
      </c>
    </row>
    <row r="147" spans="1:64" x14ac:dyDescent="0.55000000000000004">
      <c r="A147">
        <f t="shared" si="107"/>
        <v>125</v>
      </c>
      <c r="B147" s="16">
        <f t="shared" ca="1" si="84"/>
        <v>0</v>
      </c>
      <c r="C147" s="16">
        <f t="shared" si="59"/>
        <v>0</v>
      </c>
      <c r="D147">
        <f t="shared" si="85"/>
        <v>0</v>
      </c>
      <c r="E147">
        <f t="shared" ca="1" si="86"/>
        <v>0</v>
      </c>
      <c r="F147" s="19">
        <f t="shared" si="87"/>
        <v>0</v>
      </c>
      <c r="G147">
        <f t="shared" si="60"/>
        <v>0</v>
      </c>
      <c r="H147">
        <f t="shared" si="61"/>
        <v>0</v>
      </c>
      <c r="I147" s="16">
        <f t="shared" si="88"/>
        <v>0</v>
      </c>
      <c r="J147" s="19">
        <f t="shared" si="89"/>
        <v>0</v>
      </c>
      <c r="K147" s="19"/>
      <c r="L147" s="16">
        <f t="shared" si="62"/>
        <v>0</v>
      </c>
      <c r="M147" s="16">
        <f t="shared" ca="1" si="63"/>
        <v>0</v>
      </c>
      <c r="N147" s="16">
        <f t="shared" si="64"/>
        <v>0</v>
      </c>
      <c r="O147" s="16">
        <f t="shared" si="57"/>
        <v>0</v>
      </c>
      <c r="P147" s="16">
        <f t="shared" si="58"/>
        <v>0</v>
      </c>
      <c r="Q147" s="16">
        <f t="shared" ca="1" si="65"/>
        <v>0</v>
      </c>
      <c r="R147">
        <f t="shared" si="66"/>
        <v>0</v>
      </c>
      <c r="S147" s="16">
        <f t="shared" si="67"/>
        <v>0</v>
      </c>
      <c r="T147" s="21">
        <f t="shared" si="68"/>
        <v>0</v>
      </c>
      <c r="U147" s="16">
        <f t="shared" ca="1" si="69"/>
        <v>0</v>
      </c>
      <c r="V147" s="21">
        <f t="shared" ca="1" si="70"/>
        <v>0</v>
      </c>
      <c r="W147" s="16"/>
      <c r="X147" s="16">
        <f t="shared" si="90"/>
        <v>0</v>
      </c>
      <c r="Y147" s="16">
        <f t="shared" si="110"/>
        <v>0</v>
      </c>
      <c r="Z147" s="19">
        <f t="shared" si="72"/>
        <v>0</v>
      </c>
      <c r="AA147" s="15">
        <f t="shared" si="91"/>
        <v>0</v>
      </c>
      <c r="AB147" s="15">
        <f t="shared" si="92"/>
        <v>0</v>
      </c>
      <c r="AC147" s="15">
        <f t="shared" si="93"/>
        <v>0</v>
      </c>
      <c r="AD147" s="15">
        <f t="shared" si="94"/>
        <v>0</v>
      </c>
      <c r="AE147" s="15">
        <f t="shared" si="95"/>
        <v>0</v>
      </c>
      <c r="AF147" s="19">
        <f t="shared" si="96"/>
        <v>0</v>
      </c>
      <c r="AG147" s="20">
        <f t="shared" si="97"/>
        <v>0</v>
      </c>
      <c r="AH147" s="20"/>
      <c r="AI147" s="16">
        <f t="shared" si="73"/>
        <v>0</v>
      </c>
      <c r="AJ147" s="16">
        <f t="shared" si="109"/>
        <v>0</v>
      </c>
      <c r="AK147" s="16">
        <f t="shared" si="98"/>
        <v>0</v>
      </c>
      <c r="AL147" s="16">
        <f t="shared" ca="1" si="99"/>
        <v>0</v>
      </c>
      <c r="AM147" s="17">
        <f ca="1">IF($F$13,OFFSET(product_specs!$I$5,MIN(10,saving_model!BD147),saving_model!$F$15),0)</f>
        <v>0</v>
      </c>
      <c r="AN147" s="16">
        <f t="shared" si="74"/>
        <v>0</v>
      </c>
      <c r="AO147" s="16">
        <f t="shared" si="108"/>
        <v>0</v>
      </c>
      <c r="AP147" s="16">
        <f t="shared" si="75"/>
        <v>0</v>
      </c>
      <c r="AQ147" s="16">
        <f t="shared" si="100"/>
        <v>0</v>
      </c>
      <c r="AR147" s="16">
        <f t="shared" si="101"/>
        <v>0</v>
      </c>
      <c r="AS147" s="15">
        <f t="shared" si="76"/>
        <v>0</v>
      </c>
      <c r="AT147" s="24">
        <f t="shared" si="77"/>
        <v>0</v>
      </c>
      <c r="AU147" s="15">
        <f t="shared" si="102"/>
        <v>0</v>
      </c>
      <c r="AV147" s="22">
        <f>return!Q131</f>
        <v>1.0057364291328641E-2</v>
      </c>
      <c r="AW147" s="7">
        <f t="shared" si="78"/>
        <v>1.109211363768958</v>
      </c>
      <c r="AX147" s="7"/>
      <c r="AY147">
        <f t="shared" si="103"/>
        <v>0</v>
      </c>
      <c r="AZ147">
        <f t="shared" si="79"/>
        <v>0</v>
      </c>
      <c r="BA147">
        <f t="shared" si="80"/>
        <v>0</v>
      </c>
      <c r="BB147">
        <f t="shared" si="104"/>
        <v>0</v>
      </c>
      <c r="BD147">
        <f t="shared" si="81"/>
        <v>10</v>
      </c>
      <c r="BE147">
        <f t="shared" si="82"/>
        <v>5</v>
      </c>
      <c r="BF147">
        <f t="shared" si="105"/>
        <v>4.186376770254352E-5</v>
      </c>
      <c r="BG147">
        <f>VLOOKUP(MIN(120,BH147),mortality!$B$4:$H$106,saving_model!BE147+2,FALSE)</f>
        <v>5.0224955861659186E-4</v>
      </c>
      <c r="BH147">
        <f t="shared" si="83"/>
        <v>30</v>
      </c>
      <c r="BI147" s="8">
        <f t="shared" si="106"/>
        <v>1.6821425527395739E-3</v>
      </c>
      <c r="BJ147" s="6">
        <f>VLOOKUP(saving_model!BD147,lapse!$B$4:$C$134,2,FALSE)</f>
        <v>0.02</v>
      </c>
      <c r="BL147">
        <f>discount_curve!K132</f>
        <v>0.88424536255116504</v>
      </c>
    </row>
    <row r="148" spans="1:64" x14ac:dyDescent="0.55000000000000004">
      <c r="A148">
        <f t="shared" si="107"/>
        <v>126</v>
      </c>
      <c r="B148" s="16">
        <f t="shared" ca="1" si="84"/>
        <v>0</v>
      </c>
      <c r="C148" s="16">
        <f t="shared" si="59"/>
        <v>0</v>
      </c>
      <c r="D148">
        <f t="shared" si="85"/>
        <v>0</v>
      </c>
      <c r="E148">
        <f t="shared" ca="1" si="86"/>
        <v>0</v>
      </c>
      <c r="F148" s="19">
        <f t="shared" si="87"/>
        <v>0</v>
      </c>
      <c r="G148">
        <f t="shared" si="60"/>
        <v>0</v>
      </c>
      <c r="H148">
        <f t="shared" si="61"/>
        <v>0</v>
      </c>
      <c r="I148" s="16">
        <f t="shared" si="88"/>
        <v>0</v>
      </c>
      <c r="J148" s="19">
        <f t="shared" si="89"/>
        <v>0</v>
      </c>
      <c r="K148" s="19"/>
      <c r="L148" s="16">
        <f t="shared" si="62"/>
        <v>0</v>
      </c>
      <c r="M148" s="16">
        <f t="shared" ca="1" si="63"/>
        <v>0</v>
      </c>
      <c r="N148" s="16">
        <f t="shared" si="64"/>
        <v>0</v>
      </c>
      <c r="O148" s="16">
        <f t="shared" si="57"/>
        <v>0</v>
      </c>
      <c r="P148" s="16">
        <f t="shared" si="58"/>
        <v>0</v>
      </c>
      <c r="Q148" s="16">
        <f t="shared" ca="1" si="65"/>
        <v>0</v>
      </c>
      <c r="R148">
        <f t="shared" si="66"/>
        <v>0</v>
      </c>
      <c r="S148" s="16">
        <f t="shared" si="67"/>
        <v>0</v>
      </c>
      <c r="T148" s="21">
        <f t="shared" si="68"/>
        <v>0</v>
      </c>
      <c r="U148" s="16">
        <f t="shared" ca="1" si="69"/>
        <v>0</v>
      </c>
      <c r="V148" s="21">
        <f t="shared" ca="1" si="70"/>
        <v>0</v>
      </c>
      <c r="W148" s="16"/>
      <c r="X148" s="16">
        <f t="shared" si="90"/>
        <v>0</v>
      </c>
      <c r="Y148" s="16">
        <f t="shared" si="110"/>
        <v>0</v>
      </c>
      <c r="Z148" s="19">
        <f t="shared" si="72"/>
        <v>0</v>
      </c>
      <c r="AA148" s="15">
        <f t="shared" si="91"/>
        <v>0</v>
      </c>
      <c r="AB148" s="15">
        <f t="shared" si="92"/>
        <v>0</v>
      </c>
      <c r="AC148" s="15">
        <f t="shared" si="93"/>
        <v>0</v>
      </c>
      <c r="AD148" s="15">
        <f t="shared" si="94"/>
        <v>0</v>
      </c>
      <c r="AE148" s="15">
        <f t="shared" si="95"/>
        <v>0</v>
      </c>
      <c r="AF148" s="19">
        <f t="shared" si="96"/>
        <v>0</v>
      </c>
      <c r="AG148" s="20">
        <f t="shared" si="97"/>
        <v>0</v>
      </c>
      <c r="AH148" s="20"/>
      <c r="AI148" s="16">
        <f t="shared" si="73"/>
        <v>0</v>
      </c>
      <c r="AJ148" s="16">
        <f t="shared" si="109"/>
        <v>0</v>
      </c>
      <c r="AK148" s="16">
        <f t="shared" si="98"/>
        <v>0</v>
      </c>
      <c r="AL148" s="16">
        <f t="shared" ca="1" si="99"/>
        <v>0</v>
      </c>
      <c r="AM148" s="17">
        <f ca="1">IF($F$13,OFFSET(product_specs!$I$5,MIN(10,saving_model!BD148),saving_model!$F$15),0)</f>
        <v>0</v>
      </c>
      <c r="AN148" s="16">
        <f t="shared" si="74"/>
        <v>0</v>
      </c>
      <c r="AO148" s="16">
        <f t="shared" si="108"/>
        <v>0</v>
      </c>
      <c r="AP148" s="16">
        <f t="shared" si="75"/>
        <v>0</v>
      </c>
      <c r="AQ148" s="16">
        <f t="shared" si="100"/>
        <v>0</v>
      </c>
      <c r="AR148" s="16">
        <f t="shared" si="101"/>
        <v>0</v>
      </c>
      <c r="AS148" s="15">
        <f t="shared" si="76"/>
        <v>0</v>
      </c>
      <c r="AT148" s="24">
        <f t="shared" si="77"/>
        <v>0</v>
      </c>
      <c r="AU148" s="15">
        <f t="shared" si="102"/>
        <v>0</v>
      </c>
      <c r="AV148" s="22">
        <f>return!Q132</f>
        <v>-5.5513558715230005E-3</v>
      </c>
      <c r="AW148" s="7">
        <f t="shared" si="78"/>
        <v>1.1101314968720704</v>
      </c>
      <c r="AX148" s="7"/>
      <c r="AY148">
        <f t="shared" si="103"/>
        <v>0</v>
      </c>
      <c r="AZ148">
        <f t="shared" si="79"/>
        <v>0</v>
      </c>
      <c r="BA148">
        <f t="shared" si="80"/>
        <v>0</v>
      </c>
      <c r="BB148">
        <f t="shared" si="104"/>
        <v>0</v>
      </c>
      <c r="BD148">
        <f t="shared" si="81"/>
        <v>10</v>
      </c>
      <c r="BE148">
        <f t="shared" si="82"/>
        <v>5</v>
      </c>
      <c r="BF148">
        <f t="shared" si="105"/>
        <v>4.186376770254352E-5</v>
      </c>
      <c r="BG148">
        <f>VLOOKUP(MIN(120,BH148),mortality!$B$4:$H$106,saving_model!BE148+2,FALSE)</f>
        <v>5.0224955861659186E-4</v>
      </c>
      <c r="BH148">
        <f t="shared" si="83"/>
        <v>30</v>
      </c>
      <c r="BI148" s="8">
        <f t="shared" si="106"/>
        <v>1.6821425527395739E-3</v>
      </c>
      <c r="BJ148" s="6">
        <f>VLOOKUP(saving_model!BD148,lapse!$B$4:$C$134,2,FALSE)</f>
        <v>0.02</v>
      </c>
      <c r="BL148">
        <f>discount_curve!K133</f>
        <v>0.88337554680741026</v>
      </c>
    </row>
    <row r="149" spans="1:64" x14ac:dyDescent="0.55000000000000004">
      <c r="A149">
        <f t="shared" si="107"/>
        <v>127</v>
      </c>
      <c r="B149" s="16">
        <f t="shared" ca="1" si="84"/>
        <v>0</v>
      </c>
      <c r="C149" s="16">
        <f t="shared" si="59"/>
        <v>0</v>
      </c>
      <c r="D149">
        <f t="shared" si="85"/>
        <v>0</v>
      </c>
      <c r="E149">
        <f t="shared" ca="1" si="86"/>
        <v>0</v>
      </c>
      <c r="F149" s="19">
        <f t="shared" si="87"/>
        <v>0</v>
      </c>
      <c r="G149">
        <f t="shared" si="60"/>
        <v>0</v>
      </c>
      <c r="H149">
        <f t="shared" si="61"/>
        <v>0</v>
      </c>
      <c r="I149" s="16">
        <f t="shared" si="88"/>
        <v>0</v>
      </c>
      <c r="J149" s="19">
        <f t="shared" si="89"/>
        <v>0</v>
      </c>
      <c r="K149" s="19"/>
      <c r="L149" s="16">
        <f t="shared" si="62"/>
        <v>0</v>
      </c>
      <c r="M149" s="16">
        <f t="shared" ca="1" si="63"/>
        <v>0</v>
      </c>
      <c r="N149" s="16">
        <f t="shared" si="64"/>
        <v>0</v>
      </c>
      <c r="O149" s="16">
        <f t="shared" ref="O149:O212" si="111">G149</f>
        <v>0</v>
      </c>
      <c r="P149" s="16">
        <f t="shared" ref="P149:P212" si="112">H149</f>
        <v>0</v>
      </c>
      <c r="Q149" s="16">
        <f t="shared" ca="1" si="65"/>
        <v>0</v>
      </c>
      <c r="R149">
        <f t="shared" si="66"/>
        <v>0</v>
      </c>
      <c r="S149" s="16">
        <f t="shared" si="67"/>
        <v>0</v>
      </c>
      <c r="T149" s="21">
        <f t="shared" si="68"/>
        <v>0</v>
      </c>
      <c r="U149" s="16">
        <f t="shared" ca="1" si="69"/>
        <v>0</v>
      </c>
      <c r="V149" s="21">
        <f t="shared" ca="1" si="70"/>
        <v>0</v>
      </c>
      <c r="W149" s="16"/>
      <c r="X149" s="16">
        <f t="shared" si="90"/>
        <v>0</v>
      </c>
      <c r="Y149" s="16">
        <f t="shared" si="110"/>
        <v>0</v>
      </c>
      <c r="Z149" s="19">
        <f t="shared" si="72"/>
        <v>0</v>
      </c>
      <c r="AA149" s="15">
        <f t="shared" si="91"/>
        <v>0</v>
      </c>
      <c r="AB149" s="15">
        <f t="shared" si="92"/>
        <v>0</v>
      </c>
      <c r="AC149" s="15">
        <f t="shared" si="93"/>
        <v>0</v>
      </c>
      <c r="AD149" s="15">
        <f t="shared" si="94"/>
        <v>0</v>
      </c>
      <c r="AE149" s="15">
        <f t="shared" si="95"/>
        <v>0</v>
      </c>
      <c r="AF149" s="19">
        <f t="shared" si="96"/>
        <v>0</v>
      </c>
      <c r="AG149" s="20">
        <f t="shared" si="97"/>
        <v>0</v>
      </c>
      <c r="AH149" s="20"/>
      <c r="AI149" s="16">
        <f t="shared" si="73"/>
        <v>0</v>
      </c>
      <c r="AJ149" s="16">
        <f t="shared" si="109"/>
        <v>0</v>
      </c>
      <c r="AK149" s="16">
        <f t="shared" si="98"/>
        <v>0</v>
      </c>
      <c r="AL149" s="16">
        <f t="shared" ca="1" si="99"/>
        <v>0</v>
      </c>
      <c r="AM149" s="17">
        <f ca="1">IF($F$13,OFFSET(product_specs!$I$5,MIN(10,saving_model!BD149),saving_model!$F$15),0)</f>
        <v>0</v>
      </c>
      <c r="AN149" s="16">
        <f t="shared" si="74"/>
        <v>0</v>
      </c>
      <c r="AO149" s="16">
        <f t="shared" si="108"/>
        <v>0</v>
      </c>
      <c r="AP149" s="16">
        <f t="shared" si="75"/>
        <v>0</v>
      </c>
      <c r="AQ149" s="16">
        <f t="shared" si="100"/>
        <v>0</v>
      </c>
      <c r="AR149" s="16">
        <f t="shared" si="101"/>
        <v>0</v>
      </c>
      <c r="AS149" s="15">
        <f t="shared" si="76"/>
        <v>0</v>
      </c>
      <c r="AT149" s="24">
        <f t="shared" si="77"/>
        <v>0</v>
      </c>
      <c r="AU149" s="15">
        <f t="shared" si="102"/>
        <v>0</v>
      </c>
      <c r="AV149" s="22">
        <f>return!Q133</f>
        <v>7.8981420263073421E-3</v>
      </c>
      <c r="AW149" s="7">
        <f t="shared" si="78"/>
        <v>1.111052393260662</v>
      </c>
      <c r="AX149" s="7"/>
      <c r="AY149">
        <f t="shared" si="103"/>
        <v>0</v>
      </c>
      <c r="AZ149">
        <f t="shared" si="79"/>
        <v>0</v>
      </c>
      <c r="BA149">
        <f t="shared" si="80"/>
        <v>0</v>
      </c>
      <c r="BB149">
        <f t="shared" si="104"/>
        <v>0</v>
      </c>
      <c r="BD149">
        <f t="shared" si="81"/>
        <v>10</v>
      </c>
      <c r="BE149">
        <f t="shared" si="82"/>
        <v>5</v>
      </c>
      <c r="BF149">
        <f t="shared" si="105"/>
        <v>4.186376770254352E-5</v>
      </c>
      <c r="BG149">
        <f>VLOOKUP(MIN(120,BH149),mortality!$B$4:$H$106,saving_model!BE149+2,FALSE)</f>
        <v>5.0224955861659186E-4</v>
      </c>
      <c r="BH149">
        <f t="shared" si="83"/>
        <v>30</v>
      </c>
      <c r="BI149" s="8">
        <f t="shared" si="106"/>
        <v>1.6821425527395739E-3</v>
      </c>
      <c r="BJ149" s="6">
        <f>VLOOKUP(saving_model!BD149,lapse!$B$4:$C$134,2,FALSE)</f>
        <v>0.02</v>
      </c>
      <c r="BL149">
        <f>discount_curve!K134</f>
        <v>0.8825065866852515</v>
      </c>
    </row>
    <row r="150" spans="1:64" x14ac:dyDescent="0.55000000000000004">
      <c r="A150">
        <f t="shared" si="107"/>
        <v>128</v>
      </c>
      <c r="B150" s="16">
        <f t="shared" ca="1" si="84"/>
        <v>0</v>
      </c>
      <c r="C150" s="16">
        <f t="shared" ref="C150:C213" si="113">AI150*AZ150</f>
        <v>0</v>
      </c>
      <c r="D150">
        <f t="shared" si="85"/>
        <v>0</v>
      </c>
      <c r="E150">
        <f t="shared" ca="1" si="86"/>
        <v>0</v>
      </c>
      <c r="F150" s="19">
        <f t="shared" si="87"/>
        <v>0</v>
      </c>
      <c r="G150">
        <f t="shared" ref="G150:G213" si="114">AZ150*($F$7/12*AW150+IF(A150=0, $F$8,0))</f>
        <v>0</v>
      </c>
      <c r="H150">
        <f t="shared" ref="H150:H213" si="115">C150*$F$9</f>
        <v>0</v>
      </c>
      <c r="I150" s="16">
        <f t="shared" si="88"/>
        <v>0</v>
      </c>
      <c r="J150" s="19">
        <f t="shared" si="89"/>
        <v>0</v>
      </c>
      <c r="K150" s="19"/>
      <c r="L150" s="16">
        <f t="shared" ref="L150:L213" si="116">C150*$F$10</f>
        <v>0</v>
      </c>
      <c r="M150" s="16">
        <f t="shared" ref="M150:M213" ca="1" si="117">AE150-AL150*BB150</f>
        <v>0</v>
      </c>
      <c r="N150" s="16">
        <f t="shared" ref="N150:N213" si="118">AA150</f>
        <v>0</v>
      </c>
      <c r="O150" s="16">
        <f t="shared" si="111"/>
        <v>0</v>
      </c>
      <c r="P150" s="16">
        <f t="shared" si="112"/>
        <v>0</v>
      </c>
      <c r="Q150" s="16">
        <f t="shared" ref="Q150:Q213" ca="1" si="119">SUM(L150:N150)-SUM(O150:P150)</f>
        <v>0</v>
      </c>
      <c r="R150">
        <f t="shared" ref="R150:R213" si="120">AB150</f>
        <v>0</v>
      </c>
      <c r="S150" s="16">
        <f t="shared" ref="S150:S213" si="121">D150-AD150</f>
        <v>0</v>
      </c>
      <c r="T150" s="21">
        <f t="shared" ref="T150:T213" si="122">R150-S150</f>
        <v>0</v>
      </c>
      <c r="U150" s="16">
        <f t="shared" ref="U150:U213" ca="1" si="123">Q150+T150</f>
        <v>0</v>
      </c>
      <c r="V150" s="21">
        <f t="shared" ref="V150:V213" ca="1" si="124">(B150-U150)*10^6</f>
        <v>0</v>
      </c>
      <c r="W150" s="16"/>
      <c r="X150" s="16">
        <f t="shared" si="90"/>
        <v>0</v>
      </c>
      <c r="Y150" s="16">
        <f t="shared" si="110"/>
        <v>0</v>
      </c>
      <c r="Z150" s="19">
        <f t="shared" ref="Z150:Z213" si="125">C150-L150</f>
        <v>0</v>
      </c>
      <c r="AA150" s="15">
        <f t="shared" si="91"/>
        <v>0</v>
      </c>
      <c r="AB150" s="15">
        <f t="shared" si="92"/>
        <v>0</v>
      </c>
      <c r="AC150" s="15">
        <f t="shared" si="93"/>
        <v>0</v>
      </c>
      <c r="AD150" s="15">
        <f t="shared" si="94"/>
        <v>0</v>
      </c>
      <c r="AE150" s="15">
        <f t="shared" si="95"/>
        <v>0</v>
      </c>
      <c r="AF150" s="19">
        <f t="shared" si="96"/>
        <v>0</v>
      </c>
      <c r="AG150" s="20">
        <f t="shared" si="97"/>
        <v>0</v>
      </c>
      <c r="AH150" s="20"/>
      <c r="AI150" s="16">
        <f t="shared" ref="AI150:AI213" si="126">IF(AND($C$7="SINGLE",A150=0),1,0)*$C$8+IF(AND($C$7="LEVEL",A150&lt;$C$10*12),1,0)*$C$8</f>
        <v>0</v>
      </c>
      <c r="AJ150" s="16">
        <f t="shared" si="109"/>
        <v>0</v>
      </c>
      <c r="AK150" s="16">
        <f t="shared" si="98"/>
        <v>0</v>
      </c>
      <c r="AL150" s="16">
        <f t="shared" ca="1" si="99"/>
        <v>0</v>
      </c>
      <c r="AM150" s="17">
        <f ca="1">IF($F$13,OFFSET(product_specs!$I$5,MIN(10,saving_model!BD150),saving_model!$F$15),0)</f>
        <v>0</v>
      </c>
      <c r="AN150" s="16">
        <f t="shared" ref="AN150:AN213" si="127">(AO150+AP150-AS150-AT150+AU150/2)*IF(A150&lt;$C$10*12,1,0)</f>
        <v>0</v>
      </c>
      <c r="AO150" s="16">
        <f t="shared" si="108"/>
        <v>0</v>
      </c>
      <c r="AP150" s="16">
        <f t="shared" ref="AP150:AP213" si="128">AI150*(1-$F$10)</f>
        <v>0</v>
      </c>
      <c r="AQ150" s="16">
        <f t="shared" si="100"/>
        <v>0</v>
      </c>
      <c r="AR150" s="16">
        <f t="shared" si="101"/>
        <v>0</v>
      </c>
      <c r="AS150" s="15">
        <f t="shared" ref="AS150:AS213" si="129">(AO150+AP150-AQ150)*$F$11/12</f>
        <v>0</v>
      </c>
      <c r="AT150" s="24">
        <f t="shared" ref="AT150:AT213" si="130">AR150*BF150*(1+$F$12)</f>
        <v>0</v>
      </c>
      <c r="AU150" s="15">
        <f t="shared" si="102"/>
        <v>0</v>
      </c>
      <c r="AV150" s="22">
        <f>return!Q134</f>
        <v>-4.7506859598575035E-3</v>
      </c>
      <c r="AW150" s="7">
        <f t="shared" ref="AW150:AW213" si="131">IF(A150=0,1,AW149*(1+$F$6)^(1/12))</f>
        <v>1.1119740535679072</v>
      </c>
      <c r="AX150" s="7"/>
      <c r="AY150">
        <f t="shared" si="103"/>
        <v>0</v>
      </c>
      <c r="AZ150">
        <f t="shared" ref="AZ150:AZ213" si="132">IF(A150=0,$C$11,AZ149-BA149-BB149-AY150)</f>
        <v>0</v>
      </c>
      <c r="BA150">
        <f t="shared" ref="BA150:BA213" si="133">IFERROR(AZ150*BF150,0)</f>
        <v>0</v>
      </c>
      <c r="BB150">
        <f t="shared" si="104"/>
        <v>0</v>
      </c>
      <c r="BD150">
        <f t="shared" ref="BD150:BD213" si="134">FLOOR(A150/12,1)</f>
        <v>10</v>
      </c>
      <c r="BE150">
        <f t="shared" ref="BE150:BE213" si="135">MIN(BD150,5)</f>
        <v>5</v>
      </c>
      <c r="BF150">
        <f t="shared" si="105"/>
        <v>4.186376770254352E-5</v>
      </c>
      <c r="BG150">
        <f>VLOOKUP(MIN(120,BH150),mortality!$B$4:$H$106,saving_model!BE150+2,FALSE)</f>
        <v>5.0224955861659186E-4</v>
      </c>
      <c r="BH150">
        <f t="shared" ref="BH150:BH213" si="136">$C$9+BD150</f>
        <v>30</v>
      </c>
      <c r="BI150" s="8">
        <f t="shared" si="106"/>
        <v>1.6821425527395739E-3</v>
      </c>
      <c r="BJ150" s="6">
        <f>VLOOKUP(saving_model!BD150,lapse!$B$4:$C$134,2,FALSE)</f>
        <v>0.02</v>
      </c>
      <c r="BL150">
        <f>discount_curve!K135</f>
        <v>0.8816384813430288</v>
      </c>
    </row>
    <row r="151" spans="1:64" x14ac:dyDescent="0.55000000000000004">
      <c r="A151">
        <f t="shared" si="107"/>
        <v>129</v>
      </c>
      <c r="B151" s="16">
        <f t="shared" ref="B151:B214" ca="1" si="137">C151-SUM(D151:H151)+I151-J151</f>
        <v>0</v>
      </c>
      <c r="C151" s="16">
        <f t="shared" si="113"/>
        <v>0</v>
      </c>
      <c r="D151">
        <f t="shared" ref="D151:D214" si="138">AK151*BA151</f>
        <v>0</v>
      </c>
      <c r="E151">
        <f t="shared" ref="E151:E214" ca="1" si="139">AL151*BB151</f>
        <v>0</v>
      </c>
      <c r="F151" s="19">
        <f t="shared" ref="F151:F214" si="140">Y151</f>
        <v>0</v>
      </c>
      <c r="G151">
        <f t="shared" si="114"/>
        <v>0</v>
      </c>
      <c r="H151">
        <f t="shared" si="115"/>
        <v>0</v>
      </c>
      <c r="I151" s="16">
        <f t="shared" ref="I151:I214" si="141">AC151</f>
        <v>0</v>
      </c>
      <c r="J151" s="19">
        <f t="shared" ref="J151:J214" si="142">X152-X151</f>
        <v>0</v>
      </c>
      <c r="K151" s="19"/>
      <c r="L151" s="16">
        <f t="shared" si="116"/>
        <v>0</v>
      </c>
      <c r="M151" s="16">
        <f t="shared" ca="1" si="117"/>
        <v>0</v>
      </c>
      <c r="N151" s="16">
        <f t="shared" si="118"/>
        <v>0</v>
      </c>
      <c r="O151" s="16">
        <f t="shared" si="111"/>
        <v>0</v>
      </c>
      <c r="P151" s="16">
        <f t="shared" si="112"/>
        <v>0</v>
      </c>
      <c r="Q151" s="16">
        <f t="shared" ca="1" si="119"/>
        <v>0</v>
      </c>
      <c r="R151">
        <f t="shared" si="120"/>
        <v>0</v>
      </c>
      <c r="S151" s="16">
        <f t="shared" si="121"/>
        <v>0</v>
      </c>
      <c r="T151" s="21">
        <f t="shared" si="122"/>
        <v>0</v>
      </c>
      <c r="U151" s="16">
        <f t="shared" ca="1" si="123"/>
        <v>0</v>
      </c>
      <c r="V151" s="21">
        <f t="shared" ca="1" si="124"/>
        <v>0</v>
      </c>
      <c r="W151" s="16"/>
      <c r="X151" s="16">
        <f t="shared" ref="X151:X214" si="143">AO151*SUM(AY151:AZ151)</f>
        <v>0</v>
      </c>
      <c r="Y151" s="16">
        <f t="shared" si="110"/>
        <v>0</v>
      </c>
      <c r="Z151" s="19">
        <f t="shared" si="125"/>
        <v>0</v>
      </c>
      <c r="AA151" s="15">
        <f t="shared" ref="AA151:AA214" si="144">AZ151*AS151</f>
        <v>0</v>
      </c>
      <c r="AB151" s="15">
        <f t="shared" ref="AB151:AB214" si="145">AT151*AZ151</f>
        <v>0</v>
      </c>
      <c r="AC151" s="15">
        <f t="shared" ref="AC151:AC214" si="146">(AZ151-BA151-BB151)*AU151+(BA151+BB151)*AU151/2</f>
        <v>0</v>
      </c>
      <c r="AD151" s="15">
        <f t="shared" ref="AD151:AD214" si="147">AN151*BA151</f>
        <v>0</v>
      </c>
      <c r="AE151" s="15">
        <f t="shared" ref="AE151:AE214" si="148">AN151*BB151</f>
        <v>0</v>
      </c>
      <c r="AF151" s="19">
        <f t="shared" ref="AF151:AF214" si="149">X151-Y151+Z151-AA151-AB151+AC151-AD151-AE151</f>
        <v>0</v>
      </c>
      <c r="AG151" s="20">
        <f t="shared" ref="AG151:AG214" si="150">X152-AF151</f>
        <v>0</v>
      </c>
      <c r="AH151" s="20"/>
      <c r="AI151" s="16">
        <f t="shared" si="126"/>
        <v>0</v>
      </c>
      <c r="AJ151" s="16">
        <f t="shared" si="109"/>
        <v>0</v>
      </c>
      <c r="AK151" s="16">
        <f t="shared" ref="AK151:AK214" si="151">MAX(AJ151, AN151)</f>
        <v>0</v>
      </c>
      <c r="AL151" s="16">
        <f t="shared" ref="AL151:AL214" ca="1" si="152">AN151*(1-AM151)</f>
        <v>0</v>
      </c>
      <c r="AM151" s="17">
        <f ca="1">IF($F$13,OFFSET(product_specs!$I$5,MIN(10,saving_model!BD151),saving_model!$F$15),0)</f>
        <v>0</v>
      </c>
      <c r="AN151" s="16">
        <f t="shared" si="127"/>
        <v>0</v>
      </c>
      <c r="AO151" s="16">
        <f t="shared" si="108"/>
        <v>0</v>
      </c>
      <c r="AP151" s="16">
        <f t="shared" si="128"/>
        <v>0</v>
      </c>
      <c r="AQ151" s="16">
        <f t="shared" ref="AQ151:AQ214" si="153">IF(A151=$C$10*12,AO151,0)</f>
        <v>0</v>
      </c>
      <c r="AR151" s="16">
        <f t="shared" ref="AR151:AR214" si="154">MAX(0,AJ151-SUM(AO151:AP151))</f>
        <v>0</v>
      </c>
      <c r="AS151" s="15">
        <f t="shared" si="129"/>
        <v>0</v>
      </c>
      <c r="AT151" s="24">
        <f t="shared" si="130"/>
        <v>0</v>
      </c>
      <c r="AU151" s="15">
        <f t="shared" ref="AU151:AU214" si="155">(AO151+AP151-AQ151-AS151-AT151)*AV151</f>
        <v>0</v>
      </c>
      <c r="AV151" s="22">
        <f>return!Q135</f>
        <v>2.045385264730637E-4</v>
      </c>
      <c r="AW151" s="7">
        <f t="shared" si="131"/>
        <v>1.1128964784275057</v>
      </c>
      <c r="AX151" s="7"/>
      <c r="AY151">
        <f t="shared" ref="AY151:AY214" si="156">IF(A151=12*$C$10,AZ150-BA150-BB150,0)</f>
        <v>0</v>
      </c>
      <c r="AZ151">
        <f t="shared" si="132"/>
        <v>0</v>
      </c>
      <c r="BA151">
        <f t="shared" si="133"/>
        <v>0</v>
      </c>
      <c r="BB151">
        <f t="shared" ref="BB151:BB214" si="157">(AZ151-BA151)*BI151</f>
        <v>0</v>
      </c>
      <c r="BD151">
        <f t="shared" si="134"/>
        <v>10</v>
      </c>
      <c r="BE151">
        <f t="shared" si="135"/>
        <v>5</v>
      </c>
      <c r="BF151">
        <f t="shared" ref="BF151:BF214" si="158">1-(1-BG151)^(1/12)</f>
        <v>4.186376770254352E-5</v>
      </c>
      <c r="BG151">
        <f>VLOOKUP(MIN(120,BH151),mortality!$B$4:$H$106,saving_model!BE151+2,FALSE)</f>
        <v>5.0224955861659186E-4</v>
      </c>
      <c r="BH151">
        <f t="shared" si="136"/>
        <v>30</v>
      </c>
      <c r="BI151" s="8">
        <f t="shared" ref="BI151:BI214" si="159">1-(1-BJ151)^(1/12)</f>
        <v>1.6821425527395739E-3</v>
      </c>
      <c r="BJ151" s="6">
        <f>VLOOKUP(saving_model!BD151,lapse!$B$4:$C$134,2,FALSE)</f>
        <v>0.02</v>
      </c>
      <c r="BL151">
        <f>discount_curve!K136</f>
        <v>0.88077122993991186</v>
      </c>
    </row>
    <row r="152" spans="1:64" x14ac:dyDescent="0.55000000000000004">
      <c r="A152">
        <f t="shared" ref="A152:A215" si="160">A151+1</f>
        <v>130</v>
      </c>
      <c r="B152" s="16">
        <f t="shared" ca="1" si="137"/>
        <v>0</v>
      </c>
      <c r="C152" s="16">
        <f t="shared" si="113"/>
        <v>0</v>
      </c>
      <c r="D152">
        <f t="shared" si="138"/>
        <v>0</v>
      </c>
      <c r="E152">
        <f t="shared" ca="1" si="139"/>
        <v>0</v>
      </c>
      <c r="F152" s="19">
        <f t="shared" si="140"/>
        <v>0</v>
      </c>
      <c r="G152">
        <f t="shared" si="114"/>
        <v>0</v>
      </c>
      <c r="H152">
        <f t="shared" si="115"/>
        <v>0</v>
      </c>
      <c r="I152" s="16">
        <f t="shared" si="141"/>
        <v>0</v>
      </c>
      <c r="J152" s="19">
        <f t="shared" si="142"/>
        <v>0</v>
      </c>
      <c r="K152" s="19"/>
      <c r="L152" s="16">
        <f t="shared" si="116"/>
        <v>0</v>
      </c>
      <c r="M152" s="16">
        <f t="shared" ca="1" si="117"/>
        <v>0</v>
      </c>
      <c r="N152" s="16">
        <f t="shared" si="118"/>
        <v>0</v>
      </c>
      <c r="O152" s="16">
        <f t="shared" si="111"/>
        <v>0</v>
      </c>
      <c r="P152" s="16">
        <f t="shared" si="112"/>
        <v>0</v>
      </c>
      <c r="Q152" s="16">
        <f t="shared" ca="1" si="119"/>
        <v>0</v>
      </c>
      <c r="R152">
        <f t="shared" si="120"/>
        <v>0</v>
      </c>
      <c r="S152" s="16">
        <f t="shared" si="121"/>
        <v>0</v>
      </c>
      <c r="T152" s="21">
        <f t="shared" si="122"/>
        <v>0</v>
      </c>
      <c r="U152" s="16">
        <f t="shared" ca="1" si="123"/>
        <v>0</v>
      </c>
      <c r="V152" s="21">
        <f t="shared" ca="1" si="124"/>
        <v>0</v>
      </c>
      <c r="W152" s="16"/>
      <c r="X152" s="16">
        <f t="shared" si="143"/>
        <v>0</v>
      </c>
      <c r="Y152" s="16">
        <f t="shared" si="110"/>
        <v>0</v>
      </c>
      <c r="Z152" s="19">
        <f t="shared" si="125"/>
        <v>0</v>
      </c>
      <c r="AA152" s="15">
        <f t="shared" si="144"/>
        <v>0</v>
      </c>
      <c r="AB152" s="15">
        <f t="shared" si="145"/>
        <v>0</v>
      </c>
      <c r="AC152" s="15">
        <f t="shared" si="146"/>
        <v>0</v>
      </c>
      <c r="AD152" s="15">
        <f t="shared" si="147"/>
        <v>0</v>
      </c>
      <c r="AE152" s="15">
        <f t="shared" si="148"/>
        <v>0</v>
      </c>
      <c r="AF152" s="19">
        <f t="shared" si="149"/>
        <v>0</v>
      </c>
      <c r="AG152" s="20">
        <f t="shared" si="150"/>
        <v>0</v>
      </c>
      <c r="AH152" s="20"/>
      <c r="AI152" s="16">
        <f t="shared" si="126"/>
        <v>0</v>
      </c>
      <c r="AJ152" s="16">
        <f t="shared" si="109"/>
        <v>0</v>
      </c>
      <c r="AK152" s="16">
        <f t="shared" si="151"/>
        <v>0</v>
      </c>
      <c r="AL152" s="16">
        <f t="shared" ca="1" si="152"/>
        <v>0</v>
      </c>
      <c r="AM152" s="17">
        <f ca="1">IF($F$13,OFFSET(product_specs!$I$5,MIN(10,saving_model!BD152),saving_model!$F$15),0)</f>
        <v>0</v>
      </c>
      <c r="AN152" s="16">
        <f t="shared" si="127"/>
        <v>0</v>
      </c>
      <c r="AO152" s="16">
        <f t="shared" ref="AO152:AO215" si="161">AO151+AP151-AQ151+AU151-AS151-AT151</f>
        <v>0</v>
      </c>
      <c r="AP152" s="16">
        <f t="shared" si="128"/>
        <v>0</v>
      </c>
      <c r="AQ152" s="16">
        <f t="shared" si="153"/>
        <v>0</v>
      </c>
      <c r="AR152" s="16">
        <f t="shared" si="154"/>
        <v>0</v>
      </c>
      <c r="AS152" s="15">
        <f t="shared" si="129"/>
        <v>0</v>
      </c>
      <c r="AT152" s="24">
        <f t="shared" si="130"/>
        <v>0</v>
      </c>
      <c r="AU152" s="15">
        <f t="shared" si="155"/>
        <v>0</v>
      </c>
      <c r="AV152" s="22">
        <f>return!Q136</f>
        <v>3.4428908513091105E-3</v>
      </c>
      <c r="AW152" s="7">
        <f t="shared" si="131"/>
        <v>1.113819668473683</v>
      </c>
      <c r="AX152" s="7"/>
      <c r="AY152">
        <f t="shared" si="156"/>
        <v>0</v>
      </c>
      <c r="AZ152">
        <f t="shared" si="132"/>
        <v>0</v>
      </c>
      <c r="BA152">
        <f t="shared" si="133"/>
        <v>0</v>
      </c>
      <c r="BB152">
        <f t="shared" si="157"/>
        <v>0</v>
      </c>
      <c r="BD152">
        <f t="shared" si="134"/>
        <v>10</v>
      </c>
      <c r="BE152">
        <f t="shared" si="135"/>
        <v>5</v>
      </c>
      <c r="BF152">
        <f t="shared" si="158"/>
        <v>4.186376770254352E-5</v>
      </c>
      <c r="BG152">
        <f>VLOOKUP(MIN(120,BH152),mortality!$B$4:$H$106,saving_model!BE152+2,FALSE)</f>
        <v>5.0224955861659186E-4</v>
      </c>
      <c r="BH152">
        <f t="shared" si="136"/>
        <v>30</v>
      </c>
      <c r="BI152" s="8">
        <f t="shared" si="159"/>
        <v>1.6821425527395739E-3</v>
      </c>
      <c r="BJ152" s="6">
        <f>VLOOKUP(saving_model!BD152,lapse!$B$4:$C$134,2,FALSE)</f>
        <v>0.02</v>
      </c>
      <c r="BL152">
        <f>discount_curve!K137</f>
        <v>0.87990483163589639</v>
      </c>
    </row>
    <row r="153" spans="1:64" x14ac:dyDescent="0.55000000000000004">
      <c r="A153">
        <f t="shared" si="160"/>
        <v>131</v>
      </c>
      <c r="B153" s="16">
        <f t="shared" ca="1" si="137"/>
        <v>0</v>
      </c>
      <c r="C153" s="16">
        <f t="shared" si="113"/>
        <v>0</v>
      </c>
      <c r="D153">
        <f t="shared" si="138"/>
        <v>0</v>
      </c>
      <c r="E153">
        <f t="shared" ca="1" si="139"/>
        <v>0</v>
      </c>
      <c r="F153" s="19">
        <f t="shared" si="140"/>
        <v>0</v>
      </c>
      <c r="G153">
        <f t="shared" si="114"/>
        <v>0</v>
      </c>
      <c r="H153">
        <f t="shared" si="115"/>
        <v>0</v>
      </c>
      <c r="I153" s="16">
        <f t="shared" si="141"/>
        <v>0</v>
      </c>
      <c r="J153" s="19">
        <f t="shared" si="142"/>
        <v>0</v>
      </c>
      <c r="K153" s="19"/>
      <c r="L153" s="16">
        <f t="shared" si="116"/>
        <v>0</v>
      </c>
      <c r="M153" s="16">
        <f t="shared" ca="1" si="117"/>
        <v>0</v>
      </c>
      <c r="N153" s="16">
        <f t="shared" si="118"/>
        <v>0</v>
      </c>
      <c r="O153" s="16">
        <f t="shared" si="111"/>
        <v>0</v>
      </c>
      <c r="P153" s="16">
        <f t="shared" si="112"/>
        <v>0</v>
      </c>
      <c r="Q153" s="16">
        <f t="shared" ca="1" si="119"/>
        <v>0</v>
      </c>
      <c r="R153">
        <f t="shared" si="120"/>
        <v>0</v>
      </c>
      <c r="S153" s="16">
        <f t="shared" si="121"/>
        <v>0</v>
      </c>
      <c r="T153" s="21">
        <f t="shared" si="122"/>
        <v>0</v>
      </c>
      <c r="U153" s="16">
        <f t="shared" ca="1" si="123"/>
        <v>0</v>
      </c>
      <c r="V153" s="21">
        <f t="shared" ca="1" si="124"/>
        <v>0</v>
      </c>
      <c r="W153" s="16"/>
      <c r="X153" s="16">
        <f t="shared" si="143"/>
        <v>0</v>
      </c>
      <c r="Y153" s="16">
        <f t="shared" si="110"/>
        <v>0</v>
      </c>
      <c r="Z153" s="19">
        <f t="shared" si="125"/>
        <v>0</v>
      </c>
      <c r="AA153" s="15">
        <f t="shared" si="144"/>
        <v>0</v>
      </c>
      <c r="AB153" s="15">
        <f t="shared" si="145"/>
        <v>0</v>
      </c>
      <c r="AC153" s="15">
        <f t="shared" si="146"/>
        <v>0</v>
      </c>
      <c r="AD153" s="15">
        <f t="shared" si="147"/>
        <v>0</v>
      </c>
      <c r="AE153" s="15">
        <f t="shared" si="148"/>
        <v>0</v>
      </c>
      <c r="AF153" s="19">
        <f t="shared" si="149"/>
        <v>0</v>
      </c>
      <c r="AG153" s="20">
        <f t="shared" si="150"/>
        <v>0</v>
      </c>
      <c r="AH153" s="20"/>
      <c r="AI153" s="16">
        <f t="shared" si="126"/>
        <v>0</v>
      </c>
      <c r="AJ153" s="16">
        <f t="shared" si="109"/>
        <v>0</v>
      </c>
      <c r="AK153" s="16">
        <f t="shared" si="151"/>
        <v>0</v>
      </c>
      <c r="AL153" s="16">
        <f t="shared" ca="1" si="152"/>
        <v>0</v>
      </c>
      <c r="AM153" s="17">
        <f ca="1">IF($F$13,OFFSET(product_specs!$I$5,MIN(10,saving_model!BD153),saving_model!$F$15),0)</f>
        <v>0</v>
      </c>
      <c r="AN153" s="16">
        <f t="shared" si="127"/>
        <v>0</v>
      </c>
      <c r="AO153" s="16">
        <f t="shared" si="161"/>
        <v>0</v>
      </c>
      <c r="AP153" s="16">
        <f t="shared" si="128"/>
        <v>0</v>
      </c>
      <c r="AQ153" s="16">
        <f t="shared" si="153"/>
        <v>0</v>
      </c>
      <c r="AR153" s="16">
        <f t="shared" si="154"/>
        <v>0</v>
      </c>
      <c r="AS153" s="15">
        <f t="shared" si="129"/>
        <v>0</v>
      </c>
      <c r="AT153" s="24">
        <f t="shared" si="130"/>
        <v>0</v>
      </c>
      <c r="AU153" s="15">
        <f t="shared" si="155"/>
        <v>0</v>
      </c>
      <c r="AV153" s="22">
        <f>return!Q137</f>
        <v>6.1898767074939354E-3</v>
      </c>
      <c r="AW153" s="7">
        <f t="shared" si="131"/>
        <v>1.1147436243411903</v>
      </c>
      <c r="AX153" s="7"/>
      <c r="AY153">
        <f t="shared" si="156"/>
        <v>0</v>
      </c>
      <c r="AZ153">
        <f t="shared" si="132"/>
        <v>0</v>
      </c>
      <c r="BA153">
        <f t="shared" si="133"/>
        <v>0</v>
      </c>
      <c r="BB153">
        <f t="shared" si="157"/>
        <v>0</v>
      </c>
      <c r="BD153">
        <f t="shared" si="134"/>
        <v>10</v>
      </c>
      <c r="BE153">
        <f t="shared" si="135"/>
        <v>5</v>
      </c>
      <c r="BF153">
        <f t="shared" si="158"/>
        <v>4.186376770254352E-5</v>
      </c>
      <c r="BG153">
        <f>VLOOKUP(MIN(120,BH153),mortality!$B$4:$H$106,saving_model!BE153+2,FALSE)</f>
        <v>5.0224955861659186E-4</v>
      </c>
      <c r="BH153">
        <f t="shared" si="136"/>
        <v>30</v>
      </c>
      <c r="BI153" s="8">
        <f t="shared" si="159"/>
        <v>1.6821425527395739E-3</v>
      </c>
      <c r="BJ153" s="6">
        <f>VLOOKUP(saving_model!BD153,lapse!$B$4:$C$134,2,FALSE)</f>
        <v>0.02</v>
      </c>
      <c r="BL153">
        <f>discount_curve!K138</f>
        <v>0.87903928559180466</v>
      </c>
    </row>
    <row r="154" spans="1:64" x14ac:dyDescent="0.55000000000000004">
      <c r="A154">
        <f t="shared" si="160"/>
        <v>132</v>
      </c>
      <c r="B154" s="16">
        <f t="shared" ca="1" si="137"/>
        <v>0</v>
      </c>
      <c r="C154" s="16">
        <f t="shared" si="113"/>
        <v>0</v>
      </c>
      <c r="D154">
        <f t="shared" si="138"/>
        <v>0</v>
      </c>
      <c r="E154">
        <f t="shared" ca="1" si="139"/>
        <v>0</v>
      </c>
      <c r="F154" s="19">
        <f t="shared" si="140"/>
        <v>0</v>
      </c>
      <c r="G154">
        <f t="shared" si="114"/>
        <v>0</v>
      </c>
      <c r="H154">
        <f t="shared" si="115"/>
        <v>0</v>
      </c>
      <c r="I154" s="16">
        <f t="shared" si="141"/>
        <v>0</v>
      </c>
      <c r="J154" s="19">
        <f t="shared" si="142"/>
        <v>0</v>
      </c>
      <c r="K154" s="19"/>
      <c r="L154" s="16">
        <f t="shared" si="116"/>
        <v>0</v>
      </c>
      <c r="M154" s="16">
        <f t="shared" ca="1" si="117"/>
        <v>0</v>
      </c>
      <c r="N154" s="16">
        <f t="shared" si="118"/>
        <v>0</v>
      </c>
      <c r="O154" s="16">
        <f t="shared" si="111"/>
        <v>0</v>
      </c>
      <c r="P154" s="16">
        <f t="shared" si="112"/>
        <v>0</v>
      </c>
      <c r="Q154" s="16">
        <f t="shared" ca="1" si="119"/>
        <v>0</v>
      </c>
      <c r="R154">
        <f t="shared" si="120"/>
        <v>0</v>
      </c>
      <c r="S154" s="16">
        <f t="shared" si="121"/>
        <v>0</v>
      </c>
      <c r="T154" s="21">
        <f t="shared" si="122"/>
        <v>0</v>
      </c>
      <c r="U154" s="16">
        <f t="shared" ca="1" si="123"/>
        <v>0</v>
      </c>
      <c r="V154" s="21">
        <f t="shared" ca="1" si="124"/>
        <v>0</v>
      </c>
      <c r="W154" s="16"/>
      <c r="X154" s="16">
        <f t="shared" si="143"/>
        <v>0</v>
      </c>
      <c r="Y154" s="16">
        <f t="shared" si="110"/>
        <v>0</v>
      </c>
      <c r="Z154" s="19">
        <f t="shared" si="125"/>
        <v>0</v>
      </c>
      <c r="AA154" s="15">
        <f t="shared" si="144"/>
        <v>0</v>
      </c>
      <c r="AB154" s="15">
        <f t="shared" si="145"/>
        <v>0</v>
      </c>
      <c r="AC154" s="15">
        <f t="shared" si="146"/>
        <v>0</v>
      </c>
      <c r="AD154" s="15">
        <f t="shared" si="147"/>
        <v>0</v>
      </c>
      <c r="AE154" s="15">
        <f t="shared" si="148"/>
        <v>0</v>
      </c>
      <c r="AF154" s="19">
        <f t="shared" si="149"/>
        <v>0</v>
      </c>
      <c r="AG154" s="20">
        <f t="shared" si="150"/>
        <v>0</v>
      </c>
      <c r="AH154" s="20"/>
      <c r="AI154" s="16">
        <f t="shared" si="126"/>
        <v>0</v>
      </c>
      <c r="AJ154" s="16">
        <f t="shared" si="109"/>
        <v>0</v>
      </c>
      <c r="AK154" s="16">
        <f t="shared" si="151"/>
        <v>0</v>
      </c>
      <c r="AL154" s="16">
        <f t="shared" ca="1" si="152"/>
        <v>0</v>
      </c>
      <c r="AM154" s="17">
        <f ca="1">IF($F$13,OFFSET(product_specs!$I$5,MIN(10,saving_model!BD154),saving_model!$F$15),0)</f>
        <v>0</v>
      </c>
      <c r="AN154" s="16">
        <f t="shared" si="127"/>
        <v>0</v>
      </c>
      <c r="AO154" s="16">
        <f t="shared" si="161"/>
        <v>0</v>
      </c>
      <c r="AP154" s="16">
        <f t="shared" si="128"/>
        <v>0</v>
      </c>
      <c r="AQ154" s="16">
        <f t="shared" si="153"/>
        <v>0</v>
      </c>
      <c r="AR154" s="16">
        <f t="shared" si="154"/>
        <v>0</v>
      </c>
      <c r="AS154" s="15">
        <f t="shared" si="129"/>
        <v>0</v>
      </c>
      <c r="AT154" s="24">
        <f t="shared" si="130"/>
        <v>0</v>
      </c>
      <c r="AU154" s="15">
        <f t="shared" si="155"/>
        <v>0</v>
      </c>
      <c r="AV154" s="22">
        <f>return!Q138</f>
        <v>-3.797403823231682E-3</v>
      </c>
      <c r="AW154" s="7">
        <f t="shared" si="131"/>
        <v>1.1156683466653057</v>
      </c>
      <c r="AX154" s="7"/>
      <c r="AY154">
        <f t="shared" si="156"/>
        <v>0</v>
      </c>
      <c r="AZ154">
        <f t="shared" si="132"/>
        <v>0</v>
      </c>
      <c r="BA154">
        <f t="shared" si="133"/>
        <v>0</v>
      </c>
      <c r="BB154">
        <f t="shared" si="157"/>
        <v>0</v>
      </c>
      <c r="BD154">
        <f t="shared" si="134"/>
        <v>11</v>
      </c>
      <c r="BE154">
        <f t="shared" si="135"/>
        <v>5</v>
      </c>
      <c r="BF154">
        <f t="shared" si="158"/>
        <v>4.3278598782281463E-5</v>
      </c>
      <c r="BG154">
        <f>VLOOKUP(MIN(120,BH154),mortality!$B$4:$H$106,saving_model!BE154+2,FALSE)</f>
        <v>5.1921958276982102E-4</v>
      </c>
      <c r="BH154">
        <f t="shared" si="136"/>
        <v>31</v>
      </c>
      <c r="BI154" s="8">
        <f t="shared" si="159"/>
        <v>1.6821425527395739E-3</v>
      </c>
      <c r="BJ154" s="6">
        <f>VLOOKUP(saving_model!BD154,lapse!$B$4:$C$134,2,FALSE)</f>
        <v>0.02</v>
      </c>
      <c r="BL154">
        <f>discount_curve!K139</f>
        <v>0.87455507863787374</v>
      </c>
    </row>
    <row r="155" spans="1:64" x14ac:dyDescent="0.55000000000000004">
      <c r="A155">
        <f t="shared" si="160"/>
        <v>133</v>
      </c>
      <c r="B155" s="16">
        <f t="shared" ca="1" si="137"/>
        <v>0</v>
      </c>
      <c r="C155" s="16">
        <f t="shared" si="113"/>
        <v>0</v>
      </c>
      <c r="D155">
        <f t="shared" si="138"/>
        <v>0</v>
      </c>
      <c r="E155">
        <f t="shared" ca="1" si="139"/>
        <v>0</v>
      </c>
      <c r="F155" s="19">
        <f t="shared" si="140"/>
        <v>0</v>
      </c>
      <c r="G155">
        <f t="shared" si="114"/>
        <v>0</v>
      </c>
      <c r="H155">
        <f t="shared" si="115"/>
        <v>0</v>
      </c>
      <c r="I155" s="16">
        <f t="shared" si="141"/>
        <v>0</v>
      </c>
      <c r="J155" s="19">
        <f t="shared" si="142"/>
        <v>0</v>
      </c>
      <c r="K155" s="19"/>
      <c r="L155" s="16">
        <f t="shared" si="116"/>
        <v>0</v>
      </c>
      <c r="M155" s="16">
        <f t="shared" ca="1" si="117"/>
        <v>0</v>
      </c>
      <c r="N155" s="16">
        <f t="shared" si="118"/>
        <v>0</v>
      </c>
      <c r="O155" s="16">
        <f t="shared" si="111"/>
        <v>0</v>
      </c>
      <c r="P155" s="16">
        <f t="shared" si="112"/>
        <v>0</v>
      </c>
      <c r="Q155" s="16">
        <f t="shared" ca="1" si="119"/>
        <v>0</v>
      </c>
      <c r="R155">
        <f t="shared" si="120"/>
        <v>0</v>
      </c>
      <c r="S155" s="16">
        <f t="shared" si="121"/>
        <v>0</v>
      </c>
      <c r="T155" s="21">
        <f t="shared" si="122"/>
        <v>0</v>
      </c>
      <c r="U155" s="16">
        <f t="shared" ca="1" si="123"/>
        <v>0</v>
      </c>
      <c r="V155" s="21">
        <f t="shared" ca="1" si="124"/>
        <v>0</v>
      </c>
      <c r="W155" s="16"/>
      <c r="X155" s="16">
        <f t="shared" si="143"/>
        <v>0</v>
      </c>
      <c r="Y155" s="16">
        <f t="shared" si="110"/>
        <v>0</v>
      </c>
      <c r="Z155" s="19">
        <f t="shared" si="125"/>
        <v>0</v>
      </c>
      <c r="AA155" s="15">
        <f t="shared" si="144"/>
        <v>0</v>
      </c>
      <c r="AB155" s="15">
        <f t="shared" si="145"/>
        <v>0</v>
      </c>
      <c r="AC155" s="15">
        <f t="shared" si="146"/>
        <v>0</v>
      </c>
      <c r="AD155" s="15">
        <f t="shared" si="147"/>
        <v>0</v>
      </c>
      <c r="AE155" s="15">
        <f t="shared" si="148"/>
        <v>0</v>
      </c>
      <c r="AF155" s="19">
        <f t="shared" si="149"/>
        <v>0</v>
      </c>
      <c r="AG155" s="20">
        <f t="shared" si="150"/>
        <v>0</v>
      </c>
      <c r="AH155" s="20"/>
      <c r="AI155" s="16">
        <f t="shared" si="126"/>
        <v>0</v>
      </c>
      <c r="AJ155" s="16">
        <f t="shared" si="109"/>
        <v>0</v>
      </c>
      <c r="AK155" s="16">
        <f t="shared" si="151"/>
        <v>0</v>
      </c>
      <c r="AL155" s="16">
        <f t="shared" ca="1" si="152"/>
        <v>0</v>
      </c>
      <c r="AM155" s="17">
        <f ca="1">IF($F$13,OFFSET(product_specs!$I$5,MIN(10,saving_model!BD155),saving_model!$F$15),0)</f>
        <v>0</v>
      </c>
      <c r="AN155" s="16">
        <f t="shared" si="127"/>
        <v>0</v>
      </c>
      <c r="AO155" s="16">
        <f t="shared" si="161"/>
        <v>0</v>
      </c>
      <c r="AP155" s="16">
        <f t="shared" si="128"/>
        <v>0</v>
      </c>
      <c r="AQ155" s="16">
        <f t="shared" si="153"/>
        <v>0</v>
      </c>
      <c r="AR155" s="16">
        <f t="shared" si="154"/>
        <v>0</v>
      </c>
      <c r="AS155" s="15">
        <f t="shared" si="129"/>
        <v>0</v>
      </c>
      <c r="AT155" s="24">
        <f t="shared" si="130"/>
        <v>0</v>
      </c>
      <c r="AU155" s="15">
        <f t="shared" si="155"/>
        <v>0</v>
      </c>
      <c r="AV155" s="22">
        <f>return!Q139</f>
        <v>2.654050808181152E-3</v>
      </c>
      <c r="AW155" s="7">
        <f t="shared" si="131"/>
        <v>1.1165938360818342</v>
      </c>
      <c r="AX155" s="7"/>
      <c r="AY155">
        <f t="shared" si="156"/>
        <v>0</v>
      </c>
      <c r="AZ155">
        <f t="shared" si="132"/>
        <v>0</v>
      </c>
      <c r="BA155">
        <f t="shared" si="133"/>
        <v>0</v>
      </c>
      <c r="BB155">
        <f t="shared" si="157"/>
        <v>0</v>
      </c>
      <c r="BD155">
        <f t="shared" si="134"/>
        <v>11</v>
      </c>
      <c r="BE155">
        <f t="shared" si="135"/>
        <v>5</v>
      </c>
      <c r="BF155">
        <f t="shared" si="158"/>
        <v>4.3278598782281463E-5</v>
      </c>
      <c r="BG155">
        <f>VLOOKUP(MIN(120,BH155),mortality!$B$4:$H$106,saving_model!BE155+2,FALSE)</f>
        <v>5.1921958276982102E-4</v>
      </c>
      <c r="BH155">
        <f t="shared" si="136"/>
        <v>31</v>
      </c>
      <c r="BI155" s="8">
        <f t="shared" si="159"/>
        <v>1.6821425527395739E-3</v>
      </c>
      <c r="BJ155" s="6">
        <f>VLOOKUP(saving_model!BD155,lapse!$B$4:$C$134,2,FALSE)</f>
        <v>0.02</v>
      </c>
      <c r="BL155">
        <f>discount_curve!K140</f>
        <v>0.87366745843009108</v>
      </c>
    </row>
    <row r="156" spans="1:64" x14ac:dyDescent="0.55000000000000004">
      <c r="A156">
        <f t="shared" si="160"/>
        <v>134</v>
      </c>
      <c r="B156" s="16">
        <f t="shared" ca="1" si="137"/>
        <v>0</v>
      </c>
      <c r="C156" s="16">
        <f t="shared" si="113"/>
        <v>0</v>
      </c>
      <c r="D156">
        <f t="shared" si="138"/>
        <v>0</v>
      </c>
      <c r="E156">
        <f t="shared" ca="1" si="139"/>
        <v>0</v>
      </c>
      <c r="F156" s="19">
        <f t="shared" si="140"/>
        <v>0</v>
      </c>
      <c r="G156">
        <f t="shared" si="114"/>
        <v>0</v>
      </c>
      <c r="H156">
        <f t="shared" si="115"/>
        <v>0</v>
      </c>
      <c r="I156" s="16">
        <f t="shared" si="141"/>
        <v>0</v>
      </c>
      <c r="J156" s="19">
        <f t="shared" si="142"/>
        <v>0</v>
      </c>
      <c r="K156" s="19"/>
      <c r="L156" s="16">
        <f t="shared" si="116"/>
        <v>0</v>
      </c>
      <c r="M156" s="16">
        <f t="shared" ca="1" si="117"/>
        <v>0</v>
      </c>
      <c r="N156" s="16">
        <f t="shared" si="118"/>
        <v>0</v>
      </c>
      <c r="O156" s="16">
        <f t="shared" si="111"/>
        <v>0</v>
      </c>
      <c r="P156" s="16">
        <f t="shared" si="112"/>
        <v>0</v>
      </c>
      <c r="Q156" s="16">
        <f t="shared" ca="1" si="119"/>
        <v>0</v>
      </c>
      <c r="R156">
        <f t="shared" si="120"/>
        <v>0</v>
      </c>
      <c r="S156" s="16">
        <f t="shared" si="121"/>
        <v>0</v>
      </c>
      <c r="T156" s="21">
        <f t="shared" si="122"/>
        <v>0</v>
      </c>
      <c r="U156" s="16">
        <f t="shared" ca="1" si="123"/>
        <v>0</v>
      </c>
      <c r="V156" s="21">
        <f t="shared" ca="1" si="124"/>
        <v>0</v>
      </c>
      <c r="W156" s="16"/>
      <c r="X156" s="16">
        <f t="shared" si="143"/>
        <v>0</v>
      </c>
      <c r="Y156" s="16">
        <f t="shared" si="110"/>
        <v>0</v>
      </c>
      <c r="Z156" s="19">
        <f t="shared" si="125"/>
        <v>0</v>
      </c>
      <c r="AA156" s="15">
        <f t="shared" si="144"/>
        <v>0</v>
      </c>
      <c r="AB156" s="15">
        <f t="shared" si="145"/>
        <v>0</v>
      </c>
      <c r="AC156" s="15">
        <f t="shared" si="146"/>
        <v>0</v>
      </c>
      <c r="AD156" s="15">
        <f t="shared" si="147"/>
        <v>0</v>
      </c>
      <c r="AE156" s="15">
        <f t="shared" si="148"/>
        <v>0</v>
      </c>
      <c r="AF156" s="19">
        <f t="shared" si="149"/>
        <v>0</v>
      </c>
      <c r="AG156" s="20">
        <f t="shared" si="150"/>
        <v>0</v>
      </c>
      <c r="AH156" s="20"/>
      <c r="AI156" s="16">
        <f t="shared" si="126"/>
        <v>0</v>
      </c>
      <c r="AJ156" s="16">
        <f t="shared" si="109"/>
        <v>0</v>
      </c>
      <c r="AK156" s="16">
        <f t="shared" si="151"/>
        <v>0</v>
      </c>
      <c r="AL156" s="16">
        <f t="shared" ca="1" si="152"/>
        <v>0</v>
      </c>
      <c r="AM156" s="17">
        <f ca="1">IF($F$13,OFFSET(product_specs!$I$5,MIN(10,saving_model!BD156),saving_model!$F$15),0)</f>
        <v>0</v>
      </c>
      <c r="AN156" s="16">
        <f t="shared" si="127"/>
        <v>0</v>
      </c>
      <c r="AO156" s="16">
        <f t="shared" si="161"/>
        <v>0</v>
      </c>
      <c r="AP156" s="16">
        <f t="shared" si="128"/>
        <v>0</v>
      </c>
      <c r="AQ156" s="16">
        <f t="shared" si="153"/>
        <v>0</v>
      </c>
      <c r="AR156" s="16">
        <f t="shared" si="154"/>
        <v>0</v>
      </c>
      <c r="AS156" s="15">
        <f t="shared" si="129"/>
        <v>0</v>
      </c>
      <c r="AT156" s="24">
        <f t="shared" si="130"/>
        <v>0</v>
      </c>
      <c r="AU156" s="15">
        <f t="shared" si="155"/>
        <v>0</v>
      </c>
      <c r="AV156" s="22">
        <f>return!Q140</f>
        <v>-4.3196448695894674E-3</v>
      </c>
      <c r="AW156" s="7">
        <f t="shared" si="131"/>
        <v>1.1175200932271081</v>
      </c>
      <c r="AX156" s="7"/>
      <c r="AY156">
        <f t="shared" si="156"/>
        <v>0</v>
      </c>
      <c r="AZ156">
        <f t="shared" si="132"/>
        <v>0</v>
      </c>
      <c r="BA156">
        <f t="shared" si="133"/>
        <v>0</v>
      </c>
      <c r="BB156">
        <f t="shared" si="157"/>
        <v>0</v>
      </c>
      <c r="BD156">
        <f t="shared" si="134"/>
        <v>11</v>
      </c>
      <c r="BE156">
        <f t="shared" si="135"/>
        <v>5</v>
      </c>
      <c r="BF156">
        <f t="shared" si="158"/>
        <v>4.3278598782281463E-5</v>
      </c>
      <c r="BG156">
        <f>VLOOKUP(MIN(120,BH156),mortality!$B$4:$H$106,saving_model!BE156+2,FALSE)</f>
        <v>5.1921958276982102E-4</v>
      </c>
      <c r="BH156">
        <f t="shared" si="136"/>
        <v>31</v>
      </c>
      <c r="BI156" s="8">
        <f t="shared" si="159"/>
        <v>1.6821425527395739E-3</v>
      </c>
      <c r="BJ156" s="6">
        <f>VLOOKUP(saving_model!BD156,lapse!$B$4:$C$134,2,FALSE)</f>
        <v>0.02</v>
      </c>
      <c r="BL156">
        <f>discount_curve!K141</f>
        <v>0.87278073910282727</v>
      </c>
    </row>
    <row r="157" spans="1:64" x14ac:dyDescent="0.55000000000000004">
      <c r="A157">
        <f t="shared" si="160"/>
        <v>135</v>
      </c>
      <c r="B157" s="16">
        <f t="shared" ca="1" si="137"/>
        <v>0</v>
      </c>
      <c r="C157" s="16">
        <f t="shared" si="113"/>
        <v>0</v>
      </c>
      <c r="D157">
        <f t="shared" si="138"/>
        <v>0</v>
      </c>
      <c r="E157">
        <f t="shared" ca="1" si="139"/>
        <v>0</v>
      </c>
      <c r="F157" s="19">
        <f t="shared" si="140"/>
        <v>0</v>
      </c>
      <c r="G157">
        <f t="shared" si="114"/>
        <v>0</v>
      </c>
      <c r="H157">
        <f t="shared" si="115"/>
        <v>0</v>
      </c>
      <c r="I157" s="16">
        <f t="shared" si="141"/>
        <v>0</v>
      </c>
      <c r="J157" s="19">
        <f t="shared" si="142"/>
        <v>0</v>
      </c>
      <c r="K157" s="19"/>
      <c r="L157" s="16">
        <f t="shared" si="116"/>
        <v>0</v>
      </c>
      <c r="M157" s="16">
        <f t="shared" ca="1" si="117"/>
        <v>0</v>
      </c>
      <c r="N157" s="16">
        <f t="shared" si="118"/>
        <v>0</v>
      </c>
      <c r="O157" s="16">
        <f t="shared" si="111"/>
        <v>0</v>
      </c>
      <c r="P157" s="16">
        <f t="shared" si="112"/>
        <v>0</v>
      </c>
      <c r="Q157" s="16">
        <f t="shared" ca="1" si="119"/>
        <v>0</v>
      </c>
      <c r="R157">
        <f t="shared" si="120"/>
        <v>0</v>
      </c>
      <c r="S157" s="16">
        <f t="shared" si="121"/>
        <v>0</v>
      </c>
      <c r="T157" s="21">
        <f t="shared" si="122"/>
        <v>0</v>
      </c>
      <c r="U157" s="16">
        <f t="shared" ca="1" si="123"/>
        <v>0</v>
      </c>
      <c r="V157" s="21">
        <f t="shared" ca="1" si="124"/>
        <v>0</v>
      </c>
      <c r="W157" s="16"/>
      <c r="X157" s="16">
        <f t="shared" si="143"/>
        <v>0</v>
      </c>
      <c r="Y157" s="16">
        <f t="shared" si="110"/>
        <v>0</v>
      </c>
      <c r="Z157" s="19">
        <f t="shared" si="125"/>
        <v>0</v>
      </c>
      <c r="AA157" s="15">
        <f t="shared" si="144"/>
        <v>0</v>
      </c>
      <c r="AB157" s="15">
        <f t="shared" si="145"/>
        <v>0</v>
      </c>
      <c r="AC157" s="15">
        <f t="shared" si="146"/>
        <v>0</v>
      </c>
      <c r="AD157" s="15">
        <f t="shared" si="147"/>
        <v>0</v>
      </c>
      <c r="AE157" s="15">
        <f t="shared" si="148"/>
        <v>0</v>
      </c>
      <c r="AF157" s="19">
        <f t="shared" si="149"/>
        <v>0</v>
      </c>
      <c r="AG157" s="20">
        <f t="shared" si="150"/>
        <v>0</v>
      </c>
      <c r="AH157" s="20"/>
      <c r="AI157" s="16">
        <f t="shared" si="126"/>
        <v>0</v>
      </c>
      <c r="AJ157" s="16">
        <f t="shared" ref="AJ157:AJ220" si="162">$C$13*IF(A157&lt;$C$10*12,1,0)</f>
        <v>0</v>
      </c>
      <c r="AK157" s="16">
        <f t="shared" si="151"/>
        <v>0</v>
      </c>
      <c r="AL157" s="16">
        <f t="shared" ca="1" si="152"/>
        <v>0</v>
      </c>
      <c r="AM157" s="17">
        <f ca="1">IF($F$13,OFFSET(product_specs!$I$5,MIN(10,saving_model!BD157),saving_model!$F$15),0)</f>
        <v>0</v>
      </c>
      <c r="AN157" s="16">
        <f t="shared" si="127"/>
        <v>0</v>
      </c>
      <c r="AO157" s="16">
        <f t="shared" si="161"/>
        <v>0</v>
      </c>
      <c r="AP157" s="16">
        <f t="shared" si="128"/>
        <v>0</v>
      </c>
      <c r="AQ157" s="16">
        <f t="shared" si="153"/>
        <v>0</v>
      </c>
      <c r="AR157" s="16">
        <f t="shared" si="154"/>
        <v>0</v>
      </c>
      <c r="AS157" s="15">
        <f t="shared" si="129"/>
        <v>0</v>
      </c>
      <c r="AT157" s="24">
        <f t="shared" si="130"/>
        <v>0</v>
      </c>
      <c r="AU157" s="15">
        <f t="shared" si="155"/>
        <v>0</v>
      </c>
      <c r="AV157" s="22">
        <f>return!Q141</f>
        <v>4.4412562442748271E-3</v>
      </c>
      <c r="AW157" s="7">
        <f t="shared" si="131"/>
        <v>1.1184471187379876</v>
      </c>
      <c r="AX157" s="7"/>
      <c r="AY157">
        <f t="shared" si="156"/>
        <v>0</v>
      </c>
      <c r="AZ157">
        <f t="shared" si="132"/>
        <v>0</v>
      </c>
      <c r="BA157">
        <f t="shared" si="133"/>
        <v>0</v>
      </c>
      <c r="BB157">
        <f t="shared" si="157"/>
        <v>0</v>
      </c>
      <c r="BD157">
        <f t="shared" si="134"/>
        <v>11</v>
      </c>
      <c r="BE157">
        <f t="shared" si="135"/>
        <v>5</v>
      </c>
      <c r="BF157">
        <f t="shared" si="158"/>
        <v>4.3278598782281463E-5</v>
      </c>
      <c r="BG157">
        <f>VLOOKUP(MIN(120,BH157),mortality!$B$4:$H$106,saving_model!BE157+2,FALSE)</f>
        <v>5.1921958276982102E-4</v>
      </c>
      <c r="BH157">
        <f t="shared" si="136"/>
        <v>31</v>
      </c>
      <c r="BI157" s="8">
        <f t="shared" si="159"/>
        <v>1.6821425527395739E-3</v>
      </c>
      <c r="BJ157" s="6">
        <f>VLOOKUP(saving_model!BD157,lapse!$B$4:$C$134,2,FALSE)</f>
        <v>0.02</v>
      </c>
      <c r="BL157">
        <f>discount_curve!K142</f>
        <v>0.87189491974174393</v>
      </c>
    </row>
    <row r="158" spans="1:64" x14ac:dyDescent="0.55000000000000004">
      <c r="A158">
        <f t="shared" si="160"/>
        <v>136</v>
      </c>
      <c r="B158" s="16">
        <f t="shared" ca="1" si="137"/>
        <v>0</v>
      </c>
      <c r="C158" s="16">
        <f t="shared" si="113"/>
        <v>0</v>
      </c>
      <c r="D158">
        <f t="shared" si="138"/>
        <v>0</v>
      </c>
      <c r="E158">
        <f t="shared" ca="1" si="139"/>
        <v>0</v>
      </c>
      <c r="F158" s="19">
        <f t="shared" si="140"/>
        <v>0</v>
      </c>
      <c r="G158">
        <f t="shared" si="114"/>
        <v>0</v>
      </c>
      <c r="H158">
        <f t="shared" si="115"/>
        <v>0</v>
      </c>
      <c r="I158" s="16">
        <f t="shared" si="141"/>
        <v>0</v>
      </c>
      <c r="J158" s="19">
        <f t="shared" si="142"/>
        <v>0</v>
      </c>
      <c r="K158" s="19"/>
      <c r="L158" s="16">
        <f t="shared" si="116"/>
        <v>0</v>
      </c>
      <c r="M158" s="16">
        <f t="shared" ca="1" si="117"/>
        <v>0</v>
      </c>
      <c r="N158" s="16">
        <f t="shared" si="118"/>
        <v>0</v>
      </c>
      <c r="O158" s="16">
        <f t="shared" si="111"/>
        <v>0</v>
      </c>
      <c r="P158" s="16">
        <f t="shared" si="112"/>
        <v>0</v>
      </c>
      <c r="Q158" s="16">
        <f t="shared" ca="1" si="119"/>
        <v>0</v>
      </c>
      <c r="R158">
        <f t="shared" si="120"/>
        <v>0</v>
      </c>
      <c r="S158" s="16">
        <f t="shared" si="121"/>
        <v>0</v>
      </c>
      <c r="T158" s="21">
        <f t="shared" si="122"/>
        <v>0</v>
      </c>
      <c r="U158" s="16">
        <f t="shared" ca="1" si="123"/>
        <v>0</v>
      </c>
      <c r="V158" s="21">
        <f t="shared" ca="1" si="124"/>
        <v>0</v>
      </c>
      <c r="W158" s="16"/>
      <c r="X158" s="16">
        <f t="shared" si="143"/>
        <v>0</v>
      </c>
      <c r="Y158" s="16">
        <f t="shared" si="110"/>
        <v>0</v>
      </c>
      <c r="Z158" s="19">
        <f t="shared" si="125"/>
        <v>0</v>
      </c>
      <c r="AA158" s="15">
        <f t="shared" si="144"/>
        <v>0</v>
      </c>
      <c r="AB158" s="15">
        <f t="shared" si="145"/>
        <v>0</v>
      </c>
      <c r="AC158" s="15">
        <f t="shared" si="146"/>
        <v>0</v>
      </c>
      <c r="AD158" s="15">
        <f t="shared" si="147"/>
        <v>0</v>
      </c>
      <c r="AE158" s="15">
        <f t="shared" si="148"/>
        <v>0</v>
      </c>
      <c r="AF158" s="19">
        <f t="shared" si="149"/>
        <v>0</v>
      </c>
      <c r="AG158" s="20">
        <f t="shared" si="150"/>
        <v>0</v>
      </c>
      <c r="AH158" s="20"/>
      <c r="AI158" s="16">
        <f t="shared" si="126"/>
        <v>0</v>
      </c>
      <c r="AJ158" s="16">
        <f t="shared" si="162"/>
        <v>0</v>
      </c>
      <c r="AK158" s="16">
        <f t="shared" si="151"/>
        <v>0</v>
      </c>
      <c r="AL158" s="16">
        <f t="shared" ca="1" si="152"/>
        <v>0</v>
      </c>
      <c r="AM158" s="17">
        <f ca="1">IF($F$13,OFFSET(product_specs!$I$5,MIN(10,saving_model!BD158),saving_model!$F$15),0)</f>
        <v>0</v>
      </c>
      <c r="AN158" s="16">
        <f t="shared" si="127"/>
        <v>0</v>
      </c>
      <c r="AO158" s="16">
        <f t="shared" si="161"/>
        <v>0</v>
      </c>
      <c r="AP158" s="16">
        <f t="shared" si="128"/>
        <v>0</v>
      </c>
      <c r="AQ158" s="16">
        <f t="shared" si="153"/>
        <v>0</v>
      </c>
      <c r="AR158" s="16">
        <f t="shared" si="154"/>
        <v>0</v>
      </c>
      <c r="AS158" s="15">
        <f t="shared" si="129"/>
        <v>0</v>
      </c>
      <c r="AT158" s="24">
        <f t="shared" si="130"/>
        <v>0</v>
      </c>
      <c r="AU158" s="15">
        <f t="shared" si="155"/>
        <v>0</v>
      </c>
      <c r="AV158" s="22">
        <f>return!Q142</f>
        <v>1.917341466805178E-2</v>
      </c>
      <c r="AW158" s="7">
        <f t="shared" si="131"/>
        <v>1.1193749132518613</v>
      </c>
      <c r="AX158" s="7"/>
      <c r="AY158">
        <f t="shared" si="156"/>
        <v>0</v>
      </c>
      <c r="AZ158">
        <f t="shared" si="132"/>
        <v>0</v>
      </c>
      <c r="BA158">
        <f t="shared" si="133"/>
        <v>0</v>
      </c>
      <c r="BB158">
        <f t="shared" si="157"/>
        <v>0</v>
      </c>
      <c r="BD158">
        <f t="shared" si="134"/>
        <v>11</v>
      </c>
      <c r="BE158">
        <f t="shared" si="135"/>
        <v>5</v>
      </c>
      <c r="BF158">
        <f t="shared" si="158"/>
        <v>4.3278598782281463E-5</v>
      </c>
      <c r="BG158">
        <f>VLOOKUP(MIN(120,BH158),mortality!$B$4:$H$106,saving_model!BE158+2,FALSE)</f>
        <v>5.1921958276982102E-4</v>
      </c>
      <c r="BH158">
        <f t="shared" si="136"/>
        <v>31</v>
      </c>
      <c r="BI158" s="8">
        <f t="shared" si="159"/>
        <v>1.6821425527395739E-3</v>
      </c>
      <c r="BJ158" s="6">
        <f>VLOOKUP(saving_model!BD158,lapse!$B$4:$C$134,2,FALSE)</f>
        <v>0.02</v>
      </c>
      <c r="BL158">
        <f>discount_curve!K143</f>
        <v>0.8710099994334296</v>
      </c>
    </row>
    <row r="159" spans="1:64" x14ac:dyDescent="0.55000000000000004">
      <c r="A159">
        <f t="shared" si="160"/>
        <v>137</v>
      </c>
      <c r="B159" s="16">
        <f t="shared" ca="1" si="137"/>
        <v>0</v>
      </c>
      <c r="C159" s="16">
        <f t="shared" si="113"/>
        <v>0</v>
      </c>
      <c r="D159">
        <f t="shared" si="138"/>
        <v>0</v>
      </c>
      <c r="E159">
        <f t="shared" ca="1" si="139"/>
        <v>0</v>
      </c>
      <c r="F159" s="19">
        <f t="shared" si="140"/>
        <v>0</v>
      </c>
      <c r="G159">
        <f t="shared" si="114"/>
        <v>0</v>
      </c>
      <c r="H159">
        <f t="shared" si="115"/>
        <v>0</v>
      </c>
      <c r="I159" s="16">
        <f t="shared" si="141"/>
        <v>0</v>
      </c>
      <c r="J159" s="19">
        <f t="shared" si="142"/>
        <v>0</v>
      </c>
      <c r="K159" s="19"/>
      <c r="L159" s="16">
        <f t="shared" si="116"/>
        <v>0</v>
      </c>
      <c r="M159" s="16">
        <f t="shared" ca="1" si="117"/>
        <v>0</v>
      </c>
      <c r="N159" s="16">
        <f t="shared" si="118"/>
        <v>0</v>
      </c>
      <c r="O159" s="16">
        <f t="shared" si="111"/>
        <v>0</v>
      </c>
      <c r="P159" s="16">
        <f t="shared" si="112"/>
        <v>0</v>
      </c>
      <c r="Q159" s="16">
        <f t="shared" ca="1" si="119"/>
        <v>0</v>
      </c>
      <c r="R159">
        <f t="shared" si="120"/>
        <v>0</v>
      </c>
      <c r="S159" s="16">
        <f t="shared" si="121"/>
        <v>0</v>
      </c>
      <c r="T159" s="21">
        <f t="shared" si="122"/>
        <v>0</v>
      </c>
      <c r="U159" s="16">
        <f t="shared" ca="1" si="123"/>
        <v>0</v>
      </c>
      <c r="V159" s="21">
        <f t="shared" ca="1" si="124"/>
        <v>0</v>
      </c>
      <c r="W159" s="16"/>
      <c r="X159" s="16">
        <f t="shared" si="143"/>
        <v>0</v>
      </c>
      <c r="Y159" s="16">
        <f t="shared" si="110"/>
        <v>0</v>
      </c>
      <c r="Z159" s="19">
        <f t="shared" si="125"/>
        <v>0</v>
      </c>
      <c r="AA159" s="15">
        <f t="shared" si="144"/>
        <v>0</v>
      </c>
      <c r="AB159" s="15">
        <f t="shared" si="145"/>
        <v>0</v>
      </c>
      <c r="AC159" s="15">
        <f t="shared" si="146"/>
        <v>0</v>
      </c>
      <c r="AD159" s="15">
        <f t="shared" si="147"/>
        <v>0</v>
      </c>
      <c r="AE159" s="15">
        <f t="shared" si="148"/>
        <v>0</v>
      </c>
      <c r="AF159" s="19">
        <f t="shared" si="149"/>
        <v>0</v>
      </c>
      <c r="AG159" s="20">
        <f t="shared" si="150"/>
        <v>0</v>
      </c>
      <c r="AH159" s="20"/>
      <c r="AI159" s="16">
        <f t="shared" si="126"/>
        <v>0</v>
      </c>
      <c r="AJ159" s="16">
        <f t="shared" si="162"/>
        <v>0</v>
      </c>
      <c r="AK159" s="16">
        <f t="shared" si="151"/>
        <v>0</v>
      </c>
      <c r="AL159" s="16">
        <f t="shared" ca="1" si="152"/>
        <v>0</v>
      </c>
      <c r="AM159" s="17">
        <f ca="1">IF($F$13,OFFSET(product_specs!$I$5,MIN(10,saving_model!BD159),saving_model!$F$15),0)</f>
        <v>0</v>
      </c>
      <c r="AN159" s="16">
        <f t="shared" si="127"/>
        <v>0</v>
      </c>
      <c r="AO159" s="16">
        <f t="shared" si="161"/>
        <v>0</v>
      </c>
      <c r="AP159" s="16">
        <f t="shared" si="128"/>
        <v>0</v>
      </c>
      <c r="AQ159" s="16">
        <f t="shared" si="153"/>
        <v>0</v>
      </c>
      <c r="AR159" s="16">
        <f t="shared" si="154"/>
        <v>0</v>
      </c>
      <c r="AS159" s="15">
        <f t="shared" si="129"/>
        <v>0</v>
      </c>
      <c r="AT159" s="24">
        <f t="shared" si="130"/>
        <v>0</v>
      </c>
      <c r="AU159" s="15">
        <f t="shared" si="155"/>
        <v>0</v>
      </c>
      <c r="AV159" s="22">
        <f>return!Q143</f>
        <v>-3.6934744121731589E-3</v>
      </c>
      <c r="AW159" s="7">
        <f t="shared" si="131"/>
        <v>1.1203034774066467</v>
      </c>
      <c r="AX159" s="7"/>
      <c r="AY159">
        <f t="shared" si="156"/>
        <v>0</v>
      </c>
      <c r="AZ159">
        <f t="shared" si="132"/>
        <v>0</v>
      </c>
      <c r="BA159">
        <f t="shared" si="133"/>
        <v>0</v>
      </c>
      <c r="BB159">
        <f t="shared" si="157"/>
        <v>0</v>
      </c>
      <c r="BD159">
        <f t="shared" si="134"/>
        <v>11</v>
      </c>
      <c r="BE159">
        <f t="shared" si="135"/>
        <v>5</v>
      </c>
      <c r="BF159">
        <f t="shared" si="158"/>
        <v>4.3278598782281463E-5</v>
      </c>
      <c r="BG159">
        <f>VLOOKUP(MIN(120,BH159),mortality!$B$4:$H$106,saving_model!BE159+2,FALSE)</f>
        <v>5.1921958276982102E-4</v>
      </c>
      <c r="BH159">
        <f t="shared" si="136"/>
        <v>31</v>
      </c>
      <c r="BI159" s="8">
        <f t="shared" si="159"/>
        <v>1.6821425527395739E-3</v>
      </c>
      <c r="BJ159" s="6">
        <f>VLOOKUP(saving_model!BD159,lapse!$B$4:$C$134,2,FALSE)</f>
        <v>0.02</v>
      </c>
      <c r="BL159">
        <f>discount_curve!K144</f>
        <v>0.87012597726540086</v>
      </c>
    </row>
    <row r="160" spans="1:64" x14ac:dyDescent="0.55000000000000004">
      <c r="A160">
        <f t="shared" si="160"/>
        <v>138</v>
      </c>
      <c r="B160" s="16">
        <f t="shared" ca="1" si="137"/>
        <v>0</v>
      </c>
      <c r="C160" s="16">
        <f t="shared" si="113"/>
        <v>0</v>
      </c>
      <c r="D160">
        <f t="shared" si="138"/>
        <v>0</v>
      </c>
      <c r="E160">
        <f t="shared" ca="1" si="139"/>
        <v>0</v>
      </c>
      <c r="F160" s="19">
        <f t="shared" si="140"/>
        <v>0</v>
      </c>
      <c r="G160">
        <f t="shared" si="114"/>
        <v>0</v>
      </c>
      <c r="H160">
        <f t="shared" si="115"/>
        <v>0</v>
      </c>
      <c r="I160" s="16">
        <f t="shared" si="141"/>
        <v>0</v>
      </c>
      <c r="J160" s="19">
        <f t="shared" si="142"/>
        <v>0</v>
      </c>
      <c r="K160" s="19"/>
      <c r="L160" s="16">
        <f t="shared" si="116"/>
        <v>0</v>
      </c>
      <c r="M160" s="16">
        <f t="shared" ca="1" si="117"/>
        <v>0</v>
      </c>
      <c r="N160" s="16">
        <f t="shared" si="118"/>
        <v>0</v>
      </c>
      <c r="O160" s="16">
        <f t="shared" si="111"/>
        <v>0</v>
      </c>
      <c r="P160" s="16">
        <f t="shared" si="112"/>
        <v>0</v>
      </c>
      <c r="Q160" s="16">
        <f t="shared" ca="1" si="119"/>
        <v>0</v>
      </c>
      <c r="R160">
        <f t="shared" si="120"/>
        <v>0</v>
      </c>
      <c r="S160" s="16">
        <f t="shared" si="121"/>
        <v>0</v>
      </c>
      <c r="T160" s="21">
        <f t="shared" si="122"/>
        <v>0</v>
      </c>
      <c r="U160" s="16">
        <f t="shared" ca="1" si="123"/>
        <v>0</v>
      </c>
      <c r="V160" s="21">
        <f t="shared" ca="1" si="124"/>
        <v>0</v>
      </c>
      <c r="W160" s="16"/>
      <c r="X160" s="16">
        <f t="shared" si="143"/>
        <v>0</v>
      </c>
      <c r="Y160" s="16">
        <f t="shared" si="110"/>
        <v>0</v>
      </c>
      <c r="Z160" s="19">
        <f t="shared" si="125"/>
        <v>0</v>
      </c>
      <c r="AA160" s="15">
        <f t="shared" si="144"/>
        <v>0</v>
      </c>
      <c r="AB160" s="15">
        <f t="shared" si="145"/>
        <v>0</v>
      </c>
      <c r="AC160" s="15">
        <f t="shared" si="146"/>
        <v>0</v>
      </c>
      <c r="AD160" s="15">
        <f t="shared" si="147"/>
        <v>0</v>
      </c>
      <c r="AE160" s="15">
        <f t="shared" si="148"/>
        <v>0</v>
      </c>
      <c r="AF160" s="19">
        <f t="shared" si="149"/>
        <v>0</v>
      </c>
      <c r="AG160" s="20">
        <f t="shared" si="150"/>
        <v>0</v>
      </c>
      <c r="AH160" s="20"/>
      <c r="AI160" s="16">
        <f t="shared" si="126"/>
        <v>0</v>
      </c>
      <c r="AJ160" s="16">
        <f t="shared" si="162"/>
        <v>0</v>
      </c>
      <c r="AK160" s="16">
        <f t="shared" si="151"/>
        <v>0</v>
      </c>
      <c r="AL160" s="16">
        <f t="shared" ca="1" si="152"/>
        <v>0</v>
      </c>
      <c r="AM160" s="17">
        <f ca="1">IF($F$13,OFFSET(product_specs!$I$5,MIN(10,saving_model!BD160),saving_model!$F$15),0)</f>
        <v>0</v>
      </c>
      <c r="AN160" s="16">
        <f t="shared" si="127"/>
        <v>0</v>
      </c>
      <c r="AO160" s="16">
        <f t="shared" si="161"/>
        <v>0</v>
      </c>
      <c r="AP160" s="16">
        <f t="shared" si="128"/>
        <v>0</v>
      </c>
      <c r="AQ160" s="16">
        <f t="shared" si="153"/>
        <v>0</v>
      </c>
      <c r="AR160" s="16">
        <f t="shared" si="154"/>
        <v>0</v>
      </c>
      <c r="AS160" s="15">
        <f t="shared" si="129"/>
        <v>0</v>
      </c>
      <c r="AT160" s="24">
        <f t="shared" si="130"/>
        <v>0</v>
      </c>
      <c r="AU160" s="15">
        <f t="shared" si="155"/>
        <v>0</v>
      </c>
      <c r="AV160" s="22">
        <f>return!Q144</f>
        <v>9.5809572172651514E-3</v>
      </c>
      <c r="AW160" s="7">
        <f t="shared" si="131"/>
        <v>1.1212328118407902</v>
      </c>
      <c r="AX160" s="7"/>
      <c r="AY160">
        <f t="shared" si="156"/>
        <v>0</v>
      </c>
      <c r="AZ160">
        <f t="shared" si="132"/>
        <v>0</v>
      </c>
      <c r="BA160">
        <f t="shared" si="133"/>
        <v>0</v>
      </c>
      <c r="BB160">
        <f t="shared" si="157"/>
        <v>0</v>
      </c>
      <c r="BD160">
        <f t="shared" si="134"/>
        <v>11</v>
      </c>
      <c r="BE160">
        <f t="shared" si="135"/>
        <v>5</v>
      </c>
      <c r="BF160">
        <f t="shared" si="158"/>
        <v>4.3278598782281463E-5</v>
      </c>
      <c r="BG160">
        <f>VLOOKUP(MIN(120,BH160),mortality!$B$4:$H$106,saving_model!BE160+2,FALSE)</f>
        <v>5.1921958276982102E-4</v>
      </c>
      <c r="BH160">
        <f t="shared" si="136"/>
        <v>31</v>
      </c>
      <c r="BI160" s="8">
        <f t="shared" si="159"/>
        <v>1.6821425527395739E-3</v>
      </c>
      <c r="BJ160" s="6">
        <f>VLOOKUP(saving_model!BD160,lapse!$B$4:$C$134,2,FALSE)</f>
        <v>0.02</v>
      </c>
      <c r="BL160">
        <f>discount_curve!K145</f>
        <v>0.86924285232609977</v>
      </c>
    </row>
    <row r="161" spans="1:64" x14ac:dyDescent="0.55000000000000004">
      <c r="A161">
        <f t="shared" si="160"/>
        <v>139</v>
      </c>
      <c r="B161" s="16">
        <f t="shared" ca="1" si="137"/>
        <v>0</v>
      </c>
      <c r="C161" s="16">
        <f t="shared" si="113"/>
        <v>0</v>
      </c>
      <c r="D161">
        <f t="shared" si="138"/>
        <v>0</v>
      </c>
      <c r="E161">
        <f t="shared" ca="1" si="139"/>
        <v>0</v>
      </c>
      <c r="F161" s="19">
        <f t="shared" si="140"/>
        <v>0</v>
      </c>
      <c r="G161">
        <f t="shared" si="114"/>
        <v>0</v>
      </c>
      <c r="H161">
        <f t="shared" si="115"/>
        <v>0</v>
      </c>
      <c r="I161" s="16">
        <f t="shared" si="141"/>
        <v>0</v>
      </c>
      <c r="J161" s="19">
        <f t="shared" si="142"/>
        <v>0</v>
      </c>
      <c r="K161" s="19"/>
      <c r="L161" s="16">
        <f t="shared" si="116"/>
        <v>0</v>
      </c>
      <c r="M161" s="16">
        <f t="shared" ca="1" si="117"/>
        <v>0</v>
      </c>
      <c r="N161" s="16">
        <f t="shared" si="118"/>
        <v>0</v>
      </c>
      <c r="O161" s="16">
        <f t="shared" si="111"/>
        <v>0</v>
      </c>
      <c r="P161" s="16">
        <f t="shared" si="112"/>
        <v>0</v>
      </c>
      <c r="Q161" s="16">
        <f t="shared" ca="1" si="119"/>
        <v>0</v>
      </c>
      <c r="R161">
        <f t="shared" si="120"/>
        <v>0</v>
      </c>
      <c r="S161" s="16">
        <f t="shared" si="121"/>
        <v>0</v>
      </c>
      <c r="T161" s="21">
        <f t="shared" si="122"/>
        <v>0</v>
      </c>
      <c r="U161" s="16">
        <f t="shared" ca="1" si="123"/>
        <v>0</v>
      </c>
      <c r="V161" s="21">
        <f t="shared" ca="1" si="124"/>
        <v>0</v>
      </c>
      <c r="W161" s="16"/>
      <c r="X161" s="16">
        <f t="shared" si="143"/>
        <v>0</v>
      </c>
      <c r="Y161" s="16">
        <f t="shared" si="110"/>
        <v>0</v>
      </c>
      <c r="Z161" s="19">
        <f t="shared" si="125"/>
        <v>0</v>
      </c>
      <c r="AA161" s="15">
        <f t="shared" si="144"/>
        <v>0</v>
      </c>
      <c r="AB161" s="15">
        <f t="shared" si="145"/>
        <v>0</v>
      </c>
      <c r="AC161" s="15">
        <f t="shared" si="146"/>
        <v>0</v>
      </c>
      <c r="AD161" s="15">
        <f t="shared" si="147"/>
        <v>0</v>
      </c>
      <c r="AE161" s="15">
        <f t="shared" si="148"/>
        <v>0</v>
      </c>
      <c r="AF161" s="19">
        <f t="shared" si="149"/>
        <v>0</v>
      </c>
      <c r="AG161" s="20">
        <f t="shared" si="150"/>
        <v>0</v>
      </c>
      <c r="AH161" s="20"/>
      <c r="AI161" s="16">
        <f t="shared" si="126"/>
        <v>0</v>
      </c>
      <c r="AJ161" s="16">
        <f t="shared" si="162"/>
        <v>0</v>
      </c>
      <c r="AK161" s="16">
        <f t="shared" si="151"/>
        <v>0</v>
      </c>
      <c r="AL161" s="16">
        <f t="shared" ca="1" si="152"/>
        <v>0</v>
      </c>
      <c r="AM161" s="17">
        <f ca="1">IF($F$13,OFFSET(product_specs!$I$5,MIN(10,saving_model!BD161),saving_model!$F$15),0)</f>
        <v>0</v>
      </c>
      <c r="AN161" s="16">
        <f t="shared" si="127"/>
        <v>0</v>
      </c>
      <c r="AO161" s="16">
        <f t="shared" si="161"/>
        <v>0</v>
      </c>
      <c r="AP161" s="16">
        <f t="shared" si="128"/>
        <v>0</v>
      </c>
      <c r="AQ161" s="16">
        <f t="shared" si="153"/>
        <v>0</v>
      </c>
      <c r="AR161" s="16">
        <f t="shared" si="154"/>
        <v>0</v>
      </c>
      <c r="AS161" s="15">
        <f t="shared" si="129"/>
        <v>0</v>
      </c>
      <c r="AT161" s="24">
        <f t="shared" si="130"/>
        <v>0</v>
      </c>
      <c r="AU161" s="15">
        <f t="shared" si="155"/>
        <v>0</v>
      </c>
      <c r="AV161" s="22">
        <f>return!Q145</f>
        <v>1.2664159610473513E-2</v>
      </c>
      <c r="AW161" s="7">
        <f t="shared" si="131"/>
        <v>1.1221629171932677</v>
      </c>
      <c r="AX161" s="7"/>
      <c r="AY161">
        <f t="shared" si="156"/>
        <v>0</v>
      </c>
      <c r="AZ161">
        <f t="shared" si="132"/>
        <v>0</v>
      </c>
      <c r="BA161">
        <f t="shared" si="133"/>
        <v>0</v>
      </c>
      <c r="BB161">
        <f t="shared" si="157"/>
        <v>0</v>
      </c>
      <c r="BD161">
        <f t="shared" si="134"/>
        <v>11</v>
      </c>
      <c r="BE161">
        <f t="shared" si="135"/>
        <v>5</v>
      </c>
      <c r="BF161">
        <f t="shared" si="158"/>
        <v>4.3278598782281463E-5</v>
      </c>
      <c r="BG161">
        <f>VLOOKUP(MIN(120,BH161),mortality!$B$4:$H$106,saving_model!BE161+2,FALSE)</f>
        <v>5.1921958276982102E-4</v>
      </c>
      <c r="BH161">
        <f t="shared" si="136"/>
        <v>31</v>
      </c>
      <c r="BI161" s="8">
        <f t="shared" si="159"/>
        <v>1.6821425527395739E-3</v>
      </c>
      <c r="BJ161" s="6">
        <f>VLOOKUP(saving_model!BD161,lapse!$B$4:$C$134,2,FALSE)</f>
        <v>0.02</v>
      </c>
      <c r="BL161">
        <f>discount_curve!K146</f>
        <v>0.86836062370489375</v>
      </c>
    </row>
    <row r="162" spans="1:64" x14ac:dyDescent="0.55000000000000004">
      <c r="A162">
        <f t="shared" si="160"/>
        <v>140</v>
      </c>
      <c r="B162" s="16">
        <f t="shared" ca="1" si="137"/>
        <v>0</v>
      </c>
      <c r="C162" s="16">
        <f t="shared" si="113"/>
        <v>0</v>
      </c>
      <c r="D162">
        <f t="shared" si="138"/>
        <v>0</v>
      </c>
      <c r="E162">
        <f t="shared" ca="1" si="139"/>
        <v>0</v>
      </c>
      <c r="F162" s="19">
        <f t="shared" si="140"/>
        <v>0</v>
      </c>
      <c r="G162">
        <f t="shared" si="114"/>
        <v>0</v>
      </c>
      <c r="H162">
        <f t="shared" si="115"/>
        <v>0</v>
      </c>
      <c r="I162" s="16">
        <f t="shared" si="141"/>
        <v>0</v>
      </c>
      <c r="J162" s="19">
        <f t="shared" si="142"/>
        <v>0</v>
      </c>
      <c r="K162" s="19"/>
      <c r="L162" s="16">
        <f t="shared" si="116"/>
        <v>0</v>
      </c>
      <c r="M162" s="16">
        <f t="shared" ca="1" si="117"/>
        <v>0</v>
      </c>
      <c r="N162" s="16">
        <f t="shared" si="118"/>
        <v>0</v>
      </c>
      <c r="O162" s="16">
        <f t="shared" si="111"/>
        <v>0</v>
      </c>
      <c r="P162" s="16">
        <f t="shared" si="112"/>
        <v>0</v>
      </c>
      <c r="Q162" s="16">
        <f t="shared" ca="1" si="119"/>
        <v>0</v>
      </c>
      <c r="R162">
        <f t="shared" si="120"/>
        <v>0</v>
      </c>
      <c r="S162" s="16">
        <f t="shared" si="121"/>
        <v>0</v>
      </c>
      <c r="T162" s="21">
        <f t="shared" si="122"/>
        <v>0</v>
      </c>
      <c r="U162" s="16">
        <f t="shared" ca="1" si="123"/>
        <v>0</v>
      </c>
      <c r="V162" s="21">
        <f t="shared" ca="1" si="124"/>
        <v>0</v>
      </c>
      <c r="W162" s="16"/>
      <c r="X162" s="16">
        <f t="shared" si="143"/>
        <v>0</v>
      </c>
      <c r="Y162" s="16">
        <f t="shared" si="110"/>
        <v>0</v>
      </c>
      <c r="Z162" s="19">
        <f t="shared" si="125"/>
        <v>0</v>
      </c>
      <c r="AA162" s="15">
        <f t="shared" si="144"/>
        <v>0</v>
      </c>
      <c r="AB162" s="15">
        <f t="shared" si="145"/>
        <v>0</v>
      </c>
      <c r="AC162" s="15">
        <f t="shared" si="146"/>
        <v>0</v>
      </c>
      <c r="AD162" s="15">
        <f t="shared" si="147"/>
        <v>0</v>
      </c>
      <c r="AE162" s="15">
        <f t="shared" si="148"/>
        <v>0</v>
      </c>
      <c r="AF162" s="19">
        <f t="shared" si="149"/>
        <v>0</v>
      </c>
      <c r="AG162" s="20">
        <f t="shared" si="150"/>
        <v>0</v>
      </c>
      <c r="AH162" s="20"/>
      <c r="AI162" s="16">
        <f t="shared" si="126"/>
        <v>0</v>
      </c>
      <c r="AJ162" s="16">
        <f t="shared" si="162"/>
        <v>0</v>
      </c>
      <c r="AK162" s="16">
        <f t="shared" si="151"/>
        <v>0</v>
      </c>
      <c r="AL162" s="16">
        <f t="shared" ca="1" si="152"/>
        <v>0</v>
      </c>
      <c r="AM162" s="17">
        <f ca="1">IF($F$13,OFFSET(product_specs!$I$5,MIN(10,saving_model!BD162),saving_model!$F$15),0)</f>
        <v>0</v>
      </c>
      <c r="AN162" s="16">
        <f t="shared" si="127"/>
        <v>0</v>
      </c>
      <c r="AO162" s="16">
        <f t="shared" si="161"/>
        <v>0</v>
      </c>
      <c r="AP162" s="16">
        <f t="shared" si="128"/>
        <v>0</v>
      </c>
      <c r="AQ162" s="16">
        <f t="shared" si="153"/>
        <v>0</v>
      </c>
      <c r="AR162" s="16">
        <f t="shared" si="154"/>
        <v>0</v>
      </c>
      <c r="AS162" s="15">
        <f t="shared" si="129"/>
        <v>0</v>
      </c>
      <c r="AT162" s="24">
        <f t="shared" si="130"/>
        <v>0</v>
      </c>
      <c r="AU162" s="15">
        <f t="shared" si="155"/>
        <v>0</v>
      </c>
      <c r="AV162" s="22">
        <f>return!Q146</f>
        <v>2.8665882519423036E-3</v>
      </c>
      <c r="AW162" s="7">
        <f t="shared" si="131"/>
        <v>1.1230937941035855</v>
      </c>
      <c r="AX162" s="7"/>
      <c r="AY162">
        <f t="shared" si="156"/>
        <v>0</v>
      </c>
      <c r="AZ162">
        <f t="shared" si="132"/>
        <v>0</v>
      </c>
      <c r="BA162">
        <f t="shared" si="133"/>
        <v>0</v>
      </c>
      <c r="BB162">
        <f t="shared" si="157"/>
        <v>0</v>
      </c>
      <c r="BD162">
        <f t="shared" si="134"/>
        <v>11</v>
      </c>
      <c r="BE162">
        <f t="shared" si="135"/>
        <v>5</v>
      </c>
      <c r="BF162">
        <f t="shared" si="158"/>
        <v>4.3278598782281463E-5</v>
      </c>
      <c r="BG162">
        <f>VLOOKUP(MIN(120,BH162),mortality!$B$4:$H$106,saving_model!BE162+2,FALSE)</f>
        <v>5.1921958276982102E-4</v>
      </c>
      <c r="BH162">
        <f t="shared" si="136"/>
        <v>31</v>
      </c>
      <c r="BI162" s="8">
        <f t="shared" si="159"/>
        <v>1.6821425527395739E-3</v>
      </c>
      <c r="BJ162" s="6">
        <f>VLOOKUP(saving_model!BD162,lapse!$B$4:$C$134,2,FALSE)</f>
        <v>0.02</v>
      </c>
      <c r="BL162">
        <f>discount_curve!K147</f>
        <v>0.8674792904920744</v>
      </c>
    </row>
    <row r="163" spans="1:64" x14ac:dyDescent="0.55000000000000004">
      <c r="A163">
        <f t="shared" si="160"/>
        <v>141</v>
      </c>
      <c r="B163" s="16">
        <f t="shared" ca="1" si="137"/>
        <v>0</v>
      </c>
      <c r="C163" s="16">
        <f t="shared" si="113"/>
        <v>0</v>
      </c>
      <c r="D163">
        <f t="shared" si="138"/>
        <v>0</v>
      </c>
      <c r="E163">
        <f t="shared" ca="1" si="139"/>
        <v>0</v>
      </c>
      <c r="F163" s="19">
        <f t="shared" si="140"/>
        <v>0</v>
      </c>
      <c r="G163">
        <f t="shared" si="114"/>
        <v>0</v>
      </c>
      <c r="H163">
        <f t="shared" si="115"/>
        <v>0</v>
      </c>
      <c r="I163" s="16">
        <f t="shared" si="141"/>
        <v>0</v>
      </c>
      <c r="J163" s="19">
        <f t="shared" si="142"/>
        <v>0</v>
      </c>
      <c r="K163" s="19"/>
      <c r="L163" s="16">
        <f t="shared" si="116"/>
        <v>0</v>
      </c>
      <c r="M163" s="16">
        <f t="shared" ca="1" si="117"/>
        <v>0</v>
      </c>
      <c r="N163" s="16">
        <f t="shared" si="118"/>
        <v>0</v>
      </c>
      <c r="O163" s="16">
        <f t="shared" si="111"/>
        <v>0</v>
      </c>
      <c r="P163" s="16">
        <f t="shared" si="112"/>
        <v>0</v>
      </c>
      <c r="Q163" s="16">
        <f t="shared" ca="1" si="119"/>
        <v>0</v>
      </c>
      <c r="R163">
        <f t="shared" si="120"/>
        <v>0</v>
      </c>
      <c r="S163" s="16">
        <f t="shared" si="121"/>
        <v>0</v>
      </c>
      <c r="T163" s="21">
        <f t="shared" si="122"/>
        <v>0</v>
      </c>
      <c r="U163" s="16">
        <f t="shared" ca="1" si="123"/>
        <v>0</v>
      </c>
      <c r="V163" s="21">
        <f t="shared" ca="1" si="124"/>
        <v>0</v>
      </c>
      <c r="W163" s="16"/>
      <c r="X163" s="16">
        <f t="shared" si="143"/>
        <v>0</v>
      </c>
      <c r="Y163" s="16">
        <f t="shared" si="110"/>
        <v>0</v>
      </c>
      <c r="Z163" s="19">
        <f t="shared" si="125"/>
        <v>0</v>
      </c>
      <c r="AA163" s="15">
        <f t="shared" si="144"/>
        <v>0</v>
      </c>
      <c r="AB163" s="15">
        <f t="shared" si="145"/>
        <v>0</v>
      </c>
      <c r="AC163" s="15">
        <f t="shared" si="146"/>
        <v>0</v>
      </c>
      <c r="AD163" s="15">
        <f t="shared" si="147"/>
        <v>0</v>
      </c>
      <c r="AE163" s="15">
        <f t="shared" si="148"/>
        <v>0</v>
      </c>
      <c r="AF163" s="19">
        <f t="shared" si="149"/>
        <v>0</v>
      </c>
      <c r="AG163" s="20">
        <f t="shared" si="150"/>
        <v>0</v>
      </c>
      <c r="AH163" s="20"/>
      <c r="AI163" s="16">
        <f t="shared" si="126"/>
        <v>0</v>
      </c>
      <c r="AJ163" s="16">
        <f t="shared" si="162"/>
        <v>0</v>
      </c>
      <c r="AK163" s="16">
        <f t="shared" si="151"/>
        <v>0</v>
      </c>
      <c r="AL163" s="16">
        <f t="shared" ca="1" si="152"/>
        <v>0</v>
      </c>
      <c r="AM163" s="17">
        <f ca="1">IF($F$13,OFFSET(product_specs!$I$5,MIN(10,saving_model!BD163),saving_model!$F$15),0)</f>
        <v>0</v>
      </c>
      <c r="AN163" s="16">
        <f t="shared" si="127"/>
        <v>0</v>
      </c>
      <c r="AO163" s="16">
        <f t="shared" si="161"/>
        <v>0</v>
      </c>
      <c r="AP163" s="16">
        <f t="shared" si="128"/>
        <v>0</v>
      </c>
      <c r="AQ163" s="16">
        <f t="shared" si="153"/>
        <v>0</v>
      </c>
      <c r="AR163" s="16">
        <f t="shared" si="154"/>
        <v>0</v>
      </c>
      <c r="AS163" s="15">
        <f t="shared" si="129"/>
        <v>0</v>
      </c>
      <c r="AT163" s="24">
        <f t="shared" si="130"/>
        <v>0</v>
      </c>
      <c r="AU163" s="15">
        <f t="shared" si="155"/>
        <v>0</v>
      </c>
      <c r="AV163" s="22">
        <f>return!Q147</f>
        <v>-5.6273210643538185E-3</v>
      </c>
      <c r="AW163" s="7">
        <f t="shared" si="131"/>
        <v>1.12402544321178</v>
      </c>
      <c r="AX163" s="7"/>
      <c r="AY163">
        <f t="shared" si="156"/>
        <v>0</v>
      </c>
      <c r="AZ163">
        <f t="shared" si="132"/>
        <v>0</v>
      </c>
      <c r="BA163">
        <f t="shared" si="133"/>
        <v>0</v>
      </c>
      <c r="BB163">
        <f t="shared" si="157"/>
        <v>0</v>
      </c>
      <c r="BD163">
        <f t="shared" si="134"/>
        <v>11</v>
      </c>
      <c r="BE163">
        <f t="shared" si="135"/>
        <v>5</v>
      </c>
      <c r="BF163">
        <f t="shared" si="158"/>
        <v>4.3278598782281463E-5</v>
      </c>
      <c r="BG163">
        <f>VLOOKUP(MIN(120,BH163),mortality!$B$4:$H$106,saving_model!BE163+2,FALSE)</f>
        <v>5.1921958276982102E-4</v>
      </c>
      <c r="BH163">
        <f t="shared" si="136"/>
        <v>31</v>
      </c>
      <c r="BI163" s="8">
        <f t="shared" si="159"/>
        <v>1.6821425527395739E-3</v>
      </c>
      <c r="BJ163" s="6">
        <f>VLOOKUP(saving_model!BD163,lapse!$B$4:$C$134,2,FALSE)</f>
        <v>0.02</v>
      </c>
      <c r="BL163">
        <f>discount_curve!K148</f>
        <v>0.86659885177885687</v>
      </c>
    </row>
    <row r="164" spans="1:64" x14ac:dyDescent="0.55000000000000004">
      <c r="A164">
        <f t="shared" si="160"/>
        <v>142</v>
      </c>
      <c r="B164" s="16">
        <f t="shared" ca="1" si="137"/>
        <v>0</v>
      </c>
      <c r="C164" s="16">
        <f t="shared" si="113"/>
        <v>0</v>
      </c>
      <c r="D164">
        <f t="shared" si="138"/>
        <v>0</v>
      </c>
      <c r="E164">
        <f t="shared" ca="1" si="139"/>
        <v>0</v>
      </c>
      <c r="F164" s="19">
        <f t="shared" si="140"/>
        <v>0</v>
      </c>
      <c r="G164">
        <f t="shared" si="114"/>
        <v>0</v>
      </c>
      <c r="H164">
        <f t="shared" si="115"/>
        <v>0</v>
      </c>
      <c r="I164" s="16">
        <f t="shared" si="141"/>
        <v>0</v>
      </c>
      <c r="J164" s="19">
        <f t="shared" si="142"/>
        <v>0</v>
      </c>
      <c r="K164" s="19"/>
      <c r="L164" s="16">
        <f t="shared" si="116"/>
        <v>0</v>
      </c>
      <c r="M164" s="16">
        <f t="shared" ca="1" si="117"/>
        <v>0</v>
      </c>
      <c r="N164" s="16">
        <f t="shared" si="118"/>
        <v>0</v>
      </c>
      <c r="O164" s="16">
        <f t="shared" si="111"/>
        <v>0</v>
      </c>
      <c r="P164" s="16">
        <f t="shared" si="112"/>
        <v>0</v>
      </c>
      <c r="Q164" s="16">
        <f t="shared" ca="1" si="119"/>
        <v>0</v>
      </c>
      <c r="R164">
        <f t="shared" si="120"/>
        <v>0</v>
      </c>
      <c r="S164" s="16">
        <f t="shared" si="121"/>
        <v>0</v>
      </c>
      <c r="T164" s="21">
        <f t="shared" si="122"/>
        <v>0</v>
      </c>
      <c r="U164" s="16">
        <f t="shared" ca="1" si="123"/>
        <v>0</v>
      </c>
      <c r="V164" s="21">
        <f t="shared" ca="1" si="124"/>
        <v>0</v>
      </c>
      <c r="W164" s="16"/>
      <c r="X164" s="16">
        <f t="shared" si="143"/>
        <v>0</v>
      </c>
      <c r="Y164" s="16">
        <f t="shared" si="110"/>
        <v>0</v>
      </c>
      <c r="Z164" s="19">
        <f t="shared" si="125"/>
        <v>0</v>
      </c>
      <c r="AA164" s="15">
        <f t="shared" si="144"/>
        <v>0</v>
      </c>
      <c r="AB164" s="15">
        <f t="shared" si="145"/>
        <v>0</v>
      </c>
      <c r="AC164" s="15">
        <f t="shared" si="146"/>
        <v>0</v>
      </c>
      <c r="AD164" s="15">
        <f t="shared" si="147"/>
        <v>0</v>
      </c>
      <c r="AE164" s="15">
        <f t="shared" si="148"/>
        <v>0</v>
      </c>
      <c r="AF164" s="19">
        <f t="shared" si="149"/>
        <v>0</v>
      </c>
      <c r="AG164" s="20">
        <f t="shared" si="150"/>
        <v>0</v>
      </c>
      <c r="AH164" s="20"/>
      <c r="AI164" s="16">
        <f t="shared" si="126"/>
        <v>0</v>
      </c>
      <c r="AJ164" s="16">
        <f t="shared" si="162"/>
        <v>0</v>
      </c>
      <c r="AK164" s="16">
        <f t="shared" si="151"/>
        <v>0</v>
      </c>
      <c r="AL164" s="16">
        <f t="shared" ca="1" si="152"/>
        <v>0</v>
      </c>
      <c r="AM164" s="17">
        <f ca="1">IF($F$13,OFFSET(product_specs!$I$5,MIN(10,saving_model!BD164),saving_model!$F$15),0)</f>
        <v>0</v>
      </c>
      <c r="AN164" s="16">
        <f t="shared" si="127"/>
        <v>0</v>
      </c>
      <c r="AO164" s="16">
        <f t="shared" si="161"/>
        <v>0</v>
      </c>
      <c r="AP164" s="16">
        <f t="shared" si="128"/>
        <v>0</v>
      </c>
      <c r="AQ164" s="16">
        <f t="shared" si="153"/>
        <v>0</v>
      </c>
      <c r="AR164" s="16">
        <f t="shared" si="154"/>
        <v>0</v>
      </c>
      <c r="AS164" s="15">
        <f t="shared" si="129"/>
        <v>0</v>
      </c>
      <c r="AT164" s="24">
        <f t="shared" si="130"/>
        <v>0</v>
      </c>
      <c r="AU164" s="15">
        <f t="shared" si="155"/>
        <v>0</v>
      </c>
      <c r="AV164" s="22">
        <f>return!Q148</f>
        <v>-8.3035674915403757E-3</v>
      </c>
      <c r="AW164" s="7">
        <f t="shared" si="131"/>
        <v>1.1249578651584191</v>
      </c>
      <c r="AX164" s="7"/>
      <c r="AY164">
        <f t="shared" si="156"/>
        <v>0</v>
      </c>
      <c r="AZ164">
        <f t="shared" si="132"/>
        <v>0</v>
      </c>
      <c r="BA164">
        <f t="shared" si="133"/>
        <v>0</v>
      </c>
      <c r="BB164">
        <f t="shared" si="157"/>
        <v>0</v>
      </c>
      <c r="BD164">
        <f t="shared" si="134"/>
        <v>11</v>
      </c>
      <c r="BE164">
        <f t="shared" si="135"/>
        <v>5</v>
      </c>
      <c r="BF164">
        <f t="shared" si="158"/>
        <v>4.3278598782281463E-5</v>
      </c>
      <c r="BG164">
        <f>VLOOKUP(MIN(120,BH164),mortality!$B$4:$H$106,saving_model!BE164+2,FALSE)</f>
        <v>5.1921958276982102E-4</v>
      </c>
      <c r="BH164">
        <f t="shared" si="136"/>
        <v>31</v>
      </c>
      <c r="BI164" s="8">
        <f t="shared" si="159"/>
        <v>1.6821425527395739E-3</v>
      </c>
      <c r="BJ164" s="6">
        <f>VLOOKUP(saving_model!BD164,lapse!$B$4:$C$134,2,FALSE)</f>
        <v>0.02</v>
      </c>
      <c r="BL164">
        <f>discount_curve!K149</f>
        <v>0.86571930665737795</v>
      </c>
    </row>
    <row r="165" spans="1:64" x14ac:dyDescent="0.55000000000000004">
      <c r="A165">
        <f t="shared" si="160"/>
        <v>143</v>
      </c>
      <c r="B165" s="16">
        <f t="shared" ca="1" si="137"/>
        <v>0</v>
      </c>
      <c r="C165" s="16">
        <f t="shared" si="113"/>
        <v>0</v>
      </c>
      <c r="D165">
        <f t="shared" si="138"/>
        <v>0</v>
      </c>
      <c r="E165">
        <f t="shared" ca="1" si="139"/>
        <v>0</v>
      </c>
      <c r="F165" s="19">
        <f t="shared" si="140"/>
        <v>0</v>
      </c>
      <c r="G165">
        <f t="shared" si="114"/>
        <v>0</v>
      </c>
      <c r="H165">
        <f t="shared" si="115"/>
        <v>0</v>
      </c>
      <c r="I165" s="16">
        <f t="shared" si="141"/>
        <v>0</v>
      </c>
      <c r="J165" s="19">
        <f t="shared" si="142"/>
        <v>0</v>
      </c>
      <c r="K165" s="19"/>
      <c r="L165" s="16">
        <f t="shared" si="116"/>
        <v>0</v>
      </c>
      <c r="M165" s="16">
        <f t="shared" ca="1" si="117"/>
        <v>0</v>
      </c>
      <c r="N165" s="16">
        <f t="shared" si="118"/>
        <v>0</v>
      </c>
      <c r="O165" s="16">
        <f t="shared" si="111"/>
        <v>0</v>
      </c>
      <c r="P165" s="16">
        <f t="shared" si="112"/>
        <v>0</v>
      </c>
      <c r="Q165" s="16">
        <f t="shared" ca="1" si="119"/>
        <v>0</v>
      </c>
      <c r="R165">
        <f t="shared" si="120"/>
        <v>0</v>
      </c>
      <c r="S165" s="16">
        <f t="shared" si="121"/>
        <v>0</v>
      </c>
      <c r="T165" s="21">
        <f t="shared" si="122"/>
        <v>0</v>
      </c>
      <c r="U165" s="16">
        <f t="shared" ca="1" si="123"/>
        <v>0</v>
      </c>
      <c r="V165" s="21">
        <f t="shared" ca="1" si="124"/>
        <v>0</v>
      </c>
      <c r="W165" s="16"/>
      <c r="X165" s="16">
        <f t="shared" si="143"/>
        <v>0</v>
      </c>
      <c r="Y165" s="16">
        <f t="shared" si="110"/>
        <v>0</v>
      </c>
      <c r="Z165" s="19">
        <f t="shared" si="125"/>
        <v>0</v>
      </c>
      <c r="AA165" s="15">
        <f t="shared" si="144"/>
        <v>0</v>
      </c>
      <c r="AB165" s="15">
        <f t="shared" si="145"/>
        <v>0</v>
      </c>
      <c r="AC165" s="15">
        <f t="shared" si="146"/>
        <v>0</v>
      </c>
      <c r="AD165" s="15">
        <f t="shared" si="147"/>
        <v>0</v>
      </c>
      <c r="AE165" s="15">
        <f t="shared" si="148"/>
        <v>0</v>
      </c>
      <c r="AF165" s="19">
        <f t="shared" si="149"/>
        <v>0</v>
      </c>
      <c r="AG165" s="20">
        <f t="shared" si="150"/>
        <v>0</v>
      </c>
      <c r="AH165" s="20"/>
      <c r="AI165" s="16">
        <f t="shared" si="126"/>
        <v>0</v>
      </c>
      <c r="AJ165" s="16">
        <f t="shared" si="162"/>
        <v>0</v>
      </c>
      <c r="AK165" s="16">
        <f t="shared" si="151"/>
        <v>0</v>
      </c>
      <c r="AL165" s="16">
        <f t="shared" ca="1" si="152"/>
        <v>0</v>
      </c>
      <c r="AM165" s="17">
        <f ca="1">IF($F$13,OFFSET(product_specs!$I$5,MIN(10,saving_model!BD165),saving_model!$F$15),0)</f>
        <v>0</v>
      </c>
      <c r="AN165" s="16">
        <f t="shared" si="127"/>
        <v>0</v>
      </c>
      <c r="AO165" s="16">
        <f t="shared" si="161"/>
        <v>0</v>
      </c>
      <c r="AP165" s="16">
        <f t="shared" si="128"/>
        <v>0</v>
      </c>
      <c r="AQ165" s="16">
        <f t="shared" si="153"/>
        <v>0</v>
      </c>
      <c r="AR165" s="16">
        <f t="shared" si="154"/>
        <v>0</v>
      </c>
      <c r="AS165" s="15">
        <f t="shared" si="129"/>
        <v>0</v>
      </c>
      <c r="AT165" s="24">
        <f t="shared" si="130"/>
        <v>0</v>
      </c>
      <c r="AU165" s="15">
        <f t="shared" si="155"/>
        <v>0</v>
      </c>
      <c r="AV165" s="22">
        <f>return!Q149</f>
        <v>1.417939100416965E-2</v>
      </c>
      <c r="AW165" s="7">
        <f t="shared" si="131"/>
        <v>1.1258910605846015</v>
      </c>
      <c r="AX165" s="7"/>
      <c r="AY165">
        <f t="shared" si="156"/>
        <v>0</v>
      </c>
      <c r="AZ165">
        <f t="shared" si="132"/>
        <v>0</v>
      </c>
      <c r="BA165">
        <f t="shared" si="133"/>
        <v>0</v>
      </c>
      <c r="BB165">
        <f t="shared" si="157"/>
        <v>0</v>
      </c>
      <c r="BD165">
        <f t="shared" si="134"/>
        <v>11</v>
      </c>
      <c r="BE165">
        <f t="shared" si="135"/>
        <v>5</v>
      </c>
      <c r="BF165">
        <f t="shared" si="158"/>
        <v>4.3278598782281463E-5</v>
      </c>
      <c r="BG165">
        <f>VLOOKUP(MIN(120,BH165),mortality!$B$4:$H$106,saving_model!BE165+2,FALSE)</f>
        <v>5.1921958276982102E-4</v>
      </c>
      <c r="BH165">
        <f t="shared" si="136"/>
        <v>31</v>
      </c>
      <c r="BI165" s="8">
        <f t="shared" si="159"/>
        <v>1.6821425527395739E-3</v>
      </c>
      <c r="BJ165" s="6">
        <f>VLOOKUP(saving_model!BD165,lapse!$B$4:$C$134,2,FALSE)</f>
        <v>0.02</v>
      </c>
      <c r="BL165">
        <f>discount_curve!K150</f>
        <v>0.86484065422069734</v>
      </c>
    </row>
    <row r="166" spans="1:64" x14ac:dyDescent="0.55000000000000004">
      <c r="A166">
        <f t="shared" si="160"/>
        <v>144</v>
      </c>
      <c r="B166" s="16">
        <f t="shared" ca="1" si="137"/>
        <v>0</v>
      </c>
      <c r="C166" s="16">
        <f t="shared" si="113"/>
        <v>0</v>
      </c>
      <c r="D166">
        <f t="shared" si="138"/>
        <v>0</v>
      </c>
      <c r="E166">
        <f t="shared" ca="1" si="139"/>
        <v>0</v>
      </c>
      <c r="F166" s="19">
        <f t="shared" si="140"/>
        <v>0</v>
      </c>
      <c r="G166">
        <f t="shared" si="114"/>
        <v>0</v>
      </c>
      <c r="H166">
        <f t="shared" si="115"/>
        <v>0</v>
      </c>
      <c r="I166" s="16">
        <f t="shared" si="141"/>
        <v>0</v>
      </c>
      <c r="J166" s="19">
        <f t="shared" si="142"/>
        <v>0</v>
      </c>
      <c r="K166" s="19"/>
      <c r="L166" s="16">
        <f t="shared" si="116"/>
        <v>0</v>
      </c>
      <c r="M166" s="16">
        <f t="shared" ca="1" si="117"/>
        <v>0</v>
      </c>
      <c r="N166" s="16">
        <f t="shared" si="118"/>
        <v>0</v>
      </c>
      <c r="O166" s="16">
        <f t="shared" si="111"/>
        <v>0</v>
      </c>
      <c r="P166" s="16">
        <f t="shared" si="112"/>
        <v>0</v>
      </c>
      <c r="Q166" s="16">
        <f t="shared" ca="1" si="119"/>
        <v>0</v>
      </c>
      <c r="R166">
        <f t="shared" si="120"/>
        <v>0</v>
      </c>
      <c r="S166" s="16">
        <f t="shared" si="121"/>
        <v>0</v>
      </c>
      <c r="T166" s="21">
        <f t="shared" si="122"/>
        <v>0</v>
      </c>
      <c r="U166" s="16">
        <f t="shared" ca="1" si="123"/>
        <v>0</v>
      </c>
      <c r="V166" s="21">
        <f t="shared" ca="1" si="124"/>
        <v>0</v>
      </c>
      <c r="W166" s="16"/>
      <c r="X166" s="16">
        <f t="shared" si="143"/>
        <v>0</v>
      </c>
      <c r="Y166" s="16">
        <f t="shared" si="110"/>
        <v>0</v>
      </c>
      <c r="Z166" s="19">
        <f t="shared" si="125"/>
        <v>0</v>
      </c>
      <c r="AA166" s="15">
        <f t="shared" si="144"/>
        <v>0</v>
      </c>
      <c r="AB166" s="15">
        <f t="shared" si="145"/>
        <v>0</v>
      </c>
      <c r="AC166" s="15">
        <f t="shared" si="146"/>
        <v>0</v>
      </c>
      <c r="AD166" s="15">
        <f t="shared" si="147"/>
        <v>0</v>
      </c>
      <c r="AE166" s="15">
        <f t="shared" si="148"/>
        <v>0</v>
      </c>
      <c r="AF166" s="19">
        <f t="shared" si="149"/>
        <v>0</v>
      </c>
      <c r="AG166" s="20">
        <f t="shared" si="150"/>
        <v>0</v>
      </c>
      <c r="AH166" s="20"/>
      <c r="AI166" s="16">
        <f t="shared" si="126"/>
        <v>0</v>
      </c>
      <c r="AJ166" s="16">
        <f t="shared" si="162"/>
        <v>0</v>
      </c>
      <c r="AK166" s="16">
        <f t="shared" si="151"/>
        <v>0</v>
      </c>
      <c r="AL166" s="16">
        <f t="shared" ca="1" si="152"/>
        <v>0</v>
      </c>
      <c r="AM166" s="17">
        <f ca="1">IF($F$13,OFFSET(product_specs!$I$5,MIN(10,saving_model!BD166),saving_model!$F$15),0)</f>
        <v>0</v>
      </c>
      <c r="AN166" s="16">
        <f t="shared" si="127"/>
        <v>0</v>
      </c>
      <c r="AO166" s="16">
        <f t="shared" si="161"/>
        <v>0</v>
      </c>
      <c r="AP166" s="16">
        <f t="shared" si="128"/>
        <v>0</v>
      </c>
      <c r="AQ166" s="16">
        <f t="shared" si="153"/>
        <v>0</v>
      </c>
      <c r="AR166" s="16">
        <f t="shared" si="154"/>
        <v>0</v>
      </c>
      <c r="AS166" s="15">
        <f t="shared" si="129"/>
        <v>0</v>
      </c>
      <c r="AT166" s="24">
        <f t="shared" si="130"/>
        <v>0</v>
      </c>
      <c r="AU166" s="15">
        <f t="shared" si="155"/>
        <v>0</v>
      </c>
      <c r="AV166" s="22">
        <f>return!Q150</f>
        <v>-1.0623656868578024E-2</v>
      </c>
      <c r="AW166" s="7">
        <f t="shared" si="131"/>
        <v>1.126825030131958</v>
      </c>
      <c r="AX166" s="7"/>
      <c r="AY166">
        <f t="shared" si="156"/>
        <v>0</v>
      </c>
      <c r="AZ166">
        <f t="shared" si="132"/>
        <v>0</v>
      </c>
      <c r="BA166">
        <f t="shared" si="133"/>
        <v>0</v>
      </c>
      <c r="BB166">
        <f t="shared" si="157"/>
        <v>0</v>
      </c>
      <c r="BD166">
        <f t="shared" si="134"/>
        <v>12</v>
      </c>
      <c r="BE166">
        <f t="shared" si="135"/>
        <v>5</v>
      </c>
      <c r="BF166">
        <f t="shared" si="158"/>
        <v>4.4799994171063062E-5</v>
      </c>
      <c r="BG166">
        <f>VLOOKUP(MIN(120,BH166),mortality!$B$4:$H$106,saving_model!BE166+2,FALSE)</f>
        <v>5.3746748522620754E-4</v>
      </c>
      <c r="BH166">
        <f t="shared" si="136"/>
        <v>32</v>
      </c>
      <c r="BI166" s="8">
        <f t="shared" si="159"/>
        <v>1.6821425527395739E-3</v>
      </c>
      <c r="BJ166" s="6">
        <f>VLOOKUP(saving_model!BD166,lapse!$B$4:$C$134,2,FALSE)</f>
        <v>0.02</v>
      </c>
      <c r="BL166">
        <f>discount_curve!K151</f>
        <v>0.8605901886418017</v>
      </c>
    </row>
    <row r="167" spans="1:64" x14ac:dyDescent="0.55000000000000004">
      <c r="A167">
        <f t="shared" si="160"/>
        <v>145</v>
      </c>
      <c r="B167" s="16">
        <f t="shared" ca="1" si="137"/>
        <v>0</v>
      </c>
      <c r="C167" s="16">
        <f t="shared" si="113"/>
        <v>0</v>
      </c>
      <c r="D167">
        <f t="shared" si="138"/>
        <v>0</v>
      </c>
      <c r="E167">
        <f t="shared" ca="1" si="139"/>
        <v>0</v>
      </c>
      <c r="F167" s="19">
        <f t="shared" si="140"/>
        <v>0</v>
      </c>
      <c r="G167">
        <f t="shared" si="114"/>
        <v>0</v>
      </c>
      <c r="H167">
        <f t="shared" si="115"/>
        <v>0</v>
      </c>
      <c r="I167" s="16">
        <f t="shared" si="141"/>
        <v>0</v>
      </c>
      <c r="J167" s="19">
        <f t="shared" si="142"/>
        <v>0</v>
      </c>
      <c r="K167" s="19"/>
      <c r="L167" s="16">
        <f t="shared" si="116"/>
        <v>0</v>
      </c>
      <c r="M167" s="16">
        <f t="shared" ca="1" si="117"/>
        <v>0</v>
      </c>
      <c r="N167" s="16">
        <f t="shared" si="118"/>
        <v>0</v>
      </c>
      <c r="O167" s="16">
        <f t="shared" si="111"/>
        <v>0</v>
      </c>
      <c r="P167" s="16">
        <f t="shared" si="112"/>
        <v>0</v>
      </c>
      <c r="Q167" s="16">
        <f t="shared" ca="1" si="119"/>
        <v>0</v>
      </c>
      <c r="R167">
        <f t="shared" si="120"/>
        <v>0</v>
      </c>
      <c r="S167" s="16">
        <f t="shared" si="121"/>
        <v>0</v>
      </c>
      <c r="T167" s="21">
        <f t="shared" si="122"/>
        <v>0</v>
      </c>
      <c r="U167" s="16">
        <f t="shared" ca="1" si="123"/>
        <v>0</v>
      </c>
      <c r="V167" s="21">
        <f t="shared" ca="1" si="124"/>
        <v>0</v>
      </c>
      <c r="W167" s="16"/>
      <c r="X167" s="16">
        <f t="shared" si="143"/>
        <v>0</v>
      </c>
      <c r="Y167" s="16">
        <f t="shared" si="110"/>
        <v>0</v>
      </c>
      <c r="Z167" s="19">
        <f t="shared" si="125"/>
        <v>0</v>
      </c>
      <c r="AA167" s="15">
        <f t="shared" si="144"/>
        <v>0</v>
      </c>
      <c r="AB167" s="15">
        <f t="shared" si="145"/>
        <v>0</v>
      </c>
      <c r="AC167" s="15">
        <f t="shared" si="146"/>
        <v>0</v>
      </c>
      <c r="AD167" s="15">
        <f t="shared" si="147"/>
        <v>0</v>
      </c>
      <c r="AE167" s="15">
        <f t="shared" si="148"/>
        <v>0</v>
      </c>
      <c r="AF167" s="19">
        <f t="shared" si="149"/>
        <v>0</v>
      </c>
      <c r="AG167" s="20">
        <f t="shared" si="150"/>
        <v>0</v>
      </c>
      <c r="AH167" s="20"/>
      <c r="AI167" s="16">
        <f t="shared" si="126"/>
        <v>0</v>
      </c>
      <c r="AJ167" s="16">
        <f t="shared" si="162"/>
        <v>0</v>
      </c>
      <c r="AK167" s="16">
        <f t="shared" si="151"/>
        <v>0</v>
      </c>
      <c r="AL167" s="16">
        <f t="shared" ca="1" si="152"/>
        <v>0</v>
      </c>
      <c r="AM167" s="17">
        <f ca="1">IF($F$13,OFFSET(product_specs!$I$5,MIN(10,saving_model!BD167),saving_model!$F$15),0)</f>
        <v>0</v>
      </c>
      <c r="AN167" s="16">
        <f t="shared" si="127"/>
        <v>0</v>
      </c>
      <c r="AO167" s="16">
        <f t="shared" si="161"/>
        <v>0</v>
      </c>
      <c r="AP167" s="16">
        <f t="shared" si="128"/>
        <v>0</v>
      </c>
      <c r="AQ167" s="16">
        <f t="shared" si="153"/>
        <v>0</v>
      </c>
      <c r="AR167" s="16">
        <f t="shared" si="154"/>
        <v>0</v>
      </c>
      <c r="AS167" s="15">
        <f t="shared" si="129"/>
        <v>0</v>
      </c>
      <c r="AT167" s="24">
        <f t="shared" si="130"/>
        <v>0</v>
      </c>
      <c r="AU167" s="15">
        <f t="shared" si="155"/>
        <v>0</v>
      </c>
      <c r="AV167" s="22">
        <f>return!Q151</f>
        <v>-3.0279576905739569E-3</v>
      </c>
      <c r="AW167" s="7">
        <f t="shared" si="131"/>
        <v>1.1277597744426517</v>
      </c>
      <c r="AX167" s="7"/>
      <c r="AY167">
        <f t="shared" si="156"/>
        <v>0</v>
      </c>
      <c r="AZ167">
        <f t="shared" si="132"/>
        <v>0</v>
      </c>
      <c r="BA167">
        <f t="shared" si="133"/>
        <v>0</v>
      </c>
      <c r="BB167">
        <f t="shared" si="157"/>
        <v>0</v>
      </c>
      <c r="BD167">
        <f t="shared" si="134"/>
        <v>12</v>
      </c>
      <c r="BE167">
        <f t="shared" si="135"/>
        <v>5</v>
      </c>
      <c r="BF167">
        <f t="shared" si="158"/>
        <v>4.4799994171063062E-5</v>
      </c>
      <c r="BG167">
        <f>VLOOKUP(MIN(120,BH167),mortality!$B$4:$H$106,saving_model!BE167+2,FALSE)</f>
        <v>5.3746748522620754E-4</v>
      </c>
      <c r="BH167">
        <f t="shared" si="136"/>
        <v>32</v>
      </c>
      <c r="BI167" s="8">
        <f t="shared" si="159"/>
        <v>1.6821425527395739E-3</v>
      </c>
      <c r="BJ167" s="6">
        <f>VLOOKUP(saving_model!BD167,lapse!$B$4:$C$134,2,FALSE)</f>
        <v>0.02</v>
      </c>
      <c r="BL167">
        <f>discount_curve!K152</f>
        <v>0.85969339020381053</v>
      </c>
    </row>
    <row r="168" spans="1:64" x14ac:dyDescent="0.55000000000000004">
      <c r="A168">
        <f t="shared" si="160"/>
        <v>146</v>
      </c>
      <c r="B168" s="16">
        <f t="shared" ca="1" si="137"/>
        <v>0</v>
      </c>
      <c r="C168" s="16">
        <f t="shared" si="113"/>
        <v>0</v>
      </c>
      <c r="D168">
        <f t="shared" si="138"/>
        <v>0</v>
      </c>
      <c r="E168">
        <f t="shared" ca="1" si="139"/>
        <v>0</v>
      </c>
      <c r="F168" s="19">
        <f t="shared" si="140"/>
        <v>0</v>
      </c>
      <c r="G168">
        <f t="shared" si="114"/>
        <v>0</v>
      </c>
      <c r="H168">
        <f t="shared" si="115"/>
        <v>0</v>
      </c>
      <c r="I168" s="16">
        <f t="shared" si="141"/>
        <v>0</v>
      </c>
      <c r="J168" s="19">
        <f t="shared" si="142"/>
        <v>0</v>
      </c>
      <c r="K168" s="19"/>
      <c r="L168" s="16">
        <f t="shared" si="116"/>
        <v>0</v>
      </c>
      <c r="M168" s="16">
        <f t="shared" ca="1" si="117"/>
        <v>0</v>
      </c>
      <c r="N168" s="16">
        <f t="shared" si="118"/>
        <v>0</v>
      </c>
      <c r="O168" s="16">
        <f t="shared" si="111"/>
        <v>0</v>
      </c>
      <c r="P168" s="16">
        <f t="shared" si="112"/>
        <v>0</v>
      </c>
      <c r="Q168" s="16">
        <f t="shared" ca="1" si="119"/>
        <v>0</v>
      </c>
      <c r="R168">
        <f t="shared" si="120"/>
        <v>0</v>
      </c>
      <c r="S168" s="16">
        <f t="shared" si="121"/>
        <v>0</v>
      </c>
      <c r="T168" s="21">
        <f t="shared" si="122"/>
        <v>0</v>
      </c>
      <c r="U168" s="16">
        <f t="shared" ca="1" si="123"/>
        <v>0</v>
      </c>
      <c r="V168" s="21">
        <f t="shared" ca="1" si="124"/>
        <v>0</v>
      </c>
      <c r="W168" s="16"/>
      <c r="X168" s="16">
        <f t="shared" si="143"/>
        <v>0</v>
      </c>
      <c r="Y168" s="16">
        <f t="shared" si="110"/>
        <v>0</v>
      </c>
      <c r="Z168" s="19">
        <f t="shared" si="125"/>
        <v>0</v>
      </c>
      <c r="AA168" s="15">
        <f t="shared" si="144"/>
        <v>0</v>
      </c>
      <c r="AB168" s="15">
        <f t="shared" si="145"/>
        <v>0</v>
      </c>
      <c r="AC168" s="15">
        <f t="shared" si="146"/>
        <v>0</v>
      </c>
      <c r="AD168" s="15">
        <f t="shared" si="147"/>
        <v>0</v>
      </c>
      <c r="AE168" s="15">
        <f t="shared" si="148"/>
        <v>0</v>
      </c>
      <c r="AF168" s="19">
        <f t="shared" si="149"/>
        <v>0</v>
      </c>
      <c r="AG168" s="20">
        <f t="shared" si="150"/>
        <v>0</v>
      </c>
      <c r="AH168" s="20"/>
      <c r="AI168" s="16">
        <f t="shared" si="126"/>
        <v>0</v>
      </c>
      <c r="AJ168" s="16">
        <f t="shared" si="162"/>
        <v>0</v>
      </c>
      <c r="AK168" s="16">
        <f t="shared" si="151"/>
        <v>0</v>
      </c>
      <c r="AL168" s="16">
        <f t="shared" ca="1" si="152"/>
        <v>0</v>
      </c>
      <c r="AM168" s="17">
        <f ca="1">IF($F$13,OFFSET(product_specs!$I$5,MIN(10,saving_model!BD168),saving_model!$F$15),0)</f>
        <v>0</v>
      </c>
      <c r="AN168" s="16">
        <f t="shared" si="127"/>
        <v>0</v>
      </c>
      <c r="AO168" s="16">
        <f t="shared" si="161"/>
        <v>0</v>
      </c>
      <c r="AP168" s="16">
        <f t="shared" si="128"/>
        <v>0</v>
      </c>
      <c r="AQ168" s="16">
        <f t="shared" si="153"/>
        <v>0</v>
      </c>
      <c r="AR168" s="16">
        <f t="shared" si="154"/>
        <v>0</v>
      </c>
      <c r="AS168" s="15">
        <f t="shared" si="129"/>
        <v>0</v>
      </c>
      <c r="AT168" s="24">
        <f t="shared" si="130"/>
        <v>0</v>
      </c>
      <c r="AU168" s="15">
        <f t="shared" si="155"/>
        <v>0</v>
      </c>
      <c r="AV168" s="22">
        <f>return!Q152</f>
        <v>1.9863628516780807E-3</v>
      </c>
      <c r="AW168" s="7">
        <f t="shared" si="131"/>
        <v>1.1286952941593784</v>
      </c>
      <c r="AX168" s="7"/>
      <c r="AY168">
        <f t="shared" si="156"/>
        <v>0</v>
      </c>
      <c r="AZ168">
        <f t="shared" si="132"/>
        <v>0</v>
      </c>
      <c r="BA168">
        <f t="shared" si="133"/>
        <v>0</v>
      </c>
      <c r="BB168">
        <f t="shared" si="157"/>
        <v>0</v>
      </c>
      <c r="BD168">
        <f t="shared" si="134"/>
        <v>12</v>
      </c>
      <c r="BE168">
        <f t="shared" si="135"/>
        <v>5</v>
      </c>
      <c r="BF168">
        <f t="shared" si="158"/>
        <v>4.4799994171063062E-5</v>
      </c>
      <c r="BG168">
        <f>VLOOKUP(MIN(120,BH168),mortality!$B$4:$H$106,saving_model!BE168+2,FALSE)</f>
        <v>5.3746748522620754E-4</v>
      </c>
      <c r="BH168">
        <f t="shared" si="136"/>
        <v>32</v>
      </c>
      <c r="BI168" s="8">
        <f t="shared" si="159"/>
        <v>1.6821425527395739E-3</v>
      </c>
      <c r="BJ168" s="6">
        <f>VLOOKUP(saving_model!BD168,lapse!$B$4:$C$134,2,FALSE)</f>
        <v>0.02</v>
      </c>
      <c r="BL168">
        <f>discount_curve!K153</f>
        <v>0.85879752629592321</v>
      </c>
    </row>
    <row r="169" spans="1:64" x14ac:dyDescent="0.55000000000000004">
      <c r="A169">
        <f t="shared" si="160"/>
        <v>147</v>
      </c>
      <c r="B169" s="16">
        <f t="shared" ca="1" si="137"/>
        <v>0</v>
      </c>
      <c r="C169" s="16">
        <f t="shared" si="113"/>
        <v>0</v>
      </c>
      <c r="D169">
        <f t="shared" si="138"/>
        <v>0</v>
      </c>
      <c r="E169">
        <f t="shared" ca="1" si="139"/>
        <v>0</v>
      </c>
      <c r="F169" s="19">
        <f t="shared" si="140"/>
        <v>0</v>
      </c>
      <c r="G169">
        <f t="shared" si="114"/>
        <v>0</v>
      </c>
      <c r="H169">
        <f t="shared" si="115"/>
        <v>0</v>
      </c>
      <c r="I169" s="16">
        <f t="shared" si="141"/>
        <v>0</v>
      </c>
      <c r="J169" s="19">
        <f t="shared" si="142"/>
        <v>0</v>
      </c>
      <c r="K169" s="19"/>
      <c r="L169" s="16">
        <f t="shared" si="116"/>
        <v>0</v>
      </c>
      <c r="M169" s="16">
        <f t="shared" ca="1" si="117"/>
        <v>0</v>
      </c>
      <c r="N169" s="16">
        <f t="shared" si="118"/>
        <v>0</v>
      </c>
      <c r="O169" s="16">
        <f t="shared" si="111"/>
        <v>0</v>
      </c>
      <c r="P169" s="16">
        <f t="shared" si="112"/>
        <v>0</v>
      </c>
      <c r="Q169" s="16">
        <f t="shared" ca="1" si="119"/>
        <v>0</v>
      </c>
      <c r="R169">
        <f t="shared" si="120"/>
        <v>0</v>
      </c>
      <c r="S169" s="16">
        <f t="shared" si="121"/>
        <v>0</v>
      </c>
      <c r="T169" s="21">
        <f t="shared" si="122"/>
        <v>0</v>
      </c>
      <c r="U169" s="16">
        <f t="shared" ca="1" si="123"/>
        <v>0</v>
      </c>
      <c r="V169" s="21">
        <f t="shared" ca="1" si="124"/>
        <v>0</v>
      </c>
      <c r="W169" s="16"/>
      <c r="X169" s="16">
        <f t="shared" si="143"/>
        <v>0</v>
      </c>
      <c r="Y169" s="16">
        <f t="shared" si="110"/>
        <v>0</v>
      </c>
      <c r="Z169" s="19">
        <f t="shared" si="125"/>
        <v>0</v>
      </c>
      <c r="AA169" s="15">
        <f t="shared" si="144"/>
        <v>0</v>
      </c>
      <c r="AB169" s="15">
        <f t="shared" si="145"/>
        <v>0</v>
      </c>
      <c r="AC169" s="15">
        <f t="shared" si="146"/>
        <v>0</v>
      </c>
      <c r="AD169" s="15">
        <f t="shared" si="147"/>
        <v>0</v>
      </c>
      <c r="AE169" s="15">
        <f t="shared" si="148"/>
        <v>0</v>
      </c>
      <c r="AF169" s="19">
        <f t="shared" si="149"/>
        <v>0</v>
      </c>
      <c r="AG169" s="20">
        <f t="shared" si="150"/>
        <v>0</v>
      </c>
      <c r="AH169" s="20"/>
      <c r="AI169" s="16">
        <f t="shared" si="126"/>
        <v>0</v>
      </c>
      <c r="AJ169" s="16">
        <f t="shared" si="162"/>
        <v>0</v>
      </c>
      <c r="AK169" s="16">
        <f t="shared" si="151"/>
        <v>0</v>
      </c>
      <c r="AL169" s="16">
        <f t="shared" ca="1" si="152"/>
        <v>0</v>
      </c>
      <c r="AM169" s="17">
        <f ca="1">IF($F$13,OFFSET(product_specs!$I$5,MIN(10,saving_model!BD169),saving_model!$F$15),0)</f>
        <v>0</v>
      </c>
      <c r="AN169" s="16">
        <f t="shared" si="127"/>
        <v>0</v>
      </c>
      <c r="AO169" s="16">
        <f t="shared" si="161"/>
        <v>0</v>
      </c>
      <c r="AP169" s="16">
        <f t="shared" si="128"/>
        <v>0</v>
      </c>
      <c r="AQ169" s="16">
        <f t="shared" si="153"/>
        <v>0</v>
      </c>
      <c r="AR169" s="16">
        <f t="shared" si="154"/>
        <v>0</v>
      </c>
      <c r="AS169" s="15">
        <f t="shared" si="129"/>
        <v>0</v>
      </c>
      <c r="AT169" s="24">
        <f t="shared" si="130"/>
        <v>0</v>
      </c>
      <c r="AU169" s="15">
        <f t="shared" si="155"/>
        <v>0</v>
      </c>
      <c r="AV169" s="22">
        <f>return!Q153</f>
        <v>4.8711914613304153E-3</v>
      </c>
      <c r="AW169" s="7">
        <f t="shared" si="131"/>
        <v>1.1296315899253668</v>
      </c>
      <c r="AX169" s="7"/>
      <c r="AY169">
        <f t="shared" si="156"/>
        <v>0</v>
      </c>
      <c r="AZ169">
        <f t="shared" si="132"/>
        <v>0</v>
      </c>
      <c r="BA169">
        <f t="shared" si="133"/>
        <v>0</v>
      </c>
      <c r="BB169">
        <f t="shared" si="157"/>
        <v>0</v>
      </c>
      <c r="BD169">
        <f t="shared" si="134"/>
        <v>12</v>
      </c>
      <c r="BE169">
        <f t="shared" si="135"/>
        <v>5</v>
      </c>
      <c r="BF169">
        <f t="shared" si="158"/>
        <v>4.4799994171063062E-5</v>
      </c>
      <c r="BG169">
        <f>VLOOKUP(MIN(120,BH169),mortality!$B$4:$H$106,saving_model!BE169+2,FALSE)</f>
        <v>5.3746748522620754E-4</v>
      </c>
      <c r="BH169">
        <f t="shared" si="136"/>
        <v>32</v>
      </c>
      <c r="BI169" s="8">
        <f t="shared" si="159"/>
        <v>1.6821425527395739E-3</v>
      </c>
      <c r="BJ169" s="6">
        <f>VLOOKUP(saving_model!BD169,lapse!$B$4:$C$134,2,FALSE)</f>
        <v>0.02</v>
      </c>
      <c r="BL169">
        <f>discount_curve!K154</f>
        <v>0.85790259594429041</v>
      </c>
    </row>
    <row r="170" spans="1:64" x14ac:dyDescent="0.55000000000000004">
      <c r="A170">
        <f t="shared" si="160"/>
        <v>148</v>
      </c>
      <c r="B170" s="16">
        <f t="shared" ca="1" si="137"/>
        <v>0</v>
      </c>
      <c r="C170" s="16">
        <f t="shared" si="113"/>
        <v>0</v>
      </c>
      <c r="D170">
        <f t="shared" si="138"/>
        <v>0</v>
      </c>
      <c r="E170">
        <f t="shared" ca="1" si="139"/>
        <v>0</v>
      </c>
      <c r="F170" s="19">
        <f t="shared" si="140"/>
        <v>0</v>
      </c>
      <c r="G170">
        <f t="shared" si="114"/>
        <v>0</v>
      </c>
      <c r="H170">
        <f t="shared" si="115"/>
        <v>0</v>
      </c>
      <c r="I170" s="16">
        <f t="shared" si="141"/>
        <v>0</v>
      </c>
      <c r="J170" s="19">
        <f t="shared" si="142"/>
        <v>0</v>
      </c>
      <c r="K170" s="19"/>
      <c r="L170" s="16">
        <f t="shared" si="116"/>
        <v>0</v>
      </c>
      <c r="M170" s="16">
        <f t="shared" ca="1" si="117"/>
        <v>0</v>
      </c>
      <c r="N170" s="16">
        <f t="shared" si="118"/>
        <v>0</v>
      </c>
      <c r="O170" s="16">
        <f t="shared" si="111"/>
        <v>0</v>
      </c>
      <c r="P170" s="16">
        <f t="shared" si="112"/>
        <v>0</v>
      </c>
      <c r="Q170" s="16">
        <f t="shared" ca="1" si="119"/>
        <v>0</v>
      </c>
      <c r="R170">
        <f t="shared" si="120"/>
        <v>0</v>
      </c>
      <c r="S170" s="16">
        <f t="shared" si="121"/>
        <v>0</v>
      </c>
      <c r="T170" s="21">
        <f t="shared" si="122"/>
        <v>0</v>
      </c>
      <c r="U170" s="16">
        <f t="shared" ca="1" si="123"/>
        <v>0</v>
      </c>
      <c r="V170" s="21">
        <f t="shared" ca="1" si="124"/>
        <v>0</v>
      </c>
      <c r="W170" s="16"/>
      <c r="X170" s="16">
        <f t="shared" si="143"/>
        <v>0</v>
      </c>
      <c r="Y170" s="16">
        <f t="shared" si="110"/>
        <v>0</v>
      </c>
      <c r="Z170" s="19">
        <f t="shared" si="125"/>
        <v>0</v>
      </c>
      <c r="AA170" s="15">
        <f t="shared" si="144"/>
        <v>0</v>
      </c>
      <c r="AB170" s="15">
        <f t="shared" si="145"/>
        <v>0</v>
      </c>
      <c r="AC170" s="15">
        <f t="shared" si="146"/>
        <v>0</v>
      </c>
      <c r="AD170" s="15">
        <f t="shared" si="147"/>
        <v>0</v>
      </c>
      <c r="AE170" s="15">
        <f t="shared" si="148"/>
        <v>0</v>
      </c>
      <c r="AF170" s="19">
        <f t="shared" si="149"/>
        <v>0</v>
      </c>
      <c r="AG170" s="20">
        <f t="shared" si="150"/>
        <v>0</v>
      </c>
      <c r="AH170" s="20"/>
      <c r="AI170" s="16">
        <f t="shared" si="126"/>
        <v>0</v>
      </c>
      <c r="AJ170" s="16">
        <f t="shared" si="162"/>
        <v>0</v>
      </c>
      <c r="AK170" s="16">
        <f t="shared" si="151"/>
        <v>0</v>
      </c>
      <c r="AL170" s="16">
        <f t="shared" ca="1" si="152"/>
        <v>0</v>
      </c>
      <c r="AM170" s="17">
        <f ca="1">IF($F$13,OFFSET(product_specs!$I$5,MIN(10,saving_model!BD170),saving_model!$F$15),0)</f>
        <v>0</v>
      </c>
      <c r="AN170" s="16">
        <f t="shared" si="127"/>
        <v>0</v>
      </c>
      <c r="AO170" s="16">
        <f t="shared" si="161"/>
        <v>0</v>
      </c>
      <c r="AP170" s="16">
        <f t="shared" si="128"/>
        <v>0</v>
      </c>
      <c r="AQ170" s="16">
        <f t="shared" si="153"/>
        <v>0</v>
      </c>
      <c r="AR170" s="16">
        <f t="shared" si="154"/>
        <v>0</v>
      </c>
      <c r="AS170" s="15">
        <f t="shared" si="129"/>
        <v>0</v>
      </c>
      <c r="AT170" s="24">
        <f t="shared" si="130"/>
        <v>0</v>
      </c>
      <c r="AU170" s="15">
        <f t="shared" si="155"/>
        <v>0</v>
      </c>
      <c r="AV170" s="22">
        <f>return!Q154</f>
        <v>1.2587748771015317E-2</v>
      </c>
      <c r="AW170" s="7">
        <f t="shared" si="131"/>
        <v>1.1305686623843794</v>
      </c>
      <c r="AX170" s="7"/>
      <c r="AY170">
        <f t="shared" si="156"/>
        <v>0</v>
      </c>
      <c r="AZ170">
        <f t="shared" si="132"/>
        <v>0</v>
      </c>
      <c r="BA170">
        <f t="shared" si="133"/>
        <v>0</v>
      </c>
      <c r="BB170">
        <f t="shared" si="157"/>
        <v>0</v>
      </c>
      <c r="BD170">
        <f t="shared" si="134"/>
        <v>12</v>
      </c>
      <c r="BE170">
        <f t="shared" si="135"/>
        <v>5</v>
      </c>
      <c r="BF170">
        <f t="shared" si="158"/>
        <v>4.4799994171063062E-5</v>
      </c>
      <c r="BG170">
        <f>VLOOKUP(MIN(120,BH170),mortality!$B$4:$H$106,saving_model!BE170+2,FALSE)</f>
        <v>5.3746748522620754E-4</v>
      </c>
      <c r="BH170">
        <f t="shared" si="136"/>
        <v>32</v>
      </c>
      <c r="BI170" s="8">
        <f t="shared" si="159"/>
        <v>1.6821425527395739E-3</v>
      </c>
      <c r="BJ170" s="6">
        <f>VLOOKUP(saving_model!BD170,lapse!$B$4:$C$134,2,FALSE)</f>
        <v>0.02</v>
      </c>
      <c r="BL170">
        <f>discount_curve!K155</f>
        <v>0.857008598176078</v>
      </c>
    </row>
    <row r="171" spans="1:64" x14ac:dyDescent="0.55000000000000004">
      <c r="A171">
        <f t="shared" si="160"/>
        <v>149</v>
      </c>
      <c r="B171" s="16">
        <f t="shared" ca="1" si="137"/>
        <v>0</v>
      </c>
      <c r="C171" s="16">
        <f t="shared" si="113"/>
        <v>0</v>
      </c>
      <c r="D171">
        <f t="shared" si="138"/>
        <v>0</v>
      </c>
      <c r="E171">
        <f t="shared" ca="1" si="139"/>
        <v>0</v>
      </c>
      <c r="F171" s="19">
        <f t="shared" si="140"/>
        <v>0</v>
      </c>
      <c r="G171">
        <f t="shared" si="114"/>
        <v>0</v>
      </c>
      <c r="H171">
        <f t="shared" si="115"/>
        <v>0</v>
      </c>
      <c r="I171" s="16">
        <f t="shared" si="141"/>
        <v>0</v>
      </c>
      <c r="J171" s="19">
        <f t="shared" si="142"/>
        <v>0</v>
      </c>
      <c r="K171" s="19"/>
      <c r="L171" s="16">
        <f t="shared" si="116"/>
        <v>0</v>
      </c>
      <c r="M171" s="16">
        <f t="shared" ca="1" si="117"/>
        <v>0</v>
      </c>
      <c r="N171" s="16">
        <f t="shared" si="118"/>
        <v>0</v>
      </c>
      <c r="O171" s="16">
        <f t="shared" si="111"/>
        <v>0</v>
      </c>
      <c r="P171" s="16">
        <f t="shared" si="112"/>
        <v>0</v>
      </c>
      <c r="Q171" s="16">
        <f t="shared" ca="1" si="119"/>
        <v>0</v>
      </c>
      <c r="R171">
        <f t="shared" si="120"/>
        <v>0</v>
      </c>
      <c r="S171" s="16">
        <f t="shared" si="121"/>
        <v>0</v>
      </c>
      <c r="T171" s="21">
        <f t="shared" si="122"/>
        <v>0</v>
      </c>
      <c r="U171" s="16">
        <f t="shared" ca="1" si="123"/>
        <v>0</v>
      </c>
      <c r="V171" s="21">
        <f t="shared" ca="1" si="124"/>
        <v>0</v>
      </c>
      <c r="W171" s="16"/>
      <c r="X171" s="16">
        <f t="shared" si="143"/>
        <v>0</v>
      </c>
      <c r="Y171" s="16">
        <f t="shared" si="110"/>
        <v>0</v>
      </c>
      <c r="Z171" s="19">
        <f t="shared" si="125"/>
        <v>0</v>
      </c>
      <c r="AA171" s="15">
        <f t="shared" si="144"/>
        <v>0</v>
      </c>
      <c r="AB171" s="15">
        <f t="shared" si="145"/>
        <v>0</v>
      </c>
      <c r="AC171" s="15">
        <f t="shared" si="146"/>
        <v>0</v>
      </c>
      <c r="AD171" s="15">
        <f t="shared" si="147"/>
        <v>0</v>
      </c>
      <c r="AE171" s="15">
        <f t="shared" si="148"/>
        <v>0</v>
      </c>
      <c r="AF171" s="19">
        <f t="shared" si="149"/>
        <v>0</v>
      </c>
      <c r="AG171" s="20">
        <f t="shared" si="150"/>
        <v>0</v>
      </c>
      <c r="AH171" s="20"/>
      <c r="AI171" s="16">
        <f t="shared" si="126"/>
        <v>0</v>
      </c>
      <c r="AJ171" s="16">
        <f t="shared" si="162"/>
        <v>0</v>
      </c>
      <c r="AK171" s="16">
        <f t="shared" si="151"/>
        <v>0</v>
      </c>
      <c r="AL171" s="16">
        <f t="shared" ca="1" si="152"/>
        <v>0</v>
      </c>
      <c r="AM171" s="17">
        <f ca="1">IF($F$13,OFFSET(product_specs!$I$5,MIN(10,saving_model!BD171),saving_model!$F$15),0)</f>
        <v>0</v>
      </c>
      <c r="AN171" s="16">
        <f t="shared" si="127"/>
        <v>0</v>
      </c>
      <c r="AO171" s="16">
        <f t="shared" si="161"/>
        <v>0</v>
      </c>
      <c r="AP171" s="16">
        <f t="shared" si="128"/>
        <v>0</v>
      </c>
      <c r="AQ171" s="16">
        <f t="shared" si="153"/>
        <v>0</v>
      </c>
      <c r="AR171" s="16">
        <f t="shared" si="154"/>
        <v>0</v>
      </c>
      <c r="AS171" s="15">
        <f t="shared" si="129"/>
        <v>0</v>
      </c>
      <c r="AT171" s="24">
        <f t="shared" si="130"/>
        <v>0</v>
      </c>
      <c r="AU171" s="15">
        <f t="shared" si="155"/>
        <v>0</v>
      </c>
      <c r="AV171" s="22">
        <f>return!Q155</f>
        <v>6.6454479966739921E-3</v>
      </c>
      <c r="AW171" s="7">
        <f t="shared" si="131"/>
        <v>1.1315065121807126</v>
      </c>
      <c r="AX171" s="7"/>
      <c r="AY171">
        <f t="shared" si="156"/>
        <v>0</v>
      </c>
      <c r="AZ171">
        <f t="shared" si="132"/>
        <v>0</v>
      </c>
      <c r="BA171">
        <f t="shared" si="133"/>
        <v>0</v>
      </c>
      <c r="BB171">
        <f t="shared" si="157"/>
        <v>0</v>
      </c>
      <c r="BD171">
        <f t="shared" si="134"/>
        <v>12</v>
      </c>
      <c r="BE171">
        <f t="shared" si="135"/>
        <v>5</v>
      </c>
      <c r="BF171">
        <f t="shared" si="158"/>
        <v>4.4799994171063062E-5</v>
      </c>
      <c r="BG171">
        <f>VLOOKUP(MIN(120,BH171),mortality!$B$4:$H$106,saving_model!BE171+2,FALSE)</f>
        <v>5.3746748522620754E-4</v>
      </c>
      <c r="BH171">
        <f t="shared" si="136"/>
        <v>32</v>
      </c>
      <c r="BI171" s="8">
        <f t="shared" si="159"/>
        <v>1.6821425527395739E-3</v>
      </c>
      <c r="BJ171" s="6">
        <f>VLOOKUP(saving_model!BD171,lapse!$B$4:$C$134,2,FALSE)</f>
        <v>0.02</v>
      </c>
      <c r="BL171">
        <f>discount_curve!K156</f>
        <v>0.85611553201946478</v>
      </c>
    </row>
    <row r="172" spans="1:64" x14ac:dyDescent="0.55000000000000004">
      <c r="A172">
        <f t="shared" si="160"/>
        <v>150</v>
      </c>
      <c r="B172" s="16">
        <f t="shared" ca="1" si="137"/>
        <v>0</v>
      </c>
      <c r="C172" s="16">
        <f t="shared" si="113"/>
        <v>0</v>
      </c>
      <c r="D172">
        <f t="shared" si="138"/>
        <v>0</v>
      </c>
      <c r="E172">
        <f t="shared" ca="1" si="139"/>
        <v>0</v>
      </c>
      <c r="F172" s="19">
        <f t="shared" si="140"/>
        <v>0</v>
      </c>
      <c r="G172">
        <f t="shared" si="114"/>
        <v>0</v>
      </c>
      <c r="H172">
        <f t="shared" si="115"/>
        <v>0</v>
      </c>
      <c r="I172" s="16">
        <f t="shared" si="141"/>
        <v>0</v>
      </c>
      <c r="J172" s="19">
        <f t="shared" si="142"/>
        <v>0</v>
      </c>
      <c r="K172" s="19"/>
      <c r="L172" s="16">
        <f t="shared" si="116"/>
        <v>0</v>
      </c>
      <c r="M172" s="16">
        <f t="shared" ca="1" si="117"/>
        <v>0</v>
      </c>
      <c r="N172" s="16">
        <f t="shared" si="118"/>
        <v>0</v>
      </c>
      <c r="O172" s="16">
        <f t="shared" si="111"/>
        <v>0</v>
      </c>
      <c r="P172" s="16">
        <f t="shared" si="112"/>
        <v>0</v>
      </c>
      <c r="Q172" s="16">
        <f t="shared" ca="1" si="119"/>
        <v>0</v>
      </c>
      <c r="R172">
        <f t="shared" si="120"/>
        <v>0</v>
      </c>
      <c r="S172" s="16">
        <f t="shared" si="121"/>
        <v>0</v>
      </c>
      <c r="T172" s="21">
        <f t="shared" si="122"/>
        <v>0</v>
      </c>
      <c r="U172" s="16">
        <f t="shared" ca="1" si="123"/>
        <v>0</v>
      </c>
      <c r="V172" s="21">
        <f t="shared" ca="1" si="124"/>
        <v>0</v>
      </c>
      <c r="W172" s="16"/>
      <c r="X172" s="16">
        <f t="shared" si="143"/>
        <v>0</v>
      </c>
      <c r="Y172" s="16">
        <f t="shared" si="110"/>
        <v>0</v>
      </c>
      <c r="Z172" s="19">
        <f t="shared" si="125"/>
        <v>0</v>
      </c>
      <c r="AA172" s="15">
        <f t="shared" si="144"/>
        <v>0</v>
      </c>
      <c r="AB172" s="15">
        <f t="shared" si="145"/>
        <v>0</v>
      </c>
      <c r="AC172" s="15">
        <f t="shared" si="146"/>
        <v>0</v>
      </c>
      <c r="AD172" s="15">
        <f t="shared" si="147"/>
        <v>0</v>
      </c>
      <c r="AE172" s="15">
        <f t="shared" si="148"/>
        <v>0</v>
      </c>
      <c r="AF172" s="19">
        <f t="shared" si="149"/>
        <v>0</v>
      </c>
      <c r="AG172" s="20">
        <f t="shared" si="150"/>
        <v>0</v>
      </c>
      <c r="AH172" s="20"/>
      <c r="AI172" s="16">
        <f t="shared" si="126"/>
        <v>0</v>
      </c>
      <c r="AJ172" s="16">
        <f t="shared" si="162"/>
        <v>0</v>
      </c>
      <c r="AK172" s="16">
        <f t="shared" si="151"/>
        <v>0</v>
      </c>
      <c r="AL172" s="16">
        <f t="shared" ca="1" si="152"/>
        <v>0</v>
      </c>
      <c r="AM172" s="17">
        <f ca="1">IF($F$13,OFFSET(product_specs!$I$5,MIN(10,saving_model!BD172),saving_model!$F$15),0)</f>
        <v>0</v>
      </c>
      <c r="AN172" s="16">
        <f t="shared" si="127"/>
        <v>0</v>
      </c>
      <c r="AO172" s="16">
        <f t="shared" si="161"/>
        <v>0</v>
      </c>
      <c r="AP172" s="16">
        <f t="shared" si="128"/>
        <v>0</v>
      </c>
      <c r="AQ172" s="16">
        <f t="shared" si="153"/>
        <v>0</v>
      </c>
      <c r="AR172" s="16">
        <f t="shared" si="154"/>
        <v>0</v>
      </c>
      <c r="AS172" s="15">
        <f t="shared" si="129"/>
        <v>0</v>
      </c>
      <c r="AT172" s="24">
        <f t="shared" si="130"/>
        <v>0</v>
      </c>
      <c r="AU172" s="15">
        <f t="shared" si="155"/>
        <v>0</v>
      </c>
      <c r="AV172" s="22">
        <f>return!Q156</f>
        <v>-2.784645736979563E-4</v>
      </c>
      <c r="AW172" s="7">
        <f t="shared" si="131"/>
        <v>1.1324451399591975</v>
      </c>
      <c r="AX172" s="7"/>
      <c r="AY172">
        <f t="shared" si="156"/>
        <v>0</v>
      </c>
      <c r="AZ172">
        <f t="shared" si="132"/>
        <v>0</v>
      </c>
      <c r="BA172">
        <f t="shared" si="133"/>
        <v>0</v>
      </c>
      <c r="BB172">
        <f t="shared" si="157"/>
        <v>0</v>
      </c>
      <c r="BD172">
        <f t="shared" si="134"/>
        <v>12</v>
      </c>
      <c r="BE172">
        <f t="shared" si="135"/>
        <v>5</v>
      </c>
      <c r="BF172">
        <f t="shared" si="158"/>
        <v>4.4799994171063062E-5</v>
      </c>
      <c r="BG172">
        <f>VLOOKUP(MIN(120,BH172),mortality!$B$4:$H$106,saving_model!BE172+2,FALSE)</f>
        <v>5.3746748522620754E-4</v>
      </c>
      <c r="BH172">
        <f t="shared" si="136"/>
        <v>32</v>
      </c>
      <c r="BI172" s="8">
        <f t="shared" si="159"/>
        <v>1.6821425527395739E-3</v>
      </c>
      <c r="BJ172" s="6">
        <f>VLOOKUP(saving_model!BD172,lapse!$B$4:$C$134,2,FALSE)</f>
        <v>0.02</v>
      </c>
      <c r="BL172">
        <f>discount_curve!K157</f>
        <v>0.85522339650364321</v>
      </c>
    </row>
    <row r="173" spans="1:64" x14ac:dyDescent="0.55000000000000004">
      <c r="A173">
        <f t="shared" si="160"/>
        <v>151</v>
      </c>
      <c r="B173" s="16">
        <f t="shared" ca="1" si="137"/>
        <v>0</v>
      </c>
      <c r="C173" s="16">
        <f t="shared" si="113"/>
        <v>0</v>
      </c>
      <c r="D173">
        <f t="shared" si="138"/>
        <v>0</v>
      </c>
      <c r="E173">
        <f t="shared" ca="1" si="139"/>
        <v>0</v>
      </c>
      <c r="F173" s="19">
        <f t="shared" si="140"/>
        <v>0</v>
      </c>
      <c r="G173">
        <f t="shared" si="114"/>
        <v>0</v>
      </c>
      <c r="H173">
        <f t="shared" si="115"/>
        <v>0</v>
      </c>
      <c r="I173" s="16">
        <f t="shared" si="141"/>
        <v>0</v>
      </c>
      <c r="J173" s="19">
        <f t="shared" si="142"/>
        <v>0</v>
      </c>
      <c r="K173" s="19"/>
      <c r="L173" s="16">
        <f t="shared" si="116"/>
        <v>0</v>
      </c>
      <c r="M173" s="16">
        <f t="shared" ca="1" si="117"/>
        <v>0</v>
      </c>
      <c r="N173" s="16">
        <f t="shared" si="118"/>
        <v>0</v>
      </c>
      <c r="O173" s="16">
        <f t="shared" si="111"/>
        <v>0</v>
      </c>
      <c r="P173" s="16">
        <f t="shared" si="112"/>
        <v>0</v>
      </c>
      <c r="Q173" s="16">
        <f t="shared" ca="1" si="119"/>
        <v>0</v>
      </c>
      <c r="R173">
        <f t="shared" si="120"/>
        <v>0</v>
      </c>
      <c r="S173" s="16">
        <f t="shared" si="121"/>
        <v>0</v>
      </c>
      <c r="T173" s="21">
        <f t="shared" si="122"/>
        <v>0</v>
      </c>
      <c r="U173" s="16">
        <f t="shared" ca="1" si="123"/>
        <v>0</v>
      </c>
      <c r="V173" s="21">
        <f t="shared" ca="1" si="124"/>
        <v>0</v>
      </c>
      <c r="W173" s="16"/>
      <c r="X173" s="16">
        <f t="shared" si="143"/>
        <v>0</v>
      </c>
      <c r="Y173" s="16">
        <f t="shared" si="110"/>
        <v>0</v>
      </c>
      <c r="Z173" s="19">
        <f t="shared" si="125"/>
        <v>0</v>
      </c>
      <c r="AA173" s="15">
        <f t="shared" si="144"/>
        <v>0</v>
      </c>
      <c r="AB173" s="15">
        <f t="shared" si="145"/>
        <v>0</v>
      </c>
      <c r="AC173" s="15">
        <f t="shared" si="146"/>
        <v>0</v>
      </c>
      <c r="AD173" s="15">
        <f t="shared" si="147"/>
        <v>0</v>
      </c>
      <c r="AE173" s="15">
        <f t="shared" si="148"/>
        <v>0</v>
      </c>
      <c r="AF173" s="19">
        <f t="shared" si="149"/>
        <v>0</v>
      </c>
      <c r="AG173" s="20">
        <f t="shared" si="150"/>
        <v>0</v>
      </c>
      <c r="AH173" s="20"/>
      <c r="AI173" s="16">
        <f t="shared" si="126"/>
        <v>0</v>
      </c>
      <c r="AJ173" s="16">
        <f t="shared" si="162"/>
        <v>0</v>
      </c>
      <c r="AK173" s="16">
        <f t="shared" si="151"/>
        <v>0</v>
      </c>
      <c r="AL173" s="16">
        <f t="shared" ca="1" si="152"/>
        <v>0</v>
      </c>
      <c r="AM173" s="17">
        <f ca="1">IF($F$13,OFFSET(product_specs!$I$5,MIN(10,saving_model!BD173),saving_model!$F$15),0)</f>
        <v>0</v>
      </c>
      <c r="AN173" s="16">
        <f t="shared" si="127"/>
        <v>0</v>
      </c>
      <c r="AO173" s="16">
        <f t="shared" si="161"/>
        <v>0</v>
      </c>
      <c r="AP173" s="16">
        <f t="shared" si="128"/>
        <v>0</v>
      </c>
      <c r="AQ173" s="16">
        <f t="shared" si="153"/>
        <v>0</v>
      </c>
      <c r="AR173" s="16">
        <f t="shared" si="154"/>
        <v>0</v>
      </c>
      <c r="AS173" s="15">
        <f t="shared" si="129"/>
        <v>0</v>
      </c>
      <c r="AT173" s="24">
        <f t="shared" si="130"/>
        <v>0</v>
      </c>
      <c r="AU173" s="15">
        <f t="shared" si="155"/>
        <v>0</v>
      </c>
      <c r="AV173" s="22">
        <f>return!Q157</f>
        <v>1.4508461920657689E-2</v>
      </c>
      <c r="AW173" s="7">
        <f t="shared" si="131"/>
        <v>1.1333845463651997</v>
      </c>
      <c r="AX173" s="7"/>
      <c r="AY173">
        <f t="shared" si="156"/>
        <v>0</v>
      </c>
      <c r="AZ173">
        <f t="shared" si="132"/>
        <v>0</v>
      </c>
      <c r="BA173">
        <f t="shared" si="133"/>
        <v>0</v>
      </c>
      <c r="BB173">
        <f t="shared" si="157"/>
        <v>0</v>
      </c>
      <c r="BD173">
        <f t="shared" si="134"/>
        <v>12</v>
      </c>
      <c r="BE173">
        <f t="shared" si="135"/>
        <v>5</v>
      </c>
      <c r="BF173">
        <f t="shared" si="158"/>
        <v>4.4799994171063062E-5</v>
      </c>
      <c r="BG173">
        <f>VLOOKUP(MIN(120,BH173),mortality!$B$4:$H$106,saving_model!BE173+2,FALSE)</f>
        <v>5.3746748522620754E-4</v>
      </c>
      <c r="BH173">
        <f t="shared" si="136"/>
        <v>32</v>
      </c>
      <c r="BI173" s="8">
        <f t="shared" si="159"/>
        <v>1.6821425527395739E-3</v>
      </c>
      <c r="BJ173" s="6">
        <f>VLOOKUP(saving_model!BD173,lapse!$B$4:$C$134,2,FALSE)</f>
        <v>0.02</v>
      </c>
      <c r="BL173">
        <f>discount_curve!K158</f>
        <v>0.8543321906588166</v>
      </c>
    </row>
    <row r="174" spans="1:64" x14ac:dyDescent="0.55000000000000004">
      <c r="A174">
        <f t="shared" si="160"/>
        <v>152</v>
      </c>
      <c r="B174" s="16">
        <f t="shared" ca="1" si="137"/>
        <v>0</v>
      </c>
      <c r="C174" s="16">
        <f t="shared" si="113"/>
        <v>0</v>
      </c>
      <c r="D174">
        <f t="shared" si="138"/>
        <v>0</v>
      </c>
      <c r="E174">
        <f t="shared" ca="1" si="139"/>
        <v>0</v>
      </c>
      <c r="F174" s="19">
        <f t="shared" si="140"/>
        <v>0</v>
      </c>
      <c r="G174">
        <f t="shared" si="114"/>
        <v>0</v>
      </c>
      <c r="H174">
        <f t="shared" si="115"/>
        <v>0</v>
      </c>
      <c r="I174" s="16">
        <f t="shared" si="141"/>
        <v>0</v>
      </c>
      <c r="J174" s="19">
        <f t="shared" si="142"/>
        <v>0</v>
      </c>
      <c r="K174" s="19"/>
      <c r="L174" s="16">
        <f t="shared" si="116"/>
        <v>0</v>
      </c>
      <c r="M174" s="16">
        <f t="shared" ca="1" si="117"/>
        <v>0</v>
      </c>
      <c r="N174" s="16">
        <f t="shared" si="118"/>
        <v>0</v>
      </c>
      <c r="O174" s="16">
        <f t="shared" si="111"/>
        <v>0</v>
      </c>
      <c r="P174" s="16">
        <f t="shared" si="112"/>
        <v>0</v>
      </c>
      <c r="Q174" s="16">
        <f t="shared" ca="1" si="119"/>
        <v>0</v>
      </c>
      <c r="R174">
        <f t="shared" si="120"/>
        <v>0</v>
      </c>
      <c r="S174" s="16">
        <f t="shared" si="121"/>
        <v>0</v>
      </c>
      <c r="T174" s="21">
        <f t="shared" si="122"/>
        <v>0</v>
      </c>
      <c r="U174" s="16">
        <f t="shared" ca="1" si="123"/>
        <v>0</v>
      </c>
      <c r="V174" s="21">
        <f t="shared" ca="1" si="124"/>
        <v>0</v>
      </c>
      <c r="W174" s="16"/>
      <c r="X174" s="16">
        <f t="shared" si="143"/>
        <v>0</v>
      </c>
      <c r="Y174" s="16">
        <f t="shared" si="110"/>
        <v>0</v>
      </c>
      <c r="Z174" s="19">
        <f t="shared" si="125"/>
        <v>0</v>
      </c>
      <c r="AA174" s="15">
        <f t="shared" si="144"/>
        <v>0</v>
      </c>
      <c r="AB174" s="15">
        <f t="shared" si="145"/>
        <v>0</v>
      </c>
      <c r="AC174" s="15">
        <f t="shared" si="146"/>
        <v>0</v>
      </c>
      <c r="AD174" s="15">
        <f t="shared" si="147"/>
        <v>0</v>
      </c>
      <c r="AE174" s="15">
        <f t="shared" si="148"/>
        <v>0</v>
      </c>
      <c r="AF174" s="19">
        <f t="shared" si="149"/>
        <v>0</v>
      </c>
      <c r="AG174" s="20">
        <f t="shared" si="150"/>
        <v>0</v>
      </c>
      <c r="AH174" s="20"/>
      <c r="AI174" s="16">
        <f t="shared" si="126"/>
        <v>0</v>
      </c>
      <c r="AJ174" s="16">
        <f t="shared" si="162"/>
        <v>0</v>
      </c>
      <c r="AK174" s="16">
        <f t="shared" si="151"/>
        <v>0</v>
      </c>
      <c r="AL174" s="16">
        <f t="shared" ca="1" si="152"/>
        <v>0</v>
      </c>
      <c r="AM174" s="17">
        <f ca="1">IF($F$13,OFFSET(product_specs!$I$5,MIN(10,saving_model!BD174),saving_model!$F$15),0)</f>
        <v>0</v>
      </c>
      <c r="AN174" s="16">
        <f t="shared" si="127"/>
        <v>0</v>
      </c>
      <c r="AO174" s="16">
        <f t="shared" si="161"/>
        <v>0</v>
      </c>
      <c r="AP174" s="16">
        <f t="shared" si="128"/>
        <v>0</v>
      </c>
      <c r="AQ174" s="16">
        <f t="shared" si="153"/>
        <v>0</v>
      </c>
      <c r="AR174" s="16">
        <f t="shared" si="154"/>
        <v>0</v>
      </c>
      <c r="AS174" s="15">
        <f t="shared" si="129"/>
        <v>0</v>
      </c>
      <c r="AT174" s="24">
        <f t="shared" si="130"/>
        <v>0</v>
      </c>
      <c r="AU174" s="15">
        <f t="shared" si="155"/>
        <v>0</v>
      </c>
      <c r="AV174" s="22">
        <f>return!Q158</f>
        <v>5.6049342133277502E-3</v>
      </c>
      <c r="AW174" s="7">
        <f t="shared" si="131"/>
        <v>1.1343247320446206</v>
      </c>
      <c r="AX174" s="7"/>
      <c r="AY174">
        <f t="shared" si="156"/>
        <v>0</v>
      </c>
      <c r="AZ174">
        <f t="shared" si="132"/>
        <v>0</v>
      </c>
      <c r="BA174">
        <f t="shared" si="133"/>
        <v>0</v>
      </c>
      <c r="BB174">
        <f t="shared" si="157"/>
        <v>0</v>
      </c>
      <c r="BD174">
        <f t="shared" si="134"/>
        <v>12</v>
      </c>
      <c r="BE174">
        <f t="shared" si="135"/>
        <v>5</v>
      </c>
      <c r="BF174">
        <f t="shared" si="158"/>
        <v>4.4799994171063062E-5</v>
      </c>
      <c r="BG174">
        <f>VLOOKUP(MIN(120,BH174),mortality!$B$4:$H$106,saving_model!BE174+2,FALSE)</f>
        <v>5.3746748522620754E-4</v>
      </c>
      <c r="BH174">
        <f t="shared" si="136"/>
        <v>32</v>
      </c>
      <c r="BI174" s="8">
        <f t="shared" si="159"/>
        <v>1.6821425527395739E-3</v>
      </c>
      <c r="BJ174" s="6">
        <f>VLOOKUP(saving_model!BD174,lapse!$B$4:$C$134,2,FALSE)</f>
        <v>0.02</v>
      </c>
      <c r="BL174">
        <f>discount_curve!K159</f>
        <v>0.85344191351619958</v>
      </c>
    </row>
    <row r="175" spans="1:64" x14ac:dyDescent="0.55000000000000004">
      <c r="A175">
        <f t="shared" si="160"/>
        <v>153</v>
      </c>
      <c r="B175" s="16">
        <f t="shared" ca="1" si="137"/>
        <v>0</v>
      </c>
      <c r="C175" s="16">
        <f t="shared" si="113"/>
        <v>0</v>
      </c>
      <c r="D175">
        <f t="shared" si="138"/>
        <v>0</v>
      </c>
      <c r="E175">
        <f t="shared" ca="1" si="139"/>
        <v>0</v>
      </c>
      <c r="F175" s="19">
        <f t="shared" si="140"/>
        <v>0</v>
      </c>
      <c r="G175">
        <f t="shared" si="114"/>
        <v>0</v>
      </c>
      <c r="H175">
        <f t="shared" si="115"/>
        <v>0</v>
      </c>
      <c r="I175" s="16">
        <f t="shared" si="141"/>
        <v>0</v>
      </c>
      <c r="J175" s="19">
        <f t="shared" si="142"/>
        <v>0</v>
      </c>
      <c r="K175" s="19"/>
      <c r="L175" s="16">
        <f t="shared" si="116"/>
        <v>0</v>
      </c>
      <c r="M175" s="16">
        <f t="shared" ca="1" si="117"/>
        <v>0</v>
      </c>
      <c r="N175" s="16">
        <f t="shared" si="118"/>
        <v>0</v>
      </c>
      <c r="O175" s="16">
        <f t="shared" si="111"/>
        <v>0</v>
      </c>
      <c r="P175" s="16">
        <f t="shared" si="112"/>
        <v>0</v>
      </c>
      <c r="Q175" s="16">
        <f t="shared" ca="1" si="119"/>
        <v>0</v>
      </c>
      <c r="R175">
        <f t="shared" si="120"/>
        <v>0</v>
      </c>
      <c r="S175" s="16">
        <f t="shared" si="121"/>
        <v>0</v>
      </c>
      <c r="T175" s="21">
        <f t="shared" si="122"/>
        <v>0</v>
      </c>
      <c r="U175" s="16">
        <f t="shared" ca="1" si="123"/>
        <v>0</v>
      </c>
      <c r="V175" s="21">
        <f t="shared" ca="1" si="124"/>
        <v>0</v>
      </c>
      <c r="W175" s="16"/>
      <c r="X175" s="16">
        <f t="shared" si="143"/>
        <v>0</v>
      </c>
      <c r="Y175" s="16">
        <f t="shared" si="110"/>
        <v>0</v>
      </c>
      <c r="Z175" s="19">
        <f t="shared" si="125"/>
        <v>0</v>
      </c>
      <c r="AA175" s="15">
        <f t="shared" si="144"/>
        <v>0</v>
      </c>
      <c r="AB175" s="15">
        <f t="shared" si="145"/>
        <v>0</v>
      </c>
      <c r="AC175" s="15">
        <f t="shared" si="146"/>
        <v>0</v>
      </c>
      <c r="AD175" s="15">
        <f t="shared" si="147"/>
        <v>0</v>
      </c>
      <c r="AE175" s="15">
        <f t="shared" si="148"/>
        <v>0</v>
      </c>
      <c r="AF175" s="19">
        <f t="shared" si="149"/>
        <v>0</v>
      </c>
      <c r="AG175" s="20">
        <f t="shared" si="150"/>
        <v>0</v>
      </c>
      <c r="AH175" s="20"/>
      <c r="AI175" s="16">
        <f t="shared" si="126"/>
        <v>0</v>
      </c>
      <c r="AJ175" s="16">
        <f t="shared" si="162"/>
        <v>0</v>
      </c>
      <c r="AK175" s="16">
        <f t="shared" si="151"/>
        <v>0</v>
      </c>
      <c r="AL175" s="16">
        <f t="shared" ca="1" si="152"/>
        <v>0</v>
      </c>
      <c r="AM175" s="17">
        <f ca="1">IF($F$13,OFFSET(product_specs!$I$5,MIN(10,saving_model!BD175),saving_model!$F$15),0)</f>
        <v>0</v>
      </c>
      <c r="AN175" s="16">
        <f t="shared" si="127"/>
        <v>0</v>
      </c>
      <c r="AO175" s="16">
        <f t="shared" si="161"/>
        <v>0</v>
      </c>
      <c r="AP175" s="16">
        <f t="shared" si="128"/>
        <v>0</v>
      </c>
      <c r="AQ175" s="16">
        <f t="shared" si="153"/>
        <v>0</v>
      </c>
      <c r="AR175" s="16">
        <f t="shared" si="154"/>
        <v>0</v>
      </c>
      <c r="AS175" s="15">
        <f t="shared" si="129"/>
        <v>0</v>
      </c>
      <c r="AT175" s="24">
        <f t="shared" si="130"/>
        <v>0</v>
      </c>
      <c r="AU175" s="15">
        <f t="shared" si="155"/>
        <v>0</v>
      </c>
      <c r="AV175" s="22">
        <f>return!Q159</f>
        <v>5.2198974573673951E-3</v>
      </c>
      <c r="AW175" s="7">
        <f t="shared" si="131"/>
        <v>1.1352656976438971</v>
      </c>
      <c r="AX175" s="7"/>
      <c r="AY175">
        <f t="shared" si="156"/>
        <v>0</v>
      </c>
      <c r="AZ175">
        <f t="shared" si="132"/>
        <v>0</v>
      </c>
      <c r="BA175">
        <f t="shared" si="133"/>
        <v>0</v>
      </c>
      <c r="BB175">
        <f t="shared" si="157"/>
        <v>0</v>
      </c>
      <c r="BD175">
        <f t="shared" si="134"/>
        <v>12</v>
      </c>
      <c r="BE175">
        <f t="shared" si="135"/>
        <v>5</v>
      </c>
      <c r="BF175">
        <f t="shared" si="158"/>
        <v>4.4799994171063062E-5</v>
      </c>
      <c r="BG175">
        <f>VLOOKUP(MIN(120,BH175),mortality!$B$4:$H$106,saving_model!BE175+2,FALSE)</f>
        <v>5.3746748522620754E-4</v>
      </c>
      <c r="BH175">
        <f t="shared" si="136"/>
        <v>32</v>
      </c>
      <c r="BI175" s="8">
        <f t="shared" si="159"/>
        <v>1.6821425527395739E-3</v>
      </c>
      <c r="BJ175" s="6">
        <f>VLOOKUP(saving_model!BD175,lapse!$B$4:$C$134,2,FALSE)</f>
        <v>0.02</v>
      </c>
      <c r="BL175">
        <f>discount_curve!K160</f>
        <v>0.85255256410801539</v>
      </c>
    </row>
    <row r="176" spans="1:64" x14ac:dyDescent="0.55000000000000004">
      <c r="A176">
        <f t="shared" si="160"/>
        <v>154</v>
      </c>
      <c r="B176" s="16">
        <f t="shared" ca="1" si="137"/>
        <v>0</v>
      </c>
      <c r="C176" s="16">
        <f t="shared" si="113"/>
        <v>0</v>
      </c>
      <c r="D176">
        <f t="shared" si="138"/>
        <v>0</v>
      </c>
      <c r="E176">
        <f t="shared" ca="1" si="139"/>
        <v>0</v>
      </c>
      <c r="F176" s="19">
        <f t="shared" si="140"/>
        <v>0</v>
      </c>
      <c r="G176">
        <f t="shared" si="114"/>
        <v>0</v>
      </c>
      <c r="H176">
        <f t="shared" si="115"/>
        <v>0</v>
      </c>
      <c r="I176" s="16">
        <f t="shared" si="141"/>
        <v>0</v>
      </c>
      <c r="J176" s="19">
        <f t="shared" si="142"/>
        <v>0</v>
      </c>
      <c r="K176" s="19"/>
      <c r="L176" s="16">
        <f t="shared" si="116"/>
        <v>0</v>
      </c>
      <c r="M176" s="16">
        <f t="shared" ca="1" si="117"/>
        <v>0</v>
      </c>
      <c r="N176" s="16">
        <f t="shared" si="118"/>
        <v>0</v>
      </c>
      <c r="O176" s="16">
        <f t="shared" si="111"/>
        <v>0</v>
      </c>
      <c r="P176" s="16">
        <f t="shared" si="112"/>
        <v>0</v>
      </c>
      <c r="Q176" s="16">
        <f t="shared" ca="1" si="119"/>
        <v>0</v>
      </c>
      <c r="R176">
        <f t="shared" si="120"/>
        <v>0</v>
      </c>
      <c r="S176" s="16">
        <f t="shared" si="121"/>
        <v>0</v>
      </c>
      <c r="T176" s="21">
        <f t="shared" si="122"/>
        <v>0</v>
      </c>
      <c r="U176" s="16">
        <f t="shared" ca="1" si="123"/>
        <v>0</v>
      </c>
      <c r="V176" s="21">
        <f t="shared" ca="1" si="124"/>
        <v>0</v>
      </c>
      <c r="W176" s="16"/>
      <c r="X176" s="16">
        <f t="shared" si="143"/>
        <v>0</v>
      </c>
      <c r="Y176" s="16">
        <f t="shared" si="110"/>
        <v>0</v>
      </c>
      <c r="Z176" s="19">
        <f t="shared" si="125"/>
        <v>0</v>
      </c>
      <c r="AA176" s="15">
        <f t="shared" si="144"/>
        <v>0</v>
      </c>
      <c r="AB176" s="15">
        <f t="shared" si="145"/>
        <v>0</v>
      </c>
      <c r="AC176" s="15">
        <f t="shared" si="146"/>
        <v>0</v>
      </c>
      <c r="AD176" s="15">
        <f t="shared" si="147"/>
        <v>0</v>
      </c>
      <c r="AE176" s="15">
        <f t="shared" si="148"/>
        <v>0</v>
      </c>
      <c r="AF176" s="19">
        <f t="shared" si="149"/>
        <v>0</v>
      </c>
      <c r="AG176" s="20">
        <f t="shared" si="150"/>
        <v>0</v>
      </c>
      <c r="AH176" s="20"/>
      <c r="AI176" s="16">
        <f t="shared" si="126"/>
        <v>0</v>
      </c>
      <c r="AJ176" s="16">
        <f t="shared" si="162"/>
        <v>0</v>
      </c>
      <c r="AK176" s="16">
        <f t="shared" si="151"/>
        <v>0</v>
      </c>
      <c r="AL176" s="16">
        <f t="shared" ca="1" si="152"/>
        <v>0</v>
      </c>
      <c r="AM176" s="17">
        <f ca="1">IF($F$13,OFFSET(product_specs!$I$5,MIN(10,saving_model!BD176),saving_model!$F$15),0)</f>
        <v>0</v>
      </c>
      <c r="AN176" s="16">
        <f t="shared" si="127"/>
        <v>0</v>
      </c>
      <c r="AO176" s="16">
        <f t="shared" si="161"/>
        <v>0</v>
      </c>
      <c r="AP176" s="16">
        <f t="shared" si="128"/>
        <v>0</v>
      </c>
      <c r="AQ176" s="16">
        <f t="shared" si="153"/>
        <v>0</v>
      </c>
      <c r="AR176" s="16">
        <f t="shared" si="154"/>
        <v>0</v>
      </c>
      <c r="AS176" s="15">
        <f t="shared" si="129"/>
        <v>0</v>
      </c>
      <c r="AT176" s="24">
        <f t="shared" si="130"/>
        <v>0</v>
      </c>
      <c r="AU176" s="15">
        <f t="shared" si="155"/>
        <v>0</v>
      </c>
      <c r="AV176" s="22">
        <f>return!Q160</f>
        <v>9.3801328707350251E-3</v>
      </c>
      <c r="AW176" s="7">
        <f t="shared" si="131"/>
        <v>1.1362074438100025</v>
      </c>
      <c r="AX176" s="7"/>
      <c r="AY176">
        <f t="shared" si="156"/>
        <v>0</v>
      </c>
      <c r="AZ176">
        <f t="shared" si="132"/>
        <v>0</v>
      </c>
      <c r="BA176">
        <f t="shared" si="133"/>
        <v>0</v>
      </c>
      <c r="BB176">
        <f t="shared" si="157"/>
        <v>0</v>
      </c>
      <c r="BD176">
        <f t="shared" si="134"/>
        <v>12</v>
      </c>
      <c r="BE176">
        <f t="shared" si="135"/>
        <v>5</v>
      </c>
      <c r="BF176">
        <f t="shared" si="158"/>
        <v>4.4799994171063062E-5</v>
      </c>
      <c r="BG176">
        <f>VLOOKUP(MIN(120,BH176),mortality!$B$4:$H$106,saving_model!BE176+2,FALSE)</f>
        <v>5.3746748522620754E-4</v>
      </c>
      <c r="BH176">
        <f t="shared" si="136"/>
        <v>32</v>
      </c>
      <c r="BI176" s="8">
        <f t="shared" si="159"/>
        <v>1.6821425527395739E-3</v>
      </c>
      <c r="BJ176" s="6">
        <f>VLOOKUP(saving_model!BD176,lapse!$B$4:$C$134,2,FALSE)</f>
        <v>0.02</v>
      </c>
      <c r="BL176">
        <f>discount_curve!K161</f>
        <v>0.85166414146749703</v>
      </c>
    </row>
    <row r="177" spans="1:64" x14ac:dyDescent="0.55000000000000004">
      <c r="A177">
        <f t="shared" si="160"/>
        <v>155</v>
      </c>
      <c r="B177" s="16">
        <f t="shared" ca="1" si="137"/>
        <v>0</v>
      </c>
      <c r="C177" s="16">
        <f t="shared" si="113"/>
        <v>0</v>
      </c>
      <c r="D177">
        <f t="shared" si="138"/>
        <v>0</v>
      </c>
      <c r="E177">
        <f t="shared" ca="1" si="139"/>
        <v>0</v>
      </c>
      <c r="F177" s="19">
        <f t="shared" si="140"/>
        <v>0</v>
      </c>
      <c r="G177">
        <f t="shared" si="114"/>
        <v>0</v>
      </c>
      <c r="H177">
        <f t="shared" si="115"/>
        <v>0</v>
      </c>
      <c r="I177" s="16">
        <f t="shared" si="141"/>
        <v>0</v>
      </c>
      <c r="J177" s="19">
        <f t="shared" si="142"/>
        <v>0</v>
      </c>
      <c r="K177" s="19"/>
      <c r="L177" s="16">
        <f t="shared" si="116"/>
        <v>0</v>
      </c>
      <c r="M177" s="16">
        <f t="shared" ca="1" si="117"/>
        <v>0</v>
      </c>
      <c r="N177" s="16">
        <f t="shared" si="118"/>
        <v>0</v>
      </c>
      <c r="O177" s="16">
        <f t="shared" si="111"/>
        <v>0</v>
      </c>
      <c r="P177" s="16">
        <f t="shared" si="112"/>
        <v>0</v>
      </c>
      <c r="Q177" s="16">
        <f t="shared" ca="1" si="119"/>
        <v>0</v>
      </c>
      <c r="R177">
        <f t="shared" si="120"/>
        <v>0</v>
      </c>
      <c r="S177" s="16">
        <f t="shared" si="121"/>
        <v>0</v>
      </c>
      <c r="T177" s="21">
        <f t="shared" si="122"/>
        <v>0</v>
      </c>
      <c r="U177" s="16">
        <f t="shared" ca="1" si="123"/>
        <v>0</v>
      </c>
      <c r="V177" s="21">
        <f t="shared" ca="1" si="124"/>
        <v>0</v>
      </c>
      <c r="W177" s="16"/>
      <c r="X177" s="16">
        <f t="shared" si="143"/>
        <v>0</v>
      </c>
      <c r="Y177" s="16">
        <f t="shared" si="110"/>
        <v>0</v>
      </c>
      <c r="Z177" s="19">
        <f t="shared" si="125"/>
        <v>0</v>
      </c>
      <c r="AA177" s="15">
        <f t="shared" si="144"/>
        <v>0</v>
      </c>
      <c r="AB177" s="15">
        <f t="shared" si="145"/>
        <v>0</v>
      </c>
      <c r="AC177" s="15">
        <f t="shared" si="146"/>
        <v>0</v>
      </c>
      <c r="AD177" s="15">
        <f t="shared" si="147"/>
        <v>0</v>
      </c>
      <c r="AE177" s="15">
        <f t="shared" si="148"/>
        <v>0</v>
      </c>
      <c r="AF177" s="19">
        <f t="shared" si="149"/>
        <v>0</v>
      </c>
      <c r="AG177" s="20">
        <f t="shared" si="150"/>
        <v>0</v>
      </c>
      <c r="AH177" s="20"/>
      <c r="AI177" s="16">
        <f t="shared" si="126"/>
        <v>0</v>
      </c>
      <c r="AJ177" s="16">
        <f t="shared" si="162"/>
        <v>0</v>
      </c>
      <c r="AK177" s="16">
        <f t="shared" si="151"/>
        <v>0</v>
      </c>
      <c r="AL177" s="16">
        <f t="shared" ca="1" si="152"/>
        <v>0</v>
      </c>
      <c r="AM177" s="17">
        <f ca="1">IF($F$13,OFFSET(product_specs!$I$5,MIN(10,saving_model!BD177),saving_model!$F$15),0)</f>
        <v>0</v>
      </c>
      <c r="AN177" s="16">
        <f t="shared" si="127"/>
        <v>0</v>
      </c>
      <c r="AO177" s="16">
        <f t="shared" si="161"/>
        <v>0</v>
      </c>
      <c r="AP177" s="16">
        <f t="shared" si="128"/>
        <v>0</v>
      </c>
      <c r="AQ177" s="16">
        <f t="shared" si="153"/>
        <v>0</v>
      </c>
      <c r="AR177" s="16">
        <f t="shared" si="154"/>
        <v>0</v>
      </c>
      <c r="AS177" s="15">
        <f t="shared" si="129"/>
        <v>0</v>
      </c>
      <c r="AT177" s="24">
        <f t="shared" si="130"/>
        <v>0</v>
      </c>
      <c r="AU177" s="15">
        <f t="shared" si="155"/>
        <v>0</v>
      </c>
      <c r="AV177" s="22">
        <f>return!Q161</f>
        <v>9.2605507544385457E-3</v>
      </c>
      <c r="AW177" s="7">
        <f t="shared" si="131"/>
        <v>1.1371499711904467</v>
      </c>
      <c r="AX177" s="7"/>
      <c r="AY177">
        <f t="shared" si="156"/>
        <v>0</v>
      </c>
      <c r="AZ177">
        <f t="shared" si="132"/>
        <v>0</v>
      </c>
      <c r="BA177">
        <f t="shared" si="133"/>
        <v>0</v>
      </c>
      <c r="BB177">
        <f t="shared" si="157"/>
        <v>0</v>
      </c>
      <c r="BD177">
        <f t="shared" si="134"/>
        <v>12</v>
      </c>
      <c r="BE177">
        <f t="shared" si="135"/>
        <v>5</v>
      </c>
      <c r="BF177">
        <f t="shared" si="158"/>
        <v>4.4799994171063062E-5</v>
      </c>
      <c r="BG177">
        <f>VLOOKUP(MIN(120,BH177),mortality!$B$4:$H$106,saving_model!BE177+2,FALSE)</f>
        <v>5.3746748522620754E-4</v>
      </c>
      <c r="BH177">
        <f t="shared" si="136"/>
        <v>32</v>
      </c>
      <c r="BI177" s="8">
        <f t="shared" si="159"/>
        <v>1.6821425527395739E-3</v>
      </c>
      <c r="BJ177" s="6">
        <f>VLOOKUP(saving_model!BD177,lapse!$B$4:$C$134,2,FALSE)</f>
        <v>0.02</v>
      </c>
      <c r="BL177">
        <f>discount_curve!K162</f>
        <v>0.85077664462888369</v>
      </c>
    </row>
    <row r="178" spans="1:64" x14ac:dyDescent="0.55000000000000004">
      <c r="A178">
        <f t="shared" si="160"/>
        <v>156</v>
      </c>
      <c r="B178" s="16">
        <f t="shared" ca="1" si="137"/>
        <v>0</v>
      </c>
      <c r="C178" s="16">
        <f t="shared" si="113"/>
        <v>0</v>
      </c>
      <c r="D178">
        <f t="shared" si="138"/>
        <v>0</v>
      </c>
      <c r="E178">
        <f t="shared" ca="1" si="139"/>
        <v>0</v>
      </c>
      <c r="F178" s="19">
        <f t="shared" si="140"/>
        <v>0</v>
      </c>
      <c r="G178">
        <f t="shared" si="114"/>
        <v>0</v>
      </c>
      <c r="H178">
        <f t="shared" si="115"/>
        <v>0</v>
      </c>
      <c r="I178" s="16">
        <f t="shared" si="141"/>
        <v>0</v>
      </c>
      <c r="J178" s="19">
        <f t="shared" si="142"/>
        <v>0</v>
      </c>
      <c r="K178" s="19"/>
      <c r="L178" s="16">
        <f t="shared" si="116"/>
        <v>0</v>
      </c>
      <c r="M178" s="16">
        <f t="shared" ca="1" si="117"/>
        <v>0</v>
      </c>
      <c r="N178" s="16">
        <f t="shared" si="118"/>
        <v>0</v>
      </c>
      <c r="O178" s="16">
        <f t="shared" si="111"/>
        <v>0</v>
      </c>
      <c r="P178" s="16">
        <f t="shared" si="112"/>
        <v>0</v>
      </c>
      <c r="Q178" s="16">
        <f t="shared" ca="1" si="119"/>
        <v>0</v>
      </c>
      <c r="R178">
        <f t="shared" si="120"/>
        <v>0</v>
      </c>
      <c r="S178" s="16">
        <f t="shared" si="121"/>
        <v>0</v>
      </c>
      <c r="T178" s="21">
        <f t="shared" si="122"/>
        <v>0</v>
      </c>
      <c r="U178" s="16">
        <f t="shared" ca="1" si="123"/>
        <v>0</v>
      </c>
      <c r="V178" s="21">
        <f t="shared" ca="1" si="124"/>
        <v>0</v>
      </c>
      <c r="W178" s="16"/>
      <c r="X178" s="16">
        <f t="shared" si="143"/>
        <v>0</v>
      </c>
      <c r="Y178" s="16">
        <f t="shared" si="110"/>
        <v>0</v>
      </c>
      <c r="Z178" s="19">
        <f t="shared" si="125"/>
        <v>0</v>
      </c>
      <c r="AA178" s="15">
        <f t="shared" si="144"/>
        <v>0</v>
      </c>
      <c r="AB178" s="15">
        <f t="shared" si="145"/>
        <v>0</v>
      </c>
      <c r="AC178" s="15">
        <f t="shared" si="146"/>
        <v>0</v>
      </c>
      <c r="AD178" s="15">
        <f t="shared" si="147"/>
        <v>0</v>
      </c>
      <c r="AE178" s="15">
        <f t="shared" si="148"/>
        <v>0</v>
      </c>
      <c r="AF178" s="19">
        <f t="shared" si="149"/>
        <v>0</v>
      </c>
      <c r="AG178" s="20">
        <f t="shared" si="150"/>
        <v>0</v>
      </c>
      <c r="AH178" s="20"/>
      <c r="AI178" s="16">
        <f t="shared" si="126"/>
        <v>0</v>
      </c>
      <c r="AJ178" s="16">
        <f t="shared" si="162"/>
        <v>0</v>
      </c>
      <c r="AK178" s="16">
        <f t="shared" si="151"/>
        <v>0</v>
      </c>
      <c r="AL178" s="16">
        <f t="shared" ca="1" si="152"/>
        <v>0</v>
      </c>
      <c r="AM178" s="17">
        <f ca="1">IF($F$13,OFFSET(product_specs!$I$5,MIN(10,saving_model!BD178),saving_model!$F$15),0)</f>
        <v>0</v>
      </c>
      <c r="AN178" s="16">
        <f t="shared" si="127"/>
        <v>0</v>
      </c>
      <c r="AO178" s="16">
        <f t="shared" si="161"/>
        <v>0</v>
      </c>
      <c r="AP178" s="16">
        <f t="shared" si="128"/>
        <v>0</v>
      </c>
      <c r="AQ178" s="16">
        <f t="shared" si="153"/>
        <v>0</v>
      </c>
      <c r="AR178" s="16">
        <f t="shared" si="154"/>
        <v>0</v>
      </c>
      <c r="AS178" s="15">
        <f t="shared" si="129"/>
        <v>0</v>
      </c>
      <c r="AT178" s="24">
        <f t="shared" si="130"/>
        <v>0</v>
      </c>
      <c r="AU178" s="15">
        <f t="shared" si="155"/>
        <v>0</v>
      </c>
      <c r="AV178" s="22">
        <f>return!Q162</f>
        <v>-6.2386862423370326E-3</v>
      </c>
      <c r="AW178" s="7">
        <f t="shared" si="131"/>
        <v>1.1380932804332768</v>
      </c>
      <c r="AX178" s="7"/>
      <c r="AY178">
        <f t="shared" si="156"/>
        <v>0</v>
      </c>
      <c r="AZ178">
        <f t="shared" si="132"/>
        <v>0</v>
      </c>
      <c r="BA178">
        <f t="shared" si="133"/>
        <v>0</v>
      </c>
      <c r="BB178">
        <f t="shared" si="157"/>
        <v>0</v>
      </c>
      <c r="BD178">
        <f t="shared" si="134"/>
        <v>13</v>
      </c>
      <c r="BE178">
        <f t="shared" si="135"/>
        <v>5</v>
      </c>
      <c r="BF178">
        <f t="shared" si="158"/>
        <v>4.6436155734741469E-5</v>
      </c>
      <c r="BG178">
        <f>VLOOKUP(MIN(120,BH178),mortality!$B$4:$H$106,saving_model!BE178+2,FALSE)</f>
        <v>5.5709157395097692E-4</v>
      </c>
      <c r="BH178">
        <f t="shared" si="136"/>
        <v>33</v>
      </c>
      <c r="BI178" s="8">
        <f t="shared" si="159"/>
        <v>1.6821425527395739E-3</v>
      </c>
      <c r="BJ178" s="6">
        <f>VLOOKUP(saving_model!BD178,lapse!$B$4:$C$134,2,FALSE)</f>
        <v>0.02</v>
      </c>
      <c r="BL178">
        <f>discount_curve!K163</f>
        <v>0.84705825334419305</v>
      </c>
    </row>
    <row r="179" spans="1:64" x14ac:dyDescent="0.55000000000000004">
      <c r="A179">
        <f t="shared" si="160"/>
        <v>157</v>
      </c>
      <c r="B179" s="16">
        <f t="shared" ca="1" si="137"/>
        <v>0</v>
      </c>
      <c r="C179" s="16">
        <f t="shared" si="113"/>
        <v>0</v>
      </c>
      <c r="D179">
        <f t="shared" si="138"/>
        <v>0</v>
      </c>
      <c r="E179">
        <f t="shared" ca="1" si="139"/>
        <v>0</v>
      </c>
      <c r="F179" s="19">
        <f t="shared" si="140"/>
        <v>0</v>
      </c>
      <c r="G179">
        <f t="shared" si="114"/>
        <v>0</v>
      </c>
      <c r="H179">
        <f t="shared" si="115"/>
        <v>0</v>
      </c>
      <c r="I179" s="16">
        <f t="shared" si="141"/>
        <v>0</v>
      </c>
      <c r="J179" s="19">
        <f t="shared" si="142"/>
        <v>0</v>
      </c>
      <c r="K179" s="19"/>
      <c r="L179" s="16">
        <f t="shared" si="116"/>
        <v>0</v>
      </c>
      <c r="M179" s="16">
        <f t="shared" ca="1" si="117"/>
        <v>0</v>
      </c>
      <c r="N179" s="16">
        <f t="shared" si="118"/>
        <v>0</v>
      </c>
      <c r="O179" s="16">
        <f t="shared" si="111"/>
        <v>0</v>
      </c>
      <c r="P179" s="16">
        <f t="shared" si="112"/>
        <v>0</v>
      </c>
      <c r="Q179" s="16">
        <f t="shared" ca="1" si="119"/>
        <v>0</v>
      </c>
      <c r="R179">
        <f t="shared" si="120"/>
        <v>0</v>
      </c>
      <c r="S179" s="16">
        <f t="shared" si="121"/>
        <v>0</v>
      </c>
      <c r="T179" s="21">
        <f t="shared" si="122"/>
        <v>0</v>
      </c>
      <c r="U179" s="16">
        <f t="shared" ca="1" si="123"/>
        <v>0</v>
      </c>
      <c r="V179" s="21">
        <f t="shared" ca="1" si="124"/>
        <v>0</v>
      </c>
      <c r="W179" s="16"/>
      <c r="X179" s="16">
        <f t="shared" si="143"/>
        <v>0</v>
      </c>
      <c r="Y179" s="16">
        <f t="shared" si="110"/>
        <v>0</v>
      </c>
      <c r="Z179" s="19">
        <f t="shared" si="125"/>
        <v>0</v>
      </c>
      <c r="AA179" s="15">
        <f t="shared" si="144"/>
        <v>0</v>
      </c>
      <c r="AB179" s="15">
        <f t="shared" si="145"/>
        <v>0</v>
      </c>
      <c r="AC179" s="15">
        <f t="shared" si="146"/>
        <v>0</v>
      </c>
      <c r="AD179" s="15">
        <f t="shared" si="147"/>
        <v>0</v>
      </c>
      <c r="AE179" s="15">
        <f t="shared" si="148"/>
        <v>0</v>
      </c>
      <c r="AF179" s="19">
        <f t="shared" si="149"/>
        <v>0</v>
      </c>
      <c r="AG179" s="20">
        <f t="shared" si="150"/>
        <v>0</v>
      </c>
      <c r="AH179" s="20"/>
      <c r="AI179" s="16">
        <f t="shared" si="126"/>
        <v>0</v>
      </c>
      <c r="AJ179" s="16">
        <f t="shared" si="162"/>
        <v>0</v>
      </c>
      <c r="AK179" s="16">
        <f t="shared" si="151"/>
        <v>0</v>
      </c>
      <c r="AL179" s="16">
        <f t="shared" ca="1" si="152"/>
        <v>0</v>
      </c>
      <c r="AM179" s="17">
        <f ca="1">IF($F$13,OFFSET(product_specs!$I$5,MIN(10,saving_model!BD179),saving_model!$F$15),0)</f>
        <v>0</v>
      </c>
      <c r="AN179" s="16">
        <f t="shared" si="127"/>
        <v>0</v>
      </c>
      <c r="AO179" s="16">
        <f t="shared" si="161"/>
        <v>0</v>
      </c>
      <c r="AP179" s="16">
        <f t="shared" si="128"/>
        <v>0</v>
      </c>
      <c r="AQ179" s="16">
        <f t="shared" si="153"/>
        <v>0</v>
      </c>
      <c r="AR179" s="16">
        <f t="shared" si="154"/>
        <v>0</v>
      </c>
      <c r="AS179" s="15">
        <f t="shared" si="129"/>
        <v>0</v>
      </c>
      <c r="AT179" s="24">
        <f t="shared" si="130"/>
        <v>0</v>
      </c>
      <c r="AU179" s="15">
        <f t="shared" si="155"/>
        <v>0</v>
      </c>
      <c r="AV179" s="22">
        <f>return!Q163</f>
        <v>7.792901623601356E-3</v>
      </c>
      <c r="AW179" s="7">
        <f t="shared" si="131"/>
        <v>1.1390373721870775</v>
      </c>
      <c r="AX179" s="7"/>
      <c r="AY179">
        <f t="shared" si="156"/>
        <v>0</v>
      </c>
      <c r="AZ179">
        <f t="shared" si="132"/>
        <v>0</v>
      </c>
      <c r="BA179">
        <f t="shared" si="133"/>
        <v>0</v>
      </c>
      <c r="BB179">
        <f t="shared" si="157"/>
        <v>0</v>
      </c>
      <c r="BD179">
        <f t="shared" si="134"/>
        <v>13</v>
      </c>
      <c r="BE179">
        <f t="shared" si="135"/>
        <v>5</v>
      </c>
      <c r="BF179">
        <f t="shared" si="158"/>
        <v>4.6436155734741469E-5</v>
      </c>
      <c r="BG179">
        <f>VLOOKUP(MIN(120,BH179),mortality!$B$4:$H$106,saving_model!BE179+2,FALSE)</f>
        <v>5.5709157395097692E-4</v>
      </c>
      <c r="BH179">
        <f t="shared" si="136"/>
        <v>33</v>
      </c>
      <c r="BI179" s="8">
        <f t="shared" si="159"/>
        <v>1.6821425527395739E-3</v>
      </c>
      <c r="BJ179" s="6">
        <f>VLOOKUP(saving_model!BD179,lapse!$B$4:$C$134,2,FALSE)</f>
        <v>0.02</v>
      </c>
      <c r="BL179">
        <f>discount_curve!K164</f>
        <v>0.84615745284735255</v>
      </c>
    </row>
    <row r="180" spans="1:64" x14ac:dyDescent="0.55000000000000004">
      <c r="A180">
        <f t="shared" si="160"/>
        <v>158</v>
      </c>
      <c r="B180" s="16">
        <f t="shared" ca="1" si="137"/>
        <v>0</v>
      </c>
      <c r="C180" s="16">
        <f t="shared" si="113"/>
        <v>0</v>
      </c>
      <c r="D180">
        <f t="shared" si="138"/>
        <v>0</v>
      </c>
      <c r="E180">
        <f t="shared" ca="1" si="139"/>
        <v>0</v>
      </c>
      <c r="F180" s="19">
        <f t="shared" si="140"/>
        <v>0</v>
      </c>
      <c r="G180">
        <f t="shared" si="114"/>
        <v>0</v>
      </c>
      <c r="H180">
        <f t="shared" si="115"/>
        <v>0</v>
      </c>
      <c r="I180" s="16">
        <f t="shared" si="141"/>
        <v>0</v>
      </c>
      <c r="J180" s="19">
        <f t="shared" si="142"/>
        <v>0</v>
      </c>
      <c r="K180" s="19"/>
      <c r="L180" s="16">
        <f t="shared" si="116"/>
        <v>0</v>
      </c>
      <c r="M180" s="16">
        <f t="shared" ca="1" si="117"/>
        <v>0</v>
      </c>
      <c r="N180" s="16">
        <f t="shared" si="118"/>
        <v>0</v>
      </c>
      <c r="O180" s="16">
        <f t="shared" si="111"/>
        <v>0</v>
      </c>
      <c r="P180" s="16">
        <f t="shared" si="112"/>
        <v>0</v>
      </c>
      <c r="Q180" s="16">
        <f t="shared" ca="1" si="119"/>
        <v>0</v>
      </c>
      <c r="R180">
        <f t="shared" si="120"/>
        <v>0</v>
      </c>
      <c r="S180" s="16">
        <f t="shared" si="121"/>
        <v>0</v>
      </c>
      <c r="T180" s="21">
        <f t="shared" si="122"/>
        <v>0</v>
      </c>
      <c r="U180" s="16">
        <f t="shared" ca="1" si="123"/>
        <v>0</v>
      </c>
      <c r="V180" s="21">
        <f t="shared" ca="1" si="124"/>
        <v>0</v>
      </c>
      <c r="W180" s="16"/>
      <c r="X180" s="16">
        <f t="shared" si="143"/>
        <v>0</v>
      </c>
      <c r="Y180" s="16">
        <f t="shared" si="110"/>
        <v>0</v>
      </c>
      <c r="Z180" s="19">
        <f t="shared" si="125"/>
        <v>0</v>
      </c>
      <c r="AA180" s="15">
        <f t="shared" si="144"/>
        <v>0</v>
      </c>
      <c r="AB180" s="15">
        <f t="shared" si="145"/>
        <v>0</v>
      </c>
      <c r="AC180" s="15">
        <f t="shared" si="146"/>
        <v>0</v>
      </c>
      <c r="AD180" s="15">
        <f t="shared" si="147"/>
        <v>0</v>
      </c>
      <c r="AE180" s="15">
        <f t="shared" si="148"/>
        <v>0</v>
      </c>
      <c r="AF180" s="19">
        <f t="shared" si="149"/>
        <v>0</v>
      </c>
      <c r="AG180" s="20">
        <f t="shared" si="150"/>
        <v>0</v>
      </c>
      <c r="AH180" s="20"/>
      <c r="AI180" s="16">
        <f t="shared" si="126"/>
        <v>0</v>
      </c>
      <c r="AJ180" s="16">
        <f t="shared" si="162"/>
        <v>0</v>
      </c>
      <c r="AK180" s="16">
        <f t="shared" si="151"/>
        <v>0</v>
      </c>
      <c r="AL180" s="16">
        <f t="shared" ca="1" si="152"/>
        <v>0</v>
      </c>
      <c r="AM180" s="17">
        <f ca="1">IF($F$13,OFFSET(product_specs!$I$5,MIN(10,saving_model!BD180),saving_model!$F$15),0)</f>
        <v>0</v>
      </c>
      <c r="AN180" s="16">
        <f t="shared" si="127"/>
        <v>0</v>
      </c>
      <c r="AO180" s="16">
        <f t="shared" si="161"/>
        <v>0</v>
      </c>
      <c r="AP180" s="16">
        <f t="shared" si="128"/>
        <v>0</v>
      </c>
      <c r="AQ180" s="16">
        <f t="shared" si="153"/>
        <v>0</v>
      </c>
      <c r="AR180" s="16">
        <f t="shared" si="154"/>
        <v>0</v>
      </c>
      <c r="AS180" s="15">
        <f t="shared" si="129"/>
        <v>0</v>
      </c>
      <c r="AT180" s="24">
        <f t="shared" si="130"/>
        <v>0</v>
      </c>
      <c r="AU180" s="15">
        <f t="shared" si="155"/>
        <v>0</v>
      </c>
      <c r="AV180" s="22">
        <f>return!Q164</f>
        <v>-3.9101285790950069E-3</v>
      </c>
      <c r="AW180" s="7">
        <f t="shared" si="131"/>
        <v>1.1399822471009713</v>
      </c>
      <c r="AX180" s="7"/>
      <c r="AY180">
        <f t="shared" si="156"/>
        <v>0</v>
      </c>
      <c r="AZ180">
        <f t="shared" si="132"/>
        <v>0</v>
      </c>
      <c r="BA180">
        <f t="shared" si="133"/>
        <v>0</v>
      </c>
      <c r="BB180">
        <f t="shared" si="157"/>
        <v>0</v>
      </c>
      <c r="BD180">
        <f t="shared" si="134"/>
        <v>13</v>
      </c>
      <c r="BE180">
        <f t="shared" si="135"/>
        <v>5</v>
      </c>
      <c r="BF180">
        <f t="shared" si="158"/>
        <v>4.6436155734741469E-5</v>
      </c>
      <c r="BG180">
        <f>VLOOKUP(MIN(120,BH180),mortality!$B$4:$H$106,saving_model!BE180+2,FALSE)</f>
        <v>5.5709157395097692E-4</v>
      </c>
      <c r="BH180">
        <f t="shared" si="136"/>
        <v>33</v>
      </c>
      <c r="BI180" s="8">
        <f t="shared" si="159"/>
        <v>1.6821425527395739E-3</v>
      </c>
      <c r="BJ180" s="6">
        <f>VLOOKUP(saving_model!BD180,lapse!$B$4:$C$134,2,FALSE)</f>
        <v>0.02</v>
      </c>
      <c r="BL180">
        <f>discount_curve!K165</f>
        <v>0.84525761030296898</v>
      </c>
    </row>
    <row r="181" spans="1:64" x14ac:dyDescent="0.55000000000000004">
      <c r="A181">
        <f t="shared" si="160"/>
        <v>159</v>
      </c>
      <c r="B181" s="16">
        <f t="shared" ca="1" si="137"/>
        <v>0</v>
      </c>
      <c r="C181" s="16">
        <f t="shared" si="113"/>
        <v>0</v>
      </c>
      <c r="D181">
        <f t="shared" si="138"/>
        <v>0</v>
      </c>
      <c r="E181">
        <f t="shared" ca="1" si="139"/>
        <v>0</v>
      </c>
      <c r="F181" s="19">
        <f t="shared" si="140"/>
        <v>0</v>
      </c>
      <c r="G181">
        <f t="shared" si="114"/>
        <v>0</v>
      </c>
      <c r="H181">
        <f t="shared" si="115"/>
        <v>0</v>
      </c>
      <c r="I181" s="16">
        <f t="shared" si="141"/>
        <v>0</v>
      </c>
      <c r="J181" s="19">
        <f t="shared" si="142"/>
        <v>0</v>
      </c>
      <c r="K181" s="19"/>
      <c r="L181" s="16">
        <f t="shared" si="116"/>
        <v>0</v>
      </c>
      <c r="M181" s="16">
        <f t="shared" ca="1" si="117"/>
        <v>0</v>
      </c>
      <c r="N181" s="16">
        <f t="shared" si="118"/>
        <v>0</v>
      </c>
      <c r="O181" s="16">
        <f t="shared" si="111"/>
        <v>0</v>
      </c>
      <c r="P181" s="16">
        <f t="shared" si="112"/>
        <v>0</v>
      </c>
      <c r="Q181" s="16">
        <f t="shared" ca="1" si="119"/>
        <v>0</v>
      </c>
      <c r="R181">
        <f t="shared" si="120"/>
        <v>0</v>
      </c>
      <c r="S181" s="16">
        <f t="shared" si="121"/>
        <v>0</v>
      </c>
      <c r="T181" s="21">
        <f t="shared" si="122"/>
        <v>0</v>
      </c>
      <c r="U181" s="16">
        <f t="shared" ca="1" si="123"/>
        <v>0</v>
      </c>
      <c r="V181" s="21">
        <f t="shared" ca="1" si="124"/>
        <v>0</v>
      </c>
      <c r="W181" s="16"/>
      <c r="X181" s="16">
        <f t="shared" si="143"/>
        <v>0</v>
      </c>
      <c r="Y181" s="16">
        <f t="shared" si="110"/>
        <v>0</v>
      </c>
      <c r="Z181" s="19">
        <f t="shared" si="125"/>
        <v>0</v>
      </c>
      <c r="AA181" s="15">
        <f t="shared" si="144"/>
        <v>0</v>
      </c>
      <c r="AB181" s="15">
        <f t="shared" si="145"/>
        <v>0</v>
      </c>
      <c r="AC181" s="15">
        <f t="shared" si="146"/>
        <v>0</v>
      </c>
      <c r="AD181" s="15">
        <f t="shared" si="147"/>
        <v>0</v>
      </c>
      <c r="AE181" s="15">
        <f t="shared" si="148"/>
        <v>0</v>
      </c>
      <c r="AF181" s="19">
        <f t="shared" si="149"/>
        <v>0</v>
      </c>
      <c r="AG181" s="20">
        <f t="shared" si="150"/>
        <v>0</v>
      </c>
      <c r="AH181" s="20"/>
      <c r="AI181" s="16">
        <f t="shared" si="126"/>
        <v>0</v>
      </c>
      <c r="AJ181" s="16">
        <f t="shared" si="162"/>
        <v>0</v>
      </c>
      <c r="AK181" s="16">
        <f t="shared" si="151"/>
        <v>0</v>
      </c>
      <c r="AL181" s="16">
        <f t="shared" ca="1" si="152"/>
        <v>0</v>
      </c>
      <c r="AM181" s="17">
        <f ca="1">IF($F$13,OFFSET(product_specs!$I$5,MIN(10,saving_model!BD181),saving_model!$F$15),0)</f>
        <v>0</v>
      </c>
      <c r="AN181" s="16">
        <f t="shared" si="127"/>
        <v>0</v>
      </c>
      <c r="AO181" s="16">
        <f t="shared" si="161"/>
        <v>0</v>
      </c>
      <c r="AP181" s="16">
        <f t="shared" si="128"/>
        <v>0</v>
      </c>
      <c r="AQ181" s="16">
        <f t="shared" si="153"/>
        <v>0</v>
      </c>
      <c r="AR181" s="16">
        <f t="shared" si="154"/>
        <v>0</v>
      </c>
      <c r="AS181" s="15">
        <f t="shared" si="129"/>
        <v>0</v>
      </c>
      <c r="AT181" s="24">
        <f t="shared" si="130"/>
        <v>0</v>
      </c>
      <c r="AU181" s="15">
        <f t="shared" si="155"/>
        <v>0</v>
      </c>
      <c r="AV181" s="22">
        <f>return!Q165</f>
        <v>-5.2065022454939047E-4</v>
      </c>
      <c r="AW181" s="7">
        <f t="shared" si="131"/>
        <v>1.1409279058246196</v>
      </c>
      <c r="AX181" s="7"/>
      <c r="AY181">
        <f t="shared" si="156"/>
        <v>0</v>
      </c>
      <c r="AZ181">
        <f t="shared" si="132"/>
        <v>0</v>
      </c>
      <c r="BA181">
        <f t="shared" si="133"/>
        <v>0</v>
      </c>
      <c r="BB181">
        <f t="shared" si="157"/>
        <v>0</v>
      </c>
      <c r="BD181">
        <f t="shared" si="134"/>
        <v>13</v>
      </c>
      <c r="BE181">
        <f t="shared" si="135"/>
        <v>5</v>
      </c>
      <c r="BF181">
        <f t="shared" si="158"/>
        <v>4.6436155734741469E-5</v>
      </c>
      <c r="BG181">
        <f>VLOOKUP(MIN(120,BH181),mortality!$B$4:$H$106,saving_model!BE181+2,FALSE)</f>
        <v>5.5709157395097692E-4</v>
      </c>
      <c r="BH181">
        <f t="shared" si="136"/>
        <v>33</v>
      </c>
      <c r="BI181" s="8">
        <f t="shared" si="159"/>
        <v>1.6821425527395739E-3</v>
      </c>
      <c r="BJ181" s="6">
        <f>VLOOKUP(saving_model!BD181,lapse!$B$4:$C$134,2,FALSE)</f>
        <v>0.02</v>
      </c>
      <c r="BL181">
        <f>discount_curve!K166</f>
        <v>0.8443587246923121</v>
      </c>
    </row>
    <row r="182" spans="1:64" x14ac:dyDescent="0.55000000000000004">
      <c r="A182">
        <f t="shared" si="160"/>
        <v>160</v>
      </c>
      <c r="B182" s="16">
        <f t="shared" ca="1" si="137"/>
        <v>0</v>
      </c>
      <c r="C182" s="16">
        <f t="shared" si="113"/>
        <v>0</v>
      </c>
      <c r="D182">
        <f t="shared" si="138"/>
        <v>0</v>
      </c>
      <c r="E182">
        <f t="shared" ca="1" si="139"/>
        <v>0</v>
      </c>
      <c r="F182" s="19">
        <f t="shared" si="140"/>
        <v>0</v>
      </c>
      <c r="G182">
        <f t="shared" si="114"/>
        <v>0</v>
      </c>
      <c r="H182">
        <f t="shared" si="115"/>
        <v>0</v>
      </c>
      <c r="I182" s="16">
        <f t="shared" si="141"/>
        <v>0</v>
      </c>
      <c r="J182" s="19">
        <f t="shared" si="142"/>
        <v>0</v>
      </c>
      <c r="K182" s="19"/>
      <c r="L182" s="16">
        <f t="shared" si="116"/>
        <v>0</v>
      </c>
      <c r="M182" s="16">
        <f t="shared" ca="1" si="117"/>
        <v>0</v>
      </c>
      <c r="N182" s="16">
        <f t="shared" si="118"/>
        <v>0</v>
      </c>
      <c r="O182" s="16">
        <f t="shared" si="111"/>
        <v>0</v>
      </c>
      <c r="P182" s="16">
        <f t="shared" si="112"/>
        <v>0</v>
      </c>
      <c r="Q182" s="16">
        <f t="shared" ca="1" si="119"/>
        <v>0</v>
      </c>
      <c r="R182">
        <f t="shared" si="120"/>
        <v>0</v>
      </c>
      <c r="S182" s="16">
        <f t="shared" si="121"/>
        <v>0</v>
      </c>
      <c r="T182" s="21">
        <f t="shared" si="122"/>
        <v>0</v>
      </c>
      <c r="U182" s="16">
        <f t="shared" ca="1" si="123"/>
        <v>0</v>
      </c>
      <c r="V182" s="21">
        <f t="shared" ca="1" si="124"/>
        <v>0</v>
      </c>
      <c r="W182" s="16"/>
      <c r="X182" s="16">
        <f t="shared" si="143"/>
        <v>0</v>
      </c>
      <c r="Y182" s="16">
        <f t="shared" si="110"/>
        <v>0</v>
      </c>
      <c r="Z182" s="19">
        <f t="shared" si="125"/>
        <v>0</v>
      </c>
      <c r="AA182" s="15">
        <f t="shared" si="144"/>
        <v>0</v>
      </c>
      <c r="AB182" s="15">
        <f t="shared" si="145"/>
        <v>0</v>
      </c>
      <c r="AC182" s="15">
        <f t="shared" si="146"/>
        <v>0</v>
      </c>
      <c r="AD182" s="15">
        <f t="shared" si="147"/>
        <v>0</v>
      </c>
      <c r="AE182" s="15">
        <f t="shared" si="148"/>
        <v>0</v>
      </c>
      <c r="AF182" s="19">
        <f t="shared" si="149"/>
        <v>0</v>
      </c>
      <c r="AG182" s="20">
        <f t="shared" si="150"/>
        <v>0</v>
      </c>
      <c r="AH182" s="20"/>
      <c r="AI182" s="16">
        <f t="shared" si="126"/>
        <v>0</v>
      </c>
      <c r="AJ182" s="16">
        <f t="shared" si="162"/>
        <v>0</v>
      </c>
      <c r="AK182" s="16">
        <f t="shared" si="151"/>
        <v>0</v>
      </c>
      <c r="AL182" s="16">
        <f t="shared" ca="1" si="152"/>
        <v>0</v>
      </c>
      <c r="AM182" s="17">
        <f ca="1">IF($F$13,OFFSET(product_specs!$I$5,MIN(10,saving_model!BD182),saving_model!$F$15),0)</f>
        <v>0</v>
      </c>
      <c r="AN182" s="16">
        <f t="shared" si="127"/>
        <v>0</v>
      </c>
      <c r="AO182" s="16">
        <f t="shared" si="161"/>
        <v>0</v>
      </c>
      <c r="AP182" s="16">
        <f t="shared" si="128"/>
        <v>0</v>
      </c>
      <c r="AQ182" s="16">
        <f t="shared" si="153"/>
        <v>0</v>
      </c>
      <c r="AR182" s="16">
        <f t="shared" si="154"/>
        <v>0</v>
      </c>
      <c r="AS182" s="15">
        <f t="shared" si="129"/>
        <v>0</v>
      </c>
      <c r="AT182" s="24">
        <f t="shared" si="130"/>
        <v>0</v>
      </c>
      <c r="AU182" s="15">
        <f t="shared" si="155"/>
        <v>0</v>
      </c>
      <c r="AV182" s="22">
        <f>return!Q166</f>
        <v>-5.356443818223422E-3</v>
      </c>
      <c r="AW182" s="7">
        <f t="shared" si="131"/>
        <v>1.1418743490082222</v>
      </c>
      <c r="AX182" s="7"/>
      <c r="AY182">
        <f t="shared" si="156"/>
        <v>0</v>
      </c>
      <c r="AZ182">
        <f t="shared" si="132"/>
        <v>0</v>
      </c>
      <c r="BA182">
        <f t="shared" si="133"/>
        <v>0</v>
      </c>
      <c r="BB182">
        <f t="shared" si="157"/>
        <v>0</v>
      </c>
      <c r="BD182">
        <f t="shared" si="134"/>
        <v>13</v>
      </c>
      <c r="BE182">
        <f t="shared" si="135"/>
        <v>5</v>
      </c>
      <c r="BF182">
        <f t="shared" si="158"/>
        <v>4.6436155734741469E-5</v>
      </c>
      <c r="BG182">
        <f>VLOOKUP(MIN(120,BH182),mortality!$B$4:$H$106,saving_model!BE182+2,FALSE)</f>
        <v>5.5709157395097692E-4</v>
      </c>
      <c r="BH182">
        <f t="shared" si="136"/>
        <v>33</v>
      </c>
      <c r="BI182" s="8">
        <f t="shared" si="159"/>
        <v>1.6821425527395739E-3</v>
      </c>
      <c r="BJ182" s="6">
        <f>VLOOKUP(saving_model!BD182,lapse!$B$4:$C$134,2,FALSE)</f>
        <v>0.02</v>
      </c>
      <c r="BL182">
        <f>discount_curve!K167</f>
        <v>0.84346079499773441</v>
      </c>
    </row>
    <row r="183" spans="1:64" x14ac:dyDescent="0.55000000000000004">
      <c r="A183">
        <f t="shared" si="160"/>
        <v>161</v>
      </c>
      <c r="B183" s="16">
        <f t="shared" ca="1" si="137"/>
        <v>0</v>
      </c>
      <c r="C183" s="16">
        <f t="shared" si="113"/>
        <v>0</v>
      </c>
      <c r="D183">
        <f t="shared" si="138"/>
        <v>0</v>
      </c>
      <c r="E183">
        <f t="shared" ca="1" si="139"/>
        <v>0</v>
      </c>
      <c r="F183" s="19">
        <f t="shared" si="140"/>
        <v>0</v>
      </c>
      <c r="G183">
        <f t="shared" si="114"/>
        <v>0</v>
      </c>
      <c r="H183">
        <f t="shared" si="115"/>
        <v>0</v>
      </c>
      <c r="I183" s="16">
        <f t="shared" si="141"/>
        <v>0</v>
      </c>
      <c r="J183" s="19">
        <f t="shared" si="142"/>
        <v>0</v>
      </c>
      <c r="K183" s="19"/>
      <c r="L183" s="16">
        <f t="shared" si="116"/>
        <v>0</v>
      </c>
      <c r="M183" s="16">
        <f t="shared" ca="1" si="117"/>
        <v>0</v>
      </c>
      <c r="N183" s="16">
        <f t="shared" si="118"/>
        <v>0</v>
      </c>
      <c r="O183" s="16">
        <f t="shared" si="111"/>
        <v>0</v>
      </c>
      <c r="P183" s="16">
        <f t="shared" si="112"/>
        <v>0</v>
      </c>
      <c r="Q183" s="16">
        <f t="shared" ca="1" si="119"/>
        <v>0</v>
      </c>
      <c r="R183">
        <f t="shared" si="120"/>
        <v>0</v>
      </c>
      <c r="S183" s="16">
        <f t="shared" si="121"/>
        <v>0</v>
      </c>
      <c r="T183" s="21">
        <f t="shared" si="122"/>
        <v>0</v>
      </c>
      <c r="U183" s="16">
        <f t="shared" ca="1" si="123"/>
        <v>0</v>
      </c>
      <c r="V183" s="21">
        <f t="shared" ca="1" si="124"/>
        <v>0</v>
      </c>
      <c r="W183" s="16"/>
      <c r="X183" s="16">
        <f t="shared" si="143"/>
        <v>0</v>
      </c>
      <c r="Y183" s="16">
        <f t="shared" si="110"/>
        <v>0</v>
      </c>
      <c r="Z183" s="19">
        <f t="shared" si="125"/>
        <v>0</v>
      </c>
      <c r="AA183" s="15">
        <f t="shared" si="144"/>
        <v>0</v>
      </c>
      <c r="AB183" s="15">
        <f t="shared" si="145"/>
        <v>0</v>
      </c>
      <c r="AC183" s="15">
        <f t="shared" si="146"/>
        <v>0</v>
      </c>
      <c r="AD183" s="15">
        <f t="shared" si="147"/>
        <v>0</v>
      </c>
      <c r="AE183" s="15">
        <f t="shared" si="148"/>
        <v>0</v>
      </c>
      <c r="AF183" s="19">
        <f t="shared" si="149"/>
        <v>0</v>
      </c>
      <c r="AG183" s="20">
        <f t="shared" si="150"/>
        <v>0</v>
      </c>
      <c r="AH183" s="20"/>
      <c r="AI183" s="16">
        <f t="shared" si="126"/>
        <v>0</v>
      </c>
      <c r="AJ183" s="16">
        <f t="shared" si="162"/>
        <v>0</v>
      </c>
      <c r="AK183" s="16">
        <f t="shared" si="151"/>
        <v>0</v>
      </c>
      <c r="AL183" s="16">
        <f t="shared" ca="1" si="152"/>
        <v>0</v>
      </c>
      <c r="AM183" s="17">
        <f ca="1">IF($F$13,OFFSET(product_specs!$I$5,MIN(10,saving_model!BD183),saving_model!$F$15),0)</f>
        <v>0</v>
      </c>
      <c r="AN183" s="16">
        <f t="shared" si="127"/>
        <v>0</v>
      </c>
      <c r="AO183" s="16">
        <f t="shared" si="161"/>
        <v>0</v>
      </c>
      <c r="AP183" s="16">
        <f t="shared" si="128"/>
        <v>0</v>
      </c>
      <c r="AQ183" s="16">
        <f t="shared" si="153"/>
        <v>0</v>
      </c>
      <c r="AR183" s="16">
        <f t="shared" si="154"/>
        <v>0</v>
      </c>
      <c r="AS183" s="15">
        <f t="shared" si="129"/>
        <v>0</v>
      </c>
      <c r="AT183" s="24">
        <f t="shared" si="130"/>
        <v>0</v>
      </c>
      <c r="AU183" s="15">
        <f t="shared" si="155"/>
        <v>0</v>
      </c>
      <c r="AV183" s="22">
        <f>return!Q167</f>
        <v>9.2099039647401959E-3</v>
      </c>
      <c r="AW183" s="7">
        <f t="shared" si="131"/>
        <v>1.1428215773025188</v>
      </c>
      <c r="AX183" s="7"/>
      <c r="AY183">
        <f t="shared" si="156"/>
        <v>0</v>
      </c>
      <c r="AZ183">
        <f t="shared" si="132"/>
        <v>0</v>
      </c>
      <c r="BA183">
        <f t="shared" si="133"/>
        <v>0</v>
      </c>
      <c r="BB183">
        <f t="shared" si="157"/>
        <v>0</v>
      </c>
      <c r="BD183">
        <f t="shared" si="134"/>
        <v>13</v>
      </c>
      <c r="BE183">
        <f t="shared" si="135"/>
        <v>5</v>
      </c>
      <c r="BF183">
        <f t="shared" si="158"/>
        <v>4.6436155734741469E-5</v>
      </c>
      <c r="BG183">
        <f>VLOOKUP(MIN(120,BH183),mortality!$B$4:$H$106,saving_model!BE183+2,FALSE)</f>
        <v>5.5709157395097692E-4</v>
      </c>
      <c r="BH183">
        <f t="shared" si="136"/>
        <v>33</v>
      </c>
      <c r="BI183" s="8">
        <f t="shared" si="159"/>
        <v>1.6821425527395739E-3</v>
      </c>
      <c r="BJ183" s="6">
        <f>VLOOKUP(saving_model!BD183,lapse!$B$4:$C$134,2,FALSE)</f>
        <v>0.02</v>
      </c>
      <c r="BL183">
        <f>discount_curve!K168</f>
        <v>0.84256382020267173</v>
      </c>
    </row>
    <row r="184" spans="1:64" x14ac:dyDescent="0.55000000000000004">
      <c r="A184">
        <f t="shared" si="160"/>
        <v>162</v>
      </c>
      <c r="B184" s="16">
        <f t="shared" ca="1" si="137"/>
        <v>0</v>
      </c>
      <c r="C184" s="16">
        <f t="shared" si="113"/>
        <v>0</v>
      </c>
      <c r="D184">
        <f t="shared" si="138"/>
        <v>0</v>
      </c>
      <c r="E184">
        <f t="shared" ca="1" si="139"/>
        <v>0</v>
      </c>
      <c r="F184" s="19">
        <f t="shared" si="140"/>
        <v>0</v>
      </c>
      <c r="G184">
        <f t="shared" si="114"/>
        <v>0</v>
      </c>
      <c r="H184">
        <f t="shared" si="115"/>
        <v>0</v>
      </c>
      <c r="I184" s="16">
        <f t="shared" si="141"/>
        <v>0</v>
      </c>
      <c r="J184" s="19">
        <f t="shared" si="142"/>
        <v>0</v>
      </c>
      <c r="K184" s="19"/>
      <c r="L184" s="16">
        <f t="shared" si="116"/>
        <v>0</v>
      </c>
      <c r="M184" s="16">
        <f t="shared" ca="1" si="117"/>
        <v>0</v>
      </c>
      <c r="N184" s="16">
        <f t="shared" si="118"/>
        <v>0</v>
      </c>
      <c r="O184" s="16">
        <f t="shared" si="111"/>
        <v>0</v>
      </c>
      <c r="P184" s="16">
        <f t="shared" si="112"/>
        <v>0</v>
      </c>
      <c r="Q184" s="16">
        <f t="shared" ca="1" si="119"/>
        <v>0</v>
      </c>
      <c r="R184">
        <f t="shared" si="120"/>
        <v>0</v>
      </c>
      <c r="S184" s="16">
        <f t="shared" si="121"/>
        <v>0</v>
      </c>
      <c r="T184" s="21">
        <f t="shared" si="122"/>
        <v>0</v>
      </c>
      <c r="U184" s="16">
        <f t="shared" ca="1" si="123"/>
        <v>0</v>
      </c>
      <c r="V184" s="21">
        <f t="shared" ca="1" si="124"/>
        <v>0</v>
      </c>
      <c r="W184" s="16"/>
      <c r="X184" s="16">
        <f t="shared" si="143"/>
        <v>0</v>
      </c>
      <c r="Y184" s="16">
        <f t="shared" si="110"/>
        <v>0</v>
      </c>
      <c r="Z184" s="19">
        <f t="shared" si="125"/>
        <v>0</v>
      </c>
      <c r="AA184" s="15">
        <f t="shared" si="144"/>
        <v>0</v>
      </c>
      <c r="AB184" s="15">
        <f t="shared" si="145"/>
        <v>0</v>
      </c>
      <c r="AC184" s="15">
        <f t="shared" si="146"/>
        <v>0</v>
      </c>
      <c r="AD184" s="15">
        <f t="shared" si="147"/>
        <v>0</v>
      </c>
      <c r="AE184" s="15">
        <f t="shared" si="148"/>
        <v>0</v>
      </c>
      <c r="AF184" s="19">
        <f t="shared" si="149"/>
        <v>0</v>
      </c>
      <c r="AG184" s="20">
        <f t="shared" si="150"/>
        <v>0</v>
      </c>
      <c r="AH184" s="20"/>
      <c r="AI184" s="16">
        <f t="shared" si="126"/>
        <v>0</v>
      </c>
      <c r="AJ184" s="16">
        <f t="shared" si="162"/>
        <v>0</v>
      </c>
      <c r="AK184" s="16">
        <f t="shared" si="151"/>
        <v>0</v>
      </c>
      <c r="AL184" s="16">
        <f t="shared" ca="1" si="152"/>
        <v>0</v>
      </c>
      <c r="AM184" s="17">
        <f ca="1">IF($F$13,OFFSET(product_specs!$I$5,MIN(10,saving_model!BD184),saving_model!$F$15),0)</f>
        <v>0</v>
      </c>
      <c r="AN184" s="16">
        <f t="shared" si="127"/>
        <v>0</v>
      </c>
      <c r="AO184" s="16">
        <f t="shared" si="161"/>
        <v>0</v>
      </c>
      <c r="AP184" s="16">
        <f t="shared" si="128"/>
        <v>0</v>
      </c>
      <c r="AQ184" s="16">
        <f t="shared" si="153"/>
        <v>0</v>
      </c>
      <c r="AR184" s="16">
        <f t="shared" si="154"/>
        <v>0</v>
      </c>
      <c r="AS184" s="15">
        <f t="shared" si="129"/>
        <v>0</v>
      </c>
      <c r="AT184" s="24">
        <f t="shared" si="130"/>
        <v>0</v>
      </c>
      <c r="AU184" s="15">
        <f t="shared" si="155"/>
        <v>0</v>
      </c>
      <c r="AV184" s="22">
        <f>return!Q168</f>
        <v>3.2340321341297606E-3</v>
      </c>
      <c r="AW184" s="7">
        <f t="shared" si="131"/>
        <v>1.1437695913587884</v>
      </c>
      <c r="AX184" s="7"/>
      <c r="AY184">
        <f t="shared" si="156"/>
        <v>0</v>
      </c>
      <c r="AZ184">
        <f t="shared" si="132"/>
        <v>0</v>
      </c>
      <c r="BA184">
        <f t="shared" si="133"/>
        <v>0</v>
      </c>
      <c r="BB184">
        <f t="shared" si="157"/>
        <v>0</v>
      </c>
      <c r="BD184">
        <f t="shared" si="134"/>
        <v>13</v>
      </c>
      <c r="BE184">
        <f t="shared" si="135"/>
        <v>5</v>
      </c>
      <c r="BF184">
        <f t="shared" si="158"/>
        <v>4.6436155734741469E-5</v>
      </c>
      <c r="BG184">
        <f>VLOOKUP(MIN(120,BH184),mortality!$B$4:$H$106,saving_model!BE184+2,FALSE)</f>
        <v>5.5709157395097692E-4</v>
      </c>
      <c r="BH184">
        <f t="shared" si="136"/>
        <v>33</v>
      </c>
      <c r="BI184" s="8">
        <f t="shared" si="159"/>
        <v>1.6821425527395739E-3</v>
      </c>
      <c r="BJ184" s="6">
        <f>VLOOKUP(saving_model!BD184,lapse!$B$4:$C$134,2,FALSE)</f>
        <v>0.02</v>
      </c>
      <c r="BL184">
        <f>discount_curve!K169</f>
        <v>0.84166779929163982</v>
      </c>
    </row>
    <row r="185" spans="1:64" x14ac:dyDescent="0.55000000000000004">
      <c r="A185">
        <f t="shared" si="160"/>
        <v>163</v>
      </c>
      <c r="B185" s="16">
        <f t="shared" ca="1" si="137"/>
        <v>0</v>
      </c>
      <c r="C185" s="16">
        <f t="shared" si="113"/>
        <v>0</v>
      </c>
      <c r="D185">
        <f t="shared" si="138"/>
        <v>0</v>
      </c>
      <c r="E185">
        <f t="shared" ca="1" si="139"/>
        <v>0</v>
      </c>
      <c r="F185" s="19">
        <f t="shared" si="140"/>
        <v>0</v>
      </c>
      <c r="G185">
        <f t="shared" si="114"/>
        <v>0</v>
      </c>
      <c r="H185">
        <f t="shared" si="115"/>
        <v>0</v>
      </c>
      <c r="I185" s="16">
        <f t="shared" si="141"/>
        <v>0</v>
      </c>
      <c r="J185" s="19">
        <f t="shared" si="142"/>
        <v>0</v>
      </c>
      <c r="K185" s="19"/>
      <c r="L185" s="16">
        <f t="shared" si="116"/>
        <v>0</v>
      </c>
      <c r="M185" s="16">
        <f t="shared" ca="1" si="117"/>
        <v>0</v>
      </c>
      <c r="N185" s="16">
        <f t="shared" si="118"/>
        <v>0</v>
      </c>
      <c r="O185" s="16">
        <f t="shared" si="111"/>
        <v>0</v>
      </c>
      <c r="P185" s="16">
        <f t="shared" si="112"/>
        <v>0</v>
      </c>
      <c r="Q185" s="16">
        <f t="shared" ca="1" si="119"/>
        <v>0</v>
      </c>
      <c r="R185">
        <f t="shared" si="120"/>
        <v>0</v>
      </c>
      <c r="S185" s="16">
        <f t="shared" si="121"/>
        <v>0</v>
      </c>
      <c r="T185" s="21">
        <f t="shared" si="122"/>
        <v>0</v>
      </c>
      <c r="U185" s="16">
        <f t="shared" ca="1" si="123"/>
        <v>0</v>
      </c>
      <c r="V185" s="21">
        <f t="shared" ca="1" si="124"/>
        <v>0</v>
      </c>
      <c r="W185" s="16"/>
      <c r="X185" s="16">
        <f t="shared" si="143"/>
        <v>0</v>
      </c>
      <c r="Y185" s="16">
        <f t="shared" si="110"/>
        <v>0</v>
      </c>
      <c r="Z185" s="19">
        <f t="shared" si="125"/>
        <v>0</v>
      </c>
      <c r="AA185" s="15">
        <f t="shared" si="144"/>
        <v>0</v>
      </c>
      <c r="AB185" s="15">
        <f t="shared" si="145"/>
        <v>0</v>
      </c>
      <c r="AC185" s="15">
        <f t="shared" si="146"/>
        <v>0</v>
      </c>
      <c r="AD185" s="15">
        <f t="shared" si="147"/>
        <v>0</v>
      </c>
      <c r="AE185" s="15">
        <f t="shared" si="148"/>
        <v>0</v>
      </c>
      <c r="AF185" s="19">
        <f t="shared" si="149"/>
        <v>0</v>
      </c>
      <c r="AG185" s="20">
        <f t="shared" si="150"/>
        <v>0</v>
      </c>
      <c r="AH185" s="20"/>
      <c r="AI185" s="16">
        <f t="shared" si="126"/>
        <v>0</v>
      </c>
      <c r="AJ185" s="16">
        <f t="shared" si="162"/>
        <v>0</v>
      </c>
      <c r="AK185" s="16">
        <f t="shared" si="151"/>
        <v>0</v>
      </c>
      <c r="AL185" s="16">
        <f t="shared" ca="1" si="152"/>
        <v>0</v>
      </c>
      <c r="AM185" s="17">
        <f ca="1">IF($F$13,OFFSET(product_specs!$I$5,MIN(10,saving_model!BD185),saving_model!$F$15),0)</f>
        <v>0</v>
      </c>
      <c r="AN185" s="16">
        <f t="shared" si="127"/>
        <v>0</v>
      </c>
      <c r="AO185" s="16">
        <f t="shared" si="161"/>
        <v>0</v>
      </c>
      <c r="AP185" s="16">
        <f t="shared" si="128"/>
        <v>0</v>
      </c>
      <c r="AQ185" s="16">
        <f t="shared" si="153"/>
        <v>0</v>
      </c>
      <c r="AR185" s="16">
        <f t="shared" si="154"/>
        <v>0</v>
      </c>
      <c r="AS185" s="15">
        <f t="shared" si="129"/>
        <v>0</v>
      </c>
      <c r="AT185" s="24">
        <f t="shared" si="130"/>
        <v>0</v>
      </c>
      <c r="AU185" s="15">
        <f t="shared" si="155"/>
        <v>0</v>
      </c>
      <c r="AV185" s="22">
        <f>return!Q169</f>
        <v>1.4566048645470175E-4</v>
      </c>
      <c r="AW185" s="7">
        <f t="shared" si="131"/>
        <v>1.1447183918288506</v>
      </c>
      <c r="AX185" s="7"/>
      <c r="AY185">
        <f t="shared" si="156"/>
        <v>0</v>
      </c>
      <c r="AZ185">
        <f t="shared" si="132"/>
        <v>0</v>
      </c>
      <c r="BA185">
        <f t="shared" si="133"/>
        <v>0</v>
      </c>
      <c r="BB185">
        <f t="shared" si="157"/>
        <v>0</v>
      </c>
      <c r="BD185">
        <f t="shared" si="134"/>
        <v>13</v>
      </c>
      <c r="BE185">
        <f t="shared" si="135"/>
        <v>5</v>
      </c>
      <c r="BF185">
        <f t="shared" si="158"/>
        <v>4.6436155734741469E-5</v>
      </c>
      <c r="BG185">
        <f>VLOOKUP(MIN(120,BH185),mortality!$B$4:$H$106,saving_model!BE185+2,FALSE)</f>
        <v>5.5709157395097692E-4</v>
      </c>
      <c r="BH185">
        <f t="shared" si="136"/>
        <v>33</v>
      </c>
      <c r="BI185" s="8">
        <f t="shared" si="159"/>
        <v>1.6821425527395739E-3</v>
      </c>
      <c r="BJ185" s="6">
        <f>VLOOKUP(saving_model!BD185,lapse!$B$4:$C$134,2,FALSE)</f>
        <v>0.02</v>
      </c>
      <c r="BL185">
        <f>discount_curve!K170</f>
        <v>0.84077273125023511</v>
      </c>
    </row>
    <row r="186" spans="1:64" x14ac:dyDescent="0.55000000000000004">
      <c r="A186">
        <f t="shared" si="160"/>
        <v>164</v>
      </c>
      <c r="B186" s="16">
        <f t="shared" ca="1" si="137"/>
        <v>0</v>
      </c>
      <c r="C186" s="16">
        <f t="shared" si="113"/>
        <v>0</v>
      </c>
      <c r="D186">
        <f t="shared" si="138"/>
        <v>0</v>
      </c>
      <c r="E186">
        <f t="shared" ca="1" si="139"/>
        <v>0</v>
      </c>
      <c r="F186" s="19">
        <f t="shared" si="140"/>
        <v>0</v>
      </c>
      <c r="G186">
        <f t="shared" si="114"/>
        <v>0</v>
      </c>
      <c r="H186">
        <f t="shared" si="115"/>
        <v>0</v>
      </c>
      <c r="I186" s="16">
        <f t="shared" si="141"/>
        <v>0</v>
      </c>
      <c r="J186" s="19">
        <f t="shared" si="142"/>
        <v>0</v>
      </c>
      <c r="K186" s="19"/>
      <c r="L186" s="16">
        <f t="shared" si="116"/>
        <v>0</v>
      </c>
      <c r="M186" s="16">
        <f t="shared" ca="1" si="117"/>
        <v>0</v>
      </c>
      <c r="N186" s="16">
        <f t="shared" si="118"/>
        <v>0</v>
      </c>
      <c r="O186" s="16">
        <f t="shared" si="111"/>
        <v>0</v>
      </c>
      <c r="P186" s="16">
        <f t="shared" si="112"/>
        <v>0</v>
      </c>
      <c r="Q186" s="16">
        <f t="shared" ca="1" si="119"/>
        <v>0</v>
      </c>
      <c r="R186">
        <f t="shared" si="120"/>
        <v>0</v>
      </c>
      <c r="S186" s="16">
        <f t="shared" si="121"/>
        <v>0</v>
      </c>
      <c r="T186" s="21">
        <f t="shared" si="122"/>
        <v>0</v>
      </c>
      <c r="U186" s="16">
        <f t="shared" ca="1" si="123"/>
        <v>0</v>
      </c>
      <c r="V186" s="21">
        <f t="shared" ca="1" si="124"/>
        <v>0</v>
      </c>
      <c r="W186" s="16"/>
      <c r="X186" s="16">
        <f t="shared" si="143"/>
        <v>0</v>
      </c>
      <c r="Y186" s="16">
        <f t="shared" si="110"/>
        <v>0</v>
      </c>
      <c r="Z186" s="19">
        <f t="shared" si="125"/>
        <v>0</v>
      </c>
      <c r="AA186" s="15">
        <f t="shared" si="144"/>
        <v>0</v>
      </c>
      <c r="AB186" s="15">
        <f t="shared" si="145"/>
        <v>0</v>
      </c>
      <c r="AC186" s="15">
        <f t="shared" si="146"/>
        <v>0</v>
      </c>
      <c r="AD186" s="15">
        <f t="shared" si="147"/>
        <v>0</v>
      </c>
      <c r="AE186" s="15">
        <f t="shared" si="148"/>
        <v>0</v>
      </c>
      <c r="AF186" s="19">
        <f t="shared" si="149"/>
        <v>0</v>
      </c>
      <c r="AG186" s="20">
        <f t="shared" si="150"/>
        <v>0</v>
      </c>
      <c r="AH186" s="20"/>
      <c r="AI186" s="16">
        <f t="shared" si="126"/>
        <v>0</v>
      </c>
      <c r="AJ186" s="16">
        <f t="shared" si="162"/>
        <v>0</v>
      </c>
      <c r="AK186" s="16">
        <f t="shared" si="151"/>
        <v>0</v>
      </c>
      <c r="AL186" s="16">
        <f t="shared" ca="1" si="152"/>
        <v>0</v>
      </c>
      <c r="AM186" s="17">
        <f ca="1">IF($F$13,OFFSET(product_specs!$I$5,MIN(10,saving_model!BD186),saving_model!$F$15),0)</f>
        <v>0</v>
      </c>
      <c r="AN186" s="16">
        <f t="shared" si="127"/>
        <v>0</v>
      </c>
      <c r="AO186" s="16">
        <f t="shared" si="161"/>
        <v>0</v>
      </c>
      <c r="AP186" s="16">
        <f t="shared" si="128"/>
        <v>0</v>
      </c>
      <c r="AQ186" s="16">
        <f t="shared" si="153"/>
        <v>0</v>
      </c>
      <c r="AR186" s="16">
        <f t="shared" si="154"/>
        <v>0</v>
      </c>
      <c r="AS186" s="15">
        <f t="shared" si="129"/>
        <v>0</v>
      </c>
      <c r="AT186" s="24">
        <f t="shared" si="130"/>
        <v>0</v>
      </c>
      <c r="AU186" s="15">
        <f t="shared" si="155"/>
        <v>0</v>
      </c>
      <c r="AV186" s="22">
        <f>return!Q170</f>
        <v>-3.1835061126860298E-3</v>
      </c>
      <c r="AW186" s="7">
        <f t="shared" si="131"/>
        <v>1.1456679793650657</v>
      </c>
      <c r="AX186" s="7"/>
      <c r="AY186">
        <f t="shared" si="156"/>
        <v>0</v>
      </c>
      <c r="AZ186">
        <f t="shared" si="132"/>
        <v>0</v>
      </c>
      <c r="BA186">
        <f t="shared" si="133"/>
        <v>0</v>
      </c>
      <c r="BB186">
        <f t="shared" si="157"/>
        <v>0</v>
      </c>
      <c r="BD186">
        <f t="shared" si="134"/>
        <v>13</v>
      </c>
      <c r="BE186">
        <f t="shared" si="135"/>
        <v>5</v>
      </c>
      <c r="BF186">
        <f t="shared" si="158"/>
        <v>4.6436155734741469E-5</v>
      </c>
      <c r="BG186">
        <f>VLOOKUP(MIN(120,BH186),mortality!$B$4:$H$106,saving_model!BE186+2,FALSE)</f>
        <v>5.5709157395097692E-4</v>
      </c>
      <c r="BH186">
        <f t="shared" si="136"/>
        <v>33</v>
      </c>
      <c r="BI186" s="8">
        <f t="shared" si="159"/>
        <v>1.6821425527395739E-3</v>
      </c>
      <c r="BJ186" s="6">
        <f>VLOOKUP(saving_model!BD186,lapse!$B$4:$C$134,2,FALSE)</f>
        <v>0.02</v>
      </c>
      <c r="BL186">
        <f>discount_curve!K171</f>
        <v>0.83987861506513162</v>
      </c>
    </row>
    <row r="187" spans="1:64" x14ac:dyDescent="0.55000000000000004">
      <c r="A187">
        <f t="shared" si="160"/>
        <v>165</v>
      </c>
      <c r="B187" s="16">
        <f t="shared" ca="1" si="137"/>
        <v>0</v>
      </c>
      <c r="C187" s="16">
        <f t="shared" si="113"/>
        <v>0</v>
      </c>
      <c r="D187">
        <f t="shared" si="138"/>
        <v>0</v>
      </c>
      <c r="E187">
        <f t="shared" ca="1" si="139"/>
        <v>0</v>
      </c>
      <c r="F187" s="19">
        <f t="shared" si="140"/>
        <v>0</v>
      </c>
      <c r="G187">
        <f t="shared" si="114"/>
        <v>0</v>
      </c>
      <c r="H187">
        <f t="shared" si="115"/>
        <v>0</v>
      </c>
      <c r="I187" s="16">
        <f t="shared" si="141"/>
        <v>0</v>
      </c>
      <c r="J187" s="19">
        <f t="shared" si="142"/>
        <v>0</v>
      </c>
      <c r="K187" s="19"/>
      <c r="L187" s="16">
        <f t="shared" si="116"/>
        <v>0</v>
      </c>
      <c r="M187" s="16">
        <f t="shared" ca="1" si="117"/>
        <v>0</v>
      </c>
      <c r="N187" s="16">
        <f t="shared" si="118"/>
        <v>0</v>
      </c>
      <c r="O187" s="16">
        <f t="shared" si="111"/>
        <v>0</v>
      </c>
      <c r="P187" s="16">
        <f t="shared" si="112"/>
        <v>0</v>
      </c>
      <c r="Q187" s="16">
        <f t="shared" ca="1" si="119"/>
        <v>0</v>
      </c>
      <c r="R187">
        <f t="shared" si="120"/>
        <v>0</v>
      </c>
      <c r="S187" s="16">
        <f t="shared" si="121"/>
        <v>0</v>
      </c>
      <c r="T187" s="21">
        <f t="shared" si="122"/>
        <v>0</v>
      </c>
      <c r="U187" s="16">
        <f t="shared" ca="1" si="123"/>
        <v>0</v>
      </c>
      <c r="V187" s="21">
        <f t="shared" ca="1" si="124"/>
        <v>0</v>
      </c>
      <c r="W187" s="16"/>
      <c r="X187" s="16">
        <f t="shared" si="143"/>
        <v>0</v>
      </c>
      <c r="Y187" s="16">
        <f t="shared" si="110"/>
        <v>0</v>
      </c>
      <c r="Z187" s="19">
        <f t="shared" si="125"/>
        <v>0</v>
      </c>
      <c r="AA187" s="15">
        <f t="shared" si="144"/>
        <v>0</v>
      </c>
      <c r="AB187" s="15">
        <f t="shared" si="145"/>
        <v>0</v>
      </c>
      <c r="AC187" s="15">
        <f t="shared" si="146"/>
        <v>0</v>
      </c>
      <c r="AD187" s="15">
        <f t="shared" si="147"/>
        <v>0</v>
      </c>
      <c r="AE187" s="15">
        <f t="shared" si="148"/>
        <v>0</v>
      </c>
      <c r="AF187" s="19">
        <f t="shared" si="149"/>
        <v>0</v>
      </c>
      <c r="AG187" s="20">
        <f t="shared" si="150"/>
        <v>0</v>
      </c>
      <c r="AH187" s="20"/>
      <c r="AI187" s="16">
        <f t="shared" si="126"/>
        <v>0</v>
      </c>
      <c r="AJ187" s="16">
        <f t="shared" si="162"/>
        <v>0</v>
      </c>
      <c r="AK187" s="16">
        <f t="shared" si="151"/>
        <v>0</v>
      </c>
      <c r="AL187" s="16">
        <f t="shared" ca="1" si="152"/>
        <v>0</v>
      </c>
      <c r="AM187" s="17">
        <f ca="1">IF($F$13,OFFSET(product_specs!$I$5,MIN(10,saving_model!BD187),saving_model!$F$15),0)</f>
        <v>0</v>
      </c>
      <c r="AN187" s="16">
        <f t="shared" si="127"/>
        <v>0</v>
      </c>
      <c r="AO187" s="16">
        <f t="shared" si="161"/>
        <v>0</v>
      </c>
      <c r="AP187" s="16">
        <f t="shared" si="128"/>
        <v>0</v>
      </c>
      <c r="AQ187" s="16">
        <f t="shared" si="153"/>
        <v>0</v>
      </c>
      <c r="AR187" s="16">
        <f t="shared" si="154"/>
        <v>0</v>
      </c>
      <c r="AS187" s="15">
        <f t="shared" si="129"/>
        <v>0</v>
      </c>
      <c r="AT187" s="24">
        <f t="shared" si="130"/>
        <v>0</v>
      </c>
      <c r="AU187" s="15">
        <f t="shared" si="155"/>
        <v>0</v>
      </c>
      <c r="AV187" s="22">
        <f>return!Q171</f>
        <v>6.9495405080561845E-3</v>
      </c>
      <c r="AW187" s="7">
        <f t="shared" si="131"/>
        <v>1.146618354620335</v>
      </c>
      <c r="AX187" s="7"/>
      <c r="AY187">
        <f t="shared" si="156"/>
        <v>0</v>
      </c>
      <c r="AZ187">
        <f t="shared" si="132"/>
        <v>0</v>
      </c>
      <c r="BA187">
        <f t="shared" si="133"/>
        <v>0</v>
      </c>
      <c r="BB187">
        <f t="shared" si="157"/>
        <v>0</v>
      </c>
      <c r="BD187">
        <f t="shared" si="134"/>
        <v>13</v>
      </c>
      <c r="BE187">
        <f t="shared" si="135"/>
        <v>5</v>
      </c>
      <c r="BF187">
        <f t="shared" si="158"/>
        <v>4.6436155734741469E-5</v>
      </c>
      <c r="BG187">
        <f>VLOOKUP(MIN(120,BH187),mortality!$B$4:$H$106,saving_model!BE187+2,FALSE)</f>
        <v>5.5709157395097692E-4</v>
      </c>
      <c r="BH187">
        <f t="shared" si="136"/>
        <v>33</v>
      </c>
      <c r="BI187" s="8">
        <f t="shared" si="159"/>
        <v>1.6821425527395739E-3</v>
      </c>
      <c r="BJ187" s="6">
        <f>VLOOKUP(saving_model!BD187,lapse!$B$4:$C$134,2,FALSE)</f>
        <v>0.02</v>
      </c>
      <c r="BL187">
        <f>discount_curve!K172</f>
        <v>0.83898544972408273</v>
      </c>
    </row>
    <row r="188" spans="1:64" x14ac:dyDescent="0.55000000000000004">
      <c r="A188">
        <f t="shared" si="160"/>
        <v>166</v>
      </c>
      <c r="B188" s="16">
        <f t="shared" ca="1" si="137"/>
        <v>0</v>
      </c>
      <c r="C188" s="16">
        <f t="shared" si="113"/>
        <v>0</v>
      </c>
      <c r="D188">
        <f t="shared" si="138"/>
        <v>0</v>
      </c>
      <c r="E188">
        <f t="shared" ca="1" si="139"/>
        <v>0</v>
      </c>
      <c r="F188" s="19">
        <f t="shared" si="140"/>
        <v>0</v>
      </c>
      <c r="G188">
        <f t="shared" si="114"/>
        <v>0</v>
      </c>
      <c r="H188">
        <f t="shared" si="115"/>
        <v>0</v>
      </c>
      <c r="I188" s="16">
        <f t="shared" si="141"/>
        <v>0</v>
      </c>
      <c r="J188" s="19">
        <f t="shared" si="142"/>
        <v>0</v>
      </c>
      <c r="K188" s="19"/>
      <c r="L188" s="16">
        <f t="shared" si="116"/>
        <v>0</v>
      </c>
      <c r="M188" s="16">
        <f t="shared" ca="1" si="117"/>
        <v>0</v>
      </c>
      <c r="N188" s="16">
        <f t="shared" si="118"/>
        <v>0</v>
      </c>
      <c r="O188" s="16">
        <f t="shared" si="111"/>
        <v>0</v>
      </c>
      <c r="P188" s="16">
        <f t="shared" si="112"/>
        <v>0</v>
      </c>
      <c r="Q188" s="16">
        <f t="shared" ca="1" si="119"/>
        <v>0</v>
      </c>
      <c r="R188">
        <f t="shared" si="120"/>
        <v>0</v>
      </c>
      <c r="S188" s="16">
        <f t="shared" si="121"/>
        <v>0</v>
      </c>
      <c r="T188" s="21">
        <f t="shared" si="122"/>
        <v>0</v>
      </c>
      <c r="U188" s="16">
        <f t="shared" ca="1" si="123"/>
        <v>0</v>
      </c>
      <c r="V188" s="21">
        <f t="shared" ca="1" si="124"/>
        <v>0</v>
      </c>
      <c r="W188" s="16"/>
      <c r="X188" s="16">
        <f t="shared" si="143"/>
        <v>0</v>
      </c>
      <c r="Y188" s="16">
        <f t="shared" si="110"/>
        <v>0</v>
      </c>
      <c r="Z188" s="19">
        <f t="shared" si="125"/>
        <v>0</v>
      </c>
      <c r="AA188" s="15">
        <f t="shared" si="144"/>
        <v>0</v>
      </c>
      <c r="AB188" s="15">
        <f t="shared" si="145"/>
        <v>0</v>
      </c>
      <c r="AC188" s="15">
        <f t="shared" si="146"/>
        <v>0</v>
      </c>
      <c r="AD188" s="15">
        <f t="shared" si="147"/>
        <v>0</v>
      </c>
      <c r="AE188" s="15">
        <f t="shared" si="148"/>
        <v>0</v>
      </c>
      <c r="AF188" s="19">
        <f t="shared" si="149"/>
        <v>0</v>
      </c>
      <c r="AG188" s="20">
        <f t="shared" si="150"/>
        <v>0</v>
      </c>
      <c r="AH188" s="20"/>
      <c r="AI188" s="16">
        <f t="shared" si="126"/>
        <v>0</v>
      </c>
      <c r="AJ188" s="16">
        <f t="shared" si="162"/>
        <v>0</v>
      </c>
      <c r="AK188" s="16">
        <f t="shared" si="151"/>
        <v>0</v>
      </c>
      <c r="AL188" s="16">
        <f t="shared" ca="1" si="152"/>
        <v>0</v>
      </c>
      <c r="AM188" s="17">
        <f ca="1">IF($F$13,OFFSET(product_specs!$I$5,MIN(10,saving_model!BD188),saving_model!$F$15),0)</f>
        <v>0</v>
      </c>
      <c r="AN188" s="16">
        <f t="shared" si="127"/>
        <v>0</v>
      </c>
      <c r="AO188" s="16">
        <f t="shared" si="161"/>
        <v>0</v>
      </c>
      <c r="AP188" s="16">
        <f t="shared" si="128"/>
        <v>0</v>
      </c>
      <c r="AQ188" s="16">
        <f t="shared" si="153"/>
        <v>0</v>
      </c>
      <c r="AR188" s="16">
        <f t="shared" si="154"/>
        <v>0</v>
      </c>
      <c r="AS188" s="15">
        <f t="shared" si="129"/>
        <v>0</v>
      </c>
      <c r="AT188" s="24">
        <f t="shared" si="130"/>
        <v>0</v>
      </c>
      <c r="AU188" s="15">
        <f t="shared" si="155"/>
        <v>0</v>
      </c>
      <c r="AV188" s="22">
        <f>return!Q172</f>
        <v>8.6448332404469586E-3</v>
      </c>
      <c r="AW188" s="7">
        <f t="shared" si="131"/>
        <v>1.1475695182481014</v>
      </c>
      <c r="AX188" s="7"/>
      <c r="AY188">
        <f t="shared" si="156"/>
        <v>0</v>
      </c>
      <c r="AZ188">
        <f t="shared" si="132"/>
        <v>0</v>
      </c>
      <c r="BA188">
        <f t="shared" si="133"/>
        <v>0</v>
      </c>
      <c r="BB188">
        <f t="shared" si="157"/>
        <v>0</v>
      </c>
      <c r="BD188">
        <f t="shared" si="134"/>
        <v>13</v>
      </c>
      <c r="BE188">
        <f t="shared" si="135"/>
        <v>5</v>
      </c>
      <c r="BF188">
        <f t="shared" si="158"/>
        <v>4.6436155734741469E-5</v>
      </c>
      <c r="BG188">
        <f>VLOOKUP(MIN(120,BH188),mortality!$B$4:$H$106,saving_model!BE188+2,FALSE)</f>
        <v>5.5709157395097692E-4</v>
      </c>
      <c r="BH188">
        <f t="shared" si="136"/>
        <v>33</v>
      </c>
      <c r="BI188" s="8">
        <f t="shared" si="159"/>
        <v>1.6821425527395739E-3</v>
      </c>
      <c r="BJ188" s="6">
        <f>VLOOKUP(saving_model!BD188,lapse!$B$4:$C$134,2,FALSE)</f>
        <v>0.02</v>
      </c>
      <c r="BL188">
        <f>discount_curve!K173</f>
        <v>0.83809323421591697</v>
      </c>
    </row>
    <row r="189" spans="1:64" x14ac:dyDescent="0.55000000000000004">
      <c r="A189">
        <f t="shared" si="160"/>
        <v>167</v>
      </c>
      <c r="B189" s="16">
        <f t="shared" ca="1" si="137"/>
        <v>0</v>
      </c>
      <c r="C189" s="16">
        <f t="shared" si="113"/>
        <v>0</v>
      </c>
      <c r="D189">
        <f t="shared" si="138"/>
        <v>0</v>
      </c>
      <c r="E189">
        <f t="shared" ca="1" si="139"/>
        <v>0</v>
      </c>
      <c r="F189" s="19">
        <f t="shared" si="140"/>
        <v>0</v>
      </c>
      <c r="G189">
        <f t="shared" si="114"/>
        <v>0</v>
      </c>
      <c r="H189">
        <f t="shared" si="115"/>
        <v>0</v>
      </c>
      <c r="I189" s="16">
        <f t="shared" si="141"/>
        <v>0</v>
      </c>
      <c r="J189" s="19">
        <f t="shared" si="142"/>
        <v>0</v>
      </c>
      <c r="K189" s="19"/>
      <c r="L189" s="16">
        <f t="shared" si="116"/>
        <v>0</v>
      </c>
      <c r="M189" s="16">
        <f t="shared" ca="1" si="117"/>
        <v>0</v>
      </c>
      <c r="N189" s="16">
        <f t="shared" si="118"/>
        <v>0</v>
      </c>
      <c r="O189" s="16">
        <f t="shared" si="111"/>
        <v>0</v>
      </c>
      <c r="P189" s="16">
        <f t="shared" si="112"/>
        <v>0</v>
      </c>
      <c r="Q189" s="16">
        <f t="shared" ca="1" si="119"/>
        <v>0</v>
      </c>
      <c r="R189">
        <f t="shared" si="120"/>
        <v>0</v>
      </c>
      <c r="S189" s="16">
        <f t="shared" si="121"/>
        <v>0</v>
      </c>
      <c r="T189" s="21">
        <f t="shared" si="122"/>
        <v>0</v>
      </c>
      <c r="U189" s="16">
        <f t="shared" ca="1" si="123"/>
        <v>0</v>
      </c>
      <c r="V189" s="21">
        <f t="shared" ca="1" si="124"/>
        <v>0</v>
      </c>
      <c r="W189" s="16"/>
      <c r="X189" s="16">
        <f t="shared" si="143"/>
        <v>0</v>
      </c>
      <c r="Y189" s="16">
        <f t="shared" si="110"/>
        <v>0</v>
      </c>
      <c r="Z189" s="19">
        <f t="shared" si="125"/>
        <v>0</v>
      </c>
      <c r="AA189" s="15">
        <f t="shared" si="144"/>
        <v>0</v>
      </c>
      <c r="AB189" s="15">
        <f t="shared" si="145"/>
        <v>0</v>
      </c>
      <c r="AC189" s="15">
        <f t="shared" si="146"/>
        <v>0</v>
      </c>
      <c r="AD189" s="15">
        <f t="shared" si="147"/>
        <v>0</v>
      </c>
      <c r="AE189" s="15">
        <f t="shared" si="148"/>
        <v>0</v>
      </c>
      <c r="AF189" s="19">
        <f t="shared" si="149"/>
        <v>0</v>
      </c>
      <c r="AG189" s="20">
        <f t="shared" si="150"/>
        <v>0</v>
      </c>
      <c r="AH189" s="20"/>
      <c r="AI189" s="16">
        <f t="shared" si="126"/>
        <v>0</v>
      </c>
      <c r="AJ189" s="16">
        <f t="shared" si="162"/>
        <v>0</v>
      </c>
      <c r="AK189" s="16">
        <f t="shared" si="151"/>
        <v>0</v>
      </c>
      <c r="AL189" s="16">
        <f t="shared" ca="1" si="152"/>
        <v>0</v>
      </c>
      <c r="AM189" s="17">
        <f ca="1">IF($F$13,OFFSET(product_specs!$I$5,MIN(10,saving_model!BD189),saving_model!$F$15),0)</f>
        <v>0</v>
      </c>
      <c r="AN189" s="16">
        <f t="shared" si="127"/>
        <v>0</v>
      </c>
      <c r="AO189" s="16">
        <f t="shared" si="161"/>
        <v>0</v>
      </c>
      <c r="AP189" s="16">
        <f t="shared" si="128"/>
        <v>0</v>
      </c>
      <c r="AQ189" s="16">
        <f t="shared" si="153"/>
        <v>0</v>
      </c>
      <c r="AR189" s="16">
        <f t="shared" si="154"/>
        <v>0</v>
      </c>
      <c r="AS189" s="15">
        <f t="shared" si="129"/>
        <v>0</v>
      </c>
      <c r="AT189" s="24">
        <f t="shared" si="130"/>
        <v>0</v>
      </c>
      <c r="AU189" s="15">
        <f t="shared" si="155"/>
        <v>0</v>
      </c>
      <c r="AV189" s="22">
        <f>return!Q173</f>
        <v>2.5487302128515799E-2</v>
      </c>
      <c r="AW189" s="7">
        <f t="shared" si="131"/>
        <v>1.1485214709023501</v>
      </c>
      <c r="AX189" s="7"/>
      <c r="AY189">
        <f t="shared" si="156"/>
        <v>0</v>
      </c>
      <c r="AZ189">
        <f t="shared" si="132"/>
        <v>0</v>
      </c>
      <c r="BA189">
        <f t="shared" si="133"/>
        <v>0</v>
      </c>
      <c r="BB189">
        <f t="shared" si="157"/>
        <v>0</v>
      </c>
      <c r="BD189">
        <f t="shared" si="134"/>
        <v>13</v>
      </c>
      <c r="BE189">
        <f t="shared" si="135"/>
        <v>5</v>
      </c>
      <c r="BF189">
        <f t="shared" si="158"/>
        <v>4.6436155734741469E-5</v>
      </c>
      <c r="BG189">
        <f>VLOOKUP(MIN(120,BH189),mortality!$B$4:$H$106,saving_model!BE189+2,FALSE)</f>
        <v>5.5709157395097692E-4</v>
      </c>
      <c r="BH189">
        <f t="shared" si="136"/>
        <v>33</v>
      </c>
      <c r="BI189" s="8">
        <f t="shared" si="159"/>
        <v>1.6821425527395739E-3</v>
      </c>
      <c r="BJ189" s="6">
        <f>VLOOKUP(saving_model!BD189,lapse!$B$4:$C$134,2,FALSE)</f>
        <v>0.02</v>
      </c>
      <c r="BL189">
        <f>discount_curve!K174</f>
        <v>0.83720196753053866</v>
      </c>
    </row>
    <row r="190" spans="1:64" x14ac:dyDescent="0.55000000000000004">
      <c r="A190">
        <f t="shared" si="160"/>
        <v>168</v>
      </c>
      <c r="B190" s="16">
        <f t="shared" ca="1" si="137"/>
        <v>0</v>
      </c>
      <c r="C190" s="16">
        <f t="shared" si="113"/>
        <v>0</v>
      </c>
      <c r="D190">
        <f t="shared" si="138"/>
        <v>0</v>
      </c>
      <c r="E190">
        <f t="shared" ca="1" si="139"/>
        <v>0</v>
      </c>
      <c r="F190" s="19">
        <f t="shared" si="140"/>
        <v>0</v>
      </c>
      <c r="G190">
        <f t="shared" si="114"/>
        <v>0</v>
      </c>
      <c r="H190">
        <f t="shared" si="115"/>
        <v>0</v>
      </c>
      <c r="I190" s="16">
        <f t="shared" si="141"/>
        <v>0</v>
      </c>
      <c r="J190" s="19">
        <f t="shared" si="142"/>
        <v>0</v>
      </c>
      <c r="K190" s="19"/>
      <c r="L190" s="16">
        <f t="shared" si="116"/>
        <v>0</v>
      </c>
      <c r="M190" s="16">
        <f t="shared" ca="1" si="117"/>
        <v>0</v>
      </c>
      <c r="N190" s="16">
        <f t="shared" si="118"/>
        <v>0</v>
      </c>
      <c r="O190" s="16">
        <f t="shared" si="111"/>
        <v>0</v>
      </c>
      <c r="P190" s="16">
        <f t="shared" si="112"/>
        <v>0</v>
      </c>
      <c r="Q190" s="16">
        <f t="shared" ca="1" si="119"/>
        <v>0</v>
      </c>
      <c r="R190">
        <f t="shared" si="120"/>
        <v>0</v>
      </c>
      <c r="S190" s="16">
        <f t="shared" si="121"/>
        <v>0</v>
      </c>
      <c r="T190" s="21">
        <f t="shared" si="122"/>
        <v>0</v>
      </c>
      <c r="U190" s="16">
        <f t="shared" ca="1" si="123"/>
        <v>0</v>
      </c>
      <c r="V190" s="21">
        <f t="shared" ca="1" si="124"/>
        <v>0</v>
      </c>
      <c r="W190" s="16"/>
      <c r="X190" s="16">
        <f t="shared" si="143"/>
        <v>0</v>
      </c>
      <c r="Y190" s="16">
        <f t="shared" si="110"/>
        <v>0</v>
      </c>
      <c r="Z190" s="19">
        <f t="shared" si="125"/>
        <v>0</v>
      </c>
      <c r="AA190" s="15">
        <f t="shared" si="144"/>
        <v>0</v>
      </c>
      <c r="AB190" s="15">
        <f t="shared" si="145"/>
        <v>0</v>
      </c>
      <c r="AC190" s="15">
        <f t="shared" si="146"/>
        <v>0</v>
      </c>
      <c r="AD190" s="15">
        <f t="shared" si="147"/>
        <v>0</v>
      </c>
      <c r="AE190" s="15">
        <f t="shared" si="148"/>
        <v>0</v>
      </c>
      <c r="AF190" s="19">
        <f t="shared" si="149"/>
        <v>0</v>
      </c>
      <c r="AG190" s="20">
        <f t="shared" si="150"/>
        <v>0</v>
      </c>
      <c r="AH190" s="20"/>
      <c r="AI190" s="16">
        <f t="shared" si="126"/>
        <v>0</v>
      </c>
      <c r="AJ190" s="16">
        <f t="shared" si="162"/>
        <v>0</v>
      </c>
      <c r="AK190" s="16">
        <f t="shared" si="151"/>
        <v>0</v>
      </c>
      <c r="AL190" s="16">
        <f t="shared" ca="1" si="152"/>
        <v>0</v>
      </c>
      <c r="AM190" s="17">
        <f ca="1">IF($F$13,OFFSET(product_specs!$I$5,MIN(10,saving_model!BD190),saving_model!$F$15),0)</f>
        <v>0</v>
      </c>
      <c r="AN190" s="16">
        <f t="shared" si="127"/>
        <v>0</v>
      </c>
      <c r="AO190" s="16">
        <f t="shared" si="161"/>
        <v>0</v>
      </c>
      <c r="AP190" s="16">
        <f t="shared" si="128"/>
        <v>0</v>
      </c>
      <c r="AQ190" s="16">
        <f t="shared" si="153"/>
        <v>0</v>
      </c>
      <c r="AR190" s="16">
        <f t="shared" si="154"/>
        <v>0</v>
      </c>
      <c r="AS190" s="15">
        <f t="shared" si="129"/>
        <v>0</v>
      </c>
      <c r="AT190" s="24">
        <f t="shared" si="130"/>
        <v>0</v>
      </c>
      <c r="AU190" s="15">
        <f t="shared" si="155"/>
        <v>0</v>
      </c>
      <c r="AV190" s="22">
        <f>return!Q174</f>
        <v>-1.5624849049853062E-2</v>
      </c>
      <c r="AW190" s="7">
        <f t="shared" si="131"/>
        <v>1.1494742132376086</v>
      </c>
      <c r="AX190" s="7"/>
      <c r="AY190">
        <f t="shared" si="156"/>
        <v>0</v>
      </c>
      <c r="AZ190">
        <f t="shared" si="132"/>
        <v>0</v>
      </c>
      <c r="BA190">
        <f t="shared" si="133"/>
        <v>0</v>
      </c>
      <c r="BB190">
        <f t="shared" si="157"/>
        <v>0</v>
      </c>
      <c r="BD190">
        <f t="shared" si="134"/>
        <v>14</v>
      </c>
      <c r="BE190">
        <f t="shared" si="135"/>
        <v>5</v>
      </c>
      <c r="BF190">
        <f t="shared" si="158"/>
        <v>4.8196073362927194E-5</v>
      </c>
      <c r="BG190">
        <f>VLOOKUP(MIN(120,BH190),mortality!$B$4:$H$106,saving_model!BE190+2,FALSE)</f>
        <v>5.781995961239042E-4</v>
      </c>
      <c r="BH190">
        <f t="shared" si="136"/>
        <v>34</v>
      </c>
      <c r="BI190" s="8">
        <f t="shared" si="159"/>
        <v>1.6821425527395739E-3</v>
      </c>
      <c r="BJ190" s="6">
        <f>VLOOKUP(saving_model!BD190,lapse!$B$4:$C$134,2,FALSE)</f>
        <v>0.02</v>
      </c>
      <c r="BL190">
        <f>discount_curve!K175</f>
        <v>0.8336574128890275</v>
      </c>
    </row>
    <row r="191" spans="1:64" x14ac:dyDescent="0.55000000000000004">
      <c r="A191">
        <f t="shared" si="160"/>
        <v>169</v>
      </c>
      <c r="B191" s="16">
        <f t="shared" ca="1" si="137"/>
        <v>0</v>
      </c>
      <c r="C191" s="16">
        <f t="shared" si="113"/>
        <v>0</v>
      </c>
      <c r="D191">
        <f t="shared" si="138"/>
        <v>0</v>
      </c>
      <c r="E191">
        <f t="shared" ca="1" si="139"/>
        <v>0</v>
      </c>
      <c r="F191" s="19">
        <f t="shared" si="140"/>
        <v>0</v>
      </c>
      <c r="G191">
        <f t="shared" si="114"/>
        <v>0</v>
      </c>
      <c r="H191">
        <f t="shared" si="115"/>
        <v>0</v>
      </c>
      <c r="I191" s="16">
        <f t="shared" si="141"/>
        <v>0</v>
      </c>
      <c r="J191" s="19">
        <f t="shared" si="142"/>
        <v>0</v>
      </c>
      <c r="K191" s="19"/>
      <c r="L191" s="16">
        <f t="shared" si="116"/>
        <v>0</v>
      </c>
      <c r="M191" s="16">
        <f t="shared" ca="1" si="117"/>
        <v>0</v>
      </c>
      <c r="N191" s="16">
        <f t="shared" si="118"/>
        <v>0</v>
      </c>
      <c r="O191" s="16">
        <f t="shared" si="111"/>
        <v>0</v>
      </c>
      <c r="P191" s="16">
        <f t="shared" si="112"/>
        <v>0</v>
      </c>
      <c r="Q191" s="16">
        <f t="shared" ca="1" si="119"/>
        <v>0</v>
      </c>
      <c r="R191">
        <f t="shared" si="120"/>
        <v>0</v>
      </c>
      <c r="S191" s="16">
        <f t="shared" si="121"/>
        <v>0</v>
      </c>
      <c r="T191" s="21">
        <f t="shared" si="122"/>
        <v>0</v>
      </c>
      <c r="U191" s="16">
        <f t="shared" ca="1" si="123"/>
        <v>0</v>
      </c>
      <c r="V191" s="21">
        <f t="shared" ca="1" si="124"/>
        <v>0</v>
      </c>
      <c r="W191" s="16"/>
      <c r="X191" s="16">
        <f t="shared" si="143"/>
        <v>0</v>
      </c>
      <c r="Y191" s="16">
        <f t="shared" si="110"/>
        <v>0</v>
      </c>
      <c r="Z191" s="19">
        <f t="shared" si="125"/>
        <v>0</v>
      </c>
      <c r="AA191" s="15">
        <f t="shared" si="144"/>
        <v>0</v>
      </c>
      <c r="AB191" s="15">
        <f t="shared" si="145"/>
        <v>0</v>
      </c>
      <c r="AC191" s="15">
        <f t="shared" si="146"/>
        <v>0</v>
      </c>
      <c r="AD191" s="15">
        <f t="shared" si="147"/>
        <v>0</v>
      </c>
      <c r="AE191" s="15">
        <f t="shared" si="148"/>
        <v>0</v>
      </c>
      <c r="AF191" s="19">
        <f t="shared" si="149"/>
        <v>0</v>
      </c>
      <c r="AG191" s="20">
        <f t="shared" si="150"/>
        <v>0</v>
      </c>
      <c r="AH191" s="20"/>
      <c r="AI191" s="16">
        <f t="shared" si="126"/>
        <v>0</v>
      </c>
      <c r="AJ191" s="16">
        <f t="shared" si="162"/>
        <v>0</v>
      </c>
      <c r="AK191" s="16">
        <f t="shared" si="151"/>
        <v>0</v>
      </c>
      <c r="AL191" s="16">
        <f t="shared" ca="1" si="152"/>
        <v>0</v>
      </c>
      <c r="AM191" s="17">
        <f ca="1">IF($F$13,OFFSET(product_specs!$I$5,MIN(10,saving_model!BD191),saving_model!$F$15),0)</f>
        <v>0</v>
      </c>
      <c r="AN191" s="16">
        <f t="shared" si="127"/>
        <v>0</v>
      </c>
      <c r="AO191" s="16">
        <f t="shared" si="161"/>
        <v>0</v>
      </c>
      <c r="AP191" s="16">
        <f t="shared" si="128"/>
        <v>0</v>
      </c>
      <c r="AQ191" s="16">
        <f t="shared" si="153"/>
        <v>0</v>
      </c>
      <c r="AR191" s="16">
        <f t="shared" si="154"/>
        <v>0</v>
      </c>
      <c r="AS191" s="15">
        <f t="shared" si="129"/>
        <v>0</v>
      </c>
      <c r="AT191" s="24">
        <f t="shared" si="130"/>
        <v>0</v>
      </c>
      <c r="AU191" s="15">
        <f t="shared" si="155"/>
        <v>0</v>
      </c>
      <c r="AV191" s="22">
        <f>return!Q175</f>
        <v>-1.392467775503059E-3</v>
      </c>
      <c r="AW191" s="7">
        <f t="shared" si="131"/>
        <v>1.1504277459089471</v>
      </c>
      <c r="AX191" s="7"/>
      <c r="AY191">
        <f t="shared" si="156"/>
        <v>0</v>
      </c>
      <c r="AZ191">
        <f t="shared" si="132"/>
        <v>0</v>
      </c>
      <c r="BA191">
        <f t="shared" si="133"/>
        <v>0</v>
      </c>
      <c r="BB191">
        <f t="shared" si="157"/>
        <v>0</v>
      </c>
      <c r="BD191">
        <f t="shared" si="134"/>
        <v>14</v>
      </c>
      <c r="BE191">
        <f t="shared" si="135"/>
        <v>5</v>
      </c>
      <c r="BF191">
        <f t="shared" si="158"/>
        <v>4.8196073362927194E-5</v>
      </c>
      <c r="BG191">
        <f>VLOOKUP(MIN(120,BH191),mortality!$B$4:$H$106,saving_model!BE191+2,FALSE)</f>
        <v>5.781995961239042E-4</v>
      </c>
      <c r="BH191">
        <f t="shared" si="136"/>
        <v>34</v>
      </c>
      <c r="BI191" s="8">
        <f t="shared" si="159"/>
        <v>1.6821425527395739E-3</v>
      </c>
      <c r="BJ191" s="6">
        <f>VLOOKUP(saving_model!BD191,lapse!$B$4:$C$134,2,FALSE)</f>
        <v>0.02</v>
      </c>
      <c r="BL191">
        <f>discount_curve!K176</f>
        <v>0.83275510645787909</v>
      </c>
    </row>
    <row r="192" spans="1:64" x14ac:dyDescent="0.55000000000000004">
      <c r="A192">
        <f t="shared" si="160"/>
        <v>170</v>
      </c>
      <c r="B192" s="16">
        <f t="shared" ca="1" si="137"/>
        <v>0</v>
      </c>
      <c r="C192" s="16">
        <f t="shared" si="113"/>
        <v>0</v>
      </c>
      <c r="D192">
        <f t="shared" si="138"/>
        <v>0</v>
      </c>
      <c r="E192">
        <f t="shared" ca="1" si="139"/>
        <v>0</v>
      </c>
      <c r="F192" s="19">
        <f t="shared" si="140"/>
        <v>0</v>
      </c>
      <c r="G192">
        <f t="shared" si="114"/>
        <v>0</v>
      </c>
      <c r="H192">
        <f t="shared" si="115"/>
        <v>0</v>
      </c>
      <c r="I192" s="16">
        <f t="shared" si="141"/>
        <v>0</v>
      </c>
      <c r="J192" s="19">
        <f t="shared" si="142"/>
        <v>0</v>
      </c>
      <c r="K192" s="19"/>
      <c r="L192" s="16">
        <f t="shared" si="116"/>
        <v>0</v>
      </c>
      <c r="M192" s="16">
        <f t="shared" ca="1" si="117"/>
        <v>0</v>
      </c>
      <c r="N192" s="16">
        <f t="shared" si="118"/>
        <v>0</v>
      </c>
      <c r="O192" s="16">
        <f t="shared" si="111"/>
        <v>0</v>
      </c>
      <c r="P192" s="16">
        <f t="shared" si="112"/>
        <v>0</v>
      </c>
      <c r="Q192" s="16">
        <f t="shared" ca="1" si="119"/>
        <v>0</v>
      </c>
      <c r="R192">
        <f t="shared" si="120"/>
        <v>0</v>
      </c>
      <c r="S192" s="16">
        <f t="shared" si="121"/>
        <v>0</v>
      </c>
      <c r="T192" s="21">
        <f t="shared" si="122"/>
        <v>0</v>
      </c>
      <c r="U192" s="16">
        <f t="shared" ca="1" si="123"/>
        <v>0</v>
      </c>
      <c r="V192" s="21">
        <f t="shared" ca="1" si="124"/>
        <v>0</v>
      </c>
      <c r="W192" s="16"/>
      <c r="X192" s="16">
        <f t="shared" si="143"/>
        <v>0</v>
      </c>
      <c r="Y192" s="16">
        <f t="shared" si="110"/>
        <v>0</v>
      </c>
      <c r="Z192" s="19">
        <f t="shared" si="125"/>
        <v>0</v>
      </c>
      <c r="AA192" s="15">
        <f t="shared" si="144"/>
        <v>0</v>
      </c>
      <c r="AB192" s="15">
        <f t="shared" si="145"/>
        <v>0</v>
      </c>
      <c r="AC192" s="15">
        <f t="shared" si="146"/>
        <v>0</v>
      </c>
      <c r="AD192" s="15">
        <f t="shared" si="147"/>
        <v>0</v>
      </c>
      <c r="AE192" s="15">
        <f t="shared" si="148"/>
        <v>0</v>
      </c>
      <c r="AF192" s="19">
        <f t="shared" si="149"/>
        <v>0</v>
      </c>
      <c r="AG192" s="20">
        <f t="shared" si="150"/>
        <v>0</v>
      </c>
      <c r="AH192" s="20"/>
      <c r="AI192" s="16">
        <f t="shared" si="126"/>
        <v>0</v>
      </c>
      <c r="AJ192" s="16">
        <f t="shared" si="162"/>
        <v>0</v>
      </c>
      <c r="AK192" s="16">
        <f t="shared" si="151"/>
        <v>0</v>
      </c>
      <c r="AL192" s="16">
        <f t="shared" ca="1" si="152"/>
        <v>0</v>
      </c>
      <c r="AM192" s="17">
        <f ca="1">IF($F$13,OFFSET(product_specs!$I$5,MIN(10,saving_model!BD192),saving_model!$F$15),0)</f>
        <v>0</v>
      </c>
      <c r="AN192" s="16">
        <f t="shared" si="127"/>
        <v>0</v>
      </c>
      <c r="AO192" s="16">
        <f t="shared" si="161"/>
        <v>0</v>
      </c>
      <c r="AP192" s="16">
        <f t="shared" si="128"/>
        <v>0</v>
      </c>
      <c r="AQ192" s="16">
        <f t="shared" si="153"/>
        <v>0</v>
      </c>
      <c r="AR192" s="16">
        <f t="shared" si="154"/>
        <v>0</v>
      </c>
      <c r="AS192" s="15">
        <f t="shared" si="129"/>
        <v>0</v>
      </c>
      <c r="AT192" s="24">
        <f t="shared" si="130"/>
        <v>0</v>
      </c>
      <c r="AU192" s="15">
        <f t="shared" si="155"/>
        <v>0</v>
      </c>
      <c r="AV192" s="22">
        <f>return!Q176</f>
        <v>9.5470431188842131E-3</v>
      </c>
      <c r="AW192" s="7">
        <f t="shared" si="131"/>
        <v>1.1513820695719799</v>
      </c>
      <c r="AX192" s="7"/>
      <c r="AY192">
        <f t="shared" si="156"/>
        <v>0</v>
      </c>
      <c r="AZ192">
        <f t="shared" si="132"/>
        <v>0</v>
      </c>
      <c r="BA192">
        <f t="shared" si="133"/>
        <v>0</v>
      </c>
      <c r="BB192">
        <f t="shared" si="157"/>
        <v>0</v>
      </c>
      <c r="BD192">
        <f t="shared" si="134"/>
        <v>14</v>
      </c>
      <c r="BE192">
        <f t="shared" si="135"/>
        <v>5</v>
      </c>
      <c r="BF192">
        <f t="shared" si="158"/>
        <v>4.8196073362927194E-5</v>
      </c>
      <c r="BG192">
        <f>VLOOKUP(MIN(120,BH192),mortality!$B$4:$H$106,saving_model!BE192+2,FALSE)</f>
        <v>5.781995961239042E-4</v>
      </c>
      <c r="BH192">
        <f t="shared" si="136"/>
        <v>34</v>
      </c>
      <c r="BI192" s="8">
        <f t="shared" si="159"/>
        <v>1.6821425527395739E-3</v>
      </c>
      <c r="BJ192" s="6">
        <f>VLOOKUP(saving_model!BD192,lapse!$B$4:$C$134,2,FALSE)</f>
        <v>0.02</v>
      </c>
      <c r="BL192">
        <f>discount_curve!K177</f>
        <v>0.83185377663520665</v>
      </c>
    </row>
    <row r="193" spans="1:64" x14ac:dyDescent="0.55000000000000004">
      <c r="A193">
        <f t="shared" si="160"/>
        <v>171</v>
      </c>
      <c r="B193" s="16">
        <f t="shared" ca="1" si="137"/>
        <v>0</v>
      </c>
      <c r="C193" s="16">
        <f t="shared" si="113"/>
        <v>0</v>
      </c>
      <c r="D193">
        <f t="shared" si="138"/>
        <v>0</v>
      </c>
      <c r="E193">
        <f t="shared" ca="1" si="139"/>
        <v>0</v>
      </c>
      <c r="F193" s="19">
        <f t="shared" si="140"/>
        <v>0</v>
      </c>
      <c r="G193">
        <f t="shared" si="114"/>
        <v>0</v>
      </c>
      <c r="H193">
        <f t="shared" si="115"/>
        <v>0</v>
      </c>
      <c r="I193" s="16">
        <f t="shared" si="141"/>
        <v>0</v>
      </c>
      <c r="J193" s="19">
        <f t="shared" si="142"/>
        <v>0</v>
      </c>
      <c r="K193" s="19"/>
      <c r="L193" s="16">
        <f t="shared" si="116"/>
        <v>0</v>
      </c>
      <c r="M193" s="16">
        <f t="shared" ca="1" si="117"/>
        <v>0</v>
      </c>
      <c r="N193" s="16">
        <f t="shared" si="118"/>
        <v>0</v>
      </c>
      <c r="O193" s="16">
        <f t="shared" si="111"/>
        <v>0</v>
      </c>
      <c r="P193" s="16">
        <f t="shared" si="112"/>
        <v>0</v>
      </c>
      <c r="Q193" s="16">
        <f t="shared" ca="1" si="119"/>
        <v>0</v>
      </c>
      <c r="R193">
        <f t="shared" si="120"/>
        <v>0</v>
      </c>
      <c r="S193" s="16">
        <f t="shared" si="121"/>
        <v>0</v>
      </c>
      <c r="T193" s="21">
        <f t="shared" si="122"/>
        <v>0</v>
      </c>
      <c r="U193" s="16">
        <f t="shared" ca="1" si="123"/>
        <v>0</v>
      </c>
      <c r="V193" s="21">
        <f t="shared" ca="1" si="124"/>
        <v>0</v>
      </c>
      <c r="W193" s="16"/>
      <c r="X193" s="16">
        <f t="shared" si="143"/>
        <v>0</v>
      </c>
      <c r="Y193" s="16">
        <f t="shared" si="110"/>
        <v>0</v>
      </c>
      <c r="Z193" s="19">
        <f t="shared" si="125"/>
        <v>0</v>
      </c>
      <c r="AA193" s="15">
        <f t="shared" si="144"/>
        <v>0</v>
      </c>
      <c r="AB193" s="15">
        <f t="shared" si="145"/>
        <v>0</v>
      </c>
      <c r="AC193" s="15">
        <f t="shared" si="146"/>
        <v>0</v>
      </c>
      <c r="AD193" s="15">
        <f t="shared" si="147"/>
        <v>0</v>
      </c>
      <c r="AE193" s="15">
        <f t="shared" si="148"/>
        <v>0</v>
      </c>
      <c r="AF193" s="19">
        <f t="shared" si="149"/>
        <v>0</v>
      </c>
      <c r="AG193" s="20">
        <f t="shared" si="150"/>
        <v>0</v>
      </c>
      <c r="AH193" s="20"/>
      <c r="AI193" s="16">
        <f t="shared" si="126"/>
        <v>0</v>
      </c>
      <c r="AJ193" s="16">
        <f t="shared" si="162"/>
        <v>0</v>
      </c>
      <c r="AK193" s="16">
        <f t="shared" si="151"/>
        <v>0</v>
      </c>
      <c r="AL193" s="16">
        <f t="shared" ca="1" si="152"/>
        <v>0</v>
      </c>
      <c r="AM193" s="17">
        <f ca="1">IF($F$13,OFFSET(product_specs!$I$5,MIN(10,saving_model!BD193),saving_model!$F$15),0)</f>
        <v>0</v>
      </c>
      <c r="AN193" s="16">
        <f t="shared" si="127"/>
        <v>0</v>
      </c>
      <c r="AO193" s="16">
        <f t="shared" si="161"/>
        <v>0</v>
      </c>
      <c r="AP193" s="16">
        <f t="shared" si="128"/>
        <v>0</v>
      </c>
      <c r="AQ193" s="16">
        <f t="shared" si="153"/>
        <v>0</v>
      </c>
      <c r="AR193" s="16">
        <f t="shared" si="154"/>
        <v>0</v>
      </c>
      <c r="AS193" s="15">
        <f t="shared" si="129"/>
        <v>0</v>
      </c>
      <c r="AT193" s="24">
        <f t="shared" si="130"/>
        <v>0</v>
      </c>
      <c r="AU193" s="15">
        <f t="shared" si="155"/>
        <v>0</v>
      </c>
      <c r="AV193" s="22">
        <f>return!Q177</f>
        <v>9.2622017696206704E-3</v>
      </c>
      <c r="AW193" s="7">
        <f t="shared" si="131"/>
        <v>1.1523371848828645</v>
      </c>
      <c r="AX193" s="7"/>
      <c r="AY193">
        <f t="shared" si="156"/>
        <v>0</v>
      </c>
      <c r="AZ193">
        <f t="shared" si="132"/>
        <v>0</v>
      </c>
      <c r="BA193">
        <f t="shared" si="133"/>
        <v>0</v>
      </c>
      <c r="BB193">
        <f t="shared" si="157"/>
        <v>0</v>
      </c>
      <c r="BD193">
        <f t="shared" si="134"/>
        <v>14</v>
      </c>
      <c r="BE193">
        <f t="shared" si="135"/>
        <v>5</v>
      </c>
      <c r="BF193">
        <f t="shared" si="158"/>
        <v>4.8196073362927194E-5</v>
      </c>
      <c r="BG193">
        <f>VLOOKUP(MIN(120,BH193),mortality!$B$4:$H$106,saving_model!BE193+2,FALSE)</f>
        <v>5.781995961239042E-4</v>
      </c>
      <c r="BH193">
        <f t="shared" si="136"/>
        <v>34</v>
      </c>
      <c r="BI193" s="8">
        <f t="shared" si="159"/>
        <v>1.6821425527395739E-3</v>
      </c>
      <c r="BJ193" s="6">
        <f>VLOOKUP(saving_model!BD193,lapse!$B$4:$C$134,2,FALSE)</f>
        <v>0.02</v>
      </c>
      <c r="BL193">
        <f>discount_curve!K178</f>
        <v>0.83095342236398151</v>
      </c>
    </row>
    <row r="194" spans="1:64" x14ac:dyDescent="0.55000000000000004">
      <c r="A194">
        <f t="shared" si="160"/>
        <v>172</v>
      </c>
      <c r="B194" s="16">
        <f t="shared" ca="1" si="137"/>
        <v>0</v>
      </c>
      <c r="C194" s="16">
        <f t="shared" si="113"/>
        <v>0</v>
      </c>
      <c r="D194">
        <f t="shared" si="138"/>
        <v>0</v>
      </c>
      <c r="E194">
        <f t="shared" ca="1" si="139"/>
        <v>0</v>
      </c>
      <c r="F194" s="19">
        <f t="shared" si="140"/>
        <v>0</v>
      </c>
      <c r="G194">
        <f t="shared" si="114"/>
        <v>0</v>
      </c>
      <c r="H194">
        <f t="shared" si="115"/>
        <v>0</v>
      </c>
      <c r="I194" s="16">
        <f t="shared" si="141"/>
        <v>0</v>
      </c>
      <c r="J194" s="19">
        <f t="shared" si="142"/>
        <v>0</v>
      </c>
      <c r="K194" s="19"/>
      <c r="L194" s="16">
        <f t="shared" si="116"/>
        <v>0</v>
      </c>
      <c r="M194" s="16">
        <f t="shared" ca="1" si="117"/>
        <v>0</v>
      </c>
      <c r="N194" s="16">
        <f t="shared" si="118"/>
        <v>0</v>
      </c>
      <c r="O194" s="16">
        <f t="shared" si="111"/>
        <v>0</v>
      </c>
      <c r="P194" s="16">
        <f t="shared" si="112"/>
        <v>0</v>
      </c>
      <c r="Q194" s="16">
        <f t="shared" ca="1" si="119"/>
        <v>0</v>
      </c>
      <c r="R194">
        <f t="shared" si="120"/>
        <v>0</v>
      </c>
      <c r="S194" s="16">
        <f t="shared" si="121"/>
        <v>0</v>
      </c>
      <c r="T194" s="21">
        <f t="shared" si="122"/>
        <v>0</v>
      </c>
      <c r="U194" s="16">
        <f t="shared" ca="1" si="123"/>
        <v>0</v>
      </c>
      <c r="V194" s="21">
        <f t="shared" ca="1" si="124"/>
        <v>0</v>
      </c>
      <c r="W194" s="16"/>
      <c r="X194" s="16">
        <f t="shared" si="143"/>
        <v>0</v>
      </c>
      <c r="Y194" s="16">
        <f t="shared" si="110"/>
        <v>0</v>
      </c>
      <c r="Z194" s="19">
        <f t="shared" si="125"/>
        <v>0</v>
      </c>
      <c r="AA194" s="15">
        <f t="shared" si="144"/>
        <v>0</v>
      </c>
      <c r="AB194" s="15">
        <f t="shared" si="145"/>
        <v>0</v>
      </c>
      <c r="AC194" s="15">
        <f t="shared" si="146"/>
        <v>0</v>
      </c>
      <c r="AD194" s="15">
        <f t="shared" si="147"/>
        <v>0</v>
      </c>
      <c r="AE194" s="15">
        <f t="shared" si="148"/>
        <v>0</v>
      </c>
      <c r="AF194" s="19">
        <f t="shared" si="149"/>
        <v>0</v>
      </c>
      <c r="AG194" s="20">
        <f t="shared" si="150"/>
        <v>0</v>
      </c>
      <c r="AH194" s="20"/>
      <c r="AI194" s="16">
        <f t="shared" si="126"/>
        <v>0</v>
      </c>
      <c r="AJ194" s="16">
        <f t="shared" si="162"/>
        <v>0</v>
      </c>
      <c r="AK194" s="16">
        <f t="shared" si="151"/>
        <v>0</v>
      </c>
      <c r="AL194" s="16">
        <f t="shared" ca="1" si="152"/>
        <v>0</v>
      </c>
      <c r="AM194" s="17">
        <f ca="1">IF($F$13,OFFSET(product_specs!$I$5,MIN(10,saving_model!BD194),saving_model!$F$15),0)</f>
        <v>0</v>
      </c>
      <c r="AN194" s="16">
        <f t="shared" si="127"/>
        <v>0</v>
      </c>
      <c r="AO194" s="16">
        <f t="shared" si="161"/>
        <v>0</v>
      </c>
      <c r="AP194" s="16">
        <f t="shared" si="128"/>
        <v>0</v>
      </c>
      <c r="AQ194" s="16">
        <f t="shared" si="153"/>
        <v>0</v>
      </c>
      <c r="AR194" s="16">
        <f t="shared" si="154"/>
        <v>0</v>
      </c>
      <c r="AS194" s="15">
        <f t="shared" si="129"/>
        <v>0</v>
      </c>
      <c r="AT194" s="24">
        <f t="shared" si="130"/>
        <v>0</v>
      </c>
      <c r="AU194" s="15">
        <f t="shared" si="155"/>
        <v>0</v>
      </c>
      <c r="AV194" s="22">
        <f>return!Q178</f>
        <v>-6.6182950018195408E-3</v>
      </c>
      <c r="AW194" s="7">
        <f t="shared" si="131"/>
        <v>1.1532930924983031</v>
      </c>
      <c r="AX194" s="7"/>
      <c r="AY194">
        <f t="shared" si="156"/>
        <v>0</v>
      </c>
      <c r="AZ194">
        <f t="shared" si="132"/>
        <v>0</v>
      </c>
      <c r="BA194">
        <f t="shared" si="133"/>
        <v>0</v>
      </c>
      <c r="BB194">
        <f t="shared" si="157"/>
        <v>0</v>
      </c>
      <c r="BD194">
        <f t="shared" si="134"/>
        <v>14</v>
      </c>
      <c r="BE194">
        <f t="shared" si="135"/>
        <v>5</v>
      </c>
      <c r="BF194">
        <f t="shared" si="158"/>
        <v>4.8196073362927194E-5</v>
      </c>
      <c r="BG194">
        <f>VLOOKUP(MIN(120,BH194),mortality!$B$4:$H$106,saving_model!BE194+2,FALSE)</f>
        <v>5.781995961239042E-4</v>
      </c>
      <c r="BH194">
        <f t="shared" si="136"/>
        <v>34</v>
      </c>
      <c r="BI194" s="8">
        <f t="shared" si="159"/>
        <v>1.6821425527395739E-3</v>
      </c>
      <c r="BJ194" s="6">
        <f>VLOOKUP(saving_model!BD194,lapse!$B$4:$C$134,2,FALSE)</f>
        <v>0.02</v>
      </c>
      <c r="BL194">
        <f>discount_curve!K179</f>
        <v>0.83005404258831816</v>
      </c>
    </row>
    <row r="195" spans="1:64" x14ac:dyDescent="0.55000000000000004">
      <c r="A195">
        <f t="shared" si="160"/>
        <v>173</v>
      </c>
      <c r="B195" s="16">
        <f t="shared" ca="1" si="137"/>
        <v>0</v>
      </c>
      <c r="C195" s="16">
        <f t="shared" si="113"/>
        <v>0</v>
      </c>
      <c r="D195">
        <f t="shared" si="138"/>
        <v>0</v>
      </c>
      <c r="E195">
        <f t="shared" ca="1" si="139"/>
        <v>0</v>
      </c>
      <c r="F195" s="19">
        <f t="shared" si="140"/>
        <v>0</v>
      </c>
      <c r="G195">
        <f t="shared" si="114"/>
        <v>0</v>
      </c>
      <c r="H195">
        <f t="shared" si="115"/>
        <v>0</v>
      </c>
      <c r="I195" s="16">
        <f t="shared" si="141"/>
        <v>0</v>
      </c>
      <c r="J195" s="19">
        <f t="shared" si="142"/>
        <v>0</v>
      </c>
      <c r="K195" s="19"/>
      <c r="L195" s="16">
        <f t="shared" si="116"/>
        <v>0</v>
      </c>
      <c r="M195" s="16">
        <f t="shared" ca="1" si="117"/>
        <v>0</v>
      </c>
      <c r="N195" s="16">
        <f t="shared" si="118"/>
        <v>0</v>
      </c>
      <c r="O195" s="16">
        <f t="shared" si="111"/>
        <v>0</v>
      </c>
      <c r="P195" s="16">
        <f t="shared" si="112"/>
        <v>0</v>
      </c>
      <c r="Q195" s="16">
        <f t="shared" ca="1" si="119"/>
        <v>0</v>
      </c>
      <c r="R195">
        <f t="shared" si="120"/>
        <v>0</v>
      </c>
      <c r="S195" s="16">
        <f t="shared" si="121"/>
        <v>0</v>
      </c>
      <c r="T195" s="21">
        <f t="shared" si="122"/>
        <v>0</v>
      </c>
      <c r="U195" s="16">
        <f t="shared" ca="1" si="123"/>
        <v>0</v>
      </c>
      <c r="V195" s="21">
        <f t="shared" ca="1" si="124"/>
        <v>0</v>
      </c>
      <c r="W195" s="16"/>
      <c r="X195" s="16">
        <f t="shared" si="143"/>
        <v>0</v>
      </c>
      <c r="Y195" s="16">
        <f t="shared" si="110"/>
        <v>0</v>
      </c>
      <c r="Z195" s="19">
        <f t="shared" si="125"/>
        <v>0</v>
      </c>
      <c r="AA195" s="15">
        <f t="shared" si="144"/>
        <v>0</v>
      </c>
      <c r="AB195" s="15">
        <f t="shared" si="145"/>
        <v>0</v>
      </c>
      <c r="AC195" s="15">
        <f t="shared" si="146"/>
        <v>0</v>
      </c>
      <c r="AD195" s="15">
        <f t="shared" si="147"/>
        <v>0</v>
      </c>
      <c r="AE195" s="15">
        <f t="shared" si="148"/>
        <v>0</v>
      </c>
      <c r="AF195" s="19">
        <f t="shared" si="149"/>
        <v>0</v>
      </c>
      <c r="AG195" s="20">
        <f t="shared" si="150"/>
        <v>0</v>
      </c>
      <c r="AH195" s="20"/>
      <c r="AI195" s="16">
        <f t="shared" si="126"/>
        <v>0</v>
      </c>
      <c r="AJ195" s="16">
        <f t="shared" si="162"/>
        <v>0</v>
      </c>
      <c r="AK195" s="16">
        <f t="shared" si="151"/>
        <v>0</v>
      </c>
      <c r="AL195" s="16">
        <f t="shared" ca="1" si="152"/>
        <v>0</v>
      </c>
      <c r="AM195" s="17">
        <f ca="1">IF($F$13,OFFSET(product_specs!$I$5,MIN(10,saving_model!BD195),saving_model!$F$15),0)</f>
        <v>0</v>
      </c>
      <c r="AN195" s="16">
        <f t="shared" si="127"/>
        <v>0</v>
      </c>
      <c r="AO195" s="16">
        <f t="shared" si="161"/>
        <v>0</v>
      </c>
      <c r="AP195" s="16">
        <f t="shared" si="128"/>
        <v>0</v>
      </c>
      <c r="AQ195" s="16">
        <f t="shared" si="153"/>
        <v>0</v>
      </c>
      <c r="AR195" s="16">
        <f t="shared" si="154"/>
        <v>0</v>
      </c>
      <c r="AS195" s="15">
        <f t="shared" si="129"/>
        <v>0</v>
      </c>
      <c r="AT195" s="24">
        <f t="shared" si="130"/>
        <v>0</v>
      </c>
      <c r="AU195" s="15">
        <f t="shared" si="155"/>
        <v>0</v>
      </c>
      <c r="AV195" s="22">
        <f>return!Q179</f>
        <v>3.6973874175991739E-3</v>
      </c>
      <c r="AW195" s="7">
        <f t="shared" si="131"/>
        <v>1.1542497930755427</v>
      </c>
      <c r="AX195" s="7"/>
      <c r="AY195">
        <f t="shared" si="156"/>
        <v>0</v>
      </c>
      <c r="AZ195">
        <f t="shared" si="132"/>
        <v>0</v>
      </c>
      <c r="BA195">
        <f t="shared" si="133"/>
        <v>0</v>
      </c>
      <c r="BB195">
        <f t="shared" si="157"/>
        <v>0</v>
      </c>
      <c r="BD195">
        <f t="shared" si="134"/>
        <v>14</v>
      </c>
      <c r="BE195">
        <f t="shared" si="135"/>
        <v>5</v>
      </c>
      <c r="BF195">
        <f t="shared" si="158"/>
        <v>4.8196073362927194E-5</v>
      </c>
      <c r="BG195">
        <f>VLOOKUP(MIN(120,BH195),mortality!$B$4:$H$106,saving_model!BE195+2,FALSE)</f>
        <v>5.781995961239042E-4</v>
      </c>
      <c r="BH195">
        <f t="shared" si="136"/>
        <v>34</v>
      </c>
      <c r="BI195" s="8">
        <f t="shared" si="159"/>
        <v>1.6821425527395739E-3</v>
      </c>
      <c r="BJ195" s="6">
        <f>VLOOKUP(saving_model!BD195,lapse!$B$4:$C$134,2,FALSE)</f>
        <v>0.02</v>
      </c>
      <c r="BL195">
        <f>discount_curve!K180</f>
        <v>0.82915563625347544</v>
      </c>
    </row>
    <row r="196" spans="1:64" x14ac:dyDescent="0.55000000000000004">
      <c r="A196">
        <f t="shared" si="160"/>
        <v>174</v>
      </c>
      <c r="B196" s="16">
        <f t="shared" ca="1" si="137"/>
        <v>0</v>
      </c>
      <c r="C196" s="16">
        <f t="shared" si="113"/>
        <v>0</v>
      </c>
      <c r="D196">
        <f t="shared" si="138"/>
        <v>0</v>
      </c>
      <c r="E196">
        <f t="shared" ca="1" si="139"/>
        <v>0</v>
      </c>
      <c r="F196" s="19">
        <f t="shared" si="140"/>
        <v>0</v>
      </c>
      <c r="G196">
        <f t="shared" si="114"/>
        <v>0</v>
      </c>
      <c r="H196">
        <f t="shared" si="115"/>
        <v>0</v>
      </c>
      <c r="I196" s="16">
        <f t="shared" si="141"/>
        <v>0</v>
      </c>
      <c r="J196" s="19">
        <f t="shared" si="142"/>
        <v>0</v>
      </c>
      <c r="K196" s="19"/>
      <c r="L196" s="16">
        <f t="shared" si="116"/>
        <v>0</v>
      </c>
      <c r="M196" s="16">
        <f t="shared" ca="1" si="117"/>
        <v>0</v>
      </c>
      <c r="N196" s="16">
        <f t="shared" si="118"/>
        <v>0</v>
      </c>
      <c r="O196" s="16">
        <f t="shared" si="111"/>
        <v>0</v>
      </c>
      <c r="P196" s="16">
        <f t="shared" si="112"/>
        <v>0</v>
      </c>
      <c r="Q196" s="16">
        <f t="shared" ca="1" si="119"/>
        <v>0</v>
      </c>
      <c r="R196">
        <f t="shared" si="120"/>
        <v>0</v>
      </c>
      <c r="S196" s="16">
        <f t="shared" si="121"/>
        <v>0</v>
      </c>
      <c r="T196" s="21">
        <f t="shared" si="122"/>
        <v>0</v>
      </c>
      <c r="U196" s="16">
        <f t="shared" ca="1" si="123"/>
        <v>0</v>
      </c>
      <c r="V196" s="21">
        <f t="shared" ca="1" si="124"/>
        <v>0</v>
      </c>
      <c r="W196" s="16"/>
      <c r="X196" s="16">
        <f t="shared" si="143"/>
        <v>0</v>
      </c>
      <c r="Y196" s="16">
        <f t="shared" si="110"/>
        <v>0</v>
      </c>
      <c r="Z196" s="19">
        <f t="shared" si="125"/>
        <v>0</v>
      </c>
      <c r="AA196" s="15">
        <f t="shared" si="144"/>
        <v>0</v>
      </c>
      <c r="AB196" s="15">
        <f t="shared" si="145"/>
        <v>0</v>
      </c>
      <c r="AC196" s="15">
        <f t="shared" si="146"/>
        <v>0</v>
      </c>
      <c r="AD196" s="15">
        <f t="shared" si="147"/>
        <v>0</v>
      </c>
      <c r="AE196" s="15">
        <f t="shared" si="148"/>
        <v>0</v>
      </c>
      <c r="AF196" s="19">
        <f t="shared" si="149"/>
        <v>0</v>
      </c>
      <c r="AG196" s="20">
        <f t="shared" si="150"/>
        <v>0</v>
      </c>
      <c r="AH196" s="20"/>
      <c r="AI196" s="16">
        <f t="shared" si="126"/>
        <v>0</v>
      </c>
      <c r="AJ196" s="16">
        <f t="shared" si="162"/>
        <v>0</v>
      </c>
      <c r="AK196" s="16">
        <f t="shared" si="151"/>
        <v>0</v>
      </c>
      <c r="AL196" s="16">
        <f t="shared" ca="1" si="152"/>
        <v>0</v>
      </c>
      <c r="AM196" s="17">
        <f ca="1">IF($F$13,OFFSET(product_specs!$I$5,MIN(10,saving_model!BD196),saving_model!$F$15),0)</f>
        <v>0</v>
      </c>
      <c r="AN196" s="16">
        <f t="shared" si="127"/>
        <v>0</v>
      </c>
      <c r="AO196" s="16">
        <f t="shared" si="161"/>
        <v>0</v>
      </c>
      <c r="AP196" s="16">
        <f t="shared" si="128"/>
        <v>0</v>
      </c>
      <c r="AQ196" s="16">
        <f t="shared" si="153"/>
        <v>0</v>
      </c>
      <c r="AR196" s="16">
        <f t="shared" si="154"/>
        <v>0</v>
      </c>
      <c r="AS196" s="15">
        <f t="shared" si="129"/>
        <v>0</v>
      </c>
      <c r="AT196" s="24">
        <f t="shared" si="130"/>
        <v>0</v>
      </c>
      <c r="AU196" s="15">
        <f t="shared" si="155"/>
        <v>0</v>
      </c>
      <c r="AV196" s="22">
        <f>return!Q180</f>
        <v>-1.7083740069493203E-2</v>
      </c>
      <c r="AW196" s="7">
        <f t="shared" si="131"/>
        <v>1.1552072872723751</v>
      </c>
      <c r="AX196" s="7"/>
      <c r="AY196">
        <f t="shared" si="156"/>
        <v>0</v>
      </c>
      <c r="AZ196">
        <f t="shared" si="132"/>
        <v>0</v>
      </c>
      <c r="BA196">
        <f t="shared" si="133"/>
        <v>0</v>
      </c>
      <c r="BB196">
        <f t="shared" si="157"/>
        <v>0</v>
      </c>
      <c r="BD196">
        <f t="shared" si="134"/>
        <v>14</v>
      </c>
      <c r="BE196">
        <f t="shared" si="135"/>
        <v>5</v>
      </c>
      <c r="BF196">
        <f t="shared" si="158"/>
        <v>4.8196073362927194E-5</v>
      </c>
      <c r="BG196">
        <f>VLOOKUP(MIN(120,BH196),mortality!$B$4:$H$106,saving_model!BE196+2,FALSE)</f>
        <v>5.781995961239042E-4</v>
      </c>
      <c r="BH196">
        <f t="shared" si="136"/>
        <v>34</v>
      </c>
      <c r="BI196" s="8">
        <f t="shared" si="159"/>
        <v>1.6821425527395739E-3</v>
      </c>
      <c r="BJ196" s="6">
        <f>VLOOKUP(saving_model!BD196,lapse!$B$4:$C$134,2,FALSE)</f>
        <v>0.02</v>
      </c>
      <c r="BL196">
        <f>discount_curve!K181</f>
        <v>0.8282582023058519</v>
      </c>
    </row>
    <row r="197" spans="1:64" x14ac:dyDescent="0.55000000000000004">
      <c r="A197">
        <f t="shared" si="160"/>
        <v>175</v>
      </c>
      <c r="B197" s="16">
        <f t="shared" ca="1" si="137"/>
        <v>0</v>
      </c>
      <c r="C197" s="16">
        <f t="shared" si="113"/>
        <v>0</v>
      </c>
      <c r="D197">
        <f t="shared" si="138"/>
        <v>0</v>
      </c>
      <c r="E197">
        <f t="shared" ca="1" si="139"/>
        <v>0</v>
      </c>
      <c r="F197" s="19">
        <f t="shared" si="140"/>
        <v>0</v>
      </c>
      <c r="G197">
        <f t="shared" si="114"/>
        <v>0</v>
      </c>
      <c r="H197">
        <f t="shared" si="115"/>
        <v>0</v>
      </c>
      <c r="I197" s="16">
        <f t="shared" si="141"/>
        <v>0</v>
      </c>
      <c r="J197" s="19">
        <f t="shared" si="142"/>
        <v>0</v>
      </c>
      <c r="K197" s="19"/>
      <c r="L197" s="16">
        <f t="shared" si="116"/>
        <v>0</v>
      </c>
      <c r="M197" s="16">
        <f t="shared" ca="1" si="117"/>
        <v>0</v>
      </c>
      <c r="N197" s="16">
        <f t="shared" si="118"/>
        <v>0</v>
      </c>
      <c r="O197" s="16">
        <f t="shared" si="111"/>
        <v>0</v>
      </c>
      <c r="P197" s="16">
        <f t="shared" si="112"/>
        <v>0</v>
      </c>
      <c r="Q197" s="16">
        <f t="shared" ca="1" si="119"/>
        <v>0</v>
      </c>
      <c r="R197">
        <f t="shared" si="120"/>
        <v>0</v>
      </c>
      <c r="S197" s="16">
        <f t="shared" si="121"/>
        <v>0</v>
      </c>
      <c r="T197" s="21">
        <f t="shared" si="122"/>
        <v>0</v>
      </c>
      <c r="U197" s="16">
        <f t="shared" ca="1" si="123"/>
        <v>0</v>
      </c>
      <c r="V197" s="21">
        <f t="shared" ca="1" si="124"/>
        <v>0</v>
      </c>
      <c r="W197" s="16"/>
      <c r="X197" s="16">
        <f t="shared" si="143"/>
        <v>0</v>
      </c>
      <c r="Y197" s="16">
        <f t="shared" si="110"/>
        <v>0</v>
      </c>
      <c r="Z197" s="19">
        <f t="shared" si="125"/>
        <v>0</v>
      </c>
      <c r="AA197" s="15">
        <f t="shared" si="144"/>
        <v>0</v>
      </c>
      <c r="AB197" s="15">
        <f t="shared" si="145"/>
        <v>0</v>
      </c>
      <c r="AC197" s="15">
        <f t="shared" si="146"/>
        <v>0</v>
      </c>
      <c r="AD197" s="15">
        <f t="shared" si="147"/>
        <v>0</v>
      </c>
      <c r="AE197" s="15">
        <f t="shared" si="148"/>
        <v>0</v>
      </c>
      <c r="AF197" s="19">
        <f t="shared" si="149"/>
        <v>0</v>
      </c>
      <c r="AG197" s="20">
        <f t="shared" si="150"/>
        <v>0</v>
      </c>
      <c r="AH197" s="20"/>
      <c r="AI197" s="16">
        <f t="shared" si="126"/>
        <v>0</v>
      </c>
      <c r="AJ197" s="16">
        <f t="shared" si="162"/>
        <v>0</v>
      </c>
      <c r="AK197" s="16">
        <f t="shared" si="151"/>
        <v>0</v>
      </c>
      <c r="AL197" s="16">
        <f t="shared" ca="1" si="152"/>
        <v>0</v>
      </c>
      <c r="AM197" s="17">
        <f ca="1">IF($F$13,OFFSET(product_specs!$I$5,MIN(10,saving_model!BD197),saving_model!$F$15),0)</f>
        <v>0</v>
      </c>
      <c r="AN197" s="16">
        <f t="shared" si="127"/>
        <v>0</v>
      </c>
      <c r="AO197" s="16">
        <f t="shared" si="161"/>
        <v>0</v>
      </c>
      <c r="AP197" s="16">
        <f t="shared" si="128"/>
        <v>0</v>
      </c>
      <c r="AQ197" s="16">
        <f t="shared" si="153"/>
        <v>0</v>
      </c>
      <c r="AR197" s="16">
        <f t="shared" si="154"/>
        <v>0</v>
      </c>
      <c r="AS197" s="15">
        <f t="shared" si="129"/>
        <v>0</v>
      </c>
      <c r="AT197" s="24">
        <f t="shared" si="130"/>
        <v>0</v>
      </c>
      <c r="AU197" s="15">
        <f t="shared" si="155"/>
        <v>0</v>
      </c>
      <c r="AV197" s="22">
        <f>return!Q181</f>
        <v>2.1854031812262864E-3</v>
      </c>
      <c r="AW197" s="7">
        <f t="shared" si="131"/>
        <v>1.1561655757471381</v>
      </c>
      <c r="AX197" s="7"/>
      <c r="AY197">
        <f t="shared" si="156"/>
        <v>0</v>
      </c>
      <c r="AZ197">
        <f t="shared" si="132"/>
        <v>0</v>
      </c>
      <c r="BA197">
        <f t="shared" si="133"/>
        <v>0</v>
      </c>
      <c r="BB197">
        <f t="shared" si="157"/>
        <v>0</v>
      </c>
      <c r="BD197">
        <f t="shared" si="134"/>
        <v>14</v>
      </c>
      <c r="BE197">
        <f t="shared" si="135"/>
        <v>5</v>
      </c>
      <c r="BF197">
        <f t="shared" si="158"/>
        <v>4.8196073362927194E-5</v>
      </c>
      <c r="BG197">
        <f>VLOOKUP(MIN(120,BH197),mortality!$B$4:$H$106,saving_model!BE197+2,FALSE)</f>
        <v>5.781995961239042E-4</v>
      </c>
      <c r="BH197">
        <f t="shared" si="136"/>
        <v>34</v>
      </c>
      <c r="BI197" s="8">
        <f t="shared" si="159"/>
        <v>1.6821425527395739E-3</v>
      </c>
      <c r="BJ197" s="6">
        <f>VLOOKUP(saving_model!BD197,lapse!$B$4:$C$134,2,FALSE)</f>
        <v>0.02</v>
      </c>
      <c r="BL197">
        <f>discount_curve!K182</f>
        <v>0.82736173969298754</v>
      </c>
    </row>
    <row r="198" spans="1:64" x14ac:dyDescent="0.55000000000000004">
      <c r="A198">
        <f t="shared" si="160"/>
        <v>176</v>
      </c>
      <c r="B198" s="16">
        <f t="shared" ca="1" si="137"/>
        <v>0</v>
      </c>
      <c r="C198" s="16">
        <f t="shared" si="113"/>
        <v>0</v>
      </c>
      <c r="D198">
        <f t="shared" si="138"/>
        <v>0</v>
      </c>
      <c r="E198">
        <f t="shared" ca="1" si="139"/>
        <v>0</v>
      </c>
      <c r="F198" s="19">
        <f t="shared" si="140"/>
        <v>0</v>
      </c>
      <c r="G198">
        <f t="shared" si="114"/>
        <v>0</v>
      </c>
      <c r="H198">
        <f t="shared" si="115"/>
        <v>0</v>
      </c>
      <c r="I198" s="16">
        <f t="shared" si="141"/>
        <v>0</v>
      </c>
      <c r="J198" s="19">
        <f t="shared" si="142"/>
        <v>0</v>
      </c>
      <c r="K198" s="19"/>
      <c r="L198" s="16">
        <f t="shared" si="116"/>
        <v>0</v>
      </c>
      <c r="M198" s="16">
        <f t="shared" ca="1" si="117"/>
        <v>0</v>
      </c>
      <c r="N198" s="16">
        <f t="shared" si="118"/>
        <v>0</v>
      </c>
      <c r="O198" s="16">
        <f t="shared" si="111"/>
        <v>0</v>
      </c>
      <c r="P198" s="16">
        <f t="shared" si="112"/>
        <v>0</v>
      </c>
      <c r="Q198" s="16">
        <f t="shared" ca="1" si="119"/>
        <v>0</v>
      </c>
      <c r="R198">
        <f t="shared" si="120"/>
        <v>0</v>
      </c>
      <c r="S198" s="16">
        <f t="shared" si="121"/>
        <v>0</v>
      </c>
      <c r="T198" s="21">
        <f t="shared" si="122"/>
        <v>0</v>
      </c>
      <c r="U198" s="16">
        <f t="shared" ca="1" si="123"/>
        <v>0</v>
      </c>
      <c r="V198" s="21">
        <f t="shared" ca="1" si="124"/>
        <v>0</v>
      </c>
      <c r="W198" s="16"/>
      <c r="X198" s="16">
        <f t="shared" si="143"/>
        <v>0</v>
      </c>
      <c r="Y198" s="16">
        <f t="shared" si="110"/>
        <v>0</v>
      </c>
      <c r="Z198" s="19">
        <f t="shared" si="125"/>
        <v>0</v>
      </c>
      <c r="AA198" s="15">
        <f t="shared" si="144"/>
        <v>0</v>
      </c>
      <c r="AB198" s="15">
        <f t="shared" si="145"/>
        <v>0</v>
      </c>
      <c r="AC198" s="15">
        <f t="shared" si="146"/>
        <v>0</v>
      </c>
      <c r="AD198" s="15">
        <f t="shared" si="147"/>
        <v>0</v>
      </c>
      <c r="AE198" s="15">
        <f t="shared" si="148"/>
        <v>0</v>
      </c>
      <c r="AF198" s="19">
        <f t="shared" si="149"/>
        <v>0</v>
      </c>
      <c r="AG198" s="20">
        <f t="shared" si="150"/>
        <v>0</v>
      </c>
      <c r="AH198" s="20"/>
      <c r="AI198" s="16">
        <f t="shared" si="126"/>
        <v>0</v>
      </c>
      <c r="AJ198" s="16">
        <f t="shared" si="162"/>
        <v>0</v>
      </c>
      <c r="AK198" s="16">
        <f t="shared" si="151"/>
        <v>0</v>
      </c>
      <c r="AL198" s="16">
        <f t="shared" ca="1" si="152"/>
        <v>0</v>
      </c>
      <c r="AM198" s="17">
        <f ca="1">IF($F$13,OFFSET(product_specs!$I$5,MIN(10,saving_model!BD198),saving_model!$F$15),0)</f>
        <v>0</v>
      </c>
      <c r="AN198" s="16">
        <f t="shared" si="127"/>
        <v>0</v>
      </c>
      <c r="AO198" s="16">
        <f t="shared" si="161"/>
        <v>0</v>
      </c>
      <c r="AP198" s="16">
        <f t="shared" si="128"/>
        <v>0</v>
      </c>
      <c r="AQ198" s="16">
        <f t="shared" si="153"/>
        <v>0</v>
      </c>
      <c r="AR198" s="16">
        <f t="shared" si="154"/>
        <v>0</v>
      </c>
      <c r="AS198" s="15">
        <f t="shared" si="129"/>
        <v>0</v>
      </c>
      <c r="AT198" s="24">
        <f t="shared" si="130"/>
        <v>0</v>
      </c>
      <c r="AU198" s="15">
        <f t="shared" si="155"/>
        <v>0</v>
      </c>
      <c r="AV198" s="22">
        <f>return!Q182</f>
        <v>1.4335819414783568E-2</v>
      </c>
      <c r="AW198" s="7">
        <f t="shared" si="131"/>
        <v>1.1571246591587152</v>
      </c>
      <c r="AX198" s="7"/>
      <c r="AY198">
        <f t="shared" si="156"/>
        <v>0</v>
      </c>
      <c r="AZ198">
        <f t="shared" si="132"/>
        <v>0</v>
      </c>
      <c r="BA198">
        <f t="shared" si="133"/>
        <v>0</v>
      </c>
      <c r="BB198">
        <f t="shared" si="157"/>
        <v>0</v>
      </c>
      <c r="BD198">
        <f t="shared" si="134"/>
        <v>14</v>
      </c>
      <c r="BE198">
        <f t="shared" si="135"/>
        <v>5</v>
      </c>
      <c r="BF198">
        <f t="shared" si="158"/>
        <v>4.8196073362927194E-5</v>
      </c>
      <c r="BG198">
        <f>VLOOKUP(MIN(120,BH198),mortality!$B$4:$H$106,saving_model!BE198+2,FALSE)</f>
        <v>5.781995961239042E-4</v>
      </c>
      <c r="BH198">
        <f t="shared" si="136"/>
        <v>34</v>
      </c>
      <c r="BI198" s="8">
        <f t="shared" si="159"/>
        <v>1.6821425527395739E-3</v>
      </c>
      <c r="BJ198" s="6">
        <f>VLOOKUP(saving_model!BD198,lapse!$B$4:$C$134,2,FALSE)</f>
        <v>0.02</v>
      </c>
      <c r="BL198">
        <f>discount_curve!K183</f>
        <v>0.82646624736356156</v>
      </c>
    </row>
    <row r="199" spans="1:64" x14ac:dyDescent="0.55000000000000004">
      <c r="A199">
        <f t="shared" si="160"/>
        <v>177</v>
      </c>
      <c r="B199" s="16">
        <f t="shared" ca="1" si="137"/>
        <v>0</v>
      </c>
      <c r="C199" s="16">
        <f t="shared" si="113"/>
        <v>0</v>
      </c>
      <c r="D199">
        <f t="shared" si="138"/>
        <v>0</v>
      </c>
      <c r="E199">
        <f t="shared" ca="1" si="139"/>
        <v>0</v>
      </c>
      <c r="F199" s="19">
        <f t="shared" si="140"/>
        <v>0</v>
      </c>
      <c r="G199">
        <f t="shared" si="114"/>
        <v>0</v>
      </c>
      <c r="H199">
        <f t="shared" si="115"/>
        <v>0</v>
      </c>
      <c r="I199" s="16">
        <f t="shared" si="141"/>
        <v>0</v>
      </c>
      <c r="J199" s="19">
        <f t="shared" si="142"/>
        <v>0</v>
      </c>
      <c r="K199" s="19"/>
      <c r="L199" s="16">
        <f t="shared" si="116"/>
        <v>0</v>
      </c>
      <c r="M199" s="16">
        <f t="shared" ca="1" si="117"/>
        <v>0</v>
      </c>
      <c r="N199" s="16">
        <f t="shared" si="118"/>
        <v>0</v>
      </c>
      <c r="O199" s="16">
        <f t="shared" si="111"/>
        <v>0</v>
      </c>
      <c r="P199" s="16">
        <f t="shared" si="112"/>
        <v>0</v>
      </c>
      <c r="Q199" s="16">
        <f t="shared" ca="1" si="119"/>
        <v>0</v>
      </c>
      <c r="R199">
        <f t="shared" si="120"/>
        <v>0</v>
      </c>
      <c r="S199" s="16">
        <f t="shared" si="121"/>
        <v>0</v>
      </c>
      <c r="T199" s="21">
        <f t="shared" si="122"/>
        <v>0</v>
      </c>
      <c r="U199" s="16">
        <f t="shared" ca="1" si="123"/>
        <v>0</v>
      </c>
      <c r="V199" s="21">
        <f t="shared" ca="1" si="124"/>
        <v>0</v>
      </c>
      <c r="W199" s="16"/>
      <c r="X199" s="16">
        <f t="shared" si="143"/>
        <v>0</v>
      </c>
      <c r="Y199" s="16">
        <f t="shared" si="110"/>
        <v>0</v>
      </c>
      <c r="Z199" s="19">
        <f t="shared" si="125"/>
        <v>0</v>
      </c>
      <c r="AA199" s="15">
        <f t="shared" si="144"/>
        <v>0</v>
      </c>
      <c r="AB199" s="15">
        <f t="shared" si="145"/>
        <v>0</v>
      </c>
      <c r="AC199" s="15">
        <f t="shared" si="146"/>
        <v>0</v>
      </c>
      <c r="AD199" s="15">
        <f t="shared" si="147"/>
        <v>0</v>
      </c>
      <c r="AE199" s="15">
        <f t="shared" si="148"/>
        <v>0</v>
      </c>
      <c r="AF199" s="19">
        <f t="shared" si="149"/>
        <v>0</v>
      </c>
      <c r="AG199" s="20">
        <f t="shared" si="150"/>
        <v>0</v>
      </c>
      <c r="AH199" s="20"/>
      <c r="AI199" s="16">
        <f t="shared" si="126"/>
        <v>0</v>
      </c>
      <c r="AJ199" s="16">
        <f t="shared" si="162"/>
        <v>0</v>
      </c>
      <c r="AK199" s="16">
        <f t="shared" si="151"/>
        <v>0</v>
      </c>
      <c r="AL199" s="16">
        <f t="shared" ca="1" si="152"/>
        <v>0</v>
      </c>
      <c r="AM199" s="17">
        <f ca="1">IF($F$13,OFFSET(product_specs!$I$5,MIN(10,saving_model!BD199),saving_model!$F$15),0)</f>
        <v>0</v>
      </c>
      <c r="AN199" s="16">
        <f t="shared" si="127"/>
        <v>0</v>
      </c>
      <c r="AO199" s="16">
        <f t="shared" si="161"/>
        <v>0</v>
      </c>
      <c r="AP199" s="16">
        <f t="shared" si="128"/>
        <v>0</v>
      </c>
      <c r="AQ199" s="16">
        <f t="shared" si="153"/>
        <v>0</v>
      </c>
      <c r="AR199" s="16">
        <f t="shared" si="154"/>
        <v>0</v>
      </c>
      <c r="AS199" s="15">
        <f t="shared" si="129"/>
        <v>0</v>
      </c>
      <c r="AT199" s="24">
        <f t="shared" si="130"/>
        <v>0</v>
      </c>
      <c r="AU199" s="15">
        <f t="shared" si="155"/>
        <v>0</v>
      </c>
      <c r="AV199" s="22">
        <f>return!Q183</f>
        <v>-1.3922058083587374E-2</v>
      </c>
      <c r="AW199" s="7">
        <f t="shared" si="131"/>
        <v>1.1580845381665372</v>
      </c>
      <c r="AX199" s="7"/>
      <c r="AY199">
        <f t="shared" si="156"/>
        <v>0</v>
      </c>
      <c r="AZ199">
        <f t="shared" si="132"/>
        <v>0</v>
      </c>
      <c r="BA199">
        <f t="shared" si="133"/>
        <v>0</v>
      </c>
      <c r="BB199">
        <f t="shared" si="157"/>
        <v>0</v>
      </c>
      <c r="BD199">
        <f t="shared" si="134"/>
        <v>14</v>
      </c>
      <c r="BE199">
        <f t="shared" si="135"/>
        <v>5</v>
      </c>
      <c r="BF199">
        <f t="shared" si="158"/>
        <v>4.8196073362927194E-5</v>
      </c>
      <c r="BG199">
        <f>VLOOKUP(MIN(120,BH199),mortality!$B$4:$H$106,saving_model!BE199+2,FALSE)</f>
        <v>5.781995961239042E-4</v>
      </c>
      <c r="BH199">
        <f t="shared" si="136"/>
        <v>34</v>
      </c>
      <c r="BI199" s="8">
        <f t="shared" si="159"/>
        <v>1.6821425527395739E-3</v>
      </c>
      <c r="BJ199" s="6">
        <f>VLOOKUP(saving_model!BD199,lapse!$B$4:$C$134,2,FALSE)</f>
        <v>0.02</v>
      </c>
      <c r="BL199">
        <f>discount_curve!K184</f>
        <v>0.82557172426739056</v>
      </c>
    </row>
    <row r="200" spans="1:64" x14ac:dyDescent="0.55000000000000004">
      <c r="A200">
        <f t="shared" si="160"/>
        <v>178</v>
      </c>
      <c r="B200" s="16">
        <f t="shared" ca="1" si="137"/>
        <v>0</v>
      </c>
      <c r="C200" s="16">
        <f t="shared" si="113"/>
        <v>0</v>
      </c>
      <c r="D200">
        <f t="shared" si="138"/>
        <v>0</v>
      </c>
      <c r="E200">
        <f t="shared" ca="1" si="139"/>
        <v>0</v>
      </c>
      <c r="F200" s="19">
        <f t="shared" si="140"/>
        <v>0</v>
      </c>
      <c r="G200">
        <f t="shared" si="114"/>
        <v>0</v>
      </c>
      <c r="H200">
        <f t="shared" si="115"/>
        <v>0</v>
      </c>
      <c r="I200" s="16">
        <f t="shared" si="141"/>
        <v>0</v>
      </c>
      <c r="J200" s="19">
        <f t="shared" si="142"/>
        <v>0</v>
      </c>
      <c r="K200" s="19"/>
      <c r="L200" s="16">
        <f t="shared" si="116"/>
        <v>0</v>
      </c>
      <c r="M200" s="16">
        <f t="shared" ca="1" si="117"/>
        <v>0</v>
      </c>
      <c r="N200" s="16">
        <f t="shared" si="118"/>
        <v>0</v>
      </c>
      <c r="O200" s="16">
        <f t="shared" si="111"/>
        <v>0</v>
      </c>
      <c r="P200" s="16">
        <f t="shared" si="112"/>
        <v>0</v>
      </c>
      <c r="Q200" s="16">
        <f t="shared" ca="1" si="119"/>
        <v>0</v>
      </c>
      <c r="R200">
        <f t="shared" si="120"/>
        <v>0</v>
      </c>
      <c r="S200" s="16">
        <f t="shared" si="121"/>
        <v>0</v>
      </c>
      <c r="T200" s="21">
        <f t="shared" si="122"/>
        <v>0</v>
      </c>
      <c r="U200" s="16">
        <f t="shared" ca="1" si="123"/>
        <v>0</v>
      </c>
      <c r="V200" s="21">
        <f t="shared" ca="1" si="124"/>
        <v>0</v>
      </c>
      <c r="W200" s="16"/>
      <c r="X200" s="16">
        <f t="shared" si="143"/>
        <v>0</v>
      </c>
      <c r="Y200" s="16">
        <f t="shared" si="110"/>
        <v>0</v>
      </c>
      <c r="Z200" s="19">
        <f t="shared" si="125"/>
        <v>0</v>
      </c>
      <c r="AA200" s="15">
        <f t="shared" si="144"/>
        <v>0</v>
      </c>
      <c r="AB200" s="15">
        <f t="shared" si="145"/>
        <v>0</v>
      </c>
      <c r="AC200" s="15">
        <f t="shared" si="146"/>
        <v>0</v>
      </c>
      <c r="AD200" s="15">
        <f t="shared" si="147"/>
        <v>0</v>
      </c>
      <c r="AE200" s="15">
        <f t="shared" si="148"/>
        <v>0</v>
      </c>
      <c r="AF200" s="19">
        <f t="shared" si="149"/>
        <v>0</v>
      </c>
      <c r="AG200" s="20">
        <f t="shared" si="150"/>
        <v>0</v>
      </c>
      <c r="AH200" s="20"/>
      <c r="AI200" s="16">
        <f t="shared" si="126"/>
        <v>0</v>
      </c>
      <c r="AJ200" s="16">
        <f t="shared" si="162"/>
        <v>0</v>
      </c>
      <c r="AK200" s="16">
        <f t="shared" si="151"/>
        <v>0</v>
      </c>
      <c r="AL200" s="16">
        <f t="shared" ca="1" si="152"/>
        <v>0</v>
      </c>
      <c r="AM200" s="17">
        <f ca="1">IF($F$13,OFFSET(product_specs!$I$5,MIN(10,saving_model!BD200),saving_model!$F$15),0)</f>
        <v>0</v>
      </c>
      <c r="AN200" s="16">
        <f t="shared" si="127"/>
        <v>0</v>
      </c>
      <c r="AO200" s="16">
        <f t="shared" si="161"/>
        <v>0</v>
      </c>
      <c r="AP200" s="16">
        <f t="shared" si="128"/>
        <v>0</v>
      </c>
      <c r="AQ200" s="16">
        <f t="shared" si="153"/>
        <v>0</v>
      </c>
      <c r="AR200" s="16">
        <f t="shared" si="154"/>
        <v>0</v>
      </c>
      <c r="AS200" s="15">
        <f t="shared" si="129"/>
        <v>0</v>
      </c>
      <c r="AT200" s="24">
        <f t="shared" si="130"/>
        <v>0</v>
      </c>
      <c r="AU200" s="15">
        <f t="shared" si="155"/>
        <v>0</v>
      </c>
      <c r="AV200" s="22">
        <f>return!Q184</f>
        <v>-7.8226592187525812E-3</v>
      </c>
      <c r="AW200" s="7">
        <f t="shared" si="131"/>
        <v>1.1590452134305813</v>
      </c>
      <c r="AX200" s="7"/>
      <c r="AY200">
        <f t="shared" si="156"/>
        <v>0</v>
      </c>
      <c r="AZ200">
        <f t="shared" si="132"/>
        <v>0</v>
      </c>
      <c r="BA200">
        <f t="shared" si="133"/>
        <v>0</v>
      </c>
      <c r="BB200">
        <f t="shared" si="157"/>
        <v>0</v>
      </c>
      <c r="BD200">
        <f t="shared" si="134"/>
        <v>14</v>
      </c>
      <c r="BE200">
        <f t="shared" si="135"/>
        <v>5</v>
      </c>
      <c r="BF200">
        <f t="shared" si="158"/>
        <v>4.8196073362927194E-5</v>
      </c>
      <c r="BG200">
        <f>VLOOKUP(MIN(120,BH200),mortality!$B$4:$H$106,saving_model!BE200+2,FALSE)</f>
        <v>5.781995961239042E-4</v>
      </c>
      <c r="BH200">
        <f t="shared" si="136"/>
        <v>34</v>
      </c>
      <c r="BI200" s="8">
        <f t="shared" si="159"/>
        <v>1.6821425527395739E-3</v>
      </c>
      <c r="BJ200" s="6">
        <f>VLOOKUP(saving_model!BD200,lapse!$B$4:$C$134,2,FALSE)</f>
        <v>0.02</v>
      </c>
      <c r="BL200">
        <f>discount_curve!K185</f>
        <v>0.82467816935542815</v>
      </c>
    </row>
    <row r="201" spans="1:64" x14ac:dyDescent="0.55000000000000004">
      <c r="A201">
        <f t="shared" si="160"/>
        <v>179</v>
      </c>
      <c r="B201" s="16">
        <f t="shared" ca="1" si="137"/>
        <v>0</v>
      </c>
      <c r="C201" s="16">
        <f t="shared" si="113"/>
        <v>0</v>
      </c>
      <c r="D201">
        <f t="shared" si="138"/>
        <v>0</v>
      </c>
      <c r="E201">
        <f t="shared" ca="1" si="139"/>
        <v>0</v>
      </c>
      <c r="F201" s="19">
        <f t="shared" si="140"/>
        <v>0</v>
      </c>
      <c r="G201">
        <f t="shared" si="114"/>
        <v>0</v>
      </c>
      <c r="H201">
        <f t="shared" si="115"/>
        <v>0</v>
      </c>
      <c r="I201" s="16">
        <f t="shared" si="141"/>
        <v>0</v>
      </c>
      <c r="J201" s="19">
        <f t="shared" si="142"/>
        <v>0</v>
      </c>
      <c r="K201" s="19"/>
      <c r="L201" s="16">
        <f t="shared" si="116"/>
        <v>0</v>
      </c>
      <c r="M201" s="16">
        <f t="shared" ca="1" si="117"/>
        <v>0</v>
      </c>
      <c r="N201" s="16">
        <f t="shared" si="118"/>
        <v>0</v>
      </c>
      <c r="O201" s="16">
        <f t="shared" si="111"/>
        <v>0</v>
      </c>
      <c r="P201" s="16">
        <f t="shared" si="112"/>
        <v>0</v>
      </c>
      <c r="Q201" s="16">
        <f t="shared" ca="1" si="119"/>
        <v>0</v>
      </c>
      <c r="R201">
        <f t="shared" si="120"/>
        <v>0</v>
      </c>
      <c r="S201" s="16">
        <f t="shared" si="121"/>
        <v>0</v>
      </c>
      <c r="T201" s="21">
        <f t="shared" si="122"/>
        <v>0</v>
      </c>
      <c r="U201" s="16">
        <f t="shared" ca="1" si="123"/>
        <v>0</v>
      </c>
      <c r="V201" s="21">
        <f t="shared" ca="1" si="124"/>
        <v>0</v>
      </c>
      <c r="W201" s="16"/>
      <c r="X201" s="16">
        <f t="shared" si="143"/>
        <v>0</v>
      </c>
      <c r="Y201" s="16">
        <f t="shared" si="110"/>
        <v>0</v>
      </c>
      <c r="Z201" s="19">
        <f t="shared" si="125"/>
        <v>0</v>
      </c>
      <c r="AA201" s="15">
        <f t="shared" si="144"/>
        <v>0</v>
      </c>
      <c r="AB201" s="15">
        <f t="shared" si="145"/>
        <v>0</v>
      </c>
      <c r="AC201" s="15">
        <f t="shared" si="146"/>
        <v>0</v>
      </c>
      <c r="AD201" s="15">
        <f t="shared" si="147"/>
        <v>0</v>
      </c>
      <c r="AE201" s="15">
        <f t="shared" si="148"/>
        <v>0</v>
      </c>
      <c r="AF201" s="19">
        <f t="shared" si="149"/>
        <v>0</v>
      </c>
      <c r="AG201" s="20">
        <f t="shared" si="150"/>
        <v>0</v>
      </c>
      <c r="AH201" s="20"/>
      <c r="AI201" s="16">
        <f t="shared" si="126"/>
        <v>0</v>
      </c>
      <c r="AJ201" s="16">
        <f t="shared" si="162"/>
        <v>0</v>
      </c>
      <c r="AK201" s="16">
        <f t="shared" si="151"/>
        <v>0</v>
      </c>
      <c r="AL201" s="16">
        <f t="shared" ca="1" si="152"/>
        <v>0</v>
      </c>
      <c r="AM201" s="17">
        <f ca="1">IF($F$13,OFFSET(product_specs!$I$5,MIN(10,saving_model!BD201),saving_model!$F$15),0)</f>
        <v>0</v>
      </c>
      <c r="AN201" s="16">
        <f t="shared" si="127"/>
        <v>0</v>
      </c>
      <c r="AO201" s="16">
        <f t="shared" si="161"/>
        <v>0</v>
      </c>
      <c r="AP201" s="16">
        <f t="shared" si="128"/>
        <v>0</v>
      </c>
      <c r="AQ201" s="16">
        <f t="shared" si="153"/>
        <v>0</v>
      </c>
      <c r="AR201" s="16">
        <f t="shared" si="154"/>
        <v>0</v>
      </c>
      <c r="AS201" s="15">
        <f t="shared" si="129"/>
        <v>0</v>
      </c>
      <c r="AT201" s="24">
        <f t="shared" si="130"/>
        <v>0</v>
      </c>
      <c r="AU201" s="15">
        <f t="shared" si="155"/>
        <v>0</v>
      </c>
      <c r="AV201" s="22">
        <f>return!Q185</f>
        <v>7.9773409003169871E-3</v>
      </c>
      <c r="AW201" s="7">
        <f t="shared" si="131"/>
        <v>1.1600066856113724</v>
      </c>
      <c r="AX201" s="7"/>
      <c r="AY201">
        <f t="shared" si="156"/>
        <v>0</v>
      </c>
      <c r="AZ201">
        <f t="shared" si="132"/>
        <v>0</v>
      </c>
      <c r="BA201">
        <f t="shared" si="133"/>
        <v>0</v>
      </c>
      <c r="BB201">
        <f t="shared" si="157"/>
        <v>0</v>
      </c>
      <c r="BD201">
        <f t="shared" si="134"/>
        <v>14</v>
      </c>
      <c r="BE201">
        <f t="shared" si="135"/>
        <v>5</v>
      </c>
      <c r="BF201">
        <f t="shared" si="158"/>
        <v>4.8196073362927194E-5</v>
      </c>
      <c r="BG201">
        <f>VLOOKUP(MIN(120,BH201),mortality!$B$4:$H$106,saving_model!BE201+2,FALSE)</f>
        <v>5.781995961239042E-4</v>
      </c>
      <c r="BH201">
        <f t="shared" si="136"/>
        <v>34</v>
      </c>
      <c r="BI201" s="8">
        <f t="shared" si="159"/>
        <v>1.6821425527395739E-3</v>
      </c>
      <c r="BJ201" s="6">
        <f>VLOOKUP(saving_model!BD201,lapse!$B$4:$C$134,2,FALSE)</f>
        <v>0.02</v>
      </c>
      <c r="BL201">
        <f>discount_curve!K186</f>
        <v>0.82378558157976312</v>
      </c>
    </row>
    <row r="202" spans="1:64" x14ac:dyDescent="0.55000000000000004">
      <c r="A202">
        <f t="shared" si="160"/>
        <v>180</v>
      </c>
      <c r="B202" s="16">
        <f t="shared" ca="1" si="137"/>
        <v>0</v>
      </c>
      <c r="C202" s="16">
        <f t="shared" si="113"/>
        <v>0</v>
      </c>
      <c r="D202">
        <f t="shared" si="138"/>
        <v>0</v>
      </c>
      <c r="E202">
        <f t="shared" ca="1" si="139"/>
        <v>0</v>
      </c>
      <c r="F202" s="19">
        <f t="shared" si="140"/>
        <v>0</v>
      </c>
      <c r="G202">
        <f t="shared" si="114"/>
        <v>0</v>
      </c>
      <c r="H202">
        <f t="shared" si="115"/>
        <v>0</v>
      </c>
      <c r="I202" s="16">
        <f t="shared" si="141"/>
        <v>0</v>
      </c>
      <c r="J202" s="19">
        <f t="shared" si="142"/>
        <v>0</v>
      </c>
      <c r="K202" s="19"/>
      <c r="L202" s="16">
        <f t="shared" si="116"/>
        <v>0</v>
      </c>
      <c r="M202" s="16">
        <f t="shared" ca="1" si="117"/>
        <v>0</v>
      </c>
      <c r="N202" s="16">
        <f t="shared" si="118"/>
        <v>0</v>
      </c>
      <c r="O202" s="16">
        <f t="shared" si="111"/>
        <v>0</v>
      </c>
      <c r="P202" s="16">
        <f t="shared" si="112"/>
        <v>0</v>
      </c>
      <c r="Q202" s="16">
        <f t="shared" ca="1" si="119"/>
        <v>0</v>
      </c>
      <c r="R202">
        <f t="shared" si="120"/>
        <v>0</v>
      </c>
      <c r="S202" s="16">
        <f t="shared" si="121"/>
        <v>0</v>
      </c>
      <c r="T202" s="21">
        <f t="shared" si="122"/>
        <v>0</v>
      </c>
      <c r="U202" s="16">
        <f t="shared" ca="1" si="123"/>
        <v>0</v>
      </c>
      <c r="V202" s="21">
        <f t="shared" ca="1" si="124"/>
        <v>0</v>
      </c>
      <c r="W202" s="16"/>
      <c r="X202" s="16">
        <f t="shared" si="143"/>
        <v>0</v>
      </c>
      <c r="Y202" s="16">
        <f t="shared" si="110"/>
        <v>0</v>
      </c>
      <c r="Z202" s="19">
        <f t="shared" si="125"/>
        <v>0</v>
      </c>
      <c r="AA202" s="15">
        <f t="shared" si="144"/>
        <v>0</v>
      </c>
      <c r="AB202" s="15">
        <f t="shared" si="145"/>
        <v>0</v>
      </c>
      <c r="AC202" s="15">
        <f t="shared" si="146"/>
        <v>0</v>
      </c>
      <c r="AD202" s="15">
        <f t="shared" si="147"/>
        <v>0</v>
      </c>
      <c r="AE202" s="15">
        <f t="shared" si="148"/>
        <v>0</v>
      </c>
      <c r="AF202" s="19">
        <f t="shared" si="149"/>
        <v>0</v>
      </c>
      <c r="AG202" s="20">
        <f t="shared" si="150"/>
        <v>0</v>
      </c>
      <c r="AH202" s="20"/>
      <c r="AI202" s="16">
        <f t="shared" si="126"/>
        <v>0</v>
      </c>
      <c r="AJ202" s="16">
        <f t="shared" si="162"/>
        <v>0</v>
      </c>
      <c r="AK202" s="16">
        <f t="shared" si="151"/>
        <v>0</v>
      </c>
      <c r="AL202" s="16">
        <f t="shared" ca="1" si="152"/>
        <v>0</v>
      </c>
      <c r="AM202" s="17">
        <f ca="1">IF($F$13,OFFSET(product_specs!$I$5,MIN(10,saving_model!BD202),saving_model!$F$15),0)</f>
        <v>0</v>
      </c>
      <c r="AN202" s="16">
        <f t="shared" si="127"/>
        <v>0</v>
      </c>
      <c r="AO202" s="16">
        <f t="shared" si="161"/>
        <v>0</v>
      </c>
      <c r="AP202" s="16">
        <f t="shared" si="128"/>
        <v>0</v>
      </c>
      <c r="AQ202" s="16">
        <f t="shared" si="153"/>
        <v>0</v>
      </c>
      <c r="AR202" s="16">
        <f t="shared" si="154"/>
        <v>0</v>
      </c>
      <c r="AS202" s="15">
        <f t="shared" si="129"/>
        <v>0</v>
      </c>
      <c r="AT202" s="24">
        <f t="shared" si="130"/>
        <v>0</v>
      </c>
      <c r="AU202" s="15">
        <f t="shared" si="155"/>
        <v>0</v>
      </c>
      <c r="AV202" s="22">
        <f>return!Q186</f>
        <v>1.2520572581213862E-3</v>
      </c>
      <c r="AW202" s="7">
        <f t="shared" si="131"/>
        <v>1.1609689553699833</v>
      </c>
      <c r="AX202" s="7"/>
      <c r="AY202">
        <f t="shared" si="156"/>
        <v>0</v>
      </c>
      <c r="AZ202">
        <f t="shared" si="132"/>
        <v>0</v>
      </c>
      <c r="BA202">
        <f t="shared" si="133"/>
        <v>0</v>
      </c>
      <c r="BB202">
        <f t="shared" si="157"/>
        <v>0</v>
      </c>
      <c r="BD202">
        <f t="shared" si="134"/>
        <v>15</v>
      </c>
      <c r="BE202">
        <f t="shared" si="135"/>
        <v>5</v>
      </c>
      <c r="BF202">
        <f t="shared" si="158"/>
        <v>5.008960752761471E-5</v>
      </c>
      <c r="BG202">
        <f>VLOOKUP(MIN(120,BH202),mortality!$B$4:$H$106,saving_model!BE202+2,FALSE)</f>
        <v>6.0090972603633766E-4</v>
      </c>
      <c r="BH202">
        <f t="shared" si="136"/>
        <v>35</v>
      </c>
      <c r="BI202" s="8">
        <f t="shared" si="159"/>
        <v>1.6821425527395739E-3</v>
      </c>
      <c r="BJ202" s="6">
        <f>VLOOKUP(saving_model!BD202,lapse!$B$4:$C$134,2,FALSE)</f>
        <v>0.02</v>
      </c>
      <c r="BL202">
        <f>discount_curve!K187</f>
        <v>0.82021812165156738</v>
      </c>
    </row>
    <row r="203" spans="1:64" x14ac:dyDescent="0.55000000000000004">
      <c r="A203">
        <f t="shared" si="160"/>
        <v>181</v>
      </c>
      <c r="B203" s="16">
        <f t="shared" ca="1" si="137"/>
        <v>0</v>
      </c>
      <c r="C203" s="16">
        <f t="shared" si="113"/>
        <v>0</v>
      </c>
      <c r="D203">
        <f t="shared" si="138"/>
        <v>0</v>
      </c>
      <c r="E203">
        <f t="shared" ca="1" si="139"/>
        <v>0</v>
      </c>
      <c r="F203" s="19">
        <f t="shared" si="140"/>
        <v>0</v>
      </c>
      <c r="G203">
        <f t="shared" si="114"/>
        <v>0</v>
      </c>
      <c r="H203">
        <f t="shared" si="115"/>
        <v>0</v>
      </c>
      <c r="I203" s="16">
        <f t="shared" si="141"/>
        <v>0</v>
      </c>
      <c r="J203" s="19">
        <f t="shared" si="142"/>
        <v>0</v>
      </c>
      <c r="K203" s="19"/>
      <c r="L203" s="16">
        <f t="shared" si="116"/>
        <v>0</v>
      </c>
      <c r="M203" s="16">
        <f t="shared" ca="1" si="117"/>
        <v>0</v>
      </c>
      <c r="N203" s="16">
        <f t="shared" si="118"/>
        <v>0</v>
      </c>
      <c r="O203" s="16">
        <f t="shared" si="111"/>
        <v>0</v>
      </c>
      <c r="P203" s="16">
        <f t="shared" si="112"/>
        <v>0</v>
      </c>
      <c r="Q203" s="16">
        <f t="shared" ca="1" si="119"/>
        <v>0</v>
      </c>
      <c r="R203">
        <f t="shared" si="120"/>
        <v>0</v>
      </c>
      <c r="S203" s="16">
        <f t="shared" si="121"/>
        <v>0</v>
      </c>
      <c r="T203" s="21">
        <f t="shared" si="122"/>
        <v>0</v>
      </c>
      <c r="U203" s="16">
        <f t="shared" ca="1" si="123"/>
        <v>0</v>
      </c>
      <c r="V203" s="21">
        <f t="shared" ca="1" si="124"/>
        <v>0</v>
      </c>
      <c r="W203" s="16"/>
      <c r="X203" s="16">
        <f t="shared" si="143"/>
        <v>0</v>
      </c>
      <c r="Y203" s="16">
        <f t="shared" si="110"/>
        <v>0</v>
      </c>
      <c r="Z203" s="19">
        <f t="shared" si="125"/>
        <v>0</v>
      </c>
      <c r="AA203" s="15">
        <f t="shared" si="144"/>
        <v>0</v>
      </c>
      <c r="AB203" s="15">
        <f t="shared" si="145"/>
        <v>0</v>
      </c>
      <c r="AC203" s="15">
        <f t="shared" si="146"/>
        <v>0</v>
      </c>
      <c r="AD203" s="15">
        <f t="shared" si="147"/>
        <v>0</v>
      </c>
      <c r="AE203" s="15">
        <f t="shared" si="148"/>
        <v>0</v>
      </c>
      <c r="AF203" s="19">
        <f t="shared" si="149"/>
        <v>0</v>
      </c>
      <c r="AG203" s="20">
        <f t="shared" si="150"/>
        <v>0</v>
      </c>
      <c r="AH203" s="20"/>
      <c r="AI203" s="16">
        <f t="shared" si="126"/>
        <v>0</v>
      </c>
      <c r="AJ203" s="16">
        <f t="shared" si="162"/>
        <v>0</v>
      </c>
      <c r="AK203" s="16">
        <f t="shared" si="151"/>
        <v>0</v>
      </c>
      <c r="AL203" s="16">
        <f t="shared" ca="1" si="152"/>
        <v>0</v>
      </c>
      <c r="AM203" s="17">
        <f ca="1">IF($F$13,OFFSET(product_specs!$I$5,MIN(10,saving_model!BD203),saving_model!$F$15),0)</f>
        <v>0</v>
      </c>
      <c r="AN203" s="16">
        <f t="shared" si="127"/>
        <v>0</v>
      </c>
      <c r="AO203" s="16">
        <f t="shared" si="161"/>
        <v>0</v>
      </c>
      <c r="AP203" s="16">
        <f t="shared" si="128"/>
        <v>0</v>
      </c>
      <c r="AQ203" s="16">
        <f t="shared" si="153"/>
        <v>0</v>
      </c>
      <c r="AR203" s="16">
        <f t="shared" si="154"/>
        <v>0</v>
      </c>
      <c r="AS203" s="15">
        <f t="shared" si="129"/>
        <v>0</v>
      </c>
      <c r="AT203" s="24">
        <f t="shared" si="130"/>
        <v>0</v>
      </c>
      <c r="AU203" s="15">
        <f t="shared" si="155"/>
        <v>0</v>
      </c>
      <c r="AV203" s="22">
        <f>return!Q187</f>
        <v>-3.1177534488454617E-3</v>
      </c>
      <c r="AW203" s="7">
        <f t="shared" si="131"/>
        <v>1.1619320233680355</v>
      </c>
      <c r="AX203" s="7"/>
      <c r="AY203">
        <f t="shared" si="156"/>
        <v>0</v>
      </c>
      <c r="AZ203">
        <f t="shared" si="132"/>
        <v>0</v>
      </c>
      <c r="BA203">
        <f t="shared" si="133"/>
        <v>0</v>
      </c>
      <c r="BB203">
        <f t="shared" si="157"/>
        <v>0</v>
      </c>
      <c r="BD203">
        <f t="shared" si="134"/>
        <v>15</v>
      </c>
      <c r="BE203">
        <f t="shared" si="135"/>
        <v>5</v>
      </c>
      <c r="BF203">
        <f t="shared" si="158"/>
        <v>5.008960752761471E-5</v>
      </c>
      <c r="BG203">
        <f>VLOOKUP(MIN(120,BH203),mortality!$B$4:$H$106,saving_model!BE203+2,FALSE)</f>
        <v>6.0090972603633766E-4</v>
      </c>
      <c r="BH203">
        <f t="shared" si="136"/>
        <v>35</v>
      </c>
      <c r="BI203" s="8">
        <f t="shared" si="159"/>
        <v>1.6821425527395739E-3</v>
      </c>
      <c r="BJ203" s="6">
        <f>VLOOKUP(saving_model!BD203,lapse!$B$4:$C$134,2,FALSE)</f>
        <v>0.02</v>
      </c>
      <c r="BL203">
        <f>discount_curve!K188</f>
        <v>0.81931553582015515</v>
      </c>
    </row>
    <row r="204" spans="1:64" x14ac:dyDescent="0.55000000000000004">
      <c r="A204">
        <f t="shared" si="160"/>
        <v>182</v>
      </c>
      <c r="B204" s="16">
        <f t="shared" ca="1" si="137"/>
        <v>0</v>
      </c>
      <c r="C204" s="16">
        <f t="shared" si="113"/>
        <v>0</v>
      </c>
      <c r="D204">
        <f t="shared" si="138"/>
        <v>0</v>
      </c>
      <c r="E204">
        <f t="shared" ca="1" si="139"/>
        <v>0</v>
      </c>
      <c r="F204" s="19">
        <f t="shared" si="140"/>
        <v>0</v>
      </c>
      <c r="G204">
        <f t="shared" si="114"/>
        <v>0</v>
      </c>
      <c r="H204">
        <f t="shared" si="115"/>
        <v>0</v>
      </c>
      <c r="I204" s="16">
        <f t="shared" si="141"/>
        <v>0</v>
      </c>
      <c r="J204" s="19">
        <f t="shared" si="142"/>
        <v>0</v>
      </c>
      <c r="K204" s="19"/>
      <c r="L204" s="16">
        <f t="shared" si="116"/>
        <v>0</v>
      </c>
      <c r="M204" s="16">
        <f t="shared" ca="1" si="117"/>
        <v>0</v>
      </c>
      <c r="N204" s="16">
        <f t="shared" si="118"/>
        <v>0</v>
      </c>
      <c r="O204" s="16">
        <f t="shared" si="111"/>
        <v>0</v>
      </c>
      <c r="P204" s="16">
        <f t="shared" si="112"/>
        <v>0</v>
      </c>
      <c r="Q204" s="16">
        <f t="shared" ca="1" si="119"/>
        <v>0</v>
      </c>
      <c r="R204">
        <f t="shared" si="120"/>
        <v>0</v>
      </c>
      <c r="S204" s="16">
        <f t="shared" si="121"/>
        <v>0</v>
      </c>
      <c r="T204" s="21">
        <f t="shared" si="122"/>
        <v>0</v>
      </c>
      <c r="U204" s="16">
        <f t="shared" ca="1" si="123"/>
        <v>0</v>
      </c>
      <c r="V204" s="21">
        <f t="shared" ca="1" si="124"/>
        <v>0</v>
      </c>
      <c r="W204" s="16"/>
      <c r="X204" s="16">
        <f t="shared" si="143"/>
        <v>0</v>
      </c>
      <c r="Y204" s="16">
        <f t="shared" si="110"/>
        <v>0</v>
      </c>
      <c r="Z204" s="19">
        <f t="shared" si="125"/>
        <v>0</v>
      </c>
      <c r="AA204" s="15">
        <f t="shared" si="144"/>
        <v>0</v>
      </c>
      <c r="AB204" s="15">
        <f t="shared" si="145"/>
        <v>0</v>
      </c>
      <c r="AC204" s="15">
        <f t="shared" si="146"/>
        <v>0</v>
      </c>
      <c r="AD204" s="15">
        <f t="shared" si="147"/>
        <v>0</v>
      </c>
      <c r="AE204" s="15">
        <f t="shared" si="148"/>
        <v>0</v>
      </c>
      <c r="AF204" s="19">
        <f t="shared" si="149"/>
        <v>0</v>
      </c>
      <c r="AG204" s="20">
        <f t="shared" si="150"/>
        <v>0</v>
      </c>
      <c r="AH204" s="20"/>
      <c r="AI204" s="16">
        <f t="shared" si="126"/>
        <v>0</v>
      </c>
      <c r="AJ204" s="16">
        <f t="shared" si="162"/>
        <v>0</v>
      </c>
      <c r="AK204" s="16">
        <f t="shared" si="151"/>
        <v>0</v>
      </c>
      <c r="AL204" s="16">
        <f t="shared" ca="1" si="152"/>
        <v>0</v>
      </c>
      <c r="AM204" s="17">
        <f ca="1">IF($F$13,OFFSET(product_specs!$I$5,MIN(10,saving_model!BD204),saving_model!$F$15),0)</f>
        <v>0</v>
      </c>
      <c r="AN204" s="16">
        <f t="shared" si="127"/>
        <v>0</v>
      </c>
      <c r="AO204" s="16">
        <f t="shared" si="161"/>
        <v>0</v>
      </c>
      <c r="AP204" s="16">
        <f t="shared" si="128"/>
        <v>0</v>
      </c>
      <c r="AQ204" s="16">
        <f t="shared" si="153"/>
        <v>0</v>
      </c>
      <c r="AR204" s="16">
        <f t="shared" si="154"/>
        <v>0</v>
      </c>
      <c r="AS204" s="15">
        <f t="shared" si="129"/>
        <v>0</v>
      </c>
      <c r="AT204" s="24">
        <f t="shared" si="130"/>
        <v>0</v>
      </c>
      <c r="AU204" s="15">
        <f t="shared" si="155"/>
        <v>0</v>
      </c>
      <c r="AV204" s="22">
        <f>return!Q188</f>
        <v>-5.6755491489940413E-3</v>
      </c>
      <c r="AW204" s="7">
        <f t="shared" si="131"/>
        <v>1.1628958902676987</v>
      </c>
      <c r="AX204" s="7"/>
      <c r="AY204">
        <f t="shared" si="156"/>
        <v>0</v>
      </c>
      <c r="AZ204">
        <f t="shared" si="132"/>
        <v>0</v>
      </c>
      <c r="BA204">
        <f t="shared" si="133"/>
        <v>0</v>
      </c>
      <c r="BB204">
        <f t="shared" si="157"/>
        <v>0</v>
      </c>
      <c r="BD204">
        <f t="shared" si="134"/>
        <v>15</v>
      </c>
      <c r="BE204">
        <f t="shared" si="135"/>
        <v>5</v>
      </c>
      <c r="BF204">
        <f t="shared" si="158"/>
        <v>5.008960752761471E-5</v>
      </c>
      <c r="BG204">
        <f>VLOOKUP(MIN(120,BH204),mortality!$B$4:$H$106,saving_model!BE204+2,FALSE)</f>
        <v>6.0090972603633766E-4</v>
      </c>
      <c r="BH204">
        <f t="shared" si="136"/>
        <v>35</v>
      </c>
      <c r="BI204" s="8">
        <f t="shared" si="159"/>
        <v>1.6821425527395739E-3</v>
      </c>
      <c r="BJ204" s="6">
        <f>VLOOKUP(saving_model!BD204,lapse!$B$4:$C$134,2,FALSE)</f>
        <v>0.02</v>
      </c>
      <c r="BL204">
        <f>discount_curve!K189</f>
        <v>0.81841394321379068</v>
      </c>
    </row>
    <row r="205" spans="1:64" x14ac:dyDescent="0.55000000000000004">
      <c r="A205">
        <f t="shared" si="160"/>
        <v>183</v>
      </c>
      <c r="B205" s="16">
        <f t="shared" ca="1" si="137"/>
        <v>0</v>
      </c>
      <c r="C205" s="16">
        <f t="shared" si="113"/>
        <v>0</v>
      </c>
      <c r="D205">
        <f t="shared" si="138"/>
        <v>0</v>
      </c>
      <c r="E205">
        <f t="shared" ca="1" si="139"/>
        <v>0</v>
      </c>
      <c r="F205" s="19">
        <f t="shared" si="140"/>
        <v>0</v>
      </c>
      <c r="G205">
        <f t="shared" si="114"/>
        <v>0</v>
      </c>
      <c r="H205">
        <f t="shared" si="115"/>
        <v>0</v>
      </c>
      <c r="I205" s="16">
        <f t="shared" si="141"/>
        <v>0</v>
      </c>
      <c r="J205" s="19">
        <f t="shared" si="142"/>
        <v>0</v>
      </c>
      <c r="K205" s="19"/>
      <c r="L205" s="16">
        <f t="shared" si="116"/>
        <v>0</v>
      </c>
      <c r="M205" s="16">
        <f t="shared" ca="1" si="117"/>
        <v>0</v>
      </c>
      <c r="N205" s="16">
        <f t="shared" si="118"/>
        <v>0</v>
      </c>
      <c r="O205" s="16">
        <f t="shared" si="111"/>
        <v>0</v>
      </c>
      <c r="P205" s="16">
        <f t="shared" si="112"/>
        <v>0</v>
      </c>
      <c r="Q205" s="16">
        <f t="shared" ca="1" si="119"/>
        <v>0</v>
      </c>
      <c r="R205">
        <f t="shared" si="120"/>
        <v>0</v>
      </c>
      <c r="S205" s="16">
        <f t="shared" si="121"/>
        <v>0</v>
      </c>
      <c r="T205" s="21">
        <f t="shared" si="122"/>
        <v>0</v>
      </c>
      <c r="U205" s="16">
        <f t="shared" ca="1" si="123"/>
        <v>0</v>
      </c>
      <c r="V205" s="21">
        <f t="shared" ca="1" si="124"/>
        <v>0</v>
      </c>
      <c r="W205" s="16"/>
      <c r="X205" s="16">
        <f t="shared" si="143"/>
        <v>0</v>
      </c>
      <c r="Y205" s="16">
        <f t="shared" si="110"/>
        <v>0</v>
      </c>
      <c r="Z205" s="19">
        <f t="shared" si="125"/>
        <v>0</v>
      </c>
      <c r="AA205" s="15">
        <f t="shared" si="144"/>
        <v>0</v>
      </c>
      <c r="AB205" s="15">
        <f t="shared" si="145"/>
        <v>0</v>
      </c>
      <c r="AC205" s="15">
        <f t="shared" si="146"/>
        <v>0</v>
      </c>
      <c r="AD205" s="15">
        <f t="shared" si="147"/>
        <v>0</v>
      </c>
      <c r="AE205" s="15">
        <f t="shared" si="148"/>
        <v>0</v>
      </c>
      <c r="AF205" s="19">
        <f t="shared" si="149"/>
        <v>0</v>
      </c>
      <c r="AG205" s="20">
        <f t="shared" si="150"/>
        <v>0</v>
      </c>
      <c r="AH205" s="20"/>
      <c r="AI205" s="16">
        <f t="shared" si="126"/>
        <v>0</v>
      </c>
      <c r="AJ205" s="16">
        <f t="shared" si="162"/>
        <v>0</v>
      </c>
      <c r="AK205" s="16">
        <f t="shared" si="151"/>
        <v>0</v>
      </c>
      <c r="AL205" s="16">
        <f t="shared" ca="1" si="152"/>
        <v>0</v>
      </c>
      <c r="AM205" s="17">
        <f ca="1">IF($F$13,OFFSET(product_specs!$I$5,MIN(10,saving_model!BD205),saving_model!$F$15),0)</f>
        <v>0</v>
      </c>
      <c r="AN205" s="16">
        <f t="shared" si="127"/>
        <v>0</v>
      </c>
      <c r="AO205" s="16">
        <f t="shared" si="161"/>
        <v>0</v>
      </c>
      <c r="AP205" s="16">
        <f t="shared" si="128"/>
        <v>0</v>
      </c>
      <c r="AQ205" s="16">
        <f t="shared" si="153"/>
        <v>0</v>
      </c>
      <c r="AR205" s="16">
        <f t="shared" si="154"/>
        <v>0</v>
      </c>
      <c r="AS205" s="15">
        <f t="shared" si="129"/>
        <v>0</v>
      </c>
      <c r="AT205" s="24">
        <f t="shared" si="130"/>
        <v>0</v>
      </c>
      <c r="AU205" s="15">
        <f t="shared" si="155"/>
        <v>0</v>
      </c>
      <c r="AV205" s="22">
        <f>return!Q189</f>
        <v>5.7015692464141843E-3</v>
      </c>
      <c r="AW205" s="7">
        <f t="shared" si="131"/>
        <v>1.1638605567316922</v>
      </c>
      <c r="AX205" s="7"/>
      <c r="AY205">
        <f t="shared" si="156"/>
        <v>0</v>
      </c>
      <c r="AZ205">
        <f t="shared" si="132"/>
        <v>0</v>
      </c>
      <c r="BA205">
        <f t="shared" si="133"/>
        <v>0</v>
      </c>
      <c r="BB205">
        <f t="shared" si="157"/>
        <v>0</v>
      </c>
      <c r="BD205">
        <f t="shared" si="134"/>
        <v>15</v>
      </c>
      <c r="BE205">
        <f t="shared" si="135"/>
        <v>5</v>
      </c>
      <c r="BF205">
        <f t="shared" si="158"/>
        <v>5.008960752761471E-5</v>
      </c>
      <c r="BG205">
        <f>VLOOKUP(MIN(120,BH205),mortality!$B$4:$H$106,saving_model!BE205+2,FALSE)</f>
        <v>6.0090972603633766E-4</v>
      </c>
      <c r="BH205">
        <f t="shared" si="136"/>
        <v>35</v>
      </c>
      <c r="BI205" s="8">
        <f t="shared" si="159"/>
        <v>1.6821425527395739E-3</v>
      </c>
      <c r="BJ205" s="6">
        <f>VLOOKUP(saving_model!BD205,lapse!$B$4:$C$134,2,FALSE)</f>
        <v>0.02</v>
      </c>
      <c r="BL205">
        <f>discount_curve!K190</f>
        <v>0.81751334273950771</v>
      </c>
    </row>
    <row r="206" spans="1:64" x14ac:dyDescent="0.55000000000000004">
      <c r="A206">
        <f t="shared" si="160"/>
        <v>184</v>
      </c>
      <c r="B206" s="16">
        <f t="shared" ca="1" si="137"/>
        <v>0</v>
      </c>
      <c r="C206" s="16">
        <f t="shared" si="113"/>
        <v>0</v>
      </c>
      <c r="D206">
        <f t="shared" si="138"/>
        <v>0</v>
      </c>
      <c r="E206">
        <f t="shared" ca="1" si="139"/>
        <v>0</v>
      </c>
      <c r="F206" s="19">
        <f t="shared" si="140"/>
        <v>0</v>
      </c>
      <c r="G206">
        <f t="shared" si="114"/>
        <v>0</v>
      </c>
      <c r="H206">
        <f t="shared" si="115"/>
        <v>0</v>
      </c>
      <c r="I206" s="16">
        <f t="shared" si="141"/>
        <v>0</v>
      </c>
      <c r="J206" s="19">
        <f t="shared" si="142"/>
        <v>0</v>
      </c>
      <c r="K206" s="19"/>
      <c r="L206" s="16">
        <f t="shared" si="116"/>
        <v>0</v>
      </c>
      <c r="M206" s="16">
        <f t="shared" ca="1" si="117"/>
        <v>0</v>
      </c>
      <c r="N206" s="16">
        <f t="shared" si="118"/>
        <v>0</v>
      </c>
      <c r="O206" s="16">
        <f t="shared" si="111"/>
        <v>0</v>
      </c>
      <c r="P206" s="16">
        <f t="shared" si="112"/>
        <v>0</v>
      </c>
      <c r="Q206" s="16">
        <f t="shared" ca="1" si="119"/>
        <v>0</v>
      </c>
      <c r="R206">
        <f t="shared" si="120"/>
        <v>0</v>
      </c>
      <c r="S206" s="16">
        <f t="shared" si="121"/>
        <v>0</v>
      </c>
      <c r="T206" s="21">
        <f t="shared" si="122"/>
        <v>0</v>
      </c>
      <c r="U206" s="16">
        <f t="shared" ca="1" si="123"/>
        <v>0</v>
      </c>
      <c r="V206" s="21">
        <f t="shared" ca="1" si="124"/>
        <v>0</v>
      </c>
      <c r="W206" s="16"/>
      <c r="X206" s="16">
        <f t="shared" si="143"/>
        <v>0</v>
      </c>
      <c r="Y206" s="16">
        <f t="shared" si="110"/>
        <v>0</v>
      </c>
      <c r="Z206" s="19">
        <f t="shared" si="125"/>
        <v>0</v>
      </c>
      <c r="AA206" s="15">
        <f t="shared" si="144"/>
        <v>0</v>
      </c>
      <c r="AB206" s="15">
        <f t="shared" si="145"/>
        <v>0</v>
      </c>
      <c r="AC206" s="15">
        <f t="shared" si="146"/>
        <v>0</v>
      </c>
      <c r="AD206" s="15">
        <f t="shared" si="147"/>
        <v>0</v>
      </c>
      <c r="AE206" s="15">
        <f t="shared" si="148"/>
        <v>0</v>
      </c>
      <c r="AF206" s="19">
        <f t="shared" si="149"/>
        <v>0</v>
      </c>
      <c r="AG206" s="20">
        <f t="shared" si="150"/>
        <v>0</v>
      </c>
      <c r="AH206" s="20"/>
      <c r="AI206" s="16">
        <f t="shared" si="126"/>
        <v>0</v>
      </c>
      <c r="AJ206" s="16">
        <f t="shared" si="162"/>
        <v>0</v>
      </c>
      <c r="AK206" s="16">
        <f t="shared" si="151"/>
        <v>0</v>
      </c>
      <c r="AL206" s="16">
        <f t="shared" ca="1" si="152"/>
        <v>0</v>
      </c>
      <c r="AM206" s="17">
        <f ca="1">IF($F$13,OFFSET(product_specs!$I$5,MIN(10,saving_model!BD206),saving_model!$F$15),0)</f>
        <v>0</v>
      </c>
      <c r="AN206" s="16">
        <f t="shared" si="127"/>
        <v>0</v>
      </c>
      <c r="AO206" s="16">
        <f t="shared" si="161"/>
        <v>0</v>
      </c>
      <c r="AP206" s="16">
        <f t="shared" si="128"/>
        <v>0</v>
      </c>
      <c r="AQ206" s="16">
        <f t="shared" si="153"/>
        <v>0</v>
      </c>
      <c r="AR206" s="16">
        <f t="shared" si="154"/>
        <v>0</v>
      </c>
      <c r="AS206" s="15">
        <f t="shared" si="129"/>
        <v>0</v>
      </c>
      <c r="AT206" s="24">
        <f t="shared" si="130"/>
        <v>0</v>
      </c>
      <c r="AU206" s="15">
        <f t="shared" si="155"/>
        <v>0</v>
      </c>
      <c r="AV206" s="22">
        <f>return!Q190</f>
        <v>5.0509958186737425E-3</v>
      </c>
      <c r="AW206" s="7">
        <f t="shared" si="131"/>
        <v>1.1648260234232852</v>
      </c>
      <c r="AX206" s="7"/>
      <c r="AY206">
        <f t="shared" si="156"/>
        <v>0</v>
      </c>
      <c r="AZ206">
        <f t="shared" si="132"/>
        <v>0</v>
      </c>
      <c r="BA206">
        <f t="shared" si="133"/>
        <v>0</v>
      </c>
      <c r="BB206">
        <f t="shared" si="157"/>
        <v>0</v>
      </c>
      <c r="BD206">
        <f t="shared" si="134"/>
        <v>15</v>
      </c>
      <c r="BE206">
        <f t="shared" si="135"/>
        <v>5</v>
      </c>
      <c r="BF206">
        <f t="shared" si="158"/>
        <v>5.008960752761471E-5</v>
      </c>
      <c r="BG206">
        <f>VLOOKUP(MIN(120,BH206),mortality!$B$4:$H$106,saving_model!BE206+2,FALSE)</f>
        <v>6.0090972603633766E-4</v>
      </c>
      <c r="BH206">
        <f t="shared" si="136"/>
        <v>35</v>
      </c>
      <c r="BI206" s="8">
        <f t="shared" si="159"/>
        <v>1.6821425527395739E-3</v>
      </c>
      <c r="BJ206" s="6">
        <f>VLOOKUP(saving_model!BD206,lapse!$B$4:$C$134,2,FALSE)</f>
        <v>0.02</v>
      </c>
      <c r="BL206">
        <f>discount_curve!K191</f>
        <v>0.81661373330554199</v>
      </c>
    </row>
    <row r="207" spans="1:64" x14ac:dyDescent="0.55000000000000004">
      <c r="A207">
        <f t="shared" si="160"/>
        <v>185</v>
      </c>
      <c r="B207" s="16">
        <f t="shared" ca="1" si="137"/>
        <v>0</v>
      </c>
      <c r="C207" s="16">
        <f t="shared" si="113"/>
        <v>0</v>
      </c>
      <c r="D207">
        <f t="shared" si="138"/>
        <v>0</v>
      </c>
      <c r="E207">
        <f t="shared" ca="1" si="139"/>
        <v>0</v>
      </c>
      <c r="F207" s="19">
        <f t="shared" si="140"/>
        <v>0</v>
      </c>
      <c r="G207">
        <f t="shared" si="114"/>
        <v>0</v>
      </c>
      <c r="H207">
        <f t="shared" si="115"/>
        <v>0</v>
      </c>
      <c r="I207" s="16">
        <f t="shared" si="141"/>
        <v>0</v>
      </c>
      <c r="J207" s="19">
        <f t="shared" si="142"/>
        <v>0</v>
      </c>
      <c r="K207" s="19"/>
      <c r="L207" s="16">
        <f t="shared" si="116"/>
        <v>0</v>
      </c>
      <c r="M207" s="16">
        <f t="shared" ca="1" si="117"/>
        <v>0</v>
      </c>
      <c r="N207" s="16">
        <f t="shared" si="118"/>
        <v>0</v>
      </c>
      <c r="O207" s="16">
        <f t="shared" si="111"/>
        <v>0</v>
      </c>
      <c r="P207" s="16">
        <f t="shared" si="112"/>
        <v>0</v>
      </c>
      <c r="Q207" s="16">
        <f t="shared" ca="1" si="119"/>
        <v>0</v>
      </c>
      <c r="R207">
        <f t="shared" si="120"/>
        <v>0</v>
      </c>
      <c r="S207" s="16">
        <f t="shared" si="121"/>
        <v>0</v>
      </c>
      <c r="T207" s="21">
        <f t="shared" si="122"/>
        <v>0</v>
      </c>
      <c r="U207" s="16">
        <f t="shared" ca="1" si="123"/>
        <v>0</v>
      </c>
      <c r="V207" s="21">
        <f t="shared" ca="1" si="124"/>
        <v>0</v>
      </c>
      <c r="W207" s="16"/>
      <c r="X207" s="16">
        <f t="shared" si="143"/>
        <v>0</v>
      </c>
      <c r="Y207" s="16">
        <f t="shared" ref="Y207:Y270" si="163">AO207*AY207</f>
        <v>0</v>
      </c>
      <c r="Z207" s="19">
        <f t="shared" si="125"/>
        <v>0</v>
      </c>
      <c r="AA207" s="15">
        <f t="shared" si="144"/>
        <v>0</v>
      </c>
      <c r="AB207" s="15">
        <f t="shared" si="145"/>
        <v>0</v>
      </c>
      <c r="AC207" s="15">
        <f t="shared" si="146"/>
        <v>0</v>
      </c>
      <c r="AD207" s="15">
        <f t="shared" si="147"/>
        <v>0</v>
      </c>
      <c r="AE207" s="15">
        <f t="shared" si="148"/>
        <v>0</v>
      </c>
      <c r="AF207" s="19">
        <f t="shared" si="149"/>
        <v>0</v>
      </c>
      <c r="AG207" s="20">
        <f t="shared" si="150"/>
        <v>0</v>
      </c>
      <c r="AH207" s="20"/>
      <c r="AI207" s="16">
        <f t="shared" si="126"/>
        <v>0</v>
      </c>
      <c r="AJ207" s="16">
        <f t="shared" si="162"/>
        <v>0</v>
      </c>
      <c r="AK207" s="16">
        <f t="shared" si="151"/>
        <v>0</v>
      </c>
      <c r="AL207" s="16">
        <f t="shared" ca="1" si="152"/>
        <v>0</v>
      </c>
      <c r="AM207" s="17">
        <f ca="1">IF($F$13,OFFSET(product_specs!$I$5,MIN(10,saving_model!BD207),saving_model!$F$15),0)</f>
        <v>0</v>
      </c>
      <c r="AN207" s="16">
        <f t="shared" si="127"/>
        <v>0</v>
      </c>
      <c r="AO207" s="16">
        <f t="shared" si="161"/>
        <v>0</v>
      </c>
      <c r="AP207" s="16">
        <f t="shared" si="128"/>
        <v>0</v>
      </c>
      <c r="AQ207" s="16">
        <f t="shared" si="153"/>
        <v>0</v>
      </c>
      <c r="AR207" s="16">
        <f t="shared" si="154"/>
        <v>0</v>
      </c>
      <c r="AS207" s="15">
        <f t="shared" si="129"/>
        <v>0</v>
      </c>
      <c r="AT207" s="24">
        <f t="shared" si="130"/>
        <v>0</v>
      </c>
      <c r="AU207" s="15">
        <f t="shared" si="155"/>
        <v>0</v>
      </c>
      <c r="AV207" s="22">
        <f>return!Q191</f>
        <v>-7.4323284515606103E-3</v>
      </c>
      <c r="AW207" s="7">
        <f t="shared" si="131"/>
        <v>1.1657922910062972</v>
      </c>
      <c r="AX207" s="7"/>
      <c r="AY207">
        <f t="shared" si="156"/>
        <v>0</v>
      </c>
      <c r="AZ207">
        <f t="shared" si="132"/>
        <v>0</v>
      </c>
      <c r="BA207">
        <f t="shared" si="133"/>
        <v>0</v>
      </c>
      <c r="BB207">
        <f t="shared" si="157"/>
        <v>0</v>
      </c>
      <c r="BD207">
        <f t="shared" si="134"/>
        <v>15</v>
      </c>
      <c r="BE207">
        <f t="shared" si="135"/>
        <v>5</v>
      </c>
      <c r="BF207">
        <f t="shared" si="158"/>
        <v>5.008960752761471E-5</v>
      </c>
      <c r="BG207">
        <f>VLOOKUP(MIN(120,BH207),mortality!$B$4:$H$106,saving_model!BE207+2,FALSE)</f>
        <v>6.0090972603633766E-4</v>
      </c>
      <c r="BH207">
        <f t="shared" si="136"/>
        <v>35</v>
      </c>
      <c r="BI207" s="8">
        <f t="shared" si="159"/>
        <v>1.6821425527395739E-3</v>
      </c>
      <c r="BJ207" s="6">
        <f>VLOOKUP(saving_model!BD207,lapse!$B$4:$C$134,2,FALSE)</f>
        <v>0.02</v>
      </c>
      <c r="BL207">
        <f>discount_curve!K192</f>
        <v>0.81571511382133199</v>
      </c>
    </row>
    <row r="208" spans="1:64" x14ac:dyDescent="0.55000000000000004">
      <c r="A208">
        <f t="shared" si="160"/>
        <v>186</v>
      </c>
      <c r="B208" s="16">
        <f t="shared" ca="1" si="137"/>
        <v>0</v>
      </c>
      <c r="C208" s="16">
        <f t="shared" si="113"/>
        <v>0</v>
      </c>
      <c r="D208">
        <f t="shared" si="138"/>
        <v>0</v>
      </c>
      <c r="E208">
        <f t="shared" ca="1" si="139"/>
        <v>0</v>
      </c>
      <c r="F208" s="19">
        <f t="shared" si="140"/>
        <v>0</v>
      </c>
      <c r="G208">
        <f t="shared" si="114"/>
        <v>0</v>
      </c>
      <c r="H208">
        <f t="shared" si="115"/>
        <v>0</v>
      </c>
      <c r="I208" s="16">
        <f t="shared" si="141"/>
        <v>0</v>
      </c>
      <c r="J208" s="19">
        <f t="shared" si="142"/>
        <v>0</v>
      </c>
      <c r="K208" s="19"/>
      <c r="L208" s="16">
        <f t="shared" si="116"/>
        <v>0</v>
      </c>
      <c r="M208" s="16">
        <f t="shared" ca="1" si="117"/>
        <v>0</v>
      </c>
      <c r="N208" s="16">
        <f t="shared" si="118"/>
        <v>0</v>
      </c>
      <c r="O208" s="16">
        <f t="shared" si="111"/>
        <v>0</v>
      </c>
      <c r="P208" s="16">
        <f t="shared" si="112"/>
        <v>0</v>
      </c>
      <c r="Q208" s="16">
        <f t="shared" ca="1" si="119"/>
        <v>0</v>
      </c>
      <c r="R208">
        <f t="shared" si="120"/>
        <v>0</v>
      </c>
      <c r="S208" s="16">
        <f t="shared" si="121"/>
        <v>0</v>
      </c>
      <c r="T208" s="21">
        <f t="shared" si="122"/>
        <v>0</v>
      </c>
      <c r="U208" s="16">
        <f t="shared" ca="1" si="123"/>
        <v>0</v>
      </c>
      <c r="V208" s="21">
        <f t="shared" ca="1" si="124"/>
        <v>0</v>
      </c>
      <c r="W208" s="16"/>
      <c r="X208" s="16">
        <f t="shared" si="143"/>
        <v>0</v>
      </c>
      <c r="Y208" s="16">
        <f t="shared" si="163"/>
        <v>0</v>
      </c>
      <c r="Z208" s="19">
        <f t="shared" si="125"/>
        <v>0</v>
      </c>
      <c r="AA208" s="15">
        <f t="shared" si="144"/>
        <v>0</v>
      </c>
      <c r="AB208" s="15">
        <f t="shared" si="145"/>
        <v>0</v>
      </c>
      <c r="AC208" s="15">
        <f t="shared" si="146"/>
        <v>0</v>
      </c>
      <c r="AD208" s="15">
        <f t="shared" si="147"/>
        <v>0</v>
      </c>
      <c r="AE208" s="15">
        <f t="shared" si="148"/>
        <v>0</v>
      </c>
      <c r="AF208" s="19">
        <f t="shared" si="149"/>
        <v>0</v>
      </c>
      <c r="AG208" s="20">
        <f t="shared" si="150"/>
        <v>0</v>
      </c>
      <c r="AH208" s="20"/>
      <c r="AI208" s="16">
        <f t="shared" si="126"/>
        <v>0</v>
      </c>
      <c r="AJ208" s="16">
        <f t="shared" si="162"/>
        <v>0</v>
      </c>
      <c r="AK208" s="16">
        <f t="shared" si="151"/>
        <v>0</v>
      </c>
      <c r="AL208" s="16">
        <f t="shared" ca="1" si="152"/>
        <v>0</v>
      </c>
      <c r="AM208" s="17">
        <f ca="1">IF($F$13,OFFSET(product_specs!$I$5,MIN(10,saving_model!BD208),saving_model!$F$15),0)</f>
        <v>0</v>
      </c>
      <c r="AN208" s="16">
        <f t="shared" si="127"/>
        <v>0</v>
      </c>
      <c r="AO208" s="16">
        <f t="shared" si="161"/>
        <v>0</v>
      </c>
      <c r="AP208" s="16">
        <f t="shared" si="128"/>
        <v>0</v>
      </c>
      <c r="AQ208" s="16">
        <f t="shared" si="153"/>
        <v>0</v>
      </c>
      <c r="AR208" s="16">
        <f t="shared" si="154"/>
        <v>0</v>
      </c>
      <c r="AS208" s="15">
        <f t="shared" si="129"/>
        <v>0</v>
      </c>
      <c r="AT208" s="24">
        <f t="shared" si="130"/>
        <v>0</v>
      </c>
      <c r="AU208" s="15">
        <f t="shared" si="155"/>
        <v>0</v>
      </c>
      <c r="AV208" s="22">
        <f>return!Q192</f>
        <v>-1.1764089496754115E-3</v>
      </c>
      <c r="AW208" s="7">
        <f t="shared" si="131"/>
        <v>1.1667593601450978</v>
      </c>
      <c r="AX208" s="7"/>
      <c r="AY208">
        <f t="shared" si="156"/>
        <v>0</v>
      </c>
      <c r="AZ208">
        <f t="shared" si="132"/>
        <v>0</v>
      </c>
      <c r="BA208">
        <f t="shared" si="133"/>
        <v>0</v>
      </c>
      <c r="BB208">
        <f t="shared" si="157"/>
        <v>0</v>
      </c>
      <c r="BD208">
        <f t="shared" si="134"/>
        <v>15</v>
      </c>
      <c r="BE208">
        <f t="shared" si="135"/>
        <v>5</v>
      </c>
      <c r="BF208">
        <f t="shared" si="158"/>
        <v>5.008960752761471E-5</v>
      </c>
      <c r="BG208">
        <f>VLOOKUP(MIN(120,BH208),mortality!$B$4:$H$106,saving_model!BE208+2,FALSE)</f>
        <v>6.0090972603633766E-4</v>
      </c>
      <c r="BH208">
        <f t="shared" si="136"/>
        <v>35</v>
      </c>
      <c r="BI208" s="8">
        <f t="shared" si="159"/>
        <v>1.6821425527395739E-3</v>
      </c>
      <c r="BJ208" s="6">
        <f>VLOOKUP(saving_model!BD208,lapse!$B$4:$C$134,2,FALSE)</f>
        <v>0.02</v>
      </c>
      <c r="BL208">
        <f>discount_curve!K193</f>
        <v>0.81481748319751524</v>
      </c>
    </row>
    <row r="209" spans="1:64" x14ac:dyDescent="0.55000000000000004">
      <c r="A209">
        <f t="shared" si="160"/>
        <v>187</v>
      </c>
      <c r="B209" s="16">
        <f t="shared" ca="1" si="137"/>
        <v>0</v>
      </c>
      <c r="C209" s="16">
        <f t="shared" si="113"/>
        <v>0</v>
      </c>
      <c r="D209">
        <f t="shared" si="138"/>
        <v>0</v>
      </c>
      <c r="E209">
        <f t="shared" ca="1" si="139"/>
        <v>0</v>
      </c>
      <c r="F209" s="19">
        <f t="shared" si="140"/>
        <v>0</v>
      </c>
      <c r="G209">
        <f t="shared" si="114"/>
        <v>0</v>
      </c>
      <c r="H209">
        <f t="shared" si="115"/>
        <v>0</v>
      </c>
      <c r="I209" s="16">
        <f t="shared" si="141"/>
        <v>0</v>
      </c>
      <c r="J209" s="19">
        <f t="shared" si="142"/>
        <v>0</v>
      </c>
      <c r="K209" s="19"/>
      <c r="L209" s="16">
        <f t="shared" si="116"/>
        <v>0</v>
      </c>
      <c r="M209" s="16">
        <f t="shared" ca="1" si="117"/>
        <v>0</v>
      </c>
      <c r="N209" s="16">
        <f t="shared" si="118"/>
        <v>0</v>
      </c>
      <c r="O209" s="16">
        <f t="shared" si="111"/>
        <v>0</v>
      </c>
      <c r="P209" s="16">
        <f t="shared" si="112"/>
        <v>0</v>
      </c>
      <c r="Q209" s="16">
        <f t="shared" ca="1" si="119"/>
        <v>0</v>
      </c>
      <c r="R209">
        <f t="shared" si="120"/>
        <v>0</v>
      </c>
      <c r="S209" s="16">
        <f t="shared" si="121"/>
        <v>0</v>
      </c>
      <c r="T209" s="21">
        <f t="shared" si="122"/>
        <v>0</v>
      </c>
      <c r="U209" s="16">
        <f t="shared" ca="1" si="123"/>
        <v>0</v>
      </c>
      <c r="V209" s="21">
        <f t="shared" ca="1" si="124"/>
        <v>0</v>
      </c>
      <c r="W209" s="16"/>
      <c r="X209" s="16">
        <f t="shared" si="143"/>
        <v>0</v>
      </c>
      <c r="Y209" s="16">
        <f t="shared" si="163"/>
        <v>0</v>
      </c>
      <c r="Z209" s="19">
        <f t="shared" si="125"/>
        <v>0</v>
      </c>
      <c r="AA209" s="15">
        <f t="shared" si="144"/>
        <v>0</v>
      </c>
      <c r="AB209" s="15">
        <f t="shared" si="145"/>
        <v>0</v>
      </c>
      <c r="AC209" s="15">
        <f t="shared" si="146"/>
        <v>0</v>
      </c>
      <c r="AD209" s="15">
        <f t="shared" si="147"/>
        <v>0</v>
      </c>
      <c r="AE209" s="15">
        <f t="shared" si="148"/>
        <v>0</v>
      </c>
      <c r="AF209" s="19">
        <f t="shared" si="149"/>
        <v>0</v>
      </c>
      <c r="AG209" s="20">
        <f t="shared" si="150"/>
        <v>0</v>
      </c>
      <c r="AH209" s="20"/>
      <c r="AI209" s="16">
        <f t="shared" si="126"/>
        <v>0</v>
      </c>
      <c r="AJ209" s="16">
        <f t="shared" si="162"/>
        <v>0</v>
      </c>
      <c r="AK209" s="16">
        <f t="shared" si="151"/>
        <v>0</v>
      </c>
      <c r="AL209" s="16">
        <f t="shared" ca="1" si="152"/>
        <v>0</v>
      </c>
      <c r="AM209" s="17">
        <f ca="1">IF($F$13,OFFSET(product_specs!$I$5,MIN(10,saving_model!BD209),saving_model!$F$15),0)</f>
        <v>0</v>
      </c>
      <c r="AN209" s="16">
        <f t="shared" si="127"/>
        <v>0</v>
      </c>
      <c r="AO209" s="16">
        <f t="shared" si="161"/>
        <v>0</v>
      </c>
      <c r="AP209" s="16">
        <f t="shared" si="128"/>
        <v>0</v>
      </c>
      <c r="AQ209" s="16">
        <f t="shared" si="153"/>
        <v>0</v>
      </c>
      <c r="AR209" s="16">
        <f t="shared" si="154"/>
        <v>0</v>
      </c>
      <c r="AS209" s="15">
        <f t="shared" si="129"/>
        <v>0</v>
      </c>
      <c r="AT209" s="24">
        <f t="shared" si="130"/>
        <v>0</v>
      </c>
      <c r="AU209" s="15">
        <f t="shared" si="155"/>
        <v>0</v>
      </c>
      <c r="AV209" s="22">
        <f>return!Q193</f>
        <v>1.2911433024660246E-2</v>
      </c>
      <c r="AW209" s="7">
        <f t="shared" si="131"/>
        <v>1.1677272315046083</v>
      </c>
      <c r="AX209" s="7"/>
      <c r="AY209">
        <f t="shared" si="156"/>
        <v>0</v>
      </c>
      <c r="AZ209">
        <f t="shared" si="132"/>
        <v>0</v>
      </c>
      <c r="BA209">
        <f t="shared" si="133"/>
        <v>0</v>
      </c>
      <c r="BB209">
        <f t="shared" si="157"/>
        <v>0</v>
      </c>
      <c r="BD209">
        <f t="shared" si="134"/>
        <v>15</v>
      </c>
      <c r="BE209">
        <f t="shared" si="135"/>
        <v>5</v>
      </c>
      <c r="BF209">
        <f t="shared" si="158"/>
        <v>5.008960752761471E-5</v>
      </c>
      <c r="BG209">
        <f>VLOOKUP(MIN(120,BH209),mortality!$B$4:$H$106,saving_model!BE209+2,FALSE)</f>
        <v>6.0090972603633766E-4</v>
      </c>
      <c r="BH209">
        <f t="shared" si="136"/>
        <v>35</v>
      </c>
      <c r="BI209" s="8">
        <f t="shared" si="159"/>
        <v>1.6821425527395739E-3</v>
      </c>
      <c r="BJ209" s="6">
        <f>VLOOKUP(saving_model!BD209,lapse!$B$4:$C$134,2,FALSE)</f>
        <v>0.02</v>
      </c>
      <c r="BL209">
        <f>discount_curve!K194</f>
        <v>0.81392084034592804</v>
      </c>
    </row>
    <row r="210" spans="1:64" x14ac:dyDescent="0.55000000000000004">
      <c r="A210">
        <f t="shared" si="160"/>
        <v>188</v>
      </c>
      <c r="B210" s="16">
        <f t="shared" ca="1" si="137"/>
        <v>0</v>
      </c>
      <c r="C210" s="16">
        <f t="shared" si="113"/>
        <v>0</v>
      </c>
      <c r="D210">
        <f t="shared" si="138"/>
        <v>0</v>
      </c>
      <c r="E210">
        <f t="shared" ca="1" si="139"/>
        <v>0</v>
      </c>
      <c r="F210" s="19">
        <f t="shared" si="140"/>
        <v>0</v>
      </c>
      <c r="G210">
        <f t="shared" si="114"/>
        <v>0</v>
      </c>
      <c r="H210">
        <f t="shared" si="115"/>
        <v>0</v>
      </c>
      <c r="I210" s="16">
        <f t="shared" si="141"/>
        <v>0</v>
      </c>
      <c r="J210" s="19">
        <f t="shared" si="142"/>
        <v>0</v>
      </c>
      <c r="K210" s="19"/>
      <c r="L210" s="16">
        <f t="shared" si="116"/>
        <v>0</v>
      </c>
      <c r="M210" s="16">
        <f t="shared" ca="1" si="117"/>
        <v>0</v>
      </c>
      <c r="N210" s="16">
        <f t="shared" si="118"/>
        <v>0</v>
      </c>
      <c r="O210" s="16">
        <f t="shared" si="111"/>
        <v>0</v>
      </c>
      <c r="P210" s="16">
        <f t="shared" si="112"/>
        <v>0</v>
      </c>
      <c r="Q210" s="16">
        <f t="shared" ca="1" si="119"/>
        <v>0</v>
      </c>
      <c r="R210">
        <f t="shared" si="120"/>
        <v>0</v>
      </c>
      <c r="S210" s="16">
        <f t="shared" si="121"/>
        <v>0</v>
      </c>
      <c r="T210" s="21">
        <f t="shared" si="122"/>
        <v>0</v>
      </c>
      <c r="U210" s="16">
        <f t="shared" ca="1" si="123"/>
        <v>0</v>
      </c>
      <c r="V210" s="21">
        <f t="shared" ca="1" si="124"/>
        <v>0</v>
      </c>
      <c r="W210" s="16"/>
      <c r="X210" s="16">
        <f t="shared" si="143"/>
        <v>0</v>
      </c>
      <c r="Y210" s="16">
        <f t="shared" si="163"/>
        <v>0</v>
      </c>
      <c r="Z210" s="19">
        <f t="shared" si="125"/>
        <v>0</v>
      </c>
      <c r="AA210" s="15">
        <f t="shared" si="144"/>
        <v>0</v>
      </c>
      <c r="AB210" s="15">
        <f t="shared" si="145"/>
        <v>0</v>
      </c>
      <c r="AC210" s="15">
        <f t="shared" si="146"/>
        <v>0</v>
      </c>
      <c r="AD210" s="15">
        <f t="shared" si="147"/>
        <v>0</v>
      </c>
      <c r="AE210" s="15">
        <f t="shared" si="148"/>
        <v>0</v>
      </c>
      <c r="AF210" s="19">
        <f t="shared" si="149"/>
        <v>0</v>
      </c>
      <c r="AG210" s="20">
        <f t="shared" si="150"/>
        <v>0</v>
      </c>
      <c r="AH210" s="20"/>
      <c r="AI210" s="16">
        <f t="shared" si="126"/>
        <v>0</v>
      </c>
      <c r="AJ210" s="16">
        <f t="shared" si="162"/>
        <v>0</v>
      </c>
      <c r="AK210" s="16">
        <f t="shared" si="151"/>
        <v>0</v>
      </c>
      <c r="AL210" s="16">
        <f t="shared" ca="1" si="152"/>
        <v>0</v>
      </c>
      <c r="AM210" s="17">
        <f ca="1">IF($F$13,OFFSET(product_specs!$I$5,MIN(10,saving_model!BD210),saving_model!$F$15),0)</f>
        <v>0</v>
      </c>
      <c r="AN210" s="16">
        <f t="shared" si="127"/>
        <v>0</v>
      </c>
      <c r="AO210" s="16">
        <f t="shared" si="161"/>
        <v>0</v>
      </c>
      <c r="AP210" s="16">
        <f t="shared" si="128"/>
        <v>0</v>
      </c>
      <c r="AQ210" s="16">
        <f t="shared" si="153"/>
        <v>0</v>
      </c>
      <c r="AR210" s="16">
        <f t="shared" si="154"/>
        <v>0</v>
      </c>
      <c r="AS210" s="15">
        <f t="shared" si="129"/>
        <v>0</v>
      </c>
      <c r="AT210" s="24">
        <f t="shared" si="130"/>
        <v>0</v>
      </c>
      <c r="AU210" s="15">
        <f t="shared" si="155"/>
        <v>0</v>
      </c>
      <c r="AV210" s="22">
        <f>return!Q194</f>
        <v>4.7125053842411724E-4</v>
      </c>
      <c r="AW210" s="7">
        <f t="shared" si="131"/>
        <v>1.1686959057503012</v>
      </c>
      <c r="AX210" s="7"/>
      <c r="AY210">
        <f t="shared" si="156"/>
        <v>0</v>
      </c>
      <c r="AZ210">
        <f t="shared" si="132"/>
        <v>0</v>
      </c>
      <c r="BA210">
        <f t="shared" si="133"/>
        <v>0</v>
      </c>
      <c r="BB210">
        <f t="shared" si="157"/>
        <v>0</v>
      </c>
      <c r="BD210">
        <f t="shared" si="134"/>
        <v>15</v>
      </c>
      <c r="BE210">
        <f t="shared" si="135"/>
        <v>5</v>
      </c>
      <c r="BF210">
        <f t="shared" si="158"/>
        <v>5.008960752761471E-5</v>
      </c>
      <c r="BG210">
        <f>VLOOKUP(MIN(120,BH210),mortality!$B$4:$H$106,saving_model!BE210+2,FALSE)</f>
        <v>6.0090972603633766E-4</v>
      </c>
      <c r="BH210">
        <f t="shared" si="136"/>
        <v>35</v>
      </c>
      <c r="BI210" s="8">
        <f t="shared" si="159"/>
        <v>1.6821425527395739E-3</v>
      </c>
      <c r="BJ210" s="6">
        <f>VLOOKUP(saving_model!BD210,lapse!$B$4:$C$134,2,FALSE)</f>
        <v>0.02</v>
      </c>
      <c r="BL210">
        <f>discount_curve!K195</f>
        <v>0.8130251841796049</v>
      </c>
    </row>
    <row r="211" spans="1:64" x14ac:dyDescent="0.55000000000000004">
      <c r="A211">
        <f t="shared" si="160"/>
        <v>189</v>
      </c>
      <c r="B211" s="16">
        <f t="shared" ca="1" si="137"/>
        <v>0</v>
      </c>
      <c r="C211" s="16">
        <f t="shared" si="113"/>
        <v>0</v>
      </c>
      <c r="D211">
        <f t="shared" si="138"/>
        <v>0</v>
      </c>
      <c r="E211">
        <f t="shared" ca="1" si="139"/>
        <v>0</v>
      </c>
      <c r="F211" s="19">
        <f t="shared" si="140"/>
        <v>0</v>
      </c>
      <c r="G211">
        <f t="shared" si="114"/>
        <v>0</v>
      </c>
      <c r="H211">
        <f t="shared" si="115"/>
        <v>0</v>
      </c>
      <c r="I211" s="16">
        <f t="shared" si="141"/>
        <v>0</v>
      </c>
      <c r="J211" s="19">
        <f t="shared" si="142"/>
        <v>0</v>
      </c>
      <c r="K211" s="19"/>
      <c r="L211" s="16">
        <f t="shared" si="116"/>
        <v>0</v>
      </c>
      <c r="M211" s="16">
        <f t="shared" ca="1" si="117"/>
        <v>0</v>
      </c>
      <c r="N211" s="16">
        <f t="shared" si="118"/>
        <v>0</v>
      </c>
      <c r="O211" s="16">
        <f t="shared" si="111"/>
        <v>0</v>
      </c>
      <c r="P211" s="16">
        <f t="shared" si="112"/>
        <v>0</v>
      </c>
      <c r="Q211" s="16">
        <f t="shared" ca="1" si="119"/>
        <v>0</v>
      </c>
      <c r="R211">
        <f t="shared" si="120"/>
        <v>0</v>
      </c>
      <c r="S211" s="16">
        <f t="shared" si="121"/>
        <v>0</v>
      </c>
      <c r="T211" s="21">
        <f t="shared" si="122"/>
        <v>0</v>
      </c>
      <c r="U211" s="16">
        <f t="shared" ca="1" si="123"/>
        <v>0</v>
      </c>
      <c r="V211" s="21">
        <f t="shared" ca="1" si="124"/>
        <v>0</v>
      </c>
      <c r="W211" s="16"/>
      <c r="X211" s="16">
        <f t="shared" si="143"/>
        <v>0</v>
      </c>
      <c r="Y211" s="16">
        <f t="shared" si="163"/>
        <v>0</v>
      </c>
      <c r="Z211" s="19">
        <f t="shared" si="125"/>
        <v>0</v>
      </c>
      <c r="AA211" s="15">
        <f t="shared" si="144"/>
        <v>0</v>
      </c>
      <c r="AB211" s="15">
        <f t="shared" si="145"/>
        <v>0</v>
      </c>
      <c r="AC211" s="15">
        <f t="shared" si="146"/>
        <v>0</v>
      </c>
      <c r="AD211" s="15">
        <f t="shared" si="147"/>
        <v>0</v>
      </c>
      <c r="AE211" s="15">
        <f t="shared" si="148"/>
        <v>0</v>
      </c>
      <c r="AF211" s="19">
        <f t="shared" si="149"/>
        <v>0</v>
      </c>
      <c r="AG211" s="20">
        <f t="shared" si="150"/>
        <v>0</v>
      </c>
      <c r="AH211" s="20"/>
      <c r="AI211" s="16">
        <f t="shared" si="126"/>
        <v>0</v>
      </c>
      <c r="AJ211" s="16">
        <f t="shared" si="162"/>
        <v>0</v>
      </c>
      <c r="AK211" s="16">
        <f t="shared" si="151"/>
        <v>0</v>
      </c>
      <c r="AL211" s="16">
        <f t="shared" ca="1" si="152"/>
        <v>0</v>
      </c>
      <c r="AM211" s="17">
        <f ca="1">IF($F$13,OFFSET(product_specs!$I$5,MIN(10,saving_model!BD211),saving_model!$F$15),0)</f>
        <v>0</v>
      </c>
      <c r="AN211" s="16">
        <f t="shared" si="127"/>
        <v>0</v>
      </c>
      <c r="AO211" s="16">
        <f t="shared" si="161"/>
        <v>0</v>
      </c>
      <c r="AP211" s="16">
        <f t="shared" si="128"/>
        <v>0</v>
      </c>
      <c r="AQ211" s="16">
        <f t="shared" si="153"/>
        <v>0</v>
      </c>
      <c r="AR211" s="16">
        <f t="shared" si="154"/>
        <v>0</v>
      </c>
      <c r="AS211" s="15">
        <f t="shared" si="129"/>
        <v>0</v>
      </c>
      <c r="AT211" s="24">
        <f t="shared" si="130"/>
        <v>0</v>
      </c>
      <c r="AU211" s="15">
        <f t="shared" si="155"/>
        <v>0</v>
      </c>
      <c r="AV211" s="22">
        <f>return!Q195</f>
        <v>6.1652620548735548E-3</v>
      </c>
      <c r="AW211" s="7">
        <f t="shared" si="131"/>
        <v>1.1696653835482014</v>
      </c>
      <c r="AX211" s="7"/>
      <c r="AY211">
        <f t="shared" si="156"/>
        <v>0</v>
      </c>
      <c r="AZ211">
        <f t="shared" si="132"/>
        <v>0</v>
      </c>
      <c r="BA211">
        <f t="shared" si="133"/>
        <v>0</v>
      </c>
      <c r="BB211">
        <f t="shared" si="157"/>
        <v>0</v>
      </c>
      <c r="BD211">
        <f t="shared" si="134"/>
        <v>15</v>
      </c>
      <c r="BE211">
        <f t="shared" si="135"/>
        <v>5</v>
      </c>
      <c r="BF211">
        <f t="shared" si="158"/>
        <v>5.008960752761471E-5</v>
      </c>
      <c r="BG211">
        <f>VLOOKUP(MIN(120,BH211),mortality!$B$4:$H$106,saving_model!BE211+2,FALSE)</f>
        <v>6.0090972603633766E-4</v>
      </c>
      <c r="BH211">
        <f t="shared" si="136"/>
        <v>35</v>
      </c>
      <c r="BI211" s="8">
        <f t="shared" si="159"/>
        <v>1.6821425527395739E-3</v>
      </c>
      <c r="BJ211" s="6">
        <f>VLOOKUP(saving_model!BD211,lapse!$B$4:$C$134,2,FALSE)</f>
        <v>0.02</v>
      </c>
      <c r="BL211">
        <f>discount_curve!K196</f>
        <v>0.81213051361277522</v>
      </c>
    </row>
    <row r="212" spans="1:64" x14ac:dyDescent="0.55000000000000004">
      <c r="A212">
        <f t="shared" si="160"/>
        <v>190</v>
      </c>
      <c r="B212" s="16">
        <f t="shared" ca="1" si="137"/>
        <v>0</v>
      </c>
      <c r="C212" s="16">
        <f t="shared" si="113"/>
        <v>0</v>
      </c>
      <c r="D212">
        <f t="shared" si="138"/>
        <v>0</v>
      </c>
      <c r="E212">
        <f t="shared" ca="1" si="139"/>
        <v>0</v>
      </c>
      <c r="F212" s="19">
        <f t="shared" si="140"/>
        <v>0</v>
      </c>
      <c r="G212">
        <f t="shared" si="114"/>
        <v>0</v>
      </c>
      <c r="H212">
        <f t="shared" si="115"/>
        <v>0</v>
      </c>
      <c r="I212" s="16">
        <f t="shared" si="141"/>
        <v>0</v>
      </c>
      <c r="J212" s="19">
        <f t="shared" si="142"/>
        <v>0</v>
      </c>
      <c r="K212" s="19"/>
      <c r="L212" s="16">
        <f t="shared" si="116"/>
        <v>0</v>
      </c>
      <c r="M212" s="16">
        <f t="shared" ca="1" si="117"/>
        <v>0</v>
      </c>
      <c r="N212" s="16">
        <f t="shared" si="118"/>
        <v>0</v>
      </c>
      <c r="O212" s="16">
        <f t="shared" si="111"/>
        <v>0</v>
      </c>
      <c r="P212" s="16">
        <f t="shared" si="112"/>
        <v>0</v>
      </c>
      <c r="Q212" s="16">
        <f t="shared" ca="1" si="119"/>
        <v>0</v>
      </c>
      <c r="R212">
        <f t="shared" si="120"/>
        <v>0</v>
      </c>
      <c r="S212" s="16">
        <f t="shared" si="121"/>
        <v>0</v>
      </c>
      <c r="T212" s="21">
        <f t="shared" si="122"/>
        <v>0</v>
      </c>
      <c r="U212" s="16">
        <f t="shared" ca="1" si="123"/>
        <v>0</v>
      </c>
      <c r="V212" s="21">
        <f t="shared" ca="1" si="124"/>
        <v>0</v>
      </c>
      <c r="W212" s="16"/>
      <c r="X212" s="16">
        <f t="shared" si="143"/>
        <v>0</v>
      </c>
      <c r="Y212" s="16">
        <f t="shared" si="163"/>
        <v>0</v>
      </c>
      <c r="Z212" s="19">
        <f t="shared" si="125"/>
        <v>0</v>
      </c>
      <c r="AA212" s="15">
        <f t="shared" si="144"/>
        <v>0</v>
      </c>
      <c r="AB212" s="15">
        <f t="shared" si="145"/>
        <v>0</v>
      </c>
      <c r="AC212" s="15">
        <f t="shared" si="146"/>
        <v>0</v>
      </c>
      <c r="AD212" s="15">
        <f t="shared" si="147"/>
        <v>0</v>
      </c>
      <c r="AE212" s="15">
        <f t="shared" si="148"/>
        <v>0</v>
      </c>
      <c r="AF212" s="19">
        <f t="shared" si="149"/>
        <v>0</v>
      </c>
      <c r="AG212" s="20">
        <f t="shared" si="150"/>
        <v>0</v>
      </c>
      <c r="AH212" s="20"/>
      <c r="AI212" s="16">
        <f t="shared" si="126"/>
        <v>0</v>
      </c>
      <c r="AJ212" s="16">
        <f t="shared" si="162"/>
        <v>0</v>
      </c>
      <c r="AK212" s="16">
        <f t="shared" si="151"/>
        <v>0</v>
      </c>
      <c r="AL212" s="16">
        <f t="shared" ca="1" si="152"/>
        <v>0</v>
      </c>
      <c r="AM212" s="17">
        <f ca="1">IF($F$13,OFFSET(product_specs!$I$5,MIN(10,saving_model!BD212),saving_model!$F$15),0)</f>
        <v>0</v>
      </c>
      <c r="AN212" s="16">
        <f t="shared" si="127"/>
        <v>0</v>
      </c>
      <c r="AO212" s="16">
        <f t="shared" si="161"/>
        <v>0</v>
      </c>
      <c r="AP212" s="16">
        <f t="shared" si="128"/>
        <v>0</v>
      </c>
      <c r="AQ212" s="16">
        <f t="shared" si="153"/>
        <v>0</v>
      </c>
      <c r="AR212" s="16">
        <f t="shared" si="154"/>
        <v>0</v>
      </c>
      <c r="AS212" s="15">
        <f t="shared" si="129"/>
        <v>0</v>
      </c>
      <c r="AT212" s="24">
        <f t="shared" si="130"/>
        <v>0</v>
      </c>
      <c r="AU212" s="15">
        <f t="shared" si="155"/>
        <v>0</v>
      </c>
      <c r="AV212" s="22">
        <f>return!Q196</f>
        <v>6.572344364375482E-3</v>
      </c>
      <c r="AW212" s="7">
        <f t="shared" si="131"/>
        <v>1.170635665564886</v>
      </c>
      <c r="AX212" s="7"/>
      <c r="AY212">
        <f t="shared" si="156"/>
        <v>0</v>
      </c>
      <c r="AZ212">
        <f t="shared" si="132"/>
        <v>0</v>
      </c>
      <c r="BA212">
        <f t="shared" si="133"/>
        <v>0</v>
      </c>
      <c r="BB212">
        <f t="shared" si="157"/>
        <v>0</v>
      </c>
      <c r="BD212">
        <f t="shared" si="134"/>
        <v>15</v>
      </c>
      <c r="BE212">
        <f t="shared" si="135"/>
        <v>5</v>
      </c>
      <c r="BF212">
        <f t="shared" si="158"/>
        <v>5.008960752761471E-5</v>
      </c>
      <c r="BG212">
        <f>VLOOKUP(MIN(120,BH212),mortality!$B$4:$H$106,saving_model!BE212+2,FALSE)</f>
        <v>6.0090972603633766E-4</v>
      </c>
      <c r="BH212">
        <f t="shared" si="136"/>
        <v>35</v>
      </c>
      <c r="BI212" s="8">
        <f t="shared" si="159"/>
        <v>1.6821425527395739E-3</v>
      </c>
      <c r="BJ212" s="6">
        <f>VLOOKUP(saving_model!BD212,lapse!$B$4:$C$134,2,FALSE)</f>
        <v>0.02</v>
      </c>
      <c r="BL212">
        <f>discount_curve!K197</f>
        <v>0.81123682756086457</v>
      </c>
    </row>
    <row r="213" spans="1:64" x14ac:dyDescent="0.55000000000000004">
      <c r="A213">
        <f t="shared" si="160"/>
        <v>191</v>
      </c>
      <c r="B213" s="16">
        <f t="shared" ca="1" si="137"/>
        <v>0</v>
      </c>
      <c r="C213" s="16">
        <f t="shared" si="113"/>
        <v>0</v>
      </c>
      <c r="D213">
        <f t="shared" si="138"/>
        <v>0</v>
      </c>
      <c r="E213">
        <f t="shared" ca="1" si="139"/>
        <v>0</v>
      </c>
      <c r="F213" s="19">
        <f t="shared" si="140"/>
        <v>0</v>
      </c>
      <c r="G213">
        <f t="shared" si="114"/>
        <v>0</v>
      </c>
      <c r="H213">
        <f t="shared" si="115"/>
        <v>0</v>
      </c>
      <c r="I213" s="16">
        <f t="shared" si="141"/>
        <v>0</v>
      </c>
      <c r="J213" s="19">
        <f t="shared" si="142"/>
        <v>0</v>
      </c>
      <c r="K213" s="19"/>
      <c r="L213" s="16">
        <f t="shared" si="116"/>
        <v>0</v>
      </c>
      <c r="M213" s="16">
        <f t="shared" ca="1" si="117"/>
        <v>0</v>
      </c>
      <c r="N213" s="16">
        <f t="shared" si="118"/>
        <v>0</v>
      </c>
      <c r="O213" s="16">
        <f t="shared" ref="O213:O276" si="164">G213</f>
        <v>0</v>
      </c>
      <c r="P213" s="16">
        <f t="shared" ref="P213:P276" si="165">H213</f>
        <v>0</v>
      </c>
      <c r="Q213" s="16">
        <f t="shared" ca="1" si="119"/>
        <v>0</v>
      </c>
      <c r="R213">
        <f t="shared" si="120"/>
        <v>0</v>
      </c>
      <c r="S213" s="16">
        <f t="shared" si="121"/>
        <v>0</v>
      </c>
      <c r="T213" s="21">
        <f t="shared" si="122"/>
        <v>0</v>
      </c>
      <c r="U213" s="16">
        <f t="shared" ca="1" si="123"/>
        <v>0</v>
      </c>
      <c r="V213" s="21">
        <f t="shared" ca="1" si="124"/>
        <v>0</v>
      </c>
      <c r="W213" s="16"/>
      <c r="X213" s="16">
        <f t="shared" si="143"/>
        <v>0</v>
      </c>
      <c r="Y213" s="16">
        <f t="shared" si="163"/>
        <v>0</v>
      </c>
      <c r="Z213" s="19">
        <f t="shared" si="125"/>
        <v>0</v>
      </c>
      <c r="AA213" s="15">
        <f t="shared" si="144"/>
        <v>0</v>
      </c>
      <c r="AB213" s="15">
        <f t="shared" si="145"/>
        <v>0</v>
      </c>
      <c r="AC213" s="15">
        <f t="shared" si="146"/>
        <v>0</v>
      </c>
      <c r="AD213" s="15">
        <f t="shared" si="147"/>
        <v>0</v>
      </c>
      <c r="AE213" s="15">
        <f t="shared" si="148"/>
        <v>0</v>
      </c>
      <c r="AF213" s="19">
        <f t="shared" si="149"/>
        <v>0</v>
      </c>
      <c r="AG213" s="20">
        <f t="shared" si="150"/>
        <v>0</v>
      </c>
      <c r="AH213" s="20"/>
      <c r="AI213" s="16">
        <f t="shared" si="126"/>
        <v>0</v>
      </c>
      <c r="AJ213" s="16">
        <f t="shared" si="162"/>
        <v>0</v>
      </c>
      <c r="AK213" s="16">
        <f t="shared" si="151"/>
        <v>0</v>
      </c>
      <c r="AL213" s="16">
        <f t="shared" ca="1" si="152"/>
        <v>0</v>
      </c>
      <c r="AM213" s="17">
        <f ca="1">IF($F$13,OFFSET(product_specs!$I$5,MIN(10,saving_model!BD213),saving_model!$F$15),0)</f>
        <v>0</v>
      </c>
      <c r="AN213" s="16">
        <f t="shared" si="127"/>
        <v>0</v>
      </c>
      <c r="AO213" s="16">
        <f t="shared" si="161"/>
        <v>0</v>
      </c>
      <c r="AP213" s="16">
        <f t="shared" si="128"/>
        <v>0</v>
      </c>
      <c r="AQ213" s="16">
        <f t="shared" si="153"/>
        <v>0</v>
      </c>
      <c r="AR213" s="16">
        <f t="shared" si="154"/>
        <v>0</v>
      </c>
      <c r="AS213" s="15">
        <f t="shared" si="129"/>
        <v>0</v>
      </c>
      <c r="AT213" s="24">
        <f t="shared" si="130"/>
        <v>0</v>
      </c>
      <c r="AU213" s="15">
        <f t="shared" si="155"/>
        <v>0</v>
      </c>
      <c r="AV213" s="22">
        <f>return!Q197</f>
        <v>-4.1827938255969421E-3</v>
      </c>
      <c r="AW213" s="7">
        <f t="shared" si="131"/>
        <v>1.1716067524674849</v>
      </c>
      <c r="AX213" s="7"/>
      <c r="AY213">
        <f t="shared" si="156"/>
        <v>0</v>
      </c>
      <c r="AZ213">
        <f t="shared" si="132"/>
        <v>0</v>
      </c>
      <c r="BA213">
        <f t="shared" si="133"/>
        <v>0</v>
      </c>
      <c r="BB213">
        <f t="shared" si="157"/>
        <v>0</v>
      </c>
      <c r="BD213">
        <f t="shared" si="134"/>
        <v>15</v>
      </c>
      <c r="BE213">
        <f t="shared" si="135"/>
        <v>5</v>
      </c>
      <c r="BF213">
        <f t="shared" si="158"/>
        <v>5.008960752761471E-5</v>
      </c>
      <c r="BG213">
        <f>VLOOKUP(MIN(120,BH213),mortality!$B$4:$H$106,saving_model!BE213+2,FALSE)</f>
        <v>6.0090972603633766E-4</v>
      </c>
      <c r="BH213">
        <f t="shared" si="136"/>
        <v>35</v>
      </c>
      <c r="BI213" s="8">
        <f t="shared" si="159"/>
        <v>1.6821425527395739E-3</v>
      </c>
      <c r="BJ213" s="6">
        <f>VLOOKUP(saving_model!BD213,lapse!$B$4:$C$134,2,FALSE)</f>
        <v>0.02</v>
      </c>
      <c r="BL213">
        <f>discount_curve!K198</f>
        <v>0.81034412494049091</v>
      </c>
    </row>
    <row r="214" spans="1:64" x14ac:dyDescent="0.55000000000000004">
      <c r="A214">
        <f t="shared" si="160"/>
        <v>192</v>
      </c>
      <c r="B214" s="16">
        <f t="shared" ca="1" si="137"/>
        <v>0</v>
      </c>
      <c r="C214" s="16">
        <f t="shared" ref="C214:C277" si="166">AI214*AZ214</f>
        <v>0</v>
      </c>
      <c r="D214">
        <f t="shared" si="138"/>
        <v>0</v>
      </c>
      <c r="E214">
        <f t="shared" ca="1" si="139"/>
        <v>0</v>
      </c>
      <c r="F214" s="19">
        <f t="shared" si="140"/>
        <v>0</v>
      </c>
      <c r="G214">
        <f t="shared" ref="G214:G277" si="167">AZ214*($F$7/12*AW214+IF(A214=0, $F$8,0))</f>
        <v>0</v>
      </c>
      <c r="H214">
        <f t="shared" ref="H214:H277" si="168">C214*$F$9</f>
        <v>0</v>
      </c>
      <c r="I214" s="16">
        <f t="shared" si="141"/>
        <v>0</v>
      </c>
      <c r="J214" s="19">
        <f t="shared" si="142"/>
        <v>0</v>
      </c>
      <c r="K214" s="19"/>
      <c r="L214" s="16">
        <f t="shared" ref="L214:L277" si="169">C214*$F$10</f>
        <v>0</v>
      </c>
      <c r="M214" s="16">
        <f t="shared" ref="M214:M277" ca="1" si="170">AE214-AL214*BB214</f>
        <v>0</v>
      </c>
      <c r="N214" s="16">
        <f t="shared" ref="N214:N277" si="171">AA214</f>
        <v>0</v>
      </c>
      <c r="O214" s="16">
        <f t="shared" si="164"/>
        <v>0</v>
      </c>
      <c r="P214" s="16">
        <f t="shared" si="165"/>
        <v>0</v>
      </c>
      <c r="Q214" s="16">
        <f t="shared" ref="Q214:Q277" ca="1" si="172">SUM(L214:N214)-SUM(O214:P214)</f>
        <v>0</v>
      </c>
      <c r="R214">
        <f t="shared" ref="R214:R277" si="173">AB214</f>
        <v>0</v>
      </c>
      <c r="S214" s="16">
        <f t="shared" ref="S214:S277" si="174">D214-AD214</f>
        <v>0</v>
      </c>
      <c r="T214" s="21">
        <f t="shared" ref="T214:T277" si="175">R214-S214</f>
        <v>0</v>
      </c>
      <c r="U214" s="16">
        <f t="shared" ref="U214:U277" ca="1" si="176">Q214+T214</f>
        <v>0</v>
      </c>
      <c r="V214" s="21">
        <f t="shared" ref="V214:V277" ca="1" si="177">(B214-U214)*10^6</f>
        <v>0</v>
      </c>
      <c r="W214" s="16"/>
      <c r="X214" s="16">
        <f t="shared" si="143"/>
        <v>0</v>
      </c>
      <c r="Y214" s="16">
        <f t="shared" si="163"/>
        <v>0</v>
      </c>
      <c r="Z214" s="19">
        <f t="shared" ref="Z214:Z277" si="178">C214-L214</f>
        <v>0</v>
      </c>
      <c r="AA214" s="15">
        <f t="shared" si="144"/>
        <v>0</v>
      </c>
      <c r="AB214" s="15">
        <f t="shared" si="145"/>
        <v>0</v>
      </c>
      <c r="AC214" s="15">
        <f t="shared" si="146"/>
        <v>0</v>
      </c>
      <c r="AD214" s="15">
        <f t="shared" si="147"/>
        <v>0</v>
      </c>
      <c r="AE214" s="15">
        <f t="shared" si="148"/>
        <v>0</v>
      </c>
      <c r="AF214" s="19">
        <f t="shared" si="149"/>
        <v>0</v>
      </c>
      <c r="AG214" s="20">
        <f t="shared" si="150"/>
        <v>0</v>
      </c>
      <c r="AH214" s="20"/>
      <c r="AI214" s="16">
        <f t="shared" ref="AI214:AI277" si="179">IF(AND($C$7="SINGLE",A214=0),1,0)*$C$8+IF(AND($C$7="LEVEL",A214&lt;$C$10*12),1,0)*$C$8</f>
        <v>0</v>
      </c>
      <c r="AJ214" s="16">
        <f t="shared" si="162"/>
        <v>0</v>
      </c>
      <c r="AK214" s="16">
        <f t="shared" si="151"/>
        <v>0</v>
      </c>
      <c r="AL214" s="16">
        <f t="shared" ca="1" si="152"/>
        <v>0</v>
      </c>
      <c r="AM214" s="17">
        <f ca="1">IF($F$13,OFFSET(product_specs!$I$5,MIN(10,saving_model!BD214),saving_model!$F$15),0)</f>
        <v>0</v>
      </c>
      <c r="AN214" s="16">
        <f t="shared" ref="AN214:AN277" si="180">(AO214+AP214-AS214-AT214+AU214/2)*IF(A214&lt;$C$10*12,1,0)</f>
        <v>0</v>
      </c>
      <c r="AO214" s="16">
        <f t="shared" si="161"/>
        <v>0</v>
      </c>
      <c r="AP214" s="16">
        <f t="shared" ref="AP214:AP277" si="181">AI214*(1-$F$10)</f>
        <v>0</v>
      </c>
      <c r="AQ214" s="16">
        <f t="shared" si="153"/>
        <v>0</v>
      </c>
      <c r="AR214" s="16">
        <f t="shared" si="154"/>
        <v>0</v>
      </c>
      <c r="AS214" s="15">
        <f t="shared" ref="AS214:AS277" si="182">(AO214+AP214-AQ214)*$F$11/12</f>
        <v>0</v>
      </c>
      <c r="AT214" s="24">
        <f t="shared" ref="AT214:AT277" si="183">AR214*BF214*(1+$F$12)</f>
        <v>0</v>
      </c>
      <c r="AU214" s="15">
        <f t="shared" si="155"/>
        <v>0</v>
      </c>
      <c r="AV214" s="22">
        <f>return!Q198</f>
        <v>1.204405376612061E-2</v>
      </c>
      <c r="AW214" s="7">
        <f t="shared" ref="AW214:AW277" si="184">IF(A214=0,1,AW213*(1+$F$6)^(1/12))</f>
        <v>1.1725786449236819</v>
      </c>
      <c r="AX214" s="7"/>
      <c r="AY214">
        <f t="shared" si="156"/>
        <v>0</v>
      </c>
      <c r="AZ214">
        <f t="shared" ref="AZ214:AZ277" si="185">IF(A214=0,$C$11,AZ213-BA213-BB213-AY214)</f>
        <v>0</v>
      </c>
      <c r="BA214">
        <f t="shared" ref="BA214:BA277" si="186">IFERROR(AZ214*BF214,0)</f>
        <v>0</v>
      </c>
      <c r="BB214">
        <f t="shared" si="157"/>
        <v>0</v>
      </c>
      <c r="BD214">
        <f t="shared" ref="BD214:BD277" si="187">FLOOR(A214/12,1)</f>
        <v>16</v>
      </c>
      <c r="BE214">
        <f t="shared" ref="BE214:BE277" si="188">MIN(BD214,5)</f>
        <v>5</v>
      </c>
      <c r="BF214">
        <f t="shared" si="158"/>
        <v>5.2127581410266188E-5</v>
      </c>
      <c r="BG214">
        <f>VLOOKUP(MIN(120,BH214),mortality!$B$4:$H$106,saving_model!BE214+2,FALSE)</f>
        <v>6.2535166728813838E-4</v>
      </c>
      <c r="BH214">
        <f t="shared" ref="BH214:BH277" si="189">$C$9+BD214</f>
        <v>36</v>
      </c>
      <c r="BI214" s="8">
        <f t="shared" si="159"/>
        <v>1.6821425527395739E-3</v>
      </c>
      <c r="BJ214" s="6">
        <f>VLOOKUP(saving_model!BD214,lapse!$B$4:$C$134,2,FALSE)</f>
        <v>0.02</v>
      </c>
      <c r="BL214">
        <f>discount_curve!K199</f>
        <v>0.80753762767634674</v>
      </c>
    </row>
    <row r="215" spans="1:64" x14ac:dyDescent="0.55000000000000004">
      <c r="A215">
        <f t="shared" si="160"/>
        <v>193</v>
      </c>
      <c r="B215" s="16">
        <f t="shared" ref="B215:B278" ca="1" si="190">C215-SUM(D215:H215)+I215-J215</f>
        <v>0</v>
      </c>
      <c r="C215" s="16">
        <f t="shared" si="166"/>
        <v>0</v>
      </c>
      <c r="D215">
        <f t="shared" ref="D215:D278" si="191">AK215*BA215</f>
        <v>0</v>
      </c>
      <c r="E215">
        <f t="shared" ref="E215:E278" ca="1" si="192">AL215*BB215</f>
        <v>0</v>
      </c>
      <c r="F215" s="19">
        <f t="shared" ref="F215:F278" si="193">Y215</f>
        <v>0</v>
      </c>
      <c r="G215">
        <f t="shared" si="167"/>
        <v>0</v>
      </c>
      <c r="H215">
        <f t="shared" si="168"/>
        <v>0</v>
      </c>
      <c r="I215" s="16">
        <f t="shared" ref="I215:I278" si="194">AC215</f>
        <v>0</v>
      </c>
      <c r="J215" s="19">
        <f t="shared" ref="J215:J278" si="195">X216-X215</f>
        <v>0</v>
      </c>
      <c r="K215" s="19"/>
      <c r="L215" s="16">
        <f t="shared" si="169"/>
        <v>0</v>
      </c>
      <c r="M215" s="16">
        <f t="shared" ca="1" si="170"/>
        <v>0</v>
      </c>
      <c r="N215" s="16">
        <f t="shared" si="171"/>
        <v>0</v>
      </c>
      <c r="O215" s="16">
        <f t="shared" si="164"/>
        <v>0</v>
      </c>
      <c r="P215" s="16">
        <f t="shared" si="165"/>
        <v>0</v>
      </c>
      <c r="Q215" s="16">
        <f t="shared" ca="1" si="172"/>
        <v>0</v>
      </c>
      <c r="R215">
        <f t="shared" si="173"/>
        <v>0</v>
      </c>
      <c r="S215" s="16">
        <f t="shared" si="174"/>
        <v>0</v>
      </c>
      <c r="T215" s="21">
        <f t="shared" si="175"/>
        <v>0</v>
      </c>
      <c r="U215" s="16">
        <f t="shared" ca="1" si="176"/>
        <v>0</v>
      </c>
      <c r="V215" s="21">
        <f t="shared" ca="1" si="177"/>
        <v>0</v>
      </c>
      <c r="W215" s="16"/>
      <c r="X215" s="16">
        <f t="shared" ref="X215:X278" si="196">AO215*SUM(AY215:AZ215)</f>
        <v>0</v>
      </c>
      <c r="Y215" s="16">
        <f t="shared" si="163"/>
        <v>0</v>
      </c>
      <c r="Z215" s="19">
        <f t="shared" si="178"/>
        <v>0</v>
      </c>
      <c r="AA215" s="15">
        <f t="shared" ref="AA215:AA278" si="197">AZ215*AS215</f>
        <v>0</v>
      </c>
      <c r="AB215" s="15">
        <f t="shared" ref="AB215:AB278" si="198">AT215*AZ215</f>
        <v>0</v>
      </c>
      <c r="AC215" s="15">
        <f t="shared" ref="AC215:AC278" si="199">(AZ215-BA215-BB215)*AU215+(BA215+BB215)*AU215/2</f>
        <v>0</v>
      </c>
      <c r="AD215" s="15">
        <f t="shared" ref="AD215:AD278" si="200">AN215*BA215</f>
        <v>0</v>
      </c>
      <c r="AE215" s="15">
        <f t="shared" ref="AE215:AE278" si="201">AN215*BB215</f>
        <v>0</v>
      </c>
      <c r="AF215" s="19">
        <f t="shared" ref="AF215:AF278" si="202">X215-Y215+Z215-AA215-AB215+AC215-AD215-AE215</f>
        <v>0</v>
      </c>
      <c r="AG215" s="20">
        <f t="shared" ref="AG215:AG278" si="203">X216-AF215</f>
        <v>0</v>
      </c>
      <c r="AH215" s="20"/>
      <c r="AI215" s="16">
        <f t="shared" si="179"/>
        <v>0</v>
      </c>
      <c r="AJ215" s="16">
        <f t="shared" si="162"/>
        <v>0</v>
      </c>
      <c r="AK215" s="16">
        <f t="shared" ref="AK215:AK278" si="204">MAX(AJ215, AN215)</f>
        <v>0</v>
      </c>
      <c r="AL215" s="16">
        <f t="shared" ref="AL215:AL278" ca="1" si="205">AN215*(1-AM215)</f>
        <v>0</v>
      </c>
      <c r="AM215" s="17">
        <f ca="1">IF($F$13,OFFSET(product_specs!$I$5,MIN(10,saving_model!BD215),saving_model!$F$15),0)</f>
        <v>0</v>
      </c>
      <c r="AN215" s="16">
        <f t="shared" si="180"/>
        <v>0</v>
      </c>
      <c r="AO215" s="16">
        <f t="shared" si="161"/>
        <v>0</v>
      </c>
      <c r="AP215" s="16">
        <f t="shared" si="181"/>
        <v>0</v>
      </c>
      <c r="AQ215" s="16">
        <f t="shared" ref="AQ215:AQ278" si="206">IF(A215=$C$10*12,AO215,0)</f>
        <v>0</v>
      </c>
      <c r="AR215" s="16">
        <f t="shared" ref="AR215:AR278" si="207">MAX(0,AJ215-SUM(AO215:AP215))</f>
        <v>0</v>
      </c>
      <c r="AS215" s="15">
        <f t="shared" si="182"/>
        <v>0</v>
      </c>
      <c r="AT215" s="24">
        <f t="shared" si="183"/>
        <v>0</v>
      </c>
      <c r="AU215" s="15">
        <f t="shared" ref="AU215:AU278" si="208">(AO215+AP215-AQ215-AS215-AT215)*AV215</f>
        <v>0</v>
      </c>
      <c r="AV215" s="22">
        <f>return!Q199</f>
        <v>6.2480871585222086E-3</v>
      </c>
      <c r="AW215" s="7">
        <f t="shared" si="184"/>
        <v>1.1735513436017144</v>
      </c>
      <c r="AX215" s="7"/>
      <c r="AY215">
        <f t="shared" ref="AY215:AY278" si="209">IF(A215=12*$C$10,AZ214-BA214-BB214,0)</f>
        <v>0</v>
      </c>
      <c r="AZ215">
        <f t="shared" si="185"/>
        <v>0</v>
      </c>
      <c r="BA215">
        <f t="shared" si="186"/>
        <v>0</v>
      </c>
      <c r="BB215">
        <f t="shared" ref="BB215:BB278" si="210">(AZ215-BA215)*BI215</f>
        <v>0</v>
      </c>
      <c r="BD215">
        <f t="shared" si="187"/>
        <v>16</v>
      </c>
      <c r="BE215">
        <f t="shared" si="188"/>
        <v>5</v>
      </c>
      <c r="BF215">
        <f t="shared" ref="BF215:BF278" si="211">1-(1-BG215)^(1/12)</f>
        <v>5.2127581410266188E-5</v>
      </c>
      <c r="BG215">
        <f>VLOOKUP(MIN(120,BH215),mortality!$B$4:$H$106,saving_model!BE215+2,FALSE)</f>
        <v>6.2535166728813838E-4</v>
      </c>
      <c r="BH215">
        <f t="shared" si="189"/>
        <v>36</v>
      </c>
      <c r="BI215" s="8">
        <f t="shared" ref="BI215:BI278" si="212">1-(1-BJ215)^(1/12)</f>
        <v>1.6821425527395739E-3</v>
      </c>
      <c r="BJ215" s="6">
        <f>VLOOKUP(saving_model!BD215,lapse!$B$4:$C$134,2,FALSE)</f>
        <v>0.02</v>
      </c>
      <c r="BL215">
        <f>discount_curve!K200</f>
        <v>0.80663904576641443</v>
      </c>
    </row>
    <row r="216" spans="1:64" x14ac:dyDescent="0.55000000000000004">
      <c r="A216">
        <f t="shared" ref="A216:A279" si="213">A215+1</f>
        <v>194</v>
      </c>
      <c r="B216" s="16">
        <f t="shared" ca="1" si="190"/>
        <v>0</v>
      </c>
      <c r="C216" s="16">
        <f t="shared" si="166"/>
        <v>0</v>
      </c>
      <c r="D216">
        <f t="shared" si="191"/>
        <v>0</v>
      </c>
      <c r="E216">
        <f t="shared" ca="1" si="192"/>
        <v>0</v>
      </c>
      <c r="F216" s="19">
        <f t="shared" si="193"/>
        <v>0</v>
      </c>
      <c r="G216">
        <f t="shared" si="167"/>
        <v>0</v>
      </c>
      <c r="H216">
        <f t="shared" si="168"/>
        <v>0</v>
      </c>
      <c r="I216" s="16">
        <f t="shared" si="194"/>
        <v>0</v>
      </c>
      <c r="J216" s="19">
        <f t="shared" si="195"/>
        <v>0</v>
      </c>
      <c r="K216" s="19"/>
      <c r="L216" s="16">
        <f t="shared" si="169"/>
        <v>0</v>
      </c>
      <c r="M216" s="16">
        <f t="shared" ca="1" si="170"/>
        <v>0</v>
      </c>
      <c r="N216" s="16">
        <f t="shared" si="171"/>
        <v>0</v>
      </c>
      <c r="O216" s="16">
        <f t="shared" si="164"/>
        <v>0</v>
      </c>
      <c r="P216" s="16">
        <f t="shared" si="165"/>
        <v>0</v>
      </c>
      <c r="Q216" s="16">
        <f t="shared" ca="1" si="172"/>
        <v>0</v>
      </c>
      <c r="R216">
        <f t="shared" si="173"/>
        <v>0</v>
      </c>
      <c r="S216" s="16">
        <f t="shared" si="174"/>
        <v>0</v>
      </c>
      <c r="T216" s="21">
        <f t="shared" si="175"/>
        <v>0</v>
      </c>
      <c r="U216" s="16">
        <f t="shared" ca="1" si="176"/>
        <v>0</v>
      </c>
      <c r="V216" s="21">
        <f t="shared" ca="1" si="177"/>
        <v>0</v>
      </c>
      <c r="W216" s="16"/>
      <c r="X216" s="16">
        <f t="shared" si="196"/>
        <v>0</v>
      </c>
      <c r="Y216" s="16">
        <f t="shared" si="163"/>
        <v>0</v>
      </c>
      <c r="Z216" s="19">
        <f t="shared" si="178"/>
        <v>0</v>
      </c>
      <c r="AA216" s="15">
        <f t="shared" si="197"/>
        <v>0</v>
      </c>
      <c r="AB216" s="15">
        <f t="shared" si="198"/>
        <v>0</v>
      </c>
      <c r="AC216" s="15">
        <f t="shared" si="199"/>
        <v>0</v>
      </c>
      <c r="AD216" s="15">
        <f t="shared" si="200"/>
        <v>0</v>
      </c>
      <c r="AE216" s="15">
        <f t="shared" si="201"/>
        <v>0</v>
      </c>
      <c r="AF216" s="19">
        <f t="shared" si="202"/>
        <v>0</v>
      </c>
      <c r="AG216" s="20">
        <f t="shared" si="203"/>
        <v>0</v>
      </c>
      <c r="AH216" s="20"/>
      <c r="AI216" s="16">
        <f t="shared" si="179"/>
        <v>0</v>
      </c>
      <c r="AJ216" s="16">
        <f t="shared" si="162"/>
        <v>0</v>
      </c>
      <c r="AK216" s="16">
        <f t="shared" si="204"/>
        <v>0</v>
      </c>
      <c r="AL216" s="16">
        <f t="shared" ca="1" si="205"/>
        <v>0</v>
      </c>
      <c r="AM216" s="17">
        <f ca="1">IF($F$13,OFFSET(product_specs!$I$5,MIN(10,saving_model!BD216),saving_model!$F$15),0)</f>
        <v>0</v>
      </c>
      <c r="AN216" s="16">
        <f t="shared" si="180"/>
        <v>0</v>
      </c>
      <c r="AO216" s="16">
        <f t="shared" ref="AO216:AO279" si="214">AO215+AP215-AQ215+AU215-AS215-AT215</f>
        <v>0</v>
      </c>
      <c r="AP216" s="16">
        <f t="shared" si="181"/>
        <v>0</v>
      </c>
      <c r="AQ216" s="16">
        <f t="shared" si="206"/>
        <v>0</v>
      </c>
      <c r="AR216" s="16">
        <f t="shared" si="207"/>
        <v>0</v>
      </c>
      <c r="AS216" s="15">
        <f t="shared" si="182"/>
        <v>0</v>
      </c>
      <c r="AT216" s="24">
        <f t="shared" si="183"/>
        <v>0</v>
      </c>
      <c r="AU216" s="15">
        <f t="shared" si="208"/>
        <v>0</v>
      </c>
      <c r="AV216" s="22">
        <f>return!Q200</f>
        <v>1.3341026432659442E-2</v>
      </c>
      <c r="AW216" s="7">
        <f t="shared" si="184"/>
        <v>1.1745248491703741</v>
      </c>
      <c r="AX216" s="7"/>
      <c r="AY216">
        <f t="shared" si="209"/>
        <v>0</v>
      </c>
      <c r="AZ216">
        <f t="shared" si="185"/>
        <v>0</v>
      </c>
      <c r="BA216">
        <f t="shared" si="186"/>
        <v>0</v>
      </c>
      <c r="BB216">
        <f t="shared" si="210"/>
        <v>0</v>
      </c>
      <c r="BD216">
        <f t="shared" si="187"/>
        <v>16</v>
      </c>
      <c r="BE216">
        <f t="shared" si="188"/>
        <v>5</v>
      </c>
      <c r="BF216">
        <f t="shared" si="211"/>
        <v>5.2127581410266188E-5</v>
      </c>
      <c r="BG216">
        <f>VLOOKUP(MIN(120,BH216),mortality!$B$4:$H$106,saving_model!BE216+2,FALSE)</f>
        <v>6.2535166728813838E-4</v>
      </c>
      <c r="BH216">
        <f t="shared" si="189"/>
        <v>36</v>
      </c>
      <c r="BI216" s="8">
        <f t="shared" si="212"/>
        <v>1.6821425527395739E-3</v>
      </c>
      <c r="BJ216" s="6">
        <f>VLOOKUP(saving_model!BD216,lapse!$B$4:$C$134,2,FALSE)</f>
        <v>0.02</v>
      </c>
      <c r="BL216">
        <f>discount_curve!K201</f>
        <v>0.80574146374728783</v>
      </c>
    </row>
    <row r="217" spans="1:64" x14ac:dyDescent="0.55000000000000004">
      <c r="A217">
        <f t="shared" si="213"/>
        <v>195</v>
      </c>
      <c r="B217" s="16">
        <f t="shared" ca="1" si="190"/>
        <v>0</v>
      </c>
      <c r="C217" s="16">
        <f t="shared" si="166"/>
        <v>0</v>
      </c>
      <c r="D217">
        <f t="shared" si="191"/>
        <v>0</v>
      </c>
      <c r="E217">
        <f t="shared" ca="1" si="192"/>
        <v>0</v>
      </c>
      <c r="F217" s="19">
        <f t="shared" si="193"/>
        <v>0</v>
      </c>
      <c r="G217">
        <f t="shared" si="167"/>
        <v>0</v>
      </c>
      <c r="H217">
        <f t="shared" si="168"/>
        <v>0</v>
      </c>
      <c r="I217" s="16">
        <f t="shared" si="194"/>
        <v>0</v>
      </c>
      <c r="J217" s="19">
        <f t="shared" si="195"/>
        <v>0</v>
      </c>
      <c r="K217" s="19"/>
      <c r="L217" s="16">
        <f t="shared" si="169"/>
        <v>0</v>
      </c>
      <c r="M217" s="16">
        <f t="shared" ca="1" si="170"/>
        <v>0</v>
      </c>
      <c r="N217" s="16">
        <f t="shared" si="171"/>
        <v>0</v>
      </c>
      <c r="O217" s="16">
        <f t="shared" si="164"/>
        <v>0</v>
      </c>
      <c r="P217" s="16">
        <f t="shared" si="165"/>
        <v>0</v>
      </c>
      <c r="Q217" s="16">
        <f t="shared" ca="1" si="172"/>
        <v>0</v>
      </c>
      <c r="R217">
        <f t="shared" si="173"/>
        <v>0</v>
      </c>
      <c r="S217" s="16">
        <f t="shared" si="174"/>
        <v>0</v>
      </c>
      <c r="T217" s="21">
        <f t="shared" si="175"/>
        <v>0</v>
      </c>
      <c r="U217" s="16">
        <f t="shared" ca="1" si="176"/>
        <v>0</v>
      </c>
      <c r="V217" s="21">
        <f t="shared" ca="1" si="177"/>
        <v>0</v>
      </c>
      <c r="W217" s="16"/>
      <c r="X217" s="16">
        <f t="shared" si="196"/>
        <v>0</v>
      </c>
      <c r="Y217" s="16">
        <f t="shared" si="163"/>
        <v>0</v>
      </c>
      <c r="Z217" s="19">
        <f t="shared" si="178"/>
        <v>0</v>
      </c>
      <c r="AA217" s="15">
        <f t="shared" si="197"/>
        <v>0</v>
      </c>
      <c r="AB217" s="15">
        <f t="shared" si="198"/>
        <v>0</v>
      </c>
      <c r="AC217" s="15">
        <f t="shared" si="199"/>
        <v>0</v>
      </c>
      <c r="AD217" s="15">
        <f t="shared" si="200"/>
        <v>0</v>
      </c>
      <c r="AE217" s="15">
        <f t="shared" si="201"/>
        <v>0</v>
      </c>
      <c r="AF217" s="19">
        <f t="shared" si="202"/>
        <v>0</v>
      </c>
      <c r="AG217" s="20">
        <f t="shared" si="203"/>
        <v>0</v>
      </c>
      <c r="AH217" s="20"/>
      <c r="AI217" s="16">
        <f t="shared" si="179"/>
        <v>0</v>
      </c>
      <c r="AJ217" s="16">
        <f t="shared" si="162"/>
        <v>0</v>
      </c>
      <c r="AK217" s="16">
        <f t="shared" si="204"/>
        <v>0</v>
      </c>
      <c r="AL217" s="16">
        <f t="shared" ca="1" si="205"/>
        <v>0</v>
      </c>
      <c r="AM217" s="17">
        <f ca="1">IF($F$13,OFFSET(product_specs!$I$5,MIN(10,saving_model!BD217),saving_model!$F$15),0)</f>
        <v>0</v>
      </c>
      <c r="AN217" s="16">
        <f t="shared" si="180"/>
        <v>0</v>
      </c>
      <c r="AO217" s="16">
        <f t="shared" si="214"/>
        <v>0</v>
      </c>
      <c r="AP217" s="16">
        <f t="shared" si="181"/>
        <v>0</v>
      </c>
      <c r="AQ217" s="16">
        <f t="shared" si="206"/>
        <v>0</v>
      </c>
      <c r="AR217" s="16">
        <f t="shared" si="207"/>
        <v>0</v>
      </c>
      <c r="AS217" s="15">
        <f t="shared" si="182"/>
        <v>0</v>
      </c>
      <c r="AT217" s="24">
        <f t="shared" si="183"/>
        <v>0</v>
      </c>
      <c r="AU217" s="15">
        <f t="shared" si="208"/>
        <v>0</v>
      </c>
      <c r="AV217" s="22">
        <f>return!Q201</f>
        <v>-5.4540045837541129E-3</v>
      </c>
      <c r="AW217" s="7">
        <f t="shared" si="184"/>
        <v>1.1754991622990076</v>
      </c>
      <c r="AX217" s="7"/>
      <c r="AY217">
        <f t="shared" si="209"/>
        <v>0</v>
      </c>
      <c r="AZ217">
        <f t="shared" si="185"/>
        <v>0</v>
      </c>
      <c r="BA217">
        <f t="shared" si="186"/>
        <v>0</v>
      </c>
      <c r="BB217">
        <f t="shared" si="210"/>
        <v>0</v>
      </c>
      <c r="BD217">
        <f t="shared" si="187"/>
        <v>16</v>
      </c>
      <c r="BE217">
        <f t="shared" si="188"/>
        <v>5</v>
      </c>
      <c r="BF217">
        <f t="shared" si="211"/>
        <v>5.2127581410266188E-5</v>
      </c>
      <c r="BG217">
        <f>VLOOKUP(MIN(120,BH217),mortality!$B$4:$H$106,saving_model!BE217+2,FALSE)</f>
        <v>6.2535166728813838E-4</v>
      </c>
      <c r="BH217">
        <f t="shared" si="189"/>
        <v>36</v>
      </c>
      <c r="BI217" s="8">
        <f t="shared" si="212"/>
        <v>1.6821425527395739E-3</v>
      </c>
      <c r="BJ217" s="6">
        <f>VLOOKUP(saving_model!BD217,lapse!$B$4:$C$134,2,FALSE)</f>
        <v>0.02</v>
      </c>
      <c r="BL217">
        <f>discount_curve!K202</f>
        <v>0.80484488050634462</v>
      </c>
    </row>
    <row r="218" spans="1:64" x14ac:dyDescent="0.55000000000000004">
      <c r="A218">
        <f t="shared" si="213"/>
        <v>196</v>
      </c>
      <c r="B218" s="16">
        <f t="shared" ca="1" si="190"/>
        <v>0</v>
      </c>
      <c r="C218" s="16">
        <f t="shared" si="166"/>
        <v>0</v>
      </c>
      <c r="D218">
        <f t="shared" si="191"/>
        <v>0</v>
      </c>
      <c r="E218">
        <f t="shared" ca="1" si="192"/>
        <v>0</v>
      </c>
      <c r="F218" s="19">
        <f t="shared" si="193"/>
        <v>0</v>
      </c>
      <c r="G218">
        <f t="shared" si="167"/>
        <v>0</v>
      </c>
      <c r="H218">
        <f t="shared" si="168"/>
        <v>0</v>
      </c>
      <c r="I218" s="16">
        <f t="shared" si="194"/>
        <v>0</v>
      </c>
      <c r="J218" s="19">
        <f t="shared" si="195"/>
        <v>0</v>
      </c>
      <c r="K218" s="19"/>
      <c r="L218" s="16">
        <f t="shared" si="169"/>
        <v>0</v>
      </c>
      <c r="M218" s="16">
        <f t="shared" ca="1" si="170"/>
        <v>0</v>
      </c>
      <c r="N218" s="16">
        <f t="shared" si="171"/>
        <v>0</v>
      </c>
      <c r="O218" s="16">
        <f t="shared" si="164"/>
        <v>0</v>
      </c>
      <c r="P218" s="16">
        <f t="shared" si="165"/>
        <v>0</v>
      </c>
      <c r="Q218" s="16">
        <f t="shared" ca="1" si="172"/>
        <v>0</v>
      </c>
      <c r="R218">
        <f t="shared" si="173"/>
        <v>0</v>
      </c>
      <c r="S218" s="16">
        <f t="shared" si="174"/>
        <v>0</v>
      </c>
      <c r="T218" s="21">
        <f t="shared" si="175"/>
        <v>0</v>
      </c>
      <c r="U218" s="16">
        <f t="shared" ca="1" si="176"/>
        <v>0</v>
      </c>
      <c r="V218" s="21">
        <f t="shared" ca="1" si="177"/>
        <v>0</v>
      </c>
      <c r="W218" s="16"/>
      <c r="X218" s="16">
        <f t="shared" si="196"/>
        <v>0</v>
      </c>
      <c r="Y218" s="16">
        <f t="shared" si="163"/>
        <v>0</v>
      </c>
      <c r="Z218" s="19">
        <f t="shared" si="178"/>
        <v>0</v>
      </c>
      <c r="AA218" s="15">
        <f t="shared" si="197"/>
        <v>0</v>
      </c>
      <c r="AB218" s="15">
        <f t="shared" si="198"/>
        <v>0</v>
      </c>
      <c r="AC218" s="15">
        <f t="shared" si="199"/>
        <v>0</v>
      </c>
      <c r="AD218" s="15">
        <f t="shared" si="200"/>
        <v>0</v>
      </c>
      <c r="AE218" s="15">
        <f t="shared" si="201"/>
        <v>0</v>
      </c>
      <c r="AF218" s="19">
        <f t="shared" si="202"/>
        <v>0</v>
      </c>
      <c r="AG218" s="20">
        <f t="shared" si="203"/>
        <v>0</v>
      </c>
      <c r="AH218" s="20"/>
      <c r="AI218" s="16">
        <f t="shared" si="179"/>
        <v>0</v>
      </c>
      <c r="AJ218" s="16">
        <f t="shared" si="162"/>
        <v>0</v>
      </c>
      <c r="AK218" s="16">
        <f t="shared" si="204"/>
        <v>0</v>
      </c>
      <c r="AL218" s="16">
        <f t="shared" ca="1" si="205"/>
        <v>0</v>
      </c>
      <c r="AM218" s="17">
        <f ca="1">IF($F$13,OFFSET(product_specs!$I$5,MIN(10,saving_model!BD218),saving_model!$F$15),0)</f>
        <v>0</v>
      </c>
      <c r="AN218" s="16">
        <f t="shared" si="180"/>
        <v>0</v>
      </c>
      <c r="AO218" s="16">
        <f t="shared" si="214"/>
        <v>0</v>
      </c>
      <c r="AP218" s="16">
        <f t="shared" si="181"/>
        <v>0</v>
      </c>
      <c r="AQ218" s="16">
        <f t="shared" si="206"/>
        <v>0</v>
      </c>
      <c r="AR218" s="16">
        <f t="shared" si="207"/>
        <v>0</v>
      </c>
      <c r="AS218" s="15">
        <f t="shared" si="182"/>
        <v>0</v>
      </c>
      <c r="AT218" s="24">
        <f t="shared" si="183"/>
        <v>0</v>
      </c>
      <c r="AU218" s="15">
        <f t="shared" si="208"/>
        <v>0</v>
      </c>
      <c r="AV218" s="22">
        <f>return!Q202</f>
        <v>3.8640150681177321E-3</v>
      </c>
      <c r="AW218" s="7">
        <f t="shared" si="184"/>
        <v>1.1764742836575166</v>
      </c>
      <c r="AX218" s="7"/>
      <c r="AY218">
        <f t="shared" si="209"/>
        <v>0</v>
      </c>
      <c r="AZ218">
        <f t="shared" si="185"/>
        <v>0</v>
      </c>
      <c r="BA218">
        <f t="shared" si="186"/>
        <v>0</v>
      </c>
      <c r="BB218">
        <f t="shared" si="210"/>
        <v>0</v>
      </c>
      <c r="BD218">
        <f t="shared" si="187"/>
        <v>16</v>
      </c>
      <c r="BE218">
        <f t="shared" si="188"/>
        <v>5</v>
      </c>
      <c r="BF218">
        <f t="shared" si="211"/>
        <v>5.2127581410266188E-5</v>
      </c>
      <c r="BG218">
        <f>VLOOKUP(MIN(120,BH218),mortality!$B$4:$H$106,saving_model!BE218+2,FALSE)</f>
        <v>6.2535166728813838E-4</v>
      </c>
      <c r="BH218">
        <f t="shared" si="189"/>
        <v>36</v>
      </c>
      <c r="BI218" s="8">
        <f t="shared" si="212"/>
        <v>1.6821425527395739E-3</v>
      </c>
      <c r="BJ218" s="6">
        <f>VLOOKUP(saving_model!BD218,lapse!$B$4:$C$134,2,FALSE)</f>
        <v>0.02</v>
      </c>
      <c r="BL218">
        <f>discount_curve!K203</f>
        <v>0.8039492949322018</v>
      </c>
    </row>
    <row r="219" spans="1:64" x14ac:dyDescent="0.55000000000000004">
      <c r="A219">
        <f t="shared" si="213"/>
        <v>197</v>
      </c>
      <c r="B219" s="16">
        <f t="shared" ca="1" si="190"/>
        <v>0</v>
      </c>
      <c r="C219" s="16">
        <f t="shared" si="166"/>
        <v>0</v>
      </c>
      <c r="D219">
        <f t="shared" si="191"/>
        <v>0</v>
      </c>
      <c r="E219">
        <f t="shared" ca="1" si="192"/>
        <v>0</v>
      </c>
      <c r="F219" s="19">
        <f t="shared" si="193"/>
        <v>0</v>
      </c>
      <c r="G219">
        <f t="shared" si="167"/>
        <v>0</v>
      </c>
      <c r="H219">
        <f t="shared" si="168"/>
        <v>0</v>
      </c>
      <c r="I219" s="16">
        <f t="shared" si="194"/>
        <v>0</v>
      </c>
      <c r="J219" s="19">
        <f t="shared" si="195"/>
        <v>0</v>
      </c>
      <c r="K219" s="19"/>
      <c r="L219" s="16">
        <f t="shared" si="169"/>
        <v>0</v>
      </c>
      <c r="M219" s="16">
        <f t="shared" ca="1" si="170"/>
        <v>0</v>
      </c>
      <c r="N219" s="16">
        <f t="shared" si="171"/>
        <v>0</v>
      </c>
      <c r="O219" s="16">
        <f t="shared" si="164"/>
        <v>0</v>
      </c>
      <c r="P219" s="16">
        <f t="shared" si="165"/>
        <v>0</v>
      </c>
      <c r="Q219" s="16">
        <f t="shared" ca="1" si="172"/>
        <v>0</v>
      </c>
      <c r="R219">
        <f t="shared" si="173"/>
        <v>0</v>
      </c>
      <c r="S219" s="16">
        <f t="shared" si="174"/>
        <v>0</v>
      </c>
      <c r="T219" s="21">
        <f t="shared" si="175"/>
        <v>0</v>
      </c>
      <c r="U219" s="16">
        <f t="shared" ca="1" si="176"/>
        <v>0</v>
      </c>
      <c r="V219" s="21">
        <f t="shared" ca="1" si="177"/>
        <v>0</v>
      </c>
      <c r="W219" s="16"/>
      <c r="X219" s="16">
        <f t="shared" si="196"/>
        <v>0</v>
      </c>
      <c r="Y219" s="16">
        <f t="shared" si="163"/>
        <v>0</v>
      </c>
      <c r="Z219" s="19">
        <f t="shared" si="178"/>
        <v>0</v>
      </c>
      <c r="AA219" s="15">
        <f t="shared" si="197"/>
        <v>0</v>
      </c>
      <c r="AB219" s="15">
        <f t="shared" si="198"/>
        <v>0</v>
      </c>
      <c r="AC219" s="15">
        <f t="shared" si="199"/>
        <v>0</v>
      </c>
      <c r="AD219" s="15">
        <f t="shared" si="200"/>
        <v>0</v>
      </c>
      <c r="AE219" s="15">
        <f t="shared" si="201"/>
        <v>0</v>
      </c>
      <c r="AF219" s="19">
        <f t="shared" si="202"/>
        <v>0</v>
      </c>
      <c r="AG219" s="20">
        <f t="shared" si="203"/>
        <v>0</v>
      </c>
      <c r="AH219" s="20"/>
      <c r="AI219" s="16">
        <f t="shared" si="179"/>
        <v>0</v>
      </c>
      <c r="AJ219" s="16">
        <f t="shared" si="162"/>
        <v>0</v>
      </c>
      <c r="AK219" s="16">
        <f t="shared" si="204"/>
        <v>0</v>
      </c>
      <c r="AL219" s="16">
        <f t="shared" ca="1" si="205"/>
        <v>0</v>
      </c>
      <c r="AM219" s="17">
        <f ca="1">IF($F$13,OFFSET(product_specs!$I$5,MIN(10,saving_model!BD219),saving_model!$F$15),0)</f>
        <v>0</v>
      </c>
      <c r="AN219" s="16">
        <f t="shared" si="180"/>
        <v>0</v>
      </c>
      <c r="AO219" s="16">
        <f t="shared" si="214"/>
        <v>0</v>
      </c>
      <c r="AP219" s="16">
        <f t="shared" si="181"/>
        <v>0</v>
      </c>
      <c r="AQ219" s="16">
        <f t="shared" si="206"/>
        <v>0</v>
      </c>
      <c r="AR219" s="16">
        <f t="shared" si="207"/>
        <v>0</v>
      </c>
      <c r="AS219" s="15">
        <f t="shared" si="182"/>
        <v>0</v>
      </c>
      <c r="AT219" s="24">
        <f t="shared" si="183"/>
        <v>0</v>
      </c>
      <c r="AU219" s="15">
        <f t="shared" si="208"/>
        <v>0</v>
      </c>
      <c r="AV219" s="22">
        <f>return!Q203</f>
        <v>9.6659585872107545E-3</v>
      </c>
      <c r="AW219" s="7">
        <f t="shared" si="184"/>
        <v>1.1774502139163585</v>
      </c>
      <c r="AX219" s="7"/>
      <c r="AY219">
        <f t="shared" si="209"/>
        <v>0</v>
      </c>
      <c r="AZ219">
        <f t="shared" si="185"/>
        <v>0</v>
      </c>
      <c r="BA219">
        <f t="shared" si="186"/>
        <v>0</v>
      </c>
      <c r="BB219">
        <f t="shared" si="210"/>
        <v>0</v>
      </c>
      <c r="BD219">
        <f t="shared" si="187"/>
        <v>16</v>
      </c>
      <c r="BE219">
        <f t="shared" si="188"/>
        <v>5</v>
      </c>
      <c r="BF219">
        <f t="shared" si="211"/>
        <v>5.2127581410266188E-5</v>
      </c>
      <c r="BG219">
        <f>VLOOKUP(MIN(120,BH219),mortality!$B$4:$H$106,saving_model!BE219+2,FALSE)</f>
        <v>6.2535166728813838E-4</v>
      </c>
      <c r="BH219">
        <f t="shared" si="189"/>
        <v>36</v>
      </c>
      <c r="BI219" s="8">
        <f t="shared" si="212"/>
        <v>1.6821425527395739E-3</v>
      </c>
      <c r="BJ219" s="6">
        <f>VLOOKUP(saving_model!BD219,lapse!$B$4:$C$134,2,FALSE)</f>
        <v>0.02</v>
      </c>
      <c r="BL219">
        <f>discount_curve!K204</f>
        <v>0.80305470591471217</v>
      </c>
    </row>
    <row r="220" spans="1:64" x14ac:dyDescent="0.55000000000000004">
      <c r="A220">
        <f t="shared" si="213"/>
        <v>198</v>
      </c>
      <c r="B220" s="16">
        <f t="shared" ca="1" si="190"/>
        <v>0</v>
      </c>
      <c r="C220" s="16">
        <f t="shared" si="166"/>
        <v>0</v>
      </c>
      <c r="D220">
        <f t="shared" si="191"/>
        <v>0</v>
      </c>
      <c r="E220">
        <f t="shared" ca="1" si="192"/>
        <v>0</v>
      </c>
      <c r="F220" s="19">
        <f t="shared" si="193"/>
        <v>0</v>
      </c>
      <c r="G220">
        <f t="shared" si="167"/>
        <v>0</v>
      </c>
      <c r="H220">
        <f t="shared" si="168"/>
        <v>0</v>
      </c>
      <c r="I220" s="16">
        <f t="shared" si="194"/>
        <v>0</v>
      </c>
      <c r="J220" s="19">
        <f t="shared" si="195"/>
        <v>0</v>
      </c>
      <c r="K220" s="19"/>
      <c r="L220" s="16">
        <f t="shared" si="169"/>
        <v>0</v>
      </c>
      <c r="M220" s="16">
        <f t="shared" ca="1" si="170"/>
        <v>0</v>
      </c>
      <c r="N220" s="16">
        <f t="shared" si="171"/>
        <v>0</v>
      </c>
      <c r="O220" s="16">
        <f t="shared" si="164"/>
        <v>0</v>
      </c>
      <c r="P220" s="16">
        <f t="shared" si="165"/>
        <v>0</v>
      </c>
      <c r="Q220" s="16">
        <f t="shared" ca="1" si="172"/>
        <v>0</v>
      </c>
      <c r="R220">
        <f t="shared" si="173"/>
        <v>0</v>
      </c>
      <c r="S220" s="16">
        <f t="shared" si="174"/>
        <v>0</v>
      </c>
      <c r="T220" s="21">
        <f t="shared" si="175"/>
        <v>0</v>
      </c>
      <c r="U220" s="16">
        <f t="shared" ca="1" si="176"/>
        <v>0</v>
      </c>
      <c r="V220" s="21">
        <f t="shared" ca="1" si="177"/>
        <v>0</v>
      </c>
      <c r="W220" s="16"/>
      <c r="X220" s="16">
        <f t="shared" si="196"/>
        <v>0</v>
      </c>
      <c r="Y220" s="16">
        <f t="shared" si="163"/>
        <v>0</v>
      </c>
      <c r="Z220" s="19">
        <f t="shared" si="178"/>
        <v>0</v>
      </c>
      <c r="AA220" s="15">
        <f t="shared" si="197"/>
        <v>0</v>
      </c>
      <c r="AB220" s="15">
        <f t="shared" si="198"/>
        <v>0</v>
      </c>
      <c r="AC220" s="15">
        <f t="shared" si="199"/>
        <v>0</v>
      </c>
      <c r="AD220" s="15">
        <f t="shared" si="200"/>
        <v>0</v>
      </c>
      <c r="AE220" s="15">
        <f t="shared" si="201"/>
        <v>0</v>
      </c>
      <c r="AF220" s="19">
        <f t="shared" si="202"/>
        <v>0</v>
      </c>
      <c r="AG220" s="20">
        <f t="shared" si="203"/>
        <v>0</v>
      </c>
      <c r="AH220" s="20"/>
      <c r="AI220" s="16">
        <f t="shared" si="179"/>
        <v>0</v>
      </c>
      <c r="AJ220" s="16">
        <f t="shared" si="162"/>
        <v>0</v>
      </c>
      <c r="AK220" s="16">
        <f t="shared" si="204"/>
        <v>0</v>
      </c>
      <c r="AL220" s="16">
        <f t="shared" ca="1" si="205"/>
        <v>0</v>
      </c>
      <c r="AM220" s="17">
        <f ca="1">IF($F$13,OFFSET(product_specs!$I$5,MIN(10,saving_model!BD220),saving_model!$F$15),0)</f>
        <v>0</v>
      </c>
      <c r="AN220" s="16">
        <f t="shared" si="180"/>
        <v>0</v>
      </c>
      <c r="AO220" s="16">
        <f t="shared" si="214"/>
        <v>0</v>
      </c>
      <c r="AP220" s="16">
        <f t="shared" si="181"/>
        <v>0</v>
      </c>
      <c r="AQ220" s="16">
        <f t="shared" si="206"/>
        <v>0</v>
      </c>
      <c r="AR220" s="16">
        <f t="shared" si="207"/>
        <v>0</v>
      </c>
      <c r="AS220" s="15">
        <f t="shared" si="182"/>
        <v>0</v>
      </c>
      <c r="AT220" s="24">
        <f t="shared" si="183"/>
        <v>0</v>
      </c>
      <c r="AU220" s="15">
        <f t="shared" si="208"/>
        <v>0</v>
      </c>
      <c r="AV220" s="22">
        <f>return!Q204</f>
        <v>-1.6165240964889693E-2</v>
      </c>
      <c r="AW220" s="7">
        <f t="shared" si="184"/>
        <v>1.1784269537465473</v>
      </c>
      <c r="AX220" s="7"/>
      <c r="AY220">
        <f t="shared" si="209"/>
        <v>0</v>
      </c>
      <c r="AZ220">
        <f t="shared" si="185"/>
        <v>0</v>
      </c>
      <c r="BA220">
        <f t="shared" si="186"/>
        <v>0</v>
      </c>
      <c r="BB220">
        <f t="shared" si="210"/>
        <v>0</v>
      </c>
      <c r="BD220">
        <f t="shared" si="187"/>
        <v>16</v>
      </c>
      <c r="BE220">
        <f t="shared" si="188"/>
        <v>5</v>
      </c>
      <c r="BF220">
        <f t="shared" si="211"/>
        <v>5.2127581410266188E-5</v>
      </c>
      <c r="BG220">
        <f>VLOOKUP(MIN(120,BH220),mortality!$B$4:$H$106,saving_model!BE220+2,FALSE)</f>
        <v>6.2535166728813838E-4</v>
      </c>
      <c r="BH220">
        <f t="shared" si="189"/>
        <v>36</v>
      </c>
      <c r="BI220" s="8">
        <f t="shared" si="212"/>
        <v>1.6821425527395739E-3</v>
      </c>
      <c r="BJ220" s="6">
        <f>VLOOKUP(saving_model!BD220,lapse!$B$4:$C$134,2,FALSE)</f>
        <v>0.02</v>
      </c>
      <c r="BL220">
        <f>discount_curve!K205</f>
        <v>0.80216111234496457</v>
      </c>
    </row>
    <row r="221" spans="1:64" x14ac:dyDescent="0.55000000000000004">
      <c r="A221">
        <f t="shared" si="213"/>
        <v>199</v>
      </c>
      <c r="B221" s="16">
        <f t="shared" ca="1" si="190"/>
        <v>0</v>
      </c>
      <c r="C221" s="16">
        <f t="shared" si="166"/>
        <v>0</v>
      </c>
      <c r="D221">
        <f t="shared" si="191"/>
        <v>0</v>
      </c>
      <c r="E221">
        <f t="shared" ca="1" si="192"/>
        <v>0</v>
      </c>
      <c r="F221" s="19">
        <f t="shared" si="193"/>
        <v>0</v>
      </c>
      <c r="G221">
        <f t="shared" si="167"/>
        <v>0</v>
      </c>
      <c r="H221">
        <f t="shared" si="168"/>
        <v>0</v>
      </c>
      <c r="I221" s="16">
        <f t="shared" si="194"/>
        <v>0</v>
      </c>
      <c r="J221" s="19">
        <f t="shared" si="195"/>
        <v>0</v>
      </c>
      <c r="K221" s="19"/>
      <c r="L221" s="16">
        <f t="shared" si="169"/>
        <v>0</v>
      </c>
      <c r="M221" s="16">
        <f t="shared" ca="1" si="170"/>
        <v>0</v>
      </c>
      <c r="N221" s="16">
        <f t="shared" si="171"/>
        <v>0</v>
      </c>
      <c r="O221" s="16">
        <f t="shared" si="164"/>
        <v>0</v>
      </c>
      <c r="P221" s="16">
        <f t="shared" si="165"/>
        <v>0</v>
      </c>
      <c r="Q221" s="16">
        <f t="shared" ca="1" si="172"/>
        <v>0</v>
      </c>
      <c r="R221">
        <f t="shared" si="173"/>
        <v>0</v>
      </c>
      <c r="S221" s="16">
        <f t="shared" si="174"/>
        <v>0</v>
      </c>
      <c r="T221" s="21">
        <f t="shared" si="175"/>
        <v>0</v>
      </c>
      <c r="U221" s="16">
        <f t="shared" ca="1" si="176"/>
        <v>0</v>
      </c>
      <c r="V221" s="21">
        <f t="shared" ca="1" si="177"/>
        <v>0</v>
      </c>
      <c r="W221" s="16"/>
      <c r="X221" s="16">
        <f t="shared" si="196"/>
        <v>0</v>
      </c>
      <c r="Y221" s="16">
        <f t="shared" si="163"/>
        <v>0</v>
      </c>
      <c r="Z221" s="19">
        <f t="shared" si="178"/>
        <v>0</v>
      </c>
      <c r="AA221" s="15">
        <f t="shared" si="197"/>
        <v>0</v>
      </c>
      <c r="AB221" s="15">
        <f t="shared" si="198"/>
        <v>0</v>
      </c>
      <c r="AC221" s="15">
        <f t="shared" si="199"/>
        <v>0</v>
      </c>
      <c r="AD221" s="15">
        <f t="shared" si="200"/>
        <v>0</v>
      </c>
      <c r="AE221" s="15">
        <f t="shared" si="201"/>
        <v>0</v>
      </c>
      <c r="AF221" s="19">
        <f t="shared" si="202"/>
        <v>0</v>
      </c>
      <c r="AG221" s="20">
        <f t="shared" si="203"/>
        <v>0</v>
      </c>
      <c r="AH221" s="20"/>
      <c r="AI221" s="16">
        <f t="shared" si="179"/>
        <v>0</v>
      </c>
      <c r="AJ221" s="16">
        <f t="shared" ref="AJ221:AJ284" si="215">$C$13*IF(A221&lt;$C$10*12,1,0)</f>
        <v>0</v>
      </c>
      <c r="AK221" s="16">
        <f t="shared" si="204"/>
        <v>0</v>
      </c>
      <c r="AL221" s="16">
        <f t="shared" ca="1" si="205"/>
        <v>0</v>
      </c>
      <c r="AM221" s="17">
        <f ca="1">IF($F$13,OFFSET(product_specs!$I$5,MIN(10,saving_model!BD221),saving_model!$F$15),0)</f>
        <v>0</v>
      </c>
      <c r="AN221" s="16">
        <f t="shared" si="180"/>
        <v>0</v>
      </c>
      <c r="AO221" s="16">
        <f t="shared" si="214"/>
        <v>0</v>
      </c>
      <c r="AP221" s="16">
        <f t="shared" si="181"/>
        <v>0</v>
      </c>
      <c r="AQ221" s="16">
        <f t="shared" si="206"/>
        <v>0</v>
      </c>
      <c r="AR221" s="16">
        <f t="shared" si="207"/>
        <v>0</v>
      </c>
      <c r="AS221" s="15">
        <f t="shared" si="182"/>
        <v>0</v>
      </c>
      <c r="AT221" s="24">
        <f t="shared" si="183"/>
        <v>0</v>
      </c>
      <c r="AU221" s="15">
        <f t="shared" si="208"/>
        <v>0</v>
      </c>
      <c r="AV221" s="22">
        <f>return!Q205</f>
        <v>4.5780743434089555E-3</v>
      </c>
      <c r="AW221" s="7">
        <f t="shared" si="184"/>
        <v>1.1794045038196528</v>
      </c>
      <c r="AX221" s="7"/>
      <c r="AY221">
        <f t="shared" si="209"/>
        <v>0</v>
      </c>
      <c r="AZ221">
        <f t="shared" si="185"/>
        <v>0</v>
      </c>
      <c r="BA221">
        <f t="shared" si="186"/>
        <v>0</v>
      </c>
      <c r="BB221">
        <f t="shared" si="210"/>
        <v>0</v>
      </c>
      <c r="BD221">
        <f t="shared" si="187"/>
        <v>16</v>
      </c>
      <c r="BE221">
        <f t="shared" si="188"/>
        <v>5</v>
      </c>
      <c r="BF221">
        <f t="shared" si="211"/>
        <v>5.2127581410266188E-5</v>
      </c>
      <c r="BG221">
        <f>VLOOKUP(MIN(120,BH221),mortality!$B$4:$H$106,saving_model!BE221+2,FALSE)</f>
        <v>6.2535166728813838E-4</v>
      </c>
      <c r="BH221">
        <f t="shared" si="189"/>
        <v>36</v>
      </c>
      <c r="BI221" s="8">
        <f t="shared" si="212"/>
        <v>1.6821425527395739E-3</v>
      </c>
      <c r="BJ221" s="6">
        <f>VLOOKUP(saving_model!BD221,lapse!$B$4:$C$134,2,FALSE)</f>
        <v>0.02</v>
      </c>
      <c r="BL221">
        <f>discount_curve!K206</f>
        <v>0.80126851311528102</v>
      </c>
    </row>
    <row r="222" spans="1:64" x14ac:dyDescent="0.55000000000000004">
      <c r="A222">
        <f t="shared" si="213"/>
        <v>200</v>
      </c>
      <c r="B222" s="16">
        <f t="shared" ca="1" si="190"/>
        <v>0</v>
      </c>
      <c r="C222" s="16">
        <f t="shared" si="166"/>
        <v>0</v>
      </c>
      <c r="D222">
        <f t="shared" si="191"/>
        <v>0</v>
      </c>
      <c r="E222">
        <f t="shared" ca="1" si="192"/>
        <v>0</v>
      </c>
      <c r="F222" s="19">
        <f t="shared" si="193"/>
        <v>0</v>
      </c>
      <c r="G222">
        <f t="shared" si="167"/>
        <v>0</v>
      </c>
      <c r="H222">
        <f t="shared" si="168"/>
        <v>0</v>
      </c>
      <c r="I222" s="16">
        <f t="shared" si="194"/>
        <v>0</v>
      </c>
      <c r="J222" s="19">
        <f t="shared" si="195"/>
        <v>0</v>
      </c>
      <c r="K222" s="19"/>
      <c r="L222" s="16">
        <f t="shared" si="169"/>
        <v>0</v>
      </c>
      <c r="M222" s="16">
        <f t="shared" ca="1" si="170"/>
        <v>0</v>
      </c>
      <c r="N222" s="16">
        <f t="shared" si="171"/>
        <v>0</v>
      </c>
      <c r="O222" s="16">
        <f t="shared" si="164"/>
        <v>0</v>
      </c>
      <c r="P222" s="16">
        <f t="shared" si="165"/>
        <v>0</v>
      </c>
      <c r="Q222" s="16">
        <f t="shared" ca="1" si="172"/>
        <v>0</v>
      </c>
      <c r="R222">
        <f t="shared" si="173"/>
        <v>0</v>
      </c>
      <c r="S222" s="16">
        <f t="shared" si="174"/>
        <v>0</v>
      </c>
      <c r="T222" s="21">
        <f t="shared" si="175"/>
        <v>0</v>
      </c>
      <c r="U222" s="16">
        <f t="shared" ca="1" si="176"/>
        <v>0</v>
      </c>
      <c r="V222" s="21">
        <f t="shared" ca="1" si="177"/>
        <v>0</v>
      </c>
      <c r="W222" s="16"/>
      <c r="X222" s="16">
        <f t="shared" si="196"/>
        <v>0</v>
      </c>
      <c r="Y222" s="16">
        <f t="shared" si="163"/>
        <v>0</v>
      </c>
      <c r="Z222" s="19">
        <f t="shared" si="178"/>
        <v>0</v>
      </c>
      <c r="AA222" s="15">
        <f t="shared" si="197"/>
        <v>0</v>
      </c>
      <c r="AB222" s="15">
        <f t="shared" si="198"/>
        <v>0</v>
      </c>
      <c r="AC222" s="15">
        <f t="shared" si="199"/>
        <v>0</v>
      </c>
      <c r="AD222" s="15">
        <f t="shared" si="200"/>
        <v>0</v>
      </c>
      <c r="AE222" s="15">
        <f t="shared" si="201"/>
        <v>0</v>
      </c>
      <c r="AF222" s="19">
        <f t="shared" si="202"/>
        <v>0</v>
      </c>
      <c r="AG222" s="20">
        <f t="shared" si="203"/>
        <v>0</v>
      </c>
      <c r="AH222" s="20"/>
      <c r="AI222" s="16">
        <f t="shared" si="179"/>
        <v>0</v>
      </c>
      <c r="AJ222" s="16">
        <f t="shared" si="215"/>
        <v>0</v>
      </c>
      <c r="AK222" s="16">
        <f t="shared" si="204"/>
        <v>0</v>
      </c>
      <c r="AL222" s="16">
        <f t="shared" ca="1" si="205"/>
        <v>0</v>
      </c>
      <c r="AM222" s="17">
        <f ca="1">IF($F$13,OFFSET(product_specs!$I$5,MIN(10,saving_model!BD222),saving_model!$F$15),0)</f>
        <v>0</v>
      </c>
      <c r="AN222" s="16">
        <f t="shared" si="180"/>
        <v>0</v>
      </c>
      <c r="AO222" s="16">
        <f t="shared" si="214"/>
        <v>0</v>
      </c>
      <c r="AP222" s="16">
        <f t="shared" si="181"/>
        <v>0</v>
      </c>
      <c r="AQ222" s="16">
        <f t="shared" si="206"/>
        <v>0</v>
      </c>
      <c r="AR222" s="16">
        <f t="shared" si="207"/>
        <v>0</v>
      </c>
      <c r="AS222" s="15">
        <f t="shared" si="182"/>
        <v>0</v>
      </c>
      <c r="AT222" s="24">
        <f t="shared" si="183"/>
        <v>0</v>
      </c>
      <c r="AU222" s="15">
        <f t="shared" si="208"/>
        <v>0</v>
      </c>
      <c r="AV222" s="22">
        <f>return!Q206</f>
        <v>-2.9157628101801336E-3</v>
      </c>
      <c r="AW222" s="7">
        <f t="shared" si="184"/>
        <v>1.1803828648078027</v>
      </c>
      <c r="AX222" s="7"/>
      <c r="AY222">
        <f t="shared" si="209"/>
        <v>0</v>
      </c>
      <c r="AZ222">
        <f t="shared" si="185"/>
        <v>0</v>
      </c>
      <c r="BA222">
        <f t="shared" si="186"/>
        <v>0</v>
      </c>
      <c r="BB222">
        <f t="shared" si="210"/>
        <v>0</v>
      </c>
      <c r="BD222">
        <f t="shared" si="187"/>
        <v>16</v>
      </c>
      <c r="BE222">
        <f t="shared" si="188"/>
        <v>5</v>
      </c>
      <c r="BF222">
        <f t="shared" si="211"/>
        <v>5.2127581410266188E-5</v>
      </c>
      <c r="BG222">
        <f>VLOOKUP(MIN(120,BH222),mortality!$B$4:$H$106,saving_model!BE222+2,FALSE)</f>
        <v>6.2535166728813838E-4</v>
      </c>
      <c r="BH222">
        <f t="shared" si="189"/>
        <v>36</v>
      </c>
      <c r="BI222" s="8">
        <f t="shared" si="212"/>
        <v>1.6821425527395739E-3</v>
      </c>
      <c r="BJ222" s="6">
        <f>VLOOKUP(saving_model!BD222,lapse!$B$4:$C$134,2,FALSE)</f>
        <v>0.02</v>
      </c>
      <c r="BL222">
        <f>discount_curve!K207</f>
        <v>0.80037690711921705</v>
      </c>
    </row>
    <row r="223" spans="1:64" x14ac:dyDescent="0.55000000000000004">
      <c r="A223">
        <f t="shared" si="213"/>
        <v>201</v>
      </c>
      <c r="B223" s="16">
        <f t="shared" ca="1" si="190"/>
        <v>0</v>
      </c>
      <c r="C223" s="16">
        <f t="shared" si="166"/>
        <v>0</v>
      </c>
      <c r="D223">
        <f t="shared" si="191"/>
        <v>0</v>
      </c>
      <c r="E223">
        <f t="shared" ca="1" si="192"/>
        <v>0</v>
      </c>
      <c r="F223" s="19">
        <f t="shared" si="193"/>
        <v>0</v>
      </c>
      <c r="G223">
        <f t="shared" si="167"/>
        <v>0</v>
      </c>
      <c r="H223">
        <f t="shared" si="168"/>
        <v>0</v>
      </c>
      <c r="I223" s="16">
        <f t="shared" si="194"/>
        <v>0</v>
      </c>
      <c r="J223" s="19">
        <f t="shared" si="195"/>
        <v>0</v>
      </c>
      <c r="K223" s="19"/>
      <c r="L223" s="16">
        <f t="shared" si="169"/>
        <v>0</v>
      </c>
      <c r="M223" s="16">
        <f t="shared" ca="1" si="170"/>
        <v>0</v>
      </c>
      <c r="N223" s="16">
        <f t="shared" si="171"/>
        <v>0</v>
      </c>
      <c r="O223" s="16">
        <f t="shared" si="164"/>
        <v>0</v>
      </c>
      <c r="P223" s="16">
        <f t="shared" si="165"/>
        <v>0</v>
      </c>
      <c r="Q223" s="16">
        <f t="shared" ca="1" si="172"/>
        <v>0</v>
      </c>
      <c r="R223">
        <f t="shared" si="173"/>
        <v>0</v>
      </c>
      <c r="S223" s="16">
        <f t="shared" si="174"/>
        <v>0</v>
      </c>
      <c r="T223" s="21">
        <f t="shared" si="175"/>
        <v>0</v>
      </c>
      <c r="U223" s="16">
        <f t="shared" ca="1" si="176"/>
        <v>0</v>
      </c>
      <c r="V223" s="21">
        <f t="shared" ca="1" si="177"/>
        <v>0</v>
      </c>
      <c r="W223" s="16"/>
      <c r="X223" s="16">
        <f t="shared" si="196"/>
        <v>0</v>
      </c>
      <c r="Y223" s="16">
        <f t="shared" si="163"/>
        <v>0</v>
      </c>
      <c r="Z223" s="19">
        <f t="shared" si="178"/>
        <v>0</v>
      </c>
      <c r="AA223" s="15">
        <f t="shared" si="197"/>
        <v>0</v>
      </c>
      <c r="AB223" s="15">
        <f t="shared" si="198"/>
        <v>0</v>
      </c>
      <c r="AC223" s="15">
        <f t="shared" si="199"/>
        <v>0</v>
      </c>
      <c r="AD223" s="15">
        <f t="shared" si="200"/>
        <v>0</v>
      </c>
      <c r="AE223" s="15">
        <f t="shared" si="201"/>
        <v>0</v>
      </c>
      <c r="AF223" s="19">
        <f t="shared" si="202"/>
        <v>0</v>
      </c>
      <c r="AG223" s="20">
        <f t="shared" si="203"/>
        <v>0</v>
      </c>
      <c r="AH223" s="20"/>
      <c r="AI223" s="16">
        <f t="shared" si="179"/>
        <v>0</v>
      </c>
      <c r="AJ223" s="16">
        <f t="shared" si="215"/>
        <v>0</v>
      </c>
      <c r="AK223" s="16">
        <f t="shared" si="204"/>
        <v>0</v>
      </c>
      <c r="AL223" s="16">
        <f t="shared" ca="1" si="205"/>
        <v>0</v>
      </c>
      <c r="AM223" s="17">
        <f ca="1">IF($F$13,OFFSET(product_specs!$I$5,MIN(10,saving_model!BD223),saving_model!$F$15),0)</f>
        <v>0</v>
      </c>
      <c r="AN223" s="16">
        <f t="shared" si="180"/>
        <v>0</v>
      </c>
      <c r="AO223" s="16">
        <f t="shared" si="214"/>
        <v>0</v>
      </c>
      <c r="AP223" s="16">
        <f t="shared" si="181"/>
        <v>0</v>
      </c>
      <c r="AQ223" s="16">
        <f t="shared" si="206"/>
        <v>0</v>
      </c>
      <c r="AR223" s="16">
        <f t="shared" si="207"/>
        <v>0</v>
      </c>
      <c r="AS223" s="15">
        <f t="shared" si="182"/>
        <v>0</v>
      </c>
      <c r="AT223" s="24">
        <f t="shared" si="183"/>
        <v>0</v>
      </c>
      <c r="AU223" s="15">
        <f t="shared" si="208"/>
        <v>0</v>
      </c>
      <c r="AV223" s="22">
        <f>return!Q207</f>
        <v>-1.947147433390084E-3</v>
      </c>
      <c r="AW223" s="7">
        <f t="shared" si="184"/>
        <v>1.181362037383682</v>
      </c>
      <c r="AX223" s="7"/>
      <c r="AY223">
        <f t="shared" si="209"/>
        <v>0</v>
      </c>
      <c r="AZ223">
        <f t="shared" si="185"/>
        <v>0</v>
      </c>
      <c r="BA223">
        <f t="shared" si="186"/>
        <v>0</v>
      </c>
      <c r="BB223">
        <f t="shared" si="210"/>
        <v>0</v>
      </c>
      <c r="BD223">
        <f t="shared" si="187"/>
        <v>16</v>
      </c>
      <c r="BE223">
        <f t="shared" si="188"/>
        <v>5</v>
      </c>
      <c r="BF223">
        <f t="shared" si="211"/>
        <v>5.2127581410266188E-5</v>
      </c>
      <c r="BG223">
        <f>VLOOKUP(MIN(120,BH223),mortality!$B$4:$H$106,saving_model!BE223+2,FALSE)</f>
        <v>6.2535166728813838E-4</v>
      </c>
      <c r="BH223">
        <f t="shared" si="189"/>
        <v>36</v>
      </c>
      <c r="BI223" s="8">
        <f t="shared" si="212"/>
        <v>1.6821425527395739E-3</v>
      </c>
      <c r="BJ223" s="6">
        <f>VLOOKUP(saving_model!BD223,lapse!$B$4:$C$134,2,FALSE)</f>
        <v>0.02</v>
      </c>
      <c r="BL223">
        <f>discount_curve!K208</f>
        <v>0.7994862932515584</v>
      </c>
    </row>
    <row r="224" spans="1:64" x14ac:dyDescent="0.55000000000000004">
      <c r="A224">
        <f t="shared" si="213"/>
        <v>202</v>
      </c>
      <c r="B224" s="16">
        <f t="shared" ca="1" si="190"/>
        <v>0</v>
      </c>
      <c r="C224" s="16">
        <f t="shared" si="166"/>
        <v>0</v>
      </c>
      <c r="D224">
        <f t="shared" si="191"/>
        <v>0</v>
      </c>
      <c r="E224">
        <f t="shared" ca="1" si="192"/>
        <v>0</v>
      </c>
      <c r="F224" s="19">
        <f t="shared" si="193"/>
        <v>0</v>
      </c>
      <c r="G224">
        <f t="shared" si="167"/>
        <v>0</v>
      </c>
      <c r="H224">
        <f t="shared" si="168"/>
        <v>0</v>
      </c>
      <c r="I224" s="16">
        <f t="shared" si="194"/>
        <v>0</v>
      </c>
      <c r="J224" s="19">
        <f t="shared" si="195"/>
        <v>0</v>
      </c>
      <c r="K224" s="19"/>
      <c r="L224" s="16">
        <f t="shared" si="169"/>
        <v>0</v>
      </c>
      <c r="M224" s="16">
        <f t="shared" ca="1" si="170"/>
        <v>0</v>
      </c>
      <c r="N224" s="16">
        <f t="shared" si="171"/>
        <v>0</v>
      </c>
      <c r="O224" s="16">
        <f t="shared" si="164"/>
        <v>0</v>
      </c>
      <c r="P224" s="16">
        <f t="shared" si="165"/>
        <v>0</v>
      </c>
      <c r="Q224" s="16">
        <f t="shared" ca="1" si="172"/>
        <v>0</v>
      </c>
      <c r="R224">
        <f t="shared" si="173"/>
        <v>0</v>
      </c>
      <c r="S224" s="16">
        <f t="shared" si="174"/>
        <v>0</v>
      </c>
      <c r="T224" s="21">
        <f t="shared" si="175"/>
        <v>0</v>
      </c>
      <c r="U224" s="16">
        <f t="shared" ca="1" si="176"/>
        <v>0</v>
      </c>
      <c r="V224" s="21">
        <f t="shared" ca="1" si="177"/>
        <v>0</v>
      </c>
      <c r="W224" s="16"/>
      <c r="X224" s="16">
        <f t="shared" si="196"/>
        <v>0</v>
      </c>
      <c r="Y224" s="16">
        <f t="shared" si="163"/>
        <v>0</v>
      </c>
      <c r="Z224" s="19">
        <f t="shared" si="178"/>
        <v>0</v>
      </c>
      <c r="AA224" s="15">
        <f t="shared" si="197"/>
        <v>0</v>
      </c>
      <c r="AB224" s="15">
        <f t="shared" si="198"/>
        <v>0</v>
      </c>
      <c r="AC224" s="15">
        <f t="shared" si="199"/>
        <v>0</v>
      </c>
      <c r="AD224" s="15">
        <f t="shared" si="200"/>
        <v>0</v>
      </c>
      <c r="AE224" s="15">
        <f t="shared" si="201"/>
        <v>0</v>
      </c>
      <c r="AF224" s="19">
        <f t="shared" si="202"/>
        <v>0</v>
      </c>
      <c r="AG224" s="20">
        <f t="shared" si="203"/>
        <v>0</v>
      </c>
      <c r="AH224" s="20"/>
      <c r="AI224" s="16">
        <f t="shared" si="179"/>
        <v>0</v>
      </c>
      <c r="AJ224" s="16">
        <f t="shared" si="215"/>
        <v>0</v>
      </c>
      <c r="AK224" s="16">
        <f t="shared" si="204"/>
        <v>0</v>
      </c>
      <c r="AL224" s="16">
        <f t="shared" ca="1" si="205"/>
        <v>0</v>
      </c>
      <c r="AM224" s="17">
        <f ca="1">IF($F$13,OFFSET(product_specs!$I$5,MIN(10,saving_model!BD224),saving_model!$F$15),0)</f>
        <v>0</v>
      </c>
      <c r="AN224" s="16">
        <f t="shared" si="180"/>
        <v>0</v>
      </c>
      <c r="AO224" s="16">
        <f t="shared" si="214"/>
        <v>0</v>
      </c>
      <c r="AP224" s="16">
        <f t="shared" si="181"/>
        <v>0</v>
      </c>
      <c r="AQ224" s="16">
        <f t="shared" si="206"/>
        <v>0</v>
      </c>
      <c r="AR224" s="16">
        <f t="shared" si="207"/>
        <v>0</v>
      </c>
      <c r="AS224" s="15">
        <f t="shared" si="182"/>
        <v>0</v>
      </c>
      <c r="AT224" s="24">
        <f t="shared" si="183"/>
        <v>0</v>
      </c>
      <c r="AU224" s="15">
        <f t="shared" si="208"/>
        <v>0</v>
      </c>
      <c r="AV224" s="22">
        <f>return!Q208</f>
        <v>-1.1032347728119118E-2</v>
      </c>
      <c r="AW224" s="7">
        <f t="shared" si="184"/>
        <v>1.1823420222205334</v>
      </c>
      <c r="AX224" s="7"/>
      <c r="AY224">
        <f t="shared" si="209"/>
        <v>0</v>
      </c>
      <c r="AZ224">
        <f t="shared" si="185"/>
        <v>0</v>
      </c>
      <c r="BA224">
        <f t="shared" si="186"/>
        <v>0</v>
      </c>
      <c r="BB224">
        <f t="shared" si="210"/>
        <v>0</v>
      </c>
      <c r="BD224">
        <f t="shared" si="187"/>
        <v>16</v>
      </c>
      <c r="BE224">
        <f t="shared" si="188"/>
        <v>5</v>
      </c>
      <c r="BF224">
        <f t="shared" si="211"/>
        <v>5.2127581410266188E-5</v>
      </c>
      <c r="BG224">
        <f>VLOOKUP(MIN(120,BH224),mortality!$B$4:$H$106,saving_model!BE224+2,FALSE)</f>
        <v>6.2535166728813838E-4</v>
      </c>
      <c r="BH224">
        <f t="shared" si="189"/>
        <v>36</v>
      </c>
      <c r="BI224" s="8">
        <f t="shared" si="212"/>
        <v>1.6821425527395739E-3</v>
      </c>
      <c r="BJ224" s="6">
        <f>VLOOKUP(saving_model!BD224,lapse!$B$4:$C$134,2,FALSE)</f>
        <v>0.02</v>
      </c>
      <c r="BL224">
        <f>discount_curve!K209</f>
        <v>0.79859667040832116</v>
      </c>
    </row>
    <row r="225" spans="1:64" x14ac:dyDescent="0.55000000000000004">
      <c r="A225">
        <f t="shared" si="213"/>
        <v>203</v>
      </c>
      <c r="B225" s="16">
        <f t="shared" ca="1" si="190"/>
        <v>0</v>
      </c>
      <c r="C225" s="16">
        <f t="shared" si="166"/>
        <v>0</v>
      </c>
      <c r="D225">
        <f t="shared" si="191"/>
        <v>0</v>
      </c>
      <c r="E225">
        <f t="shared" ca="1" si="192"/>
        <v>0</v>
      </c>
      <c r="F225" s="19">
        <f t="shared" si="193"/>
        <v>0</v>
      </c>
      <c r="G225">
        <f t="shared" si="167"/>
        <v>0</v>
      </c>
      <c r="H225">
        <f t="shared" si="168"/>
        <v>0</v>
      </c>
      <c r="I225" s="16">
        <f t="shared" si="194"/>
        <v>0</v>
      </c>
      <c r="J225" s="19">
        <f t="shared" si="195"/>
        <v>0</v>
      </c>
      <c r="K225" s="19"/>
      <c r="L225" s="16">
        <f t="shared" si="169"/>
        <v>0</v>
      </c>
      <c r="M225" s="16">
        <f t="shared" ca="1" si="170"/>
        <v>0</v>
      </c>
      <c r="N225" s="16">
        <f t="shared" si="171"/>
        <v>0</v>
      </c>
      <c r="O225" s="16">
        <f t="shared" si="164"/>
        <v>0</v>
      </c>
      <c r="P225" s="16">
        <f t="shared" si="165"/>
        <v>0</v>
      </c>
      <c r="Q225" s="16">
        <f t="shared" ca="1" si="172"/>
        <v>0</v>
      </c>
      <c r="R225">
        <f t="shared" si="173"/>
        <v>0</v>
      </c>
      <c r="S225" s="16">
        <f t="shared" si="174"/>
        <v>0</v>
      </c>
      <c r="T225" s="21">
        <f t="shared" si="175"/>
        <v>0</v>
      </c>
      <c r="U225" s="16">
        <f t="shared" ca="1" si="176"/>
        <v>0</v>
      </c>
      <c r="V225" s="21">
        <f t="shared" ca="1" si="177"/>
        <v>0</v>
      </c>
      <c r="W225" s="16"/>
      <c r="X225" s="16">
        <f t="shared" si="196"/>
        <v>0</v>
      </c>
      <c r="Y225" s="16">
        <f t="shared" si="163"/>
        <v>0</v>
      </c>
      <c r="Z225" s="19">
        <f t="shared" si="178"/>
        <v>0</v>
      </c>
      <c r="AA225" s="15">
        <f t="shared" si="197"/>
        <v>0</v>
      </c>
      <c r="AB225" s="15">
        <f t="shared" si="198"/>
        <v>0</v>
      </c>
      <c r="AC225" s="15">
        <f t="shared" si="199"/>
        <v>0</v>
      </c>
      <c r="AD225" s="15">
        <f t="shared" si="200"/>
        <v>0</v>
      </c>
      <c r="AE225" s="15">
        <f t="shared" si="201"/>
        <v>0</v>
      </c>
      <c r="AF225" s="19">
        <f t="shared" si="202"/>
        <v>0</v>
      </c>
      <c r="AG225" s="20">
        <f t="shared" si="203"/>
        <v>0</v>
      </c>
      <c r="AH225" s="20"/>
      <c r="AI225" s="16">
        <f t="shared" si="179"/>
        <v>0</v>
      </c>
      <c r="AJ225" s="16">
        <f t="shared" si="215"/>
        <v>0</v>
      </c>
      <c r="AK225" s="16">
        <f t="shared" si="204"/>
        <v>0</v>
      </c>
      <c r="AL225" s="16">
        <f t="shared" ca="1" si="205"/>
        <v>0</v>
      </c>
      <c r="AM225" s="17">
        <f ca="1">IF($F$13,OFFSET(product_specs!$I$5,MIN(10,saving_model!BD225),saving_model!$F$15),0)</f>
        <v>0</v>
      </c>
      <c r="AN225" s="16">
        <f t="shared" si="180"/>
        <v>0</v>
      </c>
      <c r="AO225" s="16">
        <f t="shared" si="214"/>
        <v>0</v>
      </c>
      <c r="AP225" s="16">
        <f t="shared" si="181"/>
        <v>0</v>
      </c>
      <c r="AQ225" s="16">
        <f t="shared" si="206"/>
        <v>0</v>
      </c>
      <c r="AR225" s="16">
        <f t="shared" si="207"/>
        <v>0</v>
      </c>
      <c r="AS225" s="15">
        <f t="shared" si="182"/>
        <v>0</v>
      </c>
      <c r="AT225" s="24">
        <f t="shared" si="183"/>
        <v>0</v>
      </c>
      <c r="AU225" s="15">
        <f t="shared" si="208"/>
        <v>0</v>
      </c>
      <c r="AV225" s="22">
        <f>return!Q209</f>
        <v>1.3309357847750558E-3</v>
      </c>
      <c r="AW225" s="7">
        <f t="shared" si="184"/>
        <v>1.1833228199921584</v>
      </c>
      <c r="AX225" s="7"/>
      <c r="AY225">
        <f t="shared" si="209"/>
        <v>0</v>
      </c>
      <c r="AZ225">
        <f t="shared" si="185"/>
        <v>0</v>
      </c>
      <c r="BA225">
        <f t="shared" si="186"/>
        <v>0</v>
      </c>
      <c r="BB225">
        <f t="shared" si="210"/>
        <v>0</v>
      </c>
      <c r="BD225">
        <f t="shared" si="187"/>
        <v>16</v>
      </c>
      <c r="BE225">
        <f t="shared" si="188"/>
        <v>5</v>
      </c>
      <c r="BF225">
        <f t="shared" si="211"/>
        <v>5.2127581410266188E-5</v>
      </c>
      <c r="BG225">
        <f>VLOOKUP(MIN(120,BH225),mortality!$B$4:$H$106,saving_model!BE225+2,FALSE)</f>
        <v>6.2535166728813838E-4</v>
      </c>
      <c r="BH225">
        <f t="shared" si="189"/>
        <v>36</v>
      </c>
      <c r="BI225" s="8">
        <f t="shared" si="212"/>
        <v>1.6821425527395739E-3</v>
      </c>
      <c r="BJ225" s="6">
        <f>VLOOKUP(saving_model!BD225,lapse!$B$4:$C$134,2,FALSE)</f>
        <v>0.02</v>
      </c>
      <c r="BL225">
        <f>discount_curve!K210</f>
        <v>0.79770803748674945</v>
      </c>
    </row>
    <row r="226" spans="1:64" x14ac:dyDescent="0.55000000000000004">
      <c r="A226">
        <f t="shared" si="213"/>
        <v>204</v>
      </c>
      <c r="B226" s="16">
        <f t="shared" ca="1" si="190"/>
        <v>0</v>
      </c>
      <c r="C226" s="16">
        <f t="shared" si="166"/>
        <v>0</v>
      </c>
      <c r="D226">
        <f t="shared" si="191"/>
        <v>0</v>
      </c>
      <c r="E226">
        <f t="shared" ca="1" si="192"/>
        <v>0</v>
      </c>
      <c r="F226" s="19">
        <f t="shared" si="193"/>
        <v>0</v>
      </c>
      <c r="G226">
        <f t="shared" si="167"/>
        <v>0</v>
      </c>
      <c r="H226">
        <f t="shared" si="168"/>
        <v>0</v>
      </c>
      <c r="I226" s="16">
        <f t="shared" si="194"/>
        <v>0</v>
      </c>
      <c r="J226" s="19">
        <f t="shared" si="195"/>
        <v>0</v>
      </c>
      <c r="K226" s="19"/>
      <c r="L226" s="16">
        <f t="shared" si="169"/>
        <v>0</v>
      </c>
      <c r="M226" s="16">
        <f t="shared" ca="1" si="170"/>
        <v>0</v>
      </c>
      <c r="N226" s="16">
        <f t="shared" si="171"/>
        <v>0</v>
      </c>
      <c r="O226" s="16">
        <f t="shared" si="164"/>
        <v>0</v>
      </c>
      <c r="P226" s="16">
        <f t="shared" si="165"/>
        <v>0</v>
      </c>
      <c r="Q226" s="16">
        <f t="shared" ca="1" si="172"/>
        <v>0</v>
      </c>
      <c r="R226">
        <f t="shared" si="173"/>
        <v>0</v>
      </c>
      <c r="S226" s="16">
        <f t="shared" si="174"/>
        <v>0</v>
      </c>
      <c r="T226" s="21">
        <f t="shared" si="175"/>
        <v>0</v>
      </c>
      <c r="U226" s="16">
        <f t="shared" ca="1" si="176"/>
        <v>0</v>
      </c>
      <c r="V226" s="21">
        <f t="shared" ca="1" si="177"/>
        <v>0</v>
      </c>
      <c r="W226" s="16"/>
      <c r="X226" s="16">
        <f t="shared" si="196"/>
        <v>0</v>
      </c>
      <c r="Y226" s="16">
        <f t="shared" si="163"/>
        <v>0</v>
      </c>
      <c r="Z226" s="19">
        <f t="shared" si="178"/>
        <v>0</v>
      </c>
      <c r="AA226" s="15">
        <f t="shared" si="197"/>
        <v>0</v>
      </c>
      <c r="AB226" s="15">
        <f t="shared" si="198"/>
        <v>0</v>
      </c>
      <c r="AC226" s="15">
        <f t="shared" si="199"/>
        <v>0</v>
      </c>
      <c r="AD226" s="15">
        <f t="shared" si="200"/>
        <v>0</v>
      </c>
      <c r="AE226" s="15">
        <f t="shared" si="201"/>
        <v>0</v>
      </c>
      <c r="AF226" s="19">
        <f t="shared" si="202"/>
        <v>0</v>
      </c>
      <c r="AG226" s="20">
        <f t="shared" si="203"/>
        <v>0</v>
      </c>
      <c r="AH226" s="20"/>
      <c r="AI226" s="16">
        <f t="shared" si="179"/>
        <v>0</v>
      </c>
      <c r="AJ226" s="16">
        <f t="shared" si="215"/>
        <v>0</v>
      </c>
      <c r="AK226" s="16">
        <f t="shared" si="204"/>
        <v>0</v>
      </c>
      <c r="AL226" s="16">
        <f t="shared" ca="1" si="205"/>
        <v>0</v>
      </c>
      <c r="AM226" s="17">
        <f ca="1">IF($F$13,OFFSET(product_specs!$I$5,MIN(10,saving_model!BD226),saving_model!$F$15),0)</f>
        <v>0</v>
      </c>
      <c r="AN226" s="16">
        <f t="shared" si="180"/>
        <v>0</v>
      </c>
      <c r="AO226" s="16">
        <f t="shared" si="214"/>
        <v>0</v>
      </c>
      <c r="AP226" s="16">
        <f t="shared" si="181"/>
        <v>0</v>
      </c>
      <c r="AQ226" s="16">
        <f t="shared" si="206"/>
        <v>0</v>
      </c>
      <c r="AR226" s="16">
        <f t="shared" si="207"/>
        <v>0</v>
      </c>
      <c r="AS226" s="15">
        <f t="shared" si="182"/>
        <v>0</v>
      </c>
      <c r="AT226" s="24">
        <f t="shared" si="183"/>
        <v>0</v>
      </c>
      <c r="AU226" s="15">
        <f t="shared" si="208"/>
        <v>0</v>
      </c>
      <c r="AV226" s="22">
        <f>return!Q210</f>
        <v>9.8582798674733407E-3</v>
      </c>
      <c r="AW226" s="7">
        <f t="shared" si="184"/>
        <v>1.1843044313729174</v>
      </c>
      <c r="AX226" s="7"/>
      <c r="AY226">
        <f t="shared" si="209"/>
        <v>0</v>
      </c>
      <c r="AZ226">
        <f t="shared" si="185"/>
        <v>0</v>
      </c>
      <c r="BA226">
        <f t="shared" si="186"/>
        <v>0</v>
      </c>
      <c r="BB226">
        <f t="shared" si="210"/>
        <v>0</v>
      </c>
      <c r="BD226">
        <f t="shared" si="187"/>
        <v>17</v>
      </c>
      <c r="BE226">
        <f t="shared" si="188"/>
        <v>5</v>
      </c>
      <c r="BF226">
        <f t="shared" si="211"/>
        <v>5.4321883803165605E-5</v>
      </c>
      <c r="BG226">
        <f>VLOOKUP(MIN(120,BH226),mortality!$B$4:$H$106,saving_model!BE226+2,FALSE)</f>
        <v>6.5166788367360053E-4</v>
      </c>
      <c r="BH226">
        <f t="shared" si="189"/>
        <v>37</v>
      </c>
      <c r="BI226" s="8">
        <f t="shared" si="212"/>
        <v>1.6821425527395739E-3</v>
      </c>
      <c r="BJ226" s="6">
        <f>VLOOKUP(saving_model!BD226,lapse!$B$4:$C$134,2,FALSE)</f>
        <v>0.02</v>
      </c>
      <c r="BL226">
        <f>discount_curve!K211</f>
        <v>0.79508479545227972</v>
      </c>
    </row>
    <row r="227" spans="1:64" x14ac:dyDescent="0.55000000000000004">
      <c r="A227">
        <f t="shared" si="213"/>
        <v>205</v>
      </c>
      <c r="B227" s="16">
        <f t="shared" ca="1" si="190"/>
        <v>0</v>
      </c>
      <c r="C227" s="16">
        <f t="shared" si="166"/>
        <v>0</v>
      </c>
      <c r="D227">
        <f t="shared" si="191"/>
        <v>0</v>
      </c>
      <c r="E227">
        <f t="shared" ca="1" si="192"/>
        <v>0</v>
      </c>
      <c r="F227" s="19">
        <f t="shared" si="193"/>
        <v>0</v>
      </c>
      <c r="G227">
        <f t="shared" si="167"/>
        <v>0</v>
      </c>
      <c r="H227">
        <f t="shared" si="168"/>
        <v>0</v>
      </c>
      <c r="I227" s="16">
        <f t="shared" si="194"/>
        <v>0</v>
      </c>
      <c r="J227" s="19">
        <f t="shared" si="195"/>
        <v>0</v>
      </c>
      <c r="K227" s="19"/>
      <c r="L227" s="16">
        <f t="shared" si="169"/>
        <v>0</v>
      </c>
      <c r="M227" s="16">
        <f t="shared" ca="1" si="170"/>
        <v>0</v>
      </c>
      <c r="N227" s="16">
        <f t="shared" si="171"/>
        <v>0</v>
      </c>
      <c r="O227" s="16">
        <f t="shared" si="164"/>
        <v>0</v>
      </c>
      <c r="P227" s="16">
        <f t="shared" si="165"/>
        <v>0</v>
      </c>
      <c r="Q227" s="16">
        <f t="shared" ca="1" si="172"/>
        <v>0</v>
      </c>
      <c r="R227">
        <f t="shared" si="173"/>
        <v>0</v>
      </c>
      <c r="S227" s="16">
        <f t="shared" si="174"/>
        <v>0</v>
      </c>
      <c r="T227" s="21">
        <f t="shared" si="175"/>
        <v>0</v>
      </c>
      <c r="U227" s="16">
        <f t="shared" ca="1" si="176"/>
        <v>0</v>
      </c>
      <c r="V227" s="21">
        <f t="shared" ca="1" si="177"/>
        <v>0</v>
      </c>
      <c r="W227" s="16"/>
      <c r="X227" s="16">
        <f t="shared" si="196"/>
        <v>0</v>
      </c>
      <c r="Y227" s="16">
        <f t="shared" si="163"/>
        <v>0</v>
      </c>
      <c r="Z227" s="19">
        <f t="shared" si="178"/>
        <v>0</v>
      </c>
      <c r="AA227" s="15">
        <f t="shared" si="197"/>
        <v>0</v>
      </c>
      <c r="AB227" s="15">
        <f t="shared" si="198"/>
        <v>0</v>
      </c>
      <c r="AC227" s="15">
        <f t="shared" si="199"/>
        <v>0</v>
      </c>
      <c r="AD227" s="15">
        <f t="shared" si="200"/>
        <v>0</v>
      </c>
      <c r="AE227" s="15">
        <f t="shared" si="201"/>
        <v>0</v>
      </c>
      <c r="AF227" s="19">
        <f t="shared" si="202"/>
        <v>0</v>
      </c>
      <c r="AG227" s="20">
        <f t="shared" si="203"/>
        <v>0</v>
      </c>
      <c r="AH227" s="20"/>
      <c r="AI227" s="16">
        <f t="shared" si="179"/>
        <v>0</v>
      </c>
      <c r="AJ227" s="16">
        <f t="shared" si="215"/>
        <v>0</v>
      </c>
      <c r="AK227" s="16">
        <f t="shared" si="204"/>
        <v>0</v>
      </c>
      <c r="AL227" s="16">
        <f t="shared" ca="1" si="205"/>
        <v>0</v>
      </c>
      <c r="AM227" s="17">
        <f ca="1">IF($F$13,OFFSET(product_specs!$I$5,MIN(10,saving_model!BD227),saving_model!$F$15),0)</f>
        <v>0</v>
      </c>
      <c r="AN227" s="16">
        <f t="shared" si="180"/>
        <v>0</v>
      </c>
      <c r="AO227" s="16">
        <f t="shared" si="214"/>
        <v>0</v>
      </c>
      <c r="AP227" s="16">
        <f t="shared" si="181"/>
        <v>0</v>
      </c>
      <c r="AQ227" s="16">
        <f t="shared" si="206"/>
        <v>0</v>
      </c>
      <c r="AR227" s="16">
        <f t="shared" si="207"/>
        <v>0</v>
      </c>
      <c r="AS227" s="15">
        <f t="shared" si="182"/>
        <v>0</v>
      </c>
      <c r="AT227" s="24">
        <f t="shared" si="183"/>
        <v>0</v>
      </c>
      <c r="AU227" s="15">
        <f t="shared" si="208"/>
        <v>0</v>
      </c>
      <c r="AV227" s="22">
        <f>return!Q211</f>
        <v>-7.418464116866974E-3</v>
      </c>
      <c r="AW227" s="7">
        <f t="shared" si="184"/>
        <v>1.1852868570377304</v>
      </c>
      <c r="AX227" s="7"/>
      <c r="AY227">
        <f t="shared" si="209"/>
        <v>0</v>
      </c>
      <c r="AZ227">
        <f t="shared" si="185"/>
        <v>0</v>
      </c>
      <c r="BA227">
        <f t="shared" si="186"/>
        <v>0</v>
      </c>
      <c r="BB227">
        <f t="shared" si="210"/>
        <v>0</v>
      </c>
      <c r="BD227">
        <f t="shared" si="187"/>
        <v>17</v>
      </c>
      <c r="BE227">
        <f t="shared" si="188"/>
        <v>5</v>
      </c>
      <c r="BF227">
        <f t="shared" si="211"/>
        <v>5.4321883803165605E-5</v>
      </c>
      <c r="BG227">
        <f>VLOOKUP(MIN(120,BH227),mortality!$B$4:$H$106,saving_model!BE227+2,FALSE)</f>
        <v>6.5166788367360053E-4</v>
      </c>
      <c r="BH227">
        <f t="shared" si="189"/>
        <v>37</v>
      </c>
      <c r="BI227" s="8">
        <f t="shared" si="212"/>
        <v>1.6821425527395739E-3</v>
      </c>
      <c r="BJ227" s="6">
        <f>VLOOKUP(saving_model!BD227,lapse!$B$4:$C$134,2,FALSE)</f>
        <v>0.02</v>
      </c>
      <c r="BL227">
        <f>discount_curve!K212</f>
        <v>0.79419158128677692</v>
      </c>
    </row>
    <row r="228" spans="1:64" x14ac:dyDescent="0.55000000000000004">
      <c r="A228">
        <f t="shared" si="213"/>
        <v>206</v>
      </c>
      <c r="B228" s="16">
        <f t="shared" ca="1" si="190"/>
        <v>0</v>
      </c>
      <c r="C228" s="16">
        <f t="shared" si="166"/>
        <v>0</v>
      </c>
      <c r="D228">
        <f t="shared" si="191"/>
        <v>0</v>
      </c>
      <c r="E228">
        <f t="shared" ca="1" si="192"/>
        <v>0</v>
      </c>
      <c r="F228" s="19">
        <f t="shared" si="193"/>
        <v>0</v>
      </c>
      <c r="G228">
        <f t="shared" si="167"/>
        <v>0</v>
      </c>
      <c r="H228">
        <f t="shared" si="168"/>
        <v>0</v>
      </c>
      <c r="I228" s="16">
        <f t="shared" si="194"/>
        <v>0</v>
      </c>
      <c r="J228" s="19">
        <f t="shared" si="195"/>
        <v>0</v>
      </c>
      <c r="K228" s="19"/>
      <c r="L228" s="16">
        <f t="shared" si="169"/>
        <v>0</v>
      </c>
      <c r="M228" s="16">
        <f t="shared" ca="1" si="170"/>
        <v>0</v>
      </c>
      <c r="N228" s="16">
        <f t="shared" si="171"/>
        <v>0</v>
      </c>
      <c r="O228" s="16">
        <f t="shared" si="164"/>
        <v>0</v>
      </c>
      <c r="P228" s="16">
        <f t="shared" si="165"/>
        <v>0</v>
      </c>
      <c r="Q228" s="16">
        <f t="shared" ca="1" si="172"/>
        <v>0</v>
      </c>
      <c r="R228">
        <f t="shared" si="173"/>
        <v>0</v>
      </c>
      <c r="S228" s="16">
        <f t="shared" si="174"/>
        <v>0</v>
      </c>
      <c r="T228" s="21">
        <f t="shared" si="175"/>
        <v>0</v>
      </c>
      <c r="U228" s="16">
        <f t="shared" ca="1" si="176"/>
        <v>0</v>
      </c>
      <c r="V228" s="21">
        <f t="shared" ca="1" si="177"/>
        <v>0</v>
      </c>
      <c r="W228" s="16"/>
      <c r="X228" s="16">
        <f t="shared" si="196"/>
        <v>0</v>
      </c>
      <c r="Y228" s="16">
        <f t="shared" si="163"/>
        <v>0</v>
      </c>
      <c r="Z228" s="19">
        <f t="shared" si="178"/>
        <v>0</v>
      </c>
      <c r="AA228" s="15">
        <f t="shared" si="197"/>
        <v>0</v>
      </c>
      <c r="AB228" s="15">
        <f t="shared" si="198"/>
        <v>0</v>
      </c>
      <c r="AC228" s="15">
        <f t="shared" si="199"/>
        <v>0</v>
      </c>
      <c r="AD228" s="15">
        <f t="shared" si="200"/>
        <v>0</v>
      </c>
      <c r="AE228" s="15">
        <f t="shared" si="201"/>
        <v>0</v>
      </c>
      <c r="AF228" s="19">
        <f t="shared" si="202"/>
        <v>0</v>
      </c>
      <c r="AG228" s="20">
        <f t="shared" si="203"/>
        <v>0</v>
      </c>
      <c r="AH228" s="20"/>
      <c r="AI228" s="16">
        <f t="shared" si="179"/>
        <v>0</v>
      </c>
      <c r="AJ228" s="16">
        <f t="shared" si="215"/>
        <v>0</v>
      </c>
      <c r="AK228" s="16">
        <f t="shared" si="204"/>
        <v>0</v>
      </c>
      <c r="AL228" s="16">
        <f t="shared" ca="1" si="205"/>
        <v>0</v>
      </c>
      <c r="AM228" s="17">
        <f ca="1">IF($F$13,OFFSET(product_specs!$I$5,MIN(10,saving_model!BD228),saving_model!$F$15),0)</f>
        <v>0</v>
      </c>
      <c r="AN228" s="16">
        <f t="shared" si="180"/>
        <v>0</v>
      </c>
      <c r="AO228" s="16">
        <f t="shared" si="214"/>
        <v>0</v>
      </c>
      <c r="AP228" s="16">
        <f t="shared" si="181"/>
        <v>0</v>
      </c>
      <c r="AQ228" s="16">
        <f t="shared" si="206"/>
        <v>0</v>
      </c>
      <c r="AR228" s="16">
        <f t="shared" si="207"/>
        <v>0</v>
      </c>
      <c r="AS228" s="15">
        <f t="shared" si="182"/>
        <v>0</v>
      </c>
      <c r="AT228" s="24">
        <f t="shared" si="183"/>
        <v>0</v>
      </c>
      <c r="AU228" s="15">
        <f t="shared" si="208"/>
        <v>0</v>
      </c>
      <c r="AV228" s="22">
        <f>return!Q212</f>
        <v>1.3117916042740152E-2</v>
      </c>
      <c r="AW228" s="7">
        <f t="shared" si="184"/>
        <v>1.1862700976620768</v>
      </c>
      <c r="AX228" s="7"/>
      <c r="AY228">
        <f t="shared" si="209"/>
        <v>0</v>
      </c>
      <c r="AZ228">
        <f t="shared" si="185"/>
        <v>0</v>
      </c>
      <c r="BA228">
        <f t="shared" si="186"/>
        <v>0</v>
      </c>
      <c r="BB228">
        <f t="shared" si="210"/>
        <v>0</v>
      </c>
      <c r="BD228">
        <f t="shared" si="187"/>
        <v>17</v>
      </c>
      <c r="BE228">
        <f t="shared" si="188"/>
        <v>5</v>
      </c>
      <c r="BF228">
        <f t="shared" si="211"/>
        <v>5.4321883803165605E-5</v>
      </c>
      <c r="BG228">
        <f>VLOOKUP(MIN(120,BH228),mortality!$B$4:$H$106,saving_model!BE228+2,FALSE)</f>
        <v>6.5166788367360053E-4</v>
      </c>
      <c r="BH228">
        <f t="shared" si="189"/>
        <v>37</v>
      </c>
      <c r="BI228" s="8">
        <f t="shared" si="212"/>
        <v>1.6821425527395739E-3</v>
      </c>
      <c r="BJ228" s="6">
        <f>VLOOKUP(saving_model!BD228,lapse!$B$4:$C$134,2,FALSE)</f>
        <v>0.02</v>
      </c>
      <c r="BL228">
        <f>discount_curve!K213</f>
        <v>0.79329937057593702</v>
      </c>
    </row>
    <row r="229" spans="1:64" x14ac:dyDescent="0.55000000000000004">
      <c r="A229">
        <f t="shared" si="213"/>
        <v>207</v>
      </c>
      <c r="B229" s="16">
        <f t="shared" ca="1" si="190"/>
        <v>0</v>
      </c>
      <c r="C229" s="16">
        <f t="shared" si="166"/>
        <v>0</v>
      </c>
      <c r="D229">
        <f t="shared" si="191"/>
        <v>0</v>
      </c>
      <c r="E229">
        <f t="shared" ca="1" si="192"/>
        <v>0</v>
      </c>
      <c r="F229" s="19">
        <f t="shared" si="193"/>
        <v>0</v>
      </c>
      <c r="G229">
        <f t="shared" si="167"/>
        <v>0</v>
      </c>
      <c r="H229">
        <f t="shared" si="168"/>
        <v>0</v>
      </c>
      <c r="I229" s="16">
        <f t="shared" si="194"/>
        <v>0</v>
      </c>
      <c r="J229" s="19">
        <f t="shared" si="195"/>
        <v>0</v>
      </c>
      <c r="K229" s="19"/>
      <c r="L229" s="16">
        <f t="shared" si="169"/>
        <v>0</v>
      </c>
      <c r="M229" s="16">
        <f t="shared" ca="1" si="170"/>
        <v>0</v>
      </c>
      <c r="N229" s="16">
        <f t="shared" si="171"/>
        <v>0</v>
      </c>
      <c r="O229" s="16">
        <f t="shared" si="164"/>
        <v>0</v>
      </c>
      <c r="P229" s="16">
        <f t="shared" si="165"/>
        <v>0</v>
      </c>
      <c r="Q229" s="16">
        <f t="shared" ca="1" si="172"/>
        <v>0</v>
      </c>
      <c r="R229">
        <f t="shared" si="173"/>
        <v>0</v>
      </c>
      <c r="S229" s="16">
        <f t="shared" si="174"/>
        <v>0</v>
      </c>
      <c r="T229" s="21">
        <f t="shared" si="175"/>
        <v>0</v>
      </c>
      <c r="U229" s="16">
        <f t="shared" ca="1" si="176"/>
        <v>0</v>
      </c>
      <c r="V229" s="21">
        <f t="shared" ca="1" si="177"/>
        <v>0</v>
      </c>
      <c r="W229" s="16"/>
      <c r="X229" s="16">
        <f t="shared" si="196"/>
        <v>0</v>
      </c>
      <c r="Y229" s="16">
        <f t="shared" si="163"/>
        <v>0</v>
      </c>
      <c r="Z229" s="19">
        <f t="shared" si="178"/>
        <v>0</v>
      </c>
      <c r="AA229" s="15">
        <f t="shared" si="197"/>
        <v>0</v>
      </c>
      <c r="AB229" s="15">
        <f t="shared" si="198"/>
        <v>0</v>
      </c>
      <c r="AC229" s="15">
        <f t="shared" si="199"/>
        <v>0</v>
      </c>
      <c r="AD229" s="15">
        <f t="shared" si="200"/>
        <v>0</v>
      </c>
      <c r="AE229" s="15">
        <f t="shared" si="201"/>
        <v>0</v>
      </c>
      <c r="AF229" s="19">
        <f t="shared" si="202"/>
        <v>0</v>
      </c>
      <c r="AG229" s="20">
        <f t="shared" si="203"/>
        <v>0</v>
      </c>
      <c r="AH229" s="20"/>
      <c r="AI229" s="16">
        <f t="shared" si="179"/>
        <v>0</v>
      </c>
      <c r="AJ229" s="16">
        <f t="shared" si="215"/>
        <v>0</v>
      </c>
      <c r="AK229" s="16">
        <f t="shared" si="204"/>
        <v>0</v>
      </c>
      <c r="AL229" s="16">
        <f t="shared" ca="1" si="205"/>
        <v>0</v>
      </c>
      <c r="AM229" s="17">
        <f ca="1">IF($F$13,OFFSET(product_specs!$I$5,MIN(10,saving_model!BD229),saving_model!$F$15),0)</f>
        <v>0</v>
      </c>
      <c r="AN229" s="16">
        <f t="shared" si="180"/>
        <v>0</v>
      </c>
      <c r="AO229" s="16">
        <f t="shared" si="214"/>
        <v>0</v>
      </c>
      <c r="AP229" s="16">
        <f t="shared" si="181"/>
        <v>0</v>
      </c>
      <c r="AQ229" s="16">
        <f t="shared" si="206"/>
        <v>0</v>
      </c>
      <c r="AR229" s="16">
        <f t="shared" si="207"/>
        <v>0</v>
      </c>
      <c r="AS229" s="15">
        <f t="shared" si="182"/>
        <v>0</v>
      </c>
      <c r="AT229" s="24">
        <f t="shared" si="183"/>
        <v>0</v>
      </c>
      <c r="AU229" s="15">
        <f t="shared" si="208"/>
        <v>0</v>
      </c>
      <c r="AV229" s="22">
        <f>return!Q213</f>
        <v>-8.6783730277485427E-3</v>
      </c>
      <c r="AW229" s="7">
        <f t="shared" si="184"/>
        <v>1.1872541539219967</v>
      </c>
      <c r="AX229" s="7"/>
      <c r="AY229">
        <f t="shared" si="209"/>
        <v>0</v>
      </c>
      <c r="AZ229">
        <f t="shared" si="185"/>
        <v>0</v>
      </c>
      <c r="BA229">
        <f t="shared" si="186"/>
        <v>0</v>
      </c>
      <c r="BB229">
        <f t="shared" si="210"/>
        <v>0</v>
      </c>
      <c r="BD229">
        <f t="shared" si="187"/>
        <v>17</v>
      </c>
      <c r="BE229">
        <f t="shared" si="188"/>
        <v>5</v>
      </c>
      <c r="BF229">
        <f t="shared" si="211"/>
        <v>5.4321883803165605E-5</v>
      </c>
      <c r="BG229">
        <f>VLOOKUP(MIN(120,BH229),mortality!$B$4:$H$106,saving_model!BE229+2,FALSE)</f>
        <v>6.5166788367360053E-4</v>
      </c>
      <c r="BH229">
        <f t="shared" si="189"/>
        <v>37</v>
      </c>
      <c r="BI229" s="8">
        <f t="shared" si="212"/>
        <v>1.6821425527395739E-3</v>
      </c>
      <c r="BJ229" s="6">
        <f>VLOOKUP(saving_model!BD229,lapse!$B$4:$C$134,2,FALSE)</f>
        <v>0.02</v>
      </c>
      <c r="BL229">
        <f>discount_curve!K214</f>
        <v>0.79240816219245902</v>
      </c>
    </row>
    <row r="230" spans="1:64" x14ac:dyDescent="0.55000000000000004">
      <c r="A230">
        <f t="shared" si="213"/>
        <v>208</v>
      </c>
      <c r="B230" s="16">
        <f t="shared" ca="1" si="190"/>
        <v>0</v>
      </c>
      <c r="C230" s="16">
        <f t="shared" si="166"/>
        <v>0</v>
      </c>
      <c r="D230">
        <f t="shared" si="191"/>
        <v>0</v>
      </c>
      <c r="E230">
        <f t="shared" ca="1" si="192"/>
        <v>0</v>
      </c>
      <c r="F230" s="19">
        <f t="shared" si="193"/>
        <v>0</v>
      </c>
      <c r="G230">
        <f t="shared" si="167"/>
        <v>0</v>
      </c>
      <c r="H230">
        <f t="shared" si="168"/>
        <v>0</v>
      </c>
      <c r="I230" s="16">
        <f t="shared" si="194"/>
        <v>0</v>
      </c>
      <c r="J230" s="19">
        <f t="shared" si="195"/>
        <v>0</v>
      </c>
      <c r="K230" s="19"/>
      <c r="L230" s="16">
        <f t="shared" si="169"/>
        <v>0</v>
      </c>
      <c r="M230" s="16">
        <f t="shared" ca="1" si="170"/>
        <v>0</v>
      </c>
      <c r="N230" s="16">
        <f t="shared" si="171"/>
        <v>0</v>
      </c>
      <c r="O230" s="16">
        <f t="shared" si="164"/>
        <v>0</v>
      </c>
      <c r="P230" s="16">
        <f t="shared" si="165"/>
        <v>0</v>
      </c>
      <c r="Q230" s="16">
        <f t="shared" ca="1" si="172"/>
        <v>0</v>
      </c>
      <c r="R230">
        <f t="shared" si="173"/>
        <v>0</v>
      </c>
      <c r="S230" s="16">
        <f t="shared" si="174"/>
        <v>0</v>
      </c>
      <c r="T230" s="21">
        <f t="shared" si="175"/>
        <v>0</v>
      </c>
      <c r="U230" s="16">
        <f t="shared" ca="1" si="176"/>
        <v>0</v>
      </c>
      <c r="V230" s="21">
        <f t="shared" ca="1" si="177"/>
        <v>0</v>
      </c>
      <c r="W230" s="16"/>
      <c r="X230" s="16">
        <f t="shared" si="196"/>
        <v>0</v>
      </c>
      <c r="Y230" s="16">
        <f t="shared" si="163"/>
        <v>0</v>
      </c>
      <c r="Z230" s="19">
        <f t="shared" si="178"/>
        <v>0</v>
      </c>
      <c r="AA230" s="15">
        <f t="shared" si="197"/>
        <v>0</v>
      </c>
      <c r="AB230" s="15">
        <f t="shared" si="198"/>
        <v>0</v>
      </c>
      <c r="AC230" s="15">
        <f t="shared" si="199"/>
        <v>0</v>
      </c>
      <c r="AD230" s="15">
        <f t="shared" si="200"/>
        <v>0</v>
      </c>
      <c r="AE230" s="15">
        <f t="shared" si="201"/>
        <v>0</v>
      </c>
      <c r="AF230" s="19">
        <f t="shared" si="202"/>
        <v>0</v>
      </c>
      <c r="AG230" s="20">
        <f t="shared" si="203"/>
        <v>0</v>
      </c>
      <c r="AH230" s="20"/>
      <c r="AI230" s="16">
        <f t="shared" si="179"/>
        <v>0</v>
      </c>
      <c r="AJ230" s="16">
        <f t="shared" si="215"/>
        <v>0</v>
      </c>
      <c r="AK230" s="16">
        <f t="shared" si="204"/>
        <v>0</v>
      </c>
      <c r="AL230" s="16">
        <f t="shared" ca="1" si="205"/>
        <v>0</v>
      </c>
      <c r="AM230" s="17">
        <f ca="1">IF($F$13,OFFSET(product_specs!$I$5,MIN(10,saving_model!BD230),saving_model!$F$15),0)</f>
        <v>0</v>
      </c>
      <c r="AN230" s="16">
        <f t="shared" si="180"/>
        <v>0</v>
      </c>
      <c r="AO230" s="16">
        <f t="shared" si="214"/>
        <v>0</v>
      </c>
      <c r="AP230" s="16">
        <f t="shared" si="181"/>
        <v>0</v>
      </c>
      <c r="AQ230" s="16">
        <f t="shared" si="206"/>
        <v>0</v>
      </c>
      <c r="AR230" s="16">
        <f t="shared" si="207"/>
        <v>0</v>
      </c>
      <c r="AS230" s="15">
        <f t="shared" si="182"/>
        <v>0</v>
      </c>
      <c r="AT230" s="24">
        <f t="shared" si="183"/>
        <v>0</v>
      </c>
      <c r="AU230" s="15">
        <f t="shared" si="208"/>
        <v>0</v>
      </c>
      <c r="AV230" s="22">
        <f>return!Q214</f>
        <v>1.3480035018372361E-2</v>
      </c>
      <c r="AW230" s="7">
        <f t="shared" si="184"/>
        <v>1.1882390264940907</v>
      </c>
      <c r="AX230" s="7"/>
      <c r="AY230">
        <f t="shared" si="209"/>
        <v>0</v>
      </c>
      <c r="AZ230">
        <f t="shared" si="185"/>
        <v>0</v>
      </c>
      <c r="BA230">
        <f t="shared" si="186"/>
        <v>0</v>
      </c>
      <c r="BB230">
        <f t="shared" si="210"/>
        <v>0</v>
      </c>
      <c r="BD230">
        <f t="shared" si="187"/>
        <v>17</v>
      </c>
      <c r="BE230">
        <f t="shared" si="188"/>
        <v>5</v>
      </c>
      <c r="BF230">
        <f t="shared" si="211"/>
        <v>5.4321883803165605E-5</v>
      </c>
      <c r="BG230">
        <f>VLOOKUP(MIN(120,BH230),mortality!$B$4:$H$106,saving_model!BE230+2,FALSE)</f>
        <v>6.5166788367360053E-4</v>
      </c>
      <c r="BH230">
        <f t="shared" si="189"/>
        <v>37</v>
      </c>
      <c r="BI230" s="8">
        <f t="shared" si="212"/>
        <v>1.6821425527395739E-3</v>
      </c>
      <c r="BJ230" s="6">
        <f>VLOOKUP(saving_model!BD230,lapse!$B$4:$C$134,2,FALSE)</f>
        <v>0.02</v>
      </c>
      <c r="BL230">
        <f>discount_curve!K215</f>
        <v>0.79151795501030831</v>
      </c>
    </row>
    <row r="231" spans="1:64" x14ac:dyDescent="0.55000000000000004">
      <c r="A231">
        <f t="shared" si="213"/>
        <v>209</v>
      </c>
      <c r="B231" s="16">
        <f t="shared" ca="1" si="190"/>
        <v>0</v>
      </c>
      <c r="C231" s="16">
        <f t="shared" si="166"/>
        <v>0</v>
      </c>
      <c r="D231">
        <f t="shared" si="191"/>
        <v>0</v>
      </c>
      <c r="E231">
        <f t="shared" ca="1" si="192"/>
        <v>0</v>
      </c>
      <c r="F231" s="19">
        <f t="shared" si="193"/>
        <v>0</v>
      </c>
      <c r="G231">
        <f t="shared" si="167"/>
        <v>0</v>
      </c>
      <c r="H231">
        <f t="shared" si="168"/>
        <v>0</v>
      </c>
      <c r="I231" s="16">
        <f t="shared" si="194"/>
        <v>0</v>
      </c>
      <c r="J231" s="19">
        <f t="shared" si="195"/>
        <v>0</v>
      </c>
      <c r="K231" s="19"/>
      <c r="L231" s="16">
        <f t="shared" si="169"/>
        <v>0</v>
      </c>
      <c r="M231" s="16">
        <f t="shared" ca="1" si="170"/>
        <v>0</v>
      </c>
      <c r="N231" s="16">
        <f t="shared" si="171"/>
        <v>0</v>
      </c>
      <c r="O231" s="16">
        <f t="shared" si="164"/>
        <v>0</v>
      </c>
      <c r="P231" s="16">
        <f t="shared" si="165"/>
        <v>0</v>
      </c>
      <c r="Q231" s="16">
        <f t="shared" ca="1" si="172"/>
        <v>0</v>
      </c>
      <c r="R231">
        <f t="shared" si="173"/>
        <v>0</v>
      </c>
      <c r="S231" s="16">
        <f t="shared" si="174"/>
        <v>0</v>
      </c>
      <c r="T231" s="21">
        <f t="shared" si="175"/>
        <v>0</v>
      </c>
      <c r="U231" s="16">
        <f t="shared" ca="1" si="176"/>
        <v>0</v>
      </c>
      <c r="V231" s="21">
        <f t="shared" ca="1" si="177"/>
        <v>0</v>
      </c>
      <c r="W231" s="16"/>
      <c r="X231" s="16">
        <f t="shared" si="196"/>
        <v>0</v>
      </c>
      <c r="Y231" s="16">
        <f t="shared" si="163"/>
        <v>0</v>
      </c>
      <c r="Z231" s="19">
        <f t="shared" si="178"/>
        <v>0</v>
      </c>
      <c r="AA231" s="15">
        <f t="shared" si="197"/>
        <v>0</v>
      </c>
      <c r="AB231" s="15">
        <f t="shared" si="198"/>
        <v>0</v>
      </c>
      <c r="AC231" s="15">
        <f t="shared" si="199"/>
        <v>0</v>
      </c>
      <c r="AD231" s="15">
        <f t="shared" si="200"/>
        <v>0</v>
      </c>
      <c r="AE231" s="15">
        <f t="shared" si="201"/>
        <v>0</v>
      </c>
      <c r="AF231" s="19">
        <f t="shared" si="202"/>
        <v>0</v>
      </c>
      <c r="AG231" s="20">
        <f t="shared" si="203"/>
        <v>0</v>
      </c>
      <c r="AH231" s="20"/>
      <c r="AI231" s="16">
        <f t="shared" si="179"/>
        <v>0</v>
      </c>
      <c r="AJ231" s="16">
        <f t="shared" si="215"/>
        <v>0</v>
      </c>
      <c r="AK231" s="16">
        <f t="shared" si="204"/>
        <v>0</v>
      </c>
      <c r="AL231" s="16">
        <f t="shared" ca="1" si="205"/>
        <v>0</v>
      </c>
      <c r="AM231" s="17">
        <f ca="1">IF($F$13,OFFSET(product_specs!$I$5,MIN(10,saving_model!BD231),saving_model!$F$15),0)</f>
        <v>0</v>
      </c>
      <c r="AN231" s="16">
        <f t="shared" si="180"/>
        <v>0</v>
      </c>
      <c r="AO231" s="16">
        <f t="shared" si="214"/>
        <v>0</v>
      </c>
      <c r="AP231" s="16">
        <f t="shared" si="181"/>
        <v>0</v>
      </c>
      <c r="AQ231" s="16">
        <f t="shared" si="206"/>
        <v>0</v>
      </c>
      <c r="AR231" s="16">
        <f t="shared" si="207"/>
        <v>0</v>
      </c>
      <c r="AS231" s="15">
        <f t="shared" si="182"/>
        <v>0</v>
      </c>
      <c r="AT231" s="24">
        <f t="shared" si="183"/>
        <v>0</v>
      </c>
      <c r="AU231" s="15">
        <f t="shared" si="208"/>
        <v>0</v>
      </c>
      <c r="AV231" s="22">
        <f>return!Q215</f>
        <v>1.4616437290605022E-2</v>
      </c>
      <c r="AW231" s="7">
        <f t="shared" si="184"/>
        <v>1.1892247160555212</v>
      </c>
      <c r="AX231" s="7"/>
      <c r="AY231">
        <f t="shared" si="209"/>
        <v>0</v>
      </c>
      <c r="AZ231">
        <f t="shared" si="185"/>
        <v>0</v>
      </c>
      <c r="BA231">
        <f t="shared" si="186"/>
        <v>0</v>
      </c>
      <c r="BB231">
        <f t="shared" si="210"/>
        <v>0</v>
      </c>
      <c r="BD231">
        <f t="shared" si="187"/>
        <v>17</v>
      </c>
      <c r="BE231">
        <f t="shared" si="188"/>
        <v>5</v>
      </c>
      <c r="BF231">
        <f t="shared" si="211"/>
        <v>5.4321883803165605E-5</v>
      </c>
      <c r="BG231">
        <f>VLOOKUP(MIN(120,BH231),mortality!$B$4:$H$106,saving_model!BE231+2,FALSE)</f>
        <v>6.5166788367360053E-4</v>
      </c>
      <c r="BH231">
        <f t="shared" si="189"/>
        <v>37</v>
      </c>
      <c r="BI231" s="8">
        <f t="shared" si="212"/>
        <v>1.6821425527395739E-3</v>
      </c>
      <c r="BJ231" s="6">
        <f>VLOOKUP(saving_model!BD231,lapse!$B$4:$C$134,2,FALSE)</f>
        <v>0.02</v>
      </c>
      <c r="BL231">
        <f>discount_curve!K216</f>
        <v>0.79062874790471527</v>
      </c>
    </row>
    <row r="232" spans="1:64" x14ac:dyDescent="0.55000000000000004">
      <c r="A232">
        <f t="shared" si="213"/>
        <v>210</v>
      </c>
      <c r="B232" s="16">
        <f t="shared" ca="1" si="190"/>
        <v>0</v>
      </c>
      <c r="C232" s="16">
        <f t="shared" si="166"/>
        <v>0</v>
      </c>
      <c r="D232">
        <f t="shared" si="191"/>
        <v>0</v>
      </c>
      <c r="E232">
        <f t="shared" ca="1" si="192"/>
        <v>0</v>
      </c>
      <c r="F232" s="19">
        <f t="shared" si="193"/>
        <v>0</v>
      </c>
      <c r="G232">
        <f t="shared" si="167"/>
        <v>0</v>
      </c>
      <c r="H232">
        <f t="shared" si="168"/>
        <v>0</v>
      </c>
      <c r="I232" s="16">
        <f t="shared" si="194"/>
        <v>0</v>
      </c>
      <c r="J232" s="19">
        <f t="shared" si="195"/>
        <v>0</v>
      </c>
      <c r="K232" s="19"/>
      <c r="L232" s="16">
        <f t="shared" si="169"/>
        <v>0</v>
      </c>
      <c r="M232" s="16">
        <f t="shared" ca="1" si="170"/>
        <v>0</v>
      </c>
      <c r="N232" s="16">
        <f t="shared" si="171"/>
        <v>0</v>
      </c>
      <c r="O232" s="16">
        <f t="shared" si="164"/>
        <v>0</v>
      </c>
      <c r="P232" s="16">
        <f t="shared" si="165"/>
        <v>0</v>
      </c>
      <c r="Q232" s="16">
        <f t="shared" ca="1" si="172"/>
        <v>0</v>
      </c>
      <c r="R232">
        <f t="shared" si="173"/>
        <v>0</v>
      </c>
      <c r="S232" s="16">
        <f t="shared" si="174"/>
        <v>0</v>
      </c>
      <c r="T232" s="21">
        <f t="shared" si="175"/>
        <v>0</v>
      </c>
      <c r="U232" s="16">
        <f t="shared" ca="1" si="176"/>
        <v>0</v>
      </c>
      <c r="V232" s="21">
        <f t="shared" ca="1" si="177"/>
        <v>0</v>
      </c>
      <c r="W232" s="16"/>
      <c r="X232" s="16">
        <f t="shared" si="196"/>
        <v>0</v>
      </c>
      <c r="Y232" s="16">
        <f t="shared" si="163"/>
        <v>0</v>
      </c>
      <c r="Z232" s="19">
        <f t="shared" si="178"/>
        <v>0</v>
      </c>
      <c r="AA232" s="15">
        <f t="shared" si="197"/>
        <v>0</v>
      </c>
      <c r="AB232" s="15">
        <f t="shared" si="198"/>
        <v>0</v>
      </c>
      <c r="AC232" s="15">
        <f t="shared" si="199"/>
        <v>0</v>
      </c>
      <c r="AD232" s="15">
        <f t="shared" si="200"/>
        <v>0</v>
      </c>
      <c r="AE232" s="15">
        <f t="shared" si="201"/>
        <v>0</v>
      </c>
      <c r="AF232" s="19">
        <f t="shared" si="202"/>
        <v>0</v>
      </c>
      <c r="AG232" s="20">
        <f t="shared" si="203"/>
        <v>0</v>
      </c>
      <c r="AH232" s="20"/>
      <c r="AI232" s="16">
        <f t="shared" si="179"/>
        <v>0</v>
      </c>
      <c r="AJ232" s="16">
        <f t="shared" si="215"/>
        <v>0</v>
      </c>
      <c r="AK232" s="16">
        <f t="shared" si="204"/>
        <v>0</v>
      </c>
      <c r="AL232" s="16">
        <f t="shared" ca="1" si="205"/>
        <v>0</v>
      </c>
      <c r="AM232" s="17">
        <f ca="1">IF($F$13,OFFSET(product_specs!$I$5,MIN(10,saving_model!BD232),saving_model!$F$15),0)</f>
        <v>0</v>
      </c>
      <c r="AN232" s="16">
        <f t="shared" si="180"/>
        <v>0</v>
      </c>
      <c r="AO232" s="16">
        <f t="shared" si="214"/>
        <v>0</v>
      </c>
      <c r="AP232" s="16">
        <f t="shared" si="181"/>
        <v>0</v>
      </c>
      <c r="AQ232" s="16">
        <f t="shared" si="206"/>
        <v>0</v>
      </c>
      <c r="AR232" s="16">
        <f t="shared" si="207"/>
        <v>0</v>
      </c>
      <c r="AS232" s="15">
        <f t="shared" si="182"/>
        <v>0</v>
      </c>
      <c r="AT232" s="24">
        <f t="shared" si="183"/>
        <v>0</v>
      </c>
      <c r="AU232" s="15">
        <f t="shared" si="208"/>
        <v>0</v>
      </c>
      <c r="AV232" s="22">
        <f>return!Q216</f>
        <v>7.1706181525932333E-3</v>
      </c>
      <c r="AW232" s="7">
        <f t="shared" si="184"/>
        <v>1.1902112232840116</v>
      </c>
      <c r="AX232" s="7"/>
      <c r="AY232">
        <f t="shared" si="209"/>
        <v>0</v>
      </c>
      <c r="AZ232">
        <f t="shared" si="185"/>
        <v>0</v>
      </c>
      <c r="BA232">
        <f t="shared" si="186"/>
        <v>0</v>
      </c>
      <c r="BB232">
        <f t="shared" si="210"/>
        <v>0</v>
      </c>
      <c r="BD232">
        <f t="shared" si="187"/>
        <v>17</v>
      </c>
      <c r="BE232">
        <f t="shared" si="188"/>
        <v>5</v>
      </c>
      <c r="BF232">
        <f t="shared" si="211"/>
        <v>5.4321883803165605E-5</v>
      </c>
      <c r="BG232">
        <f>VLOOKUP(MIN(120,BH232),mortality!$B$4:$H$106,saving_model!BE232+2,FALSE)</f>
        <v>6.5166788367360053E-4</v>
      </c>
      <c r="BH232">
        <f t="shared" si="189"/>
        <v>37</v>
      </c>
      <c r="BI232" s="8">
        <f t="shared" si="212"/>
        <v>1.6821425527395739E-3</v>
      </c>
      <c r="BJ232" s="6">
        <f>VLOOKUP(saving_model!BD232,lapse!$B$4:$C$134,2,FALSE)</f>
        <v>0.02</v>
      </c>
      <c r="BL232">
        <f>discount_curve!K217</f>
        <v>0.78974053975217418</v>
      </c>
    </row>
    <row r="233" spans="1:64" x14ac:dyDescent="0.55000000000000004">
      <c r="A233">
        <f t="shared" si="213"/>
        <v>211</v>
      </c>
      <c r="B233" s="16">
        <f t="shared" ca="1" si="190"/>
        <v>0</v>
      </c>
      <c r="C233" s="16">
        <f t="shared" si="166"/>
        <v>0</v>
      </c>
      <c r="D233">
        <f t="shared" si="191"/>
        <v>0</v>
      </c>
      <c r="E233">
        <f t="shared" ca="1" si="192"/>
        <v>0</v>
      </c>
      <c r="F233" s="19">
        <f t="shared" si="193"/>
        <v>0</v>
      </c>
      <c r="G233">
        <f t="shared" si="167"/>
        <v>0</v>
      </c>
      <c r="H233">
        <f t="shared" si="168"/>
        <v>0</v>
      </c>
      <c r="I233" s="16">
        <f t="shared" si="194"/>
        <v>0</v>
      </c>
      <c r="J233" s="19">
        <f t="shared" si="195"/>
        <v>0</v>
      </c>
      <c r="K233" s="19"/>
      <c r="L233" s="16">
        <f t="shared" si="169"/>
        <v>0</v>
      </c>
      <c r="M233" s="16">
        <f t="shared" ca="1" si="170"/>
        <v>0</v>
      </c>
      <c r="N233" s="16">
        <f t="shared" si="171"/>
        <v>0</v>
      </c>
      <c r="O233" s="16">
        <f t="shared" si="164"/>
        <v>0</v>
      </c>
      <c r="P233" s="16">
        <f t="shared" si="165"/>
        <v>0</v>
      </c>
      <c r="Q233" s="16">
        <f t="shared" ca="1" si="172"/>
        <v>0</v>
      </c>
      <c r="R233">
        <f t="shared" si="173"/>
        <v>0</v>
      </c>
      <c r="S233" s="16">
        <f t="shared" si="174"/>
        <v>0</v>
      </c>
      <c r="T233" s="21">
        <f t="shared" si="175"/>
        <v>0</v>
      </c>
      <c r="U233" s="16">
        <f t="shared" ca="1" si="176"/>
        <v>0</v>
      </c>
      <c r="V233" s="21">
        <f t="shared" ca="1" si="177"/>
        <v>0</v>
      </c>
      <c r="W233" s="16"/>
      <c r="X233" s="16">
        <f t="shared" si="196"/>
        <v>0</v>
      </c>
      <c r="Y233" s="16">
        <f t="shared" si="163"/>
        <v>0</v>
      </c>
      <c r="Z233" s="19">
        <f t="shared" si="178"/>
        <v>0</v>
      </c>
      <c r="AA233" s="15">
        <f t="shared" si="197"/>
        <v>0</v>
      </c>
      <c r="AB233" s="15">
        <f t="shared" si="198"/>
        <v>0</v>
      </c>
      <c r="AC233" s="15">
        <f t="shared" si="199"/>
        <v>0</v>
      </c>
      <c r="AD233" s="15">
        <f t="shared" si="200"/>
        <v>0</v>
      </c>
      <c r="AE233" s="15">
        <f t="shared" si="201"/>
        <v>0</v>
      </c>
      <c r="AF233" s="19">
        <f t="shared" si="202"/>
        <v>0</v>
      </c>
      <c r="AG233" s="20">
        <f t="shared" si="203"/>
        <v>0</v>
      </c>
      <c r="AH233" s="20"/>
      <c r="AI233" s="16">
        <f t="shared" si="179"/>
        <v>0</v>
      </c>
      <c r="AJ233" s="16">
        <f t="shared" si="215"/>
        <v>0</v>
      </c>
      <c r="AK233" s="16">
        <f t="shared" si="204"/>
        <v>0</v>
      </c>
      <c r="AL233" s="16">
        <f t="shared" ca="1" si="205"/>
        <v>0</v>
      </c>
      <c r="AM233" s="17">
        <f ca="1">IF($F$13,OFFSET(product_specs!$I$5,MIN(10,saving_model!BD233),saving_model!$F$15),0)</f>
        <v>0</v>
      </c>
      <c r="AN233" s="16">
        <f t="shared" si="180"/>
        <v>0</v>
      </c>
      <c r="AO233" s="16">
        <f t="shared" si="214"/>
        <v>0</v>
      </c>
      <c r="AP233" s="16">
        <f t="shared" si="181"/>
        <v>0</v>
      </c>
      <c r="AQ233" s="16">
        <f t="shared" si="206"/>
        <v>0</v>
      </c>
      <c r="AR233" s="16">
        <f t="shared" si="207"/>
        <v>0</v>
      </c>
      <c r="AS233" s="15">
        <f t="shared" si="182"/>
        <v>0</v>
      </c>
      <c r="AT233" s="24">
        <f t="shared" si="183"/>
        <v>0</v>
      </c>
      <c r="AU233" s="15">
        <f t="shared" si="208"/>
        <v>0</v>
      </c>
      <c r="AV233" s="22">
        <f>return!Q217</f>
        <v>1.7774099522809284E-2</v>
      </c>
      <c r="AW233" s="7">
        <f t="shared" si="184"/>
        <v>1.1911985488578483</v>
      </c>
      <c r="AX233" s="7"/>
      <c r="AY233">
        <f t="shared" si="209"/>
        <v>0</v>
      </c>
      <c r="AZ233">
        <f t="shared" si="185"/>
        <v>0</v>
      </c>
      <c r="BA233">
        <f t="shared" si="186"/>
        <v>0</v>
      </c>
      <c r="BB233">
        <f t="shared" si="210"/>
        <v>0</v>
      </c>
      <c r="BD233">
        <f t="shared" si="187"/>
        <v>17</v>
      </c>
      <c r="BE233">
        <f t="shared" si="188"/>
        <v>5</v>
      </c>
      <c r="BF233">
        <f t="shared" si="211"/>
        <v>5.4321883803165605E-5</v>
      </c>
      <c r="BG233">
        <f>VLOOKUP(MIN(120,BH233),mortality!$B$4:$H$106,saving_model!BE233+2,FALSE)</f>
        <v>6.5166788367360053E-4</v>
      </c>
      <c r="BH233">
        <f t="shared" si="189"/>
        <v>37</v>
      </c>
      <c r="BI233" s="8">
        <f t="shared" si="212"/>
        <v>1.6821425527395739E-3</v>
      </c>
      <c r="BJ233" s="6">
        <f>VLOOKUP(saving_model!BD233,lapse!$B$4:$C$134,2,FALSE)</f>
        <v>0.02</v>
      </c>
      <c r="BL233">
        <f>discount_curve!K218</f>
        <v>0.78885332943044084</v>
      </c>
    </row>
    <row r="234" spans="1:64" x14ac:dyDescent="0.55000000000000004">
      <c r="A234">
        <f t="shared" si="213"/>
        <v>212</v>
      </c>
      <c r="B234" s="16">
        <f t="shared" ca="1" si="190"/>
        <v>0</v>
      </c>
      <c r="C234" s="16">
        <f t="shared" si="166"/>
        <v>0</v>
      </c>
      <c r="D234">
        <f t="shared" si="191"/>
        <v>0</v>
      </c>
      <c r="E234">
        <f t="shared" ca="1" si="192"/>
        <v>0</v>
      </c>
      <c r="F234" s="19">
        <f t="shared" si="193"/>
        <v>0</v>
      </c>
      <c r="G234">
        <f t="shared" si="167"/>
        <v>0</v>
      </c>
      <c r="H234">
        <f t="shared" si="168"/>
        <v>0</v>
      </c>
      <c r="I234" s="16">
        <f t="shared" si="194"/>
        <v>0</v>
      </c>
      <c r="J234" s="19">
        <f t="shared" si="195"/>
        <v>0</v>
      </c>
      <c r="K234" s="19"/>
      <c r="L234" s="16">
        <f t="shared" si="169"/>
        <v>0</v>
      </c>
      <c r="M234" s="16">
        <f t="shared" ca="1" si="170"/>
        <v>0</v>
      </c>
      <c r="N234" s="16">
        <f t="shared" si="171"/>
        <v>0</v>
      </c>
      <c r="O234" s="16">
        <f t="shared" si="164"/>
        <v>0</v>
      </c>
      <c r="P234" s="16">
        <f t="shared" si="165"/>
        <v>0</v>
      </c>
      <c r="Q234" s="16">
        <f t="shared" ca="1" si="172"/>
        <v>0</v>
      </c>
      <c r="R234">
        <f t="shared" si="173"/>
        <v>0</v>
      </c>
      <c r="S234" s="16">
        <f t="shared" si="174"/>
        <v>0</v>
      </c>
      <c r="T234" s="21">
        <f t="shared" si="175"/>
        <v>0</v>
      </c>
      <c r="U234" s="16">
        <f t="shared" ca="1" si="176"/>
        <v>0</v>
      </c>
      <c r="V234" s="21">
        <f t="shared" ca="1" si="177"/>
        <v>0</v>
      </c>
      <c r="W234" s="16"/>
      <c r="X234" s="16">
        <f t="shared" si="196"/>
        <v>0</v>
      </c>
      <c r="Y234" s="16">
        <f t="shared" si="163"/>
        <v>0</v>
      </c>
      <c r="Z234" s="19">
        <f t="shared" si="178"/>
        <v>0</v>
      </c>
      <c r="AA234" s="15">
        <f t="shared" si="197"/>
        <v>0</v>
      </c>
      <c r="AB234" s="15">
        <f t="shared" si="198"/>
        <v>0</v>
      </c>
      <c r="AC234" s="15">
        <f t="shared" si="199"/>
        <v>0</v>
      </c>
      <c r="AD234" s="15">
        <f t="shared" si="200"/>
        <v>0</v>
      </c>
      <c r="AE234" s="15">
        <f t="shared" si="201"/>
        <v>0</v>
      </c>
      <c r="AF234" s="19">
        <f t="shared" si="202"/>
        <v>0</v>
      </c>
      <c r="AG234" s="20">
        <f t="shared" si="203"/>
        <v>0</v>
      </c>
      <c r="AH234" s="20"/>
      <c r="AI234" s="16">
        <f t="shared" si="179"/>
        <v>0</v>
      </c>
      <c r="AJ234" s="16">
        <f t="shared" si="215"/>
        <v>0</v>
      </c>
      <c r="AK234" s="16">
        <f t="shared" si="204"/>
        <v>0</v>
      </c>
      <c r="AL234" s="16">
        <f t="shared" ca="1" si="205"/>
        <v>0</v>
      </c>
      <c r="AM234" s="17">
        <f ca="1">IF($F$13,OFFSET(product_specs!$I$5,MIN(10,saving_model!BD234),saving_model!$F$15),0)</f>
        <v>0</v>
      </c>
      <c r="AN234" s="16">
        <f t="shared" si="180"/>
        <v>0</v>
      </c>
      <c r="AO234" s="16">
        <f t="shared" si="214"/>
        <v>0</v>
      </c>
      <c r="AP234" s="16">
        <f t="shared" si="181"/>
        <v>0</v>
      </c>
      <c r="AQ234" s="16">
        <f t="shared" si="206"/>
        <v>0</v>
      </c>
      <c r="AR234" s="16">
        <f t="shared" si="207"/>
        <v>0</v>
      </c>
      <c r="AS234" s="15">
        <f t="shared" si="182"/>
        <v>0</v>
      </c>
      <c r="AT234" s="24">
        <f t="shared" si="183"/>
        <v>0</v>
      </c>
      <c r="AU234" s="15">
        <f t="shared" si="208"/>
        <v>0</v>
      </c>
      <c r="AV234" s="22">
        <f>return!Q218</f>
        <v>1.1524079308731228E-2</v>
      </c>
      <c r="AW234" s="7">
        <f t="shared" si="184"/>
        <v>1.1921866934558796</v>
      </c>
      <c r="AX234" s="7"/>
      <c r="AY234">
        <f t="shared" si="209"/>
        <v>0</v>
      </c>
      <c r="AZ234">
        <f t="shared" si="185"/>
        <v>0</v>
      </c>
      <c r="BA234">
        <f t="shared" si="186"/>
        <v>0</v>
      </c>
      <c r="BB234">
        <f t="shared" si="210"/>
        <v>0</v>
      </c>
      <c r="BD234">
        <f t="shared" si="187"/>
        <v>17</v>
      </c>
      <c r="BE234">
        <f t="shared" si="188"/>
        <v>5</v>
      </c>
      <c r="BF234">
        <f t="shared" si="211"/>
        <v>5.4321883803165605E-5</v>
      </c>
      <c r="BG234">
        <f>VLOOKUP(MIN(120,BH234),mortality!$B$4:$H$106,saving_model!BE234+2,FALSE)</f>
        <v>6.5166788367360053E-4</v>
      </c>
      <c r="BH234">
        <f t="shared" si="189"/>
        <v>37</v>
      </c>
      <c r="BI234" s="8">
        <f t="shared" si="212"/>
        <v>1.6821425527395739E-3</v>
      </c>
      <c r="BJ234" s="6">
        <f>VLOOKUP(saving_model!BD234,lapse!$B$4:$C$134,2,FALSE)</f>
        <v>0.02</v>
      </c>
      <c r="BL234">
        <f>discount_curve!K219</f>
        <v>0.78796711581853207</v>
      </c>
    </row>
    <row r="235" spans="1:64" x14ac:dyDescent="0.55000000000000004">
      <c r="A235">
        <f t="shared" si="213"/>
        <v>213</v>
      </c>
      <c r="B235" s="16">
        <f t="shared" ca="1" si="190"/>
        <v>0</v>
      </c>
      <c r="C235" s="16">
        <f t="shared" si="166"/>
        <v>0</v>
      </c>
      <c r="D235">
        <f t="shared" si="191"/>
        <v>0</v>
      </c>
      <c r="E235">
        <f t="shared" ca="1" si="192"/>
        <v>0</v>
      </c>
      <c r="F235" s="19">
        <f t="shared" si="193"/>
        <v>0</v>
      </c>
      <c r="G235">
        <f t="shared" si="167"/>
        <v>0</v>
      </c>
      <c r="H235">
        <f t="shared" si="168"/>
        <v>0</v>
      </c>
      <c r="I235" s="16">
        <f t="shared" si="194"/>
        <v>0</v>
      </c>
      <c r="J235" s="19">
        <f t="shared" si="195"/>
        <v>0</v>
      </c>
      <c r="K235" s="19"/>
      <c r="L235" s="16">
        <f t="shared" si="169"/>
        <v>0</v>
      </c>
      <c r="M235" s="16">
        <f t="shared" ca="1" si="170"/>
        <v>0</v>
      </c>
      <c r="N235" s="16">
        <f t="shared" si="171"/>
        <v>0</v>
      </c>
      <c r="O235" s="16">
        <f t="shared" si="164"/>
        <v>0</v>
      </c>
      <c r="P235" s="16">
        <f t="shared" si="165"/>
        <v>0</v>
      </c>
      <c r="Q235" s="16">
        <f t="shared" ca="1" si="172"/>
        <v>0</v>
      </c>
      <c r="R235">
        <f t="shared" si="173"/>
        <v>0</v>
      </c>
      <c r="S235" s="16">
        <f t="shared" si="174"/>
        <v>0</v>
      </c>
      <c r="T235" s="21">
        <f t="shared" si="175"/>
        <v>0</v>
      </c>
      <c r="U235" s="16">
        <f t="shared" ca="1" si="176"/>
        <v>0</v>
      </c>
      <c r="V235" s="21">
        <f t="shared" ca="1" si="177"/>
        <v>0</v>
      </c>
      <c r="W235" s="16"/>
      <c r="X235" s="16">
        <f t="shared" si="196"/>
        <v>0</v>
      </c>
      <c r="Y235" s="16">
        <f t="shared" si="163"/>
        <v>0</v>
      </c>
      <c r="Z235" s="19">
        <f t="shared" si="178"/>
        <v>0</v>
      </c>
      <c r="AA235" s="15">
        <f t="shared" si="197"/>
        <v>0</v>
      </c>
      <c r="AB235" s="15">
        <f t="shared" si="198"/>
        <v>0</v>
      </c>
      <c r="AC235" s="15">
        <f t="shared" si="199"/>
        <v>0</v>
      </c>
      <c r="AD235" s="15">
        <f t="shared" si="200"/>
        <v>0</v>
      </c>
      <c r="AE235" s="15">
        <f t="shared" si="201"/>
        <v>0</v>
      </c>
      <c r="AF235" s="19">
        <f t="shared" si="202"/>
        <v>0</v>
      </c>
      <c r="AG235" s="20">
        <f t="shared" si="203"/>
        <v>0</v>
      </c>
      <c r="AH235" s="20"/>
      <c r="AI235" s="16">
        <f t="shared" si="179"/>
        <v>0</v>
      </c>
      <c r="AJ235" s="16">
        <f t="shared" si="215"/>
        <v>0</v>
      </c>
      <c r="AK235" s="16">
        <f t="shared" si="204"/>
        <v>0</v>
      </c>
      <c r="AL235" s="16">
        <f t="shared" ca="1" si="205"/>
        <v>0</v>
      </c>
      <c r="AM235" s="17">
        <f ca="1">IF($F$13,OFFSET(product_specs!$I$5,MIN(10,saving_model!BD235),saving_model!$F$15),0)</f>
        <v>0</v>
      </c>
      <c r="AN235" s="16">
        <f t="shared" si="180"/>
        <v>0</v>
      </c>
      <c r="AO235" s="16">
        <f t="shared" si="214"/>
        <v>0</v>
      </c>
      <c r="AP235" s="16">
        <f t="shared" si="181"/>
        <v>0</v>
      </c>
      <c r="AQ235" s="16">
        <f t="shared" si="206"/>
        <v>0</v>
      </c>
      <c r="AR235" s="16">
        <f t="shared" si="207"/>
        <v>0</v>
      </c>
      <c r="AS235" s="15">
        <f t="shared" si="182"/>
        <v>0</v>
      </c>
      <c r="AT235" s="24">
        <f t="shared" si="183"/>
        <v>0</v>
      </c>
      <c r="AU235" s="15">
        <f t="shared" si="208"/>
        <v>0</v>
      </c>
      <c r="AV235" s="22">
        <f>return!Q219</f>
        <v>1.9341029450978819E-3</v>
      </c>
      <c r="AW235" s="7">
        <f t="shared" si="184"/>
        <v>1.1931756577575177</v>
      </c>
      <c r="AX235" s="7"/>
      <c r="AY235">
        <f t="shared" si="209"/>
        <v>0</v>
      </c>
      <c r="AZ235">
        <f t="shared" si="185"/>
        <v>0</v>
      </c>
      <c r="BA235">
        <f t="shared" si="186"/>
        <v>0</v>
      </c>
      <c r="BB235">
        <f t="shared" si="210"/>
        <v>0</v>
      </c>
      <c r="BD235">
        <f t="shared" si="187"/>
        <v>17</v>
      </c>
      <c r="BE235">
        <f t="shared" si="188"/>
        <v>5</v>
      </c>
      <c r="BF235">
        <f t="shared" si="211"/>
        <v>5.4321883803165605E-5</v>
      </c>
      <c r="BG235">
        <f>VLOOKUP(MIN(120,BH235),mortality!$B$4:$H$106,saving_model!BE235+2,FALSE)</f>
        <v>6.5166788367360053E-4</v>
      </c>
      <c r="BH235">
        <f t="shared" si="189"/>
        <v>37</v>
      </c>
      <c r="BI235" s="8">
        <f t="shared" si="212"/>
        <v>1.6821425527395739E-3</v>
      </c>
      <c r="BJ235" s="6">
        <f>VLOOKUP(saving_model!BD235,lapse!$B$4:$C$134,2,FALSE)</f>
        <v>0.02</v>
      </c>
      <c r="BL235">
        <f>discount_curve!K220</f>
        <v>0.78708189779672444</v>
      </c>
    </row>
    <row r="236" spans="1:64" x14ac:dyDescent="0.55000000000000004">
      <c r="A236">
        <f t="shared" si="213"/>
        <v>214</v>
      </c>
      <c r="B236" s="16">
        <f t="shared" ca="1" si="190"/>
        <v>0</v>
      </c>
      <c r="C236" s="16">
        <f t="shared" si="166"/>
        <v>0</v>
      </c>
      <c r="D236">
        <f t="shared" si="191"/>
        <v>0</v>
      </c>
      <c r="E236">
        <f t="shared" ca="1" si="192"/>
        <v>0</v>
      </c>
      <c r="F236" s="19">
        <f t="shared" si="193"/>
        <v>0</v>
      </c>
      <c r="G236">
        <f t="shared" si="167"/>
        <v>0</v>
      </c>
      <c r="H236">
        <f t="shared" si="168"/>
        <v>0</v>
      </c>
      <c r="I236" s="16">
        <f t="shared" si="194"/>
        <v>0</v>
      </c>
      <c r="J236" s="19">
        <f t="shared" si="195"/>
        <v>0</v>
      </c>
      <c r="K236" s="19"/>
      <c r="L236" s="16">
        <f t="shared" si="169"/>
        <v>0</v>
      </c>
      <c r="M236" s="16">
        <f t="shared" ca="1" si="170"/>
        <v>0</v>
      </c>
      <c r="N236" s="16">
        <f t="shared" si="171"/>
        <v>0</v>
      </c>
      <c r="O236" s="16">
        <f t="shared" si="164"/>
        <v>0</v>
      </c>
      <c r="P236" s="16">
        <f t="shared" si="165"/>
        <v>0</v>
      </c>
      <c r="Q236" s="16">
        <f t="shared" ca="1" si="172"/>
        <v>0</v>
      </c>
      <c r="R236">
        <f t="shared" si="173"/>
        <v>0</v>
      </c>
      <c r="S236" s="16">
        <f t="shared" si="174"/>
        <v>0</v>
      </c>
      <c r="T236" s="21">
        <f t="shared" si="175"/>
        <v>0</v>
      </c>
      <c r="U236" s="16">
        <f t="shared" ca="1" si="176"/>
        <v>0</v>
      </c>
      <c r="V236" s="21">
        <f t="shared" ca="1" si="177"/>
        <v>0</v>
      </c>
      <c r="W236" s="16"/>
      <c r="X236" s="16">
        <f t="shared" si="196"/>
        <v>0</v>
      </c>
      <c r="Y236" s="16">
        <f t="shared" si="163"/>
        <v>0</v>
      </c>
      <c r="Z236" s="19">
        <f t="shared" si="178"/>
        <v>0</v>
      </c>
      <c r="AA236" s="15">
        <f t="shared" si="197"/>
        <v>0</v>
      </c>
      <c r="AB236" s="15">
        <f t="shared" si="198"/>
        <v>0</v>
      </c>
      <c r="AC236" s="15">
        <f t="shared" si="199"/>
        <v>0</v>
      </c>
      <c r="AD236" s="15">
        <f t="shared" si="200"/>
        <v>0</v>
      </c>
      <c r="AE236" s="15">
        <f t="shared" si="201"/>
        <v>0</v>
      </c>
      <c r="AF236" s="19">
        <f t="shared" si="202"/>
        <v>0</v>
      </c>
      <c r="AG236" s="20">
        <f t="shared" si="203"/>
        <v>0</v>
      </c>
      <c r="AH236" s="20"/>
      <c r="AI236" s="16">
        <f t="shared" si="179"/>
        <v>0</v>
      </c>
      <c r="AJ236" s="16">
        <f t="shared" si="215"/>
        <v>0</v>
      </c>
      <c r="AK236" s="16">
        <f t="shared" si="204"/>
        <v>0</v>
      </c>
      <c r="AL236" s="16">
        <f t="shared" ca="1" si="205"/>
        <v>0</v>
      </c>
      <c r="AM236" s="17">
        <f ca="1">IF($F$13,OFFSET(product_specs!$I$5,MIN(10,saving_model!BD236),saving_model!$F$15),0)</f>
        <v>0</v>
      </c>
      <c r="AN236" s="16">
        <f t="shared" si="180"/>
        <v>0</v>
      </c>
      <c r="AO236" s="16">
        <f t="shared" si="214"/>
        <v>0</v>
      </c>
      <c r="AP236" s="16">
        <f t="shared" si="181"/>
        <v>0</v>
      </c>
      <c r="AQ236" s="16">
        <f t="shared" si="206"/>
        <v>0</v>
      </c>
      <c r="AR236" s="16">
        <f t="shared" si="207"/>
        <v>0</v>
      </c>
      <c r="AS236" s="15">
        <f t="shared" si="182"/>
        <v>0</v>
      </c>
      <c r="AT236" s="24">
        <f t="shared" si="183"/>
        <v>0</v>
      </c>
      <c r="AU236" s="15">
        <f t="shared" si="208"/>
        <v>0</v>
      </c>
      <c r="AV236" s="22">
        <f>return!Q220</f>
        <v>-4.3528693027827803E-4</v>
      </c>
      <c r="AW236" s="7">
        <f t="shared" si="184"/>
        <v>1.1941654424427375</v>
      </c>
      <c r="AX236" s="7"/>
      <c r="AY236">
        <f t="shared" si="209"/>
        <v>0</v>
      </c>
      <c r="AZ236">
        <f t="shared" si="185"/>
        <v>0</v>
      </c>
      <c r="BA236">
        <f t="shared" si="186"/>
        <v>0</v>
      </c>
      <c r="BB236">
        <f t="shared" si="210"/>
        <v>0</v>
      </c>
      <c r="BD236">
        <f t="shared" si="187"/>
        <v>17</v>
      </c>
      <c r="BE236">
        <f t="shared" si="188"/>
        <v>5</v>
      </c>
      <c r="BF236">
        <f t="shared" si="211"/>
        <v>5.4321883803165605E-5</v>
      </c>
      <c r="BG236">
        <f>VLOOKUP(MIN(120,BH236),mortality!$B$4:$H$106,saving_model!BE236+2,FALSE)</f>
        <v>6.5166788367360053E-4</v>
      </c>
      <c r="BH236">
        <f t="shared" si="189"/>
        <v>37</v>
      </c>
      <c r="BI236" s="8">
        <f t="shared" si="212"/>
        <v>1.6821425527395739E-3</v>
      </c>
      <c r="BJ236" s="6">
        <f>VLOOKUP(saving_model!BD236,lapse!$B$4:$C$134,2,FALSE)</f>
        <v>0.02</v>
      </c>
      <c r="BL236">
        <f>discount_curve!K221</f>
        <v>0.78619767424655207</v>
      </c>
    </row>
    <row r="237" spans="1:64" x14ac:dyDescent="0.55000000000000004">
      <c r="A237">
        <f t="shared" si="213"/>
        <v>215</v>
      </c>
      <c r="B237" s="16">
        <f t="shared" ca="1" si="190"/>
        <v>0</v>
      </c>
      <c r="C237" s="16">
        <f t="shared" si="166"/>
        <v>0</v>
      </c>
      <c r="D237">
        <f t="shared" si="191"/>
        <v>0</v>
      </c>
      <c r="E237">
        <f t="shared" ca="1" si="192"/>
        <v>0</v>
      </c>
      <c r="F237" s="19">
        <f t="shared" si="193"/>
        <v>0</v>
      </c>
      <c r="G237">
        <f t="shared" si="167"/>
        <v>0</v>
      </c>
      <c r="H237">
        <f t="shared" si="168"/>
        <v>0</v>
      </c>
      <c r="I237" s="16">
        <f t="shared" si="194"/>
        <v>0</v>
      </c>
      <c r="J237" s="19">
        <f t="shared" si="195"/>
        <v>0</v>
      </c>
      <c r="K237" s="19"/>
      <c r="L237" s="16">
        <f t="shared" si="169"/>
        <v>0</v>
      </c>
      <c r="M237" s="16">
        <f t="shared" ca="1" si="170"/>
        <v>0</v>
      </c>
      <c r="N237" s="16">
        <f t="shared" si="171"/>
        <v>0</v>
      </c>
      <c r="O237" s="16">
        <f t="shared" si="164"/>
        <v>0</v>
      </c>
      <c r="P237" s="16">
        <f t="shared" si="165"/>
        <v>0</v>
      </c>
      <c r="Q237" s="16">
        <f t="shared" ca="1" si="172"/>
        <v>0</v>
      </c>
      <c r="R237">
        <f t="shared" si="173"/>
        <v>0</v>
      </c>
      <c r="S237" s="16">
        <f t="shared" si="174"/>
        <v>0</v>
      </c>
      <c r="T237" s="21">
        <f t="shared" si="175"/>
        <v>0</v>
      </c>
      <c r="U237" s="16">
        <f t="shared" ca="1" si="176"/>
        <v>0</v>
      </c>
      <c r="V237" s="21">
        <f t="shared" ca="1" si="177"/>
        <v>0</v>
      </c>
      <c r="W237" s="16"/>
      <c r="X237" s="16">
        <f t="shared" si="196"/>
        <v>0</v>
      </c>
      <c r="Y237" s="16">
        <f t="shared" si="163"/>
        <v>0</v>
      </c>
      <c r="Z237" s="19">
        <f t="shared" si="178"/>
        <v>0</v>
      </c>
      <c r="AA237" s="15">
        <f t="shared" si="197"/>
        <v>0</v>
      </c>
      <c r="AB237" s="15">
        <f t="shared" si="198"/>
        <v>0</v>
      </c>
      <c r="AC237" s="15">
        <f t="shared" si="199"/>
        <v>0</v>
      </c>
      <c r="AD237" s="15">
        <f t="shared" si="200"/>
        <v>0</v>
      </c>
      <c r="AE237" s="15">
        <f t="shared" si="201"/>
        <v>0</v>
      </c>
      <c r="AF237" s="19">
        <f t="shared" si="202"/>
        <v>0</v>
      </c>
      <c r="AG237" s="20">
        <f t="shared" si="203"/>
        <v>0</v>
      </c>
      <c r="AH237" s="20"/>
      <c r="AI237" s="16">
        <f t="shared" si="179"/>
        <v>0</v>
      </c>
      <c r="AJ237" s="16">
        <f t="shared" si="215"/>
        <v>0</v>
      </c>
      <c r="AK237" s="16">
        <f t="shared" si="204"/>
        <v>0</v>
      </c>
      <c r="AL237" s="16">
        <f t="shared" ca="1" si="205"/>
        <v>0</v>
      </c>
      <c r="AM237" s="17">
        <f ca="1">IF($F$13,OFFSET(product_specs!$I$5,MIN(10,saving_model!BD237),saving_model!$F$15),0)</f>
        <v>0</v>
      </c>
      <c r="AN237" s="16">
        <f t="shared" si="180"/>
        <v>0</v>
      </c>
      <c r="AO237" s="16">
        <f t="shared" si="214"/>
        <v>0</v>
      </c>
      <c r="AP237" s="16">
        <f t="shared" si="181"/>
        <v>0</v>
      </c>
      <c r="AQ237" s="16">
        <f t="shared" si="206"/>
        <v>0</v>
      </c>
      <c r="AR237" s="16">
        <f t="shared" si="207"/>
        <v>0</v>
      </c>
      <c r="AS237" s="15">
        <f t="shared" si="182"/>
        <v>0</v>
      </c>
      <c r="AT237" s="24">
        <f t="shared" si="183"/>
        <v>0</v>
      </c>
      <c r="AU237" s="15">
        <f t="shared" si="208"/>
        <v>0</v>
      </c>
      <c r="AV237" s="22">
        <f>return!Q221</f>
        <v>5.100411303521124E-3</v>
      </c>
      <c r="AW237" s="7">
        <f t="shared" si="184"/>
        <v>1.1951560481920789</v>
      </c>
      <c r="AX237" s="7"/>
      <c r="AY237">
        <f t="shared" si="209"/>
        <v>0</v>
      </c>
      <c r="AZ237">
        <f t="shared" si="185"/>
        <v>0</v>
      </c>
      <c r="BA237">
        <f t="shared" si="186"/>
        <v>0</v>
      </c>
      <c r="BB237">
        <f t="shared" si="210"/>
        <v>0</v>
      </c>
      <c r="BD237">
        <f t="shared" si="187"/>
        <v>17</v>
      </c>
      <c r="BE237">
        <f t="shared" si="188"/>
        <v>5</v>
      </c>
      <c r="BF237">
        <f t="shared" si="211"/>
        <v>5.4321883803165605E-5</v>
      </c>
      <c r="BG237">
        <f>VLOOKUP(MIN(120,BH237),mortality!$B$4:$H$106,saving_model!BE237+2,FALSE)</f>
        <v>6.5166788367360053E-4</v>
      </c>
      <c r="BH237">
        <f t="shared" si="189"/>
        <v>37</v>
      </c>
      <c r="BI237" s="8">
        <f t="shared" si="212"/>
        <v>1.6821425527395739E-3</v>
      </c>
      <c r="BJ237" s="6">
        <f>VLOOKUP(saving_model!BD237,lapse!$B$4:$C$134,2,FALSE)</f>
        <v>0.02</v>
      </c>
      <c r="BL237">
        <f>discount_curve!K222</f>
        <v>0.78531444405080542</v>
      </c>
    </row>
    <row r="238" spans="1:64" x14ac:dyDescent="0.55000000000000004">
      <c r="A238">
        <f t="shared" si="213"/>
        <v>216</v>
      </c>
      <c r="B238" s="16">
        <f t="shared" ca="1" si="190"/>
        <v>0</v>
      </c>
      <c r="C238" s="16">
        <f t="shared" si="166"/>
        <v>0</v>
      </c>
      <c r="D238">
        <f t="shared" si="191"/>
        <v>0</v>
      </c>
      <c r="E238">
        <f t="shared" ca="1" si="192"/>
        <v>0</v>
      </c>
      <c r="F238" s="19">
        <f t="shared" si="193"/>
        <v>0</v>
      </c>
      <c r="G238">
        <f t="shared" si="167"/>
        <v>0</v>
      </c>
      <c r="H238">
        <f t="shared" si="168"/>
        <v>0</v>
      </c>
      <c r="I238" s="16">
        <f t="shared" si="194"/>
        <v>0</v>
      </c>
      <c r="J238" s="19">
        <f t="shared" si="195"/>
        <v>0</v>
      </c>
      <c r="K238" s="19"/>
      <c r="L238" s="16">
        <f t="shared" si="169"/>
        <v>0</v>
      </c>
      <c r="M238" s="16">
        <f t="shared" ca="1" si="170"/>
        <v>0</v>
      </c>
      <c r="N238" s="16">
        <f t="shared" si="171"/>
        <v>0</v>
      </c>
      <c r="O238" s="16">
        <f t="shared" si="164"/>
        <v>0</v>
      </c>
      <c r="P238" s="16">
        <f t="shared" si="165"/>
        <v>0</v>
      </c>
      <c r="Q238" s="16">
        <f t="shared" ca="1" si="172"/>
        <v>0</v>
      </c>
      <c r="R238">
        <f t="shared" si="173"/>
        <v>0</v>
      </c>
      <c r="S238" s="16">
        <f t="shared" si="174"/>
        <v>0</v>
      </c>
      <c r="T238" s="21">
        <f t="shared" si="175"/>
        <v>0</v>
      </c>
      <c r="U238" s="16">
        <f t="shared" ca="1" si="176"/>
        <v>0</v>
      </c>
      <c r="V238" s="21">
        <f t="shared" ca="1" si="177"/>
        <v>0</v>
      </c>
      <c r="W238" s="16"/>
      <c r="X238" s="16">
        <f t="shared" si="196"/>
        <v>0</v>
      </c>
      <c r="Y238" s="16">
        <f t="shared" si="163"/>
        <v>0</v>
      </c>
      <c r="Z238" s="19">
        <f t="shared" si="178"/>
        <v>0</v>
      </c>
      <c r="AA238" s="15">
        <f t="shared" si="197"/>
        <v>0</v>
      </c>
      <c r="AB238" s="15">
        <f t="shared" si="198"/>
        <v>0</v>
      </c>
      <c r="AC238" s="15">
        <f t="shared" si="199"/>
        <v>0</v>
      </c>
      <c r="AD238" s="15">
        <f t="shared" si="200"/>
        <v>0</v>
      </c>
      <c r="AE238" s="15">
        <f t="shared" si="201"/>
        <v>0</v>
      </c>
      <c r="AF238" s="19">
        <f t="shared" si="202"/>
        <v>0</v>
      </c>
      <c r="AG238" s="20">
        <f t="shared" si="203"/>
        <v>0</v>
      </c>
      <c r="AH238" s="20"/>
      <c r="AI238" s="16">
        <f t="shared" si="179"/>
        <v>0</v>
      </c>
      <c r="AJ238" s="16">
        <f t="shared" si="215"/>
        <v>0</v>
      </c>
      <c r="AK238" s="16">
        <f t="shared" si="204"/>
        <v>0</v>
      </c>
      <c r="AL238" s="16">
        <f t="shared" ca="1" si="205"/>
        <v>0</v>
      </c>
      <c r="AM238" s="17">
        <f ca="1">IF($F$13,OFFSET(product_specs!$I$5,MIN(10,saving_model!BD238),saving_model!$F$15),0)</f>
        <v>0</v>
      </c>
      <c r="AN238" s="16">
        <f t="shared" si="180"/>
        <v>0</v>
      </c>
      <c r="AO238" s="16">
        <f t="shared" si="214"/>
        <v>0</v>
      </c>
      <c r="AP238" s="16">
        <f t="shared" si="181"/>
        <v>0</v>
      </c>
      <c r="AQ238" s="16">
        <f t="shared" si="206"/>
        <v>0</v>
      </c>
      <c r="AR238" s="16">
        <f t="shared" si="207"/>
        <v>0</v>
      </c>
      <c r="AS238" s="15">
        <f t="shared" si="182"/>
        <v>0</v>
      </c>
      <c r="AT238" s="24">
        <f t="shared" si="183"/>
        <v>0</v>
      </c>
      <c r="AU238" s="15">
        <f t="shared" si="208"/>
        <v>0</v>
      </c>
      <c r="AV238" s="22">
        <f>return!Q222</f>
        <v>7.7048044868166521E-3</v>
      </c>
      <c r="AW238" s="7">
        <f t="shared" si="184"/>
        <v>1.1961474756866455</v>
      </c>
      <c r="AX238" s="7"/>
      <c r="AY238">
        <f t="shared" si="209"/>
        <v>0</v>
      </c>
      <c r="AZ238">
        <f t="shared" si="185"/>
        <v>0</v>
      </c>
      <c r="BA238">
        <f t="shared" si="186"/>
        <v>0</v>
      </c>
      <c r="BB238">
        <f t="shared" si="210"/>
        <v>0</v>
      </c>
      <c r="BD238">
        <f t="shared" si="187"/>
        <v>18</v>
      </c>
      <c r="BE238">
        <f t="shared" si="188"/>
        <v>5</v>
      </c>
      <c r="BF238">
        <f t="shared" si="211"/>
        <v>5.6685584155502511E-5</v>
      </c>
      <c r="BG238">
        <f>VLOOKUP(MIN(120,BH238),mortality!$B$4:$H$106,saving_model!BE238+2,FALSE)</f>
        <v>6.8001497507251042E-4</v>
      </c>
      <c r="BH238">
        <f t="shared" si="189"/>
        <v>38</v>
      </c>
      <c r="BI238" s="8">
        <f t="shared" si="212"/>
        <v>1.6821425527395739E-3</v>
      </c>
      <c r="BJ238" s="6">
        <f>VLOOKUP(saving_model!BD238,lapse!$B$4:$C$134,2,FALSE)</f>
        <v>0.02</v>
      </c>
      <c r="BL238">
        <f>discount_curve!K223</f>
        <v>0.78304045069801298</v>
      </c>
    </row>
    <row r="239" spans="1:64" x14ac:dyDescent="0.55000000000000004">
      <c r="A239">
        <f t="shared" si="213"/>
        <v>217</v>
      </c>
      <c r="B239" s="16">
        <f t="shared" ca="1" si="190"/>
        <v>0</v>
      </c>
      <c r="C239" s="16">
        <f t="shared" si="166"/>
        <v>0</v>
      </c>
      <c r="D239">
        <f t="shared" si="191"/>
        <v>0</v>
      </c>
      <c r="E239">
        <f t="shared" ca="1" si="192"/>
        <v>0</v>
      </c>
      <c r="F239" s="19">
        <f t="shared" si="193"/>
        <v>0</v>
      </c>
      <c r="G239">
        <f t="shared" si="167"/>
        <v>0</v>
      </c>
      <c r="H239">
        <f t="shared" si="168"/>
        <v>0</v>
      </c>
      <c r="I239" s="16">
        <f t="shared" si="194"/>
        <v>0</v>
      </c>
      <c r="J239" s="19">
        <f t="shared" si="195"/>
        <v>0</v>
      </c>
      <c r="K239" s="19"/>
      <c r="L239" s="16">
        <f t="shared" si="169"/>
        <v>0</v>
      </c>
      <c r="M239" s="16">
        <f t="shared" ca="1" si="170"/>
        <v>0</v>
      </c>
      <c r="N239" s="16">
        <f t="shared" si="171"/>
        <v>0</v>
      </c>
      <c r="O239" s="16">
        <f t="shared" si="164"/>
        <v>0</v>
      </c>
      <c r="P239" s="16">
        <f t="shared" si="165"/>
        <v>0</v>
      </c>
      <c r="Q239" s="16">
        <f t="shared" ca="1" si="172"/>
        <v>0</v>
      </c>
      <c r="R239">
        <f t="shared" si="173"/>
        <v>0</v>
      </c>
      <c r="S239" s="16">
        <f t="shared" si="174"/>
        <v>0</v>
      </c>
      <c r="T239" s="21">
        <f t="shared" si="175"/>
        <v>0</v>
      </c>
      <c r="U239" s="16">
        <f t="shared" ca="1" si="176"/>
        <v>0</v>
      </c>
      <c r="V239" s="21">
        <f t="shared" ca="1" si="177"/>
        <v>0</v>
      </c>
      <c r="W239" s="16"/>
      <c r="X239" s="16">
        <f t="shared" si="196"/>
        <v>0</v>
      </c>
      <c r="Y239" s="16">
        <f t="shared" si="163"/>
        <v>0</v>
      </c>
      <c r="Z239" s="19">
        <f t="shared" si="178"/>
        <v>0</v>
      </c>
      <c r="AA239" s="15">
        <f t="shared" si="197"/>
        <v>0</v>
      </c>
      <c r="AB239" s="15">
        <f t="shared" si="198"/>
        <v>0</v>
      </c>
      <c r="AC239" s="15">
        <f t="shared" si="199"/>
        <v>0</v>
      </c>
      <c r="AD239" s="15">
        <f t="shared" si="200"/>
        <v>0</v>
      </c>
      <c r="AE239" s="15">
        <f t="shared" si="201"/>
        <v>0</v>
      </c>
      <c r="AF239" s="19">
        <f t="shared" si="202"/>
        <v>0</v>
      </c>
      <c r="AG239" s="20">
        <f t="shared" si="203"/>
        <v>0</v>
      </c>
      <c r="AH239" s="20"/>
      <c r="AI239" s="16">
        <f t="shared" si="179"/>
        <v>0</v>
      </c>
      <c r="AJ239" s="16">
        <f t="shared" si="215"/>
        <v>0</v>
      </c>
      <c r="AK239" s="16">
        <f t="shared" si="204"/>
        <v>0</v>
      </c>
      <c r="AL239" s="16">
        <f t="shared" ca="1" si="205"/>
        <v>0</v>
      </c>
      <c r="AM239" s="17">
        <f ca="1">IF($F$13,OFFSET(product_specs!$I$5,MIN(10,saving_model!BD239),saving_model!$F$15),0)</f>
        <v>0</v>
      </c>
      <c r="AN239" s="16">
        <f t="shared" si="180"/>
        <v>0</v>
      </c>
      <c r="AO239" s="16">
        <f t="shared" si="214"/>
        <v>0</v>
      </c>
      <c r="AP239" s="16">
        <f t="shared" si="181"/>
        <v>0</v>
      </c>
      <c r="AQ239" s="16">
        <f t="shared" si="206"/>
        <v>0</v>
      </c>
      <c r="AR239" s="16">
        <f t="shared" si="207"/>
        <v>0</v>
      </c>
      <c r="AS239" s="15">
        <f t="shared" si="182"/>
        <v>0</v>
      </c>
      <c r="AT239" s="24">
        <f t="shared" si="183"/>
        <v>0</v>
      </c>
      <c r="AU239" s="15">
        <f t="shared" si="208"/>
        <v>0</v>
      </c>
      <c r="AV239" s="22">
        <f>return!Q223</f>
        <v>-3.7094546736018419E-3</v>
      </c>
      <c r="AW239" s="7">
        <f t="shared" si="184"/>
        <v>1.1971397256081064</v>
      </c>
      <c r="AX239" s="7"/>
      <c r="AY239">
        <f t="shared" si="209"/>
        <v>0</v>
      </c>
      <c r="AZ239">
        <f t="shared" si="185"/>
        <v>0</v>
      </c>
      <c r="BA239">
        <f t="shared" si="186"/>
        <v>0</v>
      </c>
      <c r="BB239">
        <f t="shared" si="210"/>
        <v>0</v>
      </c>
      <c r="BD239">
        <f t="shared" si="187"/>
        <v>18</v>
      </c>
      <c r="BE239">
        <f t="shared" si="188"/>
        <v>5</v>
      </c>
      <c r="BF239">
        <f t="shared" si="211"/>
        <v>5.6685584155502511E-5</v>
      </c>
      <c r="BG239">
        <f>VLOOKUP(MIN(120,BH239),mortality!$B$4:$H$106,saving_model!BE239+2,FALSE)</f>
        <v>6.8001497507251042E-4</v>
      </c>
      <c r="BH239">
        <f t="shared" si="189"/>
        <v>38</v>
      </c>
      <c r="BI239" s="8">
        <f t="shared" si="212"/>
        <v>1.6821425527395739E-3</v>
      </c>
      <c r="BJ239" s="6">
        <f>VLOOKUP(saving_model!BD239,lapse!$B$4:$C$134,2,FALSE)</f>
        <v>0.02</v>
      </c>
      <c r="BL239">
        <f>discount_curve!K224</f>
        <v>0.78215433705621085</v>
      </c>
    </row>
    <row r="240" spans="1:64" x14ac:dyDescent="0.55000000000000004">
      <c r="A240">
        <f t="shared" si="213"/>
        <v>218</v>
      </c>
      <c r="B240" s="16">
        <f t="shared" ca="1" si="190"/>
        <v>0</v>
      </c>
      <c r="C240" s="16">
        <f t="shared" si="166"/>
        <v>0</v>
      </c>
      <c r="D240">
        <f t="shared" si="191"/>
        <v>0</v>
      </c>
      <c r="E240">
        <f t="shared" ca="1" si="192"/>
        <v>0</v>
      </c>
      <c r="F240" s="19">
        <f t="shared" si="193"/>
        <v>0</v>
      </c>
      <c r="G240">
        <f t="shared" si="167"/>
        <v>0</v>
      </c>
      <c r="H240">
        <f t="shared" si="168"/>
        <v>0</v>
      </c>
      <c r="I240" s="16">
        <f t="shared" si="194"/>
        <v>0</v>
      </c>
      <c r="J240" s="19">
        <f t="shared" si="195"/>
        <v>0</v>
      </c>
      <c r="K240" s="19"/>
      <c r="L240" s="16">
        <f t="shared" si="169"/>
        <v>0</v>
      </c>
      <c r="M240" s="16">
        <f t="shared" ca="1" si="170"/>
        <v>0</v>
      </c>
      <c r="N240" s="16">
        <f t="shared" si="171"/>
        <v>0</v>
      </c>
      <c r="O240" s="16">
        <f t="shared" si="164"/>
        <v>0</v>
      </c>
      <c r="P240" s="16">
        <f t="shared" si="165"/>
        <v>0</v>
      </c>
      <c r="Q240" s="16">
        <f t="shared" ca="1" si="172"/>
        <v>0</v>
      </c>
      <c r="R240">
        <f t="shared" si="173"/>
        <v>0</v>
      </c>
      <c r="S240" s="16">
        <f t="shared" si="174"/>
        <v>0</v>
      </c>
      <c r="T240" s="21">
        <f t="shared" si="175"/>
        <v>0</v>
      </c>
      <c r="U240" s="16">
        <f t="shared" ca="1" si="176"/>
        <v>0</v>
      </c>
      <c r="V240" s="21">
        <f t="shared" ca="1" si="177"/>
        <v>0</v>
      </c>
      <c r="W240" s="16"/>
      <c r="X240" s="16">
        <f t="shared" si="196"/>
        <v>0</v>
      </c>
      <c r="Y240" s="16">
        <f t="shared" si="163"/>
        <v>0</v>
      </c>
      <c r="Z240" s="19">
        <f t="shared" si="178"/>
        <v>0</v>
      </c>
      <c r="AA240" s="15">
        <f t="shared" si="197"/>
        <v>0</v>
      </c>
      <c r="AB240" s="15">
        <f t="shared" si="198"/>
        <v>0</v>
      </c>
      <c r="AC240" s="15">
        <f t="shared" si="199"/>
        <v>0</v>
      </c>
      <c r="AD240" s="15">
        <f t="shared" si="200"/>
        <v>0</v>
      </c>
      <c r="AE240" s="15">
        <f t="shared" si="201"/>
        <v>0</v>
      </c>
      <c r="AF240" s="19">
        <f t="shared" si="202"/>
        <v>0</v>
      </c>
      <c r="AG240" s="20">
        <f t="shared" si="203"/>
        <v>0</v>
      </c>
      <c r="AH240" s="20"/>
      <c r="AI240" s="16">
        <f t="shared" si="179"/>
        <v>0</v>
      </c>
      <c r="AJ240" s="16">
        <f t="shared" si="215"/>
        <v>0</v>
      </c>
      <c r="AK240" s="16">
        <f t="shared" si="204"/>
        <v>0</v>
      </c>
      <c r="AL240" s="16">
        <f t="shared" ca="1" si="205"/>
        <v>0</v>
      </c>
      <c r="AM240" s="17">
        <f ca="1">IF($F$13,OFFSET(product_specs!$I$5,MIN(10,saving_model!BD240),saving_model!$F$15),0)</f>
        <v>0</v>
      </c>
      <c r="AN240" s="16">
        <f t="shared" si="180"/>
        <v>0</v>
      </c>
      <c r="AO240" s="16">
        <f t="shared" si="214"/>
        <v>0</v>
      </c>
      <c r="AP240" s="16">
        <f t="shared" si="181"/>
        <v>0</v>
      </c>
      <c r="AQ240" s="16">
        <f t="shared" si="206"/>
        <v>0</v>
      </c>
      <c r="AR240" s="16">
        <f t="shared" si="207"/>
        <v>0</v>
      </c>
      <c r="AS240" s="15">
        <f t="shared" si="182"/>
        <v>0</v>
      </c>
      <c r="AT240" s="24">
        <f t="shared" si="183"/>
        <v>0</v>
      </c>
      <c r="AU240" s="15">
        <f t="shared" si="208"/>
        <v>0</v>
      </c>
      <c r="AV240" s="22">
        <f>return!Q224</f>
        <v>6.7435304662293305E-3</v>
      </c>
      <c r="AW240" s="7">
        <f t="shared" si="184"/>
        <v>1.1981327986386963</v>
      </c>
      <c r="AX240" s="7"/>
      <c r="AY240">
        <f t="shared" si="209"/>
        <v>0</v>
      </c>
      <c r="AZ240">
        <f t="shared" si="185"/>
        <v>0</v>
      </c>
      <c r="BA240">
        <f t="shared" si="186"/>
        <v>0</v>
      </c>
      <c r="BB240">
        <f t="shared" si="210"/>
        <v>0</v>
      </c>
      <c r="BD240">
        <f t="shared" si="187"/>
        <v>18</v>
      </c>
      <c r="BE240">
        <f t="shared" si="188"/>
        <v>5</v>
      </c>
      <c r="BF240">
        <f t="shared" si="211"/>
        <v>5.6685584155502511E-5</v>
      </c>
      <c r="BG240">
        <f>VLOOKUP(MIN(120,BH240),mortality!$B$4:$H$106,saving_model!BE240+2,FALSE)</f>
        <v>6.8001497507251042E-4</v>
      </c>
      <c r="BH240">
        <f t="shared" si="189"/>
        <v>38</v>
      </c>
      <c r="BI240" s="8">
        <f t="shared" si="212"/>
        <v>1.6821425527395739E-3</v>
      </c>
      <c r="BJ240" s="6">
        <f>VLOOKUP(saving_model!BD240,lapse!$B$4:$C$134,2,FALSE)</f>
        <v>0.02</v>
      </c>
      <c r="BL240">
        <f>discount_curve!K225</f>
        <v>0.78126922616897321</v>
      </c>
    </row>
    <row r="241" spans="1:64" x14ac:dyDescent="0.55000000000000004">
      <c r="A241">
        <f t="shared" si="213"/>
        <v>219</v>
      </c>
      <c r="B241" s="16">
        <f t="shared" ca="1" si="190"/>
        <v>0</v>
      </c>
      <c r="C241" s="16">
        <f t="shared" si="166"/>
        <v>0</v>
      </c>
      <c r="D241">
        <f t="shared" si="191"/>
        <v>0</v>
      </c>
      <c r="E241">
        <f t="shared" ca="1" si="192"/>
        <v>0</v>
      </c>
      <c r="F241" s="19">
        <f t="shared" si="193"/>
        <v>0</v>
      </c>
      <c r="G241">
        <f t="shared" si="167"/>
        <v>0</v>
      </c>
      <c r="H241">
        <f t="shared" si="168"/>
        <v>0</v>
      </c>
      <c r="I241" s="16">
        <f t="shared" si="194"/>
        <v>0</v>
      </c>
      <c r="J241" s="19">
        <f t="shared" si="195"/>
        <v>0</v>
      </c>
      <c r="K241" s="19"/>
      <c r="L241" s="16">
        <f t="shared" si="169"/>
        <v>0</v>
      </c>
      <c r="M241" s="16">
        <f t="shared" ca="1" si="170"/>
        <v>0</v>
      </c>
      <c r="N241" s="16">
        <f t="shared" si="171"/>
        <v>0</v>
      </c>
      <c r="O241" s="16">
        <f t="shared" si="164"/>
        <v>0</v>
      </c>
      <c r="P241" s="16">
        <f t="shared" si="165"/>
        <v>0</v>
      </c>
      <c r="Q241" s="16">
        <f t="shared" ca="1" si="172"/>
        <v>0</v>
      </c>
      <c r="R241">
        <f t="shared" si="173"/>
        <v>0</v>
      </c>
      <c r="S241" s="16">
        <f t="shared" si="174"/>
        <v>0</v>
      </c>
      <c r="T241" s="21">
        <f t="shared" si="175"/>
        <v>0</v>
      </c>
      <c r="U241" s="16">
        <f t="shared" ca="1" si="176"/>
        <v>0</v>
      </c>
      <c r="V241" s="21">
        <f t="shared" ca="1" si="177"/>
        <v>0</v>
      </c>
      <c r="W241" s="16"/>
      <c r="X241" s="16">
        <f t="shared" si="196"/>
        <v>0</v>
      </c>
      <c r="Y241" s="16">
        <f t="shared" si="163"/>
        <v>0</v>
      </c>
      <c r="Z241" s="19">
        <f t="shared" si="178"/>
        <v>0</v>
      </c>
      <c r="AA241" s="15">
        <f t="shared" si="197"/>
        <v>0</v>
      </c>
      <c r="AB241" s="15">
        <f t="shared" si="198"/>
        <v>0</v>
      </c>
      <c r="AC241" s="15">
        <f t="shared" si="199"/>
        <v>0</v>
      </c>
      <c r="AD241" s="15">
        <f t="shared" si="200"/>
        <v>0</v>
      </c>
      <c r="AE241" s="15">
        <f t="shared" si="201"/>
        <v>0</v>
      </c>
      <c r="AF241" s="19">
        <f t="shared" si="202"/>
        <v>0</v>
      </c>
      <c r="AG241" s="20">
        <f t="shared" si="203"/>
        <v>0</v>
      </c>
      <c r="AH241" s="20"/>
      <c r="AI241" s="16">
        <f t="shared" si="179"/>
        <v>0</v>
      </c>
      <c r="AJ241" s="16">
        <f t="shared" si="215"/>
        <v>0</v>
      </c>
      <c r="AK241" s="16">
        <f t="shared" si="204"/>
        <v>0</v>
      </c>
      <c r="AL241" s="16">
        <f t="shared" ca="1" si="205"/>
        <v>0</v>
      </c>
      <c r="AM241" s="17">
        <f ca="1">IF($F$13,OFFSET(product_specs!$I$5,MIN(10,saving_model!BD241),saving_model!$F$15),0)</f>
        <v>0</v>
      </c>
      <c r="AN241" s="16">
        <f t="shared" si="180"/>
        <v>0</v>
      </c>
      <c r="AO241" s="16">
        <f t="shared" si="214"/>
        <v>0</v>
      </c>
      <c r="AP241" s="16">
        <f t="shared" si="181"/>
        <v>0</v>
      </c>
      <c r="AQ241" s="16">
        <f t="shared" si="206"/>
        <v>0</v>
      </c>
      <c r="AR241" s="16">
        <f t="shared" si="207"/>
        <v>0</v>
      </c>
      <c r="AS241" s="15">
        <f t="shared" si="182"/>
        <v>0</v>
      </c>
      <c r="AT241" s="24">
        <f t="shared" si="183"/>
        <v>0</v>
      </c>
      <c r="AU241" s="15">
        <f t="shared" si="208"/>
        <v>0</v>
      </c>
      <c r="AV241" s="22">
        <f>return!Q225</f>
        <v>8.3176598420526826E-3</v>
      </c>
      <c r="AW241" s="7">
        <f t="shared" si="184"/>
        <v>1.1991266954612152</v>
      </c>
      <c r="AX241" s="7"/>
      <c r="AY241">
        <f t="shared" si="209"/>
        <v>0</v>
      </c>
      <c r="AZ241">
        <f t="shared" si="185"/>
        <v>0</v>
      </c>
      <c r="BA241">
        <f t="shared" si="186"/>
        <v>0</v>
      </c>
      <c r="BB241">
        <f t="shared" si="210"/>
        <v>0</v>
      </c>
      <c r="BD241">
        <f t="shared" si="187"/>
        <v>18</v>
      </c>
      <c r="BE241">
        <f t="shared" si="188"/>
        <v>5</v>
      </c>
      <c r="BF241">
        <f t="shared" si="211"/>
        <v>5.6685584155502511E-5</v>
      </c>
      <c r="BG241">
        <f>VLOOKUP(MIN(120,BH241),mortality!$B$4:$H$106,saving_model!BE241+2,FALSE)</f>
        <v>6.8001497507251042E-4</v>
      </c>
      <c r="BH241">
        <f t="shared" si="189"/>
        <v>38</v>
      </c>
      <c r="BI241" s="8">
        <f t="shared" si="212"/>
        <v>1.6821425527395739E-3</v>
      </c>
      <c r="BJ241" s="6">
        <f>VLOOKUP(saving_model!BD241,lapse!$B$4:$C$134,2,FALSE)</f>
        <v>0.02</v>
      </c>
      <c r="BL241">
        <f>discount_curve!K226</f>
        <v>0.78038511690155121</v>
      </c>
    </row>
    <row r="242" spans="1:64" x14ac:dyDescent="0.55000000000000004">
      <c r="A242">
        <f t="shared" si="213"/>
        <v>220</v>
      </c>
      <c r="B242" s="16">
        <f t="shared" ca="1" si="190"/>
        <v>0</v>
      </c>
      <c r="C242" s="16">
        <f t="shared" si="166"/>
        <v>0</v>
      </c>
      <c r="D242">
        <f t="shared" si="191"/>
        <v>0</v>
      </c>
      <c r="E242">
        <f t="shared" ca="1" si="192"/>
        <v>0</v>
      </c>
      <c r="F242" s="19">
        <f t="shared" si="193"/>
        <v>0</v>
      </c>
      <c r="G242">
        <f t="shared" si="167"/>
        <v>0</v>
      </c>
      <c r="H242">
        <f t="shared" si="168"/>
        <v>0</v>
      </c>
      <c r="I242" s="16">
        <f t="shared" si="194"/>
        <v>0</v>
      </c>
      <c r="J242" s="19">
        <f t="shared" si="195"/>
        <v>0</v>
      </c>
      <c r="K242" s="19"/>
      <c r="L242" s="16">
        <f t="shared" si="169"/>
        <v>0</v>
      </c>
      <c r="M242" s="16">
        <f t="shared" ca="1" si="170"/>
        <v>0</v>
      </c>
      <c r="N242" s="16">
        <f t="shared" si="171"/>
        <v>0</v>
      </c>
      <c r="O242" s="16">
        <f t="shared" si="164"/>
        <v>0</v>
      </c>
      <c r="P242" s="16">
        <f t="shared" si="165"/>
        <v>0</v>
      </c>
      <c r="Q242" s="16">
        <f t="shared" ca="1" si="172"/>
        <v>0</v>
      </c>
      <c r="R242">
        <f t="shared" si="173"/>
        <v>0</v>
      </c>
      <c r="S242" s="16">
        <f t="shared" si="174"/>
        <v>0</v>
      </c>
      <c r="T242" s="21">
        <f t="shared" si="175"/>
        <v>0</v>
      </c>
      <c r="U242" s="16">
        <f t="shared" ca="1" si="176"/>
        <v>0</v>
      </c>
      <c r="V242" s="21">
        <f t="shared" ca="1" si="177"/>
        <v>0</v>
      </c>
      <c r="W242" s="16"/>
      <c r="X242" s="16">
        <f t="shared" si="196"/>
        <v>0</v>
      </c>
      <c r="Y242" s="16">
        <f t="shared" si="163"/>
        <v>0</v>
      </c>
      <c r="Z242" s="19">
        <f t="shared" si="178"/>
        <v>0</v>
      </c>
      <c r="AA242" s="15">
        <f t="shared" si="197"/>
        <v>0</v>
      </c>
      <c r="AB242" s="15">
        <f t="shared" si="198"/>
        <v>0</v>
      </c>
      <c r="AC242" s="15">
        <f t="shared" si="199"/>
        <v>0</v>
      </c>
      <c r="AD242" s="15">
        <f t="shared" si="200"/>
        <v>0</v>
      </c>
      <c r="AE242" s="15">
        <f t="shared" si="201"/>
        <v>0</v>
      </c>
      <c r="AF242" s="19">
        <f t="shared" si="202"/>
        <v>0</v>
      </c>
      <c r="AG242" s="20">
        <f t="shared" si="203"/>
        <v>0</v>
      </c>
      <c r="AH242" s="20"/>
      <c r="AI242" s="16">
        <f t="shared" si="179"/>
        <v>0</v>
      </c>
      <c r="AJ242" s="16">
        <f t="shared" si="215"/>
        <v>0</v>
      </c>
      <c r="AK242" s="16">
        <f t="shared" si="204"/>
        <v>0</v>
      </c>
      <c r="AL242" s="16">
        <f t="shared" ca="1" si="205"/>
        <v>0</v>
      </c>
      <c r="AM242" s="17">
        <f ca="1">IF($F$13,OFFSET(product_specs!$I$5,MIN(10,saving_model!BD242),saving_model!$F$15),0)</f>
        <v>0</v>
      </c>
      <c r="AN242" s="16">
        <f t="shared" si="180"/>
        <v>0</v>
      </c>
      <c r="AO242" s="16">
        <f t="shared" si="214"/>
        <v>0</v>
      </c>
      <c r="AP242" s="16">
        <f t="shared" si="181"/>
        <v>0</v>
      </c>
      <c r="AQ242" s="16">
        <f t="shared" si="206"/>
        <v>0</v>
      </c>
      <c r="AR242" s="16">
        <f t="shared" si="207"/>
        <v>0</v>
      </c>
      <c r="AS242" s="15">
        <f t="shared" si="182"/>
        <v>0</v>
      </c>
      <c r="AT242" s="24">
        <f t="shared" si="183"/>
        <v>0</v>
      </c>
      <c r="AU242" s="15">
        <f t="shared" si="208"/>
        <v>0</v>
      </c>
      <c r="AV242" s="22">
        <f>return!Q226</f>
        <v>-1.1157865890252916E-2</v>
      </c>
      <c r="AW242" s="7">
        <f t="shared" si="184"/>
        <v>1.2001214167590302</v>
      </c>
      <c r="AX242" s="7"/>
      <c r="AY242">
        <f t="shared" si="209"/>
        <v>0</v>
      </c>
      <c r="AZ242">
        <f t="shared" si="185"/>
        <v>0</v>
      </c>
      <c r="BA242">
        <f t="shared" si="186"/>
        <v>0</v>
      </c>
      <c r="BB242">
        <f t="shared" si="210"/>
        <v>0</v>
      </c>
      <c r="BD242">
        <f t="shared" si="187"/>
        <v>18</v>
      </c>
      <c r="BE242">
        <f t="shared" si="188"/>
        <v>5</v>
      </c>
      <c r="BF242">
        <f t="shared" si="211"/>
        <v>5.6685584155502511E-5</v>
      </c>
      <c r="BG242">
        <f>VLOOKUP(MIN(120,BH242),mortality!$B$4:$H$106,saving_model!BE242+2,FALSE)</f>
        <v>6.8001497507251042E-4</v>
      </c>
      <c r="BH242">
        <f t="shared" si="189"/>
        <v>38</v>
      </c>
      <c r="BI242" s="8">
        <f t="shared" si="212"/>
        <v>1.6821425527395739E-3</v>
      </c>
      <c r="BJ242" s="6">
        <f>VLOOKUP(saving_model!BD242,lapse!$B$4:$C$134,2,FALSE)</f>
        <v>0.02</v>
      </c>
      <c r="BL242">
        <f>discount_curve!K227</f>
        <v>0.77950200812047921</v>
      </c>
    </row>
    <row r="243" spans="1:64" x14ac:dyDescent="0.55000000000000004">
      <c r="A243">
        <f t="shared" si="213"/>
        <v>221</v>
      </c>
      <c r="B243" s="16">
        <f t="shared" ca="1" si="190"/>
        <v>0</v>
      </c>
      <c r="C243" s="16">
        <f t="shared" si="166"/>
        <v>0</v>
      </c>
      <c r="D243">
        <f t="shared" si="191"/>
        <v>0</v>
      </c>
      <c r="E243">
        <f t="shared" ca="1" si="192"/>
        <v>0</v>
      </c>
      <c r="F243" s="19">
        <f t="shared" si="193"/>
        <v>0</v>
      </c>
      <c r="G243">
        <f t="shared" si="167"/>
        <v>0</v>
      </c>
      <c r="H243">
        <f t="shared" si="168"/>
        <v>0</v>
      </c>
      <c r="I243" s="16">
        <f t="shared" si="194"/>
        <v>0</v>
      </c>
      <c r="J243" s="19">
        <f t="shared" si="195"/>
        <v>0</v>
      </c>
      <c r="K243" s="19"/>
      <c r="L243" s="16">
        <f t="shared" si="169"/>
        <v>0</v>
      </c>
      <c r="M243" s="16">
        <f t="shared" ca="1" si="170"/>
        <v>0</v>
      </c>
      <c r="N243" s="16">
        <f t="shared" si="171"/>
        <v>0</v>
      </c>
      <c r="O243" s="16">
        <f t="shared" si="164"/>
        <v>0</v>
      </c>
      <c r="P243" s="16">
        <f t="shared" si="165"/>
        <v>0</v>
      </c>
      <c r="Q243" s="16">
        <f t="shared" ca="1" si="172"/>
        <v>0</v>
      </c>
      <c r="R243">
        <f t="shared" si="173"/>
        <v>0</v>
      </c>
      <c r="S243" s="16">
        <f t="shared" si="174"/>
        <v>0</v>
      </c>
      <c r="T243" s="21">
        <f t="shared" si="175"/>
        <v>0</v>
      </c>
      <c r="U243" s="16">
        <f t="shared" ca="1" si="176"/>
        <v>0</v>
      </c>
      <c r="V243" s="21">
        <f t="shared" ca="1" si="177"/>
        <v>0</v>
      </c>
      <c r="W243" s="16"/>
      <c r="X243" s="16">
        <f t="shared" si="196"/>
        <v>0</v>
      </c>
      <c r="Y243" s="16">
        <f t="shared" si="163"/>
        <v>0</v>
      </c>
      <c r="Z243" s="19">
        <f t="shared" si="178"/>
        <v>0</v>
      </c>
      <c r="AA243" s="15">
        <f t="shared" si="197"/>
        <v>0</v>
      </c>
      <c r="AB243" s="15">
        <f t="shared" si="198"/>
        <v>0</v>
      </c>
      <c r="AC243" s="15">
        <f t="shared" si="199"/>
        <v>0</v>
      </c>
      <c r="AD243" s="15">
        <f t="shared" si="200"/>
        <v>0</v>
      </c>
      <c r="AE243" s="15">
        <f t="shared" si="201"/>
        <v>0</v>
      </c>
      <c r="AF243" s="19">
        <f t="shared" si="202"/>
        <v>0</v>
      </c>
      <c r="AG243" s="20">
        <f t="shared" si="203"/>
        <v>0</v>
      </c>
      <c r="AH243" s="20"/>
      <c r="AI243" s="16">
        <f t="shared" si="179"/>
        <v>0</v>
      </c>
      <c r="AJ243" s="16">
        <f t="shared" si="215"/>
        <v>0</v>
      </c>
      <c r="AK243" s="16">
        <f t="shared" si="204"/>
        <v>0</v>
      </c>
      <c r="AL243" s="16">
        <f t="shared" ca="1" si="205"/>
        <v>0</v>
      </c>
      <c r="AM243" s="17">
        <f ca="1">IF($F$13,OFFSET(product_specs!$I$5,MIN(10,saving_model!BD243),saving_model!$F$15),0)</f>
        <v>0</v>
      </c>
      <c r="AN243" s="16">
        <f t="shared" si="180"/>
        <v>0</v>
      </c>
      <c r="AO243" s="16">
        <f t="shared" si="214"/>
        <v>0</v>
      </c>
      <c r="AP243" s="16">
        <f t="shared" si="181"/>
        <v>0</v>
      </c>
      <c r="AQ243" s="16">
        <f t="shared" si="206"/>
        <v>0</v>
      </c>
      <c r="AR243" s="16">
        <f t="shared" si="207"/>
        <v>0</v>
      </c>
      <c r="AS243" s="15">
        <f t="shared" si="182"/>
        <v>0</v>
      </c>
      <c r="AT243" s="24">
        <f t="shared" si="183"/>
        <v>0</v>
      </c>
      <c r="AU243" s="15">
        <f t="shared" si="208"/>
        <v>0</v>
      </c>
      <c r="AV243" s="22">
        <f>return!Q227</f>
        <v>2.1537941567466579E-3</v>
      </c>
      <c r="AW243" s="7">
        <f t="shared" si="184"/>
        <v>1.201116963216075</v>
      </c>
      <c r="AX243" s="7"/>
      <c r="AY243">
        <f t="shared" si="209"/>
        <v>0</v>
      </c>
      <c r="AZ243">
        <f t="shared" si="185"/>
        <v>0</v>
      </c>
      <c r="BA243">
        <f t="shared" si="186"/>
        <v>0</v>
      </c>
      <c r="BB243">
        <f t="shared" si="210"/>
        <v>0</v>
      </c>
      <c r="BD243">
        <f t="shared" si="187"/>
        <v>18</v>
      </c>
      <c r="BE243">
        <f t="shared" si="188"/>
        <v>5</v>
      </c>
      <c r="BF243">
        <f t="shared" si="211"/>
        <v>5.6685584155502511E-5</v>
      </c>
      <c r="BG243">
        <f>VLOOKUP(MIN(120,BH243),mortality!$B$4:$H$106,saving_model!BE243+2,FALSE)</f>
        <v>6.8001497507251042E-4</v>
      </c>
      <c r="BH243">
        <f t="shared" si="189"/>
        <v>38</v>
      </c>
      <c r="BI243" s="8">
        <f t="shared" si="212"/>
        <v>1.6821425527395739E-3</v>
      </c>
      <c r="BJ243" s="6">
        <f>VLOOKUP(saving_model!BD243,lapse!$B$4:$C$134,2,FALSE)</f>
        <v>0.02</v>
      </c>
      <c r="BL243">
        <f>discount_curve!K228</f>
        <v>0.77861989869357551</v>
      </c>
    </row>
    <row r="244" spans="1:64" x14ac:dyDescent="0.55000000000000004">
      <c r="A244">
        <f t="shared" si="213"/>
        <v>222</v>
      </c>
      <c r="B244" s="16">
        <f t="shared" ca="1" si="190"/>
        <v>0</v>
      </c>
      <c r="C244" s="16">
        <f t="shared" si="166"/>
        <v>0</v>
      </c>
      <c r="D244">
        <f t="shared" si="191"/>
        <v>0</v>
      </c>
      <c r="E244">
        <f t="shared" ca="1" si="192"/>
        <v>0</v>
      </c>
      <c r="F244" s="19">
        <f t="shared" si="193"/>
        <v>0</v>
      </c>
      <c r="G244">
        <f t="shared" si="167"/>
        <v>0</v>
      </c>
      <c r="H244">
        <f t="shared" si="168"/>
        <v>0</v>
      </c>
      <c r="I244" s="16">
        <f t="shared" si="194"/>
        <v>0</v>
      </c>
      <c r="J244" s="19">
        <f t="shared" si="195"/>
        <v>0</v>
      </c>
      <c r="K244" s="19"/>
      <c r="L244" s="16">
        <f t="shared" si="169"/>
        <v>0</v>
      </c>
      <c r="M244" s="16">
        <f t="shared" ca="1" si="170"/>
        <v>0</v>
      </c>
      <c r="N244" s="16">
        <f t="shared" si="171"/>
        <v>0</v>
      </c>
      <c r="O244" s="16">
        <f t="shared" si="164"/>
        <v>0</v>
      </c>
      <c r="P244" s="16">
        <f t="shared" si="165"/>
        <v>0</v>
      </c>
      <c r="Q244" s="16">
        <f t="shared" ca="1" si="172"/>
        <v>0</v>
      </c>
      <c r="R244">
        <f t="shared" si="173"/>
        <v>0</v>
      </c>
      <c r="S244" s="16">
        <f t="shared" si="174"/>
        <v>0</v>
      </c>
      <c r="T244" s="21">
        <f t="shared" si="175"/>
        <v>0</v>
      </c>
      <c r="U244" s="16">
        <f t="shared" ca="1" si="176"/>
        <v>0</v>
      </c>
      <c r="V244" s="21">
        <f t="shared" ca="1" si="177"/>
        <v>0</v>
      </c>
      <c r="W244" s="16"/>
      <c r="X244" s="16">
        <f t="shared" si="196"/>
        <v>0</v>
      </c>
      <c r="Y244" s="16">
        <f t="shared" si="163"/>
        <v>0</v>
      </c>
      <c r="Z244" s="19">
        <f t="shared" si="178"/>
        <v>0</v>
      </c>
      <c r="AA244" s="15">
        <f t="shared" si="197"/>
        <v>0</v>
      </c>
      <c r="AB244" s="15">
        <f t="shared" si="198"/>
        <v>0</v>
      </c>
      <c r="AC244" s="15">
        <f t="shared" si="199"/>
        <v>0</v>
      </c>
      <c r="AD244" s="15">
        <f t="shared" si="200"/>
        <v>0</v>
      </c>
      <c r="AE244" s="15">
        <f t="shared" si="201"/>
        <v>0</v>
      </c>
      <c r="AF244" s="19">
        <f t="shared" si="202"/>
        <v>0</v>
      </c>
      <c r="AG244" s="20">
        <f t="shared" si="203"/>
        <v>0</v>
      </c>
      <c r="AH244" s="20"/>
      <c r="AI244" s="16">
        <f t="shared" si="179"/>
        <v>0</v>
      </c>
      <c r="AJ244" s="16">
        <f t="shared" si="215"/>
        <v>0</v>
      </c>
      <c r="AK244" s="16">
        <f t="shared" si="204"/>
        <v>0</v>
      </c>
      <c r="AL244" s="16">
        <f t="shared" ca="1" si="205"/>
        <v>0</v>
      </c>
      <c r="AM244" s="17">
        <f ca="1">IF($F$13,OFFSET(product_specs!$I$5,MIN(10,saving_model!BD244),saving_model!$F$15),0)</f>
        <v>0</v>
      </c>
      <c r="AN244" s="16">
        <f t="shared" si="180"/>
        <v>0</v>
      </c>
      <c r="AO244" s="16">
        <f t="shared" si="214"/>
        <v>0</v>
      </c>
      <c r="AP244" s="16">
        <f t="shared" si="181"/>
        <v>0</v>
      </c>
      <c r="AQ244" s="16">
        <f t="shared" si="206"/>
        <v>0</v>
      </c>
      <c r="AR244" s="16">
        <f t="shared" si="207"/>
        <v>0</v>
      </c>
      <c r="AS244" s="15">
        <f t="shared" si="182"/>
        <v>0</v>
      </c>
      <c r="AT244" s="24">
        <f t="shared" si="183"/>
        <v>0</v>
      </c>
      <c r="AU244" s="15">
        <f t="shared" si="208"/>
        <v>0</v>
      </c>
      <c r="AV244" s="22">
        <f>return!Q228</f>
        <v>-1.6729923612561537E-2</v>
      </c>
      <c r="AW244" s="7">
        <f t="shared" si="184"/>
        <v>1.2021133355168505</v>
      </c>
      <c r="AX244" s="7"/>
      <c r="AY244">
        <f t="shared" si="209"/>
        <v>0</v>
      </c>
      <c r="AZ244">
        <f t="shared" si="185"/>
        <v>0</v>
      </c>
      <c r="BA244">
        <f t="shared" si="186"/>
        <v>0</v>
      </c>
      <c r="BB244">
        <f t="shared" si="210"/>
        <v>0</v>
      </c>
      <c r="BD244">
        <f t="shared" si="187"/>
        <v>18</v>
      </c>
      <c r="BE244">
        <f t="shared" si="188"/>
        <v>5</v>
      </c>
      <c r="BF244">
        <f t="shared" si="211"/>
        <v>5.6685584155502511E-5</v>
      </c>
      <c r="BG244">
        <f>VLOOKUP(MIN(120,BH244),mortality!$B$4:$H$106,saving_model!BE244+2,FALSE)</f>
        <v>6.8001497507251042E-4</v>
      </c>
      <c r="BH244">
        <f t="shared" si="189"/>
        <v>38</v>
      </c>
      <c r="BI244" s="8">
        <f t="shared" si="212"/>
        <v>1.6821425527395739E-3</v>
      </c>
      <c r="BJ244" s="6">
        <f>VLOOKUP(saving_model!BD244,lapse!$B$4:$C$134,2,FALSE)</f>
        <v>0.02</v>
      </c>
      <c r="BL244">
        <f>discount_curve!K229</f>
        <v>0.77773878748993852</v>
      </c>
    </row>
    <row r="245" spans="1:64" x14ac:dyDescent="0.55000000000000004">
      <c r="A245">
        <f t="shared" si="213"/>
        <v>223</v>
      </c>
      <c r="B245" s="16">
        <f t="shared" ca="1" si="190"/>
        <v>0</v>
      </c>
      <c r="C245" s="16">
        <f t="shared" si="166"/>
        <v>0</v>
      </c>
      <c r="D245">
        <f t="shared" si="191"/>
        <v>0</v>
      </c>
      <c r="E245">
        <f t="shared" ca="1" si="192"/>
        <v>0</v>
      </c>
      <c r="F245" s="19">
        <f t="shared" si="193"/>
        <v>0</v>
      </c>
      <c r="G245">
        <f t="shared" si="167"/>
        <v>0</v>
      </c>
      <c r="H245">
        <f t="shared" si="168"/>
        <v>0</v>
      </c>
      <c r="I245" s="16">
        <f t="shared" si="194"/>
        <v>0</v>
      </c>
      <c r="J245" s="19">
        <f t="shared" si="195"/>
        <v>0</v>
      </c>
      <c r="K245" s="19"/>
      <c r="L245" s="16">
        <f t="shared" si="169"/>
        <v>0</v>
      </c>
      <c r="M245" s="16">
        <f t="shared" ca="1" si="170"/>
        <v>0</v>
      </c>
      <c r="N245" s="16">
        <f t="shared" si="171"/>
        <v>0</v>
      </c>
      <c r="O245" s="16">
        <f t="shared" si="164"/>
        <v>0</v>
      </c>
      <c r="P245" s="16">
        <f t="shared" si="165"/>
        <v>0</v>
      </c>
      <c r="Q245" s="16">
        <f t="shared" ca="1" si="172"/>
        <v>0</v>
      </c>
      <c r="R245">
        <f t="shared" si="173"/>
        <v>0</v>
      </c>
      <c r="S245" s="16">
        <f t="shared" si="174"/>
        <v>0</v>
      </c>
      <c r="T245" s="21">
        <f t="shared" si="175"/>
        <v>0</v>
      </c>
      <c r="U245" s="16">
        <f t="shared" ca="1" si="176"/>
        <v>0</v>
      </c>
      <c r="V245" s="21">
        <f t="shared" ca="1" si="177"/>
        <v>0</v>
      </c>
      <c r="W245" s="16"/>
      <c r="X245" s="16">
        <f t="shared" si="196"/>
        <v>0</v>
      </c>
      <c r="Y245" s="16">
        <f t="shared" si="163"/>
        <v>0</v>
      </c>
      <c r="Z245" s="19">
        <f t="shared" si="178"/>
        <v>0</v>
      </c>
      <c r="AA245" s="15">
        <f t="shared" si="197"/>
        <v>0</v>
      </c>
      <c r="AB245" s="15">
        <f t="shared" si="198"/>
        <v>0</v>
      </c>
      <c r="AC245" s="15">
        <f t="shared" si="199"/>
        <v>0</v>
      </c>
      <c r="AD245" s="15">
        <f t="shared" si="200"/>
        <v>0</v>
      </c>
      <c r="AE245" s="15">
        <f t="shared" si="201"/>
        <v>0</v>
      </c>
      <c r="AF245" s="19">
        <f t="shared" si="202"/>
        <v>0</v>
      </c>
      <c r="AG245" s="20">
        <f t="shared" si="203"/>
        <v>0</v>
      </c>
      <c r="AH245" s="20"/>
      <c r="AI245" s="16">
        <f t="shared" si="179"/>
        <v>0</v>
      </c>
      <c r="AJ245" s="16">
        <f t="shared" si="215"/>
        <v>0</v>
      </c>
      <c r="AK245" s="16">
        <f t="shared" si="204"/>
        <v>0</v>
      </c>
      <c r="AL245" s="16">
        <f t="shared" ca="1" si="205"/>
        <v>0</v>
      </c>
      <c r="AM245" s="17">
        <f ca="1">IF($F$13,OFFSET(product_specs!$I$5,MIN(10,saving_model!BD245),saving_model!$F$15),0)</f>
        <v>0</v>
      </c>
      <c r="AN245" s="16">
        <f t="shared" si="180"/>
        <v>0</v>
      </c>
      <c r="AO245" s="16">
        <f t="shared" si="214"/>
        <v>0</v>
      </c>
      <c r="AP245" s="16">
        <f t="shared" si="181"/>
        <v>0</v>
      </c>
      <c r="AQ245" s="16">
        <f t="shared" si="206"/>
        <v>0</v>
      </c>
      <c r="AR245" s="16">
        <f t="shared" si="207"/>
        <v>0</v>
      </c>
      <c r="AS245" s="15">
        <f t="shared" si="182"/>
        <v>0</v>
      </c>
      <c r="AT245" s="24">
        <f t="shared" si="183"/>
        <v>0</v>
      </c>
      <c r="AU245" s="15">
        <f t="shared" si="208"/>
        <v>0</v>
      </c>
      <c r="AV245" s="22">
        <f>return!Q229</f>
        <v>-5.6072482587048444E-3</v>
      </c>
      <c r="AW245" s="7">
        <f t="shared" si="184"/>
        <v>1.2031105343464255</v>
      </c>
      <c r="AX245" s="7"/>
      <c r="AY245">
        <f t="shared" si="209"/>
        <v>0</v>
      </c>
      <c r="AZ245">
        <f t="shared" si="185"/>
        <v>0</v>
      </c>
      <c r="BA245">
        <f t="shared" si="186"/>
        <v>0</v>
      </c>
      <c r="BB245">
        <f t="shared" si="210"/>
        <v>0</v>
      </c>
      <c r="BD245">
        <f t="shared" si="187"/>
        <v>18</v>
      </c>
      <c r="BE245">
        <f t="shared" si="188"/>
        <v>5</v>
      </c>
      <c r="BF245">
        <f t="shared" si="211"/>
        <v>5.6685584155502511E-5</v>
      </c>
      <c r="BG245">
        <f>VLOOKUP(MIN(120,BH245),mortality!$B$4:$H$106,saving_model!BE245+2,FALSE)</f>
        <v>6.8001497507251042E-4</v>
      </c>
      <c r="BH245">
        <f t="shared" si="189"/>
        <v>38</v>
      </c>
      <c r="BI245" s="8">
        <f t="shared" si="212"/>
        <v>1.6821425527395739E-3</v>
      </c>
      <c r="BJ245" s="6">
        <f>VLOOKUP(saving_model!BD245,lapse!$B$4:$C$134,2,FALSE)</f>
        <v>0.02</v>
      </c>
      <c r="BL245">
        <f>discount_curve!K230</f>
        <v>0.77685867337994707</v>
      </c>
    </row>
    <row r="246" spans="1:64" x14ac:dyDescent="0.55000000000000004">
      <c r="A246">
        <f t="shared" si="213"/>
        <v>224</v>
      </c>
      <c r="B246" s="16">
        <f t="shared" ca="1" si="190"/>
        <v>0</v>
      </c>
      <c r="C246" s="16">
        <f t="shared" si="166"/>
        <v>0</v>
      </c>
      <c r="D246">
        <f t="shared" si="191"/>
        <v>0</v>
      </c>
      <c r="E246">
        <f t="shared" ca="1" si="192"/>
        <v>0</v>
      </c>
      <c r="F246" s="19">
        <f t="shared" si="193"/>
        <v>0</v>
      </c>
      <c r="G246">
        <f t="shared" si="167"/>
        <v>0</v>
      </c>
      <c r="H246">
        <f t="shared" si="168"/>
        <v>0</v>
      </c>
      <c r="I246" s="16">
        <f t="shared" si="194"/>
        <v>0</v>
      </c>
      <c r="J246" s="19">
        <f t="shared" si="195"/>
        <v>0</v>
      </c>
      <c r="K246" s="19"/>
      <c r="L246" s="16">
        <f t="shared" si="169"/>
        <v>0</v>
      </c>
      <c r="M246" s="16">
        <f t="shared" ca="1" si="170"/>
        <v>0</v>
      </c>
      <c r="N246" s="16">
        <f t="shared" si="171"/>
        <v>0</v>
      </c>
      <c r="O246" s="16">
        <f t="shared" si="164"/>
        <v>0</v>
      </c>
      <c r="P246" s="16">
        <f t="shared" si="165"/>
        <v>0</v>
      </c>
      <c r="Q246" s="16">
        <f t="shared" ca="1" si="172"/>
        <v>0</v>
      </c>
      <c r="R246">
        <f t="shared" si="173"/>
        <v>0</v>
      </c>
      <c r="S246" s="16">
        <f t="shared" si="174"/>
        <v>0</v>
      </c>
      <c r="T246" s="21">
        <f t="shared" si="175"/>
        <v>0</v>
      </c>
      <c r="U246" s="16">
        <f t="shared" ca="1" si="176"/>
        <v>0</v>
      </c>
      <c r="V246" s="21">
        <f t="shared" ca="1" si="177"/>
        <v>0</v>
      </c>
      <c r="W246" s="16"/>
      <c r="X246" s="16">
        <f t="shared" si="196"/>
        <v>0</v>
      </c>
      <c r="Y246" s="16">
        <f t="shared" si="163"/>
        <v>0</v>
      </c>
      <c r="Z246" s="19">
        <f t="shared" si="178"/>
        <v>0</v>
      </c>
      <c r="AA246" s="15">
        <f t="shared" si="197"/>
        <v>0</v>
      </c>
      <c r="AB246" s="15">
        <f t="shared" si="198"/>
        <v>0</v>
      </c>
      <c r="AC246" s="15">
        <f t="shared" si="199"/>
        <v>0</v>
      </c>
      <c r="AD246" s="15">
        <f t="shared" si="200"/>
        <v>0</v>
      </c>
      <c r="AE246" s="15">
        <f t="shared" si="201"/>
        <v>0</v>
      </c>
      <c r="AF246" s="19">
        <f t="shared" si="202"/>
        <v>0</v>
      </c>
      <c r="AG246" s="20">
        <f t="shared" si="203"/>
        <v>0</v>
      </c>
      <c r="AH246" s="20"/>
      <c r="AI246" s="16">
        <f t="shared" si="179"/>
        <v>0</v>
      </c>
      <c r="AJ246" s="16">
        <f t="shared" si="215"/>
        <v>0</v>
      </c>
      <c r="AK246" s="16">
        <f t="shared" si="204"/>
        <v>0</v>
      </c>
      <c r="AL246" s="16">
        <f t="shared" ca="1" si="205"/>
        <v>0</v>
      </c>
      <c r="AM246" s="17">
        <f ca="1">IF($F$13,OFFSET(product_specs!$I$5,MIN(10,saving_model!BD246),saving_model!$F$15),0)</f>
        <v>0</v>
      </c>
      <c r="AN246" s="16">
        <f t="shared" si="180"/>
        <v>0</v>
      </c>
      <c r="AO246" s="16">
        <f t="shared" si="214"/>
        <v>0</v>
      </c>
      <c r="AP246" s="16">
        <f t="shared" si="181"/>
        <v>0</v>
      </c>
      <c r="AQ246" s="16">
        <f t="shared" si="206"/>
        <v>0</v>
      </c>
      <c r="AR246" s="16">
        <f t="shared" si="207"/>
        <v>0</v>
      </c>
      <c r="AS246" s="15">
        <f t="shared" si="182"/>
        <v>0</v>
      </c>
      <c r="AT246" s="24">
        <f t="shared" si="183"/>
        <v>0</v>
      </c>
      <c r="AU246" s="15">
        <f t="shared" si="208"/>
        <v>0</v>
      </c>
      <c r="AV246" s="22">
        <f>return!Q230</f>
        <v>-4.0634262255054843E-3</v>
      </c>
      <c r="AW246" s="7">
        <f t="shared" si="184"/>
        <v>1.2041085603904371</v>
      </c>
      <c r="AX246" s="7"/>
      <c r="AY246">
        <f t="shared" si="209"/>
        <v>0</v>
      </c>
      <c r="AZ246">
        <f t="shared" si="185"/>
        <v>0</v>
      </c>
      <c r="BA246">
        <f t="shared" si="186"/>
        <v>0</v>
      </c>
      <c r="BB246">
        <f t="shared" si="210"/>
        <v>0</v>
      </c>
      <c r="BD246">
        <f t="shared" si="187"/>
        <v>18</v>
      </c>
      <c r="BE246">
        <f t="shared" si="188"/>
        <v>5</v>
      </c>
      <c r="BF246">
        <f t="shared" si="211"/>
        <v>5.6685584155502511E-5</v>
      </c>
      <c r="BG246">
        <f>VLOOKUP(MIN(120,BH246),mortality!$B$4:$H$106,saving_model!BE246+2,FALSE)</f>
        <v>6.8001497507251042E-4</v>
      </c>
      <c r="BH246">
        <f t="shared" si="189"/>
        <v>38</v>
      </c>
      <c r="BI246" s="8">
        <f t="shared" si="212"/>
        <v>1.6821425527395739E-3</v>
      </c>
      <c r="BJ246" s="6">
        <f>VLOOKUP(saving_model!BD246,lapse!$B$4:$C$134,2,FALSE)</f>
        <v>0.02</v>
      </c>
      <c r="BL246">
        <f>discount_curve!K231</f>
        <v>0.77597955523525752</v>
      </c>
    </row>
    <row r="247" spans="1:64" x14ac:dyDescent="0.55000000000000004">
      <c r="A247">
        <f t="shared" si="213"/>
        <v>225</v>
      </c>
      <c r="B247" s="16">
        <f t="shared" ca="1" si="190"/>
        <v>0</v>
      </c>
      <c r="C247" s="16">
        <f t="shared" si="166"/>
        <v>0</v>
      </c>
      <c r="D247">
        <f t="shared" si="191"/>
        <v>0</v>
      </c>
      <c r="E247">
        <f t="shared" ca="1" si="192"/>
        <v>0</v>
      </c>
      <c r="F247" s="19">
        <f t="shared" si="193"/>
        <v>0</v>
      </c>
      <c r="G247">
        <f t="shared" si="167"/>
        <v>0</v>
      </c>
      <c r="H247">
        <f t="shared" si="168"/>
        <v>0</v>
      </c>
      <c r="I247" s="16">
        <f t="shared" si="194"/>
        <v>0</v>
      </c>
      <c r="J247" s="19">
        <f t="shared" si="195"/>
        <v>0</v>
      </c>
      <c r="K247" s="19"/>
      <c r="L247" s="16">
        <f t="shared" si="169"/>
        <v>0</v>
      </c>
      <c r="M247" s="16">
        <f t="shared" ca="1" si="170"/>
        <v>0</v>
      </c>
      <c r="N247" s="16">
        <f t="shared" si="171"/>
        <v>0</v>
      </c>
      <c r="O247" s="16">
        <f t="shared" si="164"/>
        <v>0</v>
      </c>
      <c r="P247" s="16">
        <f t="shared" si="165"/>
        <v>0</v>
      </c>
      <c r="Q247" s="16">
        <f t="shared" ca="1" si="172"/>
        <v>0</v>
      </c>
      <c r="R247">
        <f t="shared" si="173"/>
        <v>0</v>
      </c>
      <c r="S247" s="16">
        <f t="shared" si="174"/>
        <v>0</v>
      </c>
      <c r="T247" s="21">
        <f t="shared" si="175"/>
        <v>0</v>
      </c>
      <c r="U247" s="16">
        <f t="shared" ca="1" si="176"/>
        <v>0</v>
      </c>
      <c r="V247" s="21">
        <f t="shared" ca="1" si="177"/>
        <v>0</v>
      </c>
      <c r="W247" s="16"/>
      <c r="X247" s="16">
        <f t="shared" si="196"/>
        <v>0</v>
      </c>
      <c r="Y247" s="16">
        <f t="shared" si="163"/>
        <v>0</v>
      </c>
      <c r="Z247" s="19">
        <f t="shared" si="178"/>
        <v>0</v>
      </c>
      <c r="AA247" s="15">
        <f t="shared" si="197"/>
        <v>0</v>
      </c>
      <c r="AB247" s="15">
        <f t="shared" si="198"/>
        <v>0</v>
      </c>
      <c r="AC247" s="15">
        <f t="shared" si="199"/>
        <v>0</v>
      </c>
      <c r="AD247" s="15">
        <f t="shared" si="200"/>
        <v>0</v>
      </c>
      <c r="AE247" s="15">
        <f t="shared" si="201"/>
        <v>0</v>
      </c>
      <c r="AF247" s="19">
        <f t="shared" si="202"/>
        <v>0</v>
      </c>
      <c r="AG247" s="20">
        <f t="shared" si="203"/>
        <v>0</v>
      </c>
      <c r="AH247" s="20"/>
      <c r="AI247" s="16">
        <f t="shared" si="179"/>
        <v>0</v>
      </c>
      <c r="AJ247" s="16">
        <f t="shared" si="215"/>
        <v>0</v>
      </c>
      <c r="AK247" s="16">
        <f t="shared" si="204"/>
        <v>0</v>
      </c>
      <c r="AL247" s="16">
        <f t="shared" ca="1" si="205"/>
        <v>0</v>
      </c>
      <c r="AM247" s="17">
        <f ca="1">IF($F$13,OFFSET(product_specs!$I$5,MIN(10,saving_model!BD247),saving_model!$F$15),0)</f>
        <v>0</v>
      </c>
      <c r="AN247" s="16">
        <f t="shared" si="180"/>
        <v>0</v>
      </c>
      <c r="AO247" s="16">
        <f t="shared" si="214"/>
        <v>0</v>
      </c>
      <c r="AP247" s="16">
        <f t="shared" si="181"/>
        <v>0</v>
      </c>
      <c r="AQ247" s="16">
        <f t="shared" si="206"/>
        <v>0</v>
      </c>
      <c r="AR247" s="16">
        <f t="shared" si="207"/>
        <v>0</v>
      </c>
      <c r="AS247" s="15">
        <f t="shared" si="182"/>
        <v>0</v>
      </c>
      <c r="AT247" s="24">
        <f t="shared" si="183"/>
        <v>0</v>
      </c>
      <c r="AU247" s="15">
        <f t="shared" si="208"/>
        <v>0</v>
      </c>
      <c r="AV247" s="22">
        <f>return!Q231</f>
        <v>2.1491654627963097E-3</v>
      </c>
      <c r="AW247" s="7">
        <f t="shared" si="184"/>
        <v>1.2051074143350915</v>
      </c>
      <c r="AX247" s="7"/>
      <c r="AY247">
        <f t="shared" si="209"/>
        <v>0</v>
      </c>
      <c r="AZ247">
        <f t="shared" si="185"/>
        <v>0</v>
      </c>
      <c r="BA247">
        <f t="shared" si="186"/>
        <v>0</v>
      </c>
      <c r="BB247">
        <f t="shared" si="210"/>
        <v>0</v>
      </c>
      <c r="BD247">
        <f t="shared" si="187"/>
        <v>18</v>
      </c>
      <c r="BE247">
        <f t="shared" si="188"/>
        <v>5</v>
      </c>
      <c r="BF247">
        <f t="shared" si="211"/>
        <v>5.6685584155502511E-5</v>
      </c>
      <c r="BG247">
        <f>VLOOKUP(MIN(120,BH247),mortality!$B$4:$H$106,saving_model!BE247+2,FALSE)</f>
        <v>6.8001497507251042E-4</v>
      </c>
      <c r="BH247">
        <f t="shared" si="189"/>
        <v>38</v>
      </c>
      <c r="BI247" s="8">
        <f t="shared" si="212"/>
        <v>1.6821425527395739E-3</v>
      </c>
      <c r="BJ247" s="6">
        <f>VLOOKUP(saving_model!BD247,lapse!$B$4:$C$134,2,FALSE)</f>
        <v>0.02</v>
      </c>
      <c r="BL247">
        <f>discount_curve!K232</f>
        <v>0.77510143192880454</v>
      </c>
    </row>
    <row r="248" spans="1:64" x14ac:dyDescent="0.55000000000000004">
      <c r="A248">
        <f t="shared" si="213"/>
        <v>226</v>
      </c>
      <c r="B248" s="16">
        <f t="shared" ca="1" si="190"/>
        <v>0</v>
      </c>
      <c r="C248" s="16">
        <f t="shared" si="166"/>
        <v>0</v>
      </c>
      <c r="D248">
        <f t="shared" si="191"/>
        <v>0</v>
      </c>
      <c r="E248">
        <f t="shared" ca="1" si="192"/>
        <v>0</v>
      </c>
      <c r="F248" s="19">
        <f t="shared" si="193"/>
        <v>0</v>
      </c>
      <c r="G248">
        <f t="shared" si="167"/>
        <v>0</v>
      </c>
      <c r="H248">
        <f t="shared" si="168"/>
        <v>0</v>
      </c>
      <c r="I248" s="16">
        <f t="shared" si="194"/>
        <v>0</v>
      </c>
      <c r="J248" s="19">
        <f t="shared" si="195"/>
        <v>0</v>
      </c>
      <c r="K248" s="19"/>
      <c r="L248" s="16">
        <f t="shared" si="169"/>
        <v>0</v>
      </c>
      <c r="M248" s="16">
        <f t="shared" ca="1" si="170"/>
        <v>0</v>
      </c>
      <c r="N248" s="16">
        <f t="shared" si="171"/>
        <v>0</v>
      </c>
      <c r="O248" s="16">
        <f t="shared" si="164"/>
        <v>0</v>
      </c>
      <c r="P248" s="16">
        <f t="shared" si="165"/>
        <v>0</v>
      </c>
      <c r="Q248" s="16">
        <f t="shared" ca="1" si="172"/>
        <v>0</v>
      </c>
      <c r="R248">
        <f t="shared" si="173"/>
        <v>0</v>
      </c>
      <c r="S248" s="16">
        <f t="shared" si="174"/>
        <v>0</v>
      </c>
      <c r="T248" s="21">
        <f t="shared" si="175"/>
        <v>0</v>
      </c>
      <c r="U248" s="16">
        <f t="shared" ca="1" si="176"/>
        <v>0</v>
      </c>
      <c r="V248" s="21">
        <f t="shared" ca="1" si="177"/>
        <v>0</v>
      </c>
      <c r="W248" s="16"/>
      <c r="X248" s="16">
        <f t="shared" si="196"/>
        <v>0</v>
      </c>
      <c r="Y248" s="16">
        <f t="shared" si="163"/>
        <v>0</v>
      </c>
      <c r="Z248" s="19">
        <f t="shared" si="178"/>
        <v>0</v>
      </c>
      <c r="AA248" s="15">
        <f t="shared" si="197"/>
        <v>0</v>
      </c>
      <c r="AB248" s="15">
        <f t="shared" si="198"/>
        <v>0</v>
      </c>
      <c r="AC248" s="15">
        <f t="shared" si="199"/>
        <v>0</v>
      </c>
      <c r="AD248" s="15">
        <f t="shared" si="200"/>
        <v>0</v>
      </c>
      <c r="AE248" s="15">
        <f t="shared" si="201"/>
        <v>0</v>
      </c>
      <c r="AF248" s="19">
        <f t="shared" si="202"/>
        <v>0</v>
      </c>
      <c r="AG248" s="20">
        <f t="shared" si="203"/>
        <v>0</v>
      </c>
      <c r="AH248" s="20"/>
      <c r="AI248" s="16">
        <f t="shared" si="179"/>
        <v>0</v>
      </c>
      <c r="AJ248" s="16">
        <f t="shared" si="215"/>
        <v>0</v>
      </c>
      <c r="AK248" s="16">
        <f t="shared" si="204"/>
        <v>0</v>
      </c>
      <c r="AL248" s="16">
        <f t="shared" ca="1" si="205"/>
        <v>0</v>
      </c>
      <c r="AM248" s="17">
        <f ca="1">IF($F$13,OFFSET(product_specs!$I$5,MIN(10,saving_model!BD248),saving_model!$F$15),0)</f>
        <v>0</v>
      </c>
      <c r="AN248" s="16">
        <f t="shared" si="180"/>
        <v>0</v>
      </c>
      <c r="AO248" s="16">
        <f t="shared" si="214"/>
        <v>0</v>
      </c>
      <c r="AP248" s="16">
        <f t="shared" si="181"/>
        <v>0</v>
      </c>
      <c r="AQ248" s="16">
        <f t="shared" si="206"/>
        <v>0</v>
      </c>
      <c r="AR248" s="16">
        <f t="shared" si="207"/>
        <v>0</v>
      </c>
      <c r="AS248" s="15">
        <f t="shared" si="182"/>
        <v>0</v>
      </c>
      <c r="AT248" s="24">
        <f t="shared" si="183"/>
        <v>0</v>
      </c>
      <c r="AU248" s="15">
        <f t="shared" si="208"/>
        <v>0</v>
      </c>
      <c r="AV248" s="22">
        <f>return!Q232</f>
        <v>-1.5779369693374568E-2</v>
      </c>
      <c r="AW248" s="7">
        <f t="shared" si="184"/>
        <v>1.2061070968671637</v>
      </c>
      <c r="AX248" s="7"/>
      <c r="AY248">
        <f t="shared" si="209"/>
        <v>0</v>
      </c>
      <c r="AZ248">
        <f t="shared" si="185"/>
        <v>0</v>
      </c>
      <c r="BA248">
        <f t="shared" si="186"/>
        <v>0</v>
      </c>
      <c r="BB248">
        <f t="shared" si="210"/>
        <v>0</v>
      </c>
      <c r="BD248">
        <f t="shared" si="187"/>
        <v>18</v>
      </c>
      <c r="BE248">
        <f t="shared" si="188"/>
        <v>5</v>
      </c>
      <c r="BF248">
        <f t="shared" si="211"/>
        <v>5.6685584155502511E-5</v>
      </c>
      <c r="BG248">
        <f>VLOOKUP(MIN(120,BH248),mortality!$B$4:$H$106,saving_model!BE248+2,FALSE)</f>
        <v>6.8001497507251042E-4</v>
      </c>
      <c r="BH248">
        <f t="shared" si="189"/>
        <v>38</v>
      </c>
      <c r="BI248" s="8">
        <f t="shared" si="212"/>
        <v>1.6821425527395739E-3</v>
      </c>
      <c r="BJ248" s="6">
        <f>VLOOKUP(saving_model!BD248,lapse!$B$4:$C$134,2,FALSE)</f>
        <v>0.02</v>
      </c>
      <c r="BL248">
        <f>discount_curve!K233</f>
        <v>0.77422430233479667</v>
      </c>
    </row>
    <row r="249" spans="1:64" x14ac:dyDescent="0.55000000000000004">
      <c r="A249">
        <f t="shared" si="213"/>
        <v>227</v>
      </c>
      <c r="B249" s="16">
        <f t="shared" ca="1" si="190"/>
        <v>0</v>
      </c>
      <c r="C249" s="16">
        <f t="shared" si="166"/>
        <v>0</v>
      </c>
      <c r="D249">
        <f t="shared" si="191"/>
        <v>0</v>
      </c>
      <c r="E249">
        <f t="shared" ca="1" si="192"/>
        <v>0</v>
      </c>
      <c r="F249" s="19">
        <f t="shared" si="193"/>
        <v>0</v>
      </c>
      <c r="G249">
        <f t="shared" si="167"/>
        <v>0</v>
      </c>
      <c r="H249">
        <f t="shared" si="168"/>
        <v>0</v>
      </c>
      <c r="I249" s="16">
        <f t="shared" si="194"/>
        <v>0</v>
      </c>
      <c r="J249" s="19">
        <f t="shared" si="195"/>
        <v>0</v>
      </c>
      <c r="K249" s="19"/>
      <c r="L249" s="16">
        <f t="shared" si="169"/>
        <v>0</v>
      </c>
      <c r="M249" s="16">
        <f t="shared" ca="1" si="170"/>
        <v>0</v>
      </c>
      <c r="N249" s="16">
        <f t="shared" si="171"/>
        <v>0</v>
      </c>
      <c r="O249" s="16">
        <f t="shared" si="164"/>
        <v>0</v>
      </c>
      <c r="P249" s="16">
        <f t="shared" si="165"/>
        <v>0</v>
      </c>
      <c r="Q249" s="16">
        <f t="shared" ca="1" si="172"/>
        <v>0</v>
      </c>
      <c r="R249">
        <f t="shared" si="173"/>
        <v>0</v>
      </c>
      <c r="S249" s="16">
        <f t="shared" si="174"/>
        <v>0</v>
      </c>
      <c r="T249" s="21">
        <f t="shared" si="175"/>
        <v>0</v>
      </c>
      <c r="U249" s="16">
        <f t="shared" ca="1" si="176"/>
        <v>0</v>
      </c>
      <c r="V249" s="21">
        <f t="shared" ca="1" si="177"/>
        <v>0</v>
      </c>
      <c r="W249" s="16"/>
      <c r="X249" s="16">
        <f t="shared" si="196"/>
        <v>0</v>
      </c>
      <c r="Y249" s="16">
        <f t="shared" si="163"/>
        <v>0</v>
      </c>
      <c r="Z249" s="19">
        <f t="shared" si="178"/>
        <v>0</v>
      </c>
      <c r="AA249" s="15">
        <f t="shared" si="197"/>
        <v>0</v>
      </c>
      <c r="AB249" s="15">
        <f t="shared" si="198"/>
        <v>0</v>
      </c>
      <c r="AC249" s="15">
        <f t="shared" si="199"/>
        <v>0</v>
      </c>
      <c r="AD249" s="15">
        <f t="shared" si="200"/>
        <v>0</v>
      </c>
      <c r="AE249" s="15">
        <f t="shared" si="201"/>
        <v>0</v>
      </c>
      <c r="AF249" s="19">
        <f t="shared" si="202"/>
        <v>0</v>
      </c>
      <c r="AG249" s="20">
        <f t="shared" si="203"/>
        <v>0</v>
      </c>
      <c r="AH249" s="20"/>
      <c r="AI249" s="16">
        <f t="shared" si="179"/>
        <v>0</v>
      </c>
      <c r="AJ249" s="16">
        <f t="shared" si="215"/>
        <v>0</v>
      </c>
      <c r="AK249" s="16">
        <f t="shared" si="204"/>
        <v>0</v>
      </c>
      <c r="AL249" s="16">
        <f t="shared" ca="1" si="205"/>
        <v>0</v>
      </c>
      <c r="AM249" s="17">
        <f ca="1">IF($F$13,OFFSET(product_specs!$I$5,MIN(10,saving_model!BD249),saving_model!$F$15),0)</f>
        <v>0</v>
      </c>
      <c r="AN249" s="16">
        <f t="shared" si="180"/>
        <v>0</v>
      </c>
      <c r="AO249" s="16">
        <f t="shared" si="214"/>
        <v>0</v>
      </c>
      <c r="AP249" s="16">
        <f t="shared" si="181"/>
        <v>0</v>
      </c>
      <c r="AQ249" s="16">
        <f t="shared" si="206"/>
        <v>0</v>
      </c>
      <c r="AR249" s="16">
        <f t="shared" si="207"/>
        <v>0</v>
      </c>
      <c r="AS249" s="15">
        <f t="shared" si="182"/>
        <v>0</v>
      </c>
      <c r="AT249" s="24">
        <f t="shared" si="183"/>
        <v>0</v>
      </c>
      <c r="AU249" s="15">
        <f t="shared" si="208"/>
        <v>0</v>
      </c>
      <c r="AV249" s="22">
        <f>return!Q233</f>
        <v>7.2043966128030323E-3</v>
      </c>
      <c r="AW249" s="7">
        <f t="shared" si="184"/>
        <v>1.2071076086739985</v>
      </c>
      <c r="AX249" s="7"/>
      <c r="AY249">
        <f t="shared" si="209"/>
        <v>0</v>
      </c>
      <c r="AZ249">
        <f t="shared" si="185"/>
        <v>0</v>
      </c>
      <c r="BA249">
        <f t="shared" si="186"/>
        <v>0</v>
      </c>
      <c r="BB249">
        <f t="shared" si="210"/>
        <v>0</v>
      </c>
      <c r="BD249">
        <f t="shared" si="187"/>
        <v>18</v>
      </c>
      <c r="BE249">
        <f t="shared" si="188"/>
        <v>5</v>
      </c>
      <c r="BF249">
        <f t="shared" si="211"/>
        <v>5.6685584155502511E-5</v>
      </c>
      <c r="BG249">
        <f>VLOOKUP(MIN(120,BH249),mortality!$B$4:$H$106,saving_model!BE249+2,FALSE)</f>
        <v>6.8001497507251042E-4</v>
      </c>
      <c r="BH249">
        <f t="shared" si="189"/>
        <v>38</v>
      </c>
      <c r="BI249" s="8">
        <f t="shared" si="212"/>
        <v>1.6821425527395739E-3</v>
      </c>
      <c r="BJ249" s="6">
        <f>VLOOKUP(saving_model!BD249,lapse!$B$4:$C$134,2,FALSE)</f>
        <v>0.02</v>
      </c>
      <c r="BL249">
        <f>discount_curve!K234</f>
        <v>0.7733481653287172</v>
      </c>
    </row>
    <row r="250" spans="1:64" x14ac:dyDescent="0.55000000000000004">
      <c r="A250">
        <f t="shared" si="213"/>
        <v>228</v>
      </c>
      <c r="B250" s="16">
        <f t="shared" ca="1" si="190"/>
        <v>0</v>
      </c>
      <c r="C250" s="16">
        <f t="shared" si="166"/>
        <v>0</v>
      </c>
      <c r="D250">
        <f t="shared" si="191"/>
        <v>0</v>
      </c>
      <c r="E250">
        <f t="shared" ca="1" si="192"/>
        <v>0</v>
      </c>
      <c r="F250" s="19">
        <f t="shared" si="193"/>
        <v>0</v>
      </c>
      <c r="G250">
        <f t="shared" si="167"/>
        <v>0</v>
      </c>
      <c r="H250">
        <f t="shared" si="168"/>
        <v>0</v>
      </c>
      <c r="I250" s="16">
        <f t="shared" si="194"/>
        <v>0</v>
      </c>
      <c r="J250" s="19">
        <f t="shared" si="195"/>
        <v>0</v>
      </c>
      <c r="K250" s="19"/>
      <c r="L250" s="16">
        <f t="shared" si="169"/>
        <v>0</v>
      </c>
      <c r="M250" s="16">
        <f t="shared" ca="1" si="170"/>
        <v>0</v>
      </c>
      <c r="N250" s="16">
        <f t="shared" si="171"/>
        <v>0</v>
      </c>
      <c r="O250" s="16">
        <f t="shared" si="164"/>
        <v>0</v>
      </c>
      <c r="P250" s="16">
        <f t="shared" si="165"/>
        <v>0</v>
      </c>
      <c r="Q250" s="16">
        <f t="shared" ca="1" si="172"/>
        <v>0</v>
      </c>
      <c r="R250">
        <f t="shared" si="173"/>
        <v>0</v>
      </c>
      <c r="S250" s="16">
        <f t="shared" si="174"/>
        <v>0</v>
      </c>
      <c r="T250" s="21">
        <f t="shared" si="175"/>
        <v>0</v>
      </c>
      <c r="U250" s="16">
        <f t="shared" ca="1" si="176"/>
        <v>0</v>
      </c>
      <c r="V250" s="21">
        <f t="shared" ca="1" si="177"/>
        <v>0</v>
      </c>
      <c r="W250" s="16"/>
      <c r="X250" s="16">
        <f t="shared" si="196"/>
        <v>0</v>
      </c>
      <c r="Y250" s="16">
        <f t="shared" si="163"/>
        <v>0</v>
      </c>
      <c r="Z250" s="19">
        <f t="shared" si="178"/>
        <v>0</v>
      </c>
      <c r="AA250" s="15">
        <f t="shared" si="197"/>
        <v>0</v>
      </c>
      <c r="AB250" s="15">
        <f t="shared" si="198"/>
        <v>0</v>
      </c>
      <c r="AC250" s="15">
        <f t="shared" si="199"/>
        <v>0</v>
      </c>
      <c r="AD250" s="15">
        <f t="shared" si="200"/>
        <v>0</v>
      </c>
      <c r="AE250" s="15">
        <f t="shared" si="201"/>
        <v>0</v>
      </c>
      <c r="AF250" s="19">
        <f t="shared" si="202"/>
        <v>0</v>
      </c>
      <c r="AG250" s="20">
        <f t="shared" si="203"/>
        <v>0</v>
      </c>
      <c r="AH250" s="20"/>
      <c r="AI250" s="16">
        <f t="shared" si="179"/>
        <v>0</v>
      </c>
      <c r="AJ250" s="16">
        <f t="shared" si="215"/>
        <v>0</v>
      </c>
      <c r="AK250" s="16">
        <f t="shared" si="204"/>
        <v>0</v>
      </c>
      <c r="AL250" s="16">
        <f t="shared" ca="1" si="205"/>
        <v>0</v>
      </c>
      <c r="AM250" s="17">
        <f ca="1">IF($F$13,OFFSET(product_specs!$I$5,MIN(10,saving_model!BD250),saving_model!$F$15),0)</f>
        <v>0</v>
      </c>
      <c r="AN250" s="16">
        <f t="shared" si="180"/>
        <v>0</v>
      </c>
      <c r="AO250" s="16">
        <f t="shared" si="214"/>
        <v>0</v>
      </c>
      <c r="AP250" s="16">
        <f t="shared" si="181"/>
        <v>0</v>
      </c>
      <c r="AQ250" s="16">
        <f t="shared" si="206"/>
        <v>0</v>
      </c>
      <c r="AR250" s="16">
        <f t="shared" si="207"/>
        <v>0</v>
      </c>
      <c r="AS250" s="15">
        <f t="shared" si="182"/>
        <v>0</v>
      </c>
      <c r="AT250" s="24">
        <f t="shared" si="183"/>
        <v>0</v>
      </c>
      <c r="AU250" s="15">
        <f t="shared" si="208"/>
        <v>0</v>
      </c>
      <c r="AV250" s="22">
        <f>return!Q234</f>
        <v>-6.7730921731332661E-3</v>
      </c>
      <c r="AW250" s="7">
        <f t="shared" si="184"/>
        <v>1.2081089504435107</v>
      </c>
      <c r="AX250" s="7"/>
      <c r="AY250">
        <f t="shared" si="209"/>
        <v>0</v>
      </c>
      <c r="AZ250">
        <f t="shared" si="185"/>
        <v>0</v>
      </c>
      <c r="BA250">
        <f t="shared" si="186"/>
        <v>0</v>
      </c>
      <c r="BB250">
        <f t="shared" si="210"/>
        <v>0</v>
      </c>
      <c r="BD250">
        <f t="shared" si="187"/>
        <v>19</v>
      </c>
      <c r="BE250">
        <f t="shared" si="188"/>
        <v>5</v>
      </c>
      <c r="BF250">
        <f t="shared" si="211"/>
        <v>5.9233061318275659E-5</v>
      </c>
      <c r="BG250">
        <f>VLOOKUP(MIN(120,BH250),mortality!$B$4:$H$106,saving_model!BE250+2,FALSE)</f>
        <v>7.1056521686731157E-4</v>
      </c>
      <c r="BH250">
        <f t="shared" si="189"/>
        <v>39</v>
      </c>
      <c r="BI250" s="8">
        <f t="shared" si="212"/>
        <v>1.6821425527395739E-3</v>
      </c>
      <c r="BJ250" s="6">
        <f>VLOOKUP(saving_model!BD250,lapse!$B$4:$C$134,2,FALSE)</f>
        <v>0.02</v>
      </c>
      <c r="BL250">
        <f>discount_curve!K235</f>
        <v>0.77146019523493725</v>
      </c>
    </row>
    <row r="251" spans="1:64" x14ac:dyDescent="0.55000000000000004">
      <c r="A251">
        <f t="shared" si="213"/>
        <v>229</v>
      </c>
      <c r="B251" s="16">
        <f t="shared" ca="1" si="190"/>
        <v>0</v>
      </c>
      <c r="C251" s="16">
        <f t="shared" si="166"/>
        <v>0</v>
      </c>
      <c r="D251">
        <f t="shared" si="191"/>
        <v>0</v>
      </c>
      <c r="E251">
        <f t="shared" ca="1" si="192"/>
        <v>0</v>
      </c>
      <c r="F251" s="19">
        <f t="shared" si="193"/>
        <v>0</v>
      </c>
      <c r="G251">
        <f t="shared" si="167"/>
        <v>0</v>
      </c>
      <c r="H251">
        <f t="shared" si="168"/>
        <v>0</v>
      </c>
      <c r="I251" s="16">
        <f t="shared" si="194"/>
        <v>0</v>
      </c>
      <c r="J251" s="19">
        <f t="shared" si="195"/>
        <v>0</v>
      </c>
      <c r="K251" s="19"/>
      <c r="L251" s="16">
        <f t="shared" si="169"/>
        <v>0</v>
      </c>
      <c r="M251" s="16">
        <f t="shared" ca="1" si="170"/>
        <v>0</v>
      </c>
      <c r="N251" s="16">
        <f t="shared" si="171"/>
        <v>0</v>
      </c>
      <c r="O251" s="16">
        <f t="shared" si="164"/>
        <v>0</v>
      </c>
      <c r="P251" s="16">
        <f t="shared" si="165"/>
        <v>0</v>
      </c>
      <c r="Q251" s="16">
        <f t="shared" ca="1" si="172"/>
        <v>0</v>
      </c>
      <c r="R251">
        <f t="shared" si="173"/>
        <v>0</v>
      </c>
      <c r="S251" s="16">
        <f t="shared" si="174"/>
        <v>0</v>
      </c>
      <c r="T251" s="21">
        <f t="shared" si="175"/>
        <v>0</v>
      </c>
      <c r="U251" s="16">
        <f t="shared" ca="1" si="176"/>
        <v>0</v>
      </c>
      <c r="V251" s="21">
        <f t="shared" ca="1" si="177"/>
        <v>0</v>
      </c>
      <c r="W251" s="16"/>
      <c r="X251" s="16">
        <f t="shared" si="196"/>
        <v>0</v>
      </c>
      <c r="Y251" s="16">
        <f t="shared" si="163"/>
        <v>0</v>
      </c>
      <c r="Z251" s="19">
        <f t="shared" si="178"/>
        <v>0</v>
      </c>
      <c r="AA251" s="15">
        <f t="shared" si="197"/>
        <v>0</v>
      </c>
      <c r="AB251" s="15">
        <f t="shared" si="198"/>
        <v>0</v>
      </c>
      <c r="AC251" s="15">
        <f t="shared" si="199"/>
        <v>0</v>
      </c>
      <c r="AD251" s="15">
        <f t="shared" si="200"/>
        <v>0</v>
      </c>
      <c r="AE251" s="15">
        <f t="shared" si="201"/>
        <v>0</v>
      </c>
      <c r="AF251" s="19">
        <f t="shared" si="202"/>
        <v>0</v>
      </c>
      <c r="AG251" s="20">
        <f t="shared" si="203"/>
        <v>0</v>
      </c>
      <c r="AH251" s="20"/>
      <c r="AI251" s="16">
        <f t="shared" si="179"/>
        <v>0</v>
      </c>
      <c r="AJ251" s="16">
        <f t="shared" si="215"/>
        <v>0</v>
      </c>
      <c r="AK251" s="16">
        <f t="shared" si="204"/>
        <v>0</v>
      </c>
      <c r="AL251" s="16">
        <f t="shared" ca="1" si="205"/>
        <v>0</v>
      </c>
      <c r="AM251" s="17">
        <f ca="1">IF($F$13,OFFSET(product_specs!$I$5,MIN(10,saving_model!BD251),saving_model!$F$15),0)</f>
        <v>0</v>
      </c>
      <c r="AN251" s="16">
        <f t="shared" si="180"/>
        <v>0</v>
      </c>
      <c r="AO251" s="16">
        <f t="shared" si="214"/>
        <v>0</v>
      </c>
      <c r="AP251" s="16">
        <f t="shared" si="181"/>
        <v>0</v>
      </c>
      <c r="AQ251" s="16">
        <f t="shared" si="206"/>
        <v>0</v>
      </c>
      <c r="AR251" s="16">
        <f t="shared" si="207"/>
        <v>0</v>
      </c>
      <c r="AS251" s="15">
        <f t="shared" si="182"/>
        <v>0</v>
      </c>
      <c r="AT251" s="24">
        <f t="shared" si="183"/>
        <v>0</v>
      </c>
      <c r="AU251" s="15">
        <f t="shared" si="208"/>
        <v>0</v>
      </c>
      <c r="AV251" s="22">
        <f>return!Q235</f>
        <v>8.543581942147993E-3</v>
      </c>
      <c r="AW251" s="7">
        <f t="shared" si="184"/>
        <v>1.2091111228641864</v>
      </c>
      <c r="AX251" s="7"/>
      <c r="AY251">
        <f t="shared" si="209"/>
        <v>0</v>
      </c>
      <c r="AZ251">
        <f t="shared" si="185"/>
        <v>0</v>
      </c>
      <c r="BA251">
        <f t="shared" si="186"/>
        <v>0</v>
      </c>
      <c r="BB251">
        <f t="shared" si="210"/>
        <v>0</v>
      </c>
      <c r="BD251">
        <f t="shared" si="187"/>
        <v>19</v>
      </c>
      <c r="BE251">
        <f t="shared" si="188"/>
        <v>5</v>
      </c>
      <c r="BF251">
        <f t="shared" si="211"/>
        <v>5.9233061318275659E-5</v>
      </c>
      <c r="BG251">
        <f>VLOOKUP(MIN(120,BH251),mortality!$B$4:$H$106,saving_model!BE251+2,FALSE)</f>
        <v>7.1056521686731157E-4</v>
      </c>
      <c r="BH251">
        <f t="shared" si="189"/>
        <v>39</v>
      </c>
      <c r="BI251" s="8">
        <f t="shared" si="212"/>
        <v>1.6821425527395739E-3</v>
      </c>
      <c r="BJ251" s="6">
        <f>VLOOKUP(saving_model!BD251,lapse!$B$4:$C$134,2,FALSE)</f>
        <v>0.02</v>
      </c>
      <c r="BL251">
        <f>discount_curve!K236</f>
        <v>0.77058275191787085</v>
      </c>
    </row>
    <row r="252" spans="1:64" x14ac:dyDescent="0.55000000000000004">
      <c r="A252">
        <f t="shared" si="213"/>
        <v>230</v>
      </c>
      <c r="B252" s="16">
        <f t="shared" ca="1" si="190"/>
        <v>0</v>
      </c>
      <c r="C252" s="16">
        <f t="shared" si="166"/>
        <v>0</v>
      </c>
      <c r="D252">
        <f t="shared" si="191"/>
        <v>0</v>
      </c>
      <c r="E252">
        <f t="shared" ca="1" si="192"/>
        <v>0</v>
      </c>
      <c r="F252" s="19">
        <f t="shared" si="193"/>
        <v>0</v>
      </c>
      <c r="G252">
        <f t="shared" si="167"/>
        <v>0</v>
      </c>
      <c r="H252">
        <f t="shared" si="168"/>
        <v>0</v>
      </c>
      <c r="I252" s="16">
        <f t="shared" si="194"/>
        <v>0</v>
      </c>
      <c r="J252" s="19">
        <f t="shared" si="195"/>
        <v>0</v>
      </c>
      <c r="K252" s="19"/>
      <c r="L252" s="16">
        <f t="shared" si="169"/>
        <v>0</v>
      </c>
      <c r="M252" s="16">
        <f t="shared" ca="1" si="170"/>
        <v>0</v>
      </c>
      <c r="N252" s="16">
        <f t="shared" si="171"/>
        <v>0</v>
      </c>
      <c r="O252" s="16">
        <f t="shared" si="164"/>
        <v>0</v>
      </c>
      <c r="P252" s="16">
        <f t="shared" si="165"/>
        <v>0</v>
      </c>
      <c r="Q252" s="16">
        <f t="shared" ca="1" si="172"/>
        <v>0</v>
      </c>
      <c r="R252">
        <f t="shared" si="173"/>
        <v>0</v>
      </c>
      <c r="S252" s="16">
        <f t="shared" si="174"/>
        <v>0</v>
      </c>
      <c r="T252" s="21">
        <f t="shared" si="175"/>
        <v>0</v>
      </c>
      <c r="U252" s="16">
        <f t="shared" ca="1" si="176"/>
        <v>0</v>
      </c>
      <c r="V252" s="21">
        <f t="shared" ca="1" si="177"/>
        <v>0</v>
      </c>
      <c r="W252" s="16"/>
      <c r="X252" s="16">
        <f t="shared" si="196"/>
        <v>0</v>
      </c>
      <c r="Y252" s="16">
        <f t="shared" si="163"/>
        <v>0</v>
      </c>
      <c r="Z252" s="19">
        <f t="shared" si="178"/>
        <v>0</v>
      </c>
      <c r="AA252" s="15">
        <f t="shared" si="197"/>
        <v>0</v>
      </c>
      <c r="AB252" s="15">
        <f t="shared" si="198"/>
        <v>0</v>
      </c>
      <c r="AC252" s="15">
        <f t="shared" si="199"/>
        <v>0</v>
      </c>
      <c r="AD252" s="15">
        <f t="shared" si="200"/>
        <v>0</v>
      </c>
      <c r="AE252" s="15">
        <f t="shared" si="201"/>
        <v>0</v>
      </c>
      <c r="AF252" s="19">
        <f t="shared" si="202"/>
        <v>0</v>
      </c>
      <c r="AG252" s="20">
        <f t="shared" si="203"/>
        <v>0</v>
      </c>
      <c r="AH252" s="20"/>
      <c r="AI252" s="16">
        <f t="shared" si="179"/>
        <v>0</v>
      </c>
      <c r="AJ252" s="16">
        <f t="shared" si="215"/>
        <v>0</v>
      </c>
      <c r="AK252" s="16">
        <f t="shared" si="204"/>
        <v>0</v>
      </c>
      <c r="AL252" s="16">
        <f t="shared" ca="1" si="205"/>
        <v>0</v>
      </c>
      <c r="AM252" s="17">
        <f ca="1">IF($F$13,OFFSET(product_specs!$I$5,MIN(10,saving_model!BD252),saving_model!$F$15),0)</f>
        <v>0</v>
      </c>
      <c r="AN252" s="16">
        <f t="shared" si="180"/>
        <v>0</v>
      </c>
      <c r="AO252" s="16">
        <f t="shared" si="214"/>
        <v>0</v>
      </c>
      <c r="AP252" s="16">
        <f t="shared" si="181"/>
        <v>0</v>
      </c>
      <c r="AQ252" s="16">
        <f t="shared" si="206"/>
        <v>0</v>
      </c>
      <c r="AR252" s="16">
        <f t="shared" si="207"/>
        <v>0</v>
      </c>
      <c r="AS252" s="15">
        <f t="shared" si="182"/>
        <v>0</v>
      </c>
      <c r="AT252" s="24">
        <f t="shared" si="183"/>
        <v>0</v>
      </c>
      <c r="AU252" s="15">
        <f t="shared" si="208"/>
        <v>0</v>
      </c>
      <c r="AV252" s="22">
        <f>return!Q236</f>
        <v>1.2614337173219692E-2</v>
      </c>
      <c r="AW252" s="7">
        <f t="shared" si="184"/>
        <v>1.2101141266250821</v>
      </c>
      <c r="AX252" s="7"/>
      <c r="AY252">
        <f t="shared" si="209"/>
        <v>0</v>
      </c>
      <c r="AZ252">
        <f t="shared" si="185"/>
        <v>0</v>
      </c>
      <c r="BA252">
        <f t="shared" si="186"/>
        <v>0</v>
      </c>
      <c r="BB252">
        <f t="shared" si="210"/>
        <v>0</v>
      </c>
      <c r="BD252">
        <f t="shared" si="187"/>
        <v>19</v>
      </c>
      <c r="BE252">
        <f t="shared" si="188"/>
        <v>5</v>
      </c>
      <c r="BF252">
        <f t="shared" si="211"/>
        <v>5.9233061318275659E-5</v>
      </c>
      <c r="BG252">
        <f>VLOOKUP(MIN(120,BH252),mortality!$B$4:$H$106,saving_model!BE252+2,FALSE)</f>
        <v>7.1056521686731157E-4</v>
      </c>
      <c r="BH252">
        <f t="shared" si="189"/>
        <v>39</v>
      </c>
      <c r="BI252" s="8">
        <f t="shared" si="212"/>
        <v>1.6821425527395739E-3</v>
      </c>
      <c r="BJ252" s="6">
        <f>VLOOKUP(saving_model!BD252,lapse!$B$4:$C$134,2,FALSE)</f>
        <v>0.02</v>
      </c>
      <c r="BL252">
        <f>discount_curve!K237</f>
        <v>0.76970630658719352</v>
      </c>
    </row>
    <row r="253" spans="1:64" x14ac:dyDescent="0.55000000000000004">
      <c r="A253">
        <f t="shared" si="213"/>
        <v>231</v>
      </c>
      <c r="B253" s="16">
        <f t="shared" ca="1" si="190"/>
        <v>0</v>
      </c>
      <c r="C253" s="16">
        <f t="shared" si="166"/>
        <v>0</v>
      </c>
      <c r="D253">
        <f t="shared" si="191"/>
        <v>0</v>
      </c>
      <c r="E253">
        <f t="shared" ca="1" si="192"/>
        <v>0</v>
      </c>
      <c r="F253" s="19">
        <f t="shared" si="193"/>
        <v>0</v>
      </c>
      <c r="G253">
        <f t="shared" si="167"/>
        <v>0</v>
      </c>
      <c r="H253">
        <f t="shared" si="168"/>
        <v>0</v>
      </c>
      <c r="I253" s="16">
        <f t="shared" si="194"/>
        <v>0</v>
      </c>
      <c r="J253" s="19">
        <f t="shared" si="195"/>
        <v>0</v>
      </c>
      <c r="K253" s="19"/>
      <c r="L253" s="16">
        <f t="shared" si="169"/>
        <v>0</v>
      </c>
      <c r="M253" s="16">
        <f t="shared" ca="1" si="170"/>
        <v>0</v>
      </c>
      <c r="N253" s="16">
        <f t="shared" si="171"/>
        <v>0</v>
      </c>
      <c r="O253" s="16">
        <f t="shared" si="164"/>
        <v>0</v>
      </c>
      <c r="P253" s="16">
        <f t="shared" si="165"/>
        <v>0</v>
      </c>
      <c r="Q253" s="16">
        <f t="shared" ca="1" si="172"/>
        <v>0</v>
      </c>
      <c r="R253">
        <f t="shared" si="173"/>
        <v>0</v>
      </c>
      <c r="S253" s="16">
        <f t="shared" si="174"/>
        <v>0</v>
      </c>
      <c r="T253" s="21">
        <f t="shared" si="175"/>
        <v>0</v>
      </c>
      <c r="U253" s="16">
        <f t="shared" ca="1" si="176"/>
        <v>0</v>
      </c>
      <c r="V253" s="21">
        <f t="shared" ca="1" si="177"/>
        <v>0</v>
      </c>
      <c r="W253" s="16"/>
      <c r="X253" s="16">
        <f t="shared" si="196"/>
        <v>0</v>
      </c>
      <c r="Y253" s="16">
        <f t="shared" si="163"/>
        <v>0</v>
      </c>
      <c r="Z253" s="19">
        <f t="shared" si="178"/>
        <v>0</v>
      </c>
      <c r="AA253" s="15">
        <f t="shared" si="197"/>
        <v>0</v>
      </c>
      <c r="AB253" s="15">
        <f t="shared" si="198"/>
        <v>0</v>
      </c>
      <c r="AC253" s="15">
        <f t="shared" si="199"/>
        <v>0</v>
      </c>
      <c r="AD253" s="15">
        <f t="shared" si="200"/>
        <v>0</v>
      </c>
      <c r="AE253" s="15">
        <f t="shared" si="201"/>
        <v>0</v>
      </c>
      <c r="AF253" s="19">
        <f t="shared" si="202"/>
        <v>0</v>
      </c>
      <c r="AG253" s="20">
        <f t="shared" si="203"/>
        <v>0</v>
      </c>
      <c r="AH253" s="20"/>
      <c r="AI253" s="16">
        <f t="shared" si="179"/>
        <v>0</v>
      </c>
      <c r="AJ253" s="16">
        <f t="shared" si="215"/>
        <v>0</v>
      </c>
      <c r="AK253" s="16">
        <f t="shared" si="204"/>
        <v>0</v>
      </c>
      <c r="AL253" s="16">
        <f t="shared" ca="1" si="205"/>
        <v>0</v>
      </c>
      <c r="AM253" s="17">
        <f ca="1">IF($F$13,OFFSET(product_specs!$I$5,MIN(10,saving_model!BD253),saving_model!$F$15),0)</f>
        <v>0</v>
      </c>
      <c r="AN253" s="16">
        <f t="shared" si="180"/>
        <v>0</v>
      </c>
      <c r="AO253" s="16">
        <f t="shared" si="214"/>
        <v>0</v>
      </c>
      <c r="AP253" s="16">
        <f t="shared" si="181"/>
        <v>0</v>
      </c>
      <c r="AQ253" s="16">
        <f t="shared" si="206"/>
        <v>0</v>
      </c>
      <c r="AR253" s="16">
        <f t="shared" si="207"/>
        <v>0</v>
      </c>
      <c r="AS253" s="15">
        <f t="shared" si="182"/>
        <v>0</v>
      </c>
      <c r="AT253" s="24">
        <f t="shared" si="183"/>
        <v>0</v>
      </c>
      <c r="AU253" s="15">
        <f t="shared" si="208"/>
        <v>0</v>
      </c>
      <c r="AV253" s="22">
        <f>return!Q237</f>
        <v>-6.132313037977899E-3</v>
      </c>
      <c r="AW253" s="7">
        <f t="shared" si="184"/>
        <v>1.2111179624158264</v>
      </c>
      <c r="AX253" s="7"/>
      <c r="AY253">
        <f t="shared" si="209"/>
        <v>0</v>
      </c>
      <c r="AZ253">
        <f t="shared" si="185"/>
        <v>0</v>
      </c>
      <c r="BA253">
        <f t="shared" si="186"/>
        <v>0</v>
      </c>
      <c r="BB253">
        <f t="shared" si="210"/>
        <v>0</v>
      </c>
      <c r="BD253">
        <f t="shared" si="187"/>
        <v>19</v>
      </c>
      <c r="BE253">
        <f t="shared" si="188"/>
        <v>5</v>
      </c>
      <c r="BF253">
        <f t="shared" si="211"/>
        <v>5.9233061318275659E-5</v>
      </c>
      <c r="BG253">
        <f>VLOOKUP(MIN(120,BH253),mortality!$B$4:$H$106,saving_model!BE253+2,FALSE)</f>
        <v>7.1056521686731157E-4</v>
      </c>
      <c r="BH253">
        <f t="shared" si="189"/>
        <v>39</v>
      </c>
      <c r="BI253" s="8">
        <f t="shared" si="212"/>
        <v>1.6821425527395739E-3</v>
      </c>
      <c r="BJ253" s="6">
        <f>VLOOKUP(saving_model!BD253,lapse!$B$4:$C$134,2,FALSE)</f>
        <v>0.02</v>
      </c>
      <c r="BL253">
        <f>discount_curve!K238</f>
        <v>0.76883085810781537</v>
      </c>
    </row>
    <row r="254" spans="1:64" x14ac:dyDescent="0.55000000000000004">
      <c r="A254">
        <f t="shared" si="213"/>
        <v>232</v>
      </c>
      <c r="B254" s="16">
        <f t="shared" ca="1" si="190"/>
        <v>0</v>
      </c>
      <c r="C254" s="16">
        <f t="shared" si="166"/>
        <v>0</v>
      </c>
      <c r="D254">
        <f t="shared" si="191"/>
        <v>0</v>
      </c>
      <c r="E254">
        <f t="shared" ca="1" si="192"/>
        <v>0</v>
      </c>
      <c r="F254" s="19">
        <f t="shared" si="193"/>
        <v>0</v>
      </c>
      <c r="G254">
        <f t="shared" si="167"/>
        <v>0</v>
      </c>
      <c r="H254">
        <f t="shared" si="168"/>
        <v>0</v>
      </c>
      <c r="I254" s="16">
        <f t="shared" si="194"/>
        <v>0</v>
      </c>
      <c r="J254" s="19">
        <f t="shared" si="195"/>
        <v>0</v>
      </c>
      <c r="K254" s="19"/>
      <c r="L254" s="16">
        <f t="shared" si="169"/>
        <v>0</v>
      </c>
      <c r="M254" s="16">
        <f t="shared" ca="1" si="170"/>
        <v>0</v>
      </c>
      <c r="N254" s="16">
        <f t="shared" si="171"/>
        <v>0</v>
      </c>
      <c r="O254" s="16">
        <f t="shared" si="164"/>
        <v>0</v>
      </c>
      <c r="P254" s="16">
        <f t="shared" si="165"/>
        <v>0</v>
      </c>
      <c r="Q254" s="16">
        <f t="shared" ca="1" si="172"/>
        <v>0</v>
      </c>
      <c r="R254">
        <f t="shared" si="173"/>
        <v>0</v>
      </c>
      <c r="S254" s="16">
        <f t="shared" si="174"/>
        <v>0</v>
      </c>
      <c r="T254" s="21">
        <f t="shared" si="175"/>
        <v>0</v>
      </c>
      <c r="U254" s="16">
        <f t="shared" ca="1" si="176"/>
        <v>0</v>
      </c>
      <c r="V254" s="21">
        <f t="shared" ca="1" si="177"/>
        <v>0</v>
      </c>
      <c r="W254" s="16"/>
      <c r="X254" s="16">
        <f t="shared" si="196"/>
        <v>0</v>
      </c>
      <c r="Y254" s="16">
        <f t="shared" si="163"/>
        <v>0</v>
      </c>
      <c r="Z254" s="19">
        <f t="shared" si="178"/>
        <v>0</v>
      </c>
      <c r="AA254" s="15">
        <f t="shared" si="197"/>
        <v>0</v>
      </c>
      <c r="AB254" s="15">
        <f t="shared" si="198"/>
        <v>0</v>
      </c>
      <c r="AC254" s="15">
        <f t="shared" si="199"/>
        <v>0</v>
      </c>
      <c r="AD254" s="15">
        <f t="shared" si="200"/>
        <v>0</v>
      </c>
      <c r="AE254" s="15">
        <f t="shared" si="201"/>
        <v>0</v>
      </c>
      <c r="AF254" s="19">
        <f t="shared" si="202"/>
        <v>0</v>
      </c>
      <c r="AG254" s="20">
        <f t="shared" si="203"/>
        <v>0</v>
      </c>
      <c r="AH254" s="20"/>
      <c r="AI254" s="16">
        <f t="shared" si="179"/>
        <v>0</v>
      </c>
      <c r="AJ254" s="16">
        <f t="shared" si="215"/>
        <v>0</v>
      </c>
      <c r="AK254" s="16">
        <f t="shared" si="204"/>
        <v>0</v>
      </c>
      <c r="AL254" s="16">
        <f t="shared" ca="1" si="205"/>
        <v>0</v>
      </c>
      <c r="AM254" s="17">
        <f ca="1">IF($F$13,OFFSET(product_specs!$I$5,MIN(10,saving_model!BD254),saving_model!$F$15),0)</f>
        <v>0</v>
      </c>
      <c r="AN254" s="16">
        <f t="shared" si="180"/>
        <v>0</v>
      </c>
      <c r="AO254" s="16">
        <f t="shared" si="214"/>
        <v>0</v>
      </c>
      <c r="AP254" s="16">
        <f t="shared" si="181"/>
        <v>0</v>
      </c>
      <c r="AQ254" s="16">
        <f t="shared" si="206"/>
        <v>0</v>
      </c>
      <c r="AR254" s="16">
        <f t="shared" si="207"/>
        <v>0</v>
      </c>
      <c r="AS254" s="15">
        <f t="shared" si="182"/>
        <v>0</v>
      </c>
      <c r="AT254" s="24">
        <f t="shared" si="183"/>
        <v>0</v>
      </c>
      <c r="AU254" s="15">
        <f t="shared" si="208"/>
        <v>0</v>
      </c>
      <c r="AV254" s="22">
        <f>return!Q238</f>
        <v>4.8896619276841413E-3</v>
      </c>
      <c r="AW254" s="7">
        <f t="shared" si="184"/>
        <v>1.2121226309266195</v>
      </c>
      <c r="AX254" s="7"/>
      <c r="AY254">
        <f t="shared" si="209"/>
        <v>0</v>
      </c>
      <c r="AZ254">
        <f t="shared" si="185"/>
        <v>0</v>
      </c>
      <c r="BA254">
        <f t="shared" si="186"/>
        <v>0</v>
      </c>
      <c r="BB254">
        <f t="shared" si="210"/>
        <v>0</v>
      </c>
      <c r="BD254">
        <f t="shared" si="187"/>
        <v>19</v>
      </c>
      <c r="BE254">
        <f t="shared" si="188"/>
        <v>5</v>
      </c>
      <c r="BF254">
        <f t="shared" si="211"/>
        <v>5.9233061318275659E-5</v>
      </c>
      <c r="BG254">
        <f>VLOOKUP(MIN(120,BH254),mortality!$B$4:$H$106,saving_model!BE254+2,FALSE)</f>
        <v>7.1056521686731157E-4</v>
      </c>
      <c r="BH254">
        <f t="shared" si="189"/>
        <v>39</v>
      </c>
      <c r="BI254" s="8">
        <f t="shared" si="212"/>
        <v>1.6821425527395739E-3</v>
      </c>
      <c r="BJ254" s="6">
        <f>VLOOKUP(saving_model!BD254,lapse!$B$4:$C$134,2,FALSE)</f>
        <v>0.02</v>
      </c>
      <c r="BL254">
        <f>discount_curve!K239</f>
        <v>0.76795640534593856</v>
      </c>
    </row>
    <row r="255" spans="1:64" x14ac:dyDescent="0.55000000000000004">
      <c r="A255">
        <f t="shared" si="213"/>
        <v>233</v>
      </c>
      <c r="B255" s="16">
        <f t="shared" ca="1" si="190"/>
        <v>0</v>
      </c>
      <c r="C255" s="16">
        <f t="shared" si="166"/>
        <v>0</v>
      </c>
      <c r="D255">
        <f t="shared" si="191"/>
        <v>0</v>
      </c>
      <c r="E255">
        <f t="shared" ca="1" si="192"/>
        <v>0</v>
      </c>
      <c r="F255" s="19">
        <f t="shared" si="193"/>
        <v>0</v>
      </c>
      <c r="G255">
        <f t="shared" si="167"/>
        <v>0</v>
      </c>
      <c r="H255">
        <f t="shared" si="168"/>
        <v>0</v>
      </c>
      <c r="I255" s="16">
        <f t="shared" si="194"/>
        <v>0</v>
      </c>
      <c r="J255" s="19">
        <f t="shared" si="195"/>
        <v>0</v>
      </c>
      <c r="K255" s="19"/>
      <c r="L255" s="16">
        <f t="shared" si="169"/>
        <v>0</v>
      </c>
      <c r="M255" s="16">
        <f t="shared" ca="1" si="170"/>
        <v>0</v>
      </c>
      <c r="N255" s="16">
        <f t="shared" si="171"/>
        <v>0</v>
      </c>
      <c r="O255" s="16">
        <f t="shared" si="164"/>
        <v>0</v>
      </c>
      <c r="P255" s="16">
        <f t="shared" si="165"/>
        <v>0</v>
      </c>
      <c r="Q255" s="16">
        <f t="shared" ca="1" si="172"/>
        <v>0</v>
      </c>
      <c r="R255">
        <f t="shared" si="173"/>
        <v>0</v>
      </c>
      <c r="S255" s="16">
        <f t="shared" si="174"/>
        <v>0</v>
      </c>
      <c r="T255" s="21">
        <f t="shared" si="175"/>
        <v>0</v>
      </c>
      <c r="U255" s="16">
        <f t="shared" ca="1" si="176"/>
        <v>0</v>
      </c>
      <c r="V255" s="21">
        <f t="shared" ca="1" si="177"/>
        <v>0</v>
      </c>
      <c r="W255" s="16"/>
      <c r="X255" s="16">
        <f t="shared" si="196"/>
        <v>0</v>
      </c>
      <c r="Y255" s="16">
        <f t="shared" si="163"/>
        <v>0</v>
      </c>
      <c r="Z255" s="19">
        <f t="shared" si="178"/>
        <v>0</v>
      </c>
      <c r="AA255" s="15">
        <f t="shared" si="197"/>
        <v>0</v>
      </c>
      <c r="AB255" s="15">
        <f t="shared" si="198"/>
        <v>0</v>
      </c>
      <c r="AC255" s="15">
        <f t="shared" si="199"/>
        <v>0</v>
      </c>
      <c r="AD255" s="15">
        <f t="shared" si="200"/>
        <v>0</v>
      </c>
      <c r="AE255" s="15">
        <f t="shared" si="201"/>
        <v>0</v>
      </c>
      <c r="AF255" s="19">
        <f t="shared" si="202"/>
        <v>0</v>
      </c>
      <c r="AG255" s="20">
        <f t="shared" si="203"/>
        <v>0</v>
      </c>
      <c r="AH255" s="20"/>
      <c r="AI255" s="16">
        <f t="shared" si="179"/>
        <v>0</v>
      </c>
      <c r="AJ255" s="16">
        <f t="shared" si="215"/>
        <v>0</v>
      </c>
      <c r="AK255" s="16">
        <f t="shared" si="204"/>
        <v>0</v>
      </c>
      <c r="AL255" s="16">
        <f t="shared" ca="1" si="205"/>
        <v>0</v>
      </c>
      <c r="AM255" s="17">
        <f ca="1">IF($F$13,OFFSET(product_specs!$I$5,MIN(10,saving_model!BD255),saving_model!$F$15),0)</f>
        <v>0</v>
      </c>
      <c r="AN255" s="16">
        <f t="shared" si="180"/>
        <v>0</v>
      </c>
      <c r="AO255" s="16">
        <f t="shared" si="214"/>
        <v>0</v>
      </c>
      <c r="AP255" s="16">
        <f t="shared" si="181"/>
        <v>0</v>
      </c>
      <c r="AQ255" s="16">
        <f t="shared" si="206"/>
        <v>0</v>
      </c>
      <c r="AR255" s="16">
        <f t="shared" si="207"/>
        <v>0</v>
      </c>
      <c r="AS255" s="15">
        <f t="shared" si="182"/>
        <v>0</v>
      </c>
      <c r="AT255" s="24">
        <f t="shared" si="183"/>
        <v>0</v>
      </c>
      <c r="AU255" s="15">
        <f t="shared" si="208"/>
        <v>0</v>
      </c>
      <c r="AV255" s="22">
        <f>return!Q239</f>
        <v>1.3863903201398076E-2</v>
      </c>
      <c r="AW255" s="7">
        <f t="shared" si="184"/>
        <v>1.2131281328482346</v>
      </c>
      <c r="AX255" s="7"/>
      <c r="AY255">
        <f t="shared" si="209"/>
        <v>0</v>
      </c>
      <c r="AZ255">
        <f t="shared" si="185"/>
        <v>0</v>
      </c>
      <c r="BA255">
        <f t="shared" si="186"/>
        <v>0</v>
      </c>
      <c r="BB255">
        <f t="shared" si="210"/>
        <v>0</v>
      </c>
      <c r="BD255">
        <f t="shared" si="187"/>
        <v>19</v>
      </c>
      <c r="BE255">
        <f t="shared" si="188"/>
        <v>5</v>
      </c>
      <c r="BF255">
        <f t="shared" si="211"/>
        <v>5.9233061318275659E-5</v>
      </c>
      <c r="BG255">
        <f>VLOOKUP(MIN(120,BH255),mortality!$B$4:$H$106,saving_model!BE255+2,FALSE)</f>
        <v>7.1056521686731157E-4</v>
      </c>
      <c r="BH255">
        <f t="shared" si="189"/>
        <v>39</v>
      </c>
      <c r="BI255" s="8">
        <f t="shared" si="212"/>
        <v>1.6821425527395739E-3</v>
      </c>
      <c r="BJ255" s="6">
        <f>VLOOKUP(saving_model!BD255,lapse!$B$4:$C$134,2,FALSE)</f>
        <v>0.02</v>
      </c>
      <c r="BL255">
        <f>discount_curve!K240</f>
        <v>0.76708294716905367</v>
      </c>
    </row>
    <row r="256" spans="1:64" x14ac:dyDescent="0.55000000000000004">
      <c r="A256">
        <f t="shared" si="213"/>
        <v>234</v>
      </c>
      <c r="B256" s="16">
        <f t="shared" ca="1" si="190"/>
        <v>0</v>
      </c>
      <c r="C256" s="16">
        <f t="shared" si="166"/>
        <v>0</v>
      </c>
      <c r="D256">
        <f t="shared" si="191"/>
        <v>0</v>
      </c>
      <c r="E256">
        <f t="shared" ca="1" si="192"/>
        <v>0</v>
      </c>
      <c r="F256" s="19">
        <f t="shared" si="193"/>
        <v>0</v>
      </c>
      <c r="G256">
        <f t="shared" si="167"/>
        <v>0</v>
      </c>
      <c r="H256">
        <f t="shared" si="168"/>
        <v>0</v>
      </c>
      <c r="I256" s="16">
        <f t="shared" si="194"/>
        <v>0</v>
      </c>
      <c r="J256" s="19">
        <f t="shared" si="195"/>
        <v>0</v>
      </c>
      <c r="K256" s="19"/>
      <c r="L256" s="16">
        <f t="shared" si="169"/>
        <v>0</v>
      </c>
      <c r="M256" s="16">
        <f t="shared" ca="1" si="170"/>
        <v>0</v>
      </c>
      <c r="N256" s="16">
        <f t="shared" si="171"/>
        <v>0</v>
      </c>
      <c r="O256" s="16">
        <f t="shared" si="164"/>
        <v>0</v>
      </c>
      <c r="P256" s="16">
        <f t="shared" si="165"/>
        <v>0</v>
      </c>
      <c r="Q256" s="16">
        <f t="shared" ca="1" si="172"/>
        <v>0</v>
      </c>
      <c r="R256">
        <f t="shared" si="173"/>
        <v>0</v>
      </c>
      <c r="S256" s="16">
        <f t="shared" si="174"/>
        <v>0</v>
      </c>
      <c r="T256" s="21">
        <f t="shared" si="175"/>
        <v>0</v>
      </c>
      <c r="U256" s="16">
        <f t="shared" ca="1" si="176"/>
        <v>0</v>
      </c>
      <c r="V256" s="21">
        <f t="shared" ca="1" si="177"/>
        <v>0</v>
      </c>
      <c r="W256" s="16"/>
      <c r="X256" s="16">
        <f t="shared" si="196"/>
        <v>0</v>
      </c>
      <c r="Y256" s="16">
        <f t="shared" si="163"/>
        <v>0</v>
      </c>
      <c r="Z256" s="19">
        <f t="shared" si="178"/>
        <v>0</v>
      </c>
      <c r="AA256" s="15">
        <f t="shared" si="197"/>
        <v>0</v>
      </c>
      <c r="AB256" s="15">
        <f t="shared" si="198"/>
        <v>0</v>
      </c>
      <c r="AC256" s="15">
        <f t="shared" si="199"/>
        <v>0</v>
      </c>
      <c r="AD256" s="15">
        <f t="shared" si="200"/>
        <v>0</v>
      </c>
      <c r="AE256" s="15">
        <f t="shared" si="201"/>
        <v>0</v>
      </c>
      <c r="AF256" s="19">
        <f t="shared" si="202"/>
        <v>0</v>
      </c>
      <c r="AG256" s="20">
        <f t="shared" si="203"/>
        <v>0</v>
      </c>
      <c r="AH256" s="20"/>
      <c r="AI256" s="16">
        <f t="shared" si="179"/>
        <v>0</v>
      </c>
      <c r="AJ256" s="16">
        <f t="shared" si="215"/>
        <v>0</v>
      </c>
      <c r="AK256" s="16">
        <f t="shared" si="204"/>
        <v>0</v>
      </c>
      <c r="AL256" s="16">
        <f t="shared" ca="1" si="205"/>
        <v>0</v>
      </c>
      <c r="AM256" s="17">
        <f ca="1">IF($F$13,OFFSET(product_specs!$I$5,MIN(10,saving_model!BD256),saving_model!$F$15),0)</f>
        <v>0</v>
      </c>
      <c r="AN256" s="16">
        <f t="shared" si="180"/>
        <v>0</v>
      </c>
      <c r="AO256" s="16">
        <f t="shared" si="214"/>
        <v>0</v>
      </c>
      <c r="AP256" s="16">
        <f t="shared" si="181"/>
        <v>0</v>
      </c>
      <c r="AQ256" s="16">
        <f t="shared" si="206"/>
        <v>0</v>
      </c>
      <c r="AR256" s="16">
        <f t="shared" si="207"/>
        <v>0</v>
      </c>
      <c r="AS256" s="15">
        <f t="shared" si="182"/>
        <v>0</v>
      </c>
      <c r="AT256" s="24">
        <f t="shared" si="183"/>
        <v>0</v>
      </c>
      <c r="AU256" s="15">
        <f t="shared" si="208"/>
        <v>0</v>
      </c>
      <c r="AV256" s="22">
        <f>return!Q240</f>
        <v>-4.2136755949463423E-3</v>
      </c>
      <c r="AW256" s="7">
        <f t="shared" si="184"/>
        <v>1.2141344688720179</v>
      </c>
      <c r="AX256" s="7"/>
      <c r="AY256">
        <f t="shared" si="209"/>
        <v>0</v>
      </c>
      <c r="AZ256">
        <f t="shared" si="185"/>
        <v>0</v>
      </c>
      <c r="BA256">
        <f t="shared" si="186"/>
        <v>0</v>
      </c>
      <c r="BB256">
        <f t="shared" si="210"/>
        <v>0</v>
      </c>
      <c r="BD256">
        <f t="shared" si="187"/>
        <v>19</v>
      </c>
      <c r="BE256">
        <f t="shared" si="188"/>
        <v>5</v>
      </c>
      <c r="BF256">
        <f t="shared" si="211"/>
        <v>5.9233061318275659E-5</v>
      </c>
      <c r="BG256">
        <f>VLOOKUP(MIN(120,BH256),mortality!$B$4:$H$106,saving_model!BE256+2,FALSE)</f>
        <v>7.1056521686731157E-4</v>
      </c>
      <c r="BH256">
        <f t="shared" si="189"/>
        <v>39</v>
      </c>
      <c r="BI256" s="8">
        <f t="shared" si="212"/>
        <v>1.6821425527395739E-3</v>
      </c>
      <c r="BJ256" s="6">
        <f>VLOOKUP(saving_model!BD256,lapse!$B$4:$C$134,2,FALSE)</f>
        <v>0.02</v>
      </c>
      <c r="BL256">
        <f>discount_curve!K241</f>
        <v>0.76621048244593937</v>
      </c>
    </row>
    <row r="257" spans="1:64" x14ac:dyDescent="0.55000000000000004">
      <c r="A257">
        <f t="shared" si="213"/>
        <v>235</v>
      </c>
      <c r="B257" s="16">
        <f t="shared" ca="1" si="190"/>
        <v>0</v>
      </c>
      <c r="C257" s="16">
        <f t="shared" si="166"/>
        <v>0</v>
      </c>
      <c r="D257">
        <f t="shared" si="191"/>
        <v>0</v>
      </c>
      <c r="E257">
        <f t="shared" ca="1" si="192"/>
        <v>0</v>
      </c>
      <c r="F257" s="19">
        <f t="shared" si="193"/>
        <v>0</v>
      </c>
      <c r="G257">
        <f t="shared" si="167"/>
        <v>0</v>
      </c>
      <c r="H257">
        <f t="shared" si="168"/>
        <v>0</v>
      </c>
      <c r="I257" s="16">
        <f t="shared" si="194"/>
        <v>0</v>
      </c>
      <c r="J257" s="19">
        <f t="shared" si="195"/>
        <v>0</v>
      </c>
      <c r="K257" s="19"/>
      <c r="L257" s="16">
        <f t="shared" si="169"/>
        <v>0</v>
      </c>
      <c r="M257" s="16">
        <f t="shared" ca="1" si="170"/>
        <v>0</v>
      </c>
      <c r="N257" s="16">
        <f t="shared" si="171"/>
        <v>0</v>
      </c>
      <c r="O257" s="16">
        <f t="shared" si="164"/>
        <v>0</v>
      </c>
      <c r="P257" s="16">
        <f t="shared" si="165"/>
        <v>0</v>
      </c>
      <c r="Q257" s="16">
        <f t="shared" ca="1" si="172"/>
        <v>0</v>
      </c>
      <c r="R257">
        <f t="shared" si="173"/>
        <v>0</v>
      </c>
      <c r="S257" s="16">
        <f t="shared" si="174"/>
        <v>0</v>
      </c>
      <c r="T257" s="21">
        <f t="shared" si="175"/>
        <v>0</v>
      </c>
      <c r="U257" s="16">
        <f t="shared" ca="1" si="176"/>
        <v>0</v>
      </c>
      <c r="V257" s="21">
        <f t="shared" ca="1" si="177"/>
        <v>0</v>
      </c>
      <c r="W257" s="16"/>
      <c r="X257" s="16">
        <f t="shared" si="196"/>
        <v>0</v>
      </c>
      <c r="Y257" s="16">
        <f t="shared" si="163"/>
        <v>0</v>
      </c>
      <c r="Z257" s="19">
        <f t="shared" si="178"/>
        <v>0</v>
      </c>
      <c r="AA257" s="15">
        <f t="shared" si="197"/>
        <v>0</v>
      </c>
      <c r="AB257" s="15">
        <f t="shared" si="198"/>
        <v>0</v>
      </c>
      <c r="AC257" s="15">
        <f t="shared" si="199"/>
        <v>0</v>
      </c>
      <c r="AD257" s="15">
        <f t="shared" si="200"/>
        <v>0</v>
      </c>
      <c r="AE257" s="15">
        <f t="shared" si="201"/>
        <v>0</v>
      </c>
      <c r="AF257" s="19">
        <f t="shared" si="202"/>
        <v>0</v>
      </c>
      <c r="AG257" s="20">
        <f t="shared" si="203"/>
        <v>0</v>
      </c>
      <c r="AH257" s="20"/>
      <c r="AI257" s="16">
        <f t="shared" si="179"/>
        <v>0</v>
      </c>
      <c r="AJ257" s="16">
        <f t="shared" si="215"/>
        <v>0</v>
      </c>
      <c r="AK257" s="16">
        <f t="shared" si="204"/>
        <v>0</v>
      </c>
      <c r="AL257" s="16">
        <f t="shared" ca="1" si="205"/>
        <v>0</v>
      </c>
      <c r="AM257" s="17">
        <f ca="1">IF($F$13,OFFSET(product_specs!$I$5,MIN(10,saving_model!BD257),saving_model!$F$15),0)</f>
        <v>0</v>
      </c>
      <c r="AN257" s="16">
        <f t="shared" si="180"/>
        <v>0</v>
      </c>
      <c r="AO257" s="16">
        <f t="shared" si="214"/>
        <v>0</v>
      </c>
      <c r="AP257" s="16">
        <f t="shared" si="181"/>
        <v>0</v>
      </c>
      <c r="AQ257" s="16">
        <f t="shared" si="206"/>
        <v>0</v>
      </c>
      <c r="AR257" s="16">
        <f t="shared" si="207"/>
        <v>0</v>
      </c>
      <c r="AS257" s="15">
        <f t="shared" si="182"/>
        <v>0</v>
      </c>
      <c r="AT257" s="24">
        <f t="shared" si="183"/>
        <v>0</v>
      </c>
      <c r="AU257" s="15">
        <f t="shared" si="208"/>
        <v>0</v>
      </c>
      <c r="AV257" s="22">
        <f>return!Q241</f>
        <v>1.7718635898418933E-2</v>
      </c>
      <c r="AW257" s="7">
        <f t="shared" si="184"/>
        <v>1.2151416396898886</v>
      </c>
      <c r="AX257" s="7"/>
      <c r="AY257">
        <f t="shared" si="209"/>
        <v>0</v>
      </c>
      <c r="AZ257">
        <f t="shared" si="185"/>
        <v>0</v>
      </c>
      <c r="BA257">
        <f t="shared" si="186"/>
        <v>0</v>
      </c>
      <c r="BB257">
        <f t="shared" si="210"/>
        <v>0</v>
      </c>
      <c r="BD257">
        <f t="shared" si="187"/>
        <v>19</v>
      </c>
      <c r="BE257">
        <f t="shared" si="188"/>
        <v>5</v>
      </c>
      <c r="BF257">
        <f t="shared" si="211"/>
        <v>5.9233061318275659E-5</v>
      </c>
      <c r="BG257">
        <f>VLOOKUP(MIN(120,BH257),mortality!$B$4:$H$106,saving_model!BE257+2,FALSE)</f>
        <v>7.1056521686731157E-4</v>
      </c>
      <c r="BH257">
        <f t="shared" si="189"/>
        <v>39</v>
      </c>
      <c r="BI257" s="8">
        <f t="shared" si="212"/>
        <v>1.6821425527395739E-3</v>
      </c>
      <c r="BJ257" s="6">
        <f>VLOOKUP(saving_model!BD257,lapse!$B$4:$C$134,2,FALSE)</f>
        <v>0.02</v>
      </c>
      <c r="BL257">
        <f>discount_curve!K242</f>
        <v>0.76533901004666161</v>
      </c>
    </row>
    <row r="258" spans="1:64" x14ac:dyDescent="0.55000000000000004">
      <c r="A258">
        <f t="shared" si="213"/>
        <v>236</v>
      </c>
      <c r="B258" s="16">
        <f t="shared" ca="1" si="190"/>
        <v>0</v>
      </c>
      <c r="C258" s="16">
        <f t="shared" si="166"/>
        <v>0</v>
      </c>
      <c r="D258">
        <f t="shared" si="191"/>
        <v>0</v>
      </c>
      <c r="E258">
        <f t="shared" ca="1" si="192"/>
        <v>0</v>
      </c>
      <c r="F258" s="19">
        <f t="shared" si="193"/>
        <v>0</v>
      </c>
      <c r="G258">
        <f t="shared" si="167"/>
        <v>0</v>
      </c>
      <c r="H258">
        <f t="shared" si="168"/>
        <v>0</v>
      </c>
      <c r="I258" s="16">
        <f t="shared" si="194"/>
        <v>0</v>
      </c>
      <c r="J258" s="19">
        <f t="shared" si="195"/>
        <v>0</v>
      </c>
      <c r="K258" s="19"/>
      <c r="L258" s="16">
        <f t="shared" si="169"/>
        <v>0</v>
      </c>
      <c r="M258" s="16">
        <f t="shared" ca="1" si="170"/>
        <v>0</v>
      </c>
      <c r="N258" s="16">
        <f t="shared" si="171"/>
        <v>0</v>
      </c>
      <c r="O258" s="16">
        <f t="shared" si="164"/>
        <v>0</v>
      </c>
      <c r="P258" s="16">
        <f t="shared" si="165"/>
        <v>0</v>
      </c>
      <c r="Q258" s="16">
        <f t="shared" ca="1" si="172"/>
        <v>0</v>
      </c>
      <c r="R258">
        <f t="shared" si="173"/>
        <v>0</v>
      </c>
      <c r="S258" s="16">
        <f t="shared" si="174"/>
        <v>0</v>
      </c>
      <c r="T258" s="21">
        <f t="shared" si="175"/>
        <v>0</v>
      </c>
      <c r="U258" s="16">
        <f t="shared" ca="1" si="176"/>
        <v>0</v>
      </c>
      <c r="V258" s="21">
        <f t="shared" ca="1" si="177"/>
        <v>0</v>
      </c>
      <c r="W258" s="16"/>
      <c r="X258" s="16">
        <f t="shared" si="196"/>
        <v>0</v>
      </c>
      <c r="Y258" s="16">
        <f t="shared" si="163"/>
        <v>0</v>
      </c>
      <c r="Z258" s="19">
        <f t="shared" si="178"/>
        <v>0</v>
      </c>
      <c r="AA258" s="15">
        <f t="shared" si="197"/>
        <v>0</v>
      </c>
      <c r="AB258" s="15">
        <f t="shared" si="198"/>
        <v>0</v>
      </c>
      <c r="AC258" s="15">
        <f t="shared" si="199"/>
        <v>0</v>
      </c>
      <c r="AD258" s="15">
        <f t="shared" si="200"/>
        <v>0</v>
      </c>
      <c r="AE258" s="15">
        <f t="shared" si="201"/>
        <v>0</v>
      </c>
      <c r="AF258" s="19">
        <f t="shared" si="202"/>
        <v>0</v>
      </c>
      <c r="AG258" s="20">
        <f t="shared" si="203"/>
        <v>0</v>
      </c>
      <c r="AH258" s="20"/>
      <c r="AI258" s="16">
        <f t="shared" si="179"/>
        <v>0</v>
      </c>
      <c r="AJ258" s="16">
        <f t="shared" si="215"/>
        <v>0</v>
      </c>
      <c r="AK258" s="16">
        <f t="shared" si="204"/>
        <v>0</v>
      </c>
      <c r="AL258" s="16">
        <f t="shared" ca="1" si="205"/>
        <v>0</v>
      </c>
      <c r="AM258" s="17">
        <f ca="1">IF($F$13,OFFSET(product_specs!$I$5,MIN(10,saving_model!BD258),saving_model!$F$15),0)</f>
        <v>0</v>
      </c>
      <c r="AN258" s="16">
        <f t="shared" si="180"/>
        <v>0</v>
      </c>
      <c r="AO258" s="16">
        <f t="shared" si="214"/>
        <v>0</v>
      </c>
      <c r="AP258" s="16">
        <f t="shared" si="181"/>
        <v>0</v>
      </c>
      <c r="AQ258" s="16">
        <f t="shared" si="206"/>
        <v>0</v>
      </c>
      <c r="AR258" s="16">
        <f t="shared" si="207"/>
        <v>0</v>
      </c>
      <c r="AS258" s="15">
        <f t="shared" si="182"/>
        <v>0</v>
      </c>
      <c r="AT258" s="24">
        <f t="shared" si="183"/>
        <v>0</v>
      </c>
      <c r="AU258" s="15">
        <f t="shared" si="208"/>
        <v>0</v>
      </c>
      <c r="AV258" s="22">
        <f>return!Q242</f>
        <v>1.5962847269296532E-2</v>
      </c>
      <c r="AW258" s="7">
        <f t="shared" si="184"/>
        <v>1.2161496459943404</v>
      </c>
      <c r="AX258" s="7"/>
      <c r="AY258">
        <f t="shared" si="209"/>
        <v>0</v>
      </c>
      <c r="AZ258">
        <f t="shared" si="185"/>
        <v>0</v>
      </c>
      <c r="BA258">
        <f t="shared" si="186"/>
        <v>0</v>
      </c>
      <c r="BB258">
        <f t="shared" si="210"/>
        <v>0</v>
      </c>
      <c r="BD258">
        <f t="shared" si="187"/>
        <v>19</v>
      </c>
      <c r="BE258">
        <f t="shared" si="188"/>
        <v>5</v>
      </c>
      <c r="BF258">
        <f t="shared" si="211"/>
        <v>5.9233061318275659E-5</v>
      </c>
      <c r="BG258">
        <f>VLOOKUP(MIN(120,BH258),mortality!$B$4:$H$106,saving_model!BE258+2,FALSE)</f>
        <v>7.1056521686731157E-4</v>
      </c>
      <c r="BH258">
        <f t="shared" si="189"/>
        <v>39</v>
      </c>
      <c r="BI258" s="8">
        <f t="shared" si="212"/>
        <v>1.6821425527395739E-3</v>
      </c>
      <c r="BJ258" s="6">
        <f>VLOOKUP(saving_model!BD258,lapse!$B$4:$C$134,2,FALSE)</f>
        <v>0.02</v>
      </c>
      <c r="BL258">
        <f>discount_curve!K243</f>
        <v>0.76446852884257155</v>
      </c>
    </row>
    <row r="259" spans="1:64" x14ac:dyDescent="0.55000000000000004">
      <c r="A259">
        <f t="shared" si="213"/>
        <v>237</v>
      </c>
      <c r="B259" s="16">
        <f t="shared" ca="1" si="190"/>
        <v>0</v>
      </c>
      <c r="C259" s="16">
        <f t="shared" si="166"/>
        <v>0</v>
      </c>
      <c r="D259">
        <f t="shared" si="191"/>
        <v>0</v>
      </c>
      <c r="E259">
        <f t="shared" ca="1" si="192"/>
        <v>0</v>
      </c>
      <c r="F259" s="19">
        <f t="shared" si="193"/>
        <v>0</v>
      </c>
      <c r="G259">
        <f t="shared" si="167"/>
        <v>0</v>
      </c>
      <c r="H259">
        <f t="shared" si="168"/>
        <v>0</v>
      </c>
      <c r="I259" s="16">
        <f t="shared" si="194"/>
        <v>0</v>
      </c>
      <c r="J259" s="19">
        <f t="shared" si="195"/>
        <v>0</v>
      </c>
      <c r="K259" s="19"/>
      <c r="L259" s="16">
        <f t="shared" si="169"/>
        <v>0</v>
      </c>
      <c r="M259" s="16">
        <f t="shared" ca="1" si="170"/>
        <v>0</v>
      </c>
      <c r="N259" s="16">
        <f t="shared" si="171"/>
        <v>0</v>
      </c>
      <c r="O259" s="16">
        <f t="shared" si="164"/>
        <v>0</v>
      </c>
      <c r="P259" s="16">
        <f t="shared" si="165"/>
        <v>0</v>
      </c>
      <c r="Q259" s="16">
        <f t="shared" ca="1" si="172"/>
        <v>0</v>
      </c>
      <c r="R259">
        <f t="shared" si="173"/>
        <v>0</v>
      </c>
      <c r="S259" s="16">
        <f t="shared" si="174"/>
        <v>0</v>
      </c>
      <c r="T259" s="21">
        <f t="shared" si="175"/>
        <v>0</v>
      </c>
      <c r="U259" s="16">
        <f t="shared" ca="1" si="176"/>
        <v>0</v>
      </c>
      <c r="V259" s="21">
        <f t="shared" ca="1" si="177"/>
        <v>0</v>
      </c>
      <c r="W259" s="16"/>
      <c r="X259" s="16">
        <f t="shared" si="196"/>
        <v>0</v>
      </c>
      <c r="Y259" s="16">
        <f t="shared" si="163"/>
        <v>0</v>
      </c>
      <c r="Z259" s="19">
        <f t="shared" si="178"/>
        <v>0</v>
      </c>
      <c r="AA259" s="15">
        <f t="shared" si="197"/>
        <v>0</v>
      </c>
      <c r="AB259" s="15">
        <f t="shared" si="198"/>
        <v>0</v>
      </c>
      <c r="AC259" s="15">
        <f t="shared" si="199"/>
        <v>0</v>
      </c>
      <c r="AD259" s="15">
        <f t="shared" si="200"/>
        <v>0</v>
      </c>
      <c r="AE259" s="15">
        <f t="shared" si="201"/>
        <v>0</v>
      </c>
      <c r="AF259" s="19">
        <f t="shared" si="202"/>
        <v>0</v>
      </c>
      <c r="AG259" s="20">
        <f t="shared" si="203"/>
        <v>0</v>
      </c>
      <c r="AH259" s="20"/>
      <c r="AI259" s="16">
        <f t="shared" si="179"/>
        <v>0</v>
      </c>
      <c r="AJ259" s="16">
        <f t="shared" si="215"/>
        <v>0</v>
      </c>
      <c r="AK259" s="16">
        <f t="shared" si="204"/>
        <v>0</v>
      </c>
      <c r="AL259" s="16">
        <f t="shared" ca="1" si="205"/>
        <v>0</v>
      </c>
      <c r="AM259" s="17">
        <f ca="1">IF($F$13,OFFSET(product_specs!$I$5,MIN(10,saving_model!BD259),saving_model!$F$15),0)</f>
        <v>0</v>
      </c>
      <c r="AN259" s="16">
        <f t="shared" si="180"/>
        <v>0</v>
      </c>
      <c r="AO259" s="16">
        <f t="shared" si="214"/>
        <v>0</v>
      </c>
      <c r="AP259" s="16">
        <f t="shared" si="181"/>
        <v>0</v>
      </c>
      <c r="AQ259" s="16">
        <f t="shared" si="206"/>
        <v>0</v>
      </c>
      <c r="AR259" s="16">
        <f t="shared" si="207"/>
        <v>0</v>
      </c>
      <c r="AS259" s="15">
        <f t="shared" si="182"/>
        <v>0</v>
      </c>
      <c r="AT259" s="24">
        <f t="shared" si="183"/>
        <v>0</v>
      </c>
      <c r="AU259" s="15">
        <f t="shared" si="208"/>
        <v>0</v>
      </c>
      <c r="AV259" s="22">
        <f>return!Q243</f>
        <v>4.4407186169432844E-3</v>
      </c>
      <c r="AW259" s="7">
        <f t="shared" si="184"/>
        <v>1.2171584884784412</v>
      </c>
      <c r="AX259" s="7"/>
      <c r="AY259">
        <f t="shared" si="209"/>
        <v>0</v>
      </c>
      <c r="AZ259">
        <f t="shared" si="185"/>
        <v>0</v>
      </c>
      <c r="BA259">
        <f t="shared" si="186"/>
        <v>0</v>
      </c>
      <c r="BB259">
        <f t="shared" si="210"/>
        <v>0</v>
      </c>
      <c r="BD259">
        <f t="shared" si="187"/>
        <v>19</v>
      </c>
      <c r="BE259">
        <f t="shared" si="188"/>
        <v>5</v>
      </c>
      <c r="BF259">
        <f t="shared" si="211"/>
        <v>5.9233061318275659E-5</v>
      </c>
      <c r="BG259">
        <f>VLOOKUP(MIN(120,BH259),mortality!$B$4:$H$106,saving_model!BE259+2,FALSE)</f>
        <v>7.1056521686731157E-4</v>
      </c>
      <c r="BH259">
        <f t="shared" si="189"/>
        <v>39</v>
      </c>
      <c r="BI259" s="8">
        <f t="shared" si="212"/>
        <v>1.6821425527395739E-3</v>
      </c>
      <c r="BJ259" s="6">
        <f>VLOOKUP(saving_model!BD259,lapse!$B$4:$C$134,2,FALSE)</f>
        <v>0.02</v>
      </c>
      <c r="BL259">
        <f>discount_curve!K244</f>
        <v>0.76359903770630289</v>
      </c>
    </row>
    <row r="260" spans="1:64" x14ac:dyDescent="0.55000000000000004">
      <c r="A260">
        <f t="shared" si="213"/>
        <v>238</v>
      </c>
      <c r="B260" s="16">
        <f t="shared" ca="1" si="190"/>
        <v>0</v>
      </c>
      <c r="C260" s="16">
        <f t="shared" si="166"/>
        <v>0</v>
      </c>
      <c r="D260">
        <f t="shared" si="191"/>
        <v>0</v>
      </c>
      <c r="E260">
        <f t="shared" ca="1" si="192"/>
        <v>0</v>
      </c>
      <c r="F260" s="19">
        <f t="shared" si="193"/>
        <v>0</v>
      </c>
      <c r="G260">
        <f t="shared" si="167"/>
        <v>0</v>
      </c>
      <c r="H260">
        <f t="shared" si="168"/>
        <v>0</v>
      </c>
      <c r="I260" s="16">
        <f t="shared" si="194"/>
        <v>0</v>
      </c>
      <c r="J260" s="19">
        <f t="shared" si="195"/>
        <v>0</v>
      </c>
      <c r="K260" s="19"/>
      <c r="L260" s="16">
        <f t="shared" si="169"/>
        <v>0</v>
      </c>
      <c r="M260" s="16">
        <f t="shared" ca="1" si="170"/>
        <v>0</v>
      </c>
      <c r="N260" s="16">
        <f t="shared" si="171"/>
        <v>0</v>
      </c>
      <c r="O260" s="16">
        <f t="shared" si="164"/>
        <v>0</v>
      </c>
      <c r="P260" s="16">
        <f t="shared" si="165"/>
        <v>0</v>
      </c>
      <c r="Q260" s="16">
        <f t="shared" ca="1" si="172"/>
        <v>0</v>
      </c>
      <c r="R260">
        <f t="shared" si="173"/>
        <v>0</v>
      </c>
      <c r="S260" s="16">
        <f t="shared" si="174"/>
        <v>0</v>
      </c>
      <c r="T260" s="21">
        <f t="shared" si="175"/>
        <v>0</v>
      </c>
      <c r="U260" s="16">
        <f t="shared" ca="1" si="176"/>
        <v>0</v>
      </c>
      <c r="V260" s="21">
        <f t="shared" ca="1" si="177"/>
        <v>0</v>
      </c>
      <c r="W260" s="16"/>
      <c r="X260" s="16">
        <f t="shared" si="196"/>
        <v>0</v>
      </c>
      <c r="Y260" s="16">
        <f t="shared" si="163"/>
        <v>0</v>
      </c>
      <c r="Z260" s="19">
        <f t="shared" si="178"/>
        <v>0</v>
      </c>
      <c r="AA260" s="15">
        <f t="shared" si="197"/>
        <v>0</v>
      </c>
      <c r="AB260" s="15">
        <f t="shared" si="198"/>
        <v>0</v>
      </c>
      <c r="AC260" s="15">
        <f t="shared" si="199"/>
        <v>0</v>
      </c>
      <c r="AD260" s="15">
        <f t="shared" si="200"/>
        <v>0</v>
      </c>
      <c r="AE260" s="15">
        <f t="shared" si="201"/>
        <v>0</v>
      </c>
      <c r="AF260" s="19">
        <f t="shared" si="202"/>
        <v>0</v>
      </c>
      <c r="AG260" s="20">
        <f t="shared" si="203"/>
        <v>0</v>
      </c>
      <c r="AH260" s="20"/>
      <c r="AI260" s="16">
        <f t="shared" si="179"/>
        <v>0</v>
      </c>
      <c r="AJ260" s="16">
        <f t="shared" si="215"/>
        <v>0</v>
      </c>
      <c r="AK260" s="16">
        <f t="shared" si="204"/>
        <v>0</v>
      </c>
      <c r="AL260" s="16">
        <f t="shared" ca="1" si="205"/>
        <v>0</v>
      </c>
      <c r="AM260" s="17">
        <f ca="1">IF($F$13,OFFSET(product_specs!$I$5,MIN(10,saving_model!BD260),saving_model!$F$15),0)</f>
        <v>0</v>
      </c>
      <c r="AN260" s="16">
        <f t="shared" si="180"/>
        <v>0</v>
      </c>
      <c r="AO260" s="16">
        <f t="shared" si="214"/>
        <v>0</v>
      </c>
      <c r="AP260" s="16">
        <f t="shared" si="181"/>
        <v>0</v>
      </c>
      <c r="AQ260" s="16">
        <f t="shared" si="206"/>
        <v>0</v>
      </c>
      <c r="AR260" s="16">
        <f t="shared" si="207"/>
        <v>0</v>
      </c>
      <c r="AS260" s="15">
        <f t="shared" si="182"/>
        <v>0</v>
      </c>
      <c r="AT260" s="24">
        <f t="shared" si="183"/>
        <v>0</v>
      </c>
      <c r="AU260" s="15">
        <f t="shared" si="208"/>
        <v>0</v>
      </c>
      <c r="AV260" s="22">
        <f>return!Q244</f>
        <v>1.0840941149797167E-2</v>
      </c>
      <c r="AW260" s="7">
        <f t="shared" si="184"/>
        <v>1.218168167835834</v>
      </c>
      <c r="AX260" s="7"/>
      <c r="AY260">
        <f t="shared" si="209"/>
        <v>0</v>
      </c>
      <c r="AZ260">
        <f t="shared" si="185"/>
        <v>0</v>
      </c>
      <c r="BA260">
        <f t="shared" si="186"/>
        <v>0</v>
      </c>
      <c r="BB260">
        <f t="shared" si="210"/>
        <v>0</v>
      </c>
      <c r="BD260">
        <f t="shared" si="187"/>
        <v>19</v>
      </c>
      <c r="BE260">
        <f t="shared" si="188"/>
        <v>5</v>
      </c>
      <c r="BF260">
        <f t="shared" si="211"/>
        <v>5.9233061318275659E-5</v>
      </c>
      <c r="BG260">
        <f>VLOOKUP(MIN(120,BH260),mortality!$B$4:$H$106,saving_model!BE260+2,FALSE)</f>
        <v>7.1056521686731157E-4</v>
      </c>
      <c r="BH260">
        <f t="shared" si="189"/>
        <v>39</v>
      </c>
      <c r="BI260" s="8">
        <f t="shared" si="212"/>
        <v>1.6821425527395739E-3</v>
      </c>
      <c r="BJ260" s="6">
        <f>VLOOKUP(saving_model!BD260,lapse!$B$4:$C$134,2,FALSE)</f>
        <v>0.02</v>
      </c>
      <c r="BL260">
        <f>discount_curve!K245</f>
        <v>0.76273053551177328</v>
      </c>
    </row>
    <row r="261" spans="1:64" x14ac:dyDescent="0.55000000000000004">
      <c r="A261">
        <f t="shared" si="213"/>
        <v>239</v>
      </c>
      <c r="B261" s="16">
        <f t="shared" ca="1" si="190"/>
        <v>0</v>
      </c>
      <c r="C261" s="16">
        <f t="shared" si="166"/>
        <v>0</v>
      </c>
      <c r="D261">
        <f t="shared" si="191"/>
        <v>0</v>
      </c>
      <c r="E261">
        <f t="shared" ca="1" si="192"/>
        <v>0</v>
      </c>
      <c r="F261" s="19">
        <f t="shared" si="193"/>
        <v>0</v>
      </c>
      <c r="G261">
        <f t="shared" si="167"/>
        <v>0</v>
      </c>
      <c r="H261">
        <f t="shared" si="168"/>
        <v>0</v>
      </c>
      <c r="I261" s="16">
        <f t="shared" si="194"/>
        <v>0</v>
      </c>
      <c r="J261" s="19">
        <f t="shared" si="195"/>
        <v>0</v>
      </c>
      <c r="K261" s="19"/>
      <c r="L261" s="16">
        <f t="shared" si="169"/>
        <v>0</v>
      </c>
      <c r="M261" s="16">
        <f t="shared" ca="1" si="170"/>
        <v>0</v>
      </c>
      <c r="N261" s="16">
        <f t="shared" si="171"/>
        <v>0</v>
      </c>
      <c r="O261" s="16">
        <f t="shared" si="164"/>
        <v>0</v>
      </c>
      <c r="P261" s="16">
        <f t="shared" si="165"/>
        <v>0</v>
      </c>
      <c r="Q261" s="16">
        <f t="shared" ca="1" si="172"/>
        <v>0</v>
      </c>
      <c r="R261">
        <f t="shared" si="173"/>
        <v>0</v>
      </c>
      <c r="S261" s="16">
        <f t="shared" si="174"/>
        <v>0</v>
      </c>
      <c r="T261" s="21">
        <f t="shared" si="175"/>
        <v>0</v>
      </c>
      <c r="U261" s="16">
        <f t="shared" ca="1" si="176"/>
        <v>0</v>
      </c>
      <c r="V261" s="21">
        <f t="shared" ca="1" si="177"/>
        <v>0</v>
      </c>
      <c r="W261" s="16"/>
      <c r="X261" s="16">
        <f t="shared" si="196"/>
        <v>0</v>
      </c>
      <c r="Y261" s="16">
        <f t="shared" si="163"/>
        <v>0</v>
      </c>
      <c r="Z261" s="19">
        <f t="shared" si="178"/>
        <v>0</v>
      </c>
      <c r="AA261" s="15">
        <f t="shared" si="197"/>
        <v>0</v>
      </c>
      <c r="AB261" s="15">
        <f t="shared" si="198"/>
        <v>0</v>
      </c>
      <c r="AC261" s="15">
        <f t="shared" si="199"/>
        <v>0</v>
      </c>
      <c r="AD261" s="15">
        <f t="shared" si="200"/>
        <v>0</v>
      </c>
      <c r="AE261" s="15">
        <f t="shared" si="201"/>
        <v>0</v>
      </c>
      <c r="AF261" s="19">
        <f t="shared" si="202"/>
        <v>0</v>
      </c>
      <c r="AG261" s="20">
        <f t="shared" si="203"/>
        <v>0</v>
      </c>
      <c r="AH261" s="20"/>
      <c r="AI261" s="16">
        <f t="shared" si="179"/>
        <v>0</v>
      </c>
      <c r="AJ261" s="16">
        <f t="shared" si="215"/>
        <v>0</v>
      </c>
      <c r="AK261" s="16">
        <f t="shared" si="204"/>
        <v>0</v>
      </c>
      <c r="AL261" s="16">
        <f t="shared" ca="1" si="205"/>
        <v>0</v>
      </c>
      <c r="AM261" s="17">
        <f ca="1">IF($F$13,OFFSET(product_specs!$I$5,MIN(10,saving_model!BD261),saving_model!$F$15),0)</f>
        <v>0</v>
      </c>
      <c r="AN261" s="16">
        <f t="shared" si="180"/>
        <v>0</v>
      </c>
      <c r="AO261" s="16">
        <f t="shared" si="214"/>
        <v>0</v>
      </c>
      <c r="AP261" s="16">
        <f t="shared" si="181"/>
        <v>0</v>
      </c>
      <c r="AQ261" s="16">
        <f t="shared" si="206"/>
        <v>0</v>
      </c>
      <c r="AR261" s="16">
        <f t="shared" si="207"/>
        <v>0</v>
      </c>
      <c r="AS261" s="15">
        <f t="shared" si="182"/>
        <v>0</v>
      </c>
      <c r="AT261" s="24">
        <f t="shared" si="183"/>
        <v>0</v>
      </c>
      <c r="AU261" s="15">
        <f t="shared" si="208"/>
        <v>0</v>
      </c>
      <c r="AV261" s="22">
        <f>return!Q245</f>
        <v>-4.5618195864212119E-3</v>
      </c>
      <c r="AW261" s="7">
        <f t="shared" si="184"/>
        <v>1.2191786847607371</v>
      </c>
      <c r="AX261" s="7"/>
      <c r="AY261">
        <f t="shared" si="209"/>
        <v>0</v>
      </c>
      <c r="AZ261">
        <f t="shared" si="185"/>
        <v>0</v>
      </c>
      <c r="BA261">
        <f t="shared" si="186"/>
        <v>0</v>
      </c>
      <c r="BB261">
        <f t="shared" si="210"/>
        <v>0</v>
      </c>
      <c r="BD261">
        <f t="shared" si="187"/>
        <v>19</v>
      </c>
      <c r="BE261">
        <f t="shared" si="188"/>
        <v>5</v>
      </c>
      <c r="BF261">
        <f t="shared" si="211"/>
        <v>5.9233061318275659E-5</v>
      </c>
      <c r="BG261">
        <f>VLOOKUP(MIN(120,BH261),mortality!$B$4:$H$106,saving_model!BE261+2,FALSE)</f>
        <v>7.1056521686731157E-4</v>
      </c>
      <c r="BH261">
        <f t="shared" si="189"/>
        <v>39</v>
      </c>
      <c r="BI261" s="8">
        <f t="shared" si="212"/>
        <v>1.6821425527395739E-3</v>
      </c>
      <c r="BJ261" s="6">
        <f>VLOOKUP(saving_model!BD261,lapse!$B$4:$C$134,2,FALSE)</f>
        <v>0.02</v>
      </c>
      <c r="BL261">
        <f>discount_curve!K246</f>
        <v>0.76186302113417959</v>
      </c>
    </row>
    <row r="262" spans="1:64" x14ac:dyDescent="0.55000000000000004">
      <c r="A262">
        <f t="shared" si="213"/>
        <v>240</v>
      </c>
      <c r="B262" s="16">
        <f t="shared" ca="1" si="190"/>
        <v>0</v>
      </c>
      <c r="C262" s="16">
        <f t="shared" si="166"/>
        <v>0</v>
      </c>
      <c r="D262">
        <f t="shared" si="191"/>
        <v>0</v>
      </c>
      <c r="E262">
        <f t="shared" ca="1" si="192"/>
        <v>0</v>
      </c>
      <c r="F262" s="19">
        <f t="shared" si="193"/>
        <v>0</v>
      </c>
      <c r="G262">
        <f t="shared" si="167"/>
        <v>0</v>
      </c>
      <c r="H262">
        <f t="shared" si="168"/>
        <v>0</v>
      </c>
      <c r="I262" s="16">
        <f t="shared" si="194"/>
        <v>0</v>
      </c>
      <c r="J262" s="19">
        <f t="shared" si="195"/>
        <v>0</v>
      </c>
      <c r="K262" s="19"/>
      <c r="L262" s="16">
        <f t="shared" si="169"/>
        <v>0</v>
      </c>
      <c r="M262" s="16">
        <f t="shared" ca="1" si="170"/>
        <v>0</v>
      </c>
      <c r="N262" s="16">
        <f t="shared" si="171"/>
        <v>0</v>
      </c>
      <c r="O262" s="16">
        <f t="shared" si="164"/>
        <v>0</v>
      </c>
      <c r="P262" s="16">
        <f t="shared" si="165"/>
        <v>0</v>
      </c>
      <c r="Q262" s="16">
        <f t="shared" ca="1" si="172"/>
        <v>0</v>
      </c>
      <c r="R262">
        <f t="shared" si="173"/>
        <v>0</v>
      </c>
      <c r="S262" s="16">
        <f t="shared" si="174"/>
        <v>0</v>
      </c>
      <c r="T262" s="21">
        <f t="shared" si="175"/>
        <v>0</v>
      </c>
      <c r="U262" s="16">
        <f t="shared" ca="1" si="176"/>
        <v>0</v>
      </c>
      <c r="V262" s="21">
        <f t="shared" ca="1" si="177"/>
        <v>0</v>
      </c>
      <c r="W262" s="16"/>
      <c r="X262" s="16">
        <f t="shared" si="196"/>
        <v>0</v>
      </c>
      <c r="Y262" s="16">
        <f t="shared" si="163"/>
        <v>0</v>
      </c>
      <c r="Z262" s="19">
        <f t="shared" si="178"/>
        <v>0</v>
      </c>
      <c r="AA262" s="15">
        <f t="shared" si="197"/>
        <v>0</v>
      </c>
      <c r="AB262" s="15">
        <f t="shared" si="198"/>
        <v>0</v>
      </c>
      <c r="AC262" s="15">
        <f t="shared" si="199"/>
        <v>0</v>
      </c>
      <c r="AD262" s="15">
        <f t="shared" si="200"/>
        <v>0</v>
      </c>
      <c r="AE262" s="15">
        <f t="shared" si="201"/>
        <v>0</v>
      </c>
      <c r="AF262" s="19">
        <f t="shared" si="202"/>
        <v>0</v>
      </c>
      <c r="AG262" s="20">
        <f t="shared" si="203"/>
        <v>0</v>
      </c>
      <c r="AH262" s="20"/>
      <c r="AI262" s="16">
        <f t="shared" si="179"/>
        <v>0</v>
      </c>
      <c r="AJ262" s="16">
        <f t="shared" si="215"/>
        <v>0</v>
      </c>
      <c r="AK262" s="16">
        <f t="shared" si="204"/>
        <v>0</v>
      </c>
      <c r="AL262" s="16">
        <f t="shared" ca="1" si="205"/>
        <v>0</v>
      </c>
      <c r="AM262" s="17">
        <f ca="1">IF($F$13,OFFSET(product_specs!$I$5,MIN(10,saving_model!BD262),saving_model!$F$15),0)</f>
        <v>0</v>
      </c>
      <c r="AN262" s="16">
        <f t="shared" si="180"/>
        <v>0</v>
      </c>
      <c r="AO262" s="16">
        <f t="shared" si="214"/>
        <v>0</v>
      </c>
      <c r="AP262" s="16">
        <f t="shared" si="181"/>
        <v>0</v>
      </c>
      <c r="AQ262" s="16">
        <f t="shared" si="206"/>
        <v>0</v>
      </c>
      <c r="AR262" s="16">
        <f t="shared" si="207"/>
        <v>0</v>
      </c>
      <c r="AS262" s="15">
        <f t="shared" si="182"/>
        <v>0</v>
      </c>
      <c r="AT262" s="24">
        <f t="shared" si="183"/>
        <v>0</v>
      </c>
      <c r="AU262" s="15">
        <f t="shared" si="208"/>
        <v>0</v>
      </c>
      <c r="AV262" s="22">
        <f>return!Q246</f>
        <v>-8.8485455073239461E-3</v>
      </c>
      <c r="AW262" s="7">
        <f t="shared" si="184"/>
        <v>1.2201900399479446</v>
      </c>
      <c r="AX262" s="7"/>
      <c r="AY262">
        <f t="shared" si="209"/>
        <v>0</v>
      </c>
      <c r="AZ262">
        <f t="shared" si="185"/>
        <v>0</v>
      </c>
      <c r="BA262">
        <f t="shared" si="186"/>
        <v>0</v>
      </c>
      <c r="BB262">
        <f t="shared" si="210"/>
        <v>0</v>
      </c>
      <c r="BD262">
        <f t="shared" si="187"/>
        <v>20</v>
      </c>
      <c r="BE262">
        <f t="shared" si="188"/>
        <v>5</v>
      </c>
      <c r="BF262">
        <f t="shared" si="211"/>
        <v>6.1980147759377324E-5</v>
      </c>
      <c r="BG262">
        <f>VLOOKUP(MIN(120,BH262),mortality!$B$4:$H$106,saving_model!BE262+2,FALSE)</f>
        <v>7.4350828393167584E-4</v>
      </c>
      <c r="BH262">
        <f t="shared" si="189"/>
        <v>40</v>
      </c>
      <c r="BI262" s="8">
        <f t="shared" si="212"/>
        <v>1.6821425527395739E-3</v>
      </c>
      <c r="BJ262" s="6">
        <f>VLOOKUP(saving_model!BD262,lapse!$B$4:$C$134,2,FALSE)</f>
        <v>0.02</v>
      </c>
      <c r="BL262">
        <f>discount_curve!K247</f>
        <v>0.76054622854312348</v>
      </c>
    </row>
    <row r="263" spans="1:64" x14ac:dyDescent="0.55000000000000004">
      <c r="A263">
        <f t="shared" si="213"/>
        <v>241</v>
      </c>
      <c r="B263" s="16">
        <f t="shared" ca="1" si="190"/>
        <v>0</v>
      </c>
      <c r="C263" s="16">
        <f t="shared" si="166"/>
        <v>0</v>
      </c>
      <c r="D263">
        <f t="shared" si="191"/>
        <v>0</v>
      </c>
      <c r="E263">
        <f t="shared" ca="1" si="192"/>
        <v>0</v>
      </c>
      <c r="F263" s="19">
        <f t="shared" si="193"/>
        <v>0</v>
      </c>
      <c r="G263">
        <f t="shared" si="167"/>
        <v>0</v>
      </c>
      <c r="H263">
        <f t="shared" si="168"/>
        <v>0</v>
      </c>
      <c r="I263" s="16">
        <f t="shared" si="194"/>
        <v>0</v>
      </c>
      <c r="J263" s="19">
        <f t="shared" si="195"/>
        <v>0</v>
      </c>
      <c r="K263" s="19"/>
      <c r="L263" s="16">
        <f t="shared" si="169"/>
        <v>0</v>
      </c>
      <c r="M263" s="16">
        <f t="shared" ca="1" si="170"/>
        <v>0</v>
      </c>
      <c r="N263" s="16">
        <f t="shared" si="171"/>
        <v>0</v>
      </c>
      <c r="O263" s="16">
        <f t="shared" si="164"/>
        <v>0</v>
      </c>
      <c r="P263" s="16">
        <f t="shared" si="165"/>
        <v>0</v>
      </c>
      <c r="Q263" s="16">
        <f t="shared" ca="1" si="172"/>
        <v>0</v>
      </c>
      <c r="R263">
        <f t="shared" si="173"/>
        <v>0</v>
      </c>
      <c r="S263" s="16">
        <f t="shared" si="174"/>
        <v>0</v>
      </c>
      <c r="T263" s="21">
        <f t="shared" si="175"/>
        <v>0</v>
      </c>
      <c r="U263" s="16">
        <f t="shared" ca="1" si="176"/>
        <v>0</v>
      </c>
      <c r="V263" s="21">
        <f t="shared" ca="1" si="177"/>
        <v>0</v>
      </c>
      <c r="W263" s="16"/>
      <c r="X263" s="16">
        <f t="shared" si="196"/>
        <v>0</v>
      </c>
      <c r="Y263" s="16">
        <f t="shared" si="163"/>
        <v>0</v>
      </c>
      <c r="Z263" s="19">
        <f t="shared" si="178"/>
        <v>0</v>
      </c>
      <c r="AA263" s="15">
        <f t="shared" si="197"/>
        <v>0</v>
      </c>
      <c r="AB263" s="15">
        <f t="shared" si="198"/>
        <v>0</v>
      </c>
      <c r="AC263" s="15">
        <f t="shared" si="199"/>
        <v>0</v>
      </c>
      <c r="AD263" s="15">
        <f t="shared" si="200"/>
        <v>0</v>
      </c>
      <c r="AE263" s="15">
        <f t="shared" si="201"/>
        <v>0</v>
      </c>
      <c r="AF263" s="19">
        <f t="shared" si="202"/>
        <v>0</v>
      </c>
      <c r="AG263" s="20">
        <f t="shared" si="203"/>
        <v>0</v>
      </c>
      <c r="AH263" s="20"/>
      <c r="AI263" s="16">
        <f t="shared" si="179"/>
        <v>0</v>
      </c>
      <c r="AJ263" s="16">
        <f t="shared" si="215"/>
        <v>0</v>
      </c>
      <c r="AK263" s="16">
        <f t="shared" si="204"/>
        <v>0</v>
      </c>
      <c r="AL263" s="16">
        <f t="shared" ca="1" si="205"/>
        <v>0</v>
      </c>
      <c r="AM263" s="17">
        <f ca="1">IF($F$13,OFFSET(product_specs!$I$5,MIN(10,saving_model!BD263),saving_model!$F$15),0)</f>
        <v>0</v>
      </c>
      <c r="AN263" s="16">
        <f t="shared" si="180"/>
        <v>0</v>
      </c>
      <c r="AO263" s="16">
        <f t="shared" si="214"/>
        <v>0</v>
      </c>
      <c r="AP263" s="16">
        <f t="shared" si="181"/>
        <v>0</v>
      </c>
      <c r="AQ263" s="16">
        <f t="shared" si="206"/>
        <v>0</v>
      </c>
      <c r="AR263" s="16">
        <f t="shared" si="207"/>
        <v>0</v>
      </c>
      <c r="AS263" s="15">
        <f t="shared" si="182"/>
        <v>0</v>
      </c>
      <c r="AT263" s="24">
        <f t="shared" si="183"/>
        <v>0</v>
      </c>
      <c r="AU263" s="15">
        <f t="shared" si="208"/>
        <v>0</v>
      </c>
      <c r="AV263" s="22">
        <f>return!Q247</f>
        <v>-1.2173648880682064E-2</v>
      </c>
      <c r="AW263" s="7">
        <f t="shared" si="184"/>
        <v>1.221202234092827</v>
      </c>
      <c r="AX263" s="7"/>
      <c r="AY263">
        <f t="shared" si="209"/>
        <v>0</v>
      </c>
      <c r="AZ263">
        <f t="shared" si="185"/>
        <v>0</v>
      </c>
      <c r="BA263">
        <f t="shared" si="186"/>
        <v>0</v>
      </c>
      <c r="BB263">
        <f t="shared" si="210"/>
        <v>0</v>
      </c>
      <c r="BD263">
        <f t="shared" si="187"/>
        <v>20</v>
      </c>
      <c r="BE263">
        <f t="shared" si="188"/>
        <v>5</v>
      </c>
      <c r="BF263">
        <f t="shared" si="211"/>
        <v>6.1980147759377324E-5</v>
      </c>
      <c r="BG263">
        <f>VLOOKUP(MIN(120,BH263),mortality!$B$4:$H$106,saving_model!BE263+2,FALSE)</f>
        <v>7.4350828393167584E-4</v>
      </c>
      <c r="BH263">
        <f t="shared" si="189"/>
        <v>40</v>
      </c>
      <c r="BI263" s="8">
        <f t="shared" si="212"/>
        <v>1.6821425527395739E-3</v>
      </c>
      <c r="BJ263" s="6">
        <f>VLOOKUP(saving_model!BD263,lapse!$B$4:$C$134,2,FALSE)</f>
        <v>0.02</v>
      </c>
      <c r="BL263">
        <f>discount_curve!K248</f>
        <v>0.75967932513924086</v>
      </c>
    </row>
    <row r="264" spans="1:64" x14ac:dyDescent="0.55000000000000004">
      <c r="A264">
        <f t="shared" si="213"/>
        <v>242</v>
      </c>
      <c r="B264" s="16">
        <f t="shared" ca="1" si="190"/>
        <v>0</v>
      </c>
      <c r="C264" s="16">
        <f t="shared" si="166"/>
        <v>0</v>
      </c>
      <c r="D264">
        <f t="shared" si="191"/>
        <v>0</v>
      </c>
      <c r="E264">
        <f t="shared" ca="1" si="192"/>
        <v>0</v>
      </c>
      <c r="F264" s="19">
        <f t="shared" si="193"/>
        <v>0</v>
      </c>
      <c r="G264">
        <f t="shared" si="167"/>
        <v>0</v>
      </c>
      <c r="H264">
        <f t="shared" si="168"/>
        <v>0</v>
      </c>
      <c r="I264" s="16">
        <f t="shared" si="194"/>
        <v>0</v>
      </c>
      <c r="J264" s="19">
        <f t="shared" si="195"/>
        <v>0</v>
      </c>
      <c r="K264" s="19"/>
      <c r="L264" s="16">
        <f t="shared" si="169"/>
        <v>0</v>
      </c>
      <c r="M264" s="16">
        <f t="shared" ca="1" si="170"/>
        <v>0</v>
      </c>
      <c r="N264" s="16">
        <f t="shared" si="171"/>
        <v>0</v>
      </c>
      <c r="O264" s="16">
        <f t="shared" si="164"/>
        <v>0</v>
      </c>
      <c r="P264" s="16">
        <f t="shared" si="165"/>
        <v>0</v>
      </c>
      <c r="Q264" s="16">
        <f t="shared" ca="1" si="172"/>
        <v>0</v>
      </c>
      <c r="R264">
        <f t="shared" si="173"/>
        <v>0</v>
      </c>
      <c r="S264" s="16">
        <f t="shared" si="174"/>
        <v>0</v>
      </c>
      <c r="T264" s="21">
        <f t="shared" si="175"/>
        <v>0</v>
      </c>
      <c r="U264" s="16">
        <f t="shared" ca="1" si="176"/>
        <v>0</v>
      </c>
      <c r="V264" s="21">
        <f t="shared" ca="1" si="177"/>
        <v>0</v>
      </c>
      <c r="W264" s="16"/>
      <c r="X264" s="16">
        <f t="shared" si="196"/>
        <v>0</v>
      </c>
      <c r="Y264" s="16">
        <f t="shared" si="163"/>
        <v>0</v>
      </c>
      <c r="Z264" s="19">
        <f t="shared" si="178"/>
        <v>0</v>
      </c>
      <c r="AA264" s="15">
        <f t="shared" si="197"/>
        <v>0</v>
      </c>
      <c r="AB264" s="15">
        <f t="shared" si="198"/>
        <v>0</v>
      </c>
      <c r="AC264" s="15">
        <f t="shared" si="199"/>
        <v>0</v>
      </c>
      <c r="AD264" s="15">
        <f t="shared" si="200"/>
        <v>0</v>
      </c>
      <c r="AE264" s="15">
        <f t="shared" si="201"/>
        <v>0</v>
      </c>
      <c r="AF264" s="19">
        <f t="shared" si="202"/>
        <v>0</v>
      </c>
      <c r="AG264" s="20">
        <f t="shared" si="203"/>
        <v>0</v>
      </c>
      <c r="AH264" s="20"/>
      <c r="AI264" s="16">
        <f t="shared" si="179"/>
        <v>0</v>
      </c>
      <c r="AJ264" s="16">
        <f t="shared" si="215"/>
        <v>0</v>
      </c>
      <c r="AK264" s="16">
        <f t="shared" si="204"/>
        <v>0</v>
      </c>
      <c r="AL264" s="16">
        <f t="shared" ca="1" si="205"/>
        <v>0</v>
      </c>
      <c r="AM264" s="17">
        <f ca="1">IF($F$13,OFFSET(product_specs!$I$5,MIN(10,saving_model!BD264),saving_model!$F$15),0)</f>
        <v>0</v>
      </c>
      <c r="AN264" s="16">
        <f t="shared" si="180"/>
        <v>0</v>
      </c>
      <c r="AO264" s="16">
        <f t="shared" si="214"/>
        <v>0</v>
      </c>
      <c r="AP264" s="16">
        <f t="shared" si="181"/>
        <v>0</v>
      </c>
      <c r="AQ264" s="16">
        <f t="shared" si="206"/>
        <v>0</v>
      </c>
      <c r="AR264" s="16">
        <f t="shared" si="207"/>
        <v>0</v>
      </c>
      <c r="AS264" s="15">
        <f t="shared" si="182"/>
        <v>0</v>
      </c>
      <c r="AT264" s="24">
        <f t="shared" si="183"/>
        <v>0</v>
      </c>
      <c r="AU264" s="15">
        <f t="shared" si="208"/>
        <v>0</v>
      </c>
      <c r="AV264" s="22">
        <f>return!Q248</f>
        <v>-1.0036932331808801E-2</v>
      </c>
      <c r="AW264" s="7">
        <f t="shared" si="184"/>
        <v>1.2222152678913316</v>
      </c>
      <c r="AX264" s="7"/>
      <c r="AY264">
        <f t="shared" si="209"/>
        <v>0</v>
      </c>
      <c r="AZ264">
        <f t="shared" si="185"/>
        <v>0</v>
      </c>
      <c r="BA264">
        <f t="shared" si="186"/>
        <v>0</v>
      </c>
      <c r="BB264">
        <f t="shared" si="210"/>
        <v>0</v>
      </c>
      <c r="BD264">
        <f t="shared" si="187"/>
        <v>20</v>
      </c>
      <c r="BE264">
        <f t="shared" si="188"/>
        <v>5</v>
      </c>
      <c r="BF264">
        <f t="shared" si="211"/>
        <v>6.1980147759377324E-5</v>
      </c>
      <c r="BG264">
        <f>VLOOKUP(MIN(120,BH264),mortality!$B$4:$H$106,saving_model!BE264+2,FALSE)</f>
        <v>7.4350828393167584E-4</v>
      </c>
      <c r="BH264">
        <f t="shared" si="189"/>
        <v>40</v>
      </c>
      <c r="BI264" s="8">
        <f t="shared" si="212"/>
        <v>1.6821425527395739E-3</v>
      </c>
      <c r="BJ264" s="6">
        <f>VLOOKUP(saving_model!BD264,lapse!$B$4:$C$134,2,FALSE)</f>
        <v>0.02</v>
      </c>
      <c r="BL264">
        <f>discount_curve!K249</f>
        <v>0.75881340986925916</v>
      </c>
    </row>
    <row r="265" spans="1:64" x14ac:dyDescent="0.55000000000000004">
      <c r="A265">
        <f t="shared" si="213"/>
        <v>243</v>
      </c>
      <c r="B265" s="16">
        <f t="shared" ca="1" si="190"/>
        <v>0</v>
      </c>
      <c r="C265" s="16">
        <f t="shared" si="166"/>
        <v>0</v>
      </c>
      <c r="D265">
        <f t="shared" si="191"/>
        <v>0</v>
      </c>
      <c r="E265">
        <f t="shared" ca="1" si="192"/>
        <v>0</v>
      </c>
      <c r="F265" s="19">
        <f t="shared" si="193"/>
        <v>0</v>
      </c>
      <c r="G265">
        <f t="shared" si="167"/>
        <v>0</v>
      </c>
      <c r="H265">
        <f t="shared" si="168"/>
        <v>0</v>
      </c>
      <c r="I265" s="16">
        <f t="shared" si="194"/>
        <v>0</v>
      </c>
      <c r="J265" s="19">
        <f t="shared" si="195"/>
        <v>0</v>
      </c>
      <c r="K265" s="19"/>
      <c r="L265" s="16">
        <f t="shared" si="169"/>
        <v>0</v>
      </c>
      <c r="M265" s="16">
        <f t="shared" ca="1" si="170"/>
        <v>0</v>
      </c>
      <c r="N265" s="16">
        <f t="shared" si="171"/>
        <v>0</v>
      </c>
      <c r="O265" s="16">
        <f t="shared" si="164"/>
        <v>0</v>
      </c>
      <c r="P265" s="16">
        <f t="shared" si="165"/>
        <v>0</v>
      </c>
      <c r="Q265" s="16">
        <f t="shared" ca="1" si="172"/>
        <v>0</v>
      </c>
      <c r="R265">
        <f t="shared" si="173"/>
        <v>0</v>
      </c>
      <c r="S265" s="16">
        <f t="shared" si="174"/>
        <v>0</v>
      </c>
      <c r="T265" s="21">
        <f t="shared" si="175"/>
        <v>0</v>
      </c>
      <c r="U265" s="16">
        <f t="shared" ca="1" si="176"/>
        <v>0</v>
      </c>
      <c r="V265" s="21">
        <f t="shared" ca="1" si="177"/>
        <v>0</v>
      </c>
      <c r="W265" s="16"/>
      <c r="X265" s="16">
        <f t="shared" si="196"/>
        <v>0</v>
      </c>
      <c r="Y265" s="16">
        <f t="shared" si="163"/>
        <v>0</v>
      </c>
      <c r="Z265" s="19">
        <f t="shared" si="178"/>
        <v>0</v>
      </c>
      <c r="AA265" s="15">
        <f t="shared" si="197"/>
        <v>0</v>
      </c>
      <c r="AB265" s="15">
        <f t="shared" si="198"/>
        <v>0</v>
      </c>
      <c r="AC265" s="15">
        <f t="shared" si="199"/>
        <v>0</v>
      </c>
      <c r="AD265" s="15">
        <f t="shared" si="200"/>
        <v>0</v>
      </c>
      <c r="AE265" s="15">
        <f t="shared" si="201"/>
        <v>0</v>
      </c>
      <c r="AF265" s="19">
        <f t="shared" si="202"/>
        <v>0</v>
      </c>
      <c r="AG265" s="20">
        <f t="shared" si="203"/>
        <v>0</v>
      </c>
      <c r="AH265" s="20"/>
      <c r="AI265" s="16">
        <f t="shared" si="179"/>
        <v>0</v>
      </c>
      <c r="AJ265" s="16">
        <f t="shared" si="215"/>
        <v>0</v>
      </c>
      <c r="AK265" s="16">
        <f t="shared" si="204"/>
        <v>0</v>
      </c>
      <c r="AL265" s="16">
        <f t="shared" ca="1" si="205"/>
        <v>0</v>
      </c>
      <c r="AM265" s="17">
        <f ca="1">IF($F$13,OFFSET(product_specs!$I$5,MIN(10,saving_model!BD265),saving_model!$F$15),0)</f>
        <v>0</v>
      </c>
      <c r="AN265" s="16">
        <f t="shared" si="180"/>
        <v>0</v>
      </c>
      <c r="AO265" s="16">
        <f t="shared" si="214"/>
        <v>0</v>
      </c>
      <c r="AP265" s="16">
        <f t="shared" si="181"/>
        <v>0</v>
      </c>
      <c r="AQ265" s="16">
        <f t="shared" si="206"/>
        <v>0</v>
      </c>
      <c r="AR265" s="16">
        <f t="shared" si="207"/>
        <v>0</v>
      </c>
      <c r="AS265" s="15">
        <f t="shared" si="182"/>
        <v>0</v>
      </c>
      <c r="AT265" s="24">
        <f t="shared" si="183"/>
        <v>0</v>
      </c>
      <c r="AU265" s="15">
        <f t="shared" si="208"/>
        <v>0</v>
      </c>
      <c r="AV265" s="22">
        <f>return!Q249</f>
        <v>-1.0273688025757011E-2</v>
      </c>
      <c r="AW265" s="7">
        <f t="shared" si="184"/>
        <v>1.2232291420399832</v>
      </c>
      <c r="AX265" s="7"/>
      <c r="AY265">
        <f t="shared" si="209"/>
        <v>0</v>
      </c>
      <c r="AZ265">
        <f t="shared" si="185"/>
        <v>0</v>
      </c>
      <c r="BA265">
        <f t="shared" si="186"/>
        <v>0</v>
      </c>
      <c r="BB265">
        <f t="shared" si="210"/>
        <v>0</v>
      </c>
      <c r="BD265">
        <f t="shared" si="187"/>
        <v>20</v>
      </c>
      <c r="BE265">
        <f t="shared" si="188"/>
        <v>5</v>
      </c>
      <c r="BF265">
        <f t="shared" si="211"/>
        <v>6.1980147759377324E-5</v>
      </c>
      <c r="BG265">
        <f>VLOOKUP(MIN(120,BH265),mortality!$B$4:$H$106,saving_model!BE265+2,FALSE)</f>
        <v>7.4350828393167584E-4</v>
      </c>
      <c r="BH265">
        <f t="shared" si="189"/>
        <v>40</v>
      </c>
      <c r="BI265" s="8">
        <f t="shared" si="212"/>
        <v>1.6821425527395739E-3</v>
      </c>
      <c r="BJ265" s="6">
        <f>VLOOKUP(saving_model!BD265,lapse!$B$4:$C$134,2,FALSE)</f>
        <v>0.02</v>
      </c>
      <c r="BL265">
        <f>discount_curve!K250</f>
        <v>0.7579484816068609</v>
      </c>
    </row>
    <row r="266" spans="1:64" x14ac:dyDescent="0.55000000000000004">
      <c r="A266">
        <f t="shared" si="213"/>
        <v>244</v>
      </c>
      <c r="B266" s="16">
        <f t="shared" ca="1" si="190"/>
        <v>0</v>
      </c>
      <c r="C266" s="16">
        <f t="shared" si="166"/>
        <v>0</v>
      </c>
      <c r="D266">
        <f t="shared" si="191"/>
        <v>0</v>
      </c>
      <c r="E266">
        <f t="shared" ca="1" si="192"/>
        <v>0</v>
      </c>
      <c r="F266" s="19">
        <f t="shared" si="193"/>
        <v>0</v>
      </c>
      <c r="G266">
        <f t="shared" si="167"/>
        <v>0</v>
      </c>
      <c r="H266">
        <f t="shared" si="168"/>
        <v>0</v>
      </c>
      <c r="I266" s="16">
        <f t="shared" si="194"/>
        <v>0</v>
      </c>
      <c r="J266" s="19">
        <f t="shared" si="195"/>
        <v>0</v>
      </c>
      <c r="K266" s="19"/>
      <c r="L266" s="16">
        <f t="shared" si="169"/>
        <v>0</v>
      </c>
      <c r="M266" s="16">
        <f t="shared" ca="1" si="170"/>
        <v>0</v>
      </c>
      <c r="N266" s="16">
        <f t="shared" si="171"/>
        <v>0</v>
      </c>
      <c r="O266" s="16">
        <f t="shared" si="164"/>
        <v>0</v>
      </c>
      <c r="P266" s="16">
        <f t="shared" si="165"/>
        <v>0</v>
      </c>
      <c r="Q266" s="16">
        <f t="shared" ca="1" si="172"/>
        <v>0</v>
      </c>
      <c r="R266">
        <f t="shared" si="173"/>
        <v>0</v>
      </c>
      <c r="S266" s="16">
        <f t="shared" si="174"/>
        <v>0</v>
      </c>
      <c r="T266" s="21">
        <f t="shared" si="175"/>
        <v>0</v>
      </c>
      <c r="U266" s="16">
        <f t="shared" ca="1" si="176"/>
        <v>0</v>
      </c>
      <c r="V266" s="21">
        <f t="shared" ca="1" si="177"/>
        <v>0</v>
      </c>
      <c r="W266" s="16"/>
      <c r="X266" s="16">
        <f t="shared" si="196"/>
        <v>0</v>
      </c>
      <c r="Y266" s="16">
        <f t="shared" si="163"/>
        <v>0</v>
      </c>
      <c r="Z266" s="19">
        <f t="shared" si="178"/>
        <v>0</v>
      </c>
      <c r="AA266" s="15">
        <f t="shared" si="197"/>
        <v>0</v>
      </c>
      <c r="AB266" s="15">
        <f t="shared" si="198"/>
        <v>0</v>
      </c>
      <c r="AC266" s="15">
        <f t="shared" si="199"/>
        <v>0</v>
      </c>
      <c r="AD266" s="15">
        <f t="shared" si="200"/>
        <v>0</v>
      </c>
      <c r="AE266" s="15">
        <f t="shared" si="201"/>
        <v>0</v>
      </c>
      <c r="AF266" s="19">
        <f t="shared" si="202"/>
        <v>0</v>
      </c>
      <c r="AG266" s="20">
        <f t="shared" si="203"/>
        <v>0</v>
      </c>
      <c r="AH266" s="20"/>
      <c r="AI266" s="16">
        <f t="shared" si="179"/>
        <v>0</v>
      </c>
      <c r="AJ266" s="16">
        <f t="shared" si="215"/>
        <v>0</v>
      </c>
      <c r="AK266" s="16">
        <f t="shared" si="204"/>
        <v>0</v>
      </c>
      <c r="AL266" s="16">
        <f t="shared" ca="1" si="205"/>
        <v>0</v>
      </c>
      <c r="AM266" s="17">
        <f ca="1">IF($F$13,OFFSET(product_specs!$I$5,MIN(10,saving_model!BD266),saving_model!$F$15),0)</f>
        <v>0</v>
      </c>
      <c r="AN266" s="16">
        <f t="shared" si="180"/>
        <v>0</v>
      </c>
      <c r="AO266" s="16">
        <f t="shared" si="214"/>
        <v>0</v>
      </c>
      <c r="AP266" s="16">
        <f t="shared" si="181"/>
        <v>0</v>
      </c>
      <c r="AQ266" s="16">
        <f t="shared" si="206"/>
        <v>0</v>
      </c>
      <c r="AR266" s="16">
        <f t="shared" si="207"/>
        <v>0</v>
      </c>
      <c r="AS266" s="15">
        <f t="shared" si="182"/>
        <v>0</v>
      </c>
      <c r="AT266" s="24">
        <f t="shared" si="183"/>
        <v>0</v>
      </c>
      <c r="AU266" s="15">
        <f t="shared" si="208"/>
        <v>0</v>
      </c>
      <c r="AV266" s="22">
        <f>return!Q250</f>
        <v>5.9374306741573069E-3</v>
      </c>
      <c r="AW266" s="7">
        <f t="shared" si="184"/>
        <v>1.2242438572358842</v>
      </c>
      <c r="AX266" s="7"/>
      <c r="AY266">
        <f t="shared" si="209"/>
        <v>0</v>
      </c>
      <c r="AZ266">
        <f t="shared" si="185"/>
        <v>0</v>
      </c>
      <c r="BA266">
        <f t="shared" si="186"/>
        <v>0</v>
      </c>
      <c r="BB266">
        <f t="shared" si="210"/>
        <v>0</v>
      </c>
      <c r="BD266">
        <f t="shared" si="187"/>
        <v>20</v>
      </c>
      <c r="BE266">
        <f t="shared" si="188"/>
        <v>5</v>
      </c>
      <c r="BF266">
        <f t="shared" si="211"/>
        <v>6.1980147759377324E-5</v>
      </c>
      <c r="BG266">
        <f>VLOOKUP(MIN(120,BH266),mortality!$B$4:$H$106,saving_model!BE266+2,FALSE)</f>
        <v>7.4350828393167584E-4</v>
      </c>
      <c r="BH266">
        <f t="shared" si="189"/>
        <v>40</v>
      </c>
      <c r="BI266" s="8">
        <f t="shared" si="212"/>
        <v>1.6821425527395739E-3</v>
      </c>
      <c r="BJ266" s="6">
        <f>VLOOKUP(saving_model!BD266,lapse!$B$4:$C$134,2,FALSE)</f>
        <v>0.02</v>
      </c>
      <c r="BL266">
        <f>discount_curve!K251</f>
        <v>0.75708453922701202</v>
      </c>
    </row>
    <row r="267" spans="1:64" x14ac:dyDescent="0.55000000000000004">
      <c r="A267">
        <f t="shared" si="213"/>
        <v>245</v>
      </c>
      <c r="B267" s="16">
        <f t="shared" ca="1" si="190"/>
        <v>0</v>
      </c>
      <c r="C267" s="16">
        <f t="shared" si="166"/>
        <v>0</v>
      </c>
      <c r="D267">
        <f t="shared" si="191"/>
        <v>0</v>
      </c>
      <c r="E267">
        <f t="shared" ca="1" si="192"/>
        <v>0</v>
      </c>
      <c r="F267" s="19">
        <f t="shared" si="193"/>
        <v>0</v>
      </c>
      <c r="G267">
        <f t="shared" si="167"/>
        <v>0</v>
      </c>
      <c r="H267">
        <f t="shared" si="168"/>
        <v>0</v>
      </c>
      <c r="I267" s="16">
        <f t="shared" si="194"/>
        <v>0</v>
      </c>
      <c r="J267" s="19">
        <f t="shared" si="195"/>
        <v>0</v>
      </c>
      <c r="K267" s="19"/>
      <c r="L267" s="16">
        <f t="shared" si="169"/>
        <v>0</v>
      </c>
      <c r="M267" s="16">
        <f t="shared" ca="1" si="170"/>
        <v>0</v>
      </c>
      <c r="N267" s="16">
        <f t="shared" si="171"/>
        <v>0</v>
      </c>
      <c r="O267" s="16">
        <f t="shared" si="164"/>
        <v>0</v>
      </c>
      <c r="P267" s="16">
        <f t="shared" si="165"/>
        <v>0</v>
      </c>
      <c r="Q267" s="16">
        <f t="shared" ca="1" si="172"/>
        <v>0</v>
      </c>
      <c r="R267">
        <f t="shared" si="173"/>
        <v>0</v>
      </c>
      <c r="S267" s="16">
        <f t="shared" si="174"/>
        <v>0</v>
      </c>
      <c r="T267" s="21">
        <f t="shared" si="175"/>
        <v>0</v>
      </c>
      <c r="U267" s="16">
        <f t="shared" ca="1" si="176"/>
        <v>0</v>
      </c>
      <c r="V267" s="21">
        <f t="shared" ca="1" si="177"/>
        <v>0</v>
      </c>
      <c r="W267" s="16"/>
      <c r="X267" s="16">
        <f t="shared" si="196"/>
        <v>0</v>
      </c>
      <c r="Y267" s="16">
        <f t="shared" si="163"/>
        <v>0</v>
      </c>
      <c r="Z267" s="19">
        <f t="shared" si="178"/>
        <v>0</v>
      </c>
      <c r="AA267" s="15">
        <f t="shared" si="197"/>
        <v>0</v>
      </c>
      <c r="AB267" s="15">
        <f t="shared" si="198"/>
        <v>0</v>
      </c>
      <c r="AC267" s="15">
        <f t="shared" si="199"/>
        <v>0</v>
      </c>
      <c r="AD267" s="15">
        <f t="shared" si="200"/>
        <v>0</v>
      </c>
      <c r="AE267" s="15">
        <f t="shared" si="201"/>
        <v>0</v>
      </c>
      <c r="AF267" s="19">
        <f t="shared" si="202"/>
        <v>0</v>
      </c>
      <c r="AG267" s="20">
        <f t="shared" si="203"/>
        <v>0</v>
      </c>
      <c r="AH267" s="20"/>
      <c r="AI267" s="16">
        <f t="shared" si="179"/>
        <v>0</v>
      </c>
      <c r="AJ267" s="16">
        <f t="shared" si="215"/>
        <v>0</v>
      </c>
      <c r="AK267" s="16">
        <f t="shared" si="204"/>
        <v>0</v>
      </c>
      <c r="AL267" s="16">
        <f t="shared" ca="1" si="205"/>
        <v>0</v>
      </c>
      <c r="AM267" s="17">
        <f ca="1">IF($F$13,OFFSET(product_specs!$I$5,MIN(10,saving_model!BD267),saving_model!$F$15),0)</f>
        <v>0</v>
      </c>
      <c r="AN267" s="16">
        <f t="shared" si="180"/>
        <v>0</v>
      </c>
      <c r="AO267" s="16">
        <f t="shared" si="214"/>
        <v>0</v>
      </c>
      <c r="AP267" s="16">
        <f t="shared" si="181"/>
        <v>0</v>
      </c>
      <c r="AQ267" s="16">
        <f t="shared" si="206"/>
        <v>0</v>
      </c>
      <c r="AR267" s="16">
        <f t="shared" si="207"/>
        <v>0</v>
      </c>
      <c r="AS267" s="15">
        <f t="shared" si="182"/>
        <v>0</v>
      </c>
      <c r="AT267" s="24">
        <f t="shared" si="183"/>
        <v>0</v>
      </c>
      <c r="AU267" s="15">
        <f t="shared" si="208"/>
        <v>0</v>
      </c>
      <c r="AV267" s="22">
        <f>return!Q251</f>
        <v>-3.2732349697807139E-3</v>
      </c>
      <c r="AW267" s="7">
        <f t="shared" si="184"/>
        <v>1.2252594141767155</v>
      </c>
      <c r="AX267" s="7"/>
      <c r="AY267">
        <f t="shared" si="209"/>
        <v>0</v>
      </c>
      <c r="AZ267">
        <f t="shared" si="185"/>
        <v>0</v>
      </c>
      <c r="BA267">
        <f t="shared" si="186"/>
        <v>0</v>
      </c>
      <c r="BB267">
        <f t="shared" si="210"/>
        <v>0</v>
      </c>
      <c r="BD267">
        <f t="shared" si="187"/>
        <v>20</v>
      </c>
      <c r="BE267">
        <f t="shared" si="188"/>
        <v>5</v>
      </c>
      <c r="BF267">
        <f t="shared" si="211"/>
        <v>6.1980147759377324E-5</v>
      </c>
      <c r="BG267">
        <f>VLOOKUP(MIN(120,BH267),mortality!$B$4:$H$106,saving_model!BE267+2,FALSE)</f>
        <v>7.4350828393167584E-4</v>
      </c>
      <c r="BH267">
        <f t="shared" si="189"/>
        <v>40</v>
      </c>
      <c r="BI267" s="8">
        <f t="shared" si="212"/>
        <v>1.6821425527395739E-3</v>
      </c>
      <c r="BJ267" s="6">
        <f>VLOOKUP(saving_model!BD267,lapse!$B$4:$C$134,2,FALSE)</f>
        <v>0.02</v>
      </c>
      <c r="BL267">
        <f>discount_curve!K252</f>
        <v>0.75622158160596109</v>
      </c>
    </row>
    <row r="268" spans="1:64" x14ac:dyDescent="0.55000000000000004">
      <c r="A268">
        <f t="shared" si="213"/>
        <v>246</v>
      </c>
      <c r="B268" s="16">
        <f t="shared" ca="1" si="190"/>
        <v>0</v>
      </c>
      <c r="C268" s="16">
        <f t="shared" si="166"/>
        <v>0</v>
      </c>
      <c r="D268">
        <f t="shared" si="191"/>
        <v>0</v>
      </c>
      <c r="E268">
        <f t="shared" ca="1" si="192"/>
        <v>0</v>
      </c>
      <c r="F268" s="19">
        <f t="shared" si="193"/>
        <v>0</v>
      </c>
      <c r="G268">
        <f t="shared" si="167"/>
        <v>0</v>
      </c>
      <c r="H268">
        <f t="shared" si="168"/>
        <v>0</v>
      </c>
      <c r="I268" s="16">
        <f t="shared" si="194"/>
        <v>0</v>
      </c>
      <c r="J268" s="19">
        <f t="shared" si="195"/>
        <v>0</v>
      </c>
      <c r="K268" s="19"/>
      <c r="L268" s="16">
        <f t="shared" si="169"/>
        <v>0</v>
      </c>
      <c r="M268" s="16">
        <f t="shared" ca="1" si="170"/>
        <v>0</v>
      </c>
      <c r="N268" s="16">
        <f t="shared" si="171"/>
        <v>0</v>
      </c>
      <c r="O268" s="16">
        <f t="shared" si="164"/>
        <v>0</v>
      </c>
      <c r="P268" s="16">
        <f t="shared" si="165"/>
        <v>0</v>
      </c>
      <c r="Q268" s="16">
        <f t="shared" ca="1" si="172"/>
        <v>0</v>
      </c>
      <c r="R268">
        <f t="shared" si="173"/>
        <v>0</v>
      </c>
      <c r="S268" s="16">
        <f t="shared" si="174"/>
        <v>0</v>
      </c>
      <c r="T268" s="21">
        <f t="shared" si="175"/>
        <v>0</v>
      </c>
      <c r="U268" s="16">
        <f t="shared" ca="1" si="176"/>
        <v>0</v>
      </c>
      <c r="V268" s="21">
        <f t="shared" ca="1" si="177"/>
        <v>0</v>
      </c>
      <c r="W268" s="16"/>
      <c r="X268" s="16">
        <f t="shared" si="196"/>
        <v>0</v>
      </c>
      <c r="Y268" s="16">
        <f t="shared" si="163"/>
        <v>0</v>
      </c>
      <c r="Z268" s="19">
        <f t="shared" si="178"/>
        <v>0</v>
      </c>
      <c r="AA268" s="15">
        <f t="shared" si="197"/>
        <v>0</v>
      </c>
      <c r="AB268" s="15">
        <f t="shared" si="198"/>
        <v>0</v>
      </c>
      <c r="AC268" s="15">
        <f t="shared" si="199"/>
        <v>0</v>
      </c>
      <c r="AD268" s="15">
        <f t="shared" si="200"/>
        <v>0</v>
      </c>
      <c r="AE268" s="15">
        <f t="shared" si="201"/>
        <v>0</v>
      </c>
      <c r="AF268" s="19">
        <f t="shared" si="202"/>
        <v>0</v>
      </c>
      <c r="AG268" s="20">
        <f t="shared" si="203"/>
        <v>0</v>
      </c>
      <c r="AH268" s="20"/>
      <c r="AI268" s="16">
        <f t="shared" si="179"/>
        <v>0</v>
      </c>
      <c r="AJ268" s="16">
        <f t="shared" si="215"/>
        <v>0</v>
      </c>
      <c r="AK268" s="16">
        <f t="shared" si="204"/>
        <v>0</v>
      </c>
      <c r="AL268" s="16">
        <f t="shared" ca="1" si="205"/>
        <v>0</v>
      </c>
      <c r="AM268" s="17">
        <f ca="1">IF($F$13,OFFSET(product_specs!$I$5,MIN(10,saving_model!BD268),saving_model!$F$15),0)</f>
        <v>0</v>
      </c>
      <c r="AN268" s="16">
        <f t="shared" si="180"/>
        <v>0</v>
      </c>
      <c r="AO268" s="16">
        <f t="shared" si="214"/>
        <v>0</v>
      </c>
      <c r="AP268" s="16">
        <f t="shared" si="181"/>
        <v>0</v>
      </c>
      <c r="AQ268" s="16">
        <f t="shared" si="206"/>
        <v>0</v>
      </c>
      <c r="AR268" s="16">
        <f t="shared" si="207"/>
        <v>0</v>
      </c>
      <c r="AS268" s="15">
        <f t="shared" si="182"/>
        <v>0</v>
      </c>
      <c r="AT268" s="24">
        <f t="shared" si="183"/>
        <v>0</v>
      </c>
      <c r="AU268" s="15">
        <f t="shared" si="208"/>
        <v>0</v>
      </c>
      <c r="AV268" s="22">
        <f>return!Q252</f>
        <v>1.7068122786629392E-2</v>
      </c>
      <c r="AW268" s="7">
        <f t="shared" si="184"/>
        <v>1.2262758135607366</v>
      </c>
      <c r="AX268" s="7"/>
      <c r="AY268">
        <f t="shared" si="209"/>
        <v>0</v>
      </c>
      <c r="AZ268">
        <f t="shared" si="185"/>
        <v>0</v>
      </c>
      <c r="BA268">
        <f t="shared" si="186"/>
        <v>0</v>
      </c>
      <c r="BB268">
        <f t="shared" si="210"/>
        <v>0</v>
      </c>
      <c r="BD268">
        <f t="shared" si="187"/>
        <v>20</v>
      </c>
      <c r="BE268">
        <f t="shared" si="188"/>
        <v>5</v>
      </c>
      <c r="BF268">
        <f t="shared" si="211"/>
        <v>6.1980147759377324E-5</v>
      </c>
      <c r="BG268">
        <f>VLOOKUP(MIN(120,BH268),mortality!$B$4:$H$106,saving_model!BE268+2,FALSE)</f>
        <v>7.4350828393167584E-4</v>
      </c>
      <c r="BH268">
        <f t="shared" si="189"/>
        <v>40</v>
      </c>
      <c r="BI268" s="8">
        <f t="shared" si="212"/>
        <v>1.6821425527395739E-3</v>
      </c>
      <c r="BJ268" s="6">
        <f>VLOOKUP(saving_model!BD268,lapse!$B$4:$C$134,2,FALSE)</f>
        <v>0.02</v>
      </c>
      <c r="BL268">
        <f>discount_curve!K253</f>
        <v>0.75535960762123766</v>
      </c>
    </row>
    <row r="269" spans="1:64" x14ac:dyDescent="0.55000000000000004">
      <c r="A269">
        <f t="shared" si="213"/>
        <v>247</v>
      </c>
      <c r="B269" s="16">
        <f t="shared" ca="1" si="190"/>
        <v>0</v>
      </c>
      <c r="C269" s="16">
        <f t="shared" si="166"/>
        <v>0</v>
      </c>
      <c r="D269">
        <f t="shared" si="191"/>
        <v>0</v>
      </c>
      <c r="E269">
        <f t="shared" ca="1" si="192"/>
        <v>0</v>
      </c>
      <c r="F269" s="19">
        <f t="shared" si="193"/>
        <v>0</v>
      </c>
      <c r="G269">
        <f t="shared" si="167"/>
        <v>0</v>
      </c>
      <c r="H269">
        <f t="shared" si="168"/>
        <v>0</v>
      </c>
      <c r="I269" s="16">
        <f t="shared" si="194"/>
        <v>0</v>
      </c>
      <c r="J269" s="19">
        <f t="shared" si="195"/>
        <v>0</v>
      </c>
      <c r="K269" s="19"/>
      <c r="L269" s="16">
        <f t="shared" si="169"/>
        <v>0</v>
      </c>
      <c r="M269" s="16">
        <f t="shared" ca="1" si="170"/>
        <v>0</v>
      </c>
      <c r="N269" s="16">
        <f t="shared" si="171"/>
        <v>0</v>
      </c>
      <c r="O269" s="16">
        <f t="shared" si="164"/>
        <v>0</v>
      </c>
      <c r="P269" s="16">
        <f t="shared" si="165"/>
        <v>0</v>
      </c>
      <c r="Q269" s="16">
        <f t="shared" ca="1" si="172"/>
        <v>0</v>
      </c>
      <c r="R269">
        <f t="shared" si="173"/>
        <v>0</v>
      </c>
      <c r="S269" s="16">
        <f t="shared" si="174"/>
        <v>0</v>
      </c>
      <c r="T269" s="21">
        <f t="shared" si="175"/>
        <v>0</v>
      </c>
      <c r="U269" s="16">
        <f t="shared" ca="1" si="176"/>
        <v>0</v>
      </c>
      <c r="V269" s="21">
        <f t="shared" ca="1" si="177"/>
        <v>0</v>
      </c>
      <c r="W269" s="16"/>
      <c r="X269" s="16">
        <f t="shared" si="196"/>
        <v>0</v>
      </c>
      <c r="Y269" s="16">
        <f t="shared" si="163"/>
        <v>0</v>
      </c>
      <c r="Z269" s="19">
        <f t="shared" si="178"/>
        <v>0</v>
      </c>
      <c r="AA269" s="15">
        <f t="shared" si="197"/>
        <v>0</v>
      </c>
      <c r="AB269" s="15">
        <f t="shared" si="198"/>
        <v>0</v>
      </c>
      <c r="AC269" s="15">
        <f t="shared" si="199"/>
        <v>0</v>
      </c>
      <c r="AD269" s="15">
        <f t="shared" si="200"/>
        <v>0</v>
      </c>
      <c r="AE269" s="15">
        <f t="shared" si="201"/>
        <v>0</v>
      </c>
      <c r="AF269" s="19">
        <f t="shared" si="202"/>
        <v>0</v>
      </c>
      <c r="AG269" s="20">
        <f t="shared" si="203"/>
        <v>0</v>
      </c>
      <c r="AH269" s="20"/>
      <c r="AI269" s="16">
        <f t="shared" si="179"/>
        <v>0</v>
      </c>
      <c r="AJ269" s="16">
        <f t="shared" si="215"/>
        <v>0</v>
      </c>
      <c r="AK269" s="16">
        <f t="shared" si="204"/>
        <v>0</v>
      </c>
      <c r="AL269" s="16">
        <f t="shared" ca="1" si="205"/>
        <v>0</v>
      </c>
      <c r="AM269" s="17">
        <f ca="1">IF($F$13,OFFSET(product_specs!$I$5,MIN(10,saving_model!BD269),saving_model!$F$15),0)</f>
        <v>0</v>
      </c>
      <c r="AN269" s="16">
        <f t="shared" si="180"/>
        <v>0</v>
      </c>
      <c r="AO269" s="16">
        <f t="shared" si="214"/>
        <v>0</v>
      </c>
      <c r="AP269" s="16">
        <f t="shared" si="181"/>
        <v>0</v>
      </c>
      <c r="AQ269" s="16">
        <f t="shared" si="206"/>
        <v>0</v>
      </c>
      <c r="AR269" s="16">
        <f t="shared" si="207"/>
        <v>0</v>
      </c>
      <c r="AS269" s="15">
        <f t="shared" si="182"/>
        <v>0</v>
      </c>
      <c r="AT269" s="24">
        <f t="shared" si="183"/>
        <v>0</v>
      </c>
      <c r="AU269" s="15">
        <f t="shared" si="208"/>
        <v>0</v>
      </c>
      <c r="AV269" s="22">
        <f>return!Q253</f>
        <v>1.0692299839376362E-2</v>
      </c>
      <c r="AW269" s="7">
        <f t="shared" si="184"/>
        <v>1.2272930560867861</v>
      </c>
      <c r="AX269" s="7"/>
      <c r="AY269">
        <f t="shared" si="209"/>
        <v>0</v>
      </c>
      <c r="AZ269">
        <f t="shared" si="185"/>
        <v>0</v>
      </c>
      <c r="BA269">
        <f t="shared" si="186"/>
        <v>0</v>
      </c>
      <c r="BB269">
        <f t="shared" si="210"/>
        <v>0</v>
      </c>
      <c r="BD269">
        <f t="shared" si="187"/>
        <v>20</v>
      </c>
      <c r="BE269">
        <f t="shared" si="188"/>
        <v>5</v>
      </c>
      <c r="BF269">
        <f t="shared" si="211"/>
        <v>6.1980147759377324E-5</v>
      </c>
      <c r="BG269">
        <f>VLOOKUP(MIN(120,BH269),mortality!$B$4:$H$106,saving_model!BE269+2,FALSE)</f>
        <v>7.4350828393167584E-4</v>
      </c>
      <c r="BH269">
        <f t="shared" si="189"/>
        <v>40</v>
      </c>
      <c r="BI269" s="8">
        <f t="shared" si="212"/>
        <v>1.6821425527395739E-3</v>
      </c>
      <c r="BJ269" s="6">
        <f>VLOOKUP(saving_model!BD269,lapse!$B$4:$C$134,2,FALSE)</f>
        <v>0.02</v>
      </c>
      <c r="BL269">
        <f>discount_curve!K254</f>
        <v>0.75449861615165048</v>
      </c>
    </row>
    <row r="270" spans="1:64" x14ac:dyDescent="0.55000000000000004">
      <c r="A270">
        <f t="shared" si="213"/>
        <v>248</v>
      </c>
      <c r="B270" s="16">
        <f t="shared" ca="1" si="190"/>
        <v>0</v>
      </c>
      <c r="C270" s="16">
        <f t="shared" si="166"/>
        <v>0</v>
      </c>
      <c r="D270">
        <f t="shared" si="191"/>
        <v>0</v>
      </c>
      <c r="E270">
        <f t="shared" ca="1" si="192"/>
        <v>0</v>
      </c>
      <c r="F270" s="19">
        <f t="shared" si="193"/>
        <v>0</v>
      </c>
      <c r="G270">
        <f t="shared" si="167"/>
        <v>0</v>
      </c>
      <c r="H270">
        <f t="shared" si="168"/>
        <v>0</v>
      </c>
      <c r="I270" s="16">
        <f t="shared" si="194"/>
        <v>0</v>
      </c>
      <c r="J270" s="19">
        <f t="shared" si="195"/>
        <v>0</v>
      </c>
      <c r="K270" s="19"/>
      <c r="L270" s="16">
        <f t="shared" si="169"/>
        <v>0</v>
      </c>
      <c r="M270" s="16">
        <f t="shared" ca="1" si="170"/>
        <v>0</v>
      </c>
      <c r="N270" s="16">
        <f t="shared" si="171"/>
        <v>0</v>
      </c>
      <c r="O270" s="16">
        <f t="shared" si="164"/>
        <v>0</v>
      </c>
      <c r="P270" s="16">
        <f t="shared" si="165"/>
        <v>0</v>
      </c>
      <c r="Q270" s="16">
        <f t="shared" ca="1" si="172"/>
        <v>0</v>
      </c>
      <c r="R270">
        <f t="shared" si="173"/>
        <v>0</v>
      </c>
      <c r="S270" s="16">
        <f t="shared" si="174"/>
        <v>0</v>
      </c>
      <c r="T270" s="21">
        <f t="shared" si="175"/>
        <v>0</v>
      </c>
      <c r="U270" s="16">
        <f t="shared" ca="1" si="176"/>
        <v>0</v>
      </c>
      <c r="V270" s="21">
        <f t="shared" ca="1" si="177"/>
        <v>0</v>
      </c>
      <c r="W270" s="16"/>
      <c r="X270" s="16">
        <f t="shared" si="196"/>
        <v>0</v>
      </c>
      <c r="Y270" s="16">
        <f t="shared" si="163"/>
        <v>0</v>
      </c>
      <c r="Z270" s="19">
        <f t="shared" si="178"/>
        <v>0</v>
      </c>
      <c r="AA270" s="15">
        <f t="shared" si="197"/>
        <v>0</v>
      </c>
      <c r="AB270" s="15">
        <f t="shared" si="198"/>
        <v>0</v>
      </c>
      <c r="AC270" s="15">
        <f t="shared" si="199"/>
        <v>0</v>
      </c>
      <c r="AD270" s="15">
        <f t="shared" si="200"/>
        <v>0</v>
      </c>
      <c r="AE270" s="15">
        <f t="shared" si="201"/>
        <v>0</v>
      </c>
      <c r="AF270" s="19">
        <f t="shared" si="202"/>
        <v>0</v>
      </c>
      <c r="AG270" s="20">
        <f t="shared" si="203"/>
        <v>0</v>
      </c>
      <c r="AH270" s="20"/>
      <c r="AI270" s="16">
        <f t="shared" si="179"/>
        <v>0</v>
      </c>
      <c r="AJ270" s="16">
        <f t="shared" si="215"/>
        <v>0</v>
      </c>
      <c r="AK270" s="16">
        <f t="shared" si="204"/>
        <v>0</v>
      </c>
      <c r="AL270" s="16">
        <f t="shared" ca="1" si="205"/>
        <v>0</v>
      </c>
      <c r="AM270" s="17">
        <f ca="1">IF($F$13,OFFSET(product_specs!$I$5,MIN(10,saving_model!BD270),saving_model!$F$15),0)</f>
        <v>0</v>
      </c>
      <c r="AN270" s="16">
        <f t="shared" si="180"/>
        <v>0</v>
      </c>
      <c r="AO270" s="16">
        <f t="shared" si="214"/>
        <v>0</v>
      </c>
      <c r="AP270" s="16">
        <f t="shared" si="181"/>
        <v>0</v>
      </c>
      <c r="AQ270" s="16">
        <f t="shared" si="206"/>
        <v>0</v>
      </c>
      <c r="AR270" s="16">
        <f t="shared" si="207"/>
        <v>0</v>
      </c>
      <c r="AS270" s="15">
        <f t="shared" si="182"/>
        <v>0</v>
      </c>
      <c r="AT270" s="24">
        <f t="shared" si="183"/>
        <v>0</v>
      </c>
      <c r="AU270" s="15">
        <f t="shared" si="208"/>
        <v>0</v>
      </c>
      <c r="AV270" s="22">
        <f>return!Q254</f>
        <v>2.0658040870820793E-2</v>
      </c>
      <c r="AW270" s="7">
        <f t="shared" si="184"/>
        <v>1.2283111424542825</v>
      </c>
      <c r="AX270" s="7"/>
      <c r="AY270">
        <f t="shared" si="209"/>
        <v>0</v>
      </c>
      <c r="AZ270">
        <f t="shared" si="185"/>
        <v>0</v>
      </c>
      <c r="BA270">
        <f t="shared" si="186"/>
        <v>0</v>
      </c>
      <c r="BB270">
        <f t="shared" si="210"/>
        <v>0</v>
      </c>
      <c r="BD270">
        <f t="shared" si="187"/>
        <v>20</v>
      </c>
      <c r="BE270">
        <f t="shared" si="188"/>
        <v>5</v>
      </c>
      <c r="BF270">
        <f t="shared" si="211"/>
        <v>6.1980147759377324E-5</v>
      </c>
      <c r="BG270">
        <f>VLOOKUP(MIN(120,BH270),mortality!$B$4:$H$106,saving_model!BE270+2,FALSE)</f>
        <v>7.4350828393167584E-4</v>
      </c>
      <c r="BH270">
        <f t="shared" si="189"/>
        <v>40</v>
      </c>
      <c r="BI270" s="8">
        <f t="shared" si="212"/>
        <v>1.6821425527395739E-3</v>
      </c>
      <c r="BJ270" s="6">
        <f>VLOOKUP(saving_model!BD270,lapse!$B$4:$C$134,2,FALSE)</f>
        <v>0.02</v>
      </c>
      <c r="BL270">
        <f>discount_curve!K255</f>
        <v>0.75363860607728628</v>
      </c>
    </row>
    <row r="271" spans="1:64" x14ac:dyDescent="0.55000000000000004">
      <c r="A271">
        <f t="shared" si="213"/>
        <v>249</v>
      </c>
      <c r="B271" s="16">
        <f t="shared" ca="1" si="190"/>
        <v>0</v>
      </c>
      <c r="C271" s="16">
        <f t="shared" si="166"/>
        <v>0</v>
      </c>
      <c r="D271">
        <f t="shared" si="191"/>
        <v>0</v>
      </c>
      <c r="E271">
        <f t="shared" ca="1" si="192"/>
        <v>0</v>
      </c>
      <c r="F271" s="19">
        <f t="shared" si="193"/>
        <v>0</v>
      </c>
      <c r="G271">
        <f t="shared" si="167"/>
        <v>0</v>
      </c>
      <c r="H271">
        <f t="shared" si="168"/>
        <v>0</v>
      </c>
      <c r="I271" s="16">
        <f t="shared" si="194"/>
        <v>0</v>
      </c>
      <c r="J271" s="19">
        <f t="shared" si="195"/>
        <v>0</v>
      </c>
      <c r="K271" s="19"/>
      <c r="L271" s="16">
        <f t="shared" si="169"/>
        <v>0</v>
      </c>
      <c r="M271" s="16">
        <f t="shared" ca="1" si="170"/>
        <v>0</v>
      </c>
      <c r="N271" s="16">
        <f t="shared" si="171"/>
        <v>0</v>
      </c>
      <c r="O271" s="16">
        <f t="shared" si="164"/>
        <v>0</v>
      </c>
      <c r="P271" s="16">
        <f t="shared" si="165"/>
        <v>0</v>
      </c>
      <c r="Q271" s="16">
        <f t="shared" ca="1" si="172"/>
        <v>0</v>
      </c>
      <c r="R271">
        <f t="shared" si="173"/>
        <v>0</v>
      </c>
      <c r="S271" s="16">
        <f t="shared" si="174"/>
        <v>0</v>
      </c>
      <c r="T271" s="21">
        <f t="shared" si="175"/>
        <v>0</v>
      </c>
      <c r="U271" s="16">
        <f t="shared" ca="1" si="176"/>
        <v>0</v>
      </c>
      <c r="V271" s="21">
        <f t="shared" ca="1" si="177"/>
        <v>0</v>
      </c>
      <c r="W271" s="16"/>
      <c r="X271" s="16">
        <f t="shared" si="196"/>
        <v>0</v>
      </c>
      <c r="Y271" s="16">
        <f t="shared" ref="Y271:Y334" si="216">AO271*AY271</f>
        <v>0</v>
      </c>
      <c r="Z271" s="19">
        <f t="shared" si="178"/>
        <v>0</v>
      </c>
      <c r="AA271" s="15">
        <f t="shared" si="197"/>
        <v>0</v>
      </c>
      <c r="AB271" s="15">
        <f t="shared" si="198"/>
        <v>0</v>
      </c>
      <c r="AC271" s="15">
        <f t="shared" si="199"/>
        <v>0</v>
      </c>
      <c r="AD271" s="15">
        <f t="shared" si="200"/>
        <v>0</v>
      </c>
      <c r="AE271" s="15">
        <f t="shared" si="201"/>
        <v>0</v>
      </c>
      <c r="AF271" s="19">
        <f t="shared" si="202"/>
        <v>0</v>
      </c>
      <c r="AG271" s="20">
        <f t="shared" si="203"/>
        <v>0</v>
      </c>
      <c r="AH271" s="20"/>
      <c r="AI271" s="16">
        <f t="shared" si="179"/>
        <v>0</v>
      </c>
      <c r="AJ271" s="16">
        <f t="shared" si="215"/>
        <v>0</v>
      </c>
      <c r="AK271" s="16">
        <f t="shared" si="204"/>
        <v>0</v>
      </c>
      <c r="AL271" s="16">
        <f t="shared" ca="1" si="205"/>
        <v>0</v>
      </c>
      <c r="AM271" s="17">
        <f ca="1">IF($F$13,OFFSET(product_specs!$I$5,MIN(10,saving_model!BD271),saving_model!$F$15),0)</f>
        <v>0</v>
      </c>
      <c r="AN271" s="16">
        <f t="shared" si="180"/>
        <v>0</v>
      </c>
      <c r="AO271" s="16">
        <f t="shared" si="214"/>
        <v>0</v>
      </c>
      <c r="AP271" s="16">
        <f t="shared" si="181"/>
        <v>0</v>
      </c>
      <c r="AQ271" s="16">
        <f t="shared" si="206"/>
        <v>0</v>
      </c>
      <c r="AR271" s="16">
        <f t="shared" si="207"/>
        <v>0</v>
      </c>
      <c r="AS271" s="15">
        <f t="shared" si="182"/>
        <v>0</v>
      </c>
      <c r="AT271" s="24">
        <f t="shared" si="183"/>
        <v>0</v>
      </c>
      <c r="AU271" s="15">
        <f t="shared" si="208"/>
        <v>0</v>
      </c>
      <c r="AV271" s="22">
        <f>return!Q255</f>
        <v>-3.1618719164673292E-3</v>
      </c>
      <c r="AW271" s="7">
        <f t="shared" si="184"/>
        <v>1.2293300733632244</v>
      </c>
      <c r="AX271" s="7"/>
      <c r="AY271">
        <f t="shared" si="209"/>
        <v>0</v>
      </c>
      <c r="AZ271">
        <f t="shared" si="185"/>
        <v>0</v>
      </c>
      <c r="BA271">
        <f t="shared" si="186"/>
        <v>0</v>
      </c>
      <c r="BB271">
        <f t="shared" si="210"/>
        <v>0</v>
      </c>
      <c r="BD271">
        <f t="shared" si="187"/>
        <v>20</v>
      </c>
      <c r="BE271">
        <f t="shared" si="188"/>
        <v>5</v>
      </c>
      <c r="BF271">
        <f t="shared" si="211"/>
        <v>6.1980147759377324E-5</v>
      </c>
      <c r="BG271">
        <f>VLOOKUP(MIN(120,BH271),mortality!$B$4:$H$106,saving_model!BE271+2,FALSE)</f>
        <v>7.4350828393167584E-4</v>
      </c>
      <c r="BH271">
        <f t="shared" si="189"/>
        <v>40</v>
      </c>
      <c r="BI271" s="8">
        <f t="shared" si="212"/>
        <v>1.6821425527395739E-3</v>
      </c>
      <c r="BJ271" s="6">
        <f>VLOOKUP(saving_model!BD271,lapse!$B$4:$C$134,2,FALSE)</f>
        <v>0.02</v>
      </c>
      <c r="BL271">
        <f>discount_curve!K256</f>
        <v>0.75277957627950909</v>
      </c>
    </row>
    <row r="272" spans="1:64" x14ac:dyDescent="0.55000000000000004">
      <c r="A272">
        <f t="shared" si="213"/>
        <v>250</v>
      </c>
      <c r="B272" s="16">
        <f t="shared" ca="1" si="190"/>
        <v>0</v>
      </c>
      <c r="C272" s="16">
        <f t="shared" si="166"/>
        <v>0</v>
      </c>
      <c r="D272">
        <f t="shared" si="191"/>
        <v>0</v>
      </c>
      <c r="E272">
        <f t="shared" ca="1" si="192"/>
        <v>0</v>
      </c>
      <c r="F272" s="19">
        <f t="shared" si="193"/>
        <v>0</v>
      </c>
      <c r="G272">
        <f t="shared" si="167"/>
        <v>0</v>
      </c>
      <c r="H272">
        <f t="shared" si="168"/>
        <v>0</v>
      </c>
      <c r="I272" s="16">
        <f t="shared" si="194"/>
        <v>0</v>
      </c>
      <c r="J272" s="19">
        <f t="shared" si="195"/>
        <v>0</v>
      </c>
      <c r="K272" s="19"/>
      <c r="L272" s="16">
        <f t="shared" si="169"/>
        <v>0</v>
      </c>
      <c r="M272" s="16">
        <f t="shared" ca="1" si="170"/>
        <v>0</v>
      </c>
      <c r="N272" s="16">
        <f t="shared" si="171"/>
        <v>0</v>
      </c>
      <c r="O272" s="16">
        <f t="shared" si="164"/>
        <v>0</v>
      </c>
      <c r="P272" s="16">
        <f t="shared" si="165"/>
        <v>0</v>
      </c>
      <c r="Q272" s="16">
        <f t="shared" ca="1" si="172"/>
        <v>0</v>
      </c>
      <c r="R272">
        <f t="shared" si="173"/>
        <v>0</v>
      </c>
      <c r="S272" s="16">
        <f t="shared" si="174"/>
        <v>0</v>
      </c>
      <c r="T272" s="21">
        <f t="shared" si="175"/>
        <v>0</v>
      </c>
      <c r="U272" s="16">
        <f t="shared" ca="1" si="176"/>
        <v>0</v>
      </c>
      <c r="V272" s="21">
        <f t="shared" ca="1" si="177"/>
        <v>0</v>
      </c>
      <c r="W272" s="16"/>
      <c r="X272" s="16">
        <f t="shared" si="196"/>
        <v>0</v>
      </c>
      <c r="Y272" s="16">
        <f t="shared" si="216"/>
        <v>0</v>
      </c>
      <c r="Z272" s="19">
        <f t="shared" si="178"/>
        <v>0</v>
      </c>
      <c r="AA272" s="15">
        <f t="shared" si="197"/>
        <v>0</v>
      </c>
      <c r="AB272" s="15">
        <f t="shared" si="198"/>
        <v>0</v>
      </c>
      <c r="AC272" s="15">
        <f t="shared" si="199"/>
        <v>0</v>
      </c>
      <c r="AD272" s="15">
        <f t="shared" si="200"/>
        <v>0</v>
      </c>
      <c r="AE272" s="15">
        <f t="shared" si="201"/>
        <v>0</v>
      </c>
      <c r="AF272" s="19">
        <f t="shared" si="202"/>
        <v>0</v>
      </c>
      <c r="AG272" s="20">
        <f t="shared" si="203"/>
        <v>0</v>
      </c>
      <c r="AH272" s="20"/>
      <c r="AI272" s="16">
        <f t="shared" si="179"/>
        <v>0</v>
      </c>
      <c r="AJ272" s="16">
        <f t="shared" si="215"/>
        <v>0</v>
      </c>
      <c r="AK272" s="16">
        <f t="shared" si="204"/>
        <v>0</v>
      </c>
      <c r="AL272" s="16">
        <f t="shared" ca="1" si="205"/>
        <v>0</v>
      </c>
      <c r="AM272" s="17">
        <f ca="1">IF($F$13,OFFSET(product_specs!$I$5,MIN(10,saving_model!BD272),saving_model!$F$15),0)</f>
        <v>0</v>
      </c>
      <c r="AN272" s="16">
        <f t="shared" si="180"/>
        <v>0</v>
      </c>
      <c r="AO272" s="16">
        <f t="shared" si="214"/>
        <v>0</v>
      </c>
      <c r="AP272" s="16">
        <f t="shared" si="181"/>
        <v>0</v>
      </c>
      <c r="AQ272" s="16">
        <f t="shared" si="206"/>
        <v>0</v>
      </c>
      <c r="AR272" s="16">
        <f t="shared" si="207"/>
        <v>0</v>
      </c>
      <c r="AS272" s="15">
        <f t="shared" si="182"/>
        <v>0</v>
      </c>
      <c r="AT272" s="24">
        <f t="shared" si="183"/>
        <v>0</v>
      </c>
      <c r="AU272" s="15">
        <f t="shared" si="208"/>
        <v>0</v>
      </c>
      <c r="AV272" s="22">
        <f>return!Q256</f>
        <v>1.2770516687572675E-2</v>
      </c>
      <c r="AW272" s="7">
        <f t="shared" si="184"/>
        <v>1.2303498495141911</v>
      </c>
      <c r="AX272" s="7"/>
      <c r="AY272">
        <f t="shared" si="209"/>
        <v>0</v>
      </c>
      <c r="AZ272">
        <f t="shared" si="185"/>
        <v>0</v>
      </c>
      <c r="BA272">
        <f t="shared" si="186"/>
        <v>0</v>
      </c>
      <c r="BB272">
        <f t="shared" si="210"/>
        <v>0</v>
      </c>
      <c r="BD272">
        <f t="shared" si="187"/>
        <v>20</v>
      </c>
      <c r="BE272">
        <f t="shared" si="188"/>
        <v>5</v>
      </c>
      <c r="BF272">
        <f t="shared" si="211"/>
        <v>6.1980147759377324E-5</v>
      </c>
      <c r="BG272">
        <f>VLOOKUP(MIN(120,BH272),mortality!$B$4:$H$106,saving_model!BE272+2,FALSE)</f>
        <v>7.4350828393167584E-4</v>
      </c>
      <c r="BH272">
        <f t="shared" si="189"/>
        <v>40</v>
      </c>
      <c r="BI272" s="8">
        <f t="shared" si="212"/>
        <v>1.6821425527395739E-3</v>
      </c>
      <c r="BJ272" s="6">
        <f>VLOOKUP(saving_model!BD272,lapse!$B$4:$C$134,2,FALSE)</f>
        <v>0.02</v>
      </c>
      <c r="BL272">
        <f>discount_curve!K257</f>
        <v>0.75192152564095682</v>
      </c>
    </row>
    <row r="273" spans="1:64" x14ac:dyDescent="0.55000000000000004">
      <c r="A273">
        <f t="shared" si="213"/>
        <v>251</v>
      </c>
      <c r="B273" s="16">
        <f t="shared" ca="1" si="190"/>
        <v>0</v>
      </c>
      <c r="C273" s="16">
        <f t="shared" si="166"/>
        <v>0</v>
      </c>
      <c r="D273">
        <f t="shared" si="191"/>
        <v>0</v>
      </c>
      <c r="E273">
        <f t="shared" ca="1" si="192"/>
        <v>0</v>
      </c>
      <c r="F273" s="19">
        <f t="shared" si="193"/>
        <v>0</v>
      </c>
      <c r="G273">
        <f t="shared" si="167"/>
        <v>0</v>
      </c>
      <c r="H273">
        <f t="shared" si="168"/>
        <v>0</v>
      </c>
      <c r="I273" s="16">
        <f t="shared" si="194"/>
        <v>0</v>
      </c>
      <c r="J273" s="19">
        <f t="shared" si="195"/>
        <v>0</v>
      </c>
      <c r="K273" s="19"/>
      <c r="L273" s="16">
        <f t="shared" si="169"/>
        <v>0</v>
      </c>
      <c r="M273" s="16">
        <f t="shared" ca="1" si="170"/>
        <v>0</v>
      </c>
      <c r="N273" s="16">
        <f t="shared" si="171"/>
        <v>0</v>
      </c>
      <c r="O273" s="16">
        <f t="shared" si="164"/>
        <v>0</v>
      </c>
      <c r="P273" s="16">
        <f t="shared" si="165"/>
        <v>0</v>
      </c>
      <c r="Q273" s="16">
        <f t="shared" ca="1" si="172"/>
        <v>0</v>
      </c>
      <c r="R273">
        <f t="shared" si="173"/>
        <v>0</v>
      </c>
      <c r="S273" s="16">
        <f t="shared" si="174"/>
        <v>0</v>
      </c>
      <c r="T273" s="21">
        <f t="shared" si="175"/>
        <v>0</v>
      </c>
      <c r="U273" s="16">
        <f t="shared" ca="1" si="176"/>
        <v>0</v>
      </c>
      <c r="V273" s="21">
        <f t="shared" ca="1" si="177"/>
        <v>0</v>
      </c>
      <c r="W273" s="16"/>
      <c r="X273" s="16">
        <f t="shared" si="196"/>
        <v>0</v>
      </c>
      <c r="Y273" s="16">
        <f t="shared" si="216"/>
        <v>0</v>
      </c>
      <c r="Z273" s="19">
        <f t="shared" si="178"/>
        <v>0</v>
      </c>
      <c r="AA273" s="15">
        <f t="shared" si="197"/>
        <v>0</v>
      </c>
      <c r="AB273" s="15">
        <f t="shared" si="198"/>
        <v>0</v>
      </c>
      <c r="AC273" s="15">
        <f t="shared" si="199"/>
        <v>0</v>
      </c>
      <c r="AD273" s="15">
        <f t="shared" si="200"/>
        <v>0</v>
      </c>
      <c r="AE273" s="15">
        <f t="shared" si="201"/>
        <v>0</v>
      </c>
      <c r="AF273" s="19">
        <f t="shared" si="202"/>
        <v>0</v>
      </c>
      <c r="AG273" s="20">
        <f t="shared" si="203"/>
        <v>0</v>
      </c>
      <c r="AH273" s="20"/>
      <c r="AI273" s="16">
        <f t="shared" si="179"/>
        <v>0</v>
      </c>
      <c r="AJ273" s="16">
        <f t="shared" si="215"/>
        <v>0</v>
      </c>
      <c r="AK273" s="16">
        <f t="shared" si="204"/>
        <v>0</v>
      </c>
      <c r="AL273" s="16">
        <f t="shared" ca="1" si="205"/>
        <v>0</v>
      </c>
      <c r="AM273" s="17">
        <f ca="1">IF($F$13,OFFSET(product_specs!$I$5,MIN(10,saving_model!BD273),saving_model!$F$15),0)</f>
        <v>0</v>
      </c>
      <c r="AN273" s="16">
        <f t="shared" si="180"/>
        <v>0</v>
      </c>
      <c r="AO273" s="16">
        <f t="shared" si="214"/>
        <v>0</v>
      </c>
      <c r="AP273" s="16">
        <f t="shared" si="181"/>
        <v>0</v>
      </c>
      <c r="AQ273" s="16">
        <f t="shared" si="206"/>
        <v>0</v>
      </c>
      <c r="AR273" s="16">
        <f t="shared" si="207"/>
        <v>0</v>
      </c>
      <c r="AS273" s="15">
        <f t="shared" si="182"/>
        <v>0</v>
      </c>
      <c r="AT273" s="24">
        <f t="shared" si="183"/>
        <v>0</v>
      </c>
      <c r="AU273" s="15">
        <f t="shared" si="208"/>
        <v>0</v>
      </c>
      <c r="AV273" s="22">
        <f>return!Q257</f>
        <v>8.0597383226033159E-4</v>
      </c>
      <c r="AW273" s="7">
        <f t="shared" si="184"/>
        <v>1.2313704716083431</v>
      </c>
      <c r="AX273" s="7"/>
      <c r="AY273">
        <f t="shared" si="209"/>
        <v>0</v>
      </c>
      <c r="AZ273">
        <f t="shared" si="185"/>
        <v>0</v>
      </c>
      <c r="BA273">
        <f t="shared" si="186"/>
        <v>0</v>
      </c>
      <c r="BB273">
        <f t="shared" si="210"/>
        <v>0</v>
      </c>
      <c r="BD273">
        <f t="shared" si="187"/>
        <v>20</v>
      </c>
      <c r="BE273">
        <f t="shared" si="188"/>
        <v>5</v>
      </c>
      <c r="BF273">
        <f t="shared" si="211"/>
        <v>6.1980147759377324E-5</v>
      </c>
      <c r="BG273">
        <f>VLOOKUP(MIN(120,BH273),mortality!$B$4:$H$106,saving_model!BE273+2,FALSE)</f>
        <v>7.4350828393167584E-4</v>
      </c>
      <c r="BH273">
        <f t="shared" si="189"/>
        <v>40</v>
      </c>
      <c r="BI273" s="8">
        <f t="shared" si="212"/>
        <v>1.6821425527395739E-3</v>
      </c>
      <c r="BJ273" s="6">
        <f>VLOOKUP(saving_model!BD273,lapse!$B$4:$C$134,2,FALSE)</f>
        <v>0.02</v>
      </c>
      <c r="BL273">
        <f>discount_curve!K258</f>
        <v>0.75106445304554137</v>
      </c>
    </row>
    <row r="274" spans="1:64" x14ac:dyDescent="0.55000000000000004">
      <c r="A274">
        <f t="shared" si="213"/>
        <v>252</v>
      </c>
      <c r="B274" s="16">
        <f t="shared" ca="1" si="190"/>
        <v>0</v>
      </c>
      <c r="C274" s="16">
        <f t="shared" si="166"/>
        <v>0</v>
      </c>
      <c r="D274">
        <f t="shared" si="191"/>
        <v>0</v>
      </c>
      <c r="E274">
        <f t="shared" ca="1" si="192"/>
        <v>0</v>
      </c>
      <c r="F274" s="19">
        <f t="shared" si="193"/>
        <v>0</v>
      </c>
      <c r="G274">
        <f t="shared" si="167"/>
        <v>0</v>
      </c>
      <c r="H274">
        <f t="shared" si="168"/>
        <v>0</v>
      </c>
      <c r="I274" s="16">
        <f t="shared" si="194"/>
        <v>0</v>
      </c>
      <c r="J274" s="19">
        <f t="shared" si="195"/>
        <v>0</v>
      </c>
      <c r="K274" s="19"/>
      <c r="L274" s="16">
        <f t="shared" si="169"/>
        <v>0</v>
      </c>
      <c r="M274" s="16">
        <f t="shared" ca="1" si="170"/>
        <v>0</v>
      </c>
      <c r="N274" s="16">
        <f t="shared" si="171"/>
        <v>0</v>
      </c>
      <c r="O274" s="16">
        <f t="shared" si="164"/>
        <v>0</v>
      </c>
      <c r="P274" s="16">
        <f t="shared" si="165"/>
        <v>0</v>
      </c>
      <c r="Q274" s="16">
        <f t="shared" ca="1" si="172"/>
        <v>0</v>
      </c>
      <c r="R274">
        <f t="shared" si="173"/>
        <v>0</v>
      </c>
      <c r="S274" s="16">
        <f t="shared" si="174"/>
        <v>0</v>
      </c>
      <c r="T274" s="21">
        <f t="shared" si="175"/>
        <v>0</v>
      </c>
      <c r="U274" s="16">
        <f t="shared" ca="1" si="176"/>
        <v>0</v>
      </c>
      <c r="V274" s="21">
        <f t="shared" ca="1" si="177"/>
        <v>0</v>
      </c>
      <c r="W274" s="16"/>
      <c r="X274" s="16">
        <f t="shared" si="196"/>
        <v>0</v>
      </c>
      <c r="Y274" s="16">
        <f t="shared" si="216"/>
        <v>0</v>
      </c>
      <c r="Z274" s="19">
        <f t="shared" si="178"/>
        <v>0</v>
      </c>
      <c r="AA274" s="15">
        <f t="shared" si="197"/>
        <v>0</v>
      </c>
      <c r="AB274" s="15">
        <f t="shared" si="198"/>
        <v>0</v>
      </c>
      <c r="AC274" s="15">
        <f t="shared" si="199"/>
        <v>0</v>
      </c>
      <c r="AD274" s="15">
        <f t="shared" si="200"/>
        <v>0</v>
      </c>
      <c r="AE274" s="15">
        <f t="shared" si="201"/>
        <v>0</v>
      </c>
      <c r="AF274" s="19">
        <f t="shared" si="202"/>
        <v>0</v>
      </c>
      <c r="AG274" s="20">
        <f t="shared" si="203"/>
        <v>0</v>
      </c>
      <c r="AH274" s="20"/>
      <c r="AI274" s="16">
        <f t="shared" si="179"/>
        <v>0</v>
      </c>
      <c r="AJ274" s="16">
        <f t="shared" si="215"/>
        <v>0</v>
      </c>
      <c r="AK274" s="16">
        <f t="shared" si="204"/>
        <v>0</v>
      </c>
      <c r="AL274" s="16">
        <f t="shared" ca="1" si="205"/>
        <v>0</v>
      </c>
      <c r="AM274" s="17">
        <f ca="1">IF($F$13,OFFSET(product_specs!$I$5,MIN(10,saving_model!BD274),saving_model!$F$15),0)</f>
        <v>0</v>
      </c>
      <c r="AN274" s="16">
        <f t="shared" si="180"/>
        <v>0</v>
      </c>
      <c r="AO274" s="16">
        <f t="shared" si="214"/>
        <v>0</v>
      </c>
      <c r="AP274" s="16">
        <f t="shared" si="181"/>
        <v>0</v>
      </c>
      <c r="AQ274" s="16">
        <f t="shared" si="206"/>
        <v>0</v>
      </c>
      <c r="AR274" s="16">
        <f t="shared" si="207"/>
        <v>0</v>
      </c>
      <c r="AS274" s="15">
        <f t="shared" si="182"/>
        <v>0</v>
      </c>
      <c r="AT274" s="24">
        <f t="shared" si="183"/>
        <v>0</v>
      </c>
      <c r="AU274" s="15">
        <f t="shared" si="208"/>
        <v>0</v>
      </c>
      <c r="AV274" s="22">
        <f>return!Q258</f>
        <v>1.2361297427183615E-3</v>
      </c>
      <c r="AW274" s="7">
        <f t="shared" si="184"/>
        <v>1.2323919403474226</v>
      </c>
      <c r="AX274" s="7"/>
      <c r="AY274">
        <f t="shared" si="209"/>
        <v>0</v>
      </c>
      <c r="AZ274">
        <f t="shared" si="185"/>
        <v>0</v>
      </c>
      <c r="BA274">
        <f t="shared" si="186"/>
        <v>0</v>
      </c>
      <c r="BB274">
        <f t="shared" si="210"/>
        <v>0</v>
      </c>
      <c r="BD274">
        <f t="shared" si="187"/>
        <v>21</v>
      </c>
      <c r="BE274">
        <f t="shared" si="188"/>
        <v>5</v>
      </c>
      <c r="BF274">
        <f t="shared" si="211"/>
        <v>6.4944291258250963E-5</v>
      </c>
      <c r="BG274">
        <f>VLOOKUP(MIN(120,BH274),mortality!$B$4:$H$106,saving_model!BE274+2,FALSE)</f>
        <v>7.7905318312821966E-4</v>
      </c>
      <c r="BH274">
        <f t="shared" si="189"/>
        <v>41</v>
      </c>
      <c r="BI274" s="8">
        <f t="shared" si="212"/>
        <v>1.6821425527395739E-3</v>
      </c>
      <c r="BJ274" s="6">
        <f>VLOOKUP(saving_model!BD274,lapse!$B$4:$C$134,2,FALSE)</f>
        <v>0.02</v>
      </c>
      <c r="BL274">
        <f>discount_curve!K259</f>
        <v>0.75005297192788956</v>
      </c>
    </row>
    <row r="275" spans="1:64" x14ac:dyDescent="0.55000000000000004">
      <c r="A275">
        <f t="shared" si="213"/>
        <v>253</v>
      </c>
      <c r="B275" s="16">
        <f t="shared" ca="1" si="190"/>
        <v>0</v>
      </c>
      <c r="C275" s="16">
        <f t="shared" si="166"/>
        <v>0</v>
      </c>
      <c r="D275">
        <f t="shared" si="191"/>
        <v>0</v>
      </c>
      <c r="E275">
        <f t="shared" ca="1" si="192"/>
        <v>0</v>
      </c>
      <c r="F275" s="19">
        <f t="shared" si="193"/>
        <v>0</v>
      </c>
      <c r="G275">
        <f t="shared" si="167"/>
        <v>0</v>
      </c>
      <c r="H275">
        <f t="shared" si="168"/>
        <v>0</v>
      </c>
      <c r="I275" s="16">
        <f t="shared" si="194"/>
        <v>0</v>
      </c>
      <c r="J275" s="19">
        <f t="shared" si="195"/>
        <v>0</v>
      </c>
      <c r="K275" s="19"/>
      <c r="L275" s="16">
        <f t="shared" si="169"/>
        <v>0</v>
      </c>
      <c r="M275" s="16">
        <f t="shared" ca="1" si="170"/>
        <v>0</v>
      </c>
      <c r="N275" s="16">
        <f t="shared" si="171"/>
        <v>0</v>
      </c>
      <c r="O275" s="16">
        <f t="shared" si="164"/>
        <v>0</v>
      </c>
      <c r="P275" s="16">
        <f t="shared" si="165"/>
        <v>0</v>
      </c>
      <c r="Q275" s="16">
        <f t="shared" ca="1" si="172"/>
        <v>0</v>
      </c>
      <c r="R275">
        <f t="shared" si="173"/>
        <v>0</v>
      </c>
      <c r="S275" s="16">
        <f t="shared" si="174"/>
        <v>0</v>
      </c>
      <c r="T275" s="21">
        <f t="shared" si="175"/>
        <v>0</v>
      </c>
      <c r="U275" s="16">
        <f t="shared" ca="1" si="176"/>
        <v>0</v>
      </c>
      <c r="V275" s="21">
        <f t="shared" ca="1" si="177"/>
        <v>0</v>
      </c>
      <c r="W275" s="16"/>
      <c r="X275" s="16">
        <f t="shared" si="196"/>
        <v>0</v>
      </c>
      <c r="Y275" s="16">
        <f t="shared" si="216"/>
        <v>0</v>
      </c>
      <c r="Z275" s="19">
        <f t="shared" si="178"/>
        <v>0</v>
      </c>
      <c r="AA275" s="15">
        <f t="shared" si="197"/>
        <v>0</v>
      </c>
      <c r="AB275" s="15">
        <f t="shared" si="198"/>
        <v>0</v>
      </c>
      <c r="AC275" s="15">
        <f t="shared" si="199"/>
        <v>0</v>
      </c>
      <c r="AD275" s="15">
        <f t="shared" si="200"/>
        <v>0</v>
      </c>
      <c r="AE275" s="15">
        <f t="shared" si="201"/>
        <v>0</v>
      </c>
      <c r="AF275" s="19">
        <f t="shared" si="202"/>
        <v>0</v>
      </c>
      <c r="AG275" s="20">
        <f t="shared" si="203"/>
        <v>0</v>
      </c>
      <c r="AH275" s="20"/>
      <c r="AI275" s="16">
        <f t="shared" si="179"/>
        <v>0</v>
      </c>
      <c r="AJ275" s="16">
        <f t="shared" si="215"/>
        <v>0</v>
      </c>
      <c r="AK275" s="16">
        <f t="shared" si="204"/>
        <v>0</v>
      </c>
      <c r="AL275" s="16">
        <f t="shared" ca="1" si="205"/>
        <v>0</v>
      </c>
      <c r="AM275" s="17">
        <f ca="1">IF($F$13,OFFSET(product_specs!$I$5,MIN(10,saving_model!BD275),saving_model!$F$15),0)</f>
        <v>0</v>
      </c>
      <c r="AN275" s="16">
        <f t="shared" si="180"/>
        <v>0</v>
      </c>
      <c r="AO275" s="16">
        <f t="shared" si="214"/>
        <v>0</v>
      </c>
      <c r="AP275" s="16">
        <f t="shared" si="181"/>
        <v>0</v>
      </c>
      <c r="AQ275" s="16">
        <f t="shared" si="206"/>
        <v>0</v>
      </c>
      <c r="AR275" s="16">
        <f t="shared" si="207"/>
        <v>0</v>
      </c>
      <c r="AS275" s="15">
        <f t="shared" si="182"/>
        <v>0</v>
      </c>
      <c r="AT275" s="24">
        <f t="shared" si="183"/>
        <v>0</v>
      </c>
      <c r="AU275" s="15">
        <f t="shared" si="208"/>
        <v>0</v>
      </c>
      <c r="AV275" s="22">
        <f>return!Q259</f>
        <v>1.0318459029992288E-2</v>
      </c>
      <c r="AW275" s="7">
        <f t="shared" si="184"/>
        <v>1.2334142564337538</v>
      </c>
      <c r="AX275" s="7"/>
      <c r="AY275">
        <f t="shared" si="209"/>
        <v>0</v>
      </c>
      <c r="AZ275">
        <f t="shared" si="185"/>
        <v>0</v>
      </c>
      <c r="BA275">
        <f t="shared" si="186"/>
        <v>0</v>
      </c>
      <c r="BB275">
        <f t="shared" si="210"/>
        <v>0</v>
      </c>
      <c r="BD275">
        <f t="shared" si="187"/>
        <v>21</v>
      </c>
      <c r="BE275">
        <f t="shared" si="188"/>
        <v>5</v>
      </c>
      <c r="BF275">
        <f t="shared" si="211"/>
        <v>6.4944291258250963E-5</v>
      </c>
      <c r="BG275">
        <f>VLOOKUP(MIN(120,BH275),mortality!$B$4:$H$106,saving_model!BE275+2,FALSE)</f>
        <v>7.7905318312821966E-4</v>
      </c>
      <c r="BH275">
        <f t="shared" si="189"/>
        <v>41</v>
      </c>
      <c r="BI275" s="8">
        <f t="shared" si="212"/>
        <v>1.6821425527395739E-3</v>
      </c>
      <c r="BJ275" s="6">
        <f>VLOOKUP(saving_model!BD275,lapse!$B$4:$C$134,2,FALSE)</f>
        <v>0.02</v>
      </c>
      <c r="BL275">
        <f>discount_curve!K260</f>
        <v>0.74919741334856071</v>
      </c>
    </row>
    <row r="276" spans="1:64" x14ac:dyDescent="0.55000000000000004">
      <c r="A276">
        <f t="shared" si="213"/>
        <v>254</v>
      </c>
      <c r="B276" s="16">
        <f t="shared" ca="1" si="190"/>
        <v>0</v>
      </c>
      <c r="C276" s="16">
        <f t="shared" si="166"/>
        <v>0</v>
      </c>
      <c r="D276">
        <f t="shared" si="191"/>
        <v>0</v>
      </c>
      <c r="E276">
        <f t="shared" ca="1" si="192"/>
        <v>0</v>
      </c>
      <c r="F276" s="19">
        <f t="shared" si="193"/>
        <v>0</v>
      </c>
      <c r="G276">
        <f t="shared" si="167"/>
        <v>0</v>
      </c>
      <c r="H276">
        <f t="shared" si="168"/>
        <v>0</v>
      </c>
      <c r="I276" s="16">
        <f t="shared" si="194"/>
        <v>0</v>
      </c>
      <c r="J276" s="19">
        <f t="shared" si="195"/>
        <v>0</v>
      </c>
      <c r="K276" s="19"/>
      <c r="L276" s="16">
        <f t="shared" si="169"/>
        <v>0</v>
      </c>
      <c r="M276" s="16">
        <f t="shared" ca="1" si="170"/>
        <v>0</v>
      </c>
      <c r="N276" s="16">
        <f t="shared" si="171"/>
        <v>0</v>
      </c>
      <c r="O276" s="16">
        <f t="shared" si="164"/>
        <v>0</v>
      </c>
      <c r="P276" s="16">
        <f t="shared" si="165"/>
        <v>0</v>
      </c>
      <c r="Q276" s="16">
        <f t="shared" ca="1" si="172"/>
        <v>0</v>
      </c>
      <c r="R276">
        <f t="shared" si="173"/>
        <v>0</v>
      </c>
      <c r="S276" s="16">
        <f t="shared" si="174"/>
        <v>0</v>
      </c>
      <c r="T276" s="21">
        <f t="shared" si="175"/>
        <v>0</v>
      </c>
      <c r="U276" s="16">
        <f t="shared" ca="1" si="176"/>
        <v>0</v>
      </c>
      <c r="V276" s="21">
        <f t="shared" ca="1" si="177"/>
        <v>0</v>
      </c>
      <c r="W276" s="16"/>
      <c r="X276" s="16">
        <f t="shared" si="196"/>
        <v>0</v>
      </c>
      <c r="Y276" s="16">
        <f t="shared" si="216"/>
        <v>0</v>
      </c>
      <c r="Z276" s="19">
        <f t="shared" si="178"/>
        <v>0</v>
      </c>
      <c r="AA276" s="15">
        <f t="shared" si="197"/>
        <v>0</v>
      </c>
      <c r="AB276" s="15">
        <f t="shared" si="198"/>
        <v>0</v>
      </c>
      <c r="AC276" s="15">
        <f t="shared" si="199"/>
        <v>0</v>
      </c>
      <c r="AD276" s="15">
        <f t="shared" si="200"/>
        <v>0</v>
      </c>
      <c r="AE276" s="15">
        <f t="shared" si="201"/>
        <v>0</v>
      </c>
      <c r="AF276" s="19">
        <f t="shared" si="202"/>
        <v>0</v>
      </c>
      <c r="AG276" s="20">
        <f t="shared" si="203"/>
        <v>0</v>
      </c>
      <c r="AH276" s="20"/>
      <c r="AI276" s="16">
        <f t="shared" si="179"/>
        <v>0</v>
      </c>
      <c r="AJ276" s="16">
        <f t="shared" si="215"/>
        <v>0</v>
      </c>
      <c r="AK276" s="16">
        <f t="shared" si="204"/>
        <v>0</v>
      </c>
      <c r="AL276" s="16">
        <f t="shared" ca="1" si="205"/>
        <v>0</v>
      </c>
      <c r="AM276" s="17">
        <f ca="1">IF($F$13,OFFSET(product_specs!$I$5,MIN(10,saving_model!BD276),saving_model!$F$15),0)</f>
        <v>0</v>
      </c>
      <c r="AN276" s="16">
        <f t="shared" si="180"/>
        <v>0</v>
      </c>
      <c r="AO276" s="16">
        <f t="shared" si="214"/>
        <v>0</v>
      </c>
      <c r="AP276" s="16">
        <f t="shared" si="181"/>
        <v>0</v>
      </c>
      <c r="AQ276" s="16">
        <f t="shared" si="206"/>
        <v>0</v>
      </c>
      <c r="AR276" s="16">
        <f t="shared" si="207"/>
        <v>0</v>
      </c>
      <c r="AS276" s="15">
        <f t="shared" si="182"/>
        <v>0</v>
      </c>
      <c r="AT276" s="24">
        <f t="shared" si="183"/>
        <v>0</v>
      </c>
      <c r="AU276" s="15">
        <f t="shared" si="208"/>
        <v>0</v>
      </c>
      <c r="AV276" s="22">
        <f>return!Q260</f>
        <v>2.3451994420222722E-3</v>
      </c>
      <c r="AW276" s="7">
        <f t="shared" si="184"/>
        <v>1.2344374205702435</v>
      </c>
      <c r="AX276" s="7"/>
      <c r="AY276">
        <f t="shared" si="209"/>
        <v>0</v>
      </c>
      <c r="AZ276">
        <f t="shared" si="185"/>
        <v>0</v>
      </c>
      <c r="BA276">
        <f t="shared" si="186"/>
        <v>0</v>
      </c>
      <c r="BB276">
        <f t="shared" si="210"/>
        <v>0</v>
      </c>
      <c r="BD276">
        <f t="shared" si="187"/>
        <v>21</v>
      </c>
      <c r="BE276">
        <f t="shared" si="188"/>
        <v>5</v>
      </c>
      <c r="BF276">
        <f t="shared" si="211"/>
        <v>6.4944291258250963E-5</v>
      </c>
      <c r="BG276">
        <f>VLOOKUP(MIN(120,BH276),mortality!$B$4:$H$106,saving_model!BE276+2,FALSE)</f>
        <v>7.7905318312821966E-4</v>
      </c>
      <c r="BH276">
        <f t="shared" si="189"/>
        <v>41</v>
      </c>
      <c r="BI276" s="8">
        <f t="shared" si="212"/>
        <v>1.6821425527395739E-3</v>
      </c>
      <c r="BJ276" s="6">
        <f>VLOOKUP(saving_model!BD276,lapse!$B$4:$C$134,2,FALSE)</f>
        <v>0.02</v>
      </c>
      <c r="BL276">
        <f>discount_curve!K261</f>
        <v>0.7483428306742812</v>
      </c>
    </row>
    <row r="277" spans="1:64" x14ac:dyDescent="0.55000000000000004">
      <c r="A277">
        <f t="shared" si="213"/>
        <v>255</v>
      </c>
      <c r="B277" s="16">
        <f t="shared" ca="1" si="190"/>
        <v>0</v>
      </c>
      <c r="C277" s="16">
        <f t="shared" si="166"/>
        <v>0</v>
      </c>
      <c r="D277">
        <f t="shared" si="191"/>
        <v>0</v>
      </c>
      <c r="E277">
        <f t="shared" ca="1" si="192"/>
        <v>0</v>
      </c>
      <c r="F277" s="19">
        <f t="shared" si="193"/>
        <v>0</v>
      </c>
      <c r="G277">
        <f t="shared" si="167"/>
        <v>0</v>
      </c>
      <c r="H277">
        <f t="shared" si="168"/>
        <v>0</v>
      </c>
      <c r="I277" s="16">
        <f t="shared" si="194"/>
        <v>0</v>
      </c>
      <c r="J277" s="19">
        <f t="shared" si="195"/>
        <v>0</v>
      </c>
      <c r="K277" s="19"/>
      <c r="L277" s="16">
        <f t="shared" si="169"/>
        <v>0</v>
      </c>
      <c r="M277" s="16">
        <f t="shared" ca="1" si="170"/>
        <v>0</v>
      </c>
      <c r="N277" s="16">
        <f t="shared" si="171"/>
        <v>0</v>
      </c>
      <c r="O277" s="16">
        <f t="shared" ref="O277:O340" si="217">G277</f>
        <v>0</v>
      </c>
      <c r="P277" s="16">
        <f t="shared" ref="P277:P340" si="218">H277</f>
        <v>0</v>
      </c>
      <c r="Q277" s="16">
        <f t="shared" ca="1" si="172"/>
        <v>0</v>
      </c>
      <c r="R277">
        <f t="shared" si="173"/>
        <v>0</v>
      </c>
      <c r="S277" s="16">
        <f t="shared" si="174"/>
        <v>0</v>
      </c>
      <c r="T277" s="21">
        <f t="shared" si="175"/>
        <v>0</v>
      </c>
      <c r="U277" s="16">
        <f t="shared" ca="1" si="176"/>
        <v>0</v>
      </c>
      <c r="V277" s="21">
        <f t="shared" ca="1" si="177"/>
        <v>0</v>
      </c>
      <c r="W277" s="16"/>
      <c r="X277" s="16">
        <f t="shared" si="196"/>
        <v>0</v>
      </c>
      <c r="Y277" s="16">
        <f t="shared" si="216"/>
        <v>0</v>
      </c>
      <c r="Z277" s="19">
        <f t="shared" si="178"/>
        <v>0</v>
      </c>
      <c r="AA277" s="15">
        <f t="shared" si="197"/>
        <v>0</v>
      </c>
      <c r="AB277" s="15">
        <f t="shared" si="198"/>
        <v>0</v>
      </c>
      <c r="AC277" s="15">
        <f t="shared" si="199"/>
        <v>0</v>
      </c>
      <c r="AD277" s="15">
        <f t="shared" si="200"/>
        <v>0</v>
      </c>
      <c r="AE277" s="15">
        <f t="shared" si="201"/>
        <v>0</v>
      </c>
      <c r="AF277" s="19">
        <f t="shared" si="202"/>
        <v>0</v>
      </c>
      <c r="AG277" s="20">
        <f t="shared" si="203"/>
        <v>0</v>
      </c>
      <c r="AH277" s="20"/>
      <c r="AI277" s="16">
        <f t="shared" si="179"/>
        <v>0</v>
      </c>
      <c r="AJ277" s="16">
        <f t="shared" si="215"/>
        <v>0</v>
      </c>
      <c r="AK277" s="16">
        <f t="shared" si="204"/>
        <v>0</v>
      </c>
      <c r="AL277" s="16">
        <f t="shared" ca="1" si="205"/>
        <v>0</v>
      </c>
      <c r="AM277" s="17">
        <f ca="1">IF($F$13,OFFSET(product_specs!$I$5,MIN(10,saving_model!BD277),saving_model!$F$15),0)</f>
        <v>0</v>
      </c>
      <c r="AN277" s="16">
        <f t="shared" si="180"/>
        <v>0</v>
      </c>
      <c r="AO277" s="16">
        <f t="shared" si="214"/>
        <v>0</v>
      </c>
      <c r="AP277" s="16">
        <f t="shared" si="181"/>
        <v>0</v>
      </c>
      <c r="AQ277" s="16">
        <f t="shared" si="206"/>
        <v>0</v>
      </c>
      <c r="AR277" s="16">
        <f t="shared" si="207"/>
        <v>0</v>
      </c>
      <c r="AS277" s="15">
        <f t="shared" si="182"/>
        <v>0</v>
      </c>
      <c r="AT277" s="24">
        <f t="shared" si="183"/>
        <v>0</v>
      </c>
      <c r="AU277" s="15">
        <f t="shared" si="208"/>
        <v>0</v>
      </c>
      <c r="AV277" s="22">
        <f>return!Q261</f>
        <v>-4.7559914839596651E-3</v>
      </c>
      <c r="AW277" s="7">
        <f t="shared" si="184"/>
        <v>1.2354614334603817</v>
      </c>
      <c r="AX277" s="7"/>
      <c r="AY277">
        <f t="shared" si="209"/>
        <v>0</v>
      </c>
      <c r="AZ277">
        <f t="shared" si="185"/>
        <v>0</v>
      </c>
      <c r="BA277">
        <f t="shared" si="186"/>
        <v>0</v>
      </c>
      <c r="BB277">
        <f t="shared" si="210"/>
        <v>0</v>
      </c>
      <c r="BD277">
        <f t="shared" si="187"/>
        <v>21</v>
      </c>
      <c r="BE277">
        <f t="shared" si="188"/>
        <v>5</v>
      </c>
      <c r="BF277">
        <f t="shared" si="211"/>
        <v>6.4944291258250963E-5</v>
      </c>
      <c r="BG277">
        <f>VLOOKUP(MIN(120,BH277),mortality!$B$4:$H$106,saving_model!BE277+2,FALSE)</f>
        <v>7.7905318312821966E-4</v>
      </c>
      <c r="BH277">
        <f t="shared" si="189"/>
        <v>41</v>
      </c>
      <c r="BI277" s="8">
        <f t="shared" si="212"/>
        <v>1.6821425527395739E-3</v>
      </c>
      <c r="BJ277" s="6">
        <f>VLOOKUP(saving_model!BD277,lapse!$B$4:$C$134,2,FALSE)</f>
        <v>0.02</v>
      </c>
      <c r="BL277">
        <f>discount_curve!K262</f>
        <v>0.74748922279187113</v>
      </c>
    </row>
    <row r="278" spans="1:64" x14ac:dyDescent="0.55000000000000004">
      <c r="A278">
        <f t="shared" si="213"/>
        <v>256</v>
      </c>
      <c r="B278" s="16">
        <f t="shared" ca="1" si="190"/>
        <v>0</v>
      </c>
      <c r="C278" s="16">
        <f t="shared" ref="C278:C341" si="219">AI278*AZ278</f>
        <v>0</v>
      </c>
      <c r="D278">
        <f t="shared" si="191"/>
        <v>0</v>
      </c>
      <c r="E278">
        <f t="shared" ca="1" si="192"/>
        <v>0</v>
      </c>
      <c r="F278" s="19">
        <f t="shared" si="193"/>
        <v>0</v>
      </c>
      <c r="G278">
        <f t="shared" ref="G278:G341" si="220">AZ278*($F$7/12*AW278+IF(A278=0, $F$8,0))</f>
        <v>0</v>
      </c>
      <c r="H278">
        <f t="shared" ref="H278:H341" si="221">C278*$F$9</f>
        <v>0</v>
      </c>
      <c r="I278" s="16">
        <f t="shared" si="194"/>
        <v>0</v>
      </c>
      <c r="J278" s="19">
        <f t="shared" si="195"/>
        <v>0</v>
      </c>
      <c r="K278" s="19"/>
      <c r="L278" s="16">
        <f t="shared" ref="L278:L341" si="222">C278*$F$10</f>
        <v>0</v>
      </c>
      <c r="M278" s="16">
        <f t="shared" ref="M278:M341" ca="1" si="223">AE278-AL278*BB278</f>
        <v>0</v>
      </c>
      <c r="N278" s="16">
        <f t="shared" ref="N278:N341" si="224">AA278</f>
        <v>0</v>
      </c>
      <c r="O278" s="16">
        <f t="shared" si="217"/>
        <v>0</v>
      </c>
      <c r="P278" s="16">
        <f t="shared" si="218"/>
        <v>0</v>
      </c>
      <c r="Q278" s="16">
        <f t="shared" ref="Q278:Q341" ca="1" si="225">SUM(L278:N278)-SUM(O278:P278)</f>
        <v>0</v>
      </c>
      <c r="R278">
        <f t="shared" ref="R278:R341" si="226">AB278</f>
        <v>0</v>
      </c>
      <c r="S278" s="16">
        <f t="shared" ref="S278:S341" si="227">D278-AD278</f>
        <v>0</v>
      </c>
      <c r="T278" s="21">
        <f t="shared" ref="T278:T341" si="228">R278-S278</f>
        <v>0</v>
      </c>
      <c r="U278" s="16">
        <f t="shared" ref="U278:U341" ca="1" si="229">Q278+T278</f>
        <v>0</v>
      </c>
      <c r="V278" s="21">
        <f t="shared" ref="V278:V341" ca="1" si="230">(B278-U278)*10^6</f>
        <v>0</v>
      </c>
      <c r="W278" s="16"/>
      <c r="X278" s="16">
        <f t="shared" si="196"/>
        <v>0</v>
      </c>
      <c r="Y278" s="16">
        <f t="shared" si="216"/>
        <v>0</v>
      </c>
      <c r="Z278" s="19">
        <f t="shared" ref="Z278:Z341" si="231">C278-L278</f>
        <v>0</v>
      </c>
      <c r="AA278" s="15">
        <f t="shared" si="197"/>
        <v>0</v>
      </c>
      <c r="AB278" s="15">
        <f t="shared" si="198"/>
        <v>0</v>
      </c>
      <c r="AC278" s="15">
        <f t="shared" si="199"/>
        <v>0</v>
      </c>
      <c r="AD278" s="15">
        <f t="shared" si="200"/>
        <v>0</v>
      </c>
      <c r="AE278" s="15">
        <f t="shared" si="201"/>
        <v>0</v>
      </c>
      <c r="AF278" s="19">
        <f t="shared" si="202"/>
        <v>0</v>
      </c>
      <c r="AG278" s="20">
        <f t="shared" si="203"/>
        <v>0</v>
      </c>
      <c r="AH278" s="20"/>
      <c r="AI278" s="16">
        <f t="shared" ref="AI278:AI341" si="232">IF(AND($C$7="SINGLE",A278=0),1,0)*$C$8+IF(AND($C$7="LEVEL",A278&lt;$C$10*12),1,0)*$C$8</f>
        <v>0</v>
      </c>
      <c r="AJ278" s="16">
        <f t="shared" si="215"/>
        <v>0</v>
      </c>
      <c r="AK278" s="16">
        <f t="shared" si="204"/>
        <v>0</v>
      </c>
      <c r="AL278" s="16">
        <f t="shared" ca="1" si="205"/>
        <v>0</v>
      </c>
      <c r="AM278" s="17">
        <f ca="1">IF($F$13,OFFSET(product_specs!$I$5,MIN(10,saving_model!BD278),saving_model!$F$15),0)</f>
        <v>0</v>
      </c>
      <c r="AN278" s="16">
        <f t="shared" ref="AN278:AN341" si="233">(AO278+AP278-AS278-AT278+AU278/2)*IF(A278&lt;$C$10*12,1,0)</f>
        <v>0</v>
      </c>
      <c r="AO278" s="16">
        <f t="shared" si="214"/>
        <v>0</v>
      </c>
      <c r="AP278" s="16">
        <f t="shared" ref="AP278:AP341" si="234">AI278*(1-$F$10)</f>
        <v>0</v>
      </c>
      <c r="AQ278" s="16">
        <f t="shared" si="206"/>
        <v>0</v>
      </c>
      <c r="AR278" s="16">
        <f t="shared" si="207"/>
        <v>0</v>
      </c>
      <c r="AS278" s="15">
        <f t="shared" ref="AS278:AS341" si="235">(AO278+AP278-AQ278)*$F$11/12</f>
        <v>0</v>
      </c>
      <c r="AT278" s="24">
        <f t="shared" ref="AT278:AT341" si="236">AR278*BF278*(1+$F$12)</f>
        <v>0</v>
      </c>
      <c r="AU278" s="15">
        <f t="shared" si="208"/>
        <v>0</v>
      </c>
      <c r="AV278" s="22">
        <f>return!Q262</f>
        <v>1.7754476902549721E-2</v>
      </c>
      <c r="AW278" s="7">
        <f t="shared" ref="AW278:AW341" si="237">IF(A278=0,1,AW277*(1+$F$6)^(1/12))</f>
        <v>1.2364862958082419</v>
      </c>
      <c r="AX278" s="7"/>
      <c r="AY278">
        <f t="shared" si="209"/>
        <v>0</v>
      </c>
      <c r="AZ278">
        <f t="shared" ref="AZ278:AZ341" si="238">IF(A278=0,$C$11,AZ277-BA277-BB277-AY278)</f>
        <v>0</v>
      </c>
      <c r="BA278">
        <f t="shared" ref="BA278:BA341" si="239">IFERROR(AZ278*BF278,0)</f>
        <v>0</v>
      </c>
      <c r="BB278">
        <f t="shared" si="210"/>
        <v>0</v>
      </c>
      <c r="BD278">
        <f t="shared" ref="BD278:BD341" si="240">FLOOR(A278/12,1)</f>
        <v>21</v>
      </c>
      <c r="BE278">
        <f t="shared" ref="BE278:BE341" si="241">MIN(BD278,5)</f>
        <v>5</v>
      </c>
      <c r="BF278">
        <f t="shared" si="211"/>
        <v>6.4944291258250963E-5</v>
      </c>
      <c r="BG278">
        <f>VLOOKUP(MIN(120,BH278),mortality!$B$4:$H$106,saving_model!BE278+2,FALSE)</f>
        <v>7.7905318312821966E-4</v>
      </c>
      <c r="BH278">
        <f t="shared" ref="BH278:BH341" si="242">$C$9+BD278</f>
        <v>41</v>
      </c>
      <c r="BI278" s="8">
        <f t="shared" si="212"/>
        <v>1.6821425527395739E-3</v>
      </c>
      <c r="BJ278" s="6">
        <f>VLOOKUP(saving_model!BD278,lapse!$B$4:$C$134,2,FALSE)</f>
        <v>0.02</v>
      </c>
      <c r="BL278">
        <f>discount_curve!K263</f>
        <v>0.7466365885894205</v>
      </c>
    </row>
    <row r="279" spans="1:64" x14ac:dyDescent="0.55000000000000004">
      <c r="A279">
        <f t="shared" si="213"/>
        <v>257</v>
      </c>
      <c r="B279" s="16">
        <f t="shared" ref="B279:B342" ca="1" si="243">C279-SUM(D279:H279)+I279-J279</f>
        <v>0</v>
      </c>
      <c r="C279" s="16">
        <f t="shared" si="219"/>
        <v>0</v>
      </c>
      <c r="D279">
        <f t="shared" ref="D279:D342" si="244">AK279*BA279</f>
        <v>0</v>
      </c>
      <c r="E279">
        <f t="shared" ref="E279:E342" ca="1" si="245">AL279*BB279</f>
        <v>0</v>
      </c>
      <c r="F279" s="19">
        <f t="shared" ref="F279:F342" si="246">Y279</f>
        <v>0</v>
      </c>
      <c r="G279">
        <f t="shared" si="220"/>
        <v>0</v>
      </c>
      <c r="H279">
        <f t="shared" si="221"/>
        <v>0</v>
      </c>
      <c r="I279" s="16">
        <f t="shared" ref="I279:I342" si="247">AC279</f>
        <v>0</v>
      </c>
      <c r="J279" s="19">
        <f t="shared" ref="J279:J342" si="248">X280-X279</f>
        <v>0</v>
      </c>
      <c r="K279" s="19"/>
      <c r="L279" s="16">
        <f t="shared" si="222"/>
        <v>0</v>
      </c>
      <c r="M279" s="16">
        <f t="shared" ca="1" si="223"/>
        <v>0</v>
      </c>
      <c r="N279" s="16">
        <f t="shared" si="224"/>
        <v>0</v>
      </c>
      <c r="O279" s="16">
        <f t="shared" si="217"/>
        <v>0</v>
      </c>
      <c r="P279" s="16">
        <f t="shared" si="218"/>
        <v>0</v>
      </c>
      <c r="Q279" s="16">
        <f t="shared" ca="1" si="225"/>
        <v>0</v>
      </c>
      <c r="R279">
        <f t="shared" si="226"/>
        <v>0</v>
      </c>
      <c r="S279" s="16">
        <f t="shared" si="227"/>
        <v>0</v>
      </c>
      <c r="T279" s="21">
        <f t="shared" si="228"/>
        <v>0</v>
      </c>
      <c r="U279" s="16">
        <f t="shared" ca="1" si="229"/>
        <v>0</v>
      </c>
      <c r="V279" s="21">
        <f t="shared" ca="1" si="230"/>
        <v>0</v>
      </c>
      <c r="W279" s="16"/>
      <c r="X279" s="16">
        <f t="shared" ref="X279:X342" si="249">AO279*SUM(AY279:AZ279)</f>
        <v>0</v>
      </c>
      <c r="Y279" s="16">
        <f t="shared" si="216"/>
        <v>0</v>
      </c>
      <c r="Z279" s="19">
        <f t="shared" si="231"/>
        <v>0</v>
      </c>
      <c r="AA279" s="15">
        <f t="shared" ref="AA279:AA342" si="250">AZ279*AS279</f>
        <v>0</v>
      </c>
      <c r="AB279" s="15">
        <f t="shared" ref="AB279:AB342" si="251">AT279*AZ279</f>
        <v>0</v>
      </c>
      <c r="AC279" s="15">
        <f t="shared" ref="AC279:AC342" si="252">(AZ279-BA279-BB279)*AU279+(BA279+BB279)*AU279/2</f>
        <v>0</v>
      </c>
      <c r="AD279" s="15">
        <f t="shared" ref="AD279:AD342" si="253">AN279*BA279</f>
        <v>0</v>
      </c>
      <c r="AE279" s="15">
        <f t="shared" ref="AE279:AE342" si="254">AN279*BB279</f>
        <v>0</v>
      </c>
      <c r="AF279" s="19">
        <f t="shared" ref="AF279:AF342" si="255">X279-Y279+Z279-AA279-AB279+AC279-AD279-AE279</f>
        <v>0</v>
      </c>
      <c r="AG279" s="20">
        <f t="shared" ref="AG279:AG342" si="256">X280-AF279</f>
        <v>0</v>
      </c>
      <c r="AH279" s="20"/>
      <c r="AI279" s="16">
        <f t="shared" si="232"/>
        <v>0</v>
      </c>
      <c r="AJ279" s="16">
        <f t="shared" si="215"/>
        <v>0</v>
      </c>
      <c r="AK279" s="16">
        <f t="shared" ref="AK279:AK342" si="257">MAX(AJ279, AN279)</f>
        <v>0</v>
      </c>
      <c r="AL279" s="16">
        <f t="shared" ref="AL279:AL342" ca="1" si="258">AN279*(1-AM279)</f>
        <v>0</v>
      </c>
      <c r="AM279" s="17">
        <f ca="1">IF($F$13,OFFSET(product_specs!$I$5,MIN(10,saving_model!BD279),saving_model!$F$15),0)</f>
        <v>0</v>
      </c>
      <c r="AN279" s="16">
        <f t="shared" si="233"/>
        <v>0</v>
      </c>
      <c r="AO279" s="16">
        <f t="shared" si="214"/>
        <v>0</v>
      </c>
      <c r="AP279" s="16">
        <f t="shared" si="234"/>
        <v>0</v>
      </c>
      <c r="AQ279" s="16">
        <f t="shared" ref="AQ279:AQ342" si="259">IF(A279=$C$10*12,AO279,0)</f>
        <v>0</v>
      </c>
      <c r="AR279" s="16">
        <f t="shared" ref="AR279:AR342" si="260">MAX(0,AJ279-SUM(AO279:AP279))</f>
        <v>0</v>
      </c>
      <c r="AS279" s="15">
        <f t="shared" si="235"/>
        <v>0</v>
      </c>
      <c r="AT279" s="24">
        <f t="shared" si="236"/>
        <v>0</v>
      </c>
      <c r="AU279" s="15">
        <f t="shared" ref="AU279:AU342" si="261">(AO279+AP279-AQ279-AS279-AT279)*AV279</f>
        <v>0</v>
      </c>
      <c r="AV279" s="22">
        <f>return!Q263</f>
        <v>-2.0274202864696278E-3</v>
      </c>
      <c r="AW279" s="7">
        <f t="shared" si="237"/>
        <v>1.2375120083184814</v>
      </c>
      <c r="AX279" s="7"/>
      <c r="AY279">
        <f t="shared" ref="AY279:AY342" si="262">IF(A279=12*$C$10,AZ278-BA278-BB278,0)</f>
        <v>0</v>
      </c>
      <c r="AZ279">
        <f t="shared" si="238"/>
        <v>0</v>
      </c>
      <c r="BA279">
        <f t="shared" si="239"/>
        <v>0</v>
      </c>
      <c r="BB279">
        <f t="shared" ref="BB279:BB342" si="263">(AZ279-BA279)*BI279</f>
        <v>0</v>
      </c>
      <c r="BD279">
        <f t="shared" si="240"/>
        <v>21</v>
      </c>
      <c r="BE279">
        <f t="shared" si="241"/>
        <v>5</v>
      </c>
      <c r="BF279">
        <f t="shared" ref="BF279:BF342" si="264">1-(1-BG279)^(1/12)</f>
        <v>6.4944291258250963E-5</v>
      </c>
      <c r="BG279">
        <f>VLOOKUP(MIN(120,BH279),mortality!$B$4:$H$106,saving_model!BE279+2,FALSE)</f>
        <v>7.7905318312821966E-4</v>
      </c>
      <c r="BH279">
        <f t="shared" si="242"/>
        <v>41</v>
      </c>
      <c r="BI279" s="8">
        <f t="shared" ref="BI279:BI342" si="265">1-(1-BJ279)^(1/12)</f>
        <v>1.6821425527395739E-3</v>
      </c>
      <c r="BJ279" s="6">
        <f>VLOOKUP(saving_model!BD279,lapse!$B$4:$C$134,2,FALSE)</f>
        <v>0.02</v>
      </c>
      <c r="BL279">
        <f>discount_curve!K264</f>
        <v>0.74578492695628729</v>
      </c>
    </row>
    <row r="280" spans="1:64" x14ac:dyDescent="0.55000000000000004">
      <c r="A280">
        <f t="shared" ref="A280:A343" si="266">A279+1</f>
        <v>258</v>
      </c>
      <c r="B280" s="16">
        <f t="shared" ca="1" si="243"/>
        <v>0</v>
      </c>
      <c r="C280" s="16">
        <f t="shared" si="219"/>
        <v>0</v>
      </c>
      <c r="D280">
        <f t="shared" si="244"/>
        <v>0</v>
      </c>
      <c r="E280">
        <f t="shared" ca="1" si="245"/>
        <v>0</v>
      </c>
      <c r="F280" s="19">
        <f t="shared" si="246"/>
        <v>0</v>
      </c>
      <c r="G280">
        <f t="shared" si="220"/>
        <v>0</v>
      </c>
      <c r="H280">
        <f t="shared" si="221"/>
        <v>0</v>
      </c>
      <c r="I280" s="16">
        <f t="shared" si="247"/>
        <v>0</v>
      </c>
      <c r="J280" s="19">
        <f t="shared" si="248"/>
        <v>0</v>
      </c>
      <c r="K280" s="19"/>
      <c r="L280" s="16">
        <f t="shared" si="222"/>
        <v>0</v>
      </c>
      <c r="M280" s="16">
        <f t="shared" ca="1" si="223"/>
        <v>0</v>
      </c>
      <c r="N280" s="16">
        <f t="shared" si="224"/>
        <v>0</v>
      </c>
      <c r="O280" s="16">
        <f t="shared" si="217"/>
        <v>0</v>
      </c>
      <c r="P280" s="16">
        <f t="shared" si="218"/>
        <v>0</v>
      </c>
      <c r="Q280" s="16">
        <f t="shared" ca="1" si="225"/>
        <v>0</v>
      </c>
      <c r="R280">
        <f t="shared" si="226"/>
        <v>0</v>
      </c>
      <c r="S280" s="16">
        <f t="shared" si="227"/>
        <v>0</v>
      </c>
      <c r="T280" s="21">
        <f t="shared" si="228"/>
        <v>0</v>
      </c>
      <c r="U280" s="16">
        <f t="shared" ca="1" si="229"/>
        <v>0</v>
      </c>
      <c r="V280" s="21">
        <f t="shared" ca="1" si="230"/>
        <v>0</v>
      </c>
      <c r="W280" s="16"/>
      <c r="X280" s="16">
        <f t="shared" si="249"/>
        <v>0</v>
      </c>
      <c r="Y280" s="16">
        <f t="shared" si="216"/>
        <v>0</v>
      </c>
      <c r="Z280" s="19">
        <f t="shared" si="231"/>
        <v>0</v>
      </c>
      <c r="AA280" s="15">
        <f t="shared" si="250"/>
        <v>0</v>
      </c>
      <c r="AB280" s="15">
        <f t="shared" si="251"/>
        <v>0</v>
      </c>
      <c r="AC280" s="15">
        <f t="shared" si="252"/>
        <v>0</v>
      </c>
      <c r="AD280" s="15">
        <f t="shared" si="253"/>
        <v>0</v>
      </c>
      <c r="AE280" s="15">
        <f t="shared" si="254"/>
        <v>0</v>
      </c>
      <c r="AF280" s="19">
        <f t="shared" si="255"/>
        <v>0</v>
      </c>
      <c r="AG280" s="20">
        <f t="shared" si="256"/>
        <v>0</v>
      </c>
      <c r="AH280" s="20"/>
      <c r="AI280" s="16">
        <f t="shared" si="232"/>
        <v>0</v>
      </c>
      <c r="AJ280" s="16">
        <f t="shared" si="215"/>
        <v>0</v>
      </c>
      <c r="AK280" s="16">
        <f t="shared" si="257"/>
        <v>0</v>
      </c>
      <c r="AL280" s="16">
        <f t="shared" ca="1" si="258"/>
        <v>0</v>
      </c>
      <c r="AM280" s="17">
        <f ca="1">IF($F$13,OFFSET(product_specs!$I$5,MIN(10,saving_model!BD280),saving_model!$F$15),0)</f>
        <v>0</v>
      </c>
      <c r="AN280" s="16">
        <f t="shared" si="233"/>
        <v>0</v>
      </c>
      <c r="AO280" s="16">
        <f t="shared" ref="AO280:AO343" si="267">AO279+AP279-AQ279+AU279-AS279-AT279</f>
        <v>0</v>
      </c>
      <c r="AP280" s="16">
        <f t="shared" si="234"/>
        <v>0</v>
      </c>
      <c r="AQ280" s="16">
        <f t="shared" si="259"/>
        <v>0</v>
      </c>
      <c r="AR280" s="16">
        <f t="shared" si="260"/>
        <v>0</v>
      </c>
      <c r="AS280" s="15">
        <f t="shared" si="235"/>
        <v>0</v>
      </c>
      <c r="AT280" s="24">
        <f t="shared" si="236"/>
        <v>0</v>
      </c>
      <c r="AU280" s="15">
        <f t="shared" si="261"/>
        <v>0</v>
      </c>
      <c r="AV280" s="22">
        <f>return!Q264</f>
        <v>7.4168424218110651E-3</v>
      </c>
      <c r="AW280" s="7">
        <f t="shared" si="237"/>
        <v>1.2385385716963426</v>
      </c>
      <c r="AX280" s="7"/>
      <c r="AY280">
        <f t="shared" si="262"/>
        <v>0</v>
      </c>
      <c r="AZ280">
        <f t="shared" si="238"/>
        <v>0</v>
      </c>
      <c r="BA280">
        <f t="shared" si="239"/>
        <v>0</v>
      </c>
      <c r="BB280">
        <f t="shared" si="263"/>
        <v>0</v>
      </c>
      <c r="BD280">
        <f t="shared" si="240"/>
        <v>21</v>
      </c>
      <c r="BE280">
        <f t="shared" si="241"/>
        <v>5</v>
      </c>
      <c r="BF280">
        <f t="shared" si="264"/>
        <v>6.4944291258250963E-5</v>
      </c>
      <c r="BG280">
        <f>VLOOKUP(MIN(120,BH280),mortality!$B$4:$H$106,saving_model!BE280+2,FALSE)</f>
        <v>7.7905318312821966E-4</v>
      </c>
      <c r="BH280">
        <f t="shared" si="242"/>
        <v>41</v>
      </c>
      <c r="BI280" s="8">
        <f t="shared" si="265"/>
        <v>1.6821425527395739E-3</v>
      </c>
      <c r="BJ280" s="6">
        <f>VLOOKUP(saving_model!BD280,lapse!$B$4:$C$134,2,FALSE)</f>
        <v>0.02</v>
      </c>
      <c r="BL280">
        <f>discount_curve!K265</f>
        <v>0.74493423678309645</v>
      </c>
    </row>
    <row r="281" spans="1:64" x14ac:dyDescent="0.55000000000000004">
      <c r="A281">
        <f t="shared" si="266"/>
        <v>259</v>
      </c>
      <c r="B281" s="16">
        <f t="shared" ca="1" si="243"/>
        <v>0</v>
      </c>
      <c r="C281" s="16">
        <f t="shared" si="219"/>
        <v>0</v>
      </c>
      <c r="D281">
        <f t="shared" si="244"/>
        <v>0</v>
      </c>
      <c r="E281">
        <f t="shared" ca="1" si="245"/>
        <v>0</v>
      </c>
      <c r="F281" s="19">
        <f t="shared" si="246"/>
        <v>0</v>
      </c>
      <c r="G281">
        <f t="shared" si="220"/>
        <v>0</v>
      </c>
      <c r="H281">
        <f t="shared" si="221"/>
        <v>0</v>
      </c>
      <c r="I281" s="16">
        <f t="shared" si="247"/>
        <v>0</v>
      </c>
      <c r="J281" s="19">
        <f t="shared" si="248"/>
        <v>0</v>
      </c>
      <c r="K281" s="19"/>
      <c r="L281" s="16">
        <f t="shared" si="222"/>
        <v>0</v>
      </c>
      <c r="M281" s="16">
        <f t="shared" ca="1" si="223"/>
        <v>0</v>
      </c>
      <c r="N281" s="16">
        <f t="shared" si="224"/>
        <v>0</v>
      </c>
      <c r="O281" s="16">
        <f t="shared" si="217"/>
        <v>0</v>
      </c>
      <c r="P281" s="16">
        <f t="shared" si="218"/>
        <v>0</v>
      </c>
      <c r="Q281" s="16">
        <f t="shared" ca="1" si="225"/>
        <v>0</v>
      </c>
      <c r="R281">
        <f t="shared" si="226"/>
        <v>0</v>
      </c>
      <c r="S281" s="16">
        <f t="shared" si="227"/>
        <v>0</v>
      </c>
      <c r="T281" s="21">
        <f t="shared" si="228"/>
        <v>0</v>
      </c>
      <c r="U281" s="16">
        <f t="shared" ca="1" si="229"/>
        <v>0</v>
      </c>
      <c r="V281" s="21">
        <f t="shared" ca="1" si="230"/>
        <v>0</v>
      </c>
      <c r="W281" s="16"/>
      <c r="X281" s="16">
        <f t="shared" si="249"/>
        <v>0</v>
      </c>
      <c r="Y281" s="16">
        <f t="shared" si="216"/>
        <v>0</v>
      </c>
      <c r="Z281" s="19">
        <f t="shared" si="231"/>
        <v>0</v>
      </c>
      <c r="AA281" s="15">
        <f t="shared" si="250"/>
        <v>0</v>
      </c>
      <c r="AB281" s="15">
        <f t="shared" si="251"/>
        <v>0</v>
      </c>
      <c r="AC281" s="15">
        <f t="shared" si="252"/>
        <v>0</v>
      </c>
      <c r="AD281" s="15">
        <f t="shared" si="253"/>
        <v>0</v>
      </c>
      <c r="AE281" s="15">
        <f t="shared" si="254"/>
        <v>0</v>
      </c>
      <c r="AF281" s="19">
        <f t="shared" si="255"/>
        <v>0</v>
      </c>
      <c r="AG281" s="20">
        <f t="shared" si="256"/>
        <v>0</v>
      </c>
      <c r="AH281" s="20"/>
      <c r="AI281" s="16">
        <f t="shared" si="232"/>
        <v>0</v>
      </c>
      <c r="AJ281" s="16">
        <f t="shared" si="215"/>
        <v>0</v>
      </c>
      <c r="AK281" s="16">
        <f t="shared" si="257"/>
        <v>0</v>
      </c>
      <c r="AL281" s="16">
        <f t="shared" ca="1" si="258"/>
        <v>0</v>
      </c>
      <c r="AM281" s="17">
        <f ca="1">IF($F$13,OFFSET(product_specs!$I$5,MIN(10,saving_model!BD281),saving_model!$F$15),0)</f>
        <v>0</v>
      </c>
      <c r="AN281" s="16">
        <f t="shared" si="233"/>
        <v>0</v>
      </c>
      <c r="AO281" s="16">
        <f t="shared" si="267"/>
        <v>0</v>
      </c>
      <c r="AP281" s="16">
        <f t="shared" si="234"/>
        <v>0</v>
      </c>
      <c r="AQ281" s="16">
        <f t="shared" si="259"/>
        <v>0</v>
      </c>
      <c r="AR281" s="16">
        <f t="shared" si="260"/>
        <v>0</v>
      </c>
      <c r="AS281" s="15">
        <f t="shared" si="235"/>
        <v>0</v>
      </c>
      <c r="AT281" s="24">
        <f t="shared" si="236"/>
        <v>0</v>
      </c>
      <c r="AU281" s="15">
        <f t="shared" si="261"/>
        <v>0</v>
      </c>
      <c r="AV281" s="22">
        <f>return!Q265</f>
        <v>5.0910787768649879E-3</v>
      </c>
      <c r="AW281" s="7">
        <f t="shared" si="237"/>
        <v>1.2395659866476525</v>
      </c>
      <c r="AX281" s="7"/>
      <c r="AY281">
        <f t="shared" si="262"/>
        <v>0</v>
      </c>
      <c r="AZ281">
        <f t="shared" si="238"/>
        <v>0</v>
      </c>
      <c r="BA281">
        <f t="shared" si="239"/>
        <v>0</v>
      </c>
      <c r="BB281">
        <f t="shared" si="263"/>
        <v>0</v>
      </c>
      <c r="BD281">
        <f t="shared" si="240"/>
        <v>21</v>
      </c>
      <c r="BE281">
        <f t="shared" si="241"/>
        <v>5</v>
      </c>
      <c r="BF281">
        <f t="shared" si="264"/>
        <v>6.4944291258250963E-5</v>
      </c>
      <c r="BG281">
        <f>VLOOKUP(MIN(120,BH281),mortality!$B$4:$H$106,saving_model!BE281+2,FALSE)</f>
        <v>7.7905318312821966E-4</v>
      </c>
      <c r="BH281">
        <f t="shared" si="242"/>
        <v>41</v>
      </c>
      <c r="BI281" s="8">
        <f t="shared" si="265"/>
        <v>1.6821425527395739E-3</v>
      </c>
      <c r="BJ281" s="6">
        <f>VLOOKUP(saving_model!BD281,lapse!$B$4:$C$134,2,FALSE)</f>
        <v>0.02</v>
      </c>
      <c r="BL281">
        <f>discount_curve!K266</f>
        <v>0.74408451696173838</v>
      </c>
    </row>
    <row r="282" spans="1:64" x14ac:dyDescent="0.55000000000000004">
      <c r="A282">
        <f t="shared" si="266"/>
        <v>260</v>
      </c>
      <c r="B282" s="16">
        <f t="shared" ca="1" si="243"/>
        <v>0</v>
      </c>
      <c r="C282" s="16">
        <f t="shared" si="219"/>
        <v>0</v>
      </c>
      <c r="D282">
        <f t="shared" si="244"/>
        <v>0</v>
      </c>
      <c r="E282">
        <f t="shared" ca="1" si="245"/>
        <v>0</v>
      </c>
      <c r="F282" s="19">
        <f t="shared" si="246"/>
        <v>0</v>
      </c>
      <c r="G282">
        <f t="shared" si="220"/>
        <v>0</v>
      </c>
      <c r="H282">
        <f t="shared" si="221"/>
        <v>0</v>
      </c>
      <c r="I282" s="16">
        <f t="shared" si="247"/>
        <v>0</v>
      </c>
      <c r="J282" s="19">
        <f t="shared" si="248"/>
        <v>0</v>
      </c>
      <c r="K282" s="19"/>
      <c r="L282" s="16">
        <f t="shared" si="222"/>
        <v>0</v>
      </c>
      <c r="M282" s="16">
        <f t="shared" ca="1" si="223"/>
        <v>0</v>
      </c>
      <c r="N282" s="16">
        <f t="shared" si="224"/>
        <v>0</v>
      </c>
      <c r="O282" s="16">
        <f t="shared" si="217"/>
        <v>0</v>
      </c>
      <c r="P282" s="16">
        <f t="shared" si="218"/>
        <v>0</v>
      </c>
      <c r="Q282" s="16">
        <f t="shared" ca="1" si="225"/>
        <v>0</v>
      </c>
      <c r="R282">
        <f t="shared" si="226"/>
        <v>0</v>
      </c>
      <c r="S282" s="16">
        <f t="shared" si="227"/>
        <v>0</v>
      </c>
      <c r="T282" s="21">
        <f t="shared" si="228"/>
        <v>0</v>
      </c>
      <c r="U282" s="16">
        <f t="shared" ca="1" si="229"/>
        <v>0</v>
      </c>
      <c r="V282" s="21">
        <f t="shared" ca="1" si="230"/>
        <v>0</v>
      </c>
      <c r="W282" s="16"/>
      <c r="X282" s="16">
        <f t="shared" si="249"/>
        <v>0</v>
      </c>
      <c r="Y282" s="16">
        <f t="shared" si="216"/>
        <v>0</v>
      </c>
      <c r="Z282" s="19">
        <f t="shared" si="231"/>
        <v>0</v>
      </c>
      <c r="AA282" s="15">
        <f t="shared" si="250"/>
        <v>0</v>
      </c>
      <c r="AB282" s="15">
        <f t="shared" si="251"/>
        <v>0</v>
      </c>
      <c r="AC282" s="15">
        <f t="shared" si="252"/>
        <v>0</v>
      </c>
      <c r="AD282" s="15">
        <f t="shared" si="253"/>
        <v>0</v>
      </c>
      <c r="AE282" s="15">
        <f t="shared" si="254"/>
        <v>0</v>
      </c>
      <c r="AF282" s="19">
        <f t="shared" si="255"/>
        <v>0</v>
      </c>
      <c r="AG282" s="20">
        <f t="shared" si="256"/>
        <v>0</v>
      </c>
      <c r="AH282" s="20"/>
      <c r="AI282" s="16">
        <f t="shared" si="232"/>
        <v>0</v>
      </c>
      <c r="AJ282" s="16">
        <f t="shared" si="215"/>
        <v>0</v>
      </c>
      <c r="AK282" s="16">
        <f t="shared" si="257"/>
        <v>0</v>
      </c>
      <c r="AL282" s="16">
        <f t="shared" ca="1" si="258"/>
        <v>0</v>
      </c>
      <c r="AM282" s="17">
        <f ca="1">IF($F$13,OFFSET(product_specs!$I$5,MIN(10,saving_model!BD282),saving_model!$F$15),0)</f>
        <v>0</v>
      </c>
      <c r="AN282" s="16">
        <f t="shared" si="233"/>
        <v>0</v>
      </c>
      <c r="AO282" s="16">
        <f t="shared" si="267"/>
        <v>0</v>
      </c>
      <c r="AP282" s="16">
        <f t="shared" si="234"/>
        <v>0</v>
      </c>
      <c r="AQ282" s="16">
        <f t="shared" si="259"/>
        <v>0</v>
      </c>
      <c r="AR282" s="16">
        <f t="shared" si="260"/>
        <v>0</v>
      </c>
      <c r="AS282" s="15">
        <f t="shared" si="235"/>
        <v>0</v>
      </c>
      <c r="AT282" s="24">
        <f t="shared" si="236"/>
        <v>0</v>
      </c>
      <c r="AU282" s="15">
        <f t="shared" si="261"/>
        <v>0</v>
      </c>
      <c r="AV282" s="22">
        <f>return!Q266</f>
        <v>-7.1947306545995238E-3</v>
      </c>
      <c r="AW282" s="7">
        <f t="shared" si="237"/>
        <v>1.2405942538788239</v>
      </c>
      <c r="AX282" s="7"/>
      <c r="AY282">
        <f t="shared" si="262"/>
        <v>0</v>
      </c>
      <c r="AZ282">
        <f t="shared" si="238"/>
        <v>0</v>
      </c>
      <c r="BA282">
        <f t="shared" si="239"/>
        <v>0</v>
      </c>
      <c r="BB282">
        <f t="shared" si="263"/>
        <v>0</v>
      </c>
      <c r="BD282">
        <f t="shared" si="240"/>
        <v>21</v>
      </c>
      <c r="BE282">
        <f t="shared" si="241"/>
        <v>5</v>
      </c>
      <c r="BF282">
        <f t="shared" si="264"/>
        <v>6.4944291258250963E-5</v>
      </c>
      <c r="BG282">
        <f>VLOOKUP(MIN(120,BH282),mortality!$B$4:$H$106,saving_model!BE282+2,FALSE)</f>
        <v>7.7905318312821966E-4</v>
      </c>
      <c r="BH282">
        <f t="shared" si="242"/>
        <v>41</v>
      </c>
      <c r="BI282" s="8">
        <f t="shared" si="265"/>
        <v>1.6821425527395739E-3</v>
      </c>
      <c r="BJ282" s="6">
        <f>VLOOKUP(saving_model!BD282,lapse!$B$4:$C$134,2,FALSE)</f>
        <v>0.02</v>
      </c>
      <c r="BL282">
        <f>discount_curve!K267</f>
        <v>0.74323576638536759</v>
      </c>
    </row>
    <row r="283" spans="1:64" x14ac:dyDescent="0.55000000000000004">
      <c r="A283">
        <f t="shared" si="266"/>
        <v>261</v>
      </c>
      <c r="B283" s="16">
        <f t="shared" ca="1" si="243"/>
        <v>0</v>
      </c>
      <c r="C283" s="16">
        <f t="shared" si="219"/>
        <v>0</v>
      </c>
      <c r="D283">
        <f t="shared" si="244"/>
        <v>0</v>
      </c>
      <c r="E283">
        <f t="shared" ca="1" si="245"/>
        <v>0</v>
      </c>
      <c r="F283" s="19">
        <f t="shared" si="246"/>
        <v>0</v>
      </c>
      <c r="G283">
        <f t="shared" si="220"/>
        <v>0</v>
      </c>
      <c r="H283">
        <f t="shared" si="221"/>
        <v>0</v>
      </c>
      <c r="I283" s="16">
        <f t="shared" si="247"/>
        <v>0</v>
      </c>
      <c r="J283" s="19">
        <f t="shared" si="248"/>
        <v>0</v>
      </c>
      <c r="K283" s="19"/>
      <c r="L283" s="16">
        <f t="shared" si="222"/>
        <v>0</v>
      </c>
      <c r="M283" s="16">
        <f t="shared" ca="1" si="223"/>
        <v>0</v>
      </c>
      <c r="N283" s="16">
        <f t="shared" si="224"/>
        <v>0</v>
      </c>
      <c r="O283" s="16">
        <f t="shared" si="217"/>
        <v>0</v>
      </c>
      <c r="P283" s="16">
        <f t="shared" si="218"/>
        <v>0</v>
      </c>
      <c r="Q283" s="16">
        <f t="shared" ca="1" si="225"/>
        <v>0</v>
      </c>
      <c r="R283">
        <f t="shared" si="226"/>
        <v>0</v>
      </c>
      <c r="S283" s="16">
        <f t="shared" si="227"/>
        <v>0</v>
      </c>
      <c r="T283" s="21">
        <f t="shared" si="228"/>
        <v>0</v>
      </c>
      <c r="U283" s="16">
        <f t="shared" ca="1" si="229"/>
        <v>0</v>
      </c>
      <c r="V283" s="21">
        <f t="shared" ca="1" si="230"/>
        <v>0</v>
      </c>
      <c r="W283" s="16"/>
      <c r="X283" s="16">
        <f t="shared" si="249"/>
        <v>0</v>
      </c>
      <c r="Y283" s="16">
        <f t="shared" si="216"/>
        <v>0</v>
      </c>
      <c r="Z283" s="19">
        <f t="shared" si="231"/>
        <v>0</v>
      </c>
      <c r="AA283" s="15">
        <f t="shared" si="250"/>
        <v>0</v>
      </c>
      <c r="AB283" s="15">
        <f t="shared" si="251"/>
        <v>0</v>
      </c>
      <c r="AC283" s="15">
        <f t="shared" si="252"/>
        <v>0</v>
      </c>
      <c r="AD283" s="15">
        <f t="shared" si="253"/>
        <v>0</v>
      </c>
      <c r="AE283" s="15">
        <f t="shared" si="254"/>
        <v>0</v>
      </c>
      <c r="AF283" s="19">
        <f t="shared" si="255"/>
        <v>0</v>
      </c>
      <c r="AG283" s="20">
        <f t="shared" si="256"/>
        <v>0</v>
      </c>
      <c r="AH283" s="20"/>
      <c r="AI283" s="16">
        <f t="shared" si="232"/>
        <v>0</v>
      </c>
      <c r="AJ283" s="16">
        <f t="shared" si="215"/>
        <v>0</v>
      </c>
      <c r="AK283" s="16">
        <f t="shared" si="257"/>
        <v>0</v>
      </c>
      <c r="AL283" s="16">
        <f t="shared" ca="1" si="258"/>
        <v>0</v>
      </c>
      <c r="AM283" s="17">
        <f ca="1">IF($F$13,OFFSET(product_specs!$I$5,MIN(10,saving_model!BD283),saving_model!$F$15),0)</f>
        <v>0</v>
      </c>
      <c r="AN283" s="16">
        <f t="shared" si="233"/>
        <v>0</v>
      </c>
      <c r="AO283" s="16">
        <f t="shared" si="267"/>
        <v>0</v>
      </c>
      <c r="AP283" s="16">
        <f t="shared" si="234"/>
        <v>0</v>
      </c>
      <c r="AQ283" s="16">
        <f t="shared" si="259"/>
        <v>0</v>
      </c>
      <c r="AR283" s="16">
        <f t="shared" si="260"/>
        <v>0</v>
      </c>
      <c r="AS283" s="15">
        <f t="shared" si="235"/>
        <v>0</v>
      </c>
      <c r="AT283" s="24">
        <f t="shared" si="236"/>
        <v>0</v>
      </c>
      <c r="AU283" s="15">
        <f t="shared" si="261"/>
        <v>0</v>
      </c>
      <c r="AV283" s="22">
        <f>return!Q267</f>
        <v>7.8421588058146252E-3</v>
      </c>
      <c r="AW283" s="7">
        <f t="shared" si="237"/>
        <v>1.2416233740968552</v>
      </c>
      <c r="AX283" s="7"/>
      <c r="AY283">
        <f t="shared" si="262"/>
        <v>0</v>
      </c>
      <c r="AZ283">
        <f t="shared" si="238"/>
        <v>0</v>
      </c>
      <c r="BA283">
        <f t="shared" si="239"/>
        <v>0</v>
      </c>
      <c r="BB283">
        <f t="shared" si="263"/>
        <v>0</v>
      </c>
      <c r="BD283">
        <f t="shared" si="240"/>
        <v>21</v>
      </c>
      <c r="BE283">
        <f t="shared" si="241"/>
        <v>5</v>
      </c>
      <c r="BF283">
        <f t="shared" si="264"/>
        <v>6.4944291258250963E-5</v>
      </c>
      <c r="BG283">
        <f>VLOOKUP(MIN(120,BH283),mortality!$B$4:$H$106,saving_model!BE283+2,FALSE)</f>
        <v>7.7905318312821966E-4</v>
      </c>
      <c r="BH283">
        <f t="shared" si="242"/>
        <v>41</v>
      </c>
      <c r="BI283" s="8">
        <f t="shared" si="265"/>
        <v>1.6821425527395739E-3</v>
      </c>
      <c r="BJ283" s="6">
        <f>VLOOKUP(saving_model!BD283,lapse!$B$4:$C$134,2,FALSE)</f>
        <v>0.02</v>
      </c>
      <c r="BL283">
        <f>discount_curve!K268</f>
        <v>0.74238798394840111</v>
      </c>
    </row>
    <row r="284" spans="1:64" x14ac:dyDescent="0.55000000000000004">
      <c r="A284">
        <f t="shared" si="266"/>
        <v>262</v>
      </c>
      <c r="B284" s="16">
        <f t="shared" ca="1" si="243"/>
        <v>0</v>
      </c>
      <c r="C284" s="16">
        <f t="shared" si="219"/>
        <v>0</v>
      </c>
      <c r="D284">
        <f t="shared" si="244"/>
        <v>0</v>
      </c>
      <c r="E284">
        <f t="shared" ca="1" si="245"/>
        <v>0</v>
      </c>
      <c r="F284" s="19">
        <f t="shared" si="246"/>
        <v>0</v>
      </c>
      <c r="G284">
        <f t="shared" si="220"/>
        <v>0</v>
      </c>
      <c r="H284">
        <f t="shared" si="221"/>
        <v>0</v>
      </c>
      <c r="I284" s="16">
        <f t="shared" si="247"/>
        <v>0</v>
      </c>
      <c r="J284" s="19">
        <f t="shared" si="248"/>
        <v>0</v>
      </c>
      <c r="K284" s="19"/>
      <c r="L284" s="16">
        <f t="shared" si="222"/>
        <v>0</v>
      </c>
      <c r="M284" s="16">
        <f t="shared" ca="1" si="223"/>
        <v>0</v>
      </c>
      <c r="N284" s="16">
        <f t="shared" si="224"/>
        <v>0</v>
      </c>
      <c r="O284" s="16">
        <f t="shared" si="217"/>
        <v>0</v>
      </c>
      <c r="P284" s="16">
        <f t="shared" si="218"/>
        <v>0</v>
      </c>
      <c r="Q284" s="16">
        <f t="shared" ca="1" si="225"/>
        <v>0</v>
      </c>
      <c r="R284">
        <f t="shared" si="226"/>
        <v>0</v>
      </c>
      <c r="S284" s="16">
        <f t="shared" si="227"/>
        <v>0</v>
      </c>
      <c r="T284" s="21">
        <f t="shared" si="228"/>
        <v>0</v>
      </c>
      <c r="U284" s="16">
        <f t="shared" ca="1" si="229"/>
        <v>0</v>
      </c>
      <c r="V284" s="21">
        <f t="shared" ca="1" si="230"/>
        <v>0</v>
      </c>
      <c r="W284" s="16"/>
      <c r="X284" s="16">
        <f t="shared" si="249"/>
        <v>0</v>
      </c>
      <c r="Y284" s="16">
        <f t="shared" si="216"/>
        <v>0</v>
      </c>
      <c r="Z284" s="19">
        <f t="shared" si="231"/>
        <v>0</v>
      </c>
      <c r="AA284" s="15">
        <f t="shared" si="250"/>
        <v>0</v>
      </c>
      <c r="AB284" s="15">
        <f t="shared" si="251"/>
        <v>0</v>
      </c>
      <c r="AC284" s="15">
        <f t="shared" si="252"/>
        <v>0</v>
      </c>
      <c r="AD284" s="15">
        <f t="shared" si="253"/>
        <v>0</v>
      </c>
      <c r="AE284" s="15">
        <f t="shared" si="254"/>
        <v>0</v>
      </c>
      <c r="AF284" s="19">
        <f t="shared" si="255"/>
        <v>0</v>
      </c>
      <c r="AG284" s="20">
        <f t="shared" si="256"/>
        <v>0</v>
      </c>
      <c r="AH284" s="20"/>
      <c r="AI284" s="16">
        <f t="shared" si="232"/>
        <v>0</v>
      </c>
      <c r="AJ284" s="16">
        <f t="shared" si="215"/>
        <v>0</v>
      </c>
      <c r="AK284" s="16">
        <f t="shared" si="257"/>
        <v>0</v>
      </c>
      <c r="AL284" s="16">
        <f t="shared" ca="1" si="258"/>
        <v>0</v>
      </c>
      <c r="AM284" s="17">
        <f ca="1">IF($F$13,OFFSET(product_specs!$I$5,MIN(10,saving_model!BD284),saving_model!$F$15),0)</f>
        <v>0</v>
      </c>
      <c r="AN284" s="16">
        <f t="shared" si="233"/>
        <v>0</v>
      </c>
      <c r="AO284" s="16">
        <f t="shared" si="267"/>
        <v>0</v>
      </c>
      <c r="AP284" s="16">
        <f t="shared" si="234"/>
        <v>0</v>
      </c>
      <c r="AQ284" s="16">
        <f t="shared" si="259"/>
        <v>0</v>
      </c>
      <c r="AR284" s="16">
        <f t="shared" si="260"/>
        <v>0</v>
      </c>
      <c r="AS284" s="15">
        <f t="shared" si="235"/>
        <v>0</v>
      </c>
      <c r="AT284" s="24">
        <f t="shared" si="236"/>
        <v>0</v>
      </c>
      <c r="AU284" s="15">
        <f t="shared" si="261"/>
        <v>0</v>
      </c>
      <c r="AV284" s="22">
        <f>return!Q268</f>
        <v>8.9750251252347368E-3</v>
      </c>
      <c r="AW284" s="7">
        <f t="shared" si="237"/>
        <v>1.2426533480093316</v>
      </c>
      <c r="AX284" s="7"/>
      <c r="AY284">
        <f t="shared" si="262"/>
        <v>0</v>
      </c>
      <c r="AZ284">
        <f t="shared" si="238"/>
        <v>0</v>
      </c>
      <c r="BA284">
        <f t="shared" si="239"/>
        <v>0</v>
      </c>
      <c r="BB284">
        <f t="shared" si="263"/>
        <v>0</v>
      </c>
      <c r="BD284">
        <f t="shared" si="240"/>
        <v>21</v>
      </c>
      <c r="BE284">
        <f t="shared" si="241"/>
        <v>5</v>
      </c>
      <c r="BF284">
        <f t="shared" si="264"/>
        <v>6.4944291258250963E-5</v>
      </c>
      <c r="BG284">
        <f>VLOOKUP(MIN(120,BH284),mortality!$B$4:$H$106,saving_model!BE284+2,FALSE)</f>
        <v>7.7905318312821966E-4</v>
      </c>
      <c r="BH284">
        <f t="shared" si="242"/>
        <v>41</v>
      </c>
      <c r="BI284" s="8">
        <f t="shared" si="265"/>
        <v>1.6821425527395739E-3</v>
      </c>
      <c r="BJ284" s="6">
        <f>VLOOKUP(saving_model!BD284,lapse!$B$4:$C$134,2,FALSE)</f>
        <v>0.02</v>
      </c>
      <c r="BL284">
        <f>discount_curve!K269</f>
        <v>0.74154116854651664</v>
      </c>
    </row>
    <row r="285" spans="1:64" x14ac:dyDescent="0.55000000000000004">
      <c r="A285">
        <f t="shared" si="266"/>
        <v>263</v>
      </c>
      <c r="B285" s="16">
        <f t="shared" ca="1" si="243"/>
        <v>0</v>
      </c>
      <c r="C285" s="16">
        <f t="shared" si="219"/>
        <v>0</v>
      </c>
      <c r="D285">
        <f t="shared" si="244"/>
        <v>0</v>
      </c>
      <c r="E285">
        <f t="shared" ca="1" si="245"/>
        <v>0</v>
      </c>
      <c r="F285" s="19">
        <f t="shared" si="246"/>
        <v>0</v>
      </c>
      <c r="G285">
        <f t="shared" si="220"/>
        <v>0</v>
      </c>
      <c r="H285">
        <f t="shared" si="221"/>
        <v>0</v>
      </c>
      <c r="I285" s="16">
        <f t="shared" si="247"/>
        <v>0</v>
      </c>
      <c r="J285" s="19">
        <f t="shared" si="248"/>
        <v>0</v>
      </c>
      <c r="K285" s="19"/>
      <c r="L285" s="16">
        <f t="shared" si="222"/>
        <v>0</v>
      </c>
      <c r="M285" s="16">
        <f t="shared" ca="1" si="223"/>
        <v>0</v>
      </c>
      <c r="N285" s="16">
        <f t="shared" si="224"/>
        <v>0</v>
      </c>
      <c r="O285" s="16">
        <f t="shared" si="217"/>
        <v>0</v>
      </c>
      <c r="P285" s="16">
        <f t="shared" si="218"/>
        <v>0</v>
      </c>
      <c r="Q285" s="16">
        <f t="shared" ca="1" si="225"/>
        <v>0</v>
      </c>
      <c r="R285">
        <f t="shared" si="226"/>
        <v>0</v>
      </c>
      <c r="S285" s="16">
        <f t="shared" si="227"/>
        <v>0</v>
      </c>
      <c r="T285" s="21">
        <f t="shared" si="228"/>
        <v>0</v>
      </c>
      <c r="U285" s="16">
        <f t="shared" ca="1" si="229"/>
        <v>0</v>
      </c>
      <c r="V285" s="21">
        <f t="shared" ca="1" si="230"/>
        <v>0</v>
      </c>
      <c r="W285" s="16"/>
      <c r="X285" s="16">
        <f t="shared" si="249"/>
        <v>0</v>
      </c>
      <c r="Y285" s="16">
        <f t="shared" si="216"/>
        <v>0</v>
      </c>
      <c r="Z285" s="19">
        <f t="shared" si="231"/>
        <v>0</v>
      </c>
      <c r="AA285" s="15">
        <f t="shared" si="250"/>
        <v>0</v>
      </c>
      <c r="AB285" s="15">
        <f t="shared" si="251"/>
        <v>0</v>
      </c>
      <c r="AC285" s="15">
        <f t="shared" si="252"/>
        <v>0</v>
      </c>
      <c r="AD285" s="15">
        <f t="shared" si="253"/>
        <v>0</v>
      </c>
      <c r="AE285" s="15">
        <f t="shared" si="254"/>
        <v>0</v>
      </c>
      <c r="AF285" s="19">
        <f t="shared" si="255"/>
        <v>0</v>
      </c>
      <c r="AG285" s="20">
        <f t="shared" si="256"/>
        <v>0</v>
      </c>
      <c r="AH285" s="20"/>
      <c r="AI285" s="16">
        <f t="shared" si="232"/>
        <v>0</v>
      </c>
      <c r="AJ285" s="16">
        <f t="shared" ref="AJ285:AJ348" si="268">$C$13*IF(A285&lt;$C$10*12,1,0)</f>
        <v>0</v>
      </c>
      <c r="AK285" s="16">
        <f t="shared" si="257"/>
        <v>0</v>
      </c>
      <c r="AL285" s="16">
        <f t="shared" ca="1" si="258"/>
        <v>0</v>
      </c>
      <c r="AM285" s="17">
        <f ca="1">IF($F$13,OFFSET(product_specs!$I$5,MIN(10,saving_model!BD285),saving_model!$F$15),0)</f>
        <v>0</v>
      </c>
      <c r="AN285" s="16">
        <f t="shared" si="233"/>
        <v>0</v>
      </c>
      <c r="AO285" s="16">
        <f t="shared" si="267"/>
        <v>0</v>
      </c>
      <c r="AP285" s="16">
        <f t="shared" si="234"/>
        <v>0</v>
      </c>
      <c r="AQ285" s="16">
        <f t="shared" si="259"/>
        <v>0</v>
      </c>
      <c r="AR285" s="16">
        <f t="shared" si="260"/>
        <v>0</v>
      </c>
      <c r="AS285" s="15">
        <f t="shared" si="235"/>
        <v>0</v>
      </c>
      <c r="AT285" s="24">
        <f t="shared" si="236"/>
        <v>0</v>
      </c>
      <c r="AU285" s="15">
        <f t="shared" si="261"/>
        <v>0</v>
      </c>
      <c r="AV285" s="22">
        <f>return!Q269</f>
        <v>-8.1526933577243943E-3</v>
      </c>
      <c r="AW285" s="7">
        <f t="shared" si="237"/>
        <v>1.2436841763244253</v>
      </c>
      <c r="AX285" s="7"/>
      <c r="AY285">
        <f t="shared" si="262"/>
        <v>0</v>
      </c>
      <c r="AZ285">
        <f t="shared" si="238"/>
        <v>0</v>
      </c>
      <c r="BA285">
        <f t="shared" si="239"/>
        <v>0</v>
      </c>
      <c r="BB285">
        <f t="shared" si="263"/>
        <v>0</v>
      </c>
      <c r="BD285">
        <f t="shared" si="240"/>
        <v>21</v>
      </c>
      <c r="BE285">
        <f t="shared" si="241"/>
        <v>5</v>
      </c>
      <c r="BF285">
        <f t="shared" si="264"/>
        <v>6.4944291258250963E-5</v>
      </c>
      <c r="BG285">
        <f>VLOOKUP(MIN(120,BH285),mortality!$B$4:$H$106,saving_model!BE285+2,FALSE)</f>
        <v>7.7905318312821966E-4</v>
      </c>
      <c r="BH285">
        <f t="shared" si="242"/>
        <v>41</v>
      </c>
      <c r="BI285" s="8">
        <f t="shared" si="265"/>
        <v>1.6821425527395739E-3</v>
      </c>
      <c r="BJ285" s="6">
        <f>VLOOKUP(saving_model!BD285,lapse!$B$4:$C$134,2,FALSE)</f>
        <v>0.02</v>
      </c>
      <c r="BL285">
        <f>discount_curve!K270</f>
        <v>0.74069531907665187</v>
      </c>
    </row>
    <row r="286" spans="1:64" x14ac:dyDescent="0.55000000000000004">
      <c r="A286">
        <f t="shared" si="266"/>
        <v>264</v>
      </c>
      <c r="B286" s="16">
        <f t="shared" ca="1" si="243"/>
        <v>0</v>
      </c>
      <c r="C286" s="16">
        <f t="shared" si="219"/>
        <v>0</v>
      </c>
      <c r="D286">
        <f t="shared" si="244"/>
        <v>0</v>
      </c>
      <c r="E286">
        <f t="shared" ca="1" si="245"/>
        <v>0</v>
      </c>
      <c r="F286" s="19">
        <f t="shared" si="246"/>
        <v>0</v>
      </c>
      <c r="G286">
        <f t="shared" si="220"/>
        <v>0</v>
      </c>
      <c r="H286">
        <f t="shared" si="221"/>
        <v>0</v>
      </c>
      <c r="I286" s="16">
        <f t="shared" si="247"/>
        <v>0</v>
      </c>
      <c r="J286" s="19">
        <f t="shared" si="248"/>
        <v>0</v>
      </c>
      <c r="K286" s="19"/>
      <c r="L286" s="16">
        <f t="shared" si="222"/>
        <v>0</v>
      </c>
      <c r="M286" s="16">
        <f t="shared" ca="1" si="223"/>
        <v>0</v>
      </c>
      <c r="N286" s="16">
        <f t="shared" si="224"/>
        <v>0</v>
      </c>
      <c r="O286" s="16">
        <f t="shared" si="217"/>
        <v>0</v>
      </c>
      <c r="P286" s="16">
        <f t="shared" si="218"/>
        <v>0</v>
      </c>
      <c r="Q286" s="16">
        <f t="shared" ca="1" si="225"/>
        <v>0</v>
      </c>
      <c r="R286">
        <f t="shared" si="226"/>
        <v>0</v>
      </c>
      <c r="S286" s="16">
        <f t="shared" si="227"/>
        <v>0</v>
      </c>
      <c r="T286" s="21">
        <f t="shared" si="228"/>
        <v>0</v>
      </c>
      <c r="U286" s="16">
        <f t="shared" ca="1" si="229"/>
        <v>0</v>
      </c>
      <c r="V286" s="21">
        <f t="shared" ca="1" si="230"/>
        <v>0</v>
      </c>
      <c r="W286" s="16"/>
      <c r="X286" s="16">
        <f t="shared" si="249"/>
        <v>0</v>
      </c>
      <c r="Y286" s="16">
        <f t="shared" si="216"/>
        <v>0</v>
      </c>
      <c r="Z286" s="19">
        <f t="shared" si="231"/>
        <v>0</v>
      </c>
      <c r="AA286" s="15">
        <f t="shared" si="250"/>
        <v>0</v>
      </c>
      <c r="AB286" s="15">
        <f t="shared" si="251"/>
        <v>0</v>
      </c>
      <c r="AC286" s="15">
        <f t="shared" si="252"/>
        <v>0</v>
      </c>
      <c r="AD286" s="15">
        <f t="shared" si="253"/>
        <v>0</v>
      </c>
      <c r="AE286" s="15">
        <f t="shared" si="254"/>
        <v>0</v>
      </c>
      <c r="AF286" s="19">
        <f t="shared" si="255"/>
        <v>0</v>
      </c>
      <c r="AG286" s="20">
        <f t="shared" si="256"/>
        <v>0</v>
      </c>
      <c r="AH286" s="20"/>
      <c r="AI286" s="16">
        <f t="shared" si="232"/>
        <v>0</v>
      </c>
      <c r="AJ286" s="16">
        <f t="shared" si="268"/>
        <v>0</v>
      </c>
      <c r="AK286" s="16">
        <f t="shared" si="257"/>
        <v>0</v>
      </c>
      <c r="AL286" s="16">
        <f t="shared" ca="1" si="258"/>
        <v>0</v>
      </c>
      <c r="AM286" s="17">
        <f ca="1">IF($F$13,OFFSET(product_specs!$I$5,MIN(10,saving_model!BD286),saving_model!$F$15),0)</f>
        <v>0</v>
      </c>
      <c r="AN286" s="16">
        <f t="shared" si="233"/>
        <v>0</v>
      </c>
      <c r="AO286" s="16">
        <f t="shared" si="267"/>
        <v>0</v>
      </c>
      <c r="AP286" s="16">
        <f t="shared" si="234"/>
        <v>0</v>
      </c>
      <c r="AQ286" s="16">
        <f t="shared" si="259"/>
        <v>0</v>
      </c>
      <c r="AR286" s="16">
        <f t="shared" si="260"/>
        <v>0</v>
      </c>
      <c r="AS286" s="15">
        <f t="shared" si="235"/>
        <v>0</v>
      </c>
      <c r="AT286" s="24">
        <f t="shared" si="236"/>
        <v>0</v>
      </c>
      <c r="AU286" s="15">
        <f t="shared" si="261"/>
        <v>0</v>
      </c>
      <c r="AV286" s="22">
        <f>return!Q270</f>
        <v>-1.0288504797507203E-2</v>
      </c>
      <c r="AW286" s="7">
        <f t="shared" si="237"/>
        <v>1.2447158597508956</v>
      </c>
      <c r="AX286" s="7"/>
      <c r="AY286">
        <f t="shared" si="262"/>
        <v>0</v>
      </c>
      <c r="AZ286">
        <f t="shared" si="238"/>
        <v>0</v>
      </c>
      <c r="BA286">
        <f t="shared" si="239"/>
        <v>0</v>
      </c>
      <c r="BB286">
        <f t="shared" si="263"/>
        <v>0</v>
      </c>
      <c r="BD286">
        <f t="shared" si="240"/>
        <v>22</v>
      </c>
      <c r="BE286">
        <f t="shared" si="241"/>
        <v>5</v>
      </c>
      <c r="BF286">
        <f t="shared" si="264"/>
        <v>6.8144736374953219E-5</v>
      </c>
      <c r="BG286">
        <f>VLOOKUP(MIN(120,BH286),mortality!$B$4:$H$106,saving_model!BE286+2,FALSE)</f>
        <v>8.1743042157009509E-4</v>
      </c>
      <c r="BH286">
        <f t="shared" si="242"/>
        <v>42</v>
      </c>
      <c r="BI286" s="8">
        <f t="shared" si="265"/>
        <v>1.6821425527395739E-3</v>
      </c>
      <c r="BJ286" s="6">
        <f>VLOOKUP(saving_model!BD286,lapse!$B$4:$C$134,2,FALSE)</f>
        <v>0.02</v>
      </c>
      <c r="BL286">
        <f>discount_curve!K271</f>
        <v>0.74033225759418708</v>
      </c>
    </row>
    <row r="287" spans="1:64" x14ac:dyDescent="0.55000000000000004">
      <c r="A287">
        <f t="shared" si="266"/>
        <v>265</v>
      </c>
      <c r="B287" s="16">
        <f t="shared" ca="1" si="243"/>
        <v>0</v>
      </c>
      <c r="C287" s="16">
        <f t="shared" si="219"/>
        <v>0</v>
      </c>
      <c r="D287">
        <f t="shared" si="244"/>
        <v>0</v>
      </c>
      <c r="E287">
        <f t="shared" ca="1" si="245"/>
        <v>0</v>
      </c>
      <c r="F287" s="19">
        <f t="shared" si="246"/>
        <v>0</v>
      </c>
      <c r="G287">
        <f t="shared" si="220"/>
        <v>0</v>
      </c>
      <c r="H287">
        <f t="shared" si="221"/>
        <v>0</v>
      </c>
      <c r="I287" s="16">
        <f t="shared" si="247"/>
        <v>0</v>
      </c>
      <c r="J287" s="19">
        <f t="shared" si="248"/>
        <v>0</v>
      </c>
      <c r="K287" s="19"/>
      <c r="L287" s="16">
        <f t="shared" si="222"/>
        <v>0</v>
      </c>
      <c r="M287" s="16">
        <f t="shared" ca="1" si="223"/>
        <v>0</v>
      </c>
      <c r="N287" s="16">
        <f t="shared" si="224"/>
        <v>0</v>
      </c>
      <c r="O287" s="16">
        <f t="shared" si="217"/>
        <v>0</v>
      </c>
      <c r="P287" s="16">
        <f t="shared" si="218"/>
        <v>0</v>
      </c>
      <c r="Q287" s="16">
        <f t="shared" ca="1" si="225"/>
        <v>0</v>
      </c>
      <c r="R287">
        <f t="shared" si="226"/>
        <v>0</v>
      </c>
      <c r="S287" s="16">
        <f t="shared" si="227"/>
        <v>0</v>
      </c>
      <c r="T287" s="21">
        <f t="shared" si="228"/>
        <v>0</v>
      </c>
      <c r="U287" s="16">
        <f t="shared" ca="1" si="229"/>
        <v>0</v>
      </c>
      <c r="V287" s="21">
        <f t="shared" ca="1" si="230"/>
        <v>0</v>
      </c>
      <c r="W287" s="16"/>
      <c r="X287" s="16">
        <f t="shared" si="249"/>
        <v>0</v>
      </c>
      <c r="Y287" s="16">
        <f t="shared" si="216"/>
        <v>0</v>
      </c>
      <c r="Z287" s="19">
        <f t="shared" si="231"/>
        <v>0</v>
      </c>
      <c r="AA287" s="15">
        <f t="shared" si="250"/>
        <v>0</v>
      </c>
      <c r="AB287" s="15">
        <f t="shared" si="251"/>
        <v>0</v>
      </c>
      <c r="AC287" s="15">
        <f t="shared" si="252"/>
        <v>0</v>
      </c>
      <c r="AD287" s="15">
        <f t="shared" si="253"/>
        <v>0</v>
      </c>
      <c r="AE287" s="15">
        <f t="shared" si="254"/>
        <v>0</v>
      </c>
      <c r="AF287" s="19">
        <f t="shared" si="255"/>
        <v>0</v>
      </c>
      <c r="AG287" s="20">
        <f t="shared" si="256"/>
        <v>0</v>
      </c>
      <c r="AH287" s="20"/>
      <c r="AI287" s="16">
        <f t="shared" si="232"/>
        <v>0</v>
      </c>
      <c r="AJ287" s="16">
        <f t="shared" si="268"/>
        <v>0</v>
      </c>
      <c r="AK287" s="16">
        <f t="shared" si="257"/>
        <v>0</v>
      </c>
      <c r="AL287" s="16">
        <f t="shared" ca="1" si="258"/>
        <v>0</v>
      </c>
      <c r="AM287" s="17">
        <f ca="1">IF($F$13,OFFSET(product_specs!$I$5,MIN(10,saving_model!BD287),saving_model!$F$15),0)</f>
        <v>0</v>
      </c>
      <c r="AN287" s="16">
        <f t="shared" si="233"/>
        <v>0</v>
      </c>
      <c r="AO287" s="16">
        <f t="shared" si="267"/>
        <v>0</v>
      </c>
      <c r="AP287" s="16">
        <f t="shared" si="234"/>
        <v>0</v>
      </c>
      <c r="AQ287" s="16">
        <f t="shared" si="259"/>
        <v>0</v>
      </c>
      <c r="AR287" s="16">
        <f t="shared" si="260"/>
        <v>0</v>
      </c>
      <c r="AS287" s="15">
        <f t="shared" si="235"/>
        <v>0</v>
      </c>
      <c r="AT287" s="24">
        <f t="shared" si="236"/>
        <v>0</v>
      </c>
      <c r="AU287" s="15">
        <f t="shared" si="261"/>
        <v>0</v>
      </c>
      <c r="AV287" s="22">
        <f>return!Q271</f>
        <v>-9.2764379174135048E-3</v>
      </c>
      <c r="AW287" s="7">
        <f t="shared" si="237"/>
        <v>1.2457483989980902</v>
      </c>
      <c r="AX287" s="7"/>
      <c r="AY287">
        <f t="shared" si="262"/>
        <v>0</v>
      </c>
      <c r="AZ287">
        <f t="shared" si="238"/>
        <v>0</v>
      </c>
      <c r="BA287">
        <f t="shared" si="239"/>
        <v>0</v>
      </c>
      <c r="BB287">
        <f t="shared" si="263"/>
        <v>0</v>
      </c>
      <c r="BD287">
        <f t="shared" si="240"/>
        <v>22</v>
      </c>
      <c r="BE287">
        <f t="shared" si="241"/>
        <v>5</v>
      </c>
      <c r="BF287">
        <f t="shared" si="264"/>
        <v>6.8144736374953219E-5</v>
      </c>
      <c r="BG287">
        <f>VLOOKUP(MIN(120,BH287),mortality!$B$4:$H$106,saving_model!BE287+2,FALSE)</f>
        <v>8.1743042157009509E-4</v>
      </c>
      <c r="BH287">
        <f t="shared" si="242"/>
        <v>42</v>
      </c>
      <c r="BI287" s="8">
        <f t="shared" si="265"/>
        <v>1.6821425527395739E-3</v>
      </c>
      <c r="BJ287" s="6">
        <f>VLOOKUP(saving_model!BD287,lapse!$B$4:$C$134,2,FALSE)</f>
        <v>0.02</v>
      </c>
      <c r="BL287">
        <f>discount_curve!K272</f>
        <v>0.73948961068741148</v>
      </c>
    </row>
    <row r="288" spans="1:64" x14ac:dyDescent="0.55000000000000004">
      <c r="A288">
        <f t="shared" si="266"/>
        <v>266</v>
      </c>
      <c r="B288" s="16">
        <f t="shared" ca="1" si="243"/>
        <v>0</v>
      </c>
      <c r="C288" s="16">
        <f t="shared" si="219"/>
        <v>0</v>
      </c>
      <c r="D288">
        <f t="shared" si="244"/>
        <v>0</v>
      </c>
      <c r="E288">
        <f t="shared" ca="1" si="245"/>
        <v>0</v>
      </c>
      <c r="F288" s="19">
        <f t="shared" si="246"/>
        <v>0</v>
      </c>
      <c r="G288">
        <f t="shared" si="220"/>
        <v>0</v>
      </c>
      <c r="H288">
        <f t="shared" si="221"/>
        <v>0</v>
      </c>
      <c r="I288" s="16">
        <f t="shared" si="247"/>
        <v>0</v>
      </c>
      <c r="J288" s="19">
        <f t="shared" si="248"/>
        <v>0</v>
      </c>
      <c r="K288" s="19"/>
      <c r="L288" s="16">
        <f t="shared" si="222"/>
        <v>0</v>
      </c>
      <c r="M288" s="16">
        <f t="shared" ca="1" si="223"/>
        <v>0</v>
      </c>
      <c r="N288" s="16">
        <f t="shared" si="224"/>
        <v>0</v>
      </c>
      <c r="O288" s="16">
        <f t="shared" si="217"/>
        <v>0</v>
      </c>
      <c r="P288" s="16">
        <f t="shared" si="218"/>
        <v>0</v>
      </c>
      <c r="Q288" s="16">
        <f t="shared" ca="1" si="225"/>
        <v>0</v>
      </c>
      <c r="R288">
        <f t="shared" si="226"/>
        <v>0</v>
      </c>
      <c r="S288" s="16">
        <f t="shared" si="227"/>
        <v>0</v>
      </c>
      <c r="T288" s="21">
        <f t="shared" si="228"/>
        <v>0</v>
      </c>
      <c r="U288" s="16">
        <f t="shared" ca="1" si="229"/>
        <v>0</v>
      </c>
      <c r="V288" s="21">
        <f t="shared" ca="1" si="230"/>
        <v>0</v>
      </c>
      <c r="W288" s="16"/>
      <c r="X288" s="16">
        <f t="shared" si="249"/>
        <v>0</v>
      </c>
      <c r="Y288" s="16">
        <f t="shared" si="216"/>
        <v>0</v>
      </c>
      <c r="Z288" s="19">
        <f t="shared" si="231"/>
        <v>0</v>
      </c>
      <c r="AA288" s="15">
        <f t="shared" si="250"/>
        <v>0</v>
      </c>
      <c r="AB288" s="15">
        <f t="shared" si="251"/>
        <v>0</v>
      </c>
      <c r="AC288" s="15">
        <f t="shared" si="252"/>
        <v>0</v>
      </c>
      <c r="AD288" s="15">
        <f t="shared" si="253"/>
        <v>0</v>
      </c>
      <c r="AE288" s="15">
        <f t="shared" si="254"/>
        <v>0</v>
      </c>
      <c r="AF288" s="19">
        <f t="shared" si="255"/>
        <v>0</v>
      </c>
      <c r="AG288" s="20">
        <f t="shared" si="256"/>
        <v>0</v>
      </c>
      <c r="AH288" s="20"/>
      <c r="AI288" s="16">
        <f t="shared" si="232"/>
        <v>0</v>
      </c>
      <c r="AJ288" s="16">
        <f t="shared" si="268"/>
        <v>0</v>
      </c>
      <c r="AK288" s="16">
        <f t="shared" si="257"/>
        <v>0</v>
      </c>
      <c r="AL288" s="16">
        <f t="shared" ca="1" si="258"/>
        <v>0</v>
      </c>
      <c r="AM288" s="17">
        <f ca="1">IF($F$13,OFFSET(product_specs!$I$5,MIN(10,saving_model!BD288),saving_model!$F$15),0)</f>
        <v>0</v>
      </c>
      <c r="AN288" s="16">
        <f t="shared" si="233"/>
        <v>0</v>
      </c>
      <c r="AO288" s="16">
        <f t="shared" si="267"/>
        <v>0</v>
      </c>
      <c r="AP288" s="16">
        <f t="shared" si="234"/>
        <v>0</v>
      </c>
      <c r="AQ288" s="16">
        <f t="shared" si="259"/>
        <v>0</v>
      </c>
      <c r="AR288" s="16">
        <f t="shared" si="260"/>
        <v>0</v>
      </c>
      <c r="AS288" s="15">
        <f t="shared" si="235"/>
        <v>0</v>
      </c>
      <c r="AT288" s="24">
        <f t="shared" si="236"/>
        <v>0</v>
      </c>
      <c r="AU288" s="15">
        <f t="shared" si="261"/>
        <v>0</v>
      </c>
      <c r="AV288" s="22">
        <f>return!Q272</f>
        <v>1.2549225077838733E-2</v>
      </c>
      <c r="AW288" s="7">
        <f t="shared" si="237"/>
        <v>1.2467817947759448</v>
      </c>
      <c r="AX288" s="7"/>
      <c r="AY288">
        <f t="shared" si="262"/>
        <v>0</v>
      </c>
      <c r="AZ288">
        <f t="shared" si="238"/>
        <v>0</v>
      </c>
      <c r="BA288">
        <f t="shared" si="239"/>
        <v>0</v>
      </c>
      <c r="BB288">
        <f t="shared" si="263"/>
        <v>0</v>
      </c>
      <c r="BD288">
        <f t="shared" si="240"/>
        <v>22</v>
      </c>
      <c r="BE288">
        <f t="shared" si="241"/>
        <v>5</v>
      </c>
      <c r="BF288">
        <f t="shared" si="264"/>
        <v>6.8144736374953219E-5</v>
      </c>
      <c r="BG288">
        <f>VLOOKUP(MIN(120,BH288),mortality!$B$4:$H$106,saving_model!BE288+2,FALSE)</f>
        <v>8.1743042157009509E-4</v>
      </c>
      <c r="BH288">
        <f t="shared" si="242"/>
        <v>42</v>
      </c>
      <c r="BI288" s="8">
        <f t="shared" si="265"/>
        <v>1.6821425527395739E-3</v>
      </c>
      <c r="BJ288" s="6">
        <f>VLOOKUP(saving_model!BD288,lapse!$B$4:$C$134,2,FALSE)</f>
        <v>0.02</v>
      </c>
      <c r="BL288">
        <f>discount_curve!K273</f>
        <v>0.73864792288217751</v>
      </c>
    </row>
    <row r="289" spans="1:64" x14ac:dyDescent="0.55000000000000004">
      <c r="A289">
        <f t="shared" si="266"/>
        <v>267</v>
      </c>
      <c r="B289" s="16">
        <f t="shared" ca="1" si="243"/>
        <v>0</v>
      </c>
      <c r="C289" s="16">
        <f t="shared" si="219"/>
        <v>0</v>
      </c>
      <c r="D289">
        <f t="shared" si="244"/>
        <v>0</v>
      </c>
      <c r="E289">
        <f t="shared" ca="1" si="245"/>
        <v>0</v>
      </c>
      <c r="F289" s="19">
        <f t="shared" si="246"/>
        <v>0</v>
      </c>
      <c r="G289">
        <f t="shared" si="220"/>
        <v>0</v>
      </c>
      <c r="H289">
        <f t="shared" si="221"/>
        <v>0</v>
      </c>
      <c r="I289" s="16">
        <f t="shared" si="247"/>
        <v>0</v>
      </c>
      <c r="J289" s="19">
        <f t="shared" si="248"/>
        <v>0</v>
      </c>
      <c r="K289" s="19"/>
      <c r="L289" s="16">
        <f t="shared" si="222"/>
        <v>0</v>
      </c>
      <c r="M289" s="16">
        <f t="shared" ca="1" si="223"/>
        <v>0</v>
      </c>
      <c r="N289" s="16">
        <f t="shared" si="224"/>
        <v>0</v>
      </c>
      <c r="O289" s="16">
        <f t="shared" si="217"/>
        <v>0</v>
      </c>
      <c r="P289" s="16">
        <f t="shared" si="218"/>
        <v>0</v>
      </c>
      <c r="Q289" s="16">
        <f t="shared" ca="1" si="225"/>
        <v>0</v>
      </c>
      <c r="R289">
        <f t="shared" si="226"/>
        <v>0</v>
      </c>
      <c r="S289" s="16">
        <f t="shared" si="227"/>
        <v>0</v>
      </c>
      <c r="T289" s="21">
        <f t="shared" si="228"/>
        <v>0</v>
      </c>
      <c r="U289" s="16">
        <f t="shared" ca="1" si="229"/>
        <v>0</v>
      </c>
      <c r="V289" s="21">
        <f t="shared" ca="1" si="230"/>
        <v>0</v>
      </c>
      <c r="W289" s="16"/>
      <c r="X289" s="16">
        <f t="shared" si="249"/>
        <v>0</v>
      </c>
      <c r="Y289" s="16">
        <f t="shared" si="216"/>
        <v>0</v>
      </c>
      <c r="Z289" s="19">
        <f t="shared" si="231"/>
        <v>0</v>
      </c>
      <c r="AA289" s="15">
        <f t="shared" si="250"/>
        <v>0</v>
      </c>
      <c r="AB289" s="15">
        <f t="shared" si="251"/>
        <v>0</v>
      </c>
      <c r="AC289" s="15">
        <f t="shared" si="252"/>
        <v>0</v>
      </c>
      <c r="AD289" s="15">
        <f t="shared" si="253"/>
        <v>0</v>
      </c>
      <c r="AE289" s="15">
        <f t="shared" si="254"/>
        <v>0</v>
      </c>
      <c r="AF289" s="19">
        <f t="shared" si="255"/>
        <v>0</v>
      </c>
      <c r="AG289" s="20">
        <f t="shared" si="256"/>
        <v>0</v>
      </c>
      <c r="AH289" s="20"/>
      <c r="AI289" s="16">
        <f t="shared" si="232"/>
        <v>0</v>
      </c>
      <c r="AJ289" s="16">
        <f t="shared" si="268"/>
        <v>0</v>
      </c>
      <c r="AK289" s="16">
        <f t="shared" si="257"/>
        <v>0</v>
      </c>
      <c r="AL289" s="16">
        <f t="shared" ca="1" si="258"/>
        <v>0</v>
      </c>
      <c r="AM289" s="17">
        <f ca="1">IF($F$13,OFFSET(product_specs!$I$5,MIN(10,saving_model!BD289),saving_model!$F$15),0)</f>
        <v>0</v>
      </c>
      <c r="AN289" s="16">
        <f t="shared" si="233"/>
        <v>0</v>
      </c>
      <c r="AO289" s="16">
        <f t="shared" si="267"/>
        <v>0</v>
      </c>
      <c r="AP289" s="16">
        <f t="shared" si="234"/>
        <v>0</v>
      </c>
      <c r="AQ289" s="16">
        <f t="shared" si="259"/>
        <v>0</v>
      </c>
      <c r="AR289" s="16">
        <f t="shared" si="260"/>
        <v>0</v>
      </c>
      <c r="AS289" s="15">
        <f t="shared" si="235"/>
        <v>0</v>
      </c>
      <c r="AT289" s="24">
        <f t="shared" si="236"/>
        <v>0</v>
      </c>
      <c r="AU289" s="15">
        <f t="shared" si="261"/>
        <v>0</v>
      </c>
      <c r="AV289" s="22">
        <f>return!Q273</f>
        <v>-1.2422845119772763E-3</v>
      </c>
      <c r="AW289" s="7">
        <f t="shared" si="237"/>
        <v>1.2478160477949842</v>
      </c>
      <c r="AX289" s="7"/>
      <c r="AY289">
        <f t="shared" si="262"/>
        <v>0</v>
      </c>
      <c r="AZ289">
        <f t="shared" si="238"/>
        <v>0</v>
      </c>
      <c r="BA289">
        <f t="shared" si="239"/>
        <v>0</v>
      </c>
      <c r="BB289">
        <f t="shared" si="263"/>
        <v>0</v>
      </c>
      <c r="BD289">
        <f t="shared" si="240"/>
        <v>22</v>
      </c>
      <c r="BE289">
        <f t="shared" si="241"/>
        <v>5</v>
      </c>
      <c r="BF289">
        <f t="shared" si="264"/>
        <v>6.8144736374953219E-5</v>
      </c>
      <c r="BG289">
        <f>VLOOKUP(MIN(120,BH289),mortality!$B$4:$H$106,saving_model!BE289+2,FALSE)</f>
        <v>8.1743042157009509E-4</v>
      </c>
      <c r="BH289">
        <f t="shared" si="242"/>
        <v>42</v>
      </c>
      <c r="BI289" s="8">
        <f t="shared" si="265"/>
        <v>1.6821425527395739E-3</v>
      </c>
      <c r="BJ289" s="6">
        <f>VLOOKUP(saving_model!BD289,lapse!$B$4:$C$134,2,FALSE)</f>
        <v>0.02</v>
      </c>
      <c r="BL289">
        <f>discount_curve!K274</f>
        <v>0.73780719308683473</v>
      </c>
    </row>
    <row r="290" spans="1:64" x14ac:dyDescent="0.55000000000000004">
      <c r="A290">
        <f t="shared" si="266"/>
        <v>268</v>
      </c>
      <c r="B290" s="16">
        <f t="shared" ca="1" si="243"/>
        <v>0</v>
      </c>
      <c r="C290" s="16">
        <f t="shared" si="219"/>
        <v>0</v>
      </c>
      <c r="D290">
        <f t="shared" si="244"/>
        <v>0</v>
      </c>
      <c r="E290">
        <f t="shared" ca="1" si="245"/>
        <v>0</v>
      </c>
      <c r="F290" s="19">
        <f t="shared" si="246"/>
        <v>0</v>
      </c>
      <c r="G290">
        <f t="shared" si="220"/>
        <v>0</v>
      </c>
      <c r="H290">
        <f t="shared" si="221"/>
        <v>0</v>
      </c>
      <c r="I290" s="16">
        <f t="shared" si="247"/>
        <v>0</v>
      </c>
      <c r="J290" s="19">
        <f t="shared" si="248"/>
        <v>0</v>
      </c>
      <c r="K290" s="19"/>
      <c r="L290" s="16">
        <f t="shared" si="222"/>
        <v>0</v>
      </c>
      <c r="M290" s="16">
        <f t="shared" ca="1" si="223"/>
        <v>0</v>
      </c>
      <c r="N290" s="16">
        <f t="shared" si="224"/>
        <v>0</v>
      </c>
      <c r="O290" s="16">
        <f t="shared" si="217"/>
        <v>0</v>
      </c>
      <c r="P290" s="16">
        <f t="shared" si="218"/>
        <v>0</v>
      </c>
      <c r="Q290" s="16">
        <f t="shared" ca="1" si="225"/>
        <v>0</v>
      </c>
      <c r="R290">
        <f t="shared" si="226"/>
        <v>0</v>
      </c>
      <c r="S290" s="16">
        <f t="shared" si="227"/>
        <v>0</v>
      </c>
      <c r="T290" s="21">
        <f t="shared" si="228"/>
        <v>0</v>
      </c>
      <c r="U290" s="16">
        <f t="shared" ca="1" si="229"/>
        <v>0</v>
      </c>
      <c r="V290" s="21">
        <f t="shared" ca="1" si="230"/>
        <v>0</v>
      </c>
      <c r="W290" s="16"/>
      <c r="X290" s="16">
        <f t="shared" si="249"/>
        <v>0</v>
      </c>
      <c r="Y290" s="16">
        <f t="shared" si="216"/>
        <v>0</v>
      </c>
      <c r="Z290" s="19">
        <f t="shared" si="231"/>
        <v>0</v>
      </c>
      <c r="AA290" s="15">
        <f t="shared" si="250"/>
        <v>0</v>
      </c>
      <c r="AB290" s="15">
        <f t="shared" si="251"/>
        <v>0</v>
      </c>
      <c r="AC290" s="15">
        <f t="shared" si="252"/>
        <v>0</v>
      </c>
      <c r="AD290" s="15">
        <f t="shared" si="253"/>
        <v>0</v>
      </c>
      <c r="AE290" s="15">
        <f t="shared" si="254"/>
        <v>0</v>
      </c>
      <c r="AF290" s="19">
        <f t="shared" si="255"/>
        <v>0</v>
      </c>
      <c r="AG290" s="20">
        <f t="shared" si="256"/>
        <v>0</v>
      </c>
      <c r="AH290" s="20"/>
      <c r="AI290" s="16">
        <f t="shared" si="232"/>
        <v>0</v>
      </c>
      <c r="AJ290" s="16">
        <f t="shared" si="268"/>
        <v>0</v>
      </c>
      <c r="AK290" s="16">
        <f t="shared" si="257"/>
        <v>0</v>
      </c>
      <c r="AL290" s="16">
        <f t="shared" ca="1" si="258"/>
        <v>0</v>
      </c>
      <c r="AM290" s="17">
        <f ca="1">IF($F$13,OFFSET(product_specs!$I$5,MIN(10,saving_model!BD290),saving_model!$F$15),0)</f>
        <v>0</v>
      </c>
      <c r="AN290" s="16">
        <f t="shared" si="233"/>
        <v>0</v>
      </c>
      <c r="AO290" s="16">
        <f t="shared" si="267"/>
        <v>0</v>
      </c>
      <c r="AP290" s="16">
        <f t="shared" si="234"/>
        <v>0</v>
      </c>
      <c r="AQ290" s="16">
        <f t="shared" si="259"/>
        <v>0</v>
      </c>
      <c r="AR290" s="16">
        <f t="shared" si="260"/>
        <v>0</v>
      </c>
      <c r="AS290" s="15">
        <f t="shared" si="235"/>
        <v>0</v>
      </c>
      <c r="AT290" s="24">
        <f t="shared" si="236"/>
        <v>0</v>
      </c>
      <c r="AU290" s="15">
        <f t="shared" si="261"/>
        <v>0</v>
      </c>
      <c r="AV290" s="22">
        <f>return!Q274</f>
        <v>1.0536664826969577E-2</v>
      </c>
      <c r="AW290" s="7">
        <f t="shared" si="237"/>
        <v>1.2488511587663229</v>
      </c>
      <c r="AX290" s="7"/>
      <c r="AY290">
        <f t="shared" si="262"/>
        <v>0</v>
      </c>
      <c r="AZ290">
        <f t="shared" si="238"/>
        <v>0</v>
      </c>
      <c r="BA290">
        <f t="shared" si="239"/>
        <v>0</v>
      </c>
      <c r="BB290">
        <f t="shared" si="263"/>
        <v>0</v>
      </c>
      <c r="BD290">
        <f t="shared" si="240"/>
        <v>22</v>
      </c>
      <c r="BE290">
        <f t="shared" si="241"/>
        <v>5</v>
      </c>
      <c r="BF290">
        <f t="shared" si="264"/>
        <v>6.8144736374953219E-5</v>
      </c>
      <c r="BG290">
        <f>VLOOKUP(MIN(120,BH290),mortality!$B$4:$H$106,saving_model!BE290+2,FALSE)</f>
        <v>8.1743042157009509E-4</v>
      </c>
      <c r="BH290">
        <f t="shared" si="242"/>
        <v>42</v>
      </c>
      <c r="BI290" s="8">
        <f t="shared" si="265"/>
        <v>1.6821425527395739E-3</v>
      </c>
      <c r="BJ290" s="6">
        <f>VLOOKUP(saving_model!BD290,lapse!$B$4:$C$134,2,FALSE)</f>
        <v>0.02</v>
      </c>
      <c r="BL290">
        <f>discount_curve!K275</f>
        <v>0.73696742021097561</v>
      </c>
    </row>
    <row r="291" spans="1:64" x14ac:dyDescent="0.55000000000000004">
      <c r="A291">
        <f t="shared" si="266"/>
        <v>269</v>
      </c>
      <c r="B291" s="16">
        <f t="shared" ca="1" si="243"/>
        <v>0</v>
      </c>
      <c r="C291" s="16">
        <f t="shared" si="219"/>
        <v>0</v>
      </c>
      <c r="D291">
        <f t="shared" si="244"/>
        <v>0</v>
      </c>
      <c r="E291">
        <f t="shared" ca="1" si="245"/>
        <v>0</v>
      </c>
      <c r="F291" s="19">
        <f t="shared" si="246"/>
        <v>0</v>
      </c>
      <c r="G291">
        <f t="shared" si="220"/>
        <v>0</v>
      </c>
      <c r="H291">
        <f t="shared" si="221"/>
        <v>0</v>
      </c>
      <c r="I291" s="16">
        <f t="shared" si="247"/>
        <v>0</v>
      </c>
      <c r="J291" s="19">
        <f t="shared" si="248"/>
        <v>0</v>
      </c>
      <c r="K291" s="19"/>
      <c r="L291" s="16">
        <f t="shared" si="222"/>
        <v>0</v>
      </c>
      <c r="M291" s="16">
        <f t="shared" ca="1" si="223"/>
        <v>0</v>
      </c>
      <c r="N291" s="16">
        <f t="shared" si="224"/>
        <v>0</v>
      </c>
      <c r="O291" s="16">
        <f t="shared" si="217"/>
        <v>0</v>
      </c>
      <c r="P291" s="16">
        <f t="shared" si="218"/>
        <v>0</v>
      </c>
      <c r="Q291" s="16">
        <f t="shared" ca="1" si="225"/>
        <v>0</v>
      </c>
      <c r="R291">
        <f t="shared" si="226"/>
        <v>0</v>
      </c>
      <c r="S291" s="16">
        <f t="shared" si="227"/>
        <v>0</v>
      </c>
      <c r="T291" s="21">
        <f t="shared" si="228"/>
        <v>0</v>
      </c>
      <c r="U291" s="16">
        <f t="shared" ca="1" si="229"/>
        <v>0</v>
      </c>
      <c r="V291" s="21">
        <f t="shared" ca="1" si="230"/>
        <v>0</v>
      </c>
      <c r="W291" s="16"/>
      <c r="X291" s="16">
        <f t="shared" si="249"/>
        <v>0</v>
      </c>
      <c r="Y291" s="16">
        <f t="shared" si="216"/>
        <v>0</v>
      </c>
      <c r="Z291" s="19">
        <f t="shared" si="231"/>
        <v>0</v>
      </c>
      <c r="AA291" s="15">
        <f t="shared" si="250"/>
        <v>0</v>
      </c>
      <c r="AB291" s="15">
        <f t="shared" si="251"/>
        <v>0</v>
      </c>
      <c r="AC291" s="15">
        <f t="shared" si="252"/>
        <v>0</v>
      </c>
      <c r="AD291" s="15">
        <f t="shared" si="253"/>
        <v>0</v>
      </c>
      <c r="AE291" s="15">
        <f t="shared" si="254"/>
        <v>0</v>
      </c>
      <c r="AF291" s="19">
        <f t="shared" si="255"/>
        <v>0</v>
      </c>
      <c r="AG291" s="20">
        <f t="shared" si="256"/>
        <v>0</v>
      </c>
      <c r="AH291" s="20"/>
      <c r="AI291" s="16">
        <f t="shared" si="232"/>
        <v>0</v>
      </c>
      <c r="AJ291" s="16">
        <f t="shared" si="268"/>
        <v>0</v>
      </c>
      <c r="AK291" s="16">
        <f t="shared" si="257"/>
        <v>0</v>
      </c>
      <c r="AL291" s="16">
        <f t="shared" ca="1" si="258"/>
        <v>0</v>
      </c>
      <c r="AM291" s="17">
        <f ca="1">IF($F$13,OFFSET(product_specs!$I$5,MIN(10,saving_model!BD291),saving_model!$F$15),0)</f>
        <v>0</v>
      </c>
      <c r="AN291" s="16">
        <f t="shared" si="233"/>
        <v>0</v>
      </c>
      <c r="AO291" s="16">
        <f t="shared" si="267"/>
        <v>0</v>
      </c>
      <c r="AP291" s="16">
        <f t="shared" si="234"/>
        <v>0</v>
      </c>
      <c r="AQ291" s="16">
        <f t="shared" si="259"/>
        <v>0</v>
      </c>
      <c r="AR291" s="16">
        <f t="shared" si="260"/>
        <v>0</v>
      </c>
      <c r="AS291" s="15">
        <f t="shared" si="235"/>
        <v>0</v>
      </c>
      <c r="AT291" s="24">
        <f t="shared" si="236"/>
        <v>0</v>
      </c>
      <c r="AU291" s="15">
        <f t="shared" si="261"/>
        <v>0</v>
      </c>
      <c r="AV291" s="22">
        <f>return!Q275</f>
        <v>-4.0740048022371855E-3</v>
      </c>
      <c r="AW291" s="7">
        <f t="shared" si="237"/>
        <v>1.249887128401665</v>
      </c>
      <c r="AX291" s="7"/>
      <c r="AY291">
        <f t="shared" si="262"/>
        <v>0</v>
      </c>
      <c r="AZ291">
        <f t="shared" si="238"/>
        <v>0</v>
      </c>
      <c r="BA291">
        <f t="shared" si="239"/>
        <v>0</v>
      </c>
      <c r="BB291">
        <f t="shared" si="263"/>
        <v>0</v>
      </c>
      <c r="BD291">
        <f t="shared" si="240"/>
        <v>22</v>
      </c>
      <c r="BE291">
        <f t="shared" si="241"/>
        <v>5</v>
      </c>
      <c r="BF291">
        <f t="shared" si="264"/>
        <v>6.8144736374953219E-5</v>
      </c>
      <c r="BG291">
        <f>VLOOKUP(MIN(120,BH291),mortality!$B$4:$H$106,saving_model!BE291+2,FALSE)</f>
        <v>8.1743042157009509E-4</v>
      </c>
      <c r="BH291">
        <f t="shared" si="242"/>
        <v>42</v>
      </c>
      <c r="BI291" s="8">
        <f t="shared" si="265"/>
        <v>1.6821425527395739E-3</v>
      </c>
      <c r="BJ291" s="6">
        <f>VLOOKUP(saving_model!BD291,lapse!$B$4:$C$134,2,FALSE)</f>
        <v>0.02</v>
      </c>
      <c r="BL291">
        <f>discount_curve!K276</f>
        <v>0.73612860316543294</v>
      </c>
    </row>
    <row r="292" spans="1:64" x14ac:dyDescent="0.55000000000000004">
      <c r="A292">
        <f t="shared" si="266"/>
        <v>270</v>
      </c>
      <c r="B292" s="16">
        <f t="shared" ca="1" si="243"/>
        <v>0</v>
      </c>
      <c r="C292" s="16">
        <f t="shared" si="219"/>
        <v>0</v>
      </c>
      <c r="D292">
        <f t="shared" si="244"/>
        <v>0</v>
      </c>
      <c r="E292">
        <f t="shared" ca="1" si="245"/>
        <v>0</v>
      </c>
      <c r="F292" s="19">
        <f t="shared" si="246"/>
        <v>0</v>
      </c>
      <c r="G292">
        <f t="shared" si="220"/>
        <v>0</v>
      </c>
      <c r="H292">
        <f t="shared" si="221"/>
        <v>0</v>
      </c>
      <c r="I292" s="16">
        <f t="shared" si="247"/>
        <v>0</v>
      </c>
      <c r="J292" s="19">
        <f t="shared" si="248"/>
        <v>0</v>
      </c>
      <c r="K292" s="19"/>
      <c r="L292" s="16">
        <f t="shared" si="222"/>
        <v>0</v>
      </c>
      <c r="M292" s="16">
        <f t="shared" ca="1" si="223"/>
        <v>0</v>
      </c>
      <c r="N292" s="16">
        <f t="shared" si="224"/>
        <v>0</v>
      </c>
      <c r="O292" s="16">
        <f t="shared" si="217"/>
        <v>0</v>
      </c>
      <c r="P292" s="16">
        <f t="shared" si="218"/>
        <v>0</v>
      </c>
      <c r="Q292" s="16">
        <f t="shared" ca="1" si="225"/>
        <v>0</v>
      </c>
      <c r="R292">
        <f t="shared" si="226"/>
        <v>0</v>
      </c>
      <c r="S292" s="16">
        <f t="shared" si="227"/>
        <v>0</v>
      </c>
      <c r="T292" s="21">
        <f t="shared" si="228"/>
        <v>0</v>
      </c>
      <c r="U292" s="16">
        <f t="shared" ca="1" si="229"/>
        <v>0</v>
      </c>
      <c r="V292" s="21">
        <f t="shared" ca="1" si="230"/>
        <v>0</v>
      </c>
      <c r="W292" s="16"/>
      <c r="X292" s="16">
        <f t="shared" si="249"/>
        <v>0</v>
      </c>
      <c r="Y292" s="16">
        <f t="shared" si="216"/>
        <v>0</v>
      </c>
      <c r="Z292" s="19">
        <f t="shared" si="231"/>
        <v>0</v>
      </c>
      <c r="AA292" s="15">
        <f t="shared" si="250"/>
        <v>0</v>
      </c>
      <c r="AB292" s="15">
        <f t="shared" si="251"/>
        <v>0</v>
      </c>
      <c r="AC292" s="15">
        <f t="shared" si="252"/>
        <v>0</v>
      </c>
      <c r="AD292" s="15">
        <f t="shared" si="253"/>
        <v>0</v>
      </c>
      <c r="AE292" s="15">
        <f t="shared" si="254"/>
        <v>0</v>
      </c>
      <c r="AF292" s="19">
        <f t="shared" si="255"/>
        <v>0</v>
      </c>
      <c r="AG292" s="20">
        <f t="shared" si="256"/>
        <v>0</v>
      </c>
      <c r="AH292" s="20"/>
      <c r="AI292" s="16">
        <f t="shared" si="232"/>
        <v>0</v>
      </c>
      <c r="AJ292" s="16">
        <f t="shared" si="268"/>
        <v>0</v>
      </c>
      <c r="AK292" s="16">
        <f t="shared" si="257"/>
        <v>0</v>
      </c>
      <c r="AL292" s="16">
        <f t="shared" ca="1" si="258"/>
        <v>0</v>
      </c>
      <c r="AM292" s="17">
        <f ca="1">IF($F$13,OFFSET(product_specs!$I$5,MIN(10,saving_model!BD292),saving_model!$F$15),0)</f>
        <v>0</v>
      </c>
      <c r="AN292" s="16">
        <f t="shared" si="233"/>
        <v>0</v>
      </c>
      <c r="AO292" s="16">
        <f t="shared" si="267"/>
        <v>0</v>
      </c>
      <c r="AP292" s="16">
        <f t="shared" si="234"/>
        <v>0</v>
      </c>
      <c r="AQ292" s="16">
        <f t="shared" si="259"/>
        <v>0</v>
      </c>
      <c r="AR292" s="16">
        <f t="shared" si="260"/>
        <v>0</v>
      </c>
      <c r="AS292" s="15">
        <f t="shared" si="235"/>
        <v>0</v>
      </c>
      <c r="AT292" s="24">
        <f t="shared" si="236"/>
        <v>0</v>
      </c>
      <c r="AU292" s="15">
        <f t="shared" si="261"/>
        <v>0</v>
      </c>
      <c r="AV292" s="22">
        <f>return!Q276</f>
        <v>6.1179424895703161E-3</v>
      </c>
      <c r="AW292" s="7">
        <f t="shared" si="237"/>
        <v>1.2509239574133049</v>
      </c>
      <c r="AX292" s="7"/>
      <c r="AY292">
        <f t="shared" si="262"/>
        <v>0</v>
      </c>
      <c r="AZ292">
        <f t="shared" si="238"/>
        <v>0</v>
      </c>
      <c r="BA292">
        <f t="shared" si="239"/>
        <v>0</v>
      </c>
      <c r="BB292">
        <f t="shared" si="263"/>
        <v>0</v>
      </c>
      <c r="BD292">
        <f t="shared" si="240"/>
        <v>22</v>
      </c>
      <c r="BE292">
        <f t="shared" si="241"/>
        <v>5</v>
      </c>
      <c r="BF292">
        <f t="shared" si="264"/>
        <v>6.8144736374953219E-5</v>
      </c>
      <c r="BG292">
        <f>VLOOKUP(MIN(120,BH292),mortality!$B$4:$H$106,saving_model!BE292+2,FALSE)</f>
        <v>8.1743042157009509E-4</v>
      </c>
      <c r="BH292">
        <f t="shared" si="242"/>
        <v>42</v>
      </c>
      <c r="BI292" s="8">
        <f t="shared" si="265"/>
        <v>1.6821425527395739E-3</v>
      </c>
      <c r="BJ292" s="6">
        <f>VLOOKUP(saving_model!BD292,lapse!$B$4:$C$134,2,FALSE)</f>
        <v>0.02</v>
      </c>
      <c r="BL292">
        <f>discount_curve!K277</f>
        <v>0.73529074086227986</v>
      </c>
    </row>
    <row r="293" spans="1:64" x14ac:dyDescent="0.55000000000000004">
      <c r="A293">
        <f t="shared" si="266"/>
        <v>271</v>
      </c>
      <c r="B293" s="16">
        <f t="shared" ca="1" si="243"/>
        <v>0</v>
      </c>
      <c r="C293" s="16">
        <f t="shared" si="219"/>
        <v>0</v>
      </c>
      <c r="D293">
        <f t="shared" si="244"/>
        <v>0</v>
      </c>
      <c r="E293">
        <f t="shared" ca="1" si="245"/>
        <v>0</v>
      </c>
      <c r="F293" s="19">
        <f t="shared" si="246"/>
        <v>0</v>
      </c>
      <c r="G293">
        <f t="shared" si="220"/>
        <v>0</v>
      </c>
      <c r="H293">
        <f t="shared" si="221"/>
        <v>0</v>
      </c>
      <c r="I293" s="16">
        <f t="shared" si="247"/>
        <v>0</v>
      </c>
      <c r="J293" s="19">
        <f t="shared" si="248"/>
        <v>0</v>
      </c>
      <c r="K293" s="19"/>
      <c r="L293" s="16">
        <f t="shared" si="222"/>
        <v>0</v>
      </c>
      <c r="M293" s="16">
        <f t="shared" ca="1" si="223"/>
        <v>0</v>
      </c>
      <c r="N293" s="16">
        <f t="shared" si="224"/>
        <v>0</v>
      </c>
      <c r="O293" s="16">
        <f t="shared" si="217"/>
        <v>0</v>
      </c>
      <c r="P293" s="16">
        <f t="shared" si="218"/>
        <v>0</v>
      </c>
      <c r="Q293" s="16">
        <f t="shared" ca="1" si="225"/>
        <v>0</v>
      </c>
      <c r="R293">
        <f t="shared" si="226"/>
        <v>0</v>
      </c>
      <c r="S293" s="16">
        <f t="shared" si="227"/>
        <v>0</v>
      </c>
      <c r="T293" s="21">
        <f t="shared" si="228"/>
        <v>0</v>
      </c>
      <c r="U293" s="16">
        <f t="shared" ca="1" si="229"/>
        <v>0</v>
      </c>
      <c r="V293" s="21">
        <f t="shared" ca="1" si="230"/>
        <v>0</v>
      </c>
      <c r="W293" s="16"/>
      <c r="X293" s="16">
        <f t="shared" si="249"/>
        <v>0</v>
      </c>
      <c r="Y293" s="16">
        <f t="shared" si="216"/>
        <v>0</v>
      </c>
      <c r="Z293" s="19">
        <f t="shared" si="231"/>
        <v>0</v>
      </c>
      <c r="AA293" s="15">
        <f t="shared" si="250"/>
        <v>0</v>
      </c>
      <c r="AB293" s="15">
        <f t="shared" si="251"/>
        <v>0</v>
      </c>
      <c r="AC293" s="15">
        <f t="shared" si="252"/>
        <v>0</v>
      </c>
      <c r="AD293" s="15">
        <f t="shared" si="253"/>
        <v>0</v>
      </c>
      <c r="AE293" s="15">
        <f t="shared" si="254"/>
        <v>0</v>
      </c>
      <c r="AF293" s="19">
        <f t="shared" si="255"/>
        <v>0</v>
      </c>
      <c r="AG293" s="20">
        <f t="shared" si="256"/>
        <v>0</v>
      </c>
      <c r="AH293" s="20"/>
      <c r="AI293" s="16">
        <f t="shared" si="232"/>
        <v>0</v>
      </c>
      <c r="AJ293" s="16">
        <f t="shared" si="268"/>
        <v>0</v>
      </c>
      <c r="AK293" s="16">
        <f t="shared" si="257"/>
        <v>0</v>
      </c>
      <c r="AL293" s="16">
        <f t="shared" ca="1" si="258"/>
        <v>0</v>
      </c>
      <c r="AM293" s="17">
        <f ca="1">IF($F$13,OFFSET(product_specs!$I$5,MIN(10,saving_model!BD293),saving_model!$F$15),0)</f>
        <v>0</v>
      </c>
      <c r="AN293" s="16">
        <f t="shared" si="233"/>
        <v>0</v>
      </c>
      <c r="AO293" s="16">
        <f t="shared" si="267"/>
        <v>0</v>
      </c>
      <c r="AP293" s="16">
        <f t="shared" si="234"/>
        <v>0</v>
      </c>
      <c r="AQ293" s="16">
        <f t="shared" si="259"/>
        <v>0</v>
      </c>
      <c r="AR293" s="16">
        <f t="shared" si="260"/>
        <v>0</v>
      </c>
      <c r="AS293" s="15">
        <f t="shared" si="235"/>
        <v>0</v>
      </c>
      <c r="AT293" s="24">
        <f t="shared" si="236"/>
        <v>0</v>
      </c>
      <c r="AU293" s="15">
        <f t="shared" si="261"/>
        <v>0</v>
      </c>
      <c r="AV293" s="22">
        <f>return!Q277</f>
        <v>-1.059821250009918E-2</v>
      </c>
      <c r="AW293" s="7">
        <f t="shared" si="237"/>
        <v>1.2519616465141279</v>
      </c>
      <c r="AX293" s="7"/>
      <c r="AY293">
        <f t="shared" si="262"/>
        <v>0</v>
      </c>
      <c r="AZ293">
        <f t="shared" si="238"/>
        <v>0</v>
      </c>
      <c r="BA293">
        <f t="shared" si="239"/>
        <v>0</v>
      </c>
      <c r="BB293">
        <f t="shared" si="263"/>
        <v>0</v>
      </c>
      <c r="BD293">
        <f t="shared" si="240"/>
        <v>22</v>
      </c>
      <c r="BE293">
        <f t="shared" si="241"/>
        <v>5</v>
      </c>
      <c r="BF293">
        <f t="shared" si="264"/>
        <v>6.8144736374953219E-5</v>
      </c>
      <c r="BG293">
        <f>VLOOKUP(MIN(120,BH293),mortality!$B$4:$H$106,saving_model!BE293+2,FALSE)</f>
        <v>8.1743042157009509E-4</v>
      </c>
      <c r="BH293">
        <f t="shared" si="242"/>
        <v>42</v>
      </c>
      <c r="BI293" s="8">
        <f t="shared" si="265"/>
        <v>1.6821425527395739E-3</v>
      </c>
      <c r="BJ293" s="6">
        <f>VLOOKUP(saving_model!BD293,lapse!$B$4:$C$134,2,FALSE)</f>
        <v>0.02</v>
      </c>
      <c r="BL293">
        <f>discount_curve!K278</f>
        <v>0.73445383221482796</v>
      </c>
    </row>
    <row r="294" spans="1:64" x14ac:dyDescent="0.55000000000000004">
      <c r="A294">
        <f t="shared" si="266"/>
        <v>272</v>
      </c>
      <c r="B294" s="16">
        <f t="shared" ca="1" si="243"/>
        <v>0</v>
      </c>
      <c r="C294" s="16">
        <f t="shared" si="219"/>
        <v>0</v>
      </c>
      <c r="D294">
        <f t="shared" si="244"/>
        <v>0</v>
      </c>
      <c r="E294">
        <f t="shared" ca="1" si="245"/>
        <v>0</v>
      </c>
      <c r="F294" s="19">
        <f t="shared" si="246"/>
        <v>0</v>
      </c>
      <c r="G294">
        <f t="shared" si="220"/>
        <v>0</v>
      </c>
      <c r="H294">
        <f t="shared" si="221"/>
        <v>0</v>
      </c>
      <c r="I294" s="16">
        <f t="shared" si="247"/>
        <v>0</v>
      </c>
      <c r="J294" s="19">
        <f t="shared" si="248"/>
        <v>0</v>
      </c>
      <c r="K294" s="19"/>
      <c r="L294" s="16">
        <f t="shared" si="222"/>
        <v>0</v>
      </c>
      <c r="M294" s="16">
        <f t="shared" ca="1" si="223"/>
        <v>0</v>
      </c>
      <c r="N294" s="16">
        <f t="shared" si="224"/>
        <v>0</v>
      </c>
      <c r="O294" s="16">
        <f t="shared" si="217"/>
        <v>0</v>
      </c>
      <c r="P294" s="16">
        <f t="shared" si="218"/>
        <v>0</v>
      </c>
      <c r="Q294" s="16">
        <f t="shared" ca="1" si="225"/>
        <v>0</v>
      </c>
      <c r="R294">
        <f t="shared" si="226"/>
        <v>0</v>
      </c>
      <c r="S294" s="16">
        <f t="shared" si="227"/>
        <v>0</v>
      </c>
      <c r="T294" s="21">
        <f t="shared" si="228"/>
        <v>0</v>
      </c>
      <c r="U294" s="16">
        <f t="shared" ca="1" si="229"/>
        <v>0</v>
      </c>
      <c r="V294" s="21">
        <f t="shared" ca="1" si="230"/>
        <v>0</v>
      </c>
      <c r="W294" s="16"/>
      <c r="X294" s="16">
        <f t="shared" si="249"/>
        <v>0</v>
      </c>
      <c r="Y294" s="16">
        <f t="shared" si="216"/>
        <v>0</v>
      </c>
      <c r="Z294" s="19">
        <f t="shared" si="231"/>
        <v>0</v>
      </c>
      <c r="AA294" s="15">
        <f t="shared" si="250"/>
        <v>0</v>
      </c>
      <c r="AB294" s="15">
        <f t="shared" si="251"/>
        <v>0</v>
      </c>
      <c r="AC294" s="15">
        <f t="shared" si="252"/>
        <v>0</v>
      </c>
      <c r="AD294" s="15">
        <f t="shared" si="253"/>
        <v>0</v>
      </c>
      <c r="AE294" s="15">
        <f t="shared" si="254"/>
        <v>0</v>
      </c>
      <c r="AF294" s="19">
        <f t="shared" si="255"/>
        <v>0</v>
      </c>
      <c r="AG294" s="20">
        <f t="shared" si="256"/>
        <v>0</v>
      </c>
      <c r="AH294" s="20"/>
      <c r="AI294" s="16">
        <f t="shared" si="232"/>
        <v>0</v>
      </c>
      <c r="AJ294" s="16">
        <f t="shared" si="268"/>
        <v>0</v>
      </c>
      <c r="AK294" s="16">
        <f t="shared" si="257"/>
        <v>0</v>
      </c>
      <c r="AL294" s="16">
        <f t="shared" ca="1" si="258"/>
        <v>0</v>
      </c>
      <c r="AM294" s="17">
        <f ca="1">IF($F$13,OFFSET(product_specs!$I$5,MIN(10,saving_model!BD294),saving_model!$F$15),0)</f>
        <v>0</v>
      </c>
      <c r="AN294" s="16">
        <f t="shared" si="233"/>
        <v>0</v>
      </c>
      <c r="AO294" s="16">
        <f t="shared" si="267"/>
        <v>0</v>
      </c>
      <c r="AP294" s="16">
        <f t="shared" si="234"/>
        <v>0</v>
      </c>
      <c r="AQ294" s="16">
        <f t="shared" si="259"/>
        <v>0</v>
      </c>
      <c r="AR294" s="16">
        <f t="shared" si="260"/>
        <v>0</v>
      </c>
      <c r="AS294" s="15">
        <f t="shared" si="235"/>
        <v>0</v>
      </c>
      <c r="AT294" s="24">
        <f t="shared" si="236"/>
        <v>0</v>
      </c>
      <c r="AU294" s="15">
        <f t="shared" si="261"/>
        <v>0</v>
      </c>
      <c r="AV294" s="22">
        <f>return!Q278</f>
        <v>-7.9066551868356427E-4</v>
      </c>
      <c r="AW294" s="7">
        <f t="shared" si="237"/>
        <v>1.253000196417611</v>
      </c>
      <c r="AX294" s="7"/>
      <c r="AY294">
        <f t="shared" si="262"/>
        <v>0</v>
      </c>
      <c r="AZ294">
        <f t="shared" si="238"/>
        <v>0</v>
      </c>
      <c r="BA294">
        <f t="shared" si="239"/>
        <v>0</v>
      </c>
      <c r="BB294">
        <f t="shared" si="263"/>
        <v>0</v>
      </c>
      <c r="BD294">
        <f t="shared" si="240"/>
        <v>22</v>
      </c>
      <c r="BE294">
        <f t="shared" si="241"/>
        <v>5</v>
      </c>
      <c r="BF294">
        <f t="shared" si="264"/>
        <v>6.8144736374953219E-5</v>
      </c>
      <c r="BG294">
        <f>VLOOKUP(MIN(120,BH294),mortality!$B$4:$H$106,saving_model!BE294+2,FALSE)</f>
        <v>8.1743042157009509E-4</v>
      </c>
      <c r="BH294">
        <f t="shared" si="242"/>
        <v>42</v>
      </c>
      <c r="BI294" s="8">
        <f t="shared" si="265"/>
        <v>1.6821425527395739E-3</v>
      </c>
      <c r="BJ294" s="6">
        <f>VLOOKUP(saving_model!BD294,lapse!$B$4:$C$134,2,FALSE)</f>
        <v>0.02</v>
      </c>
      <c r="BL294">
        <f>discount_curve!K279</f>
        <v>0.73361787613762508</v>
      </c>
    </row>
    <row r="295" spans="1:64" x14ac:dyDescent="0.55000000000000004">
      <c r="A295">
        <f t="shared" si="266"/>
        <v>273</v>
      </c>
      <c r="B295" s="16">
        <f t="shared" ca="1" si="243"/>
        <v>0</v>
      </c>
      <c r="C295" s="16">
        <f t="shared" si="219"/>
        <v>0</v>
      </c>
      <c r="D295">
        <f t="shared" si="244"/>
        <v>0</v>
      </c>
      <c r="E295">
        <f t="shared" ca="1" si="245"/>
        <v>0</v>
      </c>
      <c r="F295" s="19">
        <f t="shared" si="246"/>
        <v>0</v>
      </c>
      <c r="G295">
        <f t="shared" si="220"/>
        <v>0</v>
      </c>
      <c r="H295">
        <f t="shared" si="221"/>
        <v>0</v>
      </c>
      <c r="I295" s="16">
        <f t="shared" si="247"/>
        <v>0</v>
      </c>
      <c r="J295" s="19">
        <f t="shared" si="248"/>
        <v>0</v>
      </c>
      <c r="K295" s="19"/>
      <c r="L295" s="16">
        <f t="shared" si="222"/>
        <v>0</v>
      </c>
      <c r="M295" s="16">
        <f t="shared" ca="1" si="223"/>
        <v>0</v>
      </c>
      <c r="N295" s="16">
        <f t="shared" si="224"/>
        <v>0</v>
      </c>
      <c r="O295" s="16">
        <f t="shared" si="217"/>
        <v>0</v>
      </c>
      <c r="P295" s="16">
        <f t="shared" si="218"/>
        <v>0</v>
      </c>
      <c r="Q295" s="16">
        <f t="shared" ca="1" si="225"/>
        <v>0</v>
      </c>
      <c r="R295">
        <f t="shared" si="226"/>
        <v>0</v>
      </c>
      <c r="S295" s="16">
        <f t="shared" si="227"/>
        <v>0</v>
      </c>
      <c r="T295" s="21">
        <f t="shared" si="228"/>
        <v>0</v>
      </c>
      <c r="U295" s="16">
        <f t="shared" ca="1" si="229"/>
        <v>0</v>
      </c>
      <c r="V295" s="21">
        <f t="shared" ca="1" si="230"/>
        <v>0</v>
      </c>
      <c r="W295" s="16"/>
      <c r="X295" s="16">
        <f t="shared" si="249"/>
        <v>0</v>
      </c>
      <c r="Y295" s="16">
        <f t="shared" si="216"/>
        <v>0</v>
      </c>
      <c r="Z295" s="19">
        <f t="shared" si="231"/>
        <v>0</v>
      </c>
      <c r="AA295" s="15">
        <f t="shared" si="250"/>
        <v>0</v>
      </c>
      <c r="AB295" s="15">
        <f t="shared" si="251"/>
        <v>0</v>
      </c>
      <c r="AC295" s="15">
        <f t="shared" si="252"/>
        <v>0</v>
      </c>
      <c r="AD295" s="15">
        <f t="shared" si="253"/>
        <v>0</v>
      </c>
      <c r="AE295" s="15">
        <f t="shared" si="254"/>
        <v>0</v>
      </c>
      <c r="AF295" s="19">
        <f t="shared" si="255"/>
        <v>0</v>
      </c>
      <c r="AG295" s="20">
        <f t="shared" si="256"/>
        <v>0</v>
      </c>
      <c r="AH295" s="20"/>
      <c r="AI295" s="16">
        <f t="shared" si="232"/>
        <v>0</v>
      </c>
      <c r="AJ295" s="16">
        <f t="shared" si="268"/>
        <v>0</v>
      </c>
      <c r="AK295" s="16">
        <f t="shared" si="257"/>
        <v>0</v>
      </c>
      <c r="AL295" s="16">
        <f t="shared" ca="1" si="258"/>
        <v>0</v>
      </c>
      <c r="AM295" s="17">
        <f ca="1">IF($F$13,OFFSET(product_specs!$I$5,MIN(10,saving_model!BD295),saving_model!$F$15),0)</f>
        <v>0</v>
      </c>
      <c r="AN295" s="16">
        <f t="shared" si="233"/>
        <v>0</v>
      </c>
      <c r="AO295" s="16">
        <f t="shared" si="267"/>
        <v>0</v>
      </c>
      <c r="AP295" s="16">
        <f t="shared" si="234"/>
        <v>0</v>
      </c>
      <c r="AQ295" s="16">
        <f t="shared" si="259"/>
        <v>0</v>
      </c>
      <c r="AR295" s="16">
        <f t="shared" si="260"/>
        <v>0</v>
      </c>
      <c r="AS295" s="15">
        <f t="shared" si="235"/>
        <v>0</v>
      </c>
      <c r="AT295" s="24">
        <f t="shared" si="236"/>
        <v>0</v>
      </c>
      <c r="AU295" s="15">
        <f t="shared" si="261"/>
        <v>0</v>
      </c>
      <c r="AV295" s="22">
        <f>return!Q279</f>
        <v>5.7473563113024095E-3</v>
      </c>
      <c r="AW295" s="7">
        <f t="shared" si="237"/>
        <v>1.2540396078378226</v>
      </c>
      <c r="AX295" s="7"/>
      <c r="AY295">
        <f t="shared" si="262"/>
        <v>0</v>
      </c>
      <c r="AZ295">
        <f t="shared" si="238"/>
        <v>0</v>
      </c>
      <c r="BA295">
        <f t="shared" si="239"/>
        <v>0</v>
      </c>
      <c r="BB295">
        <f t="shared" si="263"/>
        <v>0</v>
      </c>
      <c r="BD295">
        <f t="shared" si="240"/>
        <v>22</v>
      </c>
      <c r="BE295">
        <f t="shared" si="241"/>
        <v>5</v>
      </c>
      <c r="BF295">
        <f t="shared" si="264"/>
        <v>6.8144736374953219E-5</v>
      </c>
      <c r="BG295">
        <f>VLOOKUP(MIN(120,BH295),mortality!$B$4:$H$106,saving_model!BE295+2,FALSE)</f>
        <v>8.1743042157009509E-4</v>
      </c>
      <c r="BH295">
        <f t="shared" si="242"/>
        <v>42</v>
      </c>
      <c r="BI295" s="8">
        <f t="shared" si="265"/>
        <v>1.6821425527395739E-3</v>
      </c>
      <c r="BJ295" s="6">
        <f>VLOOKUP(saving_model!BD295,lapse!$B$4:$C$134,2,FALSE)</f>
        <v>0.02</v>
      </c>
      <c r="BL295">
        <f>discount_curve!K280</f>
        <v>0.73278287154645472</v>
      </c>
    </row>
    <row r="296" spans="1:64" x14ac:dyDescent="0.55000000000000004">
      <c r="A296">
        <f t="shared" si="266"/>
        <v>274</v>
      </c>
      <c r="B296" s="16">
        <f t="shared" ca="1" si="243"/>
        <v>0</v>
      </c>
      <c r="C296" s="16">
        <f t="shared" si="219"/>
        <v>0</v>
      </c>
      <c r="D296">
        <f t="shared" si="244"/>
        <v>0</v>
      </c>
      <c r="E296">
        <f t="shared" ca="1" si="245"/>
        <v>0</v>
      </c>
      <c r="F296" s="19">
        <f t="shared" si="246"/>
        <v>0</v>
      </c>
      <c r="G296">
        <f t="shared" si="220"/>
        <v>0</v>
      </c>
      <c r="H296">
        <f t="shared" si="221"/>
        <v>0</v>
      </c>
      <c r="I296" s="16">
        <f t="shared" si="247"/>
        <v>0</v>
      </c>
      <c r="J296" s="19">
        <f t="shared" si="248"/>
        <v>0</v>
      </c>
      <c r="K296" s="19"/>
      <c r="L296" s="16">
        <f t="shared" si="222"/>
        <v>0</v>
      </c>
      <c r="M296" s="16">
        <f t="shared" ca="1" si="223"/>
        <v>0</v>
      </c>
      <c r="N296" s="16">
        <f t="shared" si="224"/>
        <v>0</v>
      </c>
      <c r="O296" s="16">
        <f t="shared" si="217"/>
        <v>0</v>
      </c>
      <c r="P296" s="16">
        <f t="shared" si="218"/>
        <v>0</v>
      </c>
      <c r="Q296" s="16">
        <f t="shared" ca="1" si="225"/>
        <v>0</v>
      </c>
      <c r="R296">
        <f t="shared" si="226"/>
        <v>0</v>
      </c>
      <c r="S296" s="16">
        <f t="shared" si="227"/>
        <v>0</v>
      </c>
      <c r="T296" s="21">
        <f t="shared" si="228"/>
        <v>0</v>
      </c>
      <c r="U296" s="16">
        <f t="shared" ca="1" si="229"/>
        <v>0</v>
      </c>
      <c r="V296" s="21">
        <f t="shared" ca="1" si="230"/>
        <v>0</v>
      </c>
      <c r="W296" s="16"/>
      <c r="X296" s="16">
        <f t="shared" si="249"/>
        <v>0</v>
      </c>
      <c r="Y296" s="16">
        <f t="shared" si="216"/>
        <v>0</v>
      </c>
      <c r="Z296" s="19">
        <f t="shared" si="231"/>
        <v>0</v>
      </c>
      <c r="AA296" s="15">
        <f t="shared" si="250"/>
        <v>0</v>
      </c>
      <c r="AB296" s="15">
        <f t="shared" si="251"/>
        <v>0</v>
      </c>
      <c r="AC296" s="15">
        <f t="shared" si="252"/>
        <v>0</v>
      </c>
      <c r="AD296" s="15">
        <f t="shared" si="253"/>
        <v>0</v>
      </c>
      <c r="AE296" s="15">
        <f t="shared" si="254"/>
        <v>0</v>
      </c>
      <c r="AF296" s="19">
        <f t="shared" si="255"/>
        <v>0</v>
      </c>
      <c r="AG296" s="20">
        <f t="shared" si="256"/>
        <v>0</v>
      </c>
      <c r="AH296" s="20"/>
      <c r="AI296" s="16">
        <f t="shared" si="232"/>
        <v>0</v>
      </c>
      <c r="AJ296" s="16">
        <f t="shared" si="268"/>
        <v>0</v>
      </c>
      <c r="AK296" s="16">
        <f t="shared" si="257"/>
        <v>0</v>
      </c>
      <c r="AL296" s="16">
        <f t="shared" ca="1" si="258"/>
        <v>0</v>
      </c>
      <c r="AM296" s="17">
        <f ca="1">IF($F$13,OFFSET(product_specs!$I$5,MIN(10,saving_model!BD296),saving_model!$F$15),0)</f>
        <v>0</v>
      </c>
      <c r="AN296" s="16">
        <f t="shared" si="233"/>
        <v>0</v>
      </c>
      <c r="AO296" s="16">
        <f t="shared" si="267"/>
        <v>0</v>
      </c>
      <c r="AP296" s="16">
        <f t="shared" si="234"/>
        <v>0</v>
      </c>
      <c r="AQ296" s="16">
        <f t="shared" si="259"/>
        <v>0</v>
      </c>
      <c r="AR296" s="16">
        <f t="shared" si="260"/>
        <v>0</v>
      </c>
      <c r="AS296" s="15">
        <f t="shared" si="235"/>
        <v>0</v>
      </c>
      <c r="AT296" s="24">
        <f t="shared" si="236"/>
        <v>0</v>
      </c>
      <c r="AU296" s="15">
        <f t="shared" si="261"/>
        <v>0</v>
      </c>
      <c r="AV296" s="22">
        <f>return!Q280</f>
        <v>-4.0278652564195161E-3</v>
      </c>
      <c r="AW296" s="7">
        <f t="shared" si="237"/>
        <v>1.2550798814894237</v>
      </c>
      <c r="AX296" s="7"/>
      <c r="AY296">
        <f t="shared" si="262"/>
        <v>0</v>
      </c>
      <c r="AZ296">
        <f t="shared" si="238"/>
        <v>0</v>
      </c>
      <c r="BA296">
        <f t="shared" si="239"/>
        <v>0</v>
      </c>
      <c r="BB296">
        <f t="shared" si="263"/>
        <v>0</v>
      </c>
      <c r="BD296">
        <f t="shared" si="240"/>
        <v>22</v>
      </c>
      <c r="BE296">
        <f t="shared" si="241"/>
        <v>5</v>
      </c>
      <c r="BF296">
        <f t="shared" si="264"/>
        <v>6.8144736374953219E-5</v>
      </c>
      <c r="BG296">
        <f>VLOOKUP(MIN(120,BH296),mortality!$B$4:$H$106,saving_model!BE296+2,FALSE)</f>
        <v>8.1743042157009509E-4</v>
      </c>
      <c r="BH296">
        <f t="shared" si="242"/>
        <v>42</v>
      </c>
      <c r="BI296" s="8">
        <f t="shared" si="265"/>
        <v>1.6821425527395739E-3</v>
      </c>
      <c r="BJ296" s="6">
        <f>VLOOKUP(saving_model!BD296,lapse!$B$4:$C$134,2,FALSE)</f>
        <v>0.02</v>
      </c>
      <c r="BL296">
        <f>discount_curve!K281</f>
        <v>0.73194881735833495</v>
      </c>
    </row>
    <row r="297" spans="1:64" x14ac:dyDescent="0.55000000000000004">
      <c r="A297">
        <f t="shared" si="266"/>
        <v>275</v>
      </c>
      <c r="B297" s="16">
        <f t="shared" ca="1" si="243"/>
        <v>0</v>
      </c>
      <c r="C297" s="16">
        <f t="shared" si="219"/>
        <v>0</v>
      </c>
      <c r="D297">
        <f t="shared" si="244"/>
        <v>0</v>
      </c>
      <c r="E297">
        <f t="shared" ca="1" si="245"/>
        <v>0</v>
      </c>
      <c r="F297" s="19">
        <f t="shared" si="246"/>
        <v>0</v>
      </c>
      <c r="G297">
        <f t="shared" si="220"/>
        <v>0</v>
      </c>
      <c r="H297">
        <f t="shared" si="221"/>
        <v>0</v>
      </c>
      <c r="I297" s="16">
        <f t="shared" si="247"/>
        <v>0</v>
      </c>
      <c r="J297" s="19">
        <f t="shared" si="248"/>
        <v>0</v>
      </c>
      <c r="K297" s="19"/>
      <c r="L297" s="16">
        <f t="shared" si="222"/>
        <v>0</v>
      </c>
      <c r="M297" s="16">
        <f t="shared" ca="1" si="223"/>
        <v>0</v>
      </c>
      <c r="N297" s="16">
        <f t="shared" si="224"/>
        <v>0</v>
      </c>
      <c r="O297" s="16">
        <f t="shared" si="217"/>
        <v>0</v>
      </c>
      <c r="P297" s="16">
        <f t="shared" si="218"/>
        <v>0</v>
      </c>
      <c r="Q297" s="16">
        <f t="shared" ca="1" si="225"/>
        <v>0</v>
      </c>
      <c r="R297">
        <f t="shared" si="226"/>
        <v>0</v>
      </c>
      <c r="S297" s="16">
        <f t="shared" si="227"/>
        <v>0</v>
      </c>
      <c r="T297" s="21">
        <f t="shared" si="228"/>
        <v>0</v>
      </c>
      <c r="U297" s="16">
        <f t="shared" ca="1" si="229"/>
        <v>0</v>
      </c>
      <c r="V297" s="21">
        <f t="shared" ca="1" si="230"/>
        <v>0</v>
      </c>
      <c r="W297" s="16"/>
      <c r="X297" s="16">
        <f t="shared" si="249"/>
        <v>0</v>
      </c>
      <c r="Y297" s="16">
        <f t="shared" si="216"/>
        <v>0</v>
      </c>
      <c r="Z297" s="19">
        <f t="shared" si="231"/>
        <v>0</v>
      </c>
      <c r="AA297" s="15">
        <f t="shared" si="250"/>
        <v>0</v>
      </c>
      <c r="AB297" s="15">
        <f t="shared" si="251"/>
        <v>0</v>
      </c>
      <c r="AC297" s="15">
        <f t="shared" si="252"/>
        <v>0</v>
      </c>
      <c r="AD297" s="15">
        <f t="shared" si="253"/>
        <v>0</v>
      </c>
      <c r="AE297" s="15">
        <f t="shared" si="254"/>
        <v>0</v>
      </c>
      <c r="AF297" s="19">
        <f t="shared" si="255"/>
        <v>0</v>
      </c>
      <c r="AG297" s="20">
        <f t="shared" si="256"/>
        <v>0</v>
      </c>
      <c r="AH297" s="20"/>
      <c r="AI297" s="16">
        <f t="shared" si="232"/>
        <v>0</v>
      </c>
      <c r="AJ297" s="16">
        <f t="shared" si="268"/>
        <v>0</v>
      </c>
      <c r="AK297" s="16">
        <f t="shared" si="257"/>
        <v>0</v>
      </c>
      <c r="AL297" s="16">
        <f t="shared" ca="1" si="258"/>
        <v>0</v>
      </c>
      <c r="AM297" s="17">
        <f ca="1">IF($F$13,OFFSET(product_specs!$I$5,MIN(10,saving_model!BD297),saving_model!$F$15),0)</f>
        <v>0</v>
      </c>
      <c r="AN297" s="16">
        <f t="shared" si="233"/>
        <v>0</v>
      </c>
      <c r="AO297" s="16">
        <f t="shared" si="267"/>
        <v>0</v>
      </c>
      <c r="AP297" s="16">
        <f t="shared" si="234"/>
        <v>0</v>
      </c>
      <c r="AQ297" s="16">
        <f t="shared" si="259"/>
        <v>0</v>
      </c>
      <c r="AR297" s="16">
        <f t="shared" si="260"/>
        <v>0</v>
      </c>
      <c r="AS297" s="15">
        <f t="shared" si="235"/>
        <v>0</v>
      </c>
      <c r="AT297" s="24">
        <f t="shared" si="236"/>
        <v>0</v>
      </c>
      <c r="AU297" s="15">
        <f t="shared" si="261"/>
        <v>0</v>
      </c>
      <c r="AV297" s="22">
        <f>return!Q281</f>
        <v>-1.3195950464656492E-2</v>
      </c>
      <c r="AW297" s="7">
        <f t="shared" si="237"/>
        <v>1.2561210180876683</v>
      </c>
      <c r="AX297" s="7"/>
      <c r="AY297">
        <f t="shared" si="262"/>
        <v>0</v>
      </c>
      <c r="AZ297">
        <f t="shared" si="238"/>
        <v>0</v>
      </c>
      <c r="BA297">
        <f t="shared" si="239"/>
        <v>0</v>
      </c>
      <c r="BB297">
        <f t="shared" si="263"/>
        <v>0</v>
      </c>
      <c r="BD297">
        <f t="shared" si="240"/>
        <v>22</v>
      </c>
      <c r="BE297">
        <f t="shared" si="241"/>
        <v>5</v>
      </c>
      <c r="BF297">
        <f t="shared" si="264"/>
        <v>6.8144736374953219E-5</v>
      </c>
      <c r="BG297">
        <f>VLOOKUP(MIN(120,BH297),mortality!$B$4:$H$106,saving_model!BE297+2,FALSE)</f>
        <v>8.1743042157009509E-4</v>
      </c>
      <c r="BH297">
        <f t="shared" si="242"/>
        <v>42</v>
      </c>
      <c r="BI297" s="8">
        <f t="shared" si="265"/>
        <v>1.6821425527395739E-3</v>
      </c>
      <c r="BJ297" s="6">
        <f>VLOOKUP(saving_model!BD297,lapse!$B$4:$C$134,2,FALSE)</f>
        <v>0.02</v>
      </c>
      <c r="BL297">
        <f>discount_curve!K282</f>
        <v>0.73111571249151575</v>
      </c>
    </row>
    <row r="298" spans="1:64" x14ac:dyDescent="0.55000000000000004">
      <c r="A298">
        <f t="shared" si="266"/>
        <v>276</v>
      </c>
      <c r="B298" s="16">
        <f t="shared" ca="1" si="243"/>
        <v>0</v>
      </c>
      <c r="C298" s="16">
        <f t="shared" si="219"/>
        <v>0</v>
      </c>
      <c r="D298">
        <f t="shared" si="244"/>
        <v>0</v>
      </c>
      <c r="E298">
        <f t="shared" ca="1" si="245"/>
        <v>0</v>
      </c>
      <c r="F298" s="19">
        <f t="shared" si="246"/>
        <v>0</v>
      </c>
      <c r="G298">
        <f t="shared" si="220"/>
        <v>0</v>
      </c>
      <c r="H298">
        <f t="shared" si="221"/>
        <v>0</v>
      </c>
      <c r="I298" s="16">
        <f t="shared" si="247"/>
        <v>0</v>
      </c>
      <c r="J298" s="19">
        <f t="shared" si="248"/>
        <v>0</v>
      </c>
      <c r="K298" s="19"/>
      <c r="L298" s="16">
        <f t="shared" si="222"/>
        <v>0</v>
      </c>
      <c r="M298" s="16">
        <f t="shared" ca="1" si="223"/>
        <v>0</v>
      </c>
      <c r="N298" s="16">
        <f t="shared" si="224"/>
        <v>0</v>
      </c>
      <c r="O298" s="16">
        <f t="shared" si="217"/>
        <v>0</v>
      </c>
      <c r="P298" s="16">
        <f t="shared" si="218"/>
        <v>0</v>
      </c>
      <c r="Q298" s="16">
        <f t="shared" ca="1" si="225"/>
        <v>0</v>
      </c>
      <c r="R298">
        <f t="shared" si="226"/>
        <v>0</v>
      </c>
      <c r="S298" s="16">
        <f t="shared" si="227"/>
        <v>0</v>
      </c>
      <c r="T298" s="21">
        <f t="shared" si="228"/>
        <v>0</v>
      </c>
      <c r="U298" s="16">
        <f t="shared" ca="1" si="229"/>
        <v>0</v>
      </c>
      <c r="V298" s="21">
        <f t="shared" ca="1" si="230"/>
        <v>0</v>
      </c>
      <c r="W298" s="16"/>
      <c r="X298" s="16">
        <f t="shared" si="249"/>
        <v>0</v>
      </c>
      <c r="Y298" s="16">
        <f t="shared" si="216"/>
        <v>0</v>
      </c>
      <c r="Z298" s="19">
        <f t="shared" si="231"/>
        <v>0</v>
      </c>
      <c r="AA298" s="15">
        <f t="shared" si="250"/>
        <v>0</v>
      </c>
      <c r="AB298" s="15">
        <f t="shared" si="251"/>
        <v>0</v>
      </c>
      <c r="AC298" s="15">
        <f t="shared" si="252"/>
        <v>0</v>
      </c>
      <c r="AD298" s="15">
        <f t="shared" si="253"/>
        <v>0</v>
      </c>
      <c r="AE298" s="15">
        <f t="shared" si="254"/>
        <v>0</v>
      </c>
      <c r="AF298" s="19">
        <f t="shared" si="255"/>
        <v>0</v>
      </c>
      <c r="AG298" s="20">
        <f t="shared" si="256"/>
        <v>0</v>
      </c>
      <c r="AH298" s="20"/>
      <c r="AI298" s="16">
        <f t="shared" si="232"/>
        <v>0</v>
      </c>
      <c r="AJ298" s="16">
        <f t="shared" si="268"/>
        <v>0</v>
      </c>
      <c r="AK298" s="16">
        <f t="shared" si="257"/>
        <v>0</v>
      </c>
      <c r="AL298" s="16">
        <f t="shared" ca="1" si="258"/>
        <v>0</v>
      </c>
      <c r="AM298" s="17">
        <f ca="1">IF($F$13,OFFSET(product_specs!$I$5,MIN(10,saving_model!BD298),saving_model!$F$15),0)</f>
        <v>0</v>
      </c>
      <c r="AN298" s="16">
        <f t="shared" si="233"/>
        <v>0</v>
      </c>
      <c r="AO298" s="16">
        <f t="shared" si="267"/>
        <v>0</v>
      </c>
      <c r="AP298" s="16">
        <f t="shared" si="234"/>
        <v>0</v>
      </c>
      <c r="AQ298" s="16">
        <f t="shared" si="259"/>
        <v>0</v>
      </c>
      <c r="AR298" s="16">
        <f t="shared" si="260"/>
        <v>0</v>
      </c>
      <c r="AS298" s="15">
        <f t="shared" si="235"/>
        <v>0</v>
      </c>
      <c r="AT298" s="24">
        <f t="shared" si="236"/>
        <v>0</v>
      </c>
      <c r="AU298" s="15">
        <f t="shared" si="261"/>
        <v>0</v>
      </c>
      <c r="AV298" s="22">
        <f>return!Q282</f>
        <v>4.5806419026228617E-3</v>
      </c>
      <c r="AW298" s="7">
        <f t="shared" si="237"/>
        <v>1.2571630183484033</v>
      </c>
      <c r="AX298" s="7"/>
      <c r="AY298">
        <f t="shared" si="262"/>
        <v>0</v>
      </c>
      <c r="AZ298">
        <f t="shared" si="238"/>
        <v>0</v>
      </c>
      <c r="BA298">
        <f t="shared" si="239"/>
        <v>0</v>
      </c>
      <c r="BB298">
        <f t="shared" si="263"/>
        <v>0</v>
      </c>
      <c r="BD298">
        <f t="shared" si="240"/>
        <v>23</v>
      </c>
      <c r="BE298">
        <f t="shared" si="241"/>
        <v>5</v>
      </c>
      <c r="BF298">
        <f t="shared" si="264"/>
        <v>7.1602728308750585E-5</v>
      </c>
      <c r="BG298">
        <f>VLOOKUP(MIN(120,BH298),mortality!$B$4:$H$106,saving_model!BE298+2,FALSE)</f>
        <v>8.5889444170817581E-4</v>
      </c>
      <c r="BH298">
        <f t="shared" si="242"/>
        <v>43</v>
      </c>
      <c r="BI298" s="8">
        <f t="shared" si="265"/>
        <v>1.6821425527395739E-3</v>
      </c>
      <c r="BJ298" s="6">
        <f>VLOOKUP(saving_model!BD298,lapse!$B$4:$C$134,2,FALSE)</f>
        <v>0.02</v>
      </c>
      <c r="BL298">
        <f>discount_curve!K283</f>
        <v>0.73078078858117945</v>
      </c>
    </row>
    <row r="299" spans="1:64" x14ac:dyDescent="0.55000000000000004">
      <c r="A299">
        <f t="shared" si="266"/>
        <v>277</v>
      </c>
      <c r="B299" s="16">
        <f t="shared" ca="1" si="243"/>
        <v>0</v>
      </c>
      <c r="C299" s="16">
        <f t="shared" si="219"/>
        <v>0</v>
      </c>
      <c r="D299">
        <f t="shared" si="244"/>
        <v>0</v>
      </c>
      <c r="E299">
        <f t="shared" ca="1" si="245"/>
        <v>0</v>
      </c>
      <c r="F299" s="19">
        <f t="shared" si="246"/>
        <v>0</v>
      </c>
      <c r="G299">
        <f t="shared" si="220"/>
        <v>0</v>
      </c>
      <c r="H299">
        <f t="shared" si="221"/>
        <v>0</v>
      </c>
      <c r="I299" s="16">
        <f t="shared" si="247"/>
        <v>0</v>
      </c>
      <c r="J299" s="19">
        <f t="shared" si="248"/>
        <v>0</v>
      </c>
      <c r="K299" s="19"/>
      <c r="L299" s="16">
        <f t="shared" si="222"/>
        <v>0</v>
      </c>
      <c r="M299" s="16">
        <f t="shared" ca="1" si="223"/>
        <v>0</v>
      </c>
      <c r="N299" s="16">
        <f t="shared" si="224"/>
        <v>0</v>
      </c>
      <c r="O299" s="16">
        <f t="shared" si="217"/>
        <v>0</v>
      </c>
      <c r="P299" s="16">
        <f t="shared" si="218"/>
        <v>0</v>
      </c>
      <c r="Q299" s="16">
        <f t="shared" ca="1" si="225"/>
        <v>0</v>
      </c>
      <c r="R299">
        <f t="shared" si="226"/>
        <v>0</v>
      </c>
      <c r="S299" s="16">
        <f t="shared" si="227"/>
        <v>0</v>
      </c>
      <c r="T299" s="21">
        <f t="shared" si="228"/>
        <v>0</v>
      </c>
      <c r="U299" s="16">
        <f t="shared" ca="1" si="229"/>
        <v>0</v>
      </c>
      <c r="V299" s="21">
        <f t="shared" ca="1" si="230"/>
        <v>0</v>
      </c>
      <c r="W299" s="16"/>
      <c r="X299" s="16">
        <f t="shared" si="249"/>
        <v>0</v>
      </c>
      <c r="Y299" s="16">
        <f t="shared" si="216"/>
        <v>0</v>
      </c>
      <c r="Z299" s="19">
        <f t="shared" si="231"/>
        <v>0</v>
      </c>
      <c r="AA299" s="15">
        <f t="shared" si="250"/>
        <v>0</v>
      </c>
      <c r="AB299" s="15">
        <f t="shared" si="251"/>
        <v>0</v>
      </c>
      <c r="AC299" s="15">
        <f t="shared" si="252"/>
        <v>0</v>
      </c>
      <c r="AD299" s="15">
        <f t="shared" si="253"/>
        <v>0</v>
      </c>
      <c r="AE299" s="15">
        <f t="shared" si="254"/>
        <v>0</v>
      </c>
      <c r="AF299" s="19">
        <f t="shared" si="255"/>
        <v>0</v>
      </c>
      <c r="AG299" s="20">
        <f t="shared" si="256"/>
        <v>0</v>
      </c>
      <c r="AH299" s="20"/>
      <c r="AI299" s="16">
        <f t="shared" si="232"/>
        <v>0</v>
      </c>
      <c r="AJ299" s="16">
        <f t="shared" si="268"/>
        <v>0</v>
      </c>
      <c r="AK299" s="16">
        <f t="shared" si="257"/>
        <v>0</v>
      </c>
      <c r="AL299" s="16">
        <f t="shared" ca="1" si="258"/>
        <v>0</v>
      </c>
      <c r="AM299" s="17">
        <f ca="1">IF($F$13,OFFSET(product_specs!$I$5,MIN(10,saving_model!BD299),saving_model!$F$15),0)</f>
        <v>0</v>
      </c>
      <c r="AN299" s="16">
        <f t="shared" si="233"/>
        <v>0</v>
      </c>
      <c r="AO299" s="16">
        <f t="shared" si="267"/>
        <v>0</v>
      </c>
      <c r="AP299" s="16">
        <f t="shared" si="234"/>
        <v>0</v>
      </c>
      <c r="AQ299" s="16">
        <f t="shared" si="259"/>
        <v>0</v>
      </c>
      <c r="AR299" s="16">
        <f t="shared" si="260"/>
        <v>0</v>
      </c>
      <c r="AS299" s="15">
        <f t="shared" si="235"/>
        <v>0</v>
      </c>
      <c r="AT299" s="24">
        <f t="shared" si="236"/>
        <v>0</v>
      </c>
      <c r="AU299" s="15">
        <f t="shared" si="261"/>
        <v>0</v>
      </c>
      <c r="AV299" s="22">
        <f>return!Q283</f>
        <v>-7.2375174906094131E-3</v>
      </c>
      <c r="AW299" s="7">
        <f t="shared" si="237"/>
        <v>1.2582058829880698</v>
      </c>
      <c r="AX299" s="7"/>
      <c r="AY299">
        <f t="shared" si="262"/>
        <v>0</v>
      </c>
      <c r="AZ299">
        <f t="shared" si="238"/>
        <v>0</v>
      </c>
      <c r="BA299">
        <f t="shared" si="239"/>
        <v>0</v>
      </c>
      <c r="BB299">
        <f t="shared" si="263"/>
        <v>0</v>
      </c>
      <c r="BD299">
        <f t="shared" si="240"/>
        <v>23</v>
      </c>
      <c r="BE299">
        <f t="shared" si="241"/>
        <v>5</v>
      </c>
      <c r="BF299">
        <f t="shared" si="264"/>
        <v>7.1602728308750585E-5</v>
      </c>
      <c r="BG299">
        <f>VLOOKUP(MIN(120,BH299),mortality!$B$4:$H$106,saving_model!BE299+2,FALSE)</f>
        <v>8.5889444170817581E-4</v>
      </c>
      <c r="BH299">
        <f t="shared" si="242"/>
        <v>43</v>
      </c>
      <c r="BI299" s="8">
        <f t="shared" si="265"/>
        <v>1.6821425527395739E-3</v>
      </c>
      <c r="BJ299" s="6">
        <f>VLOOKUP(saving_model!BD299,lapse!$B$4:$C$134,2,FALSE)</f>
        <v>0.02</v>
      </c>
      <c r="BL299">
        <f>discount_curve!K284</f>
        <v>0.72995081329783718</v>
      </c>
    </row>
    <row r="300" spans="1:64" x14ac:dyDescent="0.55000000000000004">
      <c r="A300">
        <f t="shared" si="266"/>
        <v>278</v>
      </c>
      <c r="B300" s="16">
        <f t="shared" ca="1" si="243"/>
        <v>0</v>
      </c>
      <c r="C300" s="16">
        <f t="shared" si="219"/>
        <v>0</v>
      </c>
      <c r="D300">
        <f t="shared" si="244"/>
        <v>0</v>
      </c>
      <c r="E300">
        <f t="shared" ca="1" si="245"/>
        <v>0</v>
      </c>
      <c r="F300" s="19">
        <f t="shared" si="246"/>
        <v>0</v>
      </c>
      <c r="G300">
        <f t="shared" si="220"/>
        <v>0</v>
      </c>
      <c r="H300">
        <f t="shared" si="221"/>
        <v>0</v>
      </c>
      <c r="I300" s="16">
        <f t="shared" si="247"/>
        <v>0</v>
      </c>
      <c r="J300" s="19">
        <f t="shared" si="248"/>
        <v>0</v>
      </c>
      <c r="K300" s="19"/>
      <c r="L300" s="16">
        <f t="shared" si="222"/>
        <v>0</v>
      </c>
      <c r="M300" s="16">
        <f t="shared" ca="1" si="223"/>
        <v>0</v>
      </c>
      <c r="N300" s="16">
        <f t="shared" si="224"/>
        <v>0</v>
      </c>
      <c r="O300" s="16">
        <f t="shared" si="217"/>
        <v>0</v>
      </c>
      <c r="P300" s="16">
        <f t="shared" si="218"/>
        <v>0</v>
      </c>
      <c r="Q300" s="16">
        <f t="shared" ca="1" si="225"/>
        <v>0</v>
      </c>
      <c r="R300">
        <f t="shared" si="226"/>
        <v>0</v>
      </c>
      <c r="S300" s="16">
        <f t="shared" si="227"/>
        <v>0</v>
      </c>
      <c r="T300" s="21">
        <f t="shared" si="228"/>
        <v>0</v>
      </c>
      <c r="U300" s="16">
        <f t="shared" ca="1" si="229"/>
        <v>0</v>
      </c>
      <c r="V300" s="21">
        <f t="shared" ca="1" si="230"/>
        <v>0</v>
      </c>
      <c r="W300" s="16"/>
      <c r="X300" s="16">
        <f t="shared" si="249"/>
        <v>0</v>
      </c>
      <c r="Y300" s="16">
        <f t="shared" si="216"/>
        <v>0</v>
      </c>
      <c r="Z300" s="19">
        <f t="shared" si="231"/>
        <v>0</v>
      </c>
      <c r="AA300" s="15">
        <f t="shared" si="250"/>
        <v>0</v>
      </c>
      <c r="AB300" s="15">
        <f t="shared" si="251"/>
        <v>0</v>
      </c>
      <c r="AC300" s="15">
        <f t="shared" si="252"/>
        <v>0</v>
      </c>
      <c r="AD300" s="15">
        <f t="shared" si="253"/>
        <v>0</v>
      </c>
      <c r="AE300" s="15">
        <f t="shared" si="254"/>
        <v>0</v>
      </c>
      <c r="AF300" s="19">
        <f t="shared" si="255"/>
        <v>0</v>
      </c>
      <c r="AG300" s="20">
        <f t="shared" si="256"/>
        <v>0</v>
      </c>
      <c r="AH300" s="20"/>
      <c r="AI300" s="16">
        <f t="shared" si="232"/>
        <v>0</v>
      </c>
      <c r="AJ300" s="16">
        <f t="shared" si="268"/>
        <v>0</v>
      </c>
      <c r="AK300" s="16">
        <f t="shared" si="257"/>
        <v>0</v>
      </c>
      <c r="AL300" s="16">
        <f t="shared" ca="1" si="258"/>
        <v>0</v>
      </c>
      <c r="AM300" s="17">
        <f ca="1">IF($F$13,OFFSET(product_specs!$I$5,MIN(10,saving_model!BD300),saving_model!$F$15),0)</f>
        <v>0</v>
      </c>
      <c r="AN300" s="16">
        <f t="shared" si="233"/>
        <v>0</v>
      </c>
      <c r="AO300" s="16">
        <f t="shared" si="267"/>
        <v>0</v>
      </c>
      <c r="AP300" s="16">
        <f t="shared" si="234"/>
        <v>0</v>
      </c>
      <c r="AQ300" s="16">
        <f t="shared" si="259"/>
        <v>0</v>
      </c>
      <c r="AR300" s="16">
        <f t="shared" si="260"/>
        <v>0</v>
      </c>
      <c r="AS300" s="15">
        <f t="shared" si="235"/>
        <v>0</v>
      </c>
      <c r="AT300" s="24">
        <f t="shared" si="236"/>
        <v>0</v>
      </c>
      <c r="AU300" s="15">
        <f t="shared" si="261"/>
        <v>0</v>
      </c>
      <c r="AV300" s="22">
        <f>return!Q284</f>
        <v>-5.4911786946882923E-3</v>
      </c>
      <c r="AW300" s="7">
        <f t="shared" si="237"/>
        <v>1.2592496127237029</v>
      </c>
      <c r="AX300" s="7"/>
      <c r="AY300">
        <f t="shared" si="262"/>
        <v>0</v>
      </c>
      <c r="AZ300">
        <f t="shared" si="238"/>
        <v>0</v>
      </c>
      <c r="BA300">
        <f t="shared" si="239"/>
        <v>0</v>
      </c>
      <c r="BB300">
        <f t="shared" si="263"/>
        <v>0</v>
      </c>
      <c r="BD300">
        <f t="shared" si="240"/>
        <v>23</v>
      </c>
      <c r="BE300">
        <f t="shared" si="241"/>
        <v>5</v>
      </c>
      <c r="BF300">
        <f t="shared" si="264"/>
        <v>7.1602728308750585E-5</v>
      </c>
      <c r="BG300">
        <f>VLOOKUP(MIN(120,BH300),mortality!$B$4:$H$106,saving_model!BE300+2,FALSE)</f>
        <v>8.5889444170817581E-4</v>
      </c>
      <c r="BH300">
        <f t="shared" si="242"/>
        <v>43</v>
      </c>
      <c r="BI300" s="8">
        <f t="shared" si="265"/>
        <v>1.6821425527395739E-3</v>
      </c>
      <c r="BJ300" s="6">
        <f>VLOOKUP(saving_model!BD300,lapse!$B$4:$C$134,2,FALSE)</f>
        <v>0.02</v>
      </c>
      <c r="BL300">
        <f>discount_curve!K285</f>
        <v>0.72912178064870448</v>
      </c>
    </row>
    <row r="301" spans="1:64" x14ac:dyDescent="0.55000000000000004">
      <c r="A301">
        <f t="shared" si="266"/>
        <v>279</v>
      </c>
      <c r="B301" s="16">
        <f t="shared" ca="1" si="243"/>
        <v>0</v>
      </c>
      <c r="C301" s="16">
        <f t="shared" si="219"/>
        <v>0</v>
      </c>
      <c r="D301">
        <f t="shared" si="244"/>
        <v>0</v>
      </c>
      <c r="E301">
        <f t="shared" ca="1" si="245"/>
        <v>0</v>
      </c>
      <c r="F301" s="19">
        <f t="shared" si="246"/>
        <v>0</v>
      </c>
      <c r="G301">
        <f t="shared" si="220"/>
        <v>0</v>
      </c>
      <c r="H301">
        <f t="shared" si="221"/>
        <v>0</v>
      </c>
      <c r="I301" s="16">
        <f t="shared" si="247"/>
        <v>0</v>
      </c>
      <c r="J301" s="19">
        <f t="shared" si="248"/>
        <v>0</v>
      </c>
      <c r="K301" s="19"/>
      <c r="L301" s="16">
        <f t="shared" si="222"/>
        <v>0</v>
      </c>
      <c r="M301" s="16">
        <f t="shared" ca="1" si="223"/>
        <v>0</v>
      </c>
      <c r="N301" s="16">
        <f t="shared" si="224"/>
        <v>0</v>
      </c>
      <c r="O301" s="16">
        <f t="shared" si="217"/>
        <v>0</v>
      </c>
      <c r="P301" s="16">
        <f t="shared" si="218"/>
        <v>0</v>
      </c>
      <c r="Q301" s="16">
        <f t="shared" ca="1" si="225"/>
        <v>0</v>
      </c>
      <c r="R301">
        <f t="shared" si="226"/>
        <v>0</v>
      </c>
      <c r="S301" s="16">
        <f t="shared" si="227"/>
        <v>0</v>
      </c>
      <c r="T301" s="21">
        <f t="shared" si="228"/>
        <v>0</v>
      </c>
      <c r="U301" s="16">
        <f t="shared" ca="1" si="229"/>
        <v>0</v>
      </c>
      <c r="V301" s="21">
        <f t="shared" ca="1" si="230"/>
        <v>0</v>
      </c>
      <c r="W301" s="16"/>
      <c r="X301" s="16">
        <f t="shared" si="249"/>
        <v>0</v>
      </c>
      <c r="Y301" s="16">
        <f t="shared" si="216"/>
        <v>0</v>
      </c>
      <c r="Z301" s="19">
        <f t="shared" si="231"/>
        <v>0</v>
      </c>
      <c r="AA301" s="15">
        <f t="shared" si="250"/>
        <v>0</v>
      </c>
      <c r="AB301" s="15">
        <f t="shared" si="251"/>
        <v>0</v>
      </c>
      <c r="AC301" s="15">
        <f t="shared" si="252"/>
        <v>0</v>
      </c>
      <c r="AD301" s="15">
        <f t="shared" si="253"/>
        <v>0</v>
      </c>
      <c r="AE301" s="15">
        <f t="shared" si="254"/>
        <v>0</v>
      </c>
      <c r="AF301" s="19">
        <f t="shared" si="255"/>
        <v>0</v>
      </c>
      <c r="AG301" s="20">
        <f t="shared" si="256"/>
        <v>0</v>
      </c>
      <c r="AH301" s="20"/>
      <c r="AI301" s="16">
        <f t="shared" si="232"/>
        <v>0</v>
      </c>
      <c r="AJ301" s="16">
        <f t="shared" si="268"/>
        <v>0</v>
      </c>
      <c r="AK301" s="16">
        <f t="shared" si="257"/>
        <v>0</v>
      </c>
      <c r="AL301" s="16">
        <f t="shared" ca="1" si="258"/>
        <v>0</v>
      </c>
      <c r="AM301" s="17">
        <f ca="1">IF($F$13,OFFSET(product_specs!$I$5,MIN(10,saving_model!BD301),saving_model!$F$15),0)</f>
        <v>0</v>
      </c>
      <c r="AN301" s="16">
        <f t="shared" si="233"/>
        <v>0</v>
      </c>
      <c r="AO301" s="16">
        <f t="shared" si="267"/>
        <v>0</v>
      </c>
      <c r="AP301" s="16">
        <f t="shared" si="234"/>
        <v>0</v>
      </c>
      <c r="AQ301" s="16">
        <f t="shared" si="259"/>
        <v>0</v>
      </c>
      <c r="AR301" s="16">
        <f t="shared" si="260"/>
        <v>0</v>
      </c>
      <c r="AS301" s="15">
        <f t="shared" si="235"/>
        <v>0</v>
      </c>
      <c r="AT301" s="24">
        <f t="shared" si="236"/>
        <v>0</v>
      </c>
      <c r="AU301" s="15">
        <f t="shared" si="261"/>
        <v>0</v>
      </c>
      <c r="AV301" s="22">
        <f>return!Q285</f>
        <v>1.3729664107646533E-2</v>
      </c>
      <c r="AW301" s="7">
        <f t="shared" si="237"/>
        <v>1.2602942082729329</v>
      </c>
      <c r="AX301" s="7"/>
      <c r="AY301">
        <f t="shared" si="262"/>
        <v>0</v>
      </c>
      <c r="AZ301">
        <f t="shared" si="238"/>
        <v>0</v>
      </c>
      <c r="BA301">
        <f t="shared" si="239"/>
        <v>0</v>
      </c>
      <c r="BB301">
        <f t="shared" si="263"/>
        <v>0</v>
      </c>
      <c r="BD301">
        <f t="shared" si="240"/>
        <v>23</v>
      </c>
      <c r="BE301">
        <f t="shared" si="241"/>
        <v>5</v>
      </c>
      <c r="BF301">
        <f t="shared" si="264"/>
        <v>7.1602728308750585E-5</v>
      </c>
      <c r="BG301">
        <f>VLOOKUP(MIN(120,BH301),mortality!$B$4:$H$106,saving_model!BE301+2,FALSE)</f>
        <v>8.5889444170817581E-4</v>
      </c>
      <c r="BH301">
        <f t="shared" si="242"/>
        <v>43</v>
      </c>
      <c r="BI301" s="8">
        <f t="shared" si="265"/>
        <v>1.6821425527395739E-3</v>
      </c>
      <c r="BJ301" s="6">
        <f>VLOOKUP(saving_model!BD301,lapse!$B$4:$C$134,2,FALSE)</f>
        <v>0.02</v>
      </c>
      <c r="BL301">
        <f>discount_curve!K286</f>
        <v>0.72829368956319596</v>
      </c>
    </row>
    <row r="302" spans="1:64" x14ac:dyDescent="0.55000000000000004">
      <c r="A302">
        <f t="shared" si="266"/>
        <v>280</v>
      </c>
      <c r="B302" s="16">
        <f t="shared" ca="1" si="243"/>
        <v>0</v>
      </c>
      <c r="C302" s="16">
        <f t="shared" si="219"/>
        <v>0</v>
      </c>
      <c r="D302">
        <f t="shared" si="244"/>
        <v>0</v>
      </c>
      <c r="E302">
        <f t="shared" ca="1" si="245"/>
        <v>0</v>
      </c>
      <c r="F302" s="19">
        <f t="shared" si="246"/>
        <v>0</v>
      </c>
      <c r="G302">
        <f t="shared" si="220"/>
        <v>0</v>
      </c>
      <c r="H302">
        <f t="shared" si="221"/>
        <v>0</v>
      </c>
      <c r="I302" s="16">
        <f t="shared" si="247"/>
        <v>0</v>
      </c>
      <c r="J302" s="19">
        <f t="shared" si="248"/>
        <v>0</v>
      </c>
      <c r="K302" s="19"/>
      <c r="L302" s="16">
        <f t="shared" si="222"/>
        <v>0</v>
      </c>
      <c r="M302" s="16">
        <f t="shared" ca="1" si="223"/>
        <v>0</v>
      </c>
      <c r="N302" s="16">
        <f t="shared" si="224"/>
        <v>0</v>
      </c>
      <c r="O302" s="16">
        <f t="shared" si="217"/>
        <v>0</v>
      </c>
      <c r="P302" s="16">
        <f t="shared" si="218"/>
        <v>0</v>
      </c>
      <c r="Q302" s="16">
        <f t="shared" ca="1" si="225"/>
        <v>0</v>
      </c>
      <c r="R302">
        <f t="shared" si="226"/>
        <v>0</v>
      </c>
      <c r="S302" s="16">
        <f t="shared" si="227"/>
        <v>0</v>
      </c>
      <c r="T302" s="21">
        <f t="shared" si="228"/>
        <v>0</v>
      </c>
      <c r="U302" s="16">
        <f t="shared" ca="1" si="229"/>
        <v>0</v>
      </c>
      <c r="V302" s="21">
        <f t="shared" ca="1" si="230"/>
        <v>0</v>
      </c>
      <c r="W302" s="16"/>
      <c r="X302" s="16">
        <f t="shared" si="249"/>
        <v>0</v>
      </c>
      <c r="Y302" s="16">
        <f t="shared" si="216"/>
        <v>0</v>
      </c>
      <c r="Z302" s="19">
        <f t="shared" si="231"/>
        <v>0</v>
      </c>
      <c r="AA302" s="15">
        <f t="shared" si="250"/>
        <v>0</v>
      </c>
      <c r="AB302" s="15">
        <f t="shared" si="251"/>
        <v>0</v>
      </c>
      <c r="AC302" s="15">
        <f t="shared" si="252"/>
        <v>0</v>
      </c>
      <c r="AD302" s="15">
        <f t="shared" si="253"/>
        <v>0</v>
      </c>
      <c r="AE302" s="15">
        <f t="shared" si="254"/>
        <v>0</v>
      </c>
      <c r="AF302" s="19">
        <f t="shared" si="255"/>
        <v>0</v>
      </c>
      <c r="AG302" s="20">
        <f t="shared" si="256"/>
        <v>0</v>
      </c>
      <c r="AH302" s="20"/>
      <c r="AI302" s="16">
        <f t="shared" si="232"/>
        <v>0</v>
      </c>
      <c r="AJ302" s="16">
        <f t="shared" si="268"/>
        <v>0</v>
      </c>
      <c r="AK302" s="16">
        <f t="shared" si="257"/>
        <v>0</v>
      </c>
      <c r="AL302" s="16">
        <f t="shared" ca="1" si="258"/>
        <v>0</v>
      </c>
      <c r="AM302" s="17">
        <f ca="1">IF($F$13,OFFSET(product_specs!$I$5,MIN(10,saving_model!BD302),saving_model!$F$15),0)</f>
        <v>0</v>
      </c>
      <c r="AN302" s="16">
        <f t="shared" si="233"/>
        <v>0</v>
      </c>
      <c r="AO302" s="16">
        <f t="shared" si="267"/>
        <v>0</v>
      </c>
      <c r="AP302" s="16">
        <f t="shared" si="234"/>
        <v>0</v>
      </c>
      <c r="AQ302" s="16">
        <f t="shared" si="259"/>
        <v>0</v>
      </c>
      <c r="AR302" s="16">
        <f t="shared" si="260"/>
        <v>0</v>
      </c>
      <c r="AS302" s="15">
        <f t="shared" si="235"/>
        <v>0</v>
      </c>
      <c r="AT302" s="24">
        <f t="shared" si="236"/>
        <v>0</v>
      </c>
      <c r="AU302" s="15">
        <f t="shared" si="261"/>
        <v>0</v>
      </c>
      <c r="AV302" s="22">
        <f>return!Q286</f>
        <v>1.6482461145178595E-2</v>
      </c>
      <c r="AW302" s="7">
        <f t="shared" si="237"/>
        <v>1.261339670353985</v>
      </c>
      <c r="AX302" s="7"/>
      <c r="AY302">
        <f t="shared" si="262"/>
        <v>0</v>
      </c>
      <c r="AZ302">
        <f t="shared" si="238"/>
        <v>0</v>
      </c>
      <c r="BA302">
        <f t="shared" si="239"/>
        <v>0</v>
      </c>
      <c r="BB302">
        <f t="shared" si="263"/>
        <v>0</v>
      </c>
      <c r="BD302">
        <f t="shared" si="240"/>
        <v>23</v>
      </c>
      <c r="BE302">
        <f t="shared" si="241"/>
        <v>5</v>
      </c>
      <c r="BF302">
        <f t="shared" si="264"/>
        <v>7.1602728308750585E-5</v>
      </c>
      <c r="BG302">
        <f>VLOOKUP(MIN(120,BH302),mortality!$B$4:$H$106,saving_model!BE302+2,FALSE)</f>
        <v>8.5889444170817581E-4</v>
      </c>
      <c r="BH302">
        <f t="shared" si="242"/>
        <v>43</v>
      </c>
      <c r="BI302" s="8">
        <f t="shared" si="265"/>
        <v>1.6821425527395739E-3</v>
      </c>
      <c r="BJ302" s="6">
        <f>VLOOKUP(saving_model!BD302,lapse!$B$4:$C$134,2,FALSE)</f>
        <v>0.02</v>
      </c>
      <c r="BL302">
        <f>discount_curve!K287</f>
        <v>0.72746653897194258</v>
      </c>
    </row>
    <row r="303" spans="1:64" x14ac:dyDescent="0.55000000000000004">
      <c r="A303">
        <f t="shared" si="266"/>
        <v>281</v>
      </c>
      <c r="B303" s="16">
        <f t="shared" ca="1" si="243"/>
        <v>0</v>
      </c>
      <c r="C303" s="16">
        <f t="shared" si="219"/>
        <v>0</v>
      </c>
      <c r="D303">
        <f t="shared" si="244"/>
        <v>0</v>
      </c>
      <c r="E303">
        <f t="shared" ca="1" si="245"/>
        <v>0</v>
      </c>
      <c r="F303" s="19">
        <f t="shared" si="246"/>
        <v>0</v>
      </c>
      <c r="G303">
        <f t="shared" si="220"/>
        <v>0</v>
      </c>
      <c r="H303">
        <f t="shared" si="221"/>
        <v>0</v>
      </c>
      <c r="I303" s="16">
        <f t="shared" si="247"/>
        <v>0</v>
      </c>
      <c r="J303" s="19">
        <f t="shared" si="248"/>
        <v>0</v>
      </c>
      <c r="K303" s="19"/>
      <c r="L303" s="16">
        <f t="shared" si="222"/>
        <v>0</v>
      </c>
      <c r="M303" s="16">
        <f t="shared" ca="1" si="223"/>
        <v>0</v>
      </c>
      <c r="N303" s="16">
        <f t="shared" si="224"/>
        <v>0</v>
      </c>
      <c r="O303" s="16">
        <f t="shared" si="217"/>
        <v>0</v>
      </c>
      <c r="P303" s="16">
        <f t="shared" si="218"/>
        <v>0</v>
      </c>
      <c r="Q303" s="16">
        <f t="shared" ca="1" si="225"/>
        <v>0</v>
      </c>
      <c r="R303">
        <f t="shared" si="226"/>
        <v>0</v>
      </c>
      <c r="S303" s="16">
        <f t="shared" si="227"/>
        <v>0</v>
      </c>
      <c r="T303" s="21">
        <f t="shared" si="228"/>
        <v>0</v>
      </c>
      <c r="U303" s="16">
        <f t="shared" ca="1" si="229"/>
        <v>0</v>
      </c>
      <c r="V303" s="21">
        <f t="shared" ca="1" si="230"/>
        <v>0</v>
      </c>
      <c r="W303" s="16"/>
      <c r="X303" s="16">
        <f t="shared" si="249"/>
        <v>0</v>
      </c>
      <c r="Y303" s="16">
        <f t="shared" si="216"/>
        <v>0</v>
      </c>
      <c r="Z303" s="19">
        <f t="shared" si="231"/>
        <v>0</v>
      </c>
      <c r="AA303" s="15">
        <f t="shared" si="250"/>
        <v>0</v>
      </c>
      <c r="AB303" s="15">
        <f t="shared" si="251"/>
        <v>0</v>
      </c>
      <c r="AC303" s="15">
        <f t="shared" si="252"/>
        <v>0</v>
      </c>
      <c r="AD303" s="15">
        <f t="shared" si="253"/>
        <v>0</v>
      </c>
      <c r="AE303" s="15">
        <f t="shared" si="254"/>
        <v>0</v>
      </c>
      <c r="AF303" s="19">
        <f t="shared" si="255"/>
        <v>0</v>
      </c>
      <c r="AG303" s="20">
        <f t="shared" si="256"/>
        <v>0</v>
      </c>
      <c r="AH303" s="20"/>
      <c r="AI303" s="16">
        <f t="shared" si="232"/>
        <v>0</v>
      </c>
      <c r="AJ303" s="16">
        <f t="shared" si="268"/>
        <v>0</v>
      </c>
      <c r="AK303" s="16">
        <f t="shared" si="257"/>
        <v>0</v>
      </c>
      <c r="AL303" s="16">
        <f t="shared" ca="1" si="258"/>
        <v>0</v>
      </c>
      <c r="AM303" s="17">
        <f ca="1">IF($F$13,OFFSET(product_specs!$I$5,MIN(10,saving_model!BD303),saving_model!$F$15),0)</f>
        <v>0</v>
      </c>
      <c r="AN303" s="16">
        <f t="shared" si="233"/>
        <v>0</v>
      </c>
      <c r="AO303" s="16">
        <f t="shared" si="267"/>
        <v>0</v>
      </c>
      <c r="AP303" s="16">
        <f t="shared" si="234"/>
        <v>0</v>
      </c>
      <c r="AQ303" s="16">
        <f t="shared" si="259"/>
        <v>0</v>
      </c>
      <c r="AR303" s="16">
        <f t="shared" si="260"/>
        <v>0</v>
      </c>
      <c r="AS303" s="15">
        <f t="shared" si="235"/>
        <v>0</v>
      </c>
      <c r="AT303" s="24">
        <f t="shared" si="236"/>
        <v>0</v>
      </c>
      <c r="AU303" s="15">
        <f t="shared" si="261"/>
        <v>0</v>
      </c>
      <c r="AV303" s="22">
        <f>return!Q287</f>
        <v>3.8989813163370357E-4</v>
      </c>
      <c r="AW303" s="7">
        <f t="shared" si="237"/>
        <v>1.2623859996856803</v>
      </c>
      <c r="AX303" s="7"/>
      <c r="AY303">
        <f t="shared" si="262"/>
        <v>0</v>
      </c>
      <c r="AZ303">
        <f t="shared" si="238"/>
        <v>0</v>
      </c>
      <c r="BA303">
        <f t="shared" si="239"/>
        <v>0</v>
      </c>
      <c r="BB303">
        <f t="shared" si="263"/>
        <v>0</v>
      </c>
      <c r="BD303">
        <f t="shared" si="240"/>
        <v>23</v>
      </c>
      <c r="BE303">
        <f t="shared" si="241"/>
        <v>5</v>
      </c>
      <c r="BF303">
        <f t="shared" si="264"/>
        <v>7.1602728308750585E-5</v>
      </c>
      <c r="BG303">
        <f>VLOOKUP(MIN(120,BH303),mortality!$B$4:$H$106,saving_model!BE303+2,FALSE)</f>
        <v>8.5889444170817581E-4</v>
      </c>
      <c r="BH303">
        <f t="shared" si="242"/>
        <v>43</v>
      </c>
      <c r="BI303" s="8">
        <f t="shared" si="265"/>
        <v>1.6821425527395739E-3</v>
      </c>
      <c r="BJ303" s="6">
        <f>VLOOKUP(saving_model!BD303,lapse!$B$4:$C$134,2,FALSE)</f>
        <v>0.02</v>
      </c>
      <c r="BL303">
        <f>discount_curve!K288</f>
        <v>0.72664032780678922</v>
      </c>
    </row>
    <row r="304" spans="1:64" x14ac:dyDescent="0.55000000000000004">
      <c r="A304">
        <f t="shared" si="266"/>
        <v>282</v>
      </c>
      <c r="B304" s="16">
        <f t="shared" ca="1" si="243"/>
        <v>0</v>
      </c>
      <c r="C304" s="16">
        <f t="shared" si="219"/>
        <v>0</v>
      </c>
      <c r="D304">
        <f t="shared" si="244"/>
        <v>0</v>
      </c>
      <c r="E304">
        <f t="shared" ca="1" si="245"/>
        <v>0</v>
      </c>
      <c r="F304" s="19">
        <f t="shared" si="246"/>
        <v>0</v>
      </c>
      <c r="G304">
        <f t="shared" si="220"/>
        <v>0</v>
      </c>
      <c r="H304">
        <f t="shared" si="221"/>
        <v>0</v>
      </c>
      <c r="I304" s="16">
        <f t="shared" si="247"/>
        <v>0</v>
      </c>
      <c r="J304" s="19">
        <f t="shared" si="248"/>
        <v>0</v>
      </c>
      <c r="K304" s="19"/>
      <c r="L304" s="16">
        <f t="shared" si="222"/>
        <v>0</v>
      </c>
      <c r="M304" s="16">
        <f t="shared" ca="1" si="223"/>
        <v>0</v>
      </c>
      <c r="N304" s="16">
        <f t="shared" si="224"/>
        <v>0</v>
      </c>
      <c r="O304" s="16">
        <f t="shared" si="217"/>
        <v>0</v>
      </c>
      <c r="P304" s="16">
        <f t="shared" si="218"/>
        <v>0</v>
      </c>
      <c r="Q304" s="16">
        <f t="shared" ca="1" si="225"/>
        <v>0</v>
      </c>
      <c r="R304">
        <f t="shared" si="226"/>
        <v>0</v>
      </c>
      <c r="S304" s="16">
        <f t="shared" si="227"/>
        <v>0</v>
      </c>
      <c r="T304" s="21">
        <f t="shared" si="228"/>
        <v>0</v>
      </c>
      <c r="U304" s="16">
        <f t="shared" ca="1" si="229"/>
        <v>0</v>
      </c>
      <c r="V304" s="21">
        <f t="shared" ca="1" si="230"/>
        <v>0</v>
      </c>
      <c r="W304" s="16"/>
      <c r="X304" s="16">
        <f t="shared" si="249"/>
        <v>0</v>
      </c>
      <c r="Y304" s="16">
        <f t="shared" si="216"/>
        <v>0</v>
      </c>
      <c r="Z304" s="19">
        <f t="shared" si="231"/>
        <v>0</v>
      </c>
      <c r="AA304" s="15">
        <f t="shared" si="250"/>
        <v>0</v>
      </c>
      <c r="AB304" s="15">
        <f t="shared" si="251"/>
        <v>0</v>
      </c>
      <c r="AC304" s="15">
        <f t="shared" si="252"/>
        <v>0</v>
      </c>
      <c r="AD304" s="15">
        <f t="shared" si="253"/>
        <v>0</v>
      </c>
      <c r="AE304" s="15">
        <f t="shared" si="254"/>
        <v>0</v>
      </c>
      <c r="AF304" s="19">
        <f t="shared" si="255"/>
        <v>0</v>
      </c>
      <c r="AG304" s="20">
        <f t="shared" si="256"/>
        <v>0</v>
      </c>
      <c r="AH304" s="20"/>
      <c r="AI304" s="16">
        <f t="shared" si="232"/>
        <v>0</v>
      </c>
      <c r="AJ304" s="16">
        <f t="shared" si="268"/>
        <v>0</v>
      </c>
      <c r="AK304" s="16">
        <f t="shared" si="257"/>
        <v>0</v>
      </c>
      <c r="AL304" s="16">
        <f t="shared" ca="1" si="258"/>
        <v>0</v>
      </c>
      <c r="AM304" s="17">
        <f ca="1">IF($F$13,OFFSET(product_specs!$I$5,MIN(10,saving_model!BD304),saving_model!$F$15),0)</f>
        <v>0</v>
      </c>
      <c r="AN304" s="16">
        <f t="shared" si="233"/>
        <v>0</v>
      </c>
      <c r="AO304" s="16">
        <f t="shared" si="267"/>
        <v>0</v>
      </c>
      <c r="AP304" s="16">
        <f t="shared" si="234"/>
        <v>0</v>
      </c>
      <c r="AQ304" s="16">
        <f t="shared" si="259"/>
        <v>0</v>
      </c>
      <c r="AR304" s="16">
        <f t="shared" si="260"/>
        <v>0</v>
      </c>
      <c r="AS304" s="15">
        <f t="shared" si="235"/>
        <v>0</v>
      </c>
      <c r="AT304" s="24">
        <f t="shared" si="236"/>
        <v>0</v>
      </c>
      <c r="AU304" s="15">
        <f t="shared" si="261"/>
        <v>0</v>
      </c>
      <c r="AV304" s="22">
        <f>return!Q288</f>
        <v>-5.4098565185944913E-4</v>
      </c>
      <c r="AW304" s="7">
        <f t="shared" si="237"/>
        <v>1.2634331969874366</v>
      </c>
      <c r="AX304" s="7"/>
      <c r="AY304">
        <f t="shared" si="262"/>
        <v>0</v>
      </c>
      <c r="AZ304">
        <f t="shared" si="238"/>
        <v>0</v>
      </c>
      <c r="BA304">
        <f t="shared" si="239"/>
        <v>0</v>
      </c>
      <c r="BB304">
        <f t="shared" si="263"/>
        <v>0</v>
      </c>
      <c r="BD304">
        <f t="shared" si="240"/>
        <v>23</v>
      </c>
      <c r="BE304">
        <f t="shared" si="241"/>
        <v>5</v>
      </c>
      <c r="BF304">
        <f t="shared" si="264"/>
        <v>7.1602728308750585E-5</v>
      </c>
      <c r="BG304">
        <f>VLOOKUP(MIN(120,BH304),mortality!$B$4:$H$106,saving_model!BE304+2,FALSE)</f>
        <v>8.5889444170817581E-4</v>
      </c>
      <c r="BH304">
        <f t="shared" si="242"/>
        <v>43</v>
      </c>
      <c r="BI304" s="8">
        <f t="shared" si="265"/>
        <v>1.6821425527395739E-3</v>
      </c>
      <c r="BJ304" s="6">
        <f>VLOOKUP(saving_model!BD304,lapse!$B$4:$C$134,2,FALSE)</f>
        <v>0.02</v>
      </c>
      <c r="BL304">
        <f>discount_curve!K289</f>
        <v>0.72581505500079468</v>
      </c>
    </row>
    <row r="305" spans="1:64" x14ac:dyDescent="0.55000000000000004">
      <c r="A305">
        <f t="shared" si="266"/>
        <v>283</v>
      </c>
      <c r="B305" s="16">
        <f t="shared" ca="1" si="243"/>
        <v>0</v>
      </c>
      <c r="C305" s="16">
        <f t="shared" si="219"/>
        <v>0</v>
      </c>
      <c r="D305">
        <f t="shared" si="244"/>
        <v>0</v>
      </c>
      <c r="E305">
        <f t="shared" ca="1" si="245"/>
        <v>0</v>
      </c>
      <c r="F305" s="19">
        <f t="shared" si="246"/>
        <v>0</v>
      </c>
      <c r="G305">
        <f t="shared" si="220"/>
        <v>0</v>
      </c>
      <c r="H305">
        <f t="shared" si="221"/>
        <v>0</v>
      </c>
      <c r="I305" s="16">
        <f t="shared" si="247"/>
        <v>0</v>
      </c>
      <c r="J305" s="19">
        <f t="shared" si="248"/>
        <v>0</v>
      </c>
      <c r="K305" s="19"/>
      <c r="L305" s="16">
        <f t="shared" si="222"/>
        <v>0</v>
      </c>
      <c r="M305" s="16">
        <f t="shared" ca="1" si="223"/>
        <v>0</v>
      </c>
      <c r="N305" s="16">
        <f t="shared" si="224"/>
        <v>0</v>
      </c>
      <c r="O305" s="16">
        <f t="shared" si="217"/>
        <v>0</v>
      </c>
      <c r="P305" s="16">
        <f t="shared" si="218"/>
        <v>0</v>
      </c>
      <c r="Q305" s="16">
        <f t="shared" ca="1" si="225"/>
        <v>0</v>
      </c>
      <c r="R305">
        <f t="shared" si="226"/>
        <v>0</v>
      </c>
      <c r="S305" s="16">
        <f t="shared" si="227"/>
        <v>0</v>
      </c>
      <c r="T305" s="21">
        <f t="shared" si="228"/>
        <v>0</v>
      </c>
      <c r="U305" s="16">
        <f t="shared" ca="1" si="229"/>
        <v>0</v>
      </c>
      <c r="V305" s="21">
        <f t="shared" ca="1" si="230"/>
        <v>0</v>
      </c>
      <c r="W305" s="16"/>
      <c r="X305" s="16">
        <f t="shared" si="249"/>
        <v>0</v>
      </c>
      <c r="Y305" s="16">
        <f t="shared" si="216"/>
        <v>0</v>
      </c>
      <c r="Z305" s="19">
        <f t="shared" si="231"/>
        <v>0</v>
      </c>
      <c r="AA305" s="15">
        <f t="shared" si="250"/>
        <v>0</v>
      </c>
      <c r="AB305" s="15">
        <f t="shared" si="251"/>
        <v>0</v>
      </c>
      <c r="AC305" s="15">
        <f t="shared" si="252"/>
        <v>0</v>
      </c>
      <c r="AD305" s="15">
        <f t="shared" si="253"/>
        <v>0</v>
      </c>
      <c r="AE305" s="15">
        <f t="shared" si="254"/>
        <v>0</v>
      </c>
      <c r="AF305" s="19">
        <f t="shared" si="255"/>
        <v>0</v>
      </c>
      <c r="AG305" s="20">
        <f t="shared" si="256"/>
        <v>0</v>
      </c>
      <c r="AH305" s="20"/>
      <c r="AI305" s="16">
        <f t="shared" si="232"/>
        <v>0</v>
      </c>
      <c r="AJ305" s="16">
        <f t="shared" si="268"/>
        <v>0</v>
      </c>
      <c r="AK305" s="16">
        <f t="shared" si="257"/>
        <v>0</v>
      </c>
      <c r="AL305" s="16">
        <f t="shared" ca="1" si="258"/>
        <v>0</v>
      </c>
      <c r="AM305" s="17">
        <f ca="1">IF($F$13,OFFSET(product_specs!$I$5,MIN(10,saving_model!BD305),saving_model!$F$15),0)</f>
        <v>0</v>
      </c>
      <c r="AN305" s="16">
        <f t="shared" si="233"/>
        <v>0</v>
      </c>
      <c r="AO305" s="16">
        <f t="shared" si="267"/>
        <v>0</v>
      </c>
      <c r="AP305" s="16">
        <f t="shared" si="234"/>
        <v>0</v>
      </c>
      <c r="AQ305" s="16">
        <f t="shared" si="259"/>
        <v>0</v>
      </c>
      <c r="AR305" s="16">
        <f t="shared" si="260"/>
        <v>0</v>
      </c>
      <c r="AS305" s="15">
        <f t="shared" si="235"/>
        <v>0</v>
      </c>
      <c r="AT305" s="24">
        <f t="shared" si="236"/>
        <v>0</v>
      </c>
      <c r="AU305" s="15">
        <f t="shared" si="261"/>
        <v>0</v>
      </c>
      <c r="AV305" s="22">
        <f>return!Q289</f>
        <v>2.9378835530355918E-3</v>
      </c>
      <c r="AW305" s="7">
        <f t="shared" si="237"/>
        <v>1.2644812629792679</v>
      </c>
      <c r="AX305" s="7"/>
      <c r="AY305">
        <f t="shared" si="262"/>
        <v>0</v>
      </c>
      <c r="AZ305">
        <f t="shared" si="238"/>
        <v>0</v>
      </c>
      <c r="BA305">
        <f t="shared" si="239"/>
        <v>0</v>
      </c>
      <c r="BB305">
        <f t="shared" si="263"/>
        <v>0</v>
      </c>
      <c r="BD305">
        <f t="shared" si="240"/>
        <v>23</v>
      </c>
      <c r="BE305">
        <f t="shared" si="241"/>
        <v>5</v>
      </c>
      <c r="BF305">
        <f t="shared" si="264"/>
        <v>7.1602728308750585E-5</v>
      </c>
      <c r="BG305">
        <f>VLOOKUP(MIN(120,BH305),mortality!$B$4:$H$106,saving_model!BE305+2,FALSE)</f>
        <v>8.5889444170817581E-4</v>
      </c>
      <c r="BH305">
        <f t="shared" si="242"/>
        <v>43</v>
      </c>
      <c r="BI305" s="8">
        <f t="shared" si="265"/>
        <v>1.6821425527395739E-3</v>
      </c>
      <c r="BJ305" s="6">
        <f>VLOOKUP(saving_model!BD305,lapse!$B$4:$C$134,2,FALSE)</f>
        <v>0.02</v>
      </c>
      <c r="BL305">
        <f>discount_curve!K290</f>
        <v>0.7249907194882288</v>
      </c>
    </row>
    <row r="306" spans="1:64" x14ac:dyDescent="0.55000000000000004">
      <c r="A306">
        <f t="shared" si="266"/>
        <v>284</v>
      </c>
      <c r="B306" s="16">
        <f t="shared" ca="1" si="243"/>
        <v>0</v>
      </c>
      <c r="C306" s="16">
        <f t="shared" si="219"/>
        <v>0</v>
      </c>
      <c r="D306">
        <f t="shared" si="244"/>
        <v>0</v>
      </c>
      <c r="E306">
        <f t="shared" ca="1" si="245"/>
        <v>0</v>
      </c>
      <c r="F306" s="19">
        <f t="shared" si="246"/>
        <v>0</v>
      </c>
      <c r="G306">
        <f t="shared" si="220"/>
        <v>0</v>
      </c>
      <c r="H306">
        <f t="shared" si="221"/>
        <v>0</v>
      </c>
      <c r="I306" s="16">
        <f t="shared" si="247"/>
        <v>0</v>
      </c>
      <c r="J306" s="19">
        <f t="shared" si="248"/>
        <v>0</v>
      </c>
      <c r="K306" s="19"/>
      <c r="L306" s="16">
        <f t="shared" si="222"/>
        <v>0</v>
      </c>
      <c r="M306" s="16">
        <f t="shared" ca="1" si="223"/>
        <v>0</v>
      </c>
      <c r="N306" s="16">
        <f t="shared" si="224"/>
        <v>0</v>
      </c>
      <c r="O306" s="16">
        <f t="shared" si="217"/>
        <v>0</v>
      </c>
      <c r="P306" s="16">
        <f t="shared" si="218"/>
        <v>0</v>
      </c>
      <c r="Q306" s="16">
        <f t="shared" ca="1" si="225"/>
        <v>0</v>
      </c>
      <c r="R306">
        <f t="shared" si="226"/>
        <v>0</v>
      </c>
      <c r="S306" s="16">
        <f t="shared" si="227"/>
        <v>0</v>
      </c>
      <c r="T306" s="21">
        <f t="shared" si="228"/>
        <v>0</v>
      </c>
      <c r="U306" s="16">
        <f t="shared" ca="1" si="229"/>
        <v>0</v>
      </c>
      <c r="V306" s="21">
        <f t="shared" ca="1" si="230"/>
        <v>0</v>
      </c>
      <c r="W306" s="16"/>
      <c r="X306" s="16">
        <f t="shared" si="249"/>
        <v>0</v>
      </c>
      <c r="Y306" s="16">
        <f t="shared" si="216"/>
        <v>0</v>
      </c>
      <c r="Z306" s="19">
        <f t="shared" si="231"/>
        <v>0</v>
      </c>
      <c r="AA306" s="15">
        <f t="shared" si="250"/>
        <v>0</v>
      </c>
      <c r="AB306" s="15">
        <f t="shared" si="251"/>
        <v>0</v>
      </c>
      <c r="AC306" s="15">
        <f t="shared" si="252"/>
        <v>0</v>
      </c>
      <c r="AD306" s="15">
        <f t="shared" si="253"/>
        <v>0</v>
      </c>
      <c r="AE306" s="15">
        <f t="shared" si="254"/>
        <v>0</v>
      </c>
      <c r="AF306" s="19">
        <f t="shared" si="255"/>
        <v>0</v>
      </c>
      <c r="AG306" s="20">
        <f t="shared" si="256"/>
        <v>0</v>
      </c>
      <c r="AH306" s="20"/>
      <c r="AI306" s="16">
        <f t="shared" si="232"/>
        <v>0</v>
      </c>
      <c r="AJ306" s="16">
        <f t="shared" si="268"/>
        <v>0</v>
      </c>
      <c r="AK306" s="16">
        <f t="shared" si="257"/>
        <v>0</v>
      </c>
      <c r="AL306" s="16">
        <f t="shared" ca="1" si="258"/>
        <v>0</v>
      </c>
      <c r="AM306" s="17">
        <f ca="1">IF($F$13,OFFSET(product_specs!$I$5,MIN(10,saving_model!BD306),saving_model!$F$15),0)</f>
        <v>0</v>
      </c>
      <c r="AN306" s="16">
        <f t="shared" si="233"/>
        <v>0</v>
      </c>
      <c r="AO306" s="16">
        <f t="shared" si="267"/>
        <v>0</v>
      </c>
      <c r="AP306" s="16">
        <f t="shared" si="234"/>
        <v>0</v>
      </c>
      <c r="AQ306" s="16">
        <f t="shared" si="259"/>
        <v>0</v>
      </c>
      <c r="AR306" s="16">
        <f t="shared" si="260"/>
        <v>0</v>
      </c>
      <c r="AS306" s="15">
        <f t="shared" si="235"/>
        <v>0</v>
      </c>
      <c r="AT306" s="24">
        <f t="shared" si="236"/>
        <v>0</v>
      </c>
      <c r="AU306" s="15">
        <f t="shared" si="261"/>
        <v>0</v>
      </c>
      <c r="AV306" s="22">
        <f>return!Q290</f>
        <v>-1.6441998055462648E-2</v>
      </c>
      <c r="AW306" s="7">
        <f t="shared" si="237"/>
        <v>1.2655301983817857</v>
      </c>
      <c r="AX306" s="7"/>
      <c r="AY306">
        <f t="shared" si="262"/>
        <v>0</v>
      </c>
      <c r="AZ306">
        <f t="shared" si="238"/>
        <v>0</v>
      </c>
      <c r="BA306">
        <f t="shared" si="239"/>
        <v>0</v>
      </c>
      <c r="BB306">
        <f t="shared" si="263"/>
        <v>0</v>
      </c>
      <c r="BD306">
        <f t="shared" si="240"/>
        <v>23</v>
      </c>
      <c r="BE306">
        <f t="shared" si="241"/>
        <v>5</v>
      </c>
      <c r="BF306">
        <f t="shared" si="264"/>
        <v>7.1602728308750585E-5</v>
      </c>
      <c r="BG306">
        <f>VLOOKUP(MIN(120,BH306),mortality!$B$4:$H$106,saving_model!BE306+2,FALSE)</f>
        <v>8.5889444170817581E-4</v>
      </c>
      <c r="BH306">
        <f t="shared" si="242"/>
        <v>43</v>
      </c>
      <c r="BI306" s="8">
        <f t="shared" si="265"/>
        <v>1.6821425527395739E-3</v>
      </c>
      <c r="BJ306" s="6">
        <f>VLOOKUP(saving_model!BD306,lapse!$B$4:$C$134,2,FALSE)</f>
        <v>0.02</v>
      </c>
      <c r="BL306">
        <f>discount_curve!K291</f>
        <v>0.72416732020457208</v>
      </c>
    </row>
    <row r="307" spans="1:64" x14ac:dyDescent="0.55000000000000004">
      <c r="A307">
        <f t="shared" si="266"/>
        <v>285</v>
      </c>
      <c r="B307" s="16">
        <f t="shared" ca="1" si="243"/>
        <v>0</v>
      </c>
      <c r="C307" s="16">
        <f t="shared" si="219"/>
        <v>0</v>
      </c>
      <c r="D307">
        <f t="shared" si="244"/>
        <v>0</v>
      </c>
      <c r="E307">
        <f t="shared" ca="1" si="245"/>
        <v>0</v>
      </c>
      <c r="F307" s="19">
        <f t="shared" si="246"/>
        <v>0</v>
      </c>
      <c r="G307">
        <f t="shared" si="220"/>
        <v>0</v>
      </c>
      <c r="H307">
        <f t="shared" si="221"/>
        <v>0</v>
      </c>
      <c r="I307" s="16">
        <f t="shared" si="247"/>
        <v>0</v>
      </c>
      <c r="J307" s="19">
        <f t="shared" si="248"/>
        <v>0</v>
      </c>
      <c r="K307" s="19"/>
      <c r="L307" s="16">
        <f t="shared" si="222"/>
        <v>0</v>
      </c>
      <c r="M307" s="16">
        <f t="shared" ca="1" si="223"/>
        <v>0</v>
      </c>
      <c r="N307" s="16">
        <f t="shared" si="224"/>
        <v>0</v>
      </c>
      <c r="O307" s="16">
        <f t="shared" si="217"/>
        <v>0</v>
      </c>
      <c r="P307" s="16">
        <f t="shared" si="218"/>
        <v>0</v>
      </c>
      <c r="Q307" s="16">
        <f t="shared" ca="1" si="225"/>
        <v>0</v>
      </c>
      <c r="R307">
        <f t="shared" si="226"/>
        <v>0</v>
      </c>
      <c r="S307" s="16">
        <f t="shared" si="227"/>
        <v>0</v>
      </c>
      <c r="T307" s="21">
        <f t="shared" si="228"/>
        <v>0</v>
      </c>
      <c r="U307" s="16">
        <f t="shared" ca="1" si="229"/>
        <v>0</v>
      </c>
      <c r="V307" s="21">
        <f t="shared" ca="1" si="230"/>
        <v>0</v>
      </c>
      <c r="W307" s="16"/>
      <c r="X307" s="16">
        <f t="shared" si="249"/>
        <v>0</v>
      </c>
      <c r="Y307" s="16">
        <f t="shared" si="216"/>
        <v>0</v>
      </c>
      <c r="Z307" s="19">
        <f t="shared" si="231"/>
        <v>0</v>
      </c>
      <c r="AA307" s="15">
        <f t="shared" si="250"/>
        <v>0</v>
      </c>
      <c r="AB307" s="15">
        <f t="shared" si="251"/>
        <v>0</v>
      </c>
      <c r="AC307" s="15">
        <f t="shared" si="252"/>
        <v>0</v>
      </c>
      <c r="AD307" s="15">
        <f t="shared" si="253"/>
        <v>0</v>
      </c>
      <c r="AE307" s="15">
        <f t="shared" si="254"/>
        <v>0</v>
      </c>
      <c r="AF307" s="19">
        <f t="shared" si="255"/>
        <v>0</v>
      </c>
      <c r="AG307" s="20">
        <f t="shared" si="256"/>
        <v>0</v>
      </c>
      <c r="AH307" s="20"/>
      <c r="AI307" s="16">
        <f t="shared" si="232"/>
        <v>0</v>
      </c>
      <c r="AJ307" s="16">
        <f t="shared" si="268"/>
        <v>0</v>
      </c>
      <c r="AK307" s="16">
        <f t="shared" si="257"/>
        <v>0</v>
      </c>
      <c r="AL307" s="16">
        <f t="shared" ca="1" si="258"/>
        <v>0</v>
      </c>
      <c r="AM307" s="17">
        <f ca="1">IF($F$13,OFFSET(product_specs!$I$5,MIN(10,saving_model!BD307),saving_model!$F$15),0)</f>
        <v>0</v>
      </c>
      <c r="AN307" s="16">
        <f t="shared" si="233"/>
        <v>0</v>
      </c>
      <c r="AO307" s="16">
        <f t="shared" si="267"/>
        <v>0</v>
      </c>
      <c r="AP307" s="16">
        <f t="shared" si="234"/>
        <v>0</v>
      </c>
      <c r="AQ307" s="16">
        <f t="shared" si="259"/>
        <v>0</v>
      </c>
      <c r="AR307" s="16">
        <f t="shared" si="260"/>
        <v>0</v>
      </c>
      <c r="AS307" s="15">
        <f t="shared" si="235"/>
        <v>0</v>
      </c>
      <c r="AT307" s="24">
        <f t="shared" si="236"/>
        <v>0</v>
      </c>
      <c r="AU307" s="15">
        <f t="shared" si="261"/>
        <v>0</v>
      </c>
      <c r="AV307" s="22">
        <f>return!Q291</f>
        <v>-5.6500724839417815E-3</v>
      </c>
      <c r="AW307" s="7">
        <f t="shared" si="237"/>
        <v>1.2665800039161994</v>
      </c>
      <c r="AX307" s="7"/>
      <c r="AY307">
        <f t="shared" si="262"/>
        <v>0</v>
      </c>
      <c r="AZ307">
        <f t="shared" si="238"/>
        <v>0</v>
      </c>
      <c r="BA307">
        <f t="shared" si="239"/>
        <v>0</v>
      </c>
      <c r="BB307">
        <f t="shared" si="263"/>
        <v>0</v>
      </c>
      <c r="BD307">
        <f t="shared" si="240"/>
        <v>23</v>
      </c>
      <c r="BE307">
        <f t="shared" si="241"/>
        <v>5</v>
      </c>
      <c r="BF307">
        <f t="shared" si="264"/>
        <v>7.1602728308750585E-5</v>
      </c>
      <c r="BG307">
        <f>VLOOKUP(MIN(120,BH307),mortality!$B$4:$H$106,saving_model!BE307+2,FALSE)</f>
        <v>8.5889444170817581E-4</v>
      </c>
      <c r="BH307">
        <f t="shared" si="242"/>
        <v>43</v>
      </c>
      <c r="BI307" s="8">
        <f t="shared" si="265"/>
        <v>1.6821425527395739E-3</v>
      </c>
      <c r="BJ307" s="6">
        <f>VLOOKUP(saving_model!BD307,lapse!$B$4:$C$134,2,FALSE)</f>
        <v>0.02</v>
      </c>
      <c r="BL307">
        <f>discount_curve!K292</f>
        <v>0.72334485608651433</v>
      </c>
    </row>
    <row r="308" spans="1:64" x14ac:dyDescent="0.55000000000000004">
      <c r="A308">
        <f t="shared" si="266"/>
        <v>286</v>
      </c>
      <c r="B308" s="16">
        <f t="shared" ca="1" si="243"/>
        <v>0</v>
      </c>
      <c r="C308" s="16">
        <f t="shared" si="219"/>
        <v>0</v>
      </c>
      <c r="D308">
        <f t="shared" si="244"/>
        <v>0</v>
      </c>
      <c r="E308">
        <f t="shared" ca="1" si="245"/>
        <v>0</v>
      </c>
      <c r="F308" s="19">
        <f t="shared" si="246"/>
        <v>0</v>
      </c>
      <c r="G308">
        <f t="shared" si="220"/>
        <v>0</v>
      </c>
      <c r="H308">
        <f t="shared" si="221"/>
        <v>0</v>
      </c>
      <c r="I308" s="16">
        <f t="shared" si="247"/>
        <v>0</v>
      </c>
      <c r="J308" s="19">
        <f t="shared" si="248"/>
        <v>0</v>
      </c>
      <c r="K308" s="19"/>
      <c r="L308" s="16">
        <f t="shared" si="222"/>
        <v>0</v>
      </c>
      <c r="M308" s="16">
        <f t="shared" ca="1" si="223"/>
        <v>0</v>
      </c>
      <c r="N308" s="16">
        <f t="shared" si="224"/>
        <v>0</v>
      </c>
      <c r="O308" s="16">
        <f t="shared" si="217"/>
        <v>0</v>
      </c>
      <c r="P308" s="16">
        <f t="shared" si="218"/>
        <v>0</v>
      </c>
      <c r="Q308" s="16">
        <f t="shared" ca="1" si="225"/>
        <v>0</v>
      </c>
      <c r="R308">
        <f t="shared" si="226"/>
        <v>0</v>
      </c>
      <c r="S308" s="16">
        <f t="shared" si="227"/>
        <v>0</v>
      </c>
      <c r="T308" s="21">
        <f t="shared" si="228"/>
        <v>0</v>
      </c>
      <c r="U308" s="16">
        <f t="shared" ca="1" si="229"/>
        <v>0</v>
      </c>
      <c r="V308" s="21">
        <f t="shared" ca="1" si="230"/>
        <v>0</v>
      </c>
      <c r="W308" s="16"/>
      <c r="X308" s="16">
        <f t="shared" si="249"/>
        <v>0</v>
      </c>
      <c r="Y308" s="16">
        <f t="shared" si="216"/>
        <v>0</v>
      </c>
      <c r="Z308" s="19">
        <f t="shared" si="231"/>
        <v>0</v>
      </c>
      <c r="AA308" s="15">
        <f t="shared" si="250"/>
        <v>0</v>
      </c>
      <c r="AB308" s="15">
        <f t="shared" si="251"/>
        <v>0</v>
      </c>
      <c r="AC308" s="15">
        <f t="shared" si="252"/>
        <v>0</v>
      </c>
      <c r="AD308" s="15">
        <f t="shared" si="253"/>
        <v>0</v>
      </c>
      <c r="AE308" s="15">
        <f t="shared" si="254"/>
        <v>0</v>
      </c>
      <c r="AF308" s="19">
        <f t="shared" si="255"/>
        <v>0</v>
      </c>
      <c r="AG308" s="20">
        <f t="shared" si="256"/>
        <v>0</v>
      </c>
      <c r="AH308" s="20"/>
      <c r="AI308" s="16">
        <f t="shared" si="232"/>
        <v>0</v>
      </c>
      <c r="AJ308" s="16">
        <f t="shared" si="268"/>
        <v>0</v>
      </c>
      <c r="AK308" s="16">
        <f t="shared" si="257"/>
        <v>0</v>
      </c>
      <c r="AL308" s="16">
        <f t="shared" ca="1" si="258"/>
        <v>0</v>
      </c>
      <c r="AM308" s="17">
        <f ca="1">IF($F$13,OFFSET(product_specs!$I$5,MIN(10,saving_model!BD308),saving_model!$F$15),0)</f>
        <v>0</v>
      </c>
      <c r="AN308" s="16">
        <f t="shared" si="233"/>
        <v>0</v>
      </c>
      <c r="AO308" s="16">
        <f t="shared" si="267"/>
        <v>0</v>
      </c>
      <c r="AP308" s="16">
        <f t="shared" si="234"/>
        <v>0</v>
      </c>
      <c r="AQ308" s="16">
        <f t="shared" si="259"/>
        <v>0</v>
      </c>
      <c r="AR308" s="16">
        <f t="shared" si="260"/>
        <v>0</v>
      </c>
      <c r="AS308" s="15">
        <f t="shared" si="235"/>
        <v>0</v>
      </c>
      <c r="AT308" s="24">
        <f t="shared" si="236"/>
        <v>0</v>
      </c>
      <c r="AU308" s="15">
        <f t="shared" si="261"/>
        <v>0</v>
      </c>
      <c r="AV308" s="22">
        <f>return!Q292</f>
        <v>6.0532834201569852E-3</v>
      </c>
      <c r="AW308" s="7">
        <f t="shared" si="237"/>
        <v>1.2676306803043167</v>
      </c>
      <c r="AX308" s="7"/>
      <c r="AY308">
        <f t="shared" si="262"/>
        <v>0</v>
      </c>
      <c r="AZ308">
        <f t="shared" si="238"/>
        <v>0</v>
      </c>
      <c r="BA308">
        <f t="shared" si="239"/>
        <v>0</v>
      </c>
      <c r="BB308">
        <f t="shared" si="263"/>
        <v>0</v>
      </c>
      <c r="BD308">
        <f t="shared" si="240"/>
        <v>23</v>
      </c>
      <c r="BE308">
        <f t="shared" si="241"/>
        <v>5</v>
      </c>
      <c r="BF308">
        <f t="shared" si="264"/>
        <v>7.1602728308750585E-5</v>
      </c>
      <c r="BG308">
        <f>VLOOKUP(MIN(120,BH308),mortality!$B$4:$H$106,saving_model!BE308+2,FALSE)</f>
        <v>8.5889444170817581E-4</v>
      </c>
      <c r="BH308">
        <f t="shared" si="242"/>
        <v>43</v>
      </c>
      <c r="BI308" s="8">
        <f t="shared" si="265"/>
        <v>1.6821425527395739E-3</v>
      </c>
      <c r="BJ308" s="6">
        <f>VLOOKUP(saving_model!BD308,lapse!$B$4:$C$134,2,FALSE)</f>
        <v>0.02</v>
      </c>
      <c r="BL308">
        <f>discount_curve!K293</f>
        <v>0.72252332607195269</v>
      </c>
    </row>
    <row r="309" spans="1:64" x14ac:dyDescent="0.55000000000000004">
      <c r="A309">
        <f t="shared" si="266"/>
        <v>287</v>
      </c>
      <c r="B309" s="16">
        <f t="shared" ca="1" si="243"/>
        <v>0</v>
      </c>
      <c r="C309" s="16">
        <f t="shared" si="219"/>
        <v>0</v>
      </c>
      <c r="D309">
        <f t="shared" si="244"/>
        <v>0</v>
      </c>
      <c r="E309">
        <f t="shared" ca="1" si="245"/>
        <v>0</v>
      </c>
      <c r="F309" s="19">
        <f t="shared" si="246"/>
        <v>0</v>
      </c>
      <c r="G309">
        <f t="shared" si="220"/>
        <v>0</v>
      </c>
      <c r="H309">
        <f t="shared" si="221"/>
        <v>0</v>
      </c>
      <c r="I309" s="16">
        <f t="shared" si="247"/>
        <v>0</v>
      </c>
      <c r="J309" s="19">
        <f t="shared" si="248"/>
        <v>0</v>
      </c>
      <c r="K309" s="19"/>
      <c r="L309" s="16">
        <f t="shared" si="222"/>
        <v>0</v>
      </c>
      <c r="M309" s="16">
        <f t="shared" ca="1" si="223"/>
        <v>0</v>
      </c>
      <c r="N309" s="16">
        <f t="shared" si="224"/>
        <v>0</v>
      </c>
      <c r="O309" s="16">
        <f t="shared" si="217"/>
        <v>0</v>
      </c>
      <c r="P309" s="16">
        <f t="shared" si="218"/>
        <v>0</v>
      </c>
      <c r="Q309" s="16">
        <f t="shared" ca="1" si="225"/>
        <v>0</v>
      </c>
      <c r="R309">
        <f t="shared" si="226"/>
        <v>0</v>
      </c>
      <c r="S309" s="16">
        <f t="shared" si="227"/>
        <v>0</v>
      </c>
      <c r="T309" s="21">
        <f t="shared" si="228"/>
        <v>0</v>
      </c>
      <c r="U309" s="16">
        <f t="shared" ca="1" si="229"/>
        <v>0</v>
      </c>
      <c r="V309" s="21">
        <f t="shared" ca="1" si="230"/>
        <v>0</v>
      </c>
      <c r="W309" s="16"/>
      <c r="X309" s="16">
        <f t="shared" si="249"/>
        <v>0</v>
      </c>
      <c r="Y309" s="16">
        <f t="shared" si="216"/>
        <v>0</v>
      </c>
      <c r="Z309" s="19">
        <f t="shared" si="231"/>
        <v>0</v>
      </c>
      <c r="AA309" s="15">
        <f t="shared" si="250"/>
        <v>0</v>
      </c>
      <c r="AB309" s="15">
        <f t="shared" si="251"/>
        <v>0</v>
      </c>
      <c r="AC309" s="15">
        <f t="shared" si="252"/>
        <v>0</v>
      </c>
      <c r="AD309" s="15">
        <f t="shared" si="253"/>
        <v>0</v>
      </c>
      <c r="AE309" s="15">
        <f t="shared" si="254"/>
        <v>0</v>
      </c>
      <c r="AF309" s="19">
        <f t="shared" si="255"/>
        <v>0</v>
      </c>
      <c r="AG309" s="20">
        <f t="shared" si="256"/>
        <v>0</v>
      </c>
      <c r="AH309" s="20"/>
      <c r="AI309" s="16">
        <f t="shared" si="232"/>
        <v>0</v>
      </c>
      <c r="AJ309" s="16">
        <f t="shared" si="268"/>
        <v>0</v>
      </c>
      <c r="AK309" s="16">
        <f t="shared" si="257"/>
        <v>0</v>
      </c>
      <c r="AL309" s="16">
        <f t="shared" ca="1" si="258"/>
        <v>0</v>
      </c>
      <c r="AM309" s="17">
        <f ca="1">IF($F$13,OFFSET(product_specs!$I$5,MIN(10,saving_model!BD309),saving_model!$F$15),0)</f>
        <v>0</v>
      </c>
      <c r="AN309" s="16">
        <f t="shared" si="233"/>
        <v>0</v>
      </c>
      <c r="AO309" s="16">
        <f t="shared" si="267"/>
        <v>0</v>
      </c>
      <c r="AP309" s="16">
        <f t="shared" si="234"/>
        <v>0</v>
      </c>
      <c r="AQ309" s="16">
        <f t="shared" si="259"/>
        <v>0</v>
      </c>
      <c r="AR309" s="16">
        <f t="shared" si="260"/>
        <v>0</v>
      </c>
      <c r="AS309" s="15">
        <f t="shared" si="235"/>
        <v>0</v>
      </c>
      <c r="AT309" s="24">
        <f t="shared" si="236"/>
        <v>0</v>
      </c>
      <c r="AU309" s="15">
        <f t="shared" si="261"/>
        <v>0</v>
      </c>
      <c r="AV309" s="22">
        <f>return!Q293</f>
        <v>9.712338007543897E-3</v>
      </c>
      <c r="AW309" s="7">
        <f t="shared" si="237"/>
        <v>1.2686822282685437</v>
      </c>
      <c r="AX309" s="7"/>
      <c r="AY309">
        <f t="shared" si="262"/>
        <v>0</v>
      </c>
      <c r="AZ309">
        <f t="shared" si="238"/>
        <v>0</v>
      </c>
      <c r="BA309">
        <f t="shared" si="239"/>
        <v>0</v>
      </c>
      <c r="BB309">
        <f t="shared" si="263"/>
        <v>0</v>
      </c>
      <c r="BD309">
        <f t="shared" si="240"/>
        <v>23</v>
      </c>
      <c r="BE309">
        <f t="shared" si="241"/>
        <v>5</v>
      </c>
      <c r="BF309">
        <f t="shared" si="264"/>
        <v>7.1602728308750585E-5</v>
      </c>
      <c r="BG309">
        <f>VLOOKUP(MIN(120,BH309),mortality!$B$4:$H$106,saving_model!BE309+2,FALSE)</f>
        <v>8.5889444170817581E-4</v>
      </c>
      <c r="BH309">
        <f t="shared" si="242"/>
        <v>43</v>
      </c>
      <c r="BI309" s="8">
        <f t="shared" si="265"/>
        <v>1.6821425527395739E-3</v>
      </c>
      <c r="BJ309" s="6">
        <f>VLOOKUP(saving_model!BD309,lapse!$B$4:$C$134,2,FALSE)</f>
        <v>0.02</v>
      </c>
      <c r="BL309">
        <f>discount_curve!K294</f>
        <v>0.72170272909999011</v>
      </c>
    </row>
    <row r="310" spans="1:64" x14ac:dyDescent="0.55000000000000004">
      <c r="A310">
        <f t="shared" si="266"/>
        <v>288</v>
      </c>
      <c r="B310" s="16">
        <f t="shared" ca="1" si="243"/>
        <v>0</v>
      </c>
      <c r="C310" s="16">
        <f t="shared" si="219"/>
        <v>0</v>
      </c>
      <c r="D310">
        <f t="shared" si="244"/>
        <v>0</v>
      </c>
      <c r="E310">
        <f t="shared" ca="1" si="245"/>
        <v>0</v>
      </c>
      <c r="F310" s="19">
        <f t="shared" si="246"/>
        <v>0</v>
      </c>
      <c r="G310">
        <f t="shared" si="220"/>
        <v>0</v>
      </c>
      <c r="H310">
        <f t="shared" si="221"/>
        <v>0</v>
      </c>
      <c r="I310" s="16">
        <f t="shared" si="247"/>
        <v>0</v>
      </c>
      <c r="J310" s="19">
        <f t="shared" si="248"/>
        <v>0</v>
      </c>
      <c r="K310" s="19"/>
      <c r="L310" s="16">
        <f t="shared" si="222"/>
        <v>0</v>
      </c>
      <c r="M310" s="16">
        <f t="shared" ca="1" si="223"/>
        <v>0</v>
      </c>
      <c r="N310" s="16">
        <f t="shared" si="224"/>
        <v>0</v>
      </c>
      <c r="O310" s="16">
        <f t="shared" si="217"/>
        <v>0</v>
      </c>
      <c r="P310" s="16">
        <f t="shared" si="218"/>
        <v>0</v>
      </c>
      <c r="Q310" s="16">
        <f t="shared" ca="1" si="225"/>
        <v>0</v>
      </c>
      <c r="R310">
        <f t="shared" si="226"/>
        <v>0</v>
      </c>
      <c r="S310" s="16">
        <f t="shared" si="227"/>
        <v>0</v>
      </c>
      <c r="T310" s="21">
        <f t="shared" si="228"/>
        <v>0</v>
      </c>
      <c r="U310" s="16">
        <f t="shared" ca="1" si="229"/>
        <v>0</v>
      </c>
      <c r="V310" s="21">
        <f t="shared" ca="1" si="230"/>
        <v>0</v>
      </c>
      <c r="W310" s="16"/>
      <c r="X310" s="16">
        <f t="shared" si="249"/>
        <v>0</v>
      </c>
      <c r="Y310" s="16">
        <f t="shared" si="216"/>
        <v>0</v>
      </c>
      <c r="Z310" s="19">
        <f t="shared" si="231"/>
        <v>0</v>
      </c>
      <c r="AA310" s="15">
        <f t="shared" si="250"/>
        <v>0</v>
      </c>
      <c r="AB310" s="15">
        <f t="shared" si="251"/>
        <v>0</v>
      </c>
      <c r="AC310" s="15">
        <f t="shared" si="252"/>
        <v>0</v>
      </c>
      <c r="AD310" s="15">
        <f t="shared" si="253"/>
        <v>0</v>
      </c>
      <c r="AE310" s="15">
        <f t="shared" si="254"/>
        <v>0</v>
      </c>
      <c r="AF310" s="19">
        <f t="shared" si="255"/>
        <v>0</v>
      </c>
      <c r="AG310" s="20">
        <f t="shared" si="256"/>
        <v>0</v>
      </c>
      <c r="AH310" s="20"/>
      <c r="AI310" s="16">
        <f t="shared" si="232"/>
        <v>0</v>
      </c>
      <c r="AJ310" s="16">
        <f t="shared" si="268"/>
        <v>0</v>
      </c>
      <c r="AK310" s="16">
        <f t="shared" si="257"/>
        <v>0</v>
      </c>
      <c r="AL310" s="16">
        <f t="shared" ca="1" si="258"/>
        <v>0</v>
      </c>
      <c r="AM310" s="17">
        <f ca="1">IF($F$13,OFFSET(product_specs!$I$5,MIN(10,saving_model!BD310),saving_model!$F$15),0)</f>
        <v>0</v>
      </c>
      <c r="AN310" s="16">
        <f t="shared" si="233"/>
        <v>0</v>
      </c>
      <c r="AO310" s="16">
        <f t="shared" si="267"/>
        <v>0</v>
      </c>
      <c r="AP310" s="16">
        <f t="shared" si="234"/>
        <v>0</v>
      </c>
      <c r="AQ310" s="16">
        <f t="shared" si="259"/>
        <v>0</v>
      </c>
      <c r="AR310" s="16">
        <f t="shared" si="260"/>
        <v>0</v>
      </c>
      <c r="AS310" s="15">
        <f t="shared" si="235"/>
        <v>0</v>
      </c>
      <c r="AT310" s="24">
        <f t="shared" si="236"/>
        <v>0</v>
      </c>
      <c r="AU310" s="15">
        <f t="shared" si="261"/>
        <v>0</v>
      </c>
      <c r="AV310" s="22">
        <f>return!Q294</f>
        <v>-2.3379010633961528E-4</v>
      </c>
      <c r="AW310" s="7">
        <f t="shared" si="237"/>
        <v>1.2697346485318861</v>
      </c>
      <c r="AX310" s="7"/>
      <c r="AY310">
        <f t="shared" si="262"/>
        <v>0</v>
      </c>
      <c r="AZ310">
        <f t="shared" si="238"/>
        <v>0</v>
      </c>
      <c r="BA310">
        <f t="shared" si="239"/>
        <v>0</v>
      </c>
      <c r="BB310">
        <f t="shared" si="263"/>
        <v>0</v>
      </c>
      <c r="BD310">
        <f t="shared" si="240"/>
        <v>24</v>
      </c>
      <c r="BE310">
        <f t="shared" si="241"/>
        <v>5</v>
      </c>
      <c r="BF310">
        <f t="shared" si="264"/>
        <v>7.5341742130197176E-5</v>
      </c>
      <c r="BG310">
        <f>VLOOKUP(MIN(120,BH310),mortality!$B$4:$H$106,saving_model!BE310+2,FALSE)</f>
        <v>9.0372635867901638E-4</v>
      </c>
      <c r="BH310">
        <f t="shared" si="242"/>
        <v>44</v>
      </c>
      <c r="BI310" s="8">
        <f t="shared" si="265"/>
        <v>1.6821425527395739E-3</v>
      </c>
      <c r="BJ310" s="6">
        <f>VLOOKUP(saving_model!BD310,lapse!$B$4:$C$134,2,FALSE)</f>
        <v>0.02</v>
      </c>
      <c r="BL310">
        <f>discount_curve!K295</f>
        <v>0.72156607555935115</v>
      </c>
    </row>
    <row r="311" spans="1:64" x14ac:dyDescent="0.55000000000000004">
      <c r="A311">
        <f t="shared" si="266"/>
        <v>289</v>
      </c>
      <c r="B311" s="16">
        <f t="shared" ca="1" si="243"/>
        <v>0</v>
      </c>
      <c r="C311" s="16">
        <f t="shared" si="219"/>
        <v>0</v>
      </c>
      <c r="D311">
        <f t="shared" si="244"/>
        <v>0</v>
      </c>
      <c r="E311">
        <f t="shared" ca="1" si="245"/>
        <v>0</v>
      </c>
      <c r="F311" s="19">
        <f t="shared" si="246"/>
        <v>0</v>
      </c>
      <c r="G311">
        <f t="shared" si="220"/>
        <v>0</v>
      </c>
      <c r="H311">
        <f t="shared" si="221"/>
        <v>0</v>
      </c>
      <c r="I311" s="16">
        <f t="shared" si="247"/>
        <v>0</v>
      </c>
      <c r="J311" s="19">
        <f t="shared" si="248"/>
        <v>0</v>
      </c>
      <c r="K311" s="19"/>
      <c r="L311" s="16">
        <f t="shared" si="222"/>
        <v>0</v>
      </c>
      <c r="M311" s="16">
        <f t="shared" ca="1" si="223"/>
        <v>0</v>
      </c>
      <c r="N311" s="16">
        <f t="shared" si="224"/>
        <v>0</v>
      </c>
      <c r="O311" s="16">
        <f t="shared" si="217"/>
        <v>0</v>
      </c>
      <c r="P311" s="16">
        <f t="shared" si="218"/>
        <v>0</v>
      </c>
      <c r="Q311" s="16">
        <f t="shared" ca="1" si="225"/>
        <v>0</v>
      </c>
      <c r="R311">
        <f t="shared" si="226"/>
        <v>0</v>
      </c>
      <c r="S311" s="16">
        <f t="shared" si="227"/>
        <v>0</v>
      </c>
      <c r="T311" s="21">
        <f t="shared" si="228"/>
        <v>0</v>
      </c>
      <c r="U311" s="16">
        <f t="shared" ca="1" si="229"/>
        <v>0</v>
      </c>
      <c r="V311" s="21">
        <f t="shared" ca="1" si="230"/>
        <v>0</v>
      </c>
      <c r="W311" s="16"/>
      <c r="X311" s="16">
        <f t="shared" si="249"/>
        <v>0</v>
      </c>
      <c r="Y311" s="16">
        <f t="shared" si="216"/>
        <v>0</v>
      </c>
      <c r="Z311" s="19">
        <f t="shared" si="231"/>
        <v>0</v>
      </c>
      <c r="AA311" s="15">
        <f t="shared" si="250"/>
        <v>0</v>
      </c>
      <c r="AB311" s="15">
        <f t="shared" si="251"/>
        <v>0</v>
      </c>
      <c r="AC311" s="15">
        <f t="shared" si="252"/>
        <v>0</v>
      </c>
      <c r="AD311" s="15">
        <f t="shared" si="253"/>
        <v>0</v>
      </c>
      <c r="AE311" s="15">
        <f t="shared" si="254"/>
        <v>0</v>
      </c>
      <c r="AF311" s="19">
        <f t="shared" si="255"/>
        <v>0</v>
      </c>
      <c r="AG311" s="20">
        <f t="shared" si="256"/>
        <v>0</v>
      </c>
      <c r="AH311" s="20"/>
      <c r="AI311" s="16">
        <f t="shared" si="232"/>
        <v>0</v>
      </c>
      <c r="AJ311" s="16">
        <f t="shared" si="268"/>
        <v>0</v>
      </c>
      <c r="AK311" s="16">
        <f t="shared" si="257"/>
        <v>0</v>
      </c>
      <c r="AL311" s="16">
        <f t="shared" ca="1" si="258"/>
        <v>0</v>
      </c>
      <c r="AM311" s="17">
        <f ca="1">IF($F$13,OFFSET(product_specs!$I$5,MIN(10,saving_model!BD311),saving_model!$F$15),0)</f>
        <v>0</v>
      </c>
      <c r="AN311" s="16">
        <f t="shared" si="233"/>
        <v>0</v>
      </c>
      <c r="AO311" s="16">
        <f t="shared" si="267"/>
        <v>0</v>
      </c>
      <c r="AP311" s="16">
        <f t="shared" si="234"/>
        <v>0</v>
      </c>
      <c r="AQ311" s="16">
        <f t="shared" si="259"/>
        <v>0</v>
      </c>
      <c r="AR311" s="16">
        <f t="shared" si="260"/>
        <v>0</v>
      </c>
      <c r="AS311" s="15">
        <f t="shared" si="235"/>
        <v>0</v>
      </c>
      <c r="AT311" s="24">
        <f t="shared" si="236"/>
        <v>0</v>
      </c>
      <c r="AU311" s="15">
        <f t="shared" si="261"/>
        <v>0</v>
      </c>
      <c r="AV311" s="22">
        <f>return!Q295</f>
        <v>-2.2406378879855637E-3</v>
      </c>
      <c r="AW311" s="7">
        <f t="shared" si="237"/>
        <v>1.2707879418179493</v>
      </c>
      <c r="AX311" s="7"/>
      <c r="AY311">
        <f t="shared" si="262"/>
        <v>0</v>
      </c>
      <c r="AZ311">
        <f t="shared" si="238"/>
        <v>0</v>
      </c>
      <c r="BA311">
        <f t="shared" si="239"/>
        <v>0</v>
      </c>
      <c r="BB311">
        <f t="shared" si="263"/>
        <v>0</v>
      </c>
      <c r="BD311">
        <f t="shared" si="240"/>
        <v>24</v>
      </c>
      <c r="BE311">
        <f t="shared" si="241"/>
        <v>5</v>
      </c>
      <c r="BF311">
        <f t="shared" si="264"/>
        <v>7.5341742130197176E-5</v>
      </c>
      <c r="BG311">
        <f>VLOOKUP(MIN(120,BH311),mortality!$B$4:$H$106,saving_model!BE311+2,FALSE)</f>
        <v>9.0372635867901638E-4</v>
      </c>
      <c r="BH311">
        <f t="shared" si="242"/>
        <v>44</v>
      </c>
      <c r="BI311" s="8">
        <f t="shared" si="265"/>
        <v>1.6821425527395739E-3</v>
      </c>
      <c r="BJ311" s="6">
        <f>VLOOKUP(saving_model!BD311,lapse!$B$4:$C$134,2,FALSE)</f>
        <v>0.02</v>
      </c>
      <c r="BL311">
        <f>discount_curve!K296</f>
        <v>0.72074893577267851</v>
      </c>
    </row>
    <row r="312" spans="1:64" x14ac:dyDescent="0.55000000000000004">
      <c r="A312">
        <f t="shared" si="266"/>
        <v>290</v>
      </c>
      <c r="B312" s="16">
        <f t="shared" ca="1" si="243"/>
        <v>0</v>
      </c>
      <c r="C312" s="16">
        <f t="shared" si="219"/>
        <v>0</v>
      </c>
      <c r="D312">
        <f t="shared" si="244"/>
        <v>0</v>
      </c>
      <c r="E312">
        <f t="shared" ca="1" si="245"/>
        <v>0</v>
      </c>
      <c r="F312" s="19">
        <f t="shared" si="246"/>
        <v>0</v>
      </c>
      <c r="G312">
        <f t="shared" si="220"/>
        <v>0</v>
      </c>
      <c r="H312">
        <f t="shared" si="221"/>
        <v>0</v>
      </c>
      <c r="I312" s="16">
        <f t="shared" si="247"/>
        <v>0</v>
      </c>
      <c r="J312" s="19">
        <f t="shared" si="248"/>
        <v>0</v>
      </c>
      <c r="K312" s="19"/>
      <c r="L312" s="16">
        <f t="shared" si="222"/>
        <v>0</v>
      </c>
      <c r="M312" s="16">
        <f t="shared" ca="1" si="223"/>
        <v>0</v>
      </c>
      <c r="N312" s="16">
        <f t="shared" si="224"/>
        <v>0</v>
      </c>
      <c r="O312" s="16">
        <f t="shared" si="217"/>
        <v>0</v>
      </c>
      <c r="P312" s="16">
        <f t="shared" si="218"/>
        <v>0</v>
      </c>
      <c r="Q312" s="16">
        <f t="shared" ca="1" si="225"/>
        <v>0</v>
      </c>
      <c r="R312">
        <f t="shared" si="226"/>
        <v>0</v>
      </c>
      <c r="S312" s="16">
        <f t="shared" si="227"/>
        <v>0</v>
      </c>
      <c r="T312" s="21">
        <f t="shared" si="228"/>
        <v>0</v>
      </c>
      <c r="U312" s="16">
        <f t="shared" ca="1" si="229"/>
        <v>0</v>
      </c>
      <c r="V312" s="21">
        <f t="shared" ca="1" si="230"/>
        <v>0</v>
      </c>
      <c r="W312" s="16"/>
      <c r="X312" s="16">
        <f t="shared" si="249"/>
        <v>0</v>
      </c>
      <c r="Y312" s="16">
        <f t="shared" si="216"/>
        <v>0</v>
      </c>
      <c r="Z312" s="19">
        <f t="shared" si="231"/>
        <v>0</v>
      </c>
      <c r="AA312" s="15">
        <f t="shared" si="250"/>
        <v>0</v>
      </c>
      <c r="AB312" s="15">
        <f t="shared" si="251"/>
        <v>0</v>
      </c>
      <c r="AC312" s="15">
        <f t="shared" si="252"/>
        <v>0</v>
      </c>
      <c r="AD312" s="15">
        <f t="shared" si="253"/>
        <v>0</v>
      </c>
      <c r="AE312" s="15">
        <f t="shared" si="254"/>
        <v>0</v>
      </c>
      <c r="AF312" s="19">
        <f t="shared" si="255"/>
        <v>0</v>
      </c>
      <c r="AG312" s="20">
        <f t="shared" si="256"/>
        <v>0</v>
      </c>
      <c r="AH312" s="20"/>
      <c r="AI312" s="16">
        <f t="shared" si="232"/>
        <v>0</v>
      </c>
      <c r="AJ312" s="16">
        <f t="shared" si="268"/>
        <v>0</v>
      </c>
      <c r="AK312" s="16">
        <f t="shared" si="257"/>
        <v>0</v>
      </c>
      <c r="AL312" s="16">
        <f t="shared" ca="1" si="258"/>
        <v>0</v>
      </c>
      <c r="AM312" s="17">
        <f ca="1">IF($F$13,OFFSET(product_specs!$I$5,MIN(10,saving_model!BD312),saving_model!$F$15),0)</f>
        <v>0</v>
      </c>
      <c r="AN312" s="16">
        <f t="shared" si="233"/>
        <v>0</v>
      </c>
      <c r="AO312" s="16">
        <f t="shared" si="267"/>
        <v>0</v>
      </c>
      <c r="AP312" s="16">
        <f t="shared" si="234"/>
        <v>0</v>
      </c>
      <c r="AQ312" s="16">
        <f t="shared" si="259"/>
        <v>0</v>
      </c>
      <c r="AR312" s="16">
        <f t="shared" si="260"/>
        <v>0</v>
      </c>
      <c r="AS312" s="15">
        <f t="shared" si="235"/>
        <v>0</v>
      </c>
      <c r="AT312" s="24">
        <f t="shared" si="236"/>
        <v>0</v>
      </c>
      <c r="AU312" s="15">
        <f t="shared" si="261"/>
        <v>0</v>
      </c>
      <c r="AV312" s="22">
        <f>return!Q296</f>
        <v>3.0445795296816236E-3</v>
      </c>
      <c r="AW312" s="7">
        <f t="shared" si="237"/>
        <v>1.2718421088509388</v>
      </c>
      <c r="AX312" s="7"/>
      <c r="AY312">
        <f t="shared" si="262"/>
        <v>0</v>
      </c>
      <c r="AZ312">
        <f t="shared" si="238"/>
        <v>0</v>
      </c>
      <c r="BA312">
        <f t="shared" si="239"/>
        <v>0</v>
      </c>
      <c r="BB312">
        <f t="shared" si="263"/>
        <v>0</v>
      </c>
      <c r="BD312">
        <f t="shared" si="240"/>
        <v>24</v>
      </c>
      <c r="BE312">
        <f t="shared" si="241"/>
        <v>5</v>
      </c>
      <c r="BF312">
        <f t="shared" si="264"/>
        <v>7.5341742130197176E-5</v>
      </c>
      <c r="BG312">
        <f>VLOOKUP(MIN(120,BH312),mortality!$B$4:$H$106,saving_model!BE312+2,FALSE)</f>
        <v>9.0372635867901638E-4</v>
      </c>
      <c r="BH312">
        <f t="shared" si="242"/>
        <v>44</v>
      </c>
      <c r="BI312" s="8">
        <f t="shared" si="265"/>
        <v>1.6821425527395739E-3</v>
      </c>
      <c r="BJ312" s="6">
        <f>VLOOKUP(saving_model!BD312,lapse!$B$4:$C$134,2,FALSE)</f>
        <v>0.02</v>
      </c>
      <c r="BL312">
        <f>discount_curve!K297</f>
        <v>0.71993272135854425</v>
      </c>
    </row>
    <row r="313" spans="1:64" x14ac:dyDescent="0.55000000000000004">
      <c r="A313">
        <f t="shared" si="266"/>
        <v>291</v>
      </c>
      <c r="B313" s="16">
        <f t="shared" ca="1" si="243"/>
        <v>0</v>
      </c>
      <c r="C313" s="16">
        <f t="shared" si="219"/>
        <v>0</v>
      </c>
      <c r="D313">
        <f t="shared" si="244"/>
        <v>0</v>
      </c>
      <c r="E313">
        <f t="shared" ca="1" si="245"/>
        <v>0</v>
      </c>
      <c r="F313" s="19">
        <f t="shared" si="246"/>
        <v>0</v>
      </c>
      <c r="G313">
        <f t="shared" si="220"/>
        <v>0</v>
      </c>
      <c r="H313">
        <f t="shared" si="221"/>
        <v>0</v>
      </c>
      <c r="I313" s="16">
        <f t="shared" si="247"/>
        <v>0</v>
      </c>
      <c r="J313" s="19">
        <f t="shared" si="248"/>
        <v>0</v>
      </c>
      <c r="K313" s="19"/>
      <c r="L313" s="16">
        <f t="shared" si="222"/>
        <v>0</v>
      </c>
      <c r="M313" s="16">
        <f t="shared" ca="1" si="223"/>
        <v>0</v>
      </c>
      <c r="N313" s="16">
        <f t="shared" si="224"/>
        <v>0</v>
      </c>
      <c r="O313" s="16">
        <f t="shared" si="217"/>
        <v>0</v>
      </c>
      <c r="P313" s="16">
        <f t="shared" si="218"/>
        <v>0</v>
      </c>
      <c r="Q313" s="16">
        <f t="shared" ca="1" si="225"/>
        <v>0</v>
      </c>
      <c r="R313">
        <f t="shared" si="226"/>
        <v>0</v>
      </c>
      <c r="S313" s="16">
        <f t="shared" si="227"/>
        <v>0</v>
      </c>
      <c r="T313" s="21">
        <f t="shared" si="228"/>
        <v>0</v>
      </c>
      <c r="U313" s="16">
        <f t="shared" ca="1" si="229"/>
        <v>0</v>
      </c>
      <c r="V313" s="21">
        <f t="shared" ca="1" si="230"/>
        <v>0</v>
      </c>
      <c r="W313" s="16"/>
      <c r="X313" s="16">
        <f t="shared" si="249"/>
        <v>0</v>
      </c>
      <c r="Y313" s="16">
        <f t="shared" si="216"/>
        <v>0</v>
      </c>
      <c r="Z313" s="19">
        <f t="shared" si="231"/>
        <v>0</v>
      </c>
      <c r="AA313" s="15">
        <f t="shared" si="250"/>
        <v>0</v>
      </c>
      <c r="AB313" s="15">
        <f t="shared" si="251"/>
        <v>0</v>
      </c>
      <c r="AC313" s="15">
        <f t="shared" si="252"/>
        <v>0</v>
      </c>
      <c r="AD313" s="15">
        <f t="shared" si="253"/>
        <v>0</v>
      </c>
      <c r="AE313" s="15">
        <f t="shared" si="254"/>
        <v>0</v>
      </c>
      <c r="AF313" s="19">
        <f t="shared" si="255"/>
        <v>0</v>
      </c>
      <c r="AG313" s="20">
        <f t="shared" si="256"/>
        <v>0</v>
      </c>
      <c r="AH313" s="20"/>
      <c r="AI313" s="16">
        <f t="shared" si="232"/>
        <v>0</v>
      </c>
      <c r="AJ313" s="16">
        <f t="shared" si="268"/>
        <v>0</v>
      </c>
      <c r="AK313" s="16">
        <f t="shared" si="257"/>
        <v>0</v>
      </c>
      <c r="AL313" s="16">
        <f t="shared" ca="1" si="258"/>
        <v>0</v>
      </c>
      <c r="AM313" s="17">
        <f ca="1">IF($F$13,OFFSET(product_specs!$I$5,MIN(10,saving_model!BD313),saving_model!$F$15),0)</f>
        <v>0</v>
      </c>
      <c r="AN313" s="16">
        <f t="shared" si="233"/>
        <v>0</v>
      </c>
      <c r="AO313" s="16">
        <f t="shared" si="267"/>
        <v>0</v>
      </c>
      <c r="AP313" s="16">
        <f t="shared" si="234"/>
        <v>0</v>
      </c>
      <c r="AQ313" s="16">
        <f t="shared" si="259"/>
        <v>0</v>
      </c>
      <c r="AR313" s="16">
        <f t="shared" si="260"/>
        <v>0</v>
      </c>
      <c r="AS313" s="15">
        <f t="shared" si="235"/>
        <v>0</v>
      </c>
      <c r="AT313" s="24">
        <f t="shared" si="236"/>
        <v>0</v>
      </c>
      <c r="AU313" s="15">
        <f t="shared" si="261"/>
        <v>0</v>
      </c>
      <c r="AV313" s="22">
        <f>return!Q297</f>
        <v>-6.0179654456001819E-3</v>
      </c>
      <c r="AW313" s="7">
        <f t="shared" si="237"/>
        <v>1.2728971503556612</v>
      </c>
      <c r="AX313" s="7"/>
      <c r="AY313">
        <f t="shared" si="262"/>
        <v>0</v>
      </c>
      <c r="AZ313">
        <f t="shared" si="238"/>
        <v>0</v>
      </c>
      <c r="BA313">
        <f t="shared" si="239"/>
        <v>0</v>
      </c>
      <c r="BB313">
        <f t="shared" si="263"/>
        <v>0</v>
      </c>
      <c r="BD313">
        <f t="shared" si="240"/>
        <v>24</v>
      </c>
      <c r="BE313">
        <f t="shared" si="241"/>
        <v>5</v>
      </c>
      <c r="BF313">
        <f t="shared" si="264"/>
        <v>7.5341742130197176E-5</v>
      </c>
      <c r="BG313">
        <f>VLOOKUP(MIN(120,BH313),mortality!$B$4:$H$106,saving_model!BE313+2,FALSE)</f>
        <v>9.0372635867901638E-4</v>
      </c>
      <c r="BH313">
        <f t="shared" si="242"/>
        <v>44</v>
      </c>
      <c r="BI313" s="8">
        <f t="shared" si="265"/>
        <v>1.6821425527395739E-3</v>
      </c>
      <c r="BJ313" s="6">
        <f>VLOOKUP(saving_model!BD313,lapse!$B$4:$C$134,2,FALSE)</f>
        <v>0.02</v>
      </c>
      <c r="BL313">
        <f>discount_curve!K298</f>
        <v>0.7191174312690074</v>
      </c>
    </row>
    <row r="314" spans="1:64" x14ac:dyDescent="0.55000000000000004">
      <c r="A314">
        <f t="shared" si="266"/>
        <v>292</v>
      </c>
      <c r="B314" s="16">
        <f t="shared" ca="1" si="243"/>
        <v>0</v>
      </c>
      <c r="C314" s="16">
        <f t="shared" si="219"/>
        <v>0</v>
      </c>
      <c r="D314">
        <f t="shared" si="244"/>
        <v>0</v>
      </c>
      <c r="E314">
        <f t="shared" ca="1" si="245"/>
        <v>0</v>
      </c>
      <c r="F314" s="19">
        <f t="shared" si="246"/>
        <v>0</v>
      </c>
      <c r="G314">
        <f t="shared" si="220"/>
        <v>0</v>
      </c>
      <c r="H314">
        <f t="shared" si="221"/>
        <v>0</v>
      </c>
      <c r="I314" s="16">
        <f t="shared" si="247"/>
        <v>0</v>
      </c>
      <c r="J314" s="19">
        <f t="shared" si="248"/>
        <v>0</v>
      </c>
      <c r="K314" s="19"/>
      <c r="L314" s="16">
        <f t="shared" si="222"/>
        <v>0</v>
      </c>
      <c r="M314" s="16">
        <f t="shared" ca="1" si="223"/>
        <v>0</v>
      </c>
      <c r="N314" s="16">
        <f t="shared" si="224"/>
        <v>0</v>
      </c>
      <c r="O314" s="16">
        <f t="shared" si="217"/>
        <v>0</v>
      </c>
      <c r="P314" s="16">
        <f t="shared" si="218"/>
        <v>0</v>
      </c>
      <c r="Q314" s="16">
        <f t="shared" ca="1" si="225"/>
        <v>0</v>
      </c>
      <c r="R314">
        <f t="shared" si="226"/>
        <v>0</v>
      </c>
      <c r="S314" s="16">
        <f t="shared" si="227"/>
        <v>0</v>
      </c>
      <c r="T314" s="21">
        <f t="shared" si="228"/>
        <v>0</v>
      </c>
      <c r="U314" s="16">
        <f t="shared" ca="1" si="229"/>
        <v>0</v>
      </c>
      <c r="V314" s="21">
        <f t="shared" ca="1" si="230"/>
        <v>0</v>
      </c>
      <c r="W314" s="16"/>
      <c r="X314" s="16">
        <f t="shared" si="249"/>
        <v>0</v>
      </c>
      <c r="Y314" s="16">
        <f t="shared" si="216"/>
        <v>0</v>
      </c>
      <c r="Z314" s="19">
        <f t="shared" si="231"/>
        <v>0</v>
      </c>
      <c r="AA314" s="15">
        <f t="shared" si="250"/>
        <v>0</v>
      </c>
      <c r="AB314" s="15">
        <f t="shared" si="251"/>
        <v>0</v>
      </c>
      <c r="AC314" s="15">
        <f t="shared" si="252"/>
        <v>0</v>
      </c>
      <c r="AD314" s="15">
        <f t="shared" si="253"/>
        <v>0</v>
      </c>
      <c r="AE314" s="15">
        <f t="shared" si="254"/>
        <v>0</v>
      </c>
      <c r="AF314" s="19">
        <f t="shared" si="255"/>
        <v>0</v>
      </c>
      <c r="AG314" s="20">
        <f t="shared" si="256"/>
        <v>0</v>
      </c>
      <c r="AH314" s="20"/>
      <c r="AI314" s="16">
        <f t="shared" si="232"/>
        <v>0</v>
      </c>
      <c r="AJ314" s="16">
        <f t="shared" si="268"/>
        <v>0</v>
      </c>
      <c r="AK314" s="16">
        <f t="shared" si="257"/>
        <v>0</v>
      </c>
      <c r="AL314" s="16">
        <f t="shared" ca="1" si="258"/>
        <v>0</v>
      </c>
      <c r="AM314" s="17">
        <f ca="1">IF($F$13,OFFSET(product_specs!$I$5,MIN(10,saving_model!BD314),saving_model!$F$15),0)</f>
        <v>0</v>
      </c>
      <c r="AN314" s="16">
        <f t="shared" si="233"/>
        <v>0</v>
      </c>
      <c r="AO314" s="16">
        <f t="shared" si="267"/>
        <v>0</v>
      </c>
      <c r="AP314" s="16">
        <f t="shared" si="234"/>
        <v>0</v>
      </c>
      <c r="AQ314" s="16">
        <f t="shared" si="259"/>
        <v>0</v>
      </c>
      <c r="AR314" s="16">
        <f t="shared" si="260"/>
        <v>0</v>
      </c>
      <c r="AS314" s="15">
        <f t="shared" si="235"/>
        <v>0</v>
      </c>
      <c r="AT314" s="24">
        <f t="shared" si="236"/>
        <v>0</v>
      </c>
      <c r="AU314" s="15">
        <f t="shared" si="261"/>
        <v>0</v>
      </c>
      <c r="AV314" s="22">
        <f>return!Q298</f>
        <v>-1.3423992909514459E-2</v>
      </c>
      <c r="AW314" s="7">
        <f t="shared" si="237"/>
        <v>1.2739530670575239</v>
      </c>
      <c r="AX314" s="7"/>
      <c r="AY314">
        <f t="shared" si="262"/>
        <v>0</v>
      </c>
      <c r="AZ314">
        <f t="shared" si="238"/>
        <v>0</v>
      </c>
      <c r="BA314">
        <f t="shared" si="239"/>
        <v>0</v>
      </c>
      <c r="BB314">
        <f t="shared" si="263"/>
        <v>0</v>
      </c>
      <c r="BD314">
        <f t="shared" si="240"/>
        <v>24</v>
      </c>
      <c r="BE314">
        <f t="shared" si="241"/>
        <v>5</v>
      </c>
      <c r="BF314">
        <f t="shared" si="264"/>
        <v>7.5341742130197176E-5</v>
      </c>
      <c r="BG314">
        <f>VLOOKUP(MIN(120,BH314),mortality!$B$4:$H$106,saving_model!BE314+2,FALSE)</f>
        <v>9.0372635867901638E-4</v>
      </c>
      <c r="BH314">
        <f t="shared" si="242"/>
        <v>44</v>
      </c>
      <c r="BI314" s="8">
        <f t="shared" si="265"/>
        <v>1.6821425527395739E-3</v>
      </c>
      <c r="BJ314" s="6">
        <f>VLOOKUP(saving_model!BD314,lapse!$B$4:$C$134,2,FALSE)</f>
        <v>0.02</v>
      </c>
      <c r="BL314">
        <f>discount_curve!K299</f>
        <v>0.71830306445731318</v>
      </c>
    </row>
    <row r="315" spans="1:64" x14ac:dyDescent="0.55000000000000004">
      <c r="A315">
        <f t="shared" si="266"/>
        <v>293</v>
      </c>
      <c r="B315" s="16">
        <f t="shared" ca="1" si="243"/>
        <v>0</v>
      </c>
      <c r="C315" s="16">
        <f t="shared" si="219"/>
        <v>0</v>
      </c>
      <c r="D315">
        <f t="shared" si="244"/>
        <v>0</v>
      </c>
      <c r="E315">
        <f t="shared" ca="1" si="245"/>
        <v>0</v>
      </c>
      <c r="F315" s="19">
        <f t="shared" si="246"/>
        <v>0</v>
      </c>
      <c r="G315">
        <f t="shared" si="220"/>
        <v>0</v>
      </c>
      <c r="H315">
        <f t="shared" si="221"/>
        <v>0</v>
      </c>
      <c r="I315" s="16">
        <f t="shared" si="247"/>
        <v>0</v>
      </c>
      <c r="J315" s="19">
        <f t="shared" si="248"/>
        <v>0</v>
      </c>
      <c r="K315" s="19"/>
      <c r="L315" s="16">
        <f t="shared" si="222"/>
        <v>0</v>
      </c>
      <c r="M315" s="16">
        <f t="shared" ca="1" si="223"/>
        <v>0</v>
      </c>
      <c r="N315" s="16">
        <f t="shared" si="224"/>
        <v>0</v>
      </c>
      <c r="O315" s="16">
        <f t="shared" si="217"/>
        <v>0</v>
      </c>
      <c r="P315" s="16">
        <f t="shared" si="218"/>
        <v>0</v>
      </c>
      <c r="Q315" s="16">
        <f t="shared" ca="1" si="225"/>
        <v>0</v>
      </c>
      <c r="R315">
        <f t="shared" si="226"/>
        <v>0</v>
      </c>
      <c r="S315" s="16">
        <f t="shared" si="227"/>
        <v>0</v>
      </c>
      <c r="T315" s="21">
        <f t="shared" si="228"/>
        <v>0</v>
      </c>
      <c r="U315" s="16">
        <f t="shared" ca="1" si="229"/>
        <v>0</v>
      </c>
      <c r="V315" s="21">
        <f t="shared" ca="1" si="230"/>
        <v>0</v>
      </c>
      <c r="W315" s="16"/>
      <c r="X315" s="16">
        <f t="shared" si="249"/>
        <v>0</v>
      </c>
      <c r="Y315" s="16">
        <f t="shared" si="216"/>
        <v>0</v>
      </c>
      <c r="Z315" s="19">
        <f t="shared" si="231"/>
        <v>0</v>
      </c>
      <c r="AA315" s="15">
        <f t="shared" si="250"/>
        <v>0</v>
      </c>
      <c r="AB315" s="15">
        <f t="shared" si="251"/>
        <v>0</v>
      </c>
      <c r="AC315" s="15">
        <f t="shared" si="252"/>
        <v>0</v>
      </c>
      <c r="AD315" s="15">
        <f t="shared" si="253"/>
        <v>0</v>
      </c>
      <c r="AE315" s="15">
        <f t="shared" si="254"/>
        <v>0</v>
      </c>
      <c r="AF315" s="19">
        <f t="shared" si="255"/>
        <v>0</v>
      </c>
      <c r="AG315" s="20">
        <f t="shared" si="256"/>
        <v>0</v>
      </c>
      <c r="AH315" s="20"/>
      <c r="AI315" s="16">
        <f t="shared" si="232"/>
        <v>0</v>
      </c>
      <c r="AJ315" s="16">
        <f t="shared" si="268"/>
        <v>0</v>
      </c>
      <c r="AK315" s="16">
        <f t="shared" si="257"/>
        <v>0</v>
      </c>
      <c r="AL315" s="16">
        <f t="shared" ca="1" si="258"/>
        <v>0</v>
      </c>
      <c r="AM315" s="17">
        <f ca="1">IF($F$13,OFFSET(product_specs!$I$5,MIN(10,saving_model!BD315),saving_model!$F$15),0)</f>
        <v>0</v>
      </c>
      <c r="AN315" s="16">
        <f t="shared" si="233"/>
        <v>0</v>
      </c>
      <c r="AO315" s="16">
        <f t="shared" si="267"/>
        <v>0</v>
      </c>
      <c r="AP315" s="16">
        <f t="shared" si="234"/>
        <v>0</v>
      </c>
      <c r="AQ315" s="16">
        <f t="shared" si="259"/>
        <v>0</v>
      </c>
      <c r="AR315" s="16">
        <f t="shared" si="260"/>
        <v>0</v>
      </c>
      <c r="AS315" s="15">
        <f t="shared" si="235"/>
        <v>0</v>
      </c>
      <c r="AT315" s="24">
        <f t="shared" si="236"/>
        <v>0</v>
      </c>
      <c r="AU315" s="15">
        <f t="shared" si="261"/>
        <v>0</v>
      </c>
      <c r="AV315" s="22">
        <f>return!Q299</f>
        <v>6.9864682798304045E-4</v>
      </c>
      <c r="AW315" s="7">
        <f t="shared" si="237"/>
        <v>1.2750098596825363</v>
      </c>
      <c r="AX315" s="7"/>
      <c r="AY315">
        <f t="shared" si="262"/>
        <v>0</v>
      </c>
      <c r="AZ315">
        <f t="shared" si="238"/>
        <v>0</v>
      </c>
      <c r="BA315">
        <f t="shared" si="239"/>
        <v>0</v>
      </c>
      <c r="BB315">
        <f t="shared" si="263"/>
        <v>0</v>
      </c>
      <c r="BD315">
        <f t="shared" si="240"/>
        <v>24</v>
      </c>
      <c r="BE315">
        <f t="shared" si="241"/>
        <v>5</v>
      </c>
      <c r="BF315">
        <f t="shared" si="264"/>
        <v>7.5341742130197176E-5</v>
      </c>
      <c r="BG315">
        <f>VLOOKUP(MIN(120,BH315),mortality!$B$4:$H$106,saving_model!BE315+2,FALSE)</f>
        <v>9.0372635867901638E-4</v>
      </c>
      <c r="BH315">
        <f t="shared" si="242"/>
        <v>44</v>
      </c>
      <c r="BI315" s="8">
        <f t="shared" si="265"/>
        <v>1.6821425527395739E-3</v>
      </c>
      <c r="BJ315" s="6">
        <f>VLOOKUP(saving_model!BD315,lapse!$B$4:$C$134,2,FALSE)</f>
        <v>0.02</v>
      </c>
      <c r="BL315">
        <f>discount_curve!K300</f>
        <v>0.7174896198778935</v>
      </c>
    </row>
    <row r="316" spans="1:64" x14ac:dyDescent="0.55000000000000004">
      <c r="A316">
        <f t="shared" si="266"/>
        <v>294</v>
      </c>
      <c r="B316" s="16">
        <f t="shared" ca="1" si="243"/>
        <v>0</v>
      </c>
      <c r="C316" s="16">
        <f t="shared" si="219"/>
        <v>0</v>
      </c>
      <c r="D316">
        <f t="shared" si="244"/>
        <v>0</v>
      </c>
      <c r="E316">
        <f t="shared" ca="1" si="245"/>
        <v>0</v>
      </c>
      <c r="F316" s="19">
        <f t="shared" si="246"/>
        <v>0</v>
      </c>
      <c r="G316">
        <f t="shared" si="220"/>
        <v>0</v>
      </c>
      <c r="H316">
        <f t="shared" si="221"/>
        <v>0</v>
      </c>
      <c r="I316" s="16">
        <f t="shared" si="247"/>
        <v>0</v>
      </c>
      <c r="J316" s="19">
        <f t="shared" si="248"/>
        <v>0</v>
      </c>
      <c r="K316" s="19"/>
      <c r="L316" s="16">
        <f t="shared" si="222"/>
        <v>0</v>
      </c>
      <c r="M316" s="16">
        <f t="shared" ca="1" si="223"/>
        <v>0</v>
      </c>
      <c r="N316" s="16">
        <f t="shared" si="224"/>
        <v>0</v>
      </c>
      <c r="O316" s="16">
        <f t="shared" si="217"/>
        <v>0</v>
      </c>
      <c r="P316" s="16">
        <f t="shared" si="218"/>
        <v>0</v>
      </c>
      <c r="Q316" s="16">
        <f t="shared" ca="1" si="225"/>
        <v>0</v>
      </c>
      <c r="R316">
        <f t="shared" si="226"/>
        <v>0</v>
      </c>
      <c r="S316" s="16">
        <f t="shared" si="227"/>
        <v>0</v>
      </c>
      <c r="T316" s="21">
        <f t="shared" si="228"/>
        <v>0</v>
      </c>
      <c r="U316" s="16">
        <f t="shared" ca="1" si="229"/>
        <v>0</v>
      </c>
      <c r="V316" s="21">
        <f t="shared" ca="1" si="230"/>
        <v>0</v>
      </c>
      <c r="W316" s="16"/>
      <c r="X316" s="16">
        <f t="shared" si="249"/>
        <v>0</v>
      </c>
      <c r="Y316" s="16">
        <f t="shared" si="216"/>
        <v>0</v>
      </c>
      <c r="Z316" s="19">
        <f t="shared" si="231"/>
        <v>0</v>
      </c>
      <c r="AA316" s="15">
        <f t="shared" si="250"/>
        <v>0</v>
      </c>
      <c r="AB316" s="15">
        <f t="shared" si="251"/>
        <v>0</v>
      </c>
      <c r="AC316" s="15">
        <f t="shared" si="252"/>
        <v>0</v>
      </c>
      <c r="AD316" s="15">
        <f t="shared" si="253"/>
        <v>0</v>
      </c>
      <c r="AE316" s="15">
        <f t="shared" si="254"/>
        <v>0</v>
      </c>
      <c r="AF316" s="19">
        <f t="shared" si="255"/>
        <v>0</v>
      </c>
      <c r="AG316" s="20">
        <f t="shared" si="256"/>
        <v>0</v>
      </c>
      <c r="AH316" s="20"/>
      <c r="AI316" s="16">
        <f t="shared" si="232"/>
        <v>0</v>
      </c>
      <c r="AJ316" s="16">
        <f t="shared" si="268"/>
        <v>0</v>
      </c>
      <c r="AK316" s="16">
        <f t="shared" si="257"/>
        <v>0</v>
      </c>
      <c r="AL316" s="16">
        <f t="shared" ca="1" si="258"/>
        <v>0</v>
      </c>
      <c r="AM316" s="17">
        <f ca="1">IF($F$13,OFFSET(product_specs!$I$5,MIN(10,saving_model!BD316),saving_model!$F$15),0)</f>
        <v>0</v>
      </c>
      <c r="AN316" s="16">
        <f t="shared" si="233"/>
        <v>0</v>
      </c>
      <c r="AO316" s="16">
        <f t="shared" si="267"/>
        <v>0</v>
      </c>
      <c r="AP316" s="16">
        <f t="shared" si="234"/>
        <v>0</v>
      </c>
      <c r="AQ316" s="16">
        <f t="shared" si="259"/>
        <v>0</v>
      </c>
      <c r="AR316" s="16">
        <f t="shared" si="260"/>
        <v>0</v>
      </c>
      <c r="AS316" s="15">
        <f t="shared" si="235"/>
        <v>0</v>
      </c>
      <c r="AT316" s="24">
        <f t="shared" si="236"/>
        <v>0</v>
      </c>
      <c r="AU316" s="15">
        <f t="shared" si="261"/>
        <v>0</v>
      </c>
      <c r="AV316" s="22">
        <f>return!Q300</f>
        <v>2.0299449441812056E-2</v>
      </c>
      <c r="AW316" s="7">
        <f t="shared" si="237"/>
        <v>1.2760675289573102</v>
      </c>
      <c r="AX316" s="7"/>
      <c r="AY316">
        <f t="shared" si="262"/>
        <v>0</v>
      </c>
      <c r="AZ316">
        <f t="shared" si="238"/>
        <v>0</v>
      </c>
      <c r="BA316">
        <f t="shared" si="239"/>
        <v>0</v>
      </c>
      <c r="BB316">
        <f t="shared" si="263"/>
        <v>0</v>
      </c>
      <c r="BD316">
        <f t="shared" si="240"/>
        <v>24</v>
      </c>
      <c r="BE316">
        <f t="shared" si="241"/>
        <v>5</v>
      </c>
      <c r="BF316">
        <f t="shared" si="264"/>
        <v>7.5341742130197176E-5</v>
      </c>
      <c r="BG316">
        <f>VLOOKUP(MIN(120,BH316),mortality!$B$4:$H$106,saving_model!BE316+2,FALSE)</f>
        <v>9.0372635867901638E-4</v>
      </c>
      <c r="BH316">
        <f t="shared" si="242"/>
        <v>44</v>
      </c>
      <c r="BI316" s="8">
        <f t="shared" si="265"/>
        <v>1.6821425527395739E-3</v>
      </c>
      <c r="BJ316" s="6">
        <f>VLOOKUP(saving_model!BD316,lapse!$B$4:$C$134,2,FALSE)</f>
        <v>0.02</v>
      </c>
      <c r="BL316">
        <f>discount_curve!K301</f>
        <v>0.7166770964863628</v>
      </c>
    </row>
    <row r="317" spans="1:64" x14ac:dyDescent="0.55000000000000004">
      <c r="A317">
        <f t="shared" si="266"/>
        <v>295</v>
      </c>
      <c r="B317" s="16">
        <f t="shared" ca="1" si="243"/>
        <v>0</v>
      </c>
      <c r="C317" s="16">
        <f t="shared" si="219"/>
        <v>0</v>
      </c>
      <c r="D317">
        <f t="shared" si="244"/>
        <v>0</v>
      </c>
      <c r="E317">
        <f t="shared" ca="1" si="245"/>
        <v>0</v>
      </c>
      <c r="F317" s="19">
        <f t="shared" si="246"/>
        <v>0</v>
      </c>
      <c r="G317">
        <f t="shared" si="220"/>
        <v>0</v>
      </c>
      <c r="H317">
        <f t="shared" si="221"/>
        <v>0</v>
      </c>
      <c r="I317" s="16">
        <f t="shared" si="247"/>
        <v>0</v>
      </c>
      <c r="J317" s="19">
        <f t="shared" si="248"/>
        <v>0</v>
      </c>
      <c r="K317" s="19"/>
      <c r="L317" s="16">
        <f t="shared" si="222"/>
        <v>0</v>
      </c>
      <c r="M317" s="16">
        <f t="shared" ca="1" si="223"/>
        <v>0</v>
      </c>
      <c r="N317" s="16">
        <f t="shared" si="224"/>
        <v>0</v>
      </c>
      <c r="O317" s="16">
        <f t="shared" si="217"/>
        <v>0</v>
      </c>
      <c r="P317" s="16">
        <f t="shared" si="218"/>
        <v>0</v>
      </c>
      <c r="Q317" s="16">
        <f t="shared" ca="1" si="225"/>
        <v>0</v>
      </c>
      <c r="R317">
        <f t="shared" si="226"/>
        <v>0</v>
      </c>
      <c r="S317" s="16">
        <f t="shared" si="227"/>
        <v>0</v>
      </c>
      <c r="T317" s="21">
        <f t="shared" si="228"/>
        <v>0</v>
      </c>
      <c r="U317" s="16">
        <f t="shared" ca="1" si="229"/>
        <v>0</v>
      </c>
      <c r="V317" s="21">
        <f t="shared" ca="1" si="230"/>
        <v>0</v>
      </c>
      <c r="W317" s="16"/>
      <c r="X317" s="16">
        <f t="shared" si="249"/>
        <v>0</v>
      </c>
      <c r="Y317" s="16">
        <f t="shared" si="216"/>
        <v>0</v>
      </c>
      <c r="Z317" s="19">
        <f t="shared" si="231"/>
        <v>0</v>
      </c>
      <c r="AA317" s="15">
        <f t="shared" si="250"/>
        <v>0</v>
      </c>
      <c r="AB317" s="15">
        <f t="shared" si="251"/>
        <v>0</v>
      </c>
      <c r="AC317" s="15">
        <f t="shared" si="252"/>
        <v>0</v>
      </c>
      <c r="AD317" s="15">
        <f t="shared" si="253"/>
        <v>0</v>
      </c>
      <c r="AE317" s="15">
        <f t="shared" si="254"/>
        <v>0</v>
      </c>
      <c r="AF317" s="19">
        <f t="shared" si="255"/>
        <v>0</v>
      </c>
      <c r="AG317" s="20">
        <f t="shared" si="256"/>
        <v>0</v>
      </c>
      <c r="AH317" s="20"/>
      <c r="AI317" s="16">
        <f t="shared" si="232"/>
        <v>0</v>
      </c>
      <c r="AJ317" s="16">
        <f t="shared" si="268"/>
        <v>0</v>
      </c>
      <c r="AK317" s="16">
        <f t="shared" si="257"/>
        <v>0</v>
      </c>
      <c r="AL317" s="16">
        <f t="shared" ca="1" si="258"/>
        <v>0</v>
      </c>
      <c r="AM317" s="17">
        <f ca="1">IF($F$13,OFFSET(product_specs!$I$5,MIN(10,saving_model!BD317),saving_model!$F$15),0)</f>
        <v>0</v>
      </c>
      <c r="AN317" s="16">
        <f t="shared" si="233"/>
        <v>0</v>
      </c>
      <c r="AO317" s="16">
        <f t="shared" si="267"/>
        <v>0</v>
      </c>
      <c r="AP317" s="16">
        <f t="shared" si="234"/>
        <v>0</v>
      </c>
      <c r="AQ317" s="16">
        <f t="shared" si="259"/>
        <v>0</v>
      </c>
      <c r="AR317" s="16">
        <f t="shared" si="260"/>
        <v>0</v>
      </c>
      <c r="AS317" s="15">
        <f t="shared" si="235"/>
        <v>0</v>
      </c>
      <c r="AT317" s="24">
        <f t="shared" si="236"/>
        <v>0</v>
      </c>
      <c r="AU317" s="15">
        <f t="shared" si="261"/>
        <v>0</v>
      </c>
      <c r="AV317" s="22">
        <f>return!Q301</f>
        <v>3.0403344286826783E-3</v>
      </c>
      <c r="AW317" s="7">
        <f t="shared" si="237"/>
        <v>1.2771260756090599</v>
      </c>
      <c r="AX317" s="7"/>
      <c r="AY317">
        <f t="shared" si="262"/>
        <v>0</v>
      </c>
      <c r="AZ317">
        <f t="shared" si="238"/>
        <v>0</v>
      </c>
      <c r="BA317">
        <f t="shared" si="239"/>
        <v>0</v>
      </c>
      <c r="BB317">
        <f t="shared" si="263"/>
        <v>0</v>
      </c>
      <c r="BD317">
        <f t="shared" si="240"/>
        <v>24</v>
      </c>
      <c r="BE317">
        <f t="shared" si="241"/>
        <v>5</v>
      </c>
      <c r="BF317">
        <f t="shared" si="264"/>
        <v>7.5341742130197176E-5</v>
      </c>
      <c r="BG317">
        <f>VLOOKUP(MIN(120,BH317),mortality!$B$4:$H$106,saving_model!BE317+2,FALSE)</f>
        <v>9.0372635867901638E-4</v>
      </c>
      <c r="BH317">
        <f t="shared" si="242"/>
        <v>44</v>
      </c>
      <c r="BI317" s="8">
        <f t="shared" si="265"/>
        <v>1.6821425527395739E-3</v>
      </c>
      <c r="BJ317" s="6">
        <f>VLOOKUP(saving_model!BD317,lapse!$B$4:$C$134,2,FALSE)</f>
        <v>0.02</v>
      </c>
      <c r="BL317">
        <f>discount_curve!K302</f>
        <v>0.71586549323951965</v>
      </c>
    </row>
    <row r="318" spans="1:64" x14ac:dyDescent="0.55000000000000004">
      <c r="A318">
        <f t="shared" si="266"/>
        <v>296</v>
      </c>
      <c r="B318" s="16">
        <f t="shared" ca="1" si="243"/>
        <v>0</v>
      </c>
      <c r="C318" s="16">
        <f t="shared" si="219"/>
        <v>0</v>
      </c>
      <c r="D318">
        <f t="shared" si="244"/>
        <v>0</v>
      </c>
      <c r="E318">
        <f t="shared" ca="1" si="245"/>
        <v>0</v>
      </c>
      <c r="F318" s="19">
        <f t="shared" si="246"/>
        <v>0</v>
      </c>
      <c r="G318">
        <f t="shared" si="220"/>
        <v>0</v>
      </c>
      <c r="H318">
        <f t="shared" si="221"/>
        <v>0</v>
      </c>
      <c r="I318" s="16">
        <f t="shared" si="247"/>
        <v>0</v>
      </c>
      <c r="J318" s="19">
        <f t="shared" si="248"/>
        <v>0</v>
      </c>
      <c r="K318" s="19"/>
      <c r="L318" s="16">
        <f t="shared" si="222"/>
        <v>0</v>
      </c>
      <c r="M318" s="16">
        <f t="shared" ca="1" si="223"/>
        <v>0</v>
      </c>
      <c r="N318" s="16">
        <f t="shared" si="224"/>
        <v>0</v>
      </c>
      <c r="O318" s="16">
        <f t="shared" si="217"/>
        <v>0</v>
      </c>
      <c r="P318" s="16">
        <f t="shared" si="218"/>
        <v>0</v>
      </c>
      <c r="Q318" s="16">
        <f t="shared" ca="1" si="225"/>
        <v>0</v>
      </c>
      <c r="R318">
        <f t="shared" si="226"/>
        <v>0</v>
      </c>
      <c r="S318" s="16">
        <f t="shared" si="227"/>
        <v>0</v>
      </c>
      <c r="T318" s="21">
        <f t="shared" si="228"/>
        <v>0</v>
      </c>
      <c r="U318" s="16">
        <f t="shared" ca="1" si="229"/>
        <v>0</v>
      </c>
      <c r="V318" s="21">
        <f t="shared" ca="1" si="230"/>
        <v>0</v>
      </c>
      <c r="W318" s="16"/>
      <c r="X318" s="16">
        <f t="shared" si="249"/>
        <v>0</v>
      </c>
      <c r="Y318" s="16">
        <f t="shared" si="216"/>
        <v>0</v>
      </c>
      <c r="Z318" s="19">
        <f t="shared" si="231"/>
        <v>0</v>
      </c>
      <c r="AA318" s="15">
        <f t="shared" si="250"/>
        <v>0</v>
      </c>
      <c r="AB318" s="15">
        <f t="shared" si="251"/>
        <v>0</v>
      </c>
      <c r="AC318" s="15">
        <f t="shared" si="252"/>
        <v>0</v>
      </c>
      <c r="AD318" s="15">
        <f t="shared" si="253"/>
        <v>0</v>
      </c>
      <c r="AE318" s="15">
        <f t="shared" si="254"/>
        <v>0</v>
      </c>
      <c r="AF318" s="19">
        <f t="shared" si="255"/>
        <v>0</v>
      </c>
      <c r="AG318" s="20">
        <f t="shared" si="256"/>
        <v>0</v>
      </c>
      <c r="AH318" s="20"/>
      <c r="AI318" s="16">
        <f t="shared" si="232"/>
        <v>0</v>
      </c>
      <c r="AJ318" s="16">
        <f t="shared" si="268"/>
        <v>0</v>
      </c>
      <c r="AK318" s="16">
        <f t="shared" si="257"/>
        <v>0</v>
      </c>
      <c r="AL318" s="16">
        <f t="shared" ca="1" si="258"/>
        <v>0</v>
      </c>
      <c r="AM318" s="17">
        <f ca="1">IF($F$13,OFFSET(product_specs!$I$5,MIN(10,saving_model!BD318),saving_model!$F$15),0)</f>
        <v>0</v>
      </c>
      <c r="AN318" s="16">
        <f t="shared" si="233"/>
        <v>0</v>
      </c>
      <c r="AO318" s="16">
        <f t="shared" si="267"/>
        <v>0</v>
      </c>
      <c r="AP318" s="16">
        <f t="shared" si="234"/>
        <v>0</v>
      </c>
      <c r="AQ318" s="16">
        <f t="shared" si="259"/>
        <v>0</v>
      </c>
      <c r="AR318" s="16">
        <f t="shared" si="260"/>
        <v>0</v>
      </c>
      <c r="AS318" s="15">
        <f t="shared" si="235"/>
        <v>0</v>
      </c>
      <c r="AT318" s="24">
        <f t="shared" si="236"/>
        <v>0</v>
      </c>
      <c r="AU318" s="15">
        <f t="shared" si="261"/>
        <v>0</v>
      </c>
      <c r="AV318" s="22">
        <f>return!Q302</f>
        <v>3.3542349917420111E-2</v>
      </c>
      <c r="AW318" s="7">
        <f t="shared" si="237"/>
        <v>1.2781855003656029</v>
      </c>
      <c r="AX318" s="7"/>
      <c r="AY318">
        <f t="shared" si="262"/>
        <v>0</v>
      </c>
      <c r="AZ318">
        <f t="shared" si="238"/>
        <v>0</v>
      </c>
      <c r="BA318">
        <f t="shared" si="239"/>
        <v>0</v>
      </c>
      <c r="BB318">
        <f t="shared" si="263"/>
        <v>0</v>
      </c>
      <c r="BD318">
        <f t="shared" si="240"/>
        <v>24</v>
      </c>
      <c r="BE318">
        <f t="shared" si="241"/>
        <v>5</v>
      </c>
      <c r="BF318">
        <f t="shared" si="264"/>
        <v>7.5341742130197176E-5</v>
      </c>
      <c r="BG318">
        <f>VLOOKUP(MIN(120,BH318),mortality!$B$4:$H$106,saving_model!BE318+2,FALSE)</f>
        <v>9.0372635867901638E-4</v>
      </c>
      <c r="BH318">
        <f t="shared" si="242"/>
        <v>44</v>
      </c>
      <c r="BI318" s="8">
        <f t="shared" si="265"/>
        <v>1.6821425527395739E-3</v>
      </c>
      <c r="BJ318" s="6">
        <f>VLOOKUP(saving_model!BD318,lapse!$B$4:$C$134,2,FALSE)</f>
        <v>0.02</v>
      </c>
      <c r="BL318">
        <f>discount_curve!K303</f>
        <v>0.71505480909534236</v>
      </c>
    </row>
    <row r="319" spans="1:64" x14ac:dyDescent="0.55000000000000004">
      <c r="A319">
        <f t="shared" si="266"/>
        <v>297</v>
      </c>
      <c r="B319" s="16">
        <f t="shared" ca="1" si="243"/>
        <v>0</v>
      </c>
      <c r="C319" s="16">
        <f t="shared" si="219"/>
        <v>0</v>
      </c>
      <c r="D319">
        <f t="shared" si="244"/>
        <v>0</v>
      </c>
      <c r="E319">
        <f t="shared" ca="1" si="245"/>
        <v>0</v>
      </c>
      <c r="F319" s="19">
        <f t="shared" si="246"/>
        <v>0</v>
      </c>
      <c r="G319">
        <f t="shared" si="220"/>
        <v>0</v>
      </c>
      <c r="H319">
        <f t="shared" si="221"/>
        <v>0</v>
      </c>
      <c r="I319" s="16">
        <f t="shared" si="247"/>
        <v>0</v>
      </c>
      <c r="J319" s="19">
        <f t="shared" si="248"/>
        <v>0</v>
      </c>
      <c r="K319" s="19"/>
      <c r="L319" s="16">
        <f t="shared" si="222"/>
        <v>0</v>
      </c>
      <c r="M319" s="16">
        <f t="shared" ca="1" si="223"/>
        <v>0</v>
      </c>
      <c r="N319" s="16">
        <f t="shared" si="224"/>
        <v>0</v>
      </c>
      <c r="O319" s="16">
        <f t="shared" si="217"/>
        <v>0</v>
      </c>
      <c r="P319" s="16">
        <f t="shared" si="218"/>
        <v>0</v>
      </c>
      <c r="Q319" s="16">
        <f t="shared" ca="1" si="225"/>
        <v>0</v>
      </c>
      <c r="R319">
        <f t="shared" si="226"/>
        <v>0</v>
      </c>
      <c r="S319" s="16">
        <f t="shared" si="227"/>
        <v>0</v>
      </c>
      <c r="T319" s="21">
        <f t="shared" si="228"/>
        <v>0</v>
      </c>
      <c r="U319" s="16">
        <f t="shared" ca="1" si="229"/>
        <v>0</v>
      </c>
      <c r="V319" s="21">
        <f t="shared" ca="1" si="230"/>
        <v>0</v>
      </c>
      <c r="W319" s="16"/>
      <c r="X319" s="16">
        <f t="shared" si="249"/>
        <v>0</v>
      </c>
      <c r="Y319" s="16">
        <f t="shared" si="216"/>
        <v>0</v>
      </c>
      <c r="Z319" s="19">
        <f t="shared" si="231"/>
        <v>0</v>
      </c>
      <c r="AA319" s="15">
        <f t="shared" si="250"/>
        <v>0</v>
      </c>
      <c r="AB319" s="15">
        <f t="shared" si="251"/>
        <v>0</v>
      </c>
      <c r="AC319" s="15">
        <f t="shared" si="252"/>
        <v>0</v>
      </c>
      <c r="AD319" s="15">
        <f t="shared" si="253"/>
        <v>0</v>
      </c>
      <c r="AE319" s="15">
        <f t="shared" si="254"/>
        <v>0</v>
      </c>
      <c r="AF319" s="19">
        <f t="shared" si="255"/>
        <v>0</v>
      </c>
      <c r="AG319" s="20">
        <f t="shared" si="256"/>
        <v>0</v>
      </c>
      <c r="AH319" s="20"/>
      <c r="AI319" s="16">
        <f t="shared" si="232"/>
        <v>0</v>
      </c>
      <c r="AJ319" s="16">
        <f t="shared" si="268"/>
        <v>0</v>
      </c>
      <c r="AK319" s="16">
        <f t="shared" si="257"/>
        <v>0</v>
      </c>
      <c r="AL319" s="16">
        <f t="shared" ca="1" si="258"/>
        <v>0</v>
      </c>
      <c r="AM319" s="17">
        <f ca="1">IF($F$13,OFFSET(product_specs!$I$5,MIN(10,saving_model!BD319),saving_model!$F$15),0)</f>
        <v>0</v>
      </c>
      <c r="AN319" s="16">
        <f t="shared" si="233"/>
        <v>0</v>
      </c>
      <c r="AO319" s="16">
        <f t="shared" si="267"/>
        <v>0</v>
      </c>
      <c r="AP319" s="16">
        <f t="shared" si="234"/>
        <v>0</v>
      </c>
      <c r="AQ319" s="16">
        <f t="shared" si="259"/>
        <v>0</v>
      </c>
      <c r="AR319" s="16">
        <f t="shared" si="260"/>
        <v>0</v>
      </c>
      <c r="AS319" s="15">
        <f t="shared" si="235"/>
        <v>0</v>
      </c>
      <c r="AT319" s="24">
        <f t="shared" si="236"/>
        <v>0</v>
      </c>
      <c r="AU319" s="15">
        <f t="shared" si="261"/>
        <v>0</v>
      </c>
      <c r="AV319" s="22">
        <f>return!Q303</f>
        <v>6.4500124867119535E-3</v>
      </c>
      <c r="AW319" s="7">
        <f t="shared" si="237"/>
        <v>1.2792458039553607</v>
      </c>
      <c r="AX319" s="7"/>
      <c r="AY319">
        <f t="shared" si="262"/>
        <v>0</v>
      </c>
      <c r="AZ319">
        <f t="shared" si="238"/>
        <v>0</v>
      </c>
      <c r="BA319">
        <f t="shared" si="239"/>
        <v>0</v>
      </c>
      <c r="BB319">
        <f t="shared" si="263"/>
        <v>0</v>
      </c>
      <c r="BD319">
        <f t="shared" si="240"/>
        <v>24</v>
      </c>
      <c r="BE319">
        <f t="shared" si="241"/>
        <v>5</v>
      </c>
      <c r="BF319">
        <f t="shared" si="264"/>
        <v>7.5341742130197176E-5</v>
      </c>
      <c r="BG319">
        <f>VLOOKUP(MIN(120,BH319),mortality!$B$4:$H$106,saving_model!BE319+2,FALSE)</f>
        <v>9.0372635867901638E-4</v>
      </c>
      <c r="BH319">
        <f t="shared" si="242"/>
        <v>44</v>
      </c>
      <c r="BI319" s="8">
        <f t="shared" si="265"/>
        <v>1.6821425527395739E-3</v>
      </c>
      <c r="BJ319" s="6">
        <f>VLOOKUP(saving_model!BD319,lapse!$B$4:$C$134,2,FALSE)</f>
        <v>0.02</v>
      </c>
      <c r="BL319">
        <f>discount_curve!K304</f>
        <v>0.71424504301299074</v>
      </c>
    </row>
    <row r="320" spans="1:64" x14ac:dyDescent="0.55000000000000004">
      <c r="A320">
        <f t="shared" si="266"/>
        <v>298</v>
      </c>
      <c r="B320" s="16">
        <f t="shared" ca="1" si="243"/>
        <v>0</v>
      </c>
      <c r="C320" s="16">
        <f t="shared" si="219"/>
        <v>0</v>
      </c>
      <c r="D320">
        <f t="shared" si="244"/>
        <v>0</v>
      </c>
      <c r="E320">
        <f t="shared" ca="1" si="245"/>
        <v>0</v>
      </c>
      <c r="F320" s="19">
        <f t="shared" si="246"/>
        <v>0</v>
      </c>
      <c r="G320">
        <f t="shared" si="220"/>
        <v>0</v>
      </c>
      <c r="H320">
        <f t="shared" si="221"/>
        <v>0</v>
      </c>
      <c r="I320" s="16">
        <f t="shared" si="247"/>
        <v>0</v>
      </c>
      <c r="J320" s="19">
        <f t="shared" si="248"/>
        <v>0</v>
      </c>
      <c r="K320" s="19"/>
      <c r="L320" s="16">
        <f t="shared" si="222"/>
        <v>0</v>
      </c>
      <c r="M320" s="16">
        <f t="shared" ca="1" si="223"/>
        <v>0</v>
      </c>
      <c r="N320" s="16">
        <f t="shared" si="224"/>
        <v>0</v>
      </c>
      <c r="O320" s="16">
        <f t="shared" si="217"/>
        <v>0</v>
      </c>
      <c r="P320" s="16">
        <f t="shared" si="218"/>
        <v>0</v>
      </c>
      <c r="Q320" s="16">
        <f t="shared" ca="1" si="225"/>
        <v>0</v>
      </c>
      <c r="R320">
        <f t="shared" si="226"/>
        <v>0</v>
      </c>
      <c r="S320" s="16">
        <f t="shared" si="227"/>
        <v>0</v>
      </c>
      <c r="T320" s="21">
        <f t="shared" si="228"/>
        <v>0</v>
      </c>
      <c r="U320" s="16">
        <f t="shared" ca="1" si="229"/>
        <v>0</v>
      </c>
      <c r="V320" s="21">
        <f t="shared" ca="1" si="230"/>
        <v>0</v>
      </c>
      <c r="W320" s="16"/>
      <c r="X320" s="16">
        <f t="shared" si="249"/>
        <v>0</v>
      </c>
      <c r="Y320" s="16">
        <f t="shared" si="216"/>
        <v>0</v>
      </c>
      <c r="Z320" s="19">
        <f t="shared" si="231"/>
        <v>0</v>
      </c>
      <c r="AA320" s="15">
        <f t="shared" si="250"/>
        <v>0</v>
      </c>
      <c r="AB320" s="15">
        <f t="shared" si="251"/>
        <v>0</v>
      </c>
      <c r="AC320" s="15">
        <f t="shared" si="252"/>
        <v>0</v>
      </c>
      <c r="AD320" s="15">
        <f t="shared" si="253"/>
        <v>0</v>
      </c>
      <c r="AE320" s="15">
        <f t="shared" si="254"/>
        <v>0</v>
      </c>
      <c r="AF320" s="19">
        <f t="shared" si="255"/>
        <v>0</v>
      </c>
      <c r="AG320" s="20">
        <f t="shared" si="256"/>
        <v>0</v>
      </c>
      <c r="AH320" s="20"/>
      <c r="AI320" s="16">
        <f t="shared" si="232"/>
        <v>0</v>
      </c>
      <c r="AJ320" s="16">
        <f t="shared" si="268"/>
        <v>0</v>
      </c>
      <c r="AK320" s="16">
        <f t="shared" si="257"/>
        <v>0</v>
      </c>
      <c r="AL320" s="16">
        <f t="shared" ca="1" si="258"/>
        <v>0</v>
      </c>
      <c r="AM320" s="17">
        <f ca="1">IF($F$13,OFFSET(product_specs!$I$5,MIN(10,saving_model!BD320),saving_model!$F$15),0)</f>
        <v>0</v>
      </c>
      <c r="AN320" s="16">
        <f t="shared" si="233"/>
        <v>0</v>
      </c>
      <c r="AO320" s="16">
        <f t="shared" si="267"/>
        <v>0</v>
      </c>
      <c r="AP320" s="16">
        <f t="shared" si="234"/>
        <v>0</v>
      </c>
      <c r="AQ320" s="16">
        <f t="shared" si="259"/>
        <v>0</v>
      </c>
      <c r="AR320" s="16">
        <f t="shared" si="260"/>
        <v>0</v>
      </c>
      <c r="AS320" s="15">
        <f t="shared" si="235"/>
        <v>0</v>
      </c>
      <c r="AT320" s="24">
        <f t="shared" si="236"/>
        <v>0</v>
      </c>
      <c r="AU320" s="15">
        <f t="shared" si="261"/>
        <v>0</v>
      </c>
      <c r="AV320" s="22">
        <f>return!Q304</f>
        <v>1.4707757368449093E-2</v>
      </c>
      <c r="AW320" s="7">
        <f t="shared" si="237"/>
        <v>1.2803069871073591</v>
      </c>
      <c r="AX320" s="7"/>
      <c r="AY320">
        <f t="shared" si="262"/>
        <v>0</v>
      </c>
      <c r="AZ320">
        <f t="shared" si="238"/>
        <v>0</v>
      </c>
      <c r="BA320">
        <f t="shared" si="239"/>
        <v>0</v>
      </c>
      <c r="BB320">
        <f t="shared" si="263"/>
        <v>0</v>
      </c>
      <c r="BD320">
        <f t="shared" si="240"/>
        <v>24</v>
      </c>
      <c r="BE320">
        <f t="shared" si="241"/>
        <v>5</v>
      </c>
      <c r="BF320">
        <f t="shared" si="264"/>
        <v>7.5341742130197176E-5</v>
      </c>
      <c r="BG320">
        <f>VLOOKUP(MIN(120,BH320),mortality!$B$4:$H$106,saving_model!BE320+2,FALSE)</f>
        <v>9.0372635867901638E-4</v>
      </c>
      <c r="BH320">
        <f t="shared" si="242"/>
        <v>44</v>
      </c>
      <c r="BI320" s="8">
        <f t="shared" si="265"/>
        <v>1.6821425527395739E-3</v>
      </c>
      <c r="BJ320" s="6">
        <f>VLOOKUP(saving_model!BD320,lapse!$B$4:$C$134,2,FALSE)</f>
        <v>0.02</v>
      </c>
      <c r="BL320">
        <f>discount_curve!K305</f>
        <v>0.71343619395280278</v>
      </c>
    </row>
    <row r="321" spans="1:64" x14ac:dyDescent="0.55000000000000004">
      <c r="A321">
        <f t="shared" si="266"/>
        <v>299</v>
      </c>
      <c r="B321" s="16">
        <f t="shared" ca="1" si="243"/>
        <v>0</v>
      </c>
      <c r="C321" s="16">
        <f t="shared" si="219"/>
        <v>0</v>
      </c>
      <c r="D321">
        <f t="shared" si="244"/>
        <v>0</v>
      </c>
      <c r="E321">
        <f t="shared" ca="1" si="245"/>
        <v>0</v>
      </c>
      <c r="F321" s="19">
        <f t="shared" si="246"/>
        <v>0</v>
      </c>
      <c r="G321">
        <f t="shared" si="220"/>
        <v>0</v>
      </c>
      <c r="H321">
        <f t="shared" si="221"/>
        <v>0</v>
      </c>
      <c r="I321" s="16">
        <f t="shared" si="247"/>
        <v>0</v>
      </c>
      <c r="J321" s="19">
        <f t="shared" si="248"/>
        <v>0</v>
      </c>
      <c r="K321" s="19"/>
      <c r="L321" s="16">
        <f t="shared" si="222"/>
        <v>0</v>
      </c>
      <c r="M321" s="16">
        <f t="shared" ca="1" si="223"/>
        <v>0</v>
      </c>
      <c r="N321" s="16">
        <f t="shared" si="224"/>
        <v>0</v>
      </c>
      <c r="O321" s="16">
        <f t="shared" si="217"/>
        <v>0</v>
      </c>
      <c r="P321" s="16">
        <f t="shared" si="218"/>
        <v>0</v>
      </c>
      <c r="Q321" s="16">
        <f t="shared" ca="1" si="225"/>
        <v>0</v>
      </c>
      <c r="R321">
        <f t="shared" si="226"/>
        <v>0</v>
      </c>
      <c r="S321" s="16">
        <f t="shared" si="227"/>
        <v>0</v>
      </c>
      <c r="T321" s="21">
        <f t="shared" si="228"/>
        <v>0</v>
      </c>
      <c r="U321" s="16">
        <f t="shared" ca="1" si="229"/>
        <v>0</v>
      </c>
      <c r="V321" s="21">
        <f t="shared" ca="1" si="230"/>
        <v>0</v>
      </c>
      <c r="W321" s="16"/>
      <c r="X321" s="16">
        <f t="shared" si="249"/>
        <v>0</v>
      </c>
      <c r="Y321" s="16">
        <f t="shared" si="216"/>
        <v>0</v>
      </c>
      <c r="Z321" s="19">
        <f t="shared" si="231"/>
        <v>0</v>
      </c>
      <c r="AA321" s="15">
        <f t="shared" si="250"/>
        <v>0</v>
      </c>
      <c r="AB321" s="15">
        <f t="shared" si="251"/>
        <v>0</v>
      </c>
      <c r="AC321" s="15">
        <f t="shared" si="252"/>
        <v>0</v>
      </c>
      <c r="AD321" s="15">
        <f t="shared" si="253"/>
        <v>0</v>
      </c>
      <c r="AE321" s="15">
        <f t="shared" si="254"/>
        <v>0</v>
      </c>
      <c r="AF321" s="19">
        <f t="shared" si="255"/>
        <v>0</v>
      </c>
      <c r="AG321" s="20">
        <f t="shared" si="256"/>
        <v>0</v>
      </c>
      <c r="AH321" s="20"/>
      <c r="AI321" s="16">
        <f t="shared" si="232"/>
        <v>0</v>
      </c>
      <c r="AJ321" s="16">
        <f t="shared" si="268"/>
        <v>0</v>
      </c>
      <c r="AK321" s="16">
        <f t="shared" si="257"/>
        <v>0</v>
      </c>
      <c r="AL321" s="16">
        <f t="shared" ca="1" si="258"/>
        <v>0</v>
      </c>
      <c r="AM321" s="17">
        <f ca="1">IF($F$13,OFFSET(product_specs!$I$5,MIN(10,saving_model!BD321),saving_model!$F$15),0)</f>
        <v>0</v>
      </c>
      <c r="AN321" s="16">
        <f t="shared" si="233"/>
        <v>0</v>
      </c>
      <c r="AO321" s="16">
        <f t="shared" si="267"/>
        <v>0</v>
      </c>
      <c r="AP321" s="16">
        <f t="shared" si="234"/>
        <v>0</v>
      </c>
      <c r="AQ321" s="16">
        <f t="shared" si="259"/>
        <v>0</v>
      </c>
      <c r="AR321" s="16">
        <f t="shared" si="260"/>
        <v>0</v>
      </c>
      <c r="AS321" s="15">
        <f t="shared" si="235"/>
        <v>0</v>
      </c>
      <c r="AT321" s="24">
        <f t="shared" si="236"/>
        <v>0</v>
      </c>
      <c r="AU321" s="15">
        <f t="shared" si="261"/>
        <v>0</v>
      </c>
      <c r="AV321" s="22">
        <f>return!Q305</f>
        <v>-1.2770938665473963E-5</v>
      </c>
      <c r="AW321" s="7">
        <f t="shared" si="237"/>
        <v>1.2813690505512283</v>
      </c>
      <c r="AX321" s="7"/>
      <c r="AY321">
        <f t="shared" si="262"/>
        <v>0</v>
      </c>
      <c r="AZ321">
        <f t="shared" si="238"/>
        <v>0</v>
      </c>
      <c r="BA321">
        <f t="shared" si="239"/>
        <v>0</v>
      </c>
      <c r="BB321">
        <f t="shared" si="263"/>
        <v>0</v>
      </c>
      <c r="BD321">
        <f t="shared" si="240"/>
        <v>24</v>
      </c>
      <c r="BE321">
        <f t="shared" si="241"/>
        <v>5</v>
      </c>
      <c r="BF321">
        <f t="shared" si="264"/>
        <v>7.5341742130197176E-5</v>
      </c>
      <c r="BG321">
        <f>VLOOKUP(MIN(120,BH321),mortality!$B$4:$H$106,saving_model!BE321+2,FALSE)</f>
        <v>9.0372635867901638E-4</v>
      </c>
      <c r="BH321">
        <f t="shared" si="242"/>
        <v>44</v>
      </c>
      <c r="BI321" s="8">
        <f t="shared" si="265"/>
        <v>1.6821425527395739E-3</v>
      </c>
      <c r="BJ321" s="6">
        <f>VLOOKUP(saving_model!BD321,lapse!$B$4:$C$134,2,FALSE)</f>
        <v>0.02</v>
      </c>
      <c r="BL321">
        <f>discount_curve!K306</f>
        <v>0.71262826087629383</v>
      </c>
    </row>
    <row r="322" spans="1:64" x14ac:dyDescent="0.55000000000000004">
      <c r="A322">
        <f t="shared" si="266"/>
        <v>300</v>
      </c>
      <c r="B322" s="16">
        <f t="shared" ca="1" si="243"/>
        <v>0</v>
      </c>
      <c r="C322" s="16">
        <f t="shared" si="219"/>
        <v>0</v>
      </c>
      <c r="D322">
        <f t="shared" si="244"/>
        <v>0</v>
      </c>
      <c r="E322">
        <f t="shared" ca="1" si="245"/>
        <v>0</v>
      </c>
      <c r="F322" s="19">
        <f t="shared" si="246"/>
        <v>0</v>
      </c>
      <c r="G322">
        <f t="shared" si="220"/>
        <v>0</v>
      </c>
      <c r="H322">
        <f t="shared" si="221"/>
        <v>0</v>
      </c>
      <c r="I322" s="16">
        <f t="shared" si="247"/>
        <v>0</v>
      </c>
      <c r="J322" s="19">
        <f t="shared" si="248"/>
        <v>0</v>
      </c>
      <c r="K322" s="19"/>
      <c r="L322" s="16">
        <f t="shared" si="222"/>
        <v>0</v>
      </c>
      <c r="M322" s="16">
        <f t="shared" ca="1" si="223"/>
        <v>0</v>
      </c>
      <c r="N322" s="16">
        <f t="shared" si="224"/>
        <v>0</v>
      </c>
      <c r="O322" s="16">
        <f t="shared" si="217"/>
        <v>0</v>
      </c>
      <c r="P322" s="16">
        <f t="shared" si="218"/>
        <v>0</v>
      </c>
      <c r="Q322" s="16">
        <f t="shared" ca="1" si="225"/>
        <v>0</v>
      </c>
      <c r="R322">
        <f t="shared" si="226"/>
        <v>0</v>
      </c>
      <c r="S322" s="16">
        <f t="shared" si="227"/>
        <v>0</v>
      </c>
      <c r="T322" s="21">
        <f t="shared" si="228"/>
        <v>0</v>
      </c>
      <c r="U322" s="16">
        <f t="shared" ca="1" si="229"/>
        <v>0</v>
      </c>
      <c r="V322" s="21">
        <f t="shared" ca="1" si="230"/>
        <v>0</v>
      </c>
      <c r="W322" s="16"/>
      <c r="X322" s="16">
        <f t="shared" si="249"/>
        <v>0</v>
      </c>
      <c r="Y322" s="16">
        <f t="shared" si="216"/>
        <v>0</v>
      </c>
      <c r="Z322" s="19">
        <f t="shared" si="231"/>
        <v>0</v>
      </c>
      <c r="AA322" s="15">
        <f t="shared" si="250"/>
        <v>0</v>
      </c>
      <c r="AB322" s="15">
        <f t="shared" si="251"/>
        <v>0</v>
      </c>
      <c r="AC322" s="15">
        <f t="shared" si="252"/>
        <v>0</v>
      </c>
      <c r="AD322" s="15">
        <f t="shared" si="253"/>
        <v>0</v>
      </c>
      <c r="AE322" s="15">
        <f t="shared" si="254"/>
        <v>0</v>
      </c>
      <c r="AF322" s="19">
        <f t="shared" si="255"/>
        <v>0</v>
      </c>
      <c r="AG322" s="20">
        <f t="shared" si="256"/>
        <v>0</v>
      </c>
      <c r="AH322" s="20"/>
      <c r="AI322" s="16">
        <f t="shared" si="232"/>
        <v>0</v>
      </c>
      <c r="AJ322" s="16">
        <f t="shared" si="268"/>
        <v>0</v>
      </c>
      <c r="AK322" s="16">
        <f t="shared" si="257"/>
        <v>0</v>
      </c>
      <c r="AL322" s="16">
        <f t="shared" ca="1" si="258"/>
        <v>0</v>
      </c>
      <c r="AM322" s="17">
        <f ca="1">IF($F$13,OFFSET(product_specs!$I$5,MIN(10,saving_model!BD322),saving_model!$F$15),0)</f>
        <v>0</v>
      </c>
      <c r="AN322" s="16">
        <f t="shared" si="233"/>
        <v>0</v>
      </c>
      <c r="AO322" s="16">
        <f t="shared" si="267"/>
        <v>0</v>
      </c>
      <c r="AP322" s="16">
        <f t="shared" si="234"/>
        <v>0</v>
      </c>
      <c r="AQ322" s="16">
        <f t="shared" si="259"/>
        <v>0</v>
      </c>
      <c r="AR322" s="16">
        <f t="shared" si="260"/>
        <v>0</v>
      </c>
      <c r="AS322" s="15">
        <f t="shared" si="235"/>
        <v>0</v>
      </c>
      <c r="AT322" s="24">
        <f t="shared" si="236"/>
        <v>0</v>
      </c>
      <c r="AU322" s="15">
        <f t="shared" si="261"/>
        <v>0</v>
      </c>
      <c r="AV322" s="22">
        <f>return!Q306</f>
        <v>-1.5618119579459577E-2</v>
      </c>
      <c r="AW322" s="7">
        <f t="shared" si="237"/>
        <v>1.2824319950172041</v>
      </c>
      <c r="AX322" s="7"/>
      <c r="AY322">
        <f t="shared" si="262"/>
        <v>0</v>
      </c>
      <c r="AZ322">
        <f t="shared" si="238"/>
        <v>0</v>
      </c>
      <c r="BA322">
        <f t="shared" si="239"/>
        <v>0</v>
      </c>
      <c r="BB322">
        <f t="shared" si="263"/>
        <v>0</v>
      </c>
      <c r="BD322">
        <f t="shared" si="240"/>
        <v>25</v>
      </c>
      <c r="BE322">
        <f t="shared" si="241"/>
        <v>5</v>
      </c>
      <c r="BF322">
        <f t="shared" si="264"/>
        <v>7.9387740800629381E-5</v>
      </c>
      <c r="BG322">
        <f>VLOOKUP(MIN(120,BH322),mortality!$B$4:$H$106,saving_model!BE322+2,FALSE)</f>
        <v>9.522370403772741E-4</v>
      </c>
      <c r="BH322">
        <f t="shared" si="242"/>
        <v>45</v>
      </c>
      <c r="BI322" s="8">
        <f t="shared" si="265"/>
        <v>1.6821425527395739E-3</v>
      </c>
      <c r="BJ322" s="6">
        <f>VLOOKUP(saving_model!BD322,lapse!$B$4:$C$134,2,FALSE)</f>
        <v>0.02</v>
      </c>
      <c r="BL322">
        <f>discount_curve!K307</f>
        <v>0.71252381110597163</v>
      </c>
    </row>
    <row r="323" spans="1:64" x14ac:dyDescent="0.55000000000000004">
      <c r="A323">
        <f t="shared" si="266"/>
        <v>301</v>
      </c>
      <c r="B323" s="16">
        <f t="shared" ca="1" si="243"/>
        <v>0</v>
      </c>
      <c r="C323" s="16">
        <f t="shared" si="219"/>
        <v>0</v>
      </c>
      <c r="D323">
        <f t="shared" si="244"/>
        <v>0</v>
      </c>
      <c r="E323">
        <f t="shared" ca="1" si="245"/>
        <v>0</v>
      </c>
      <c r="F323" s="19">
        <f t="shared" si="246"/>
        <v>0</v>
      </c>
      <c r="G323">
        <f t="shared" si="220"/>
        <v>0</v>
      </c>
      <c r="H323">
        <f t="shared" si="221"/>
        <v>0</v>
      </c>
      <c r="I323" s="16">
        <f t="shared" si="247"/>
        <v>0</v>
      </c>
      <c r="J323" s="19">
        <f t="shared" si="248"/>
        <v>0</v>
      </c>
      <c r="K323" s="19"/>
      <c r="L323" s="16">
        <f t="shared" si="222"/>
        <v>0</v>
      </c>
      <c r="M323" s="16">
        <f t="shared" ca="1" si="223"/>
        <v>0</v>
      </c>
      <c r="N323" s="16">
        <f t="shared" si="224"/>
        <v>0</v>
      </c>
      <c r="O323" s="16">
        <f t="shared" si="217"/>
        <v>0</v>
      </c>
      <c r="P323" s="16">
        <f t="shared" si="218"/>
        <v>0</v>
      </c>
      <c r="Q323" s="16">
        <f t="shared" ca="1" si="225"/>
        <v>0</v>
      </c>
      <c r="R323">
        <f t="shared" si="226"/>
        <v>0</v>
      </c>
      <c r="S323" s="16">
        <f t="shared" si="227"/>
        <v>0</v>
      </c>
      <c r="T323" s="21">
        <f t="shared" si="228"/>
        <v>0</v>
      </c>
      <c r="U323" s="16">
        <f t="shared" ca="1" si="229"/>
        <v>0</v>
      </c>
      <c r="V323" s="21">
        <f t="shared" ca="1" si="230"/>
        <v>0</v>
      </c>
      <c r="W323" s="16"/>
      <c r="X323" s="16">
        <f t="shared" si="249"/>
        <v>0</v>
      </c>
      <c r="Y323" s="16">
        <f t="shared" si="216"/>
        <v>0</v>
      </c>
      <c r="Z323" s="19">
        <f t="shared" si="231"/>
        <v>0</v>
      </c>
      <c r="AA323" s="15">
        <f t="shared" si="250"/>
        <v>0</v>
      </c>
      <c r="AB323" s="15">
        <f t="shared" si="251"/>
        <v>0</v>
      </c>
      <c r="AC323" s="15">
        <f t="shared" si="252"/>
        <v>0</v>
      </c>
      <c r="AD323" s="15">
        <f t="shared" si="253"/>
        <v>0</v>
      </c>
      <c r="AE323" s="15">
        <f t="shared" si="254"/>
        <v>0</v>
      </c>
      <c r="AF323" s="19">
        <f t="shared" si="255"/>
        <v>0</v>
      </c>
      <c r="AG323" s="20">
        <f t="shared" si="256"/>
        <v>0</v>
      </c>
      <c r="AH323" s="20"/>
      <c r="AI323" s="16">
        <f t="shared" si="232"/>
        <v>0</v>
      </c>
      <c r="AJ323" s="16">
        <f t="shared" si="268"/>
        <v>0</v>
      </c>
      <c r="AK323" s="16">
        <f t="shared" si="257"/>
        <v>0</v>
      </c>
      <c r="AL323" s="16">
        <f t="shared" ca="1" si="258"/>
        <v>0</v>
      </c>
      <c r="AM323" s="17">
        <f ca="1">IF($F$13,OFFSET(product_specs!$I$5,MIN(10,saving_model!BD323),saving_model!$F$15),0)</f>
        <v>0</v>
      </c>
      <c r="AN323" s="16">
        <f t="shared" si="233"/>
        <v>0</v>
      </c>
      <c r="AO323" s="16">
        <f t="shared" si="267"/>
        <v>0</v>
      </c>
      <c r="AP323" s="16">
        <f t="shared" si="234"/>
        <v>0</v>
      </c>
      <c r="AQ323" s="16">
        <f t="shared" si="259"/>
        <v>0</v>
      </c>
      <c r="AR323" s="16">
        <f t="shared" si="260"/>
        <v>0</v>
      </c>
      <c r="AS323" s="15">
        <f t="shared" si="235"/>
        <v>0</v>
      </c>
      <c r="AT323" s="24">
        <f t="shared" si="236"/>
        <v>0</v>
      </c>
      <c r="AU323" s="15">
        <f t="shared" si="261"/>
        <v>0</v>
      </c>
      <c r="AV323" s="22">
        <f>return!Q307</f>
        <v>-2.2230229386829281E-3</v>
      </c>
      <c r="AW323" s="7">
        <f t="shared" si="237"/>
        <v>1.2834958212361278</v>
      </c>
      <c r="AX323" s="7"/>
      <c r="AY323">
        <f t="shared" si="262"/>
        <v>0</v>
      </c>
      <c r="AZ323">
        <f t="shared" si="238"/>
        <v>0</v>
      </c>
      <c r="BA323">
        <f t="shared" si="239"/>
        <v>0</v>
      </c>
      <c r="BB323">
        <f t="shared" si="263"/>
        <v>0</v>
      </c>
      <c r="BD323">
        <f t="shared" si="240"/>
        <v>25</v>
      </c>
      <c r="BE323">
        <f t="shared" si="241"/>
        <v>5</v>
      </c>
      <c r="BF323">
        <f t="shared" si="264"/>
        <v>7.9387740800629381E-5</v>
      </c>
      <c r="BG323">
        <f>VLOOKUP(MIN(120,BH323),mortality!$B$4:$H$106,saving_model!BE323+2,FALSE)</f>
        <v>9.522370403772741E-4</v>
      </c>
      <c r="BH323">
        <f t="shared" si="242"/>
        <v>45</v>
      </c>
      <c r="BI323" s="8">
        <f t="shared" si="265"/>
        <v>1.6821425527395739E-3</v>
      </c>
      <c r="BJ323" s="6">
        <f>VLOOKUP(saving_model!BD323,lapse!$B$4:$C$134,2,FALSE)</f>
        <v>0.02</v>
      </c>
      <c r="BL323">
        <f>discount_curve!K308</f>
        <v>0.71171925166063876</v>
      </c>
    </row>
    <row r="324" spans="1:64" x14ac:dyDescent="0.55000000000000004">
      <c r="A324">
        <f t="shared" si="266"/>
        <v>302</v>
      </c>
      <c r="B324" s="16">
        <f t="shared" ca="1" si="243"/>
        <v>0</v>
      </c>
      <c r="C324" s="16">
        <f t="shared" si="219"/>
        <v>0</v>
      </c>
      <c r="D324">
        <f t="shared" si="244"/>
        <v>0</v>
      </c>
      <c r="E324">
        <f t="shared" ca="1" si="245"/>
        <v>0</v>
      </c>
      <c r="F324" s="19">
        <f t="shared" si="246"/>
        <v>0</v>
      </c>
      <c r="G324">
        <f t="shared" si="220"/>
        <v>0</v>
      </c>
      <c r="H324">
        <f t="shared" si="221"/>
        <v>0</v>
      </c>
      <c r="I324" s="16">
        <f t="shared" si="247"/>
        <v>0</v>
      </c>
      <c r="J324" s="19">
        <f t="shared" si="248"/>
        <v>0</v>
      </c>
      <c r="K324" s="19"/>
      <c r="L324" s="16">
        <f t="shared" si="222"/>
        <v>0</v>
      </c>
      <c r="M324" s="16">
        <f t="shared" ca="1" si="223"/>
        <v>0</v>
      </c>
      <c r="N324" s="16">
        <f t="shared" si="224"/>
        <v>0</v>
      </c>
      <c r="O324" s="16">
        <f t="shared" si="217"/>
        <v>0</v>
      </c>
      <c r="P324" s="16">
        <f t="shared" si="218"/>
        <v>0</v>
      </c>
      <c r="Q324" s="16">
        <f t="shared" ca="1" si="225"/>
        <v>0</v>
      </c>
      <c r="R324">
        <f t="shared" si="226"/>
        <v>0</v>
      </c>
      <c r="S324" s="16">
        <f t="shared" si="227"/>
        <v>0</v>
      </c>
      <c r="T324" s="21">
        <f t="shared" si="228"/>
        <v>0</v>
      </c>
      <c r="U324" s="16">
        <f t="shared" ca="1" si="229"/>
        <v>0</v>
      </c>
      <c r="V324" s="21">
        <f t="shared" ca="1" si="230"/>
        <v>0</v>
      </c>
      <c r="W324" s="16"/>
      <c r="X324" s="16">
        <f t="shared" si="249"/>
        <v>0</v>
      </c>
      <c r="Y324" s="16">
        <f t="shared" si="216"/>
        <v>0</v>
      </c>
      <c r="Z324" s="19">
        <f t="shared" si="231"/>
        <v>0</v>
      </c>
      <c r="AA324" s="15">
        <f t="shared" si="250"/>
        <v>0</v>
      </c>
      <c r="AB324" s="15">
        <f t="shared" si="251"/>
        <v>0</v>
      </c>
      <c r="AC324" s="15">
        <f t="shared" si="252"/>
        <v>0</v>
      </c>
      <c r="AD324" s="15">
        <f t="shared" si="253"/>
        <v>0</v>
      </c>
      <c r="AE324" s="15">
        <f t="shared" si="254"/>
        <v>0</v>
      </c>
      <c r="AF324" s="19">
        <f t="shared" si="255"/>
        <v>0</v>
      </c>
      <c r="AG324" s="20">
        <f t="shared" si="256"/>
        <v>0</v>
      </c>
      <c r="AH324" s="20"/>
      <c r="AI324" s="16">
        <f t="shared" si="232"/>
        <v>0</v>
      </c>
      <c r="AJ324" s="16">
        <f t="shared" si="268"/>
        <v>0</v>
      </c>
      <c r="AK324" s="16">
        <f t="shared" si="257"/>
        <v>0</v>
      </c>
      <c r="AL324" s="16">
        <f t="shared" ca="1" si="258"/>
        <v>0</v>
      </c>
      <c r="AM324" s="17">
        <f ca="1">IF($F$13,OFFSET(product_specs!$I$5,MIN(10,saving_model!BD324),saving_model!$F$15),0)</f>
        <v>0</v>
      </c>
      <c r="AN324" s="16">
        <f t="shared" si="233"/>
        <v>0</v>
      </c>
      <c r="AO324" s="16">
        <f t="shared" si="267"/>
        <v>0</v>
      </c>
      <c r="AP324" s="16">
        <f t="shared" si="234"/>
        <v>0</v>
      </c>
      <c r="AQ324" s="16">
        <f t="shared" si="259"/>
        <v>0</v>
      </c>
      <c r="AR324" s="16">
        <f t="shared" si="260"/>
        <v>0</v>
      </c>
      <c r="AS324" s="15">
        <f t="shared" si="235"/>
        <v>0</v>
      </c>
      <c r="AT324" s="24">
        <f t="shared" si="236"/>
        <v>0</v>
      </c>
      <c r="AU324" s="15">
        <f t="shared" si="261"/>
        <v>0</v>
      </c>
      <c r="AV324" s="22">
        <f>return!Q308</f>
        <v>6.9554985289368432E-3</v>
      </c>
      <c r="AW324" s="7">
        <f t="shared" si="237"/>
        <v>1.2845605299394471</v>
      </c>
      <c r="AX324" s="7"/>
      <c r="AY324">
        <f t="shared" si="262"/>
        <v>0</v>
      </c>
      <c r="AZ324">
        <f t="shared" si="238"/>
        <v>0</v>
      </c>
      <c r="BA324">
        <f t="shared" si="239"/>
        <v>0</v>
      </c>
      <c r="BB324">
        <f t="shared" si="263"/>
        <v>0</v>
      </c>
      <c r="BD324">
        <f t="shared" si="240"/>
        <v>25</v>
      </c>
      <c r="BE324">
        <f t="shared" si="241"/>
        <v>5</v>
      </c>
      <c r="BF324">
        <f t="shared" si="264"/>
        <v>7.9387740800629381E-5</v>
      </c>
      <c r="BG324">
        <f>VLOOKUP(MIN(120,BH324),mortality!$B$4:$H$106,saving_model!BE324+2,FALSE)</f>
        <v>9.522370403772741E-4</v>
      </c>
      <c r="BH324">
        <f t="shared" si="242"/>
        <v>45</v>
      </c>
      <c r="BI324" s="8">
        <f t="shared" si="265"/>
        <v>1.6821425527395739E-3</v>
      </c>
      <c r="BJ324" s="6">
        <f>VLOOKUP(saving_model!BD324,lapse!$B$4:$C$134,2,FALSE)</f>
        <v>0.02</v>
      </c>
      <c r="BL324">
        <f>discount_curve!K309</f>
        <v>0.71091560069849069</v>
      </c>
    </row>
    <row r="325" spans="1:64" x14ac:dyDescent="0.55000000000000004">
      <c r="A325">
        <f t="shared" si="266"/>
        <v>303</v>
      </c>
      <c r="B325" s="16">
        <f t="shared" ca="1" si="243"/>
        <v>0</v>
      </c>
      <c r="C325" s="16">
        <f t="shared" si="219"/>
        <v>0</v>
      </c>
      <c r="D325">
        <f t="shared" si="244"/>
        <v>0</v>
      </c>
      <c r="E325">
        <f t="shared" ca="1" si="245"/>
        <v>0</v>
      </c>
      <c r="F325" s="19">
        <f t="shared" si="246"/>
        <v>0</v>
      </c>
      <c r="G325">
        <f t="shared" si="220"/>
        <v>0</v>
      </c>
      <c r="H325">
        <f t="shared" si="221"/>
        <v>0</v>
      </c>
      <c r="I325" s="16">
        <f t="shared" si="247"/>
        <v>0</v>
      </c>
      <c r="J325" s="19">
        <f t="shared" si="248"/>
        <v>0</v>
      </c>
      <c r="K325" s="19"/>
      <c r="L325" s="16">
        <f t="shared" si="222"/>
        <v>0</v>
      </c>
      <c r="M325" s="16">
        <f t="shared" ca="1" si="223"/>
        <v>0</v>
      </c>
      <c r="N325" s="16">
        <f t="shared" si="224"/>
        <v>0</v>
      </c>
      <c r="O325" s="16">
        <f t="shared" si="217"/>
        <v>0</v>
      </c>
      <c r="P325" s="16">
        <f t="shared" si="218"/>
        <v>0</v>
      </c>
      <c r="Q325" s="16">
        <f t="shared" ca="1" si="225"/>
        <v>0</v>
      </c>
      <c r="R325">
        <f t="shared" si="226"/>
        <v>0</v>
      </c>
      <c r="S325" s="16">
        <f t="shared" si="227"/>
        <v>0</v>
      </c>
      <c r="T325" s="21">
        <f t="shared" si="228"/>
        <v>0</v>
      </c>
      <c r="U325" s="16">
        <f t="shared" ca="1" si="229"/>
        <v>0</v>
      </c>
      <c r="V325" s="21">
        <f t="shared" ca="1" si="230"/>
        <v>0</v>
      </c>
      <c r="W325" s="16"/>
      <c r="X325" s="16">
        <f t="shared" si="249"/>
        <v>0</v>
      </c>
      <c r="Y325" s="16">
        <f t="shared" si="216"/>
        <v>0</v>
      </c>
      <c r="Z325" s="19">
        <f t="shared" si="231"/>
        <v>0</v>
      </c>
      <c r="AA325" s="15">
        <f t="shared" si="250"/>
        <v>0</v>
      </c>
      <c r="AB325" s="15">
        <f t="shared" si="251"/>
        <v>0</v>
      </c>
      <c r="AC325" s="15">
        <f t="shared" si="252"/>
        <v>0</v>
      </c>
      <c r="AD325" s="15">
        <f t="shared" si="253"/>
        <v>0</v>
      </c>
      <c r="AE325" s="15">
        <f t="shared" si="254"/>
        <v>0</v>
      </c>
      <c r="AF325" s="19">
        <f t="shared" si="255"/>
        <v>0</v>
      </c>
      <c r="AG325" s="20">
        <f t="shared" si="256"/>
        <v>0</v>
      </c>
      <c r="AH325" s="20"/>
      <c r="AI325" s="16">
        <f t="shared" si="232"/>
        <v>0</v>
      </c>
      <c r="AJ325" s="16">
        <f t="shared" si="268"/>
        <v>0</v>
      </c>
      <c r="AK325" s="16">
        <f t="shared" si="257"/>
        <v>0</v>
      </c>
      <c r="AL325" s="16">
        <f t="shared" ca="1" si="258"/>
        <v>0</v>
      </c>
      <c r="AM325" s="17">
        <f ca="1">IF($F$13,OFFSET(product_specs!$I$5,MIN(10,saving_model!BD325),saving_model!$F$15),0)</f>
        <v>0</v>
      </c>
      <c r="AN325" s="16">
        <f t="shared" si="233"/>
        <v>0</v>
      </c>
      <c r="AO325" s="16">
        <f t="shared" si="267"/>
        <v>0</v>
      </c>
      <c r="AP325" s="16">
        <f t="shared" si="234"/>
        <v>0</v>
      </c>
      <c r="AQ325" s="16">
        <f t="shared" si="259"/>
        <v>0</v>
      </c>
      <c r="AR325" s="16">
        <f t="shared" si="260"/>
        <v>0</v>
      </c>
      <c r="AS325" s="15">
        <f t="shared" si="235"/>
        <v>0</v>
      </c>
      <c r="AT325" s="24">
        <f t="shared" si="236"/>
        <v>0</v>
      </c>
      <c r="AU325" s="15">
        <f t="shared" si="261"/>
        <v>0</v>
      </c>
      <c r="AV325" s="22">
        <f>return!Q309</f>
        <v>-5.6583676613825018E-3</v>
      </c>
      <c r="AW325" s="7">
        <f t="shared" si="237"/>
        <v>1.2856261218592167</v>
      </c>
      <c r="AX325" s="7"/>
      <c r="AY325">
        <f t="shared" si="262"/>
        <v>0</v>
      </c>
      <c r="AZ325">
        <f t="shared" si="238"/>
        <v>0</v>
      </c>
      <c r="BA325">
        <f t="shared" si="239"/>
        <v>0</v>
      </c>
      <c r="BB325">
        <f t="shared" si="263"/>
        <v>0</v>
      </c>
      <c r="BD325">
        <f t="shared" si="240"/>
        <v>25</v>
      </c>
      <c r="BE325">
        <f t="shared" si="241"/>
        <v>5</v>
      </c>
      <c r="BF325">
        <f t="shared" si="264"/>
        <v>7.9387740800629381E-5</v>
      </c>
      <c r="BG325">
        <f>VLOOKUP(MIN(120,BH325),mortality!$B$4:$H$106,saving_model!BE325+2,FALSE)</f>
        <v>9.522370403772741E-4</v>
      </c>
      <c r="BH325">
        <f t="shared" si="242"/>
        <v>45</v>
      </c>
      <c r="BI325" s="8">
        <f t="shared" si="265"/>
        <v>1.6821425527395739E-3</v>
      </c>
      <c r="BJ325" s="6">
        <f>VLOOKUP(saving_model!BD325,lapse!$B$4:$C$134,2,FALSE)</f>
        <v>0.02</v>
      </c>
      <c r="BL325">
        <f>discount_curve!K310</f>
        <v>0.71011285719369677</v>
      </c>
    </row>
    <row r="326" spans="1:64" x14ac:dyDescent="0.55000000000000004">
      <c r="A326">
        <f t="shared" si="266"/>
        <v>304</v>
      </c>
      <c r="B326" s="16">
        <f t="shared" ca="1" si="243"/>
        <v>0</v>
      </c>
      <c r="C326" s="16">
        <f t="shared" si="219"/>
        <v>0</v>
      </c>
      <c r="D326">
        <f t="shared" si="244"/>
        <v>0</v>
      </c>
      <c r="E326">
        <f t="shared" ca="1" si="245"/>
        <v>0</v>
      </c>
      <c r="F326" s="19">
        <f t="shared" si="246"/>
        <v>0</v>
      </c>
      <c r="G326">
        <f t="shared" si="220"/>
        <v>0</v>
      </c>
      <c r="H326">
        <f t="shared" si="221"/>
        <v>0</v>
      </c>
      <c r="I326" s="16">
        <f t="shared" si="247"/>
        <v>0</v>
      </c>
      <c r="J326" s="19">
        <f t="shared" si="248"/>
        <v>0</v>
      </c>
      <c r="K326" s="19"/>
      <c r="L326" s="16">
        <f t="shared" si="222"/>
        <v>0</v>
      </c>
      <c r="M326" s="16">
        <f t="shared" ca="1" si="223"/>
        <v>0</v>
      </c>
      <c r="N326" s="16">
        <f t="shared" si="224"/>
        <v>0</v>
      </c>
      <c r="O326" s="16">
        <f t="shared" si="217"/>
        <v>0</v>
      </c>
      <c r="P326" s="16">
        <f t="shared" si="218"/>
        <v>0</v>
      </c>
      <c r="Q326" s="16">
        <f t="shared" ca="1" si="225"/>
        <v>0</v>
      </c>
      <c r="R326">
        <f t="shared" si="226"/>
        <v>0</v>
      </c>
      <c r="S326" s="16">
        <f t="shared" si="227"/>
        <v>0</v>
      </c>
      <c r="T326" s="21">
        <f t="shared" si="228"/>
        <v>0</v>
      </c>
      <c r="U326" s="16">
        <f t="shared" ca="1" si="229"/>
        <v>0</v>
      </c>
      <c r="V326" s="21">
        <f t="shared" ca="1" si="230"/>
        <v>0</v>
      </c>
      <c r="W326" s="16"/>
      <c r="X326" s="16">
        <f t="shared" si="249"/>
        <v>0</v>
      </c>
      <c r="Y326" s="16">
        <f t="shared" si="216"/>
        <v>0</v>
      </c>
      <c r="Z326" s="19">
        <f t="shared" si="231"/>
        <v>0</v>
      </c>
      <c r="AA326" s="15">
        <f t="shared" si="250"/>
        <v>0</v>
      </c>
      <c r="AB326" s="15">
        <f t="shared" si="251"/>
        <v>0</v>
      </c>
      <c r="AC326" s="15">
        <f t="shared" si="252"/>
        <v>0</v>
      </c>
      <c r="AD326" s="15">
        <f t="shared" si="253"/>
        <v>0</v>
      </c>
      <c r="AE326" s="15">
        <f t="shared" si="254"/>
        <v>0</v>
      </c>
      <c r="AF326" s="19">
        <f t="shared" si="255"/>
        <v>0</v>
      </c>
      <c r="AG326" s="20">
        <f t="shared" si="256"/>
        <v>0</v>
      </c>
      <c r="AH326" s="20"/>
      <c r="AI326" s="16">
        <f t="shared" si="232"/>
        <v>0</v>
      </c>
      <c r="AJ326" s="16">
        <f t="shared" si="268"/>
        <v>0</v>
      </c>
      <c r="AK326" s="16">
        <f t="shared" si="257"/>
        <v>0</v>
      </c>
      <c r="AL326" s="16">
        <f t="shared" ca="1" si="258"/>
        <v>0</v>
      </c>
      <c r="AM326" s="17">
        <f ca="1">IF($F$13,OFFSET(product_specs!$I$5,MIN(10,saving_model!BD326),saving_model!$F$15),0)</f>
        <v>0</v>
      </c>
      <c r="AN326" s="16">
        <f t="shared" si="233"/>
        <v>0</v>
      </c>
      <c r="AO326" s="16">
        <f t="shared" si="267"/>
        <v>0</v>
      </c>
      <c r="AP326" s="16">
        <f t="shared" si="234"/>
        <v>0</v>
      </c>
      <c r="AQ326" s="16">
        <f t="shared" si="259"/>
        <v>0</v>
      </c>
      <c r="AR326" s="16">
        <f t="shared" si="260"/>
        <v>0</v>
      </c>
      <c r="AS326" s="15">
        <f t="shared" si="235"/>
        <v>0</v>
      </c>
      <c r="AT326" s="24">
        <f t="shared" si="236"/>
        <v>0</v>
      </c>
      <c r="AU326" s="15">
        <f t="shared" si="261"/>
        <v>0</v>
      </c>
      <c r="AV326" s="22">
        <f>return!Q310</f>
        <v>8.1226990962519618E-3</v>
      </c>
      <c r="AW326" s="7">
        <f t="shared" si="237"/>
        <v>1.2866925977280979</v>
      </c>
      <c r="AX326" s="7"/>
      <c r="AY326">
        <f t="shared" si="262"/>
        <v>0</v>
      </c>
      <c r="AZ326">
        <f t="shared" si="238"/>
        <v>0</v>
      </c>
      <c r="BA326">
        <f t="shared" si="239"/>
        <v>0</v>
      </c>
      <c r="BB326">
        <f t="shared" si="263"/>
        <v>0</v>
      </c>
      <c r="BD326">
        <f t="shared" si="240"/>
        <v>25</v>
      </c>
      <c r="BE326">
        <f t="shared" si="241"/>
        <v>5</v>
      </c>
      <c r="BF326">
        <f t="shared" si="264"/>
        <v>7.9387740800629381E-5</v>
      </c>
      <c r="BG326">
        <f>VLOOKUP(MIN(120,BH326),mortality!$B$4:$H$106,saving_model!BE326+2,FALSE)</f>
        <v>9.522370403772741E-4</v>
      </c>
      <c r="BH326">
        <f t="shared" si="242"/>
        <v>45</v>
      </c>
      <c r="BI326" s="8">
        <f t="shared" si="265"/>
        <v>1.6821425527395739E-3</v>
      </c>
      <c r="BJ326" s="6">
        <f>VLOOKUP(saving_model!BD326,lapse!$B$4:$C$134,2,FALSE)</f>
        <v>0.02</v>
      </c>
      <c r="BL326">
        <f>discount_curve!K311</f>
        <v>0.70931102012158431</v>
      </c>
    </row>
    <row r="327" spans="1:64" x14ac:dyDescent="0.55000000000000004">
      <c r="A327">
        <f t="shared" si="266"/>
        <v>305</v>
      </c>
      <c r="B327" s="16">
        <f t="shared" ca="1" si="243"/>
        <v>0</v>
      </c>
      <c r="C327" s="16">
        <f t="shared" si="219"/>
        <v>0</v>
      </c>
      <c r="D327">
        <f t="shared" si="244"/>
        <v>0</v>
      </c>
      <c r="E327">
        <f t="shared" ca="1" si="245"/>
        <v>0</v>
      </c>
      <c r="F327" s="19">
        <f t="shared" si="246"/>
        <v>0</v>
      </c>
      <c r="G327">
        <f t="shared" si="220"/>
        <v>0</v>
      </c>
      <c r="H327">
        <f t="shared" si="221"/>
        <v>0</v>
      </c>
      <c r="I327" s="16">
        <f t="shared" si="247"/>
        <v>0</v>
      </c>
      <c r="J327" s="19">
        <f t="shared" si="248"/>
        <v>0</v>
      </c>
      <c r="K327" s="19"/>
      <c r="L327" s="16">
        <f t="shared" si="222"/>
        <v>0</v>
      </c>
      <c r="M327" s="16">
        <f t="shared" ca="1" si="223"/>
        <v>0</v>
      </c>
      <c r="N327" s="16">
        <f t="shared" si="224"/>
        <v>0</v>
      </c>
      <c r="O327" s="16">
        <f t="shared" si="217"/>
        <v>0</v>
      </c>
      <c r="P327" s="16">
        <f t="shared" si="218"/>
        <v>0</v>
      </c>
      <c r="Q327" s="16">
        <f t="shared" ca="1" si="225"/>
        <v>0</v>
      </c>
      <c r="R327">
        <f t="shared" si="226"/>
        <v>0</v>
      </c>
      <c r="S327" s="16">
        <f t="shared" si="227"/>
        <v>0</v>
      </c>
      <c r="T327" s="21">
        <f t="shared" si="228"/>
        <v>0</v>
      </c>
      <c r="U327" s="16">
        <f t="shared" ca="1" si="229"/>
        <v>0</v>
      </c>
      <c r="V327" s="21">
        <f t="shared" ca="1" si="230"/>
        <v>0</v>
      </c>
      <c r="W327" s="16"/>
      <c r="X327" s="16">
        <f t="shared" si="249"/>
        <v>0</v>
      </c>
      <c r="Y327" s="16">
        <f t="shared" si="216"/>
        <v>0</v>
      </c>
      <c r="Z327" s="19">
        <f t="shared" si="231"/>
        <v>0</v>
      </c>
      <c r="AA327" s="15">
        <f t="shared" si="250"/>
        <v>0</v>
      </c>
      <c r="AB327" s="15">
        <f t="shared" si="251"/>
        <v>0</v>
      </c>
      <c r="AC327" s="15">
        <f t="shared" si="252"/>
        <v>0</v>
      </c>
      <c r="AD327" s="15">
        <f t="shared" si="253"/>
        <v>0</v>
      </c>
      <c r="AE327" s="15">
        <f t="shared" si="254"/>
        <v>0</v>
      </c>
      <c r="AF327" s="19">
        <f t="shared" si="255"/>
        <v>0</v>
      </c>
      <c r="AG327" s="20">
        <f t="shared" si="256"/>
        <v>0</v>
      </c>
      <c r="AH327" s="20"/>
      <c r="AI327" s="16">
        <f t="shared" si="232"/>
        <v>0</v>
      </c>
      <c r="AJ327" s="16">
        <f t="shared" si="268"/>
        <v>0</v>
      </c>
      <c r="AK327" s="16">
        <f t="shared" si="257"/>
        <v>0</v>
      </c>
      <c r="AL327" s="16">
        <f t="shared" ca="1" si="258"/>
        <v>0</v>
      </c>
      <c r="AM327" s="17">
        <f ca="1">IF($F$13,OFFSET(product_specs!$I$5,MIN(10,saving_model!BD327),saving_model!$F$15),0)</f>
        <v>0</v>
      </c>
      <c r="AN327" s="16">
        <f t="shared" si="233"/>
        <v>0</v>
      </c>
      <c r="AO327" s="16">
        <f t="shared" si="267"/>
        <v>0</v>
      </c>
      <c r="AP327" s="16">
        <f t="shared" si="234"/>
        <v>0</v>
      </c>
      <c r="AQ327" s="16">
        <f t="shared" si="259"/>
        <v>0</v>
      </c>
      <c r="AR327" s="16">
        <f t="shared" si="260"/>
        <v>0</v>
      </c>
      <c r="AS327" s="15">
        <f t="shared" si="235"/>
        <v>0</v>
      </c>
      <c r="AT327" s="24">
        <f t="shared" si="236"/>
        <v>0</v>
      </c>
      <c r="AU327" s="15">
        <f t="shared" si="261"/>
        <v>0</v>
      </c>
      <c r="AV327" s="22">
        <f>return!Q311</f>
        <v>8.1429465114557509E-4</v>
      </c>
      <c r="AW327" s="7">
        <f t="shared" si="237"/>
        <v>1.2877599582793604</v>
      </c>
      <c r="AX327" s="7"/>
      <c r="AY327">
        <f t="shared" si="262"/>
        <v>0</v>
      </c>
      <c r="AZ327">
        <f t="shared" si="238"/>
        <v>0</v>
      </c>
      <c r="BA327">
        <f t="shared" si="239"/>
        <v>0</v>
      </c>
      <c r="BB327">
        <f t="shared" si="263"/>
        <v>0</v>
      </c>
      <c r="BD327">
        <f t="shared" si="240"/>
        <v>25</v>
      </c>
      <c r="BE327">
        <f t="shared" si="241"/>
        <v>5</v>
      </c>
      <c r="BF327">
        <f t="shared" si="264"/>
        <v>7.9387740800629381E-5</v>
      </c>
      <c r="BG327">
        <f>VLOOKUP(MIN(120,BH327),mortality!$B$4:$H$106,saving_model!BE327+2,FALSE)</f>
        <v>9.522370403772741E-4</v>
      </c>
      <c r="BH327">
        <f t="shared" si="242"/>
        <v>45</v>
      </c>
      <c r="BI327" s="8">
        <f t="shared" si="265"/>
        <v>1.6821425527395739E-3</v>
      </c>
      <c r="BJ327" s="6">
        <f>VLOOKUP(saving_model!BD327,lapse!$B$4:$C$134,2,FALSE)</f>
        <v>0.02</v>
      </c>
      <c r="BL327">
        <f>discount_curve!K312</f>
        <v>0.7085100884586385</v>
      </c>
    </row>
    <row r="328" spans="1:64" x14ac:dyDescent="0.55000000000000004">
      <c r="A328">
        <f t="shared" si="266"/>
        <v>306</v>
      </c>
      <c r="B328" s="16">
        <f t="shared" ca="1" si="243"/>
        <v>0</v>
      </c>
      <c r="C328" s="16">
        <f t="shared" si="219"/>
        <v>0</v>
      </c>
      <c r="D328">
        <f t="shared" si="244"/>
        <v>0</v>
      </c>
      <c r="E328">
        <f t="shared" ca="1" si="245"/>
        <v>0</v>
      </c>
      <c r="F328" s="19">
        <f t="shared" si="246"/>
        <v>0</v>
      </c>
      <c r="G328">
        <f t="shared" si="220"/>
        <v>0</v>
      </c>
      <c r="H328">
        <f t="shared" si="221"/>
        <v>0</v>
      </c>
      <c r="I328" s="16">
        <f t="shared" si="247"/>
        <v>0</v>
      </c>
      <c r="J328" s="19">
        <f t="shared" si="248"/>
        <v>0</v>
      </c>
      <c r="K328" s="19"/>
      <c r="L328" s="16">
        <f t="shared" si="222"/>
        <v>0</v>
      </c>
      <c r="M328" s="16">
        <f t="shared" ca="1" si="223"/>
        <v>0</v>
      </c>
      <c r="N328" s="16">
        <f t="shared" si="224"/>
        <v>0</v>
      </c>
      <c r="O328" s="16">
        <f t="shared" si="217"/>
        <v>0</v>
      </c>
      <c r="P328" s="16">
        <f t="shared" si="218"/>
        <v>0</v>
      </c>
      <c r="Q328" s="16">
        <f t="shared" ca="1" si="225"/>
        <v>0</v>
      </c>
      <c r="R328">
        <f t="shared" si="226"/>
        <v>0</v>
      </c>
      <c r="S328" s="16">
        <f t="shared" si="227"/>
        <v>0</v>
      </c>
      <c r="T328" s="21">
        <f t="shared" si="228"/>
        <v>0</v>
      </c>
      <c r="U328" s="16">
        <f t="shared" ca="1" si="229"/>
        <v>0</v>
      </c>
      <c r="V328" s="21">
        <f t="shared" ca="1" si="230"/>
        <v>0</v>
      </c>
      <c r="W328" s="16"/>
      <c r="X328" s="16">
        <f t="shared" si="249"/>
        <v>0</v>
      </c>
      <c r="Y328" s="16">
        <f t="shared" si="216"/>
        <v>0</v>
      </c>
      <c r="Z328" s="19">
        <f t="shared" si="231"/>
        <v>0</v>
      </c>
      <c r="AA328" s="15">
        <f t="shared" si="250"/>
        <v>0</v>
      </c>
      <c r="AB328" s="15">
        <f t="shared" si="251"/>
        <v>0</v>
      </c>
      <c r="AC328" s="15">
        <f t="shared" si="252"/>
        <v>0</v>
      </c>
      <c r="AD328" s="15">
        <f t="shared" si="253"/>
        <v>0</v>
      </c>
      <c r="AE328" s="15">
        <f t="shared" si="254"/>
        <v>0</v>
      </c>
      <c r="AF328" s="19">
        <f t="shared" si="255"/>
        <v>0</v>
      </c>
      <c r="AG328" s="20">
        <f t="shared" si="256"/>
        <v>0</v>
      </c>
      <c r="AH328" s="20"/>
      <c r="AI328" s="16">
        <f t="shared" si="232"/>
        <v>0</v>
      </c>
      <c r="AJ328" s="16">
        <f t="shared" si="268"/>
        <v>0</v>
      </c>
      <c r="AK328" s="16">
        <f t="shared" si="257"/>
        <v>0</v>
      </c>
      <c r="AL328" s="16">
        <f t="shared" ca="1" si="258"/>
        <v>0</v>
      </c>
      <c r="AM328" s="17">
        <f ca="1">IF($F$13,OFFSET(product_specs!$I$5,MIN(10,saving_model!BD328),saving_model!$F$15),0)</f>
        <v>0</v>
      </c>
      <c r="AN328" s="16">
        <f t="shared" si="233"/>
        <v>0</v>
      </c>
      <c r="AO328" s="16">
        <f t="shared" si="267"/>
        <v>0</v>
      </c>
      <c r="AP328" s="16">
        <f t="shared" si="234"/>
        <v>0</v>
      </c>
      <c r="AQ328" s="16">
        <f t="shared" si="259"/>
        <v>0</v>
      </c>
      <c r="AR328" s="16">
        <f t="shared" si="260"/>
        <v>0</v>
      </c>
      <c r="AS328" s="15">
        <f t="shared" si="235"/>
        <v>0</v>
      </c>
      <c r="AT328" s="24">
        <f t="shared" si="236"/>
        <v>0</v>
      </c>
      <c r="AU328" s="15">
        <f t="shared" si="261"/>
        <v>0</v>
      </c>
      <c r="AV328" s="22">
        <f>return!Q312</f>
        <v>-7.2409116547808017E-3</v>
      </c>
      <c r="AW328" s="7">
        <f t="shared" si="237"/>
        <v>1.2888282042468819</v>
      </c>
      <c r="AX328" s="7"/>
      <c r="AY328">
        <f t="shared" si="262"/>
        <v>0</v>
      </c>
      <c r="AZ328">
        <f t="shared" si="238"/>
        <v>0</v>
      </c>
      <c r="BA328">
        <f t="shared" si="239"/>
        <v>0</v>
      </c>
      <c r="BB328">
        <f t="shared" si="263"/>
        <v>0</v>
      </c>
      <c r="BD328">
        <f t="shared" si="240"/>
        <v>25</v>
      </c>
      <c r="BE328">
        <f t="shared" si="241"/>
        <v>5</v>
      </c>
      <c r="BF328">
        <f t="shared" si="264"/>
        <v>7.9387740800629381E-5</v>
      </c>
      <c r="BG328">
        <f>VLOOKUP(MIN(120,BH328),mortality!$B$4:$H$106,saving_model!BE328+2,FALSE)</f>
        <v>9.522370403772741E-4</v>
      </c>
      <c r="BH328">
        <f t="shared" si="242"/>
        <v>45</v>
      </c>
      <c r="BI328" s="8">
        <f t="shared" si="265"/>
        <v>1.6821425527395739E-3</v>
      </c>
      <c r="BJ328" s="6">
        <f>VLOOKUP(saving_model!BD328,lapse!$B$4:$C$134,2,FALSE)</f>
        <v>0.02</v>
      </c>
      <c r="BL328">
        <f>discount_curve!K313</f>
        <v>0.70771006118250002</v>
      </c>
    </row>
    <row r="329" spans="1:64" x14ac:dyDescent="0.55000000000000004">
      <c r="A329">
        <f t="shared" si="266"/>
        <v>307</v>
      </c>
      <c r="B329" s="16">
        <f t="shared" ca="1" si="243"/>
        <v>0</v>
      </c>
      <c r="C329" s="16">
        <f t="shared" si="219"/>
        <v>0</v>
      </c>
      <c r="D329">
        <f t="shared" si="244"/>
        <v>0</v>
      </c>
      <c r="E329">
        <f t="shared" ca="1" si="245"/>
        <v>0</v>
      </c>
      <c r="F329" s="19">
        <f t="shared" si="246"/>
        <v>0</v>
      </c>
      <c r="G329">
        <f t="shared" si="220"/>
        <v>0</v>
      </c>
      <c r="H329">
        <f t="shared" si="221"/>
        <v>0</v>
      </c>
      <c r="I329" s="16">
        <f t="shared" si="247"/>
        <v>0</v>
      </c>
      <c r="J329" s="19">
        <f t="shared" si="248"/>
        <v>0</v>
      </c>
      <c r="K329" s="19"/>
      <c r="L329" s="16">
        <f t="shared" si="222"/>
        <v>0</v>
      </c>
      <c r="M329" s="16">
        <f t="shared" ca="1" si="223"/>
        <v>0</v>
      </c>
      <c r="N329" s="16">
        <f t="shared" si="224"/>
        <v>0</v>
      </c>
      <c r="O329" s="16">
        <f t="shared" si="217"/>
        <v>0</v>
      </c>
      <c r="P329" s="16">
        <f t="shared" si="218"/>
        <v>0</v>
      </c>
      <c r="Q329" s="16">
        <f t="shared" ca="1" si="225"/>
        <v>0</v>
      </c>
      <c r="R329">
        <f t="shared" si="226"/>
        <v>0</v>
      </c>
      <c r="S329" s="16">
        <f t="shared" si="227"/>
        <v>0</v>
      </c>
      <c r="T329" s="21">
        <f t="shared" si="228"/>
        <v>0</v>
      </c>
      <c r="U329" s="16">
        <f t="shared" ca="1" si="229"/>
        <v>0</v>
      </c>
      <c r="V329" s="21">
        <f t="shared" ca="1" si="230"/>
        <v>0</v>
      </c>
      <c r="W329" s="16"/>
      <c r="X329" s="16">
        <f t="shared" si="249"/>
        <v>0</v>
      </c>
      <c r="Y329" s="16">
        <f t="shared" si="216"/>
        <v>0</v>
      </c>
      <c r="Z329" s="19">
        <f t="shared" si="231"/>
        <v>0</v>
      </c>
      <c r="AA329" s="15">
        <f t="shared" si="250"/>
        <v>0</v>
      </c>
      <c r="AB329" s="15">
        <f t="shared" si="251"/>
        <v>0</v>
      </c>
      <c r="AC329" s="15">
        <f t="shared" si="252"/>
        <v>0</v>
      </c>
      <c r="AD329" s="15">
        <f t="shared" si="253"/>
        <v>0</v>
      </c>
      <c r="AE329" s="15">
        <f t="shared" si="254"/>
        <v>0</v>
      </c>
      <c r="AF329" s="19">
        <f t="shared" si="255"/>
        <v>0</v>
      </c>
      <c r="AG329" s="20">
        <f t="shared" si="256"/>
        <v>0</v>
      </c>
      <c r="AH329" s="20"/>
      <c r="AI329" s="16">
        <f t="shared" si="232"/>
        <v>0</v>
      </c>
      <c r="AJ329" s="16">
        <f t="shared" si="268"/>
        <v>0</v>
      </c>
      <c r="AK329" s="16">
        <f t="shared" si="257"/>
        <v>0</v>
      </c>
      <c r="AL329" s="16">
        <f t="shared" ca="1" si="258"/>
        <v>0</v>
      </c>
      <c r="AM329" s="17">
        <f ca="1">IF($F$13,OFFSET(product_specs!$I$5,MIN(10,saving_model!BD329),saving_model!$F$15),0)</f>
        <v>0</v>
      </c>
      <c r="AN329" s="16">
        <f t="shared" si="233"/>
        <v>0</v>
      </c>
      <c r="AO329" s="16">
        <f t="shared" si="267"/>
        <v>0</v>
      </c>
      <c r="AP329" s="16">
        <f t="shared" si="234"/>
        <v>0</v>
      </c>
      <c r="AQ329" s="16">
        <f t="shared" si="259"/>
        <v>0</v>
      </c>
      <c r="AR329" s="16">
        <f t="shared" si="260"/>
        <v>0</v>
      </c>
      <c r="AS329" s="15">
        <f t="shared" si="235"/>
        <v>0</v>
      </c>
      <c r="AT329" s="24">
        <f t="shared" si="236"/>
        <v>0</v>
      </c>
      <c r="AU329" s="15">
        <f t="shared" si="261"/>
        <v>0</v>
      </c>
      <c r="AV329" s="22">
        <f>return!Q313</f>
        <v>1.3361736060309104E-2</v>
      </c>
      <c r="AW329" s="7">
        <f t="shared" si="237"/>
        <v>1.2898973363651491</v>
      </c>
      <c r="AX329" s="7"/>
      <c r="AY329">
        <f t="shared" si="262"/>
        <v>0</v>
      </c>
      <c r="AZ329">
        <f t="shared" si="238"/>
        <v>0</v>
      </c>
      <c r="BA329">
        <f t="shared" si="239"/>
        <v>0</v>
      </c>
      <c r="BB329">
        <f t="shared" si="263"/>
        <v>0</v>
      </c>
      <c r="BD329">
        <f t="shared" si="240"/>
        <v>25</v>
      </c>
      <c r="BE329">
        <f t="shared" si="241"/>
        <v>5</v>
      </c>
      <c r="BF329">
        <f t="shared" si="264"/>
        <v>7.9387740800629381E-5</v>
      </c>
      <c r="BG329">
        <f>VLOOKUP(MIN(120,BH329),mortality!$B$4:$H$106,saving_model!BE329+2,FALSE)</f>
        <v>9.522370403772741E-4</v>
      </c>
      <c r="BH329">
        <f t="shared" si="242"/>
        <v>45</v>
      </c>
      <c r="BI329" s="8">
        <f t="shared" si="265"/>
        <v>1.6821425527395739E-3</v>
      </c>
      <c r="BJ329" s="6">
        <f>VLOOKUP(saving_model!BD329,lapse!$B$4:$C$134,2,FALSE)</f>
        <v>0.02</v>
      </c>
      <c r="BL329">
        <f>discount_curve!K314</f>
        <v>0.70691093727196352</v>
      </c>
    </row>
    <row r="330" spans="1:64" x14ac:dyDescent="0.55000000000000004">
      <c r="A330">
        <f t="shared" si="266"/>
        <v>308</v>
      </c>
      <c r="B330" s="16">
        <f t="shared" ca="1" si="243"/>
        <v>0</v>
      </c>
      <c r="C330" s="16">
        <f t="shared" si="219"/>
        <v>0</v>
      </c>
      <c r="D330">
        <f t="shared" si="244"/>
        <v>0</v>
      </c>
      <c r="E330">
        <f t="shared" ca="1" si="245"/>
        <v>0</v>
      </c>
      <c r="F330" s="19">
        <f t="shared" si="246"/>
        <v>0</v>
      </c>
      <c r="G330">
        <f t="shared" si="220"/>
        <v>0</v>
      </c>
      <c r="H330">
        <f t="shared" si="221"/>
        <v>0</v>
      </c>
      <c r="I330" s="16">
        <f t="shared" si="247"/>
        <v>0</v>
      </c>
      <c r="J330" s="19">
        <f t="shared" si="248"/>
        <v>0</v>
      </c>
      <c r="K330" s="19"/>
      <c r="L330" s="16">
        <f t="shared" si="222"/>
        <v>0</v>
      </c>
      <c r="M330" s="16">
        <f t="shared" ca="1" si="223"/>
        <v>0</v>
      </c>
      <c r="N330" s="16">
        <f t="shared" si="224"/>
        <v>0</v>
      </c>
      <c r="O330" s="16">
        <f t="shared" si="217"/>
        <v>0</v>
      </c>
      <c r="P330" s="16">
        <f t="shared" si="218"/>
        <v>0</v>
      </c>
      <c r="Q330" s="16">
        <f t="shared" ca="1" si="225"/>
        <v>0</v>
      </c>
      <c r="R330">
        <f t="shared" si="226"/>
        <v>0</v>
      </c>
      <c r="S330" s="16">
        <f t="shared" si="227"/>
        <v>0</v>
      </c>
      <c r="T330" s="21">
        <f t="shared" si="228"/>
        <v>0</v>
      </c>
      <c r="U330" s="16">
        <f t="shared" ca="1" si="229"/>
        <v>0</v>
      </c>
      <c r="V330" s="21">
        <f t="shared" ca="1" si="230"/>
        <v>0</v>
      </c>
      <c r="W330" s="16"/>
      <c r="X330" s="16">
        <f t="shared" si="249"/>
        <v>0</v>
      </c>
      <c r="Y330" s="16">
        <f t="shared" si="216"/>
        <v>0</v>
      </c>
      <c r="Z330" s="19">
        <f t="shared" si="231"/>
        <v>0</v>
      </c>
      <c r="AA330" s="15">
        <f t="shared" si="250"/>
        <v>0</v>
      </c>
      <c r="AB330" s="15">
        <f t="shared" si="251"/>
        <v>0</v>
      </c>
      <c r="AC330" s="15">
        <f t="shared" si="252"/>
        <v>0</v>
      </c>
      <c r="AD330" s="15">
        <f t="shared" si="253"/>
        <v>0</v>
      </c>
      <c r="AE330" s="15">
        <f t="shared" si="254"/>
        <v>0</v>
      </c>
      <c r="AF330" s="19">
        <f t="shared" si="255"/>
        <v>0</v>
      </c>
      <c r="AG330" s="20">
        <f t="shared" si="256"/>
        <v>0</v>
      </c>
      <c r="AH330" s="20"/>
      <c r="AI330" s="16">
        <f t="shared" si="232"/>
        <v>0</v>
      </c>
      <c r="AJ330" s="16">
        <f t="shared" si="268"/>
        <v>0</v>
      </c>
      <c r="AK330" s="16">
        <f t="shared" si="257"/>
        <v>0</v>
      </c>
      <c r="AL330" s="16">
        <f t="shared" ca="1" si="258"/>
        <v>0</v>
      </c>
      <c r="AM330" s="17">
        <f ca="1">IF($F$13,OFFSET(product_specs!$I$5,MIN(10,saving_model!BD330),saving_model!$F$15),0)</f>
        <v>0</v>
      </c>
      <c r="AN330" s="16">
        <f t="shared" si="233"/>
        <v>0</v>
      </c>
      <c r="AO330" s="16">
        <f t="shared" si="267"/>
        <v>0</v>
      </c>
      <c r="AP330" s="16">
        <f t="shared" si="234"/>
        <v>0</v>
      </c>
      <c r="AQ330" s="16">
        <f t="shared" si="259"/>
        <v>0</v>
      </c>
      <c r="AR330" s="16">
        <f t="shared" si="260"/>
        <v>0</v>
      </c>
      <c r="AS330" s="15">
        <f t="shared" si="235"/>
        <v>0</v>
      </c>
      <c r="AT330" s="24">
        <f t="shared" si="236"/>
        <v>0</v>
      </c>
      <c r="AU330" s="15">
        <f t="shared" si="261"/>
        <v>0</v>
      </c>
      <c r="AV330" s="22">
        <f>return!Q314</f>
        <v>8.1380444438940991E-3</v>
      </c>
      <c r="AW330" s="7">
        <f t="shared" si="237"/>
        <v>1.2909673553692576</v>
      </c>
      <c r="AX330" s="7"/>
      <c r="AY330">
        <f t="shared" si="262"/>
        <v>0</v>
      </c>
      <c r="AZ330">
        <f t="shared" si="238"/>
        <v>0</v>
      </c>
      <c r="BA330">
        <f t="shared" si="239"/>
        <v>0</v>
      </c>
      <c r="BB330">
        <f t="shared" si="263"/>
        <v>0</v>
      </c>
      <c r="BD330">
        <f t="shared" si="240"/>
        <v>25</v>
      </c>
      <c r="BE330">
        <f t="shared" si="241"/>
        <v>5</v>
      </c>
      <c r="BF330">
        <f t="shared" si="264"/>
        <v>7.9387740800629381E-5</v>
      </c>
      <c r="BG330">
        <f>VLOOKUP(MIN(120,BH330),mortality!$B$4:$H$106,saving_model!BE330+2,FALSE)</f>
        <v>9.522370403772741E-4</v>
      </c>
      <c r="BH330">
        <f t="shared" si="242"/>
        <v>45</v>
      </c>
      <c r="BI330" s="8">
        <f t="shared" si="265"/>
        <v>1.6821425527395739E-3</v>
      </c>
      <c r="BJ330" s="6">
        <f>VLOOKUP(saving_model!BD330,lapse!$B$4:$C$134,2,FALSE)</f>
        <v>0.02</v>
      </c>
      <c r="BL330">
        <f>discount_curve!K315</f>
        <v>0.70611271570697665</v>
      </c>
    </row>
    <row r="331" spans="1:64" x14ac:dyDescent="0.55000000000000004">
      <c r="A331">
        <f t="shared" si="266"/>
        <v>309</v>
      </c>
      <c r="B331" s="16">
        <f t="shared" ca="1" si="243"/>
        <v>0</v>
      </c>
      <c r="C331" s="16">
        <f t="shared" si="219"/>
        <v>0</v>
      </c>
      <c r="D331">
        <f t="shared" si="244"/>
        <v>0</v>
      </c>
      <c r="E331">
        <f t="shared" ca="1" si="245"/>
        <v>0</v>
      </c>
      <c r="F331" s="19">
        <f t="shared" si="246"/>
        <v>0</v>
      </c>
      <c r="G331">
        <f t="shared" si="220"/>
        <v>0</v>
      </c>
      <c r="H331">
        <f t="shared" si="221"/>
        <v>0</v>
      </c>
      <c r="I331" s="16">
        <f t="shared" si="247"/>
        <v>0</v>
      </c>
      <c r="J331" s="19">
        <f t="shared" si="248"/>
        <v>0</v>
      </c>
      <c r="K331" s="19"/>
      <c r="L331" s="16">
        <f t="shared" si="222"/>
        <v>0</v>
      </c>
      <c r="M331" s="16">
        <f t="shared" ca="1" si="223"/>
        <v>0</v>
      </c>
      <c r="N331" s="16">
        <f t="shared" si="224"/>
        <v>0</v>
      </c>
      <c r="O331" s="16">
        <f t="shared" si="217"/>
        <v>0</v>
      </c>
      <c r="P331" s="16">
        <f t="shared" si="218"/>
        <v>0</v>
      </c>
      <c r="Q331" s="16">
        <f t="shared" ca="1" si="225"/>
        <v>0</v>
      </c>
      <c r="R331">
        <f t="shared" si="226"/>
        <v>0</v>
      </c>
      <c r="S331" s="16">
        <f t="shared" si="227"/>
        <v>0</v>
      </c>
      <c r="T331" s="21">
        <f t="shared" si="228"/>
        <v>0</v>
      </c>
      <c r="U331" s="16">
        <f t="shared" ca="1" si="229"/>
        <v>0</v>
      </c>
      <c r="V331" s="21">
        <f t="shared" ca="1" si="230"/>
        <v>0</v>
      </c>
      <c r="W331" s="16"/>
      <c r="X331" s="16">
        <f t="shared" si="249"/>
        <v>0</v>
      </c>
      <c r="Y331" s="16">
        <f t="shared" si="216"/>
        <v>0</v>
      </c>
      <c r="Z331" s="19">
        <f t="shared" si="231"/>
        <v>0</v>
      </c>
      <c r="AA331" s="15">
        <f t="shared" si="250"/>
        <v>0</v>
      </c>
      <c r="AB331" s="15">
        <f t="shared" si="251"/>
        <v>0</v>
      </c>
      <c r="AC331" s="15">
        <f t="shared" si="252"/>
        <v>0</v>
      </c>
      <c r="AD331" s="15">
        <f t="shared" si="253"/>
        <v>0</v>
      </c>
      <c r="AE331" s="15">
        <f t="shared" si="254"/>
        <v>0</v>
      </c>
      <c r="AF331" s="19">
        <f t="shared" si="255"/>
        <v>0</v>
      </c>
      <c r="AG331" s="20">
        <f t="shared" si="256"/>
        <v>0</v>
      </c>
      <c r="AH331" s="20"/>
      <c r="AI331" s="16">
        <f t="shared" si="232"/>
        <v>0</v>
      </c>
      <c r="AJ331" s="16">
        <f t="shared" si="268"/>
        <v>0</v>
      </c>
      <c r="AK331" s="16">
        <f t="shared" si="257"/>
        <v>0</v>
      </c>
      <c r="AL331" s="16">
        <f t="shared" ca="1" si="258"/>
        <v>0</v>
      </c>
      <c r="AM331" s="17">
        <f ca="1">IF($F$13,OFFSET(product_specs!$I$5,MIN(10,saving_model!BD331),saving_model!$F$15),0)</f>
        <v>0</v>
      </c>
      <c r="AN331" s="16">
        <f t="shared" si="233"/>
        <v>0</v>
      </c>
      <c r="AO331" s="16">
        <f t="shared" si="267"/>
        <v>0</v>
      </c>
      <c r="AP331" s="16">
        <f t="shared" si="234"/>
        <v>0</v>
      </c>
      <c r="AQ331" s="16">
        <f t="shared" si="259"/>
        <v>0</v>
      </c>
      <c r="AR331" s="16">
        <f t="shared" si="260"/>
        <v>0</v>
      </c>
      <c r="AS331" s="15">
        <f t="shared" si="235"/>
        <v>0</v>
      </c>
      <c r="AT331" s="24">
        <f t="shared" si="236"/>
        <v>0</v>
      </c>
      <c r="AU331" s="15">
        <f t="shared" si="261"/>
        <v>0</v>
      </c>
      <c r="AV331" s="22">
        <f>return!Q315</f>
        <v>-5.0015293521959991E-3</v>
      </c>
      <c r="AW331" s="7">
        <f t="shared" si="237"/>
        <v>1.2920382619949131</v>
      </c>
      <c r="AX331" s="7"/>
      <c r="AY331">
        <f t="shared" si="262"/>
        <v>0</v>
      </c>
      <c r="AZ331">
        <f t="shared" si="238"/>
        <v>0</v>
      </c>
      <c r="BA331">
        <f t="shared" si="239"/>
        <v>0</v>
      </c>
      <c r="BB331">
        <f t="shared" si="263"/>
        <v>0</v>
      </c>
      <c r="BD331">
        <f t="shared" si="240"/>
        <v>25</v>
      </c>
      <c r="BE331">
        <f t="shared" si="241"/>
        <v>5</v>
      </c>
      <c r="BF331">
        <f t="shared" si="264"/>
        <v>7.9387740800629381E-5</v>
      </c>
      <c r="BG331">
        <f>VLOOKUP(MIN(120,BH331),mortality!$B$4:$H$106,saving_model!BE331+2,FALSE)</f>
        <v>9.522370403772741E-4</v>
      </c>
      <c r="BH331">
        <f t="shared" si="242"/>
        <v>45</v>
      </c>
      <c r="BI331" s="8">
        <f t="shared" si="265"/>
        <v>1.6821425527395739E-3</v>
      </c>
      <c r="BJ331" s="6">
        <f>VLOOKUP(saving_model!BD331,lapse!$B$4:$C$134,2,FALSE)</f>
        <v>0.02</v>
      </c>
      <c r="BL331">
        <f>discount_curve!K316</f>
        <v>0.70531539546863986</v>
      </c>
    </row>
    <row r="332" spans="1:64" x14ac:dyDescent="0.55000000000000004">
      <c r="A332">
        <f t="shared" si="266"/>
        <v>310</v>
      </c>
      <c r="B332" s="16">
        <f t="shared" ca="1" si="243"/>
        <v>0</v>
      </c>
      <c r="C332" s="16">
        <f t="shared" si="219"/>
        <v>0</v>
      </c>
      <c r="D332">
        <f t="shared" si="244"/>
        <v>0</v>
      </c>
      <c r="E332">
        <f t="shared" ca="1" si="245"/>
        <v>0</v>
      </c>
      <c r="F332" s="19">
        <f t="shared" si="246"/>
        <v>0</v>
      </c>
      <c r="G332">
        <f t="shared" si="220"/>
        <v>0</v>
      </c>
      <c r="H332">
        <f t="shared" si="221"/>
        <v>0</v>
      </c>
      <c r="I332" s="16">
        <f t="shared" si="247"/>
        <v>0</v>
      </c>
      <c r="J332" s="19">
        <f t="shared" si="248"/>
        <v>0</v>
      </c>
      <c r="K332" s="19"/>
      <c r="L332" s="16">
        <f t="shared" si="222"/>
        <v>0</v>
      </c>
      <c r="M332" s="16">
        <f t="shared" ca="1" si="223"/>
        <v>0</v>
      </c>
      <c r="N332" s="16">
        <f t="shared" si="224"/>
        <v>0</v>
      </c>
      <c r="O332" s="16">
        <f t="shared" si="217"/>
        <v>0</v>
      </c>
      <c r="P332" s="16">
        <f t="shared" si="218"/>
        <v>0</v>
      </c>
      <c r="Q332" s="16">
        <f t="shared" ca="1" si="225"/>
        <v>0</v>
      </c>
      <c r="R332">
        <f t="shared" si="226"/>
        <v>0</v>
      </c>
      <c r="S332" s="16">
        <f t="shared" si="227"/>
        <v>0</v>
      </c>
      <c r="T332" s="21">
        <f t="shared" si="228"/>
        <v>0</v>
      </c>
      <c r="U332" s="16">
        <f t="shared" ca="1" si="229"/>
        <v>0</v>
      </c>
      <c r="V332" s="21">
        <f t="shared" ca="1" si="230"/>
        <v>0</v>
      </c>
      <c r="W332" s="16"/>
      <c r="X332" s="16">
        <f t="shared" si="249"/>
        <v>0</v>
      </c>
      <c r="Y332" s="16">
        <f t="shared" si="216"/>
        <v>0</v>
      </c>
      <c r="Z332" s="19">
        <f t="shared" si="231"/>
        <v>0</v>
      </c>
      <c r="AA332" s="15">
        <f t="shared" si="250"/>
        <v>0</v>
      </c>
      <c r="AB332" s="15">
        <f t="shared" si="251"/>
        <v>0</v>
      </c>
      <c r="AC332" s="15">
        <f t="shared" si="252"/>
        <v>0</v>
      </c>
      <c r="AD332" s="15">
        <f t="shared" si="253"/>
        <v>0</v>
      </c>
      <c r="AE332" s="15">
        <f t="shared" si="254"/>
        <v>0</v>
      </c>
      <c r="AF332" s="19">
        <f t="shared" si="255"/>
        <v>0</v>
      </c>
      <c r="AG332" s="20">
        <f t="shared" si="256"/>
        <v>0</v>
      </c>
      <c r="AH332" s="20"/>
      <c r="AI332" s="16">
        <f t="shared" si="232"/>
        <v>0</v>
      </c>
      <c r="AJ332" s="16">
        <f t="shared" si="268"/>
        <v>0</v>
      </c>
      <c r="AK332" s="16">
        <f t="shared" si="257"/>
        <v>0</v>
      </c>
      <c r="AL332" s="16">
        <f t="shared" ca="1" si="258"/>
        <v>0</v>
      </c>
      <c r="AM332" s="17">
        <f ca="1">IF($F$13,OFFSET(product_specs!$I$5,MIN(10,saving_model!BD332),saving_model!$F$15),0)</f>
        <v>0</v>
      </c>
      <c r="AN332" s="16">
        <f t="shared" si="233"/>
        <v>0</v>
      </c>
      <c r="AO332" s="16">
        <f t="shared" si="267"/>
        <v>0</v>
      </c>
      <c r="AP332" s="16">
        <f t="shared" si="234"/>
        <v>0</v>
      </c>
      <c r="AQ332" s="16">
        <f t="shared" si="259"/>
        <v>0</v>
      </c>
      <c r="AR332" s="16">
        <f t="shared" si="260"/>
        <v>0</v>
      </c>
      <c r="AS332" s="15">
        <f t="shared" si="235"/>
        <v>0</v>
      </c>
      <c r="AT332" s="24">
        <f t="shared" si="236"/>
        <v>0</v>
      </c>
      <c r="AU332" s="15">
        <f t="shared" si="261"/>
        <v>0</v>
      </c>
      <c r="AV332" s="22">
        <f>return!Q316</f>
        <v>2.2109775998311321E-3</v>
      </c>
      <c r="AW332" s="7">
        <f t="shared" si="237"/>
        <v>1.2931100569784315</v>
      </c>
      <c r="AX332" s="7"/>
      <c r="AY332">
        <f t="shared" si="262"/>
        <v>0</v>
      </c>
      <c r="AZ332">
        <f t="shared" si="238"/>
        <v>0</v>
      </c>
      <c r="BA332">
        <f t="shared" si="239"/>
        <v>0</v>
      </c>
      <c r="BB332">
        <f t="shared" si="263"/>
        <v>0</v>
      </c>
      <c r="BD332">
        <f t="shared" si="240"/>
        <v>25</v>
      </c>
      <c r="BE332">
        <f t="shared" si="241"/>
        <v>5</v>
      </c>
      <c r="BF332">
        <f t="shared" si="264"/>
        <v>7.9387740800629381E-5</v>
      </c>
      <c r="BG332">
        <f>VLOOKUP(MIN(120,BH332),mortality!$B$4:$H$106,saving_model!BE332+2,FALSE)</f>
        <v>9.522370403772741E-4</v>
      </c>
      <c r="BH332">
        <f t="shared" si="242"/>
        <v>45</v>
      </c>
      <c r="BI332" s="8">
        <f t="shared" si="265"/>
        <v>1.6821425527395739E-3</v>
      </c>
      <c r="BJ332" s="6">
        <f>VLOOKUP(saving_model!BD332,lapse!$B$4:$C$134,2,FALSE)</f>
        <v>0.02</v>
      </c>
      <c r="BL332">
        <f>discount_curve!K317</f>
        <v>0.70451897553920328</v>
      </c>
    </row>
    <row r="333" spans="1:64" x14ac:dyDescent="0.55000000000000004">
      <c r="A333">
        <f t="shared" si="266"/>
        <v>311</v>
      </c>
      <c r="B333" s="16">
        <f t="shared" ca="1" si="243"/>
        <v>0</v>
      </c>
      <c r="C333" s="16">
        <f t="shared" si="219"/>
        <v>0</v>
      </c>
      <c r="D333">
        <f t="shared" si="244"/>
        <v>0</v>
      </c>
      <c r="E333">
        <f t="shared" ca="1" si="245"/>
        <v>0</v>
      </c>
      <c r="F333" s="19">
        <f t="shared" si="246"/>
        <v>0</v>
      </c>
      <c r="G333">
        <f t="shared" si="220"/>
        <v>0</v>
      </c>
      <c r="H333">
        <f t="shared" si="221"/>
        <v>0</v>
      </c>
      <c r="I333" s="16">
        <f t="shared" si="247"/>
        <v>0</v>
      </c>
      <c r="J333" s="19">
        <f t="shared" si="248"/>
        <v>0</v>
      </c>
      <c r="K333" s="19"/>
      <c r="L333" s="16">
        <f t="shared" si="222"/>
        <v>0</v>
      </c>
      <c r="M333" s="16">
        <f t="shared" ca="1" si="223"/>
        <v>0</v>
      </c>
      <c r="N333" s="16">
        <f t="shared" si="224"/>
        <v>0</v>
      </c>
      <c r="O333" s="16">
        <f t="shared" si="217"/>
        <v>0</v>
      </c>
      <c r="P333" s="16">
        <f t="shared" si="218"/>
        <v>0</v>
      </c>
      <c r="Q333" s="16">
        <f t="shared" ca="1" si="225"/>
        <v>0</v>
      </c>
      <c r="R333">
        <f t="shared" si="226"/>
        <v>0</v>
      </c>
      <c r="S333" s="16">
        <f t="shared" si="227"/>
        <v>0</v>
      </c>
      <c r="T333" s="21">
        <f t="shared" si="228"/>
        <v>0</v>
      </c>
      <c r="U333" s="16">
        <f t="shared" ca="1" si="229"/>
        <v>0</v>
      </c>
      <c r="V333" s="21">
        <f t="shared" ca="1" si="230"/>
        <v>0</v>
      </c>
      <c r="W333" s="16"/>
      <c r="X333" s="16">
        <f t="shared" si="249"/>
        <v>0</v>
      </c>
      <c r="Y333" s="16">
        <f t="shared" si="216"/>
        <v>0</v>
      </c>
      <c r="Z333" s="19">
        <f t="shared" si="231"/>
        <v>0</v>
      </c>
      <c r="AA333" s="15">
        <f t="shared" si="250"/>
        <v>0</v>
      </c>
      <c r="AB333" s="15">
        <f t="shared" si="251"/>
        <v>0</v>
      </c>
      <c r="AC333" s="15">
        <f t="shared" si="252"/>
        <v>0</v>
      </c>
      <c r="AD333" s="15">
        <f t="shared" si="253"/>
        <v>0</v>
      </c>
      <c r="AE333" s="15">
        <f t="shared" si="254"/>
        <v>0</v>
      </c>
      <c r="AF333" s="19">
        <f t="shared" si="255"/>
        <v>0</v>
      </c>
      <c r="AG333" s="20">
        <f t="shared" si="256"/>
        <v>0</v>
      </c>
      <c r="AH333" s="20"/>
      <c r="AI333" s="16">
        <f t="shared" si="232"/>
        <v>0</v>
      </c>
      <c r="AJ333" s="16">
        <f t="shared" si="268"/>
        <v>0</v>
      </c>
      <c r="AK333" s="16">
        <f t="shared" si="257"/>
        <v>0</v>
      </c>
      <c r="AL333" s="16">
        <f t="shared" ca="1" si="258"/>
        <v>0</v>
      </c>
      <c r="AM333" s="17">
        <f ca="1">IF($F$13,OFFSET(product_specs!$I$5,MIN(10,saving_model!BD333),saving_model!$F$15),0)</f>
        <v>0</v>
      </c>
      <c r="AN333" s="16">
        <f t="shared" si="233"/>
        <v>0</v>
      </c>
      <c r="AO333" s="16">
        <f t="shared" si="267"/>
        <v>0</v>
      </c>
      <c r="AP333" s="16">
        <f t="shared" si="234"/>
        <v>0</v>
      </c>
      <c r="AQ333" s="16">
        <f t="shared" si="259"/>
        <v>0</v>
      </c>
      <c r="AR333" s="16">
        <f t="shared" si="260"/>
        <v>0</v>
      </c>
      <c r="AS333" s="15">
        <f t="shared" si="235"/>
        <v>0</v>
      </c>
      <c r="AT333" s="24">
        <f t="shared" si="236"/>
        <v>0</v>
      </c>
      <c r="AU333" s="15">
        <f t="shared" si="261"/>
        <v>0</v>
      </c>
      <c r="AV333" s="22">
        <f>return!Q317</f>
        <v>1.3004673037036563E-2</v>
      </c>
      <c r="AW333" s="7">
        <f t="shared" si="237"/>
        <v>1.2941827410567395</v>
      </c>
      <c r="AX333" s="7"/>
      <c r="AY333">
        <f t="shared" si="262"/>
        <v>0</v>
      </c>
      <c r="AZ333">
        <f t="shared" si="238"/>
        <v>0</v>
      </c>
      <c r="BA333">
        <f t="shared" si="239"/>
        <v>0</v>
      </c>
      <c r="BB333">
        <f t="shared" si="263"/>
        <v>0</v>
      </c>
      <c r="BD333">
        <f t="shared" si="240"/>
        <v>25</v>
      </c>
      <c r="BE333">
        <f t="shared" si="241"/>
        <v>5</v>
      </c>
      <c r="BF333">
        <f t="shared" si="264"/>
        <v>7.9387740800629381E-5</v>
      </c>
      <c r="BG333">
        <f>VLOOKUP(MIN(120,BH333),mortality!$B$4:$H$106,saving_model!BE333+2,FALSE)</f>
        <v>9.522370403772741E-4</v>
      </c>
      <c r="BH333">
        <f t="shared" si="242"/>
        <v>45</v>
      </c>
      <c r="BI333" s="8">
        <f t="shared" si="265"/>
        <v>1.6821425527395739E-3</v>
      </c>
      <c r="BJ333" s="6">
        <f>VLOOKUP(saving_model!BD333,lapse!$B$4:$C$134,2,FALSE)</f>
        <v>0.02</v>
      </c>
      <c r="BL333">
        <f>discount_curve!K318</f>
        <v>0.70372345490206645</v>
      </c>
    </row>
    <row r="334" spans="1:64" x14ac:dyDescent="0.55000000000000004">
      <c r="A334">
        <f t="shared" si="266"/>
        <v>312</v>
      </c>
      <c r="B334" s="16">
        <f t="shared" ca="1" si="243"/>
        <v>0</v>
      </c>
      <c r="C334" s="16">
        <f t="shared" si="219"/>
        <v>0</v>
      </c>
      <c r="D334">
        <f t="shared" si="244"/>
        <v>0</v>
      </c>
      <c r="E334">
        <f t="shared" ca="1" si="245"/>
        <v>0</v>
      </c>
      <c r="F334" s="19">
        <f t="shared" si="246"/>
        <v>0</v>
      </c>
      <c r="G334">
        <f t="shared" si="220"/>
        <v>0</v>
      </c>
      <c r="H334">
        <f t="shared" si="221"/>
        <v>0</v>
      </c>
      <c r="I334" s="16">
        <f t="shared" si="247"/>
        <v>0</v>
      </c>
      <c r="J334" s="19">
        <f t="shared" si="248"/>
        <v>0</v>
      </c>
      <c r="K334" s="19"/>
      <c r="L334" s="16">
        <f t="shared" si="222"/>
        <v>0</v>
      </c>
      <c r="M334" s="16">
        <f t="shared" ca="1" si="223"/>
        <v>0</v>
      </c>
      <c r="N334" s="16">
        <f t="shared" si="224"/>
        <v>0</v>
      </c>
      <c r="O334" s="16">
        <f t="shared" si="217"/>
        <v>0</v>
      </c>
      <c r="P334" s="16">
        <f t="shared" si="218"/>
        <v>0</v>
      </c>
      <c r="Q334" s="16">
        <f t="shared" ca="1" si="225"/>
        <v>0</v>
      </c>
      <c r="R334">
        <f t="shared" si="226"/>
        <v>0</v>
      </c>
      <c r="S334" s="16">
        <f t="shared" si="227"/>
        <v>0</v>
      </c>
      <c r="T334" s="21">
        <f t="shared" si="228"/>
        <v>0</v>
      </c>
      <c r="U334" s="16">
        <f t="shared" ca="1" si="229"/>
        <v>0</v>
      </c>
      <c r="V334" s="21">
        <f t="shared" ca="1" si="230"/>
        <v>0</v>
      </c>
      <c r="W334" s="16"/>
      <c r="X334" s="16">
        <f t="shared" si="249"/>
        <v>0</v>
      </c>
      <c r="Y334" s="16">
        <f t="shared" si="216"/>
        <v>0</v>
      </c>
      <c r="Z334" s="19">
        <f t="shared" si="231"/>
        <v>0</v>
      </c>
      <c r="AA334" s="15">
        <f t="shared" si="250"/>
        <v>0</v>
      </c>
      <c r="AB334" s="15">
        <f t="shared" si="251"/>
        <v>0</v>
      </c>
      <c r="AC334" s="15">
        <f t="shared" si="252"/>
        <v>0</v>
      </c>
      <c r="AD334" s="15">
        <f t="shared" si="253"/>
        <v>0</v>
      </c>
      <c r="AE334" s="15">
        <f t="shared" si="254"/>
        <v>0</v>
      </c>
      <c r="AF334" s="19">
        <f t="shared" si="255"/>
        <v>0</v>
      </c>
      <c r="AG334" s="20">
        <f t="shared" si="256"/>
        <v>0</v>
      </c>
      <c r="AH334" s="20"/>
      <c r="AI334" s="16">
        <f t="shared" si="232"/>
        <v>0</v>
      </c>
      <c r="AJ334" s="16">
        <f t="shared" si="268"/>
        <v>0</v>
      </c>
      <c r="AK334" s="16">
        <f t="shared" si="257"/>
        <v>0</v>
      </c>
      <c r="AL334" s="16">
        <f t="shared" ca="1" si="258"/>
        <v>0</v>
      </c>
      <c r="AM334" s="17">
        <f ca="1">IF($F$13,OFFSET(product_specs!$I$5,MIN(10,saving_model!BD334),saving_model!$F$15),0)</f>
        <v>0</v>
      </c>
      <c r="AN334" s="16">
        <f t="shared" si="233"/>
        <v>0</v>
      </c>
      <c r="AO334" s="16">
        <f t="shared" si="267"/>
        <v>0</v>
      </c>
      <c r="AP334" s="16">
        <f t="shared" si="234"/>
        <v>0</v>
      </c>
      <c r="AQ334" s="16">
        <f t="shared" si="259"/>
        <v>0</v>
      </c>
      <c r="AR334" s="16">
        <f t="shared" si="260"/>
        <v>0</v>
      </c>
      <c r="AS334" s="15">
        <f t="shared" si="235"/>
        <v>0</v>
      </c>
      <c r="AT334" s="24">
        <f t="shared" si="236"/>
        <v>0</v>
      </c>
      <c r="AU334" s="15">
        <f t="shared" si="261"/>
        <v>0</v>
      </c>
      <c r="AV334" s="22">
        <f>return!Q318</f>
        <v>-2.0245328028926202E-2</v>
      </c>
      <c r="AW334" s="7">
        <f t="shared" si="237"/>
        <v>1.295256314967375</v>
      </c>
      <c r="AX334" s="7"/>
      <c r="AY334">
        <f t="shared" si="262"/>
        <v>0</v>
      </c>
      <c r="AZ334">
        <f t="shared" si="238"/>
        <v>0</v>
      </c>
      <c r="BA334">
        <f t="shared" si="239"/>
        <v>0</v>
      </c>
      <c r="BB334">
        <f t="shared" si="263"/>
        <v>0</v>
      </c>
      <c r="BD334">
        <f t="shared" si="240"/>
        <v>26</v>
      </c>
      <c r="BE334">
        <f t="shared" si="241"/>
        <v>5</v>
      </c>
      <c r="BF334">
        <f t="shared" si="264"/>
        <v>8.3769465879068861E-5</v>
      </c>
      <c r="BG334">
        <f>VLOOKUP(MIN(120,BH334),mortality!$B$4:$H$106,saving_model!BE334+2,FALSE)</f>
        <v>1.0047705765034698E-3</v>
      </c>
      <c r="BH334">
        <f t="shared" si="242"/>
        <v>46</v>
      </c>
      <c r="BI334" s="8">
        <f t="shared" si="265"/>
        <v>1.6821425527395739E-3</v>
      </c>
      <c r="BJ334" s="6">
        <f>VLOOKUP(saving_model!BD334,lapse!$B$4:$C$134,2,FALSE)</f>
        <v>0.02</v>
      </c>
      <c r="BL334">
        <f>discount_curve!K319</f>
        <v>0.70365041847198206</v>
      </c>
    </row>
    <row r="335" spans="1:64" x14ac:dyDescent="0.55000000000000004">
      <c r="A335">
        <f t="shared" si="266"/>
        <v>313</v>
      </c>
      <c r="B335" s="16">
        <f t="shared" ca="1" si="243"/>
        <v>0</v>
      </c>
      <c r="C335" s="16">
        <f t="shared" si="219"/>
        <v>0</v>
      </c>
      <c r="D335">
        <f t="shared" si="244"/>
        <v>0</v>
      </c>
      <c r="E335">
        <f t="shared" ca="1" si="245"/>
        <v>0</v>
      </c>
      <c r="F335" s="19">
        <f t="shared" si="246"/>
        <v>0</v>
      </c>
      <c r="G335">
        <f t="shared" si="220"/>
        <v>0</v>
      </c>
      <c r="H335">
        <f t="shared" si="221"/>
        <v>0</v>
      </c>
      <c r="I335" s="16">
        <f t="shared" si="247"/>
        <v>0</v>
      </c>
      <c r="J335" s="19">
        <f t="shared" si="248"/>
        <v>0</v>
      </c>
      <c r="K335" s="19"/>
      <c r="L335" s="16">
        <f t="shared" si="222"/>
        <v>0</v>
      </c>
      <c r="M335" s="16">
        <f t="shared" ca="1" si="223"/>
        <v>0</v>
      </c>
      <c r="N335" s="16">
        <f t="shared" si="224"/>
        <v>0</v>
      </c>
      <c r="O335" s="16">
        <f t="shared" si="217"/>
        <v>0</v>
      </c>
      <c r="P335" s="16">
        <f t="shared" si="218"/>
        <v>0</v>
      </c>
      <c r="Q335" s="16">
        <f t="shared" ca="1" si="225"/>
        <v>0</v>
      </c>
      <c r="R335">
        <f t="shared" si="226"/>
        <v>0</v>
      </c>
      <c r="S335" s="16">
        <f t="shared" si="227"/>
        <v>0</v>
      </c>
      <c r="T335" s="21">
        <f t="shared" si="228"/>
        <v>0</v>
      </c>
      <c r="U335" s="16">
        <f t="shared" ca="1" si="229"/>
        <v>0</v>
      </c>
      <c r="V335" s="21">
        <f t="shared" ca="1" si="230"/>
        <v>0</v>
      </c>
      <c r="W335" s="16"/>
      <c r="X335" s="16">
        <f t="shared" si="249"/>
        <v>0</v>
      </c>
      <c r="Y335" s="16">
        <f t="shared" ref="Y335:Y398" si="269">AO335*AY335</f>
        <v>0</v>
      </c>
      <c r="Z335" s="19">
        <f t="shared" si="231"/>
        <v>0</v>
      </c>
      <c r="AA335" s="15">
        <f t="shared" si="250"/>
        <v>0</v>
      </c>
      <c r="AB335" s="15">
        <f t="shared" si="251"/>
        <v>0</v>
      </c>
      <c r="AC335" s="15">
        <f t="shared" si="252"/>
        <v>0</v>
      </c>
      <c r="AD335" s="15">
        <f t="shared" si="253"/>
        <v>0</v>
      </c>
      <c r="AE335" s="15">
        <f t="shared" si="254"/>
        <v>0</v>
      </c>
      <c r="AF335" s="19">
        <f t="shared" si="255"/>
        <v>0</v>
      </c>
      <c r="AG335" s="20">
        <f t="shared" si="256"/>
        <v>0</v>
      </c>
      <c r="AH335" s="20"/>
      <c r="AI335" s="16">
        <f t="shared" si="232"/>
        <v>0</v>
      </c>
      <c r="AJ335" s="16">
        <f t="shared" si="268"/>
        <v>0</v>
      </c>
      <c r="AK335" s="16">
        <f t="shared" si="257"/>
        <v>0</v>
      </c>
      <c r="AL335" s="16">
        <f t="shared" ca="1" si="258"/>
        <v>0</v>
      </c>
      <c r="AM335" s="17">
        <f ca="1">IF($F$13,OFFSET(product_specs!$I$5,MIN(10,saving_model!BD335),saving_model!$F$15),0)</f>
        <v>0</v>
      </c>
      <c r="AN335" s="16">
        <f t="shared" si="233"/>
        <v>0</v>
      </c>
      <c r="AO335" s="16">
        <f t="shared" si="267"/>
        <v>0</v>
      </c>
      <c r="AP335" s="16">
        <f t="shared" si="234"/>
        <v>0</v>
      </c>
      <c r="AQ335" s="16">
        <f t="shared" si="259"/>
        <v>0</v>
      </c>
      <c r="AR335" s="16">
        <f t="shared" si="260"/>
        <v>0</v>
      </c>
      <c r="AS335" s="15">
        <f t="shared" si="235"/>
        <v>0</v>
      </c>
      <c r="AT335" s="24">
        <f t="shared" si="236"/>
        <v>0</v>
      </c>
      <c r="AU335" s="15">
        <f t="shared" si="261"/>
        <v>0</v>
      </c>
      <c r="AV335" s="22">
        <f>return!Q319</f>
        <v>1.6895017204002327E-2</v>
      </c>
      <c r="AW335" s="7">
        <f t="shared" si="237"/>
        <v>1.296330779448488</v>
      </c>
      <c r="AX335" s="7"/>
      <c r="AY335">
        <f t="shared" si="262"/>
        <v>0</v>
      </c>
      <c r="AZ335">
        <f t="shared" si="238"/>
        <v>0</v>
      </c>
      <c r="BA335">
        <f t="shared" si="239"/>
        <v>0</v>
      </c>
      <c r="BB335">
        <f t="shared" si="263"/>
        <v>0</v>
      </c>
      <c r="BD335">
        <f t="shared" si="240"/>
        <v>26</v>
      </c>
      <c r="BE335">
        <f t="shared" si="241"/>
        <v>5</v>
      </c>
      <c r="BF335">
        <f t="shared" si="264"/>
        <v>8.3769465879068861E-5</v>
      </c>
      <c r="BG335">
        <f>VLOOKUP(MIN(120,BH335),mortality!$B$4:$H$106,saving_model!BE335+2,FALSE)</f>
        <v>1.0047705765034698E-3</v>
      </c>
      <c r="BH335">
        <f t="shared" si="242"/>
        <v>46</v>
      </c>
      <c r="BI335" s="8">
        <f t="shared" si="265"/>
        <v>1.6821425527395739E-3</v>
      </c>
      <c r="BJ335" s="6">
        <f>VLOOKUP(saving_model!BD335,lapse!$B$4:$C$134,2,FALSE)</f>
        <v>0.02</v>
      </c>
      <c r="BL335">
        <f>discount_curve!K320</f>
        <v>0.70285818993516813</v>
      </c>
    </row>
    <row r="336" spans="1:64" x14ac:dyDescent="0.55000000000000004">
      <c r="A336">
        <f t="shared" si="266"/>
        <v>314</v>
      </c>
      <c r="B336" s="16">
        <f t="shared" ca="1" si="243"/>
        <v>0</v>
      </c>
      <c r="C336" s="16">
        <f t="shared" si="219"/>
        <v>0</v>
      </c>
      <c r="D336">
        <f t="shared" si="244"/>
        <v>0</v>
      </c>
      <c r="E336">
        <f t="shared" ca="1" si="245"/>
        <v>0</v>
      </c>
      <c r="F336" s="19">
        <f t="shared" si="246"/>
        <v>0</v>
      </c>
      <c r="G336">
        <f t="shared" si="220"/>
        <v>0</v>
      </c>
      <c r="H336">
        <f t="shared" si="221"/>
        <v>0</v>
      </c>
      <c r="I336" s="16">
        <f t="shared" si="247"/>
        <v>0</v>
      </c>
      <c r="J336" s="19">
        <f t="shared" si="248"/>
        <v>0</v>
      </c>
      <c r="K336" s="19"/>
      <c r="L336" s="16">
        <f t="shared" si="222"/>
        <v>0</v>
      </c>
      <c r="M336" s="16">
        <f t="shared" ca="1" si="223"/>
        <v>0</v>
      </c>
      <c r="N336" s="16">
        <f t="shared" si="224"/>
        <v>0</v>
      </c>
      <c r="O336" s="16">
        <f t="shared" si="217"/>
        <v>0</v>
      </c>
      <c r="P336" s="16">
        <f t="shared" si="218"/>
        <v>0</v>
      </c>
      <c r="Q336" s="16">
        <f t="shared" ca="1" si="225"/>
        <v>0</v>
      </c>
      <c r="R336">
        <f t="shared" si="226"/>
        <v>0</v>
      </c>
      <c r="S336" s="16">
        <f t="shared" si="227"/>
        <v>0</v>
      </c>
      <c r="T336" s="21">
        <f t="shared" si="228"/>
        <v>0</v>
      </c>
      <c r="U336" s="16">
        <f t="shared" ca="1" si="229"/>
        <v>0</v>
      </c>
      <c r="V336" s="21">
        <f t="shared" ca="1" si="230"/>
        <v>0</v>
      </c>
      <c r="W336" s="16"/>
      <c r="X336" s="16">
        <f t="shared" si="249"/>
        <v>0</v>
      </c>
      <c r="Y336" s="16">
        <f t="shared" si="269"/>
        <v>0</v>
      </c>
      <c r="Z336" s="19">
        <f t="shared" si="231"/>
        <v>0</v>
      </c>
      <c r="AA336" s="15">
        <f t="shared" si="250"/>
        <v>0</v>
      </c>
      <c r="AB336" s="15">
        <f t="shared" si="251"/>
        <v>0</v>
      </c>
      <c r="AC336" s="15">
        <f t="shared" si="252"/>
        <v>0</v>
      </c>
      <c r="AD336" s="15">
        <f t="shared" si="253"/>
        <v>0</v>
      </c>
      <c r="AE336" s="15">
        <f t="shared" si="254"/>
        <v>0</v>
      </c>
      <c r="AF336" s="19">
        <f t="shared" si="255"/>
        <v>0</v>
      </c>
      <c r="AG336" s="20">
        <f t="shared" si="256"/>
        <v>0</v>
      </c>
      <c r="AH336" s="20"/>
      <c r="AI336" s="16">
        <f t="shared" si="232"/>
        <v>0</v>
      </c>
      <c r="AJ336" s="16">
        <f t="shared" si="268"/>
        <v>0</v>
      </c>
      <c r="AK336" s="16">
        <f t="shared" si="257"/>
        <v>0</v>
      </c>
      <c r="AL336" s="16">
        <f t="shared" ca="1" si="258"/>
        <v>0</v>
      </c>
      <c r="AM336" s="17">
        <f ca="1">IF($F$13,OFFSET(product_specs!$I$5,MIN(10,saving_model!BD336),saving_model!$F$15),0)</f>
        <v>0</v>
      </c>
      <c r="AN336" s="16">
        <f t="shared" si="233"/>
        <v>0</v>
      </c>
      <c r="AO336" s="16">
        <f t="shared" si="267"/>
        <v>0</v>
      </c>
      <c r="AP336" s="16">
        <f t="shared" si="234"/>
        <v>0</v>
      </c>
      <c r="AQ336" s="16">
        <f t="shared" si="259"/>
        <v>0</v>
      </c>
      <c r="AR336" s="16">
        <f t="shared" si="260"/>
        <v>0</v>
      </c>
      <c r="AS336" s="15">
        <f t="shared" si="235"/>
        <v>0</v>
      </c>
      <c r="AT336" s="24">
        <f t="shared" si="236"/>
        <v>0</v>
      </c>
      <c r="AU336" s="15">
        <f t="shared" si="261"/>
        <v>0</v>
      </c>
      <c r="AV336" s="22">
        <f>return!Q320</f>
        <v>-9.0584396562243263E-3</v>
      </c>
      <c r="AW336" s="7">
        <f t="shared" si="237"/>
        <v>1.2974061352388406</v>
      </c>
      <c r="AX336" s="7"/>
      <c r="AY336">
        <f t="shared" si="262"/>
        <v>0</v>
      </c>
      <c r="AZ336">
        <f t="shared" si="238"/>
        <v>0</v>
      </c>
      <c r="BA336">
        <f t="shared" si="239"/>
        <v>0</v>
      </c>
      <c r="BB336">
        <f t="shared" si="263"/>
        <v>0</v>
      </c>
      <c r="BD336">
        <f t="shared" si="240"/>
        <v>26</v>
      </c>
      <c r="BE336">
        <f t="shared" si="241"/>
        <v>5</v>
      </c>
      <c r="BF336">
        <f t="shared" si="264"/>
        <v>8.3769465879068861E-5</v>
      </c>
      <c r="BG336">
        <f>VLOOKUP(MIN(120,BH336),mortality!$B$4:$H$106,saving_model!BE336+2,FALSE)</f>
        <v>1.0047705765034698E-3</v>
      </c>
      <c r="BH336">
        <f t="shared" si="242"/>
        <v>46</v>
      </c>
      <c r="BI336" s="8">
        <f t="shared" si="265"/>
        <v>1.6821425527395739E-3</v>
      </c>
      <c r="BJ336" s="6">
        <f>VLOOKUP(saving_model!BD336,lapse!$B$4:$C$134,2,FALSE)</f>
        <v>0.02</v>
      </c>
      <c r="BL336">
        <f>discount_curve!K321</f>
        <v>0.7020668533555503</v>
      </c>
    </row>
    <row r="337" spans="1:64" x14ac:dyDescent="0.55000000000000004">
      <c r="A337">
        <f t="shared" si="266"/>
        <v>315</v>
      </c>
      <c r="B337" s="16">
        <f t="shared" ca="1" si="243"/>
        <v>0</v>
      </c>
      <c r="C337" s="16">
        <f t="shared" si="219"/>
        <v>0</v>
      </c>
      <c r="D337">
        <f t="shared" si="244"/>
        <v>0</v>
      </c>
      <c r="E337">
        <f t="shared" ca="1" si="245"/>
        <v>0</v>
      </c>
      <c r="F337" s="19">
        <f t="shared" si="246"/>
        <v>0</v>
      </c>
      <c r="G337">
        <f t="shared" si="220"/>
        <v>0</v>
      </c>
      <c r="H337">
        <f t="shared" si="221"/>
        <v>0</v>
      </c>
      <c r="I337" s="16">
        <f t="shared" si="247"/>
        <v>0</v>
      </c>
      <c r="J337" s="19">
        <f t="shared" si="248"/>
        <v>0</v>
      </c>
      <c r="K337" s="19"/>
      <c r="L337" s="16">
        <f t="shared" si="222"/>
        <v>0</v>
      </c>
      <c r="M337" s="16">
        <f t="shared" ca="1" si="223"/>
        <v>0</v>
      </c>
      <c r="N337" s="16">
        <f t="shared" si="224"/>
        <v>0</v>
      </c>
      <c r="O337" s="16">
        <f t="shared" si="217"/>
        <v>0</v>
      </c>
      <c r="P337" s="16">
        <f t="shared" si="218"/>
        <v>0</v>
      </c>
      <c r="Q337" s="16">
        <f t="shared" ca="1" si="225"/>
        <v>0</v>
      </c>
      <c r="R337">
        <f t="shared" si="226"/>
        <v>0</v>
      </c>
      <c r="S337" s="16">
        <f t="shared" si="227"/>
        <v>0</v>
      </c>
      <c r="T337" s="21">
        <f t="shared" si="228"/>
        <v>0</v>
      </c>
      <c r="U337" s="16">
        <f t="shared" ca="1" si="229"/>
        <v>0</v>
      </c>
      <c r="V337" s="21">
        <f t="shared" ca="1" si="230"/>
        <v>0</v>
      </c>
      <c r="W337" s="16"/>
      <c r="X337" s="16">
        <f t="shared" si="249"/>
        <v>0</v>
      </c>
      <c r="Y337" s="16">
        <f t="shared" si="269"/>
        <v>0</v>
      </c>
      <c r="Z337" s="19">
        <f t="shared" si="231"/>
        <v>0</v>
      </c>
      <c r="AA337" s="15">
        <f t="shared" si="250"/>
        <v>0</v>
      </c>
      <c r="AB337" s="15">
        <f t="shared" si="251"/>
        <v>0</v>
      </c>
      <c r="AC337" s="15">
        <f t="shared" si="252"/>
        <v>0</v>
      </c>
      <c r="AD337" s="15">
        <f t="shared" si="253"/>
        <v>0</v>
      </c>
      <c r="AE337" s="15">
        <f t="shared" si="254"/>
        <v>0</v>
      </c>
      <c r="AF337" s="19">
        <f t="shared" si="255"/>
        <v>0</v>
      </c>
      <c r="AG337" s="20">
        <f t="shared" si="256"/>
        <v>0</v>
      </c>
      <c r="AH337" s="20"/>
      <c r="AI337" s="16">
        <f t="shared" si="232"/>
        <v>0</v>
      </c>
      <c r="AJ337" s="16">
        <f t="shared" si="268"/>
        <v>0</v>
      </c>
      <c r="AK337" s="16">
        <f t="shared" si="257"/>
        <v>0</v>
      </c>
      <c r="AL337" s="16">
        <f t="shared" ca="1" si="258"/>
        <v>0</v>
      </c>
      <c r="AM337" s="17">
        <f ca="1">IF($F$13,OFFSET(product_specs!$I$5,MIN(10,saving_model!BD337),saving_model!$F$15),0)</f>
        <v>0</v>
      </c>
      <c r="AN337" s="16">
        <f t="shared" si="233"/>
        <v>0</v>
      </c>
      <c r="AO337" s="16">
        <f t="shared" si="267"/>
        <v>0</v>
      </c>
      <c r="AP337" s="16">
        <f t="shared" si="234"/>
        <v>0</v>
      </c>
      <c r="AQ337" s="16">
        <f t="shared" si="259"/>
        <v>0</v>
      </c>
      <c r="AR337" s="16">
        <f t="shared" si="260"/>
        <v>0</v>
      </c>
      <c r="AS337" s="15">
        <f t="shared" si="235"/>
        <v>0</v>
      </c>
      <c r="AT337" s="24">
        <f t="shared" si="236"/>
        <v>0</v>
      </c>
      <c r="AU337" s="15">
        <f t="shared" si="261"/>
        <v>0</v>
      </c>
      <c r="AV337" s="22">
        <f>return!Q321</f>
        <v>1.2802236460765171E-2</v>
      </c>
      <c r="AW337" s="7">
        <f t="shared" si="237"/>
        <v>1.2984823830778078</v>
      </c>
      <c r="AX337" s="7"/>
      <c r="AY337">
        <f t="shared" si="262"/>
        <v>0</v>
      </c>
      <c r="AZ337">
        <f t="shared" si="238"/>
        <v>0</v>
      </c>
      <c r="BA337">
        <f t="shared" si="239"/>
        <v>0</v>
      </c>
      <c r="BB337">
        <f t="shared" si="263"/>
        <v>0</v>
      </c>
      <c r="BD337">
        <f t="shared" si="240"/>
        <v>26</v>
      </c>
      <c r="BE337">
        <f t="shared" si="241"/>
        <v>5</v>
      </c>
      <c r="BF337">
        <f t="shared" si="264"/>
        <v>8.3769465879068861E-5</v>
      </c>
      <c r="BG337">
        <f>VLOOKUP(MIN(120,BH337),mortality!$B$4:$H$106,saving_model!BE337+2,FALSE)</f>
        <v>1.0047705765034698E-3</v>
      </c>
      <c r="BH337">
        <f t="shared" si="242"/>
        <v>46</v>
      </c>
      <c r="BI337" s="8">
        <f t="shared" si="265"/>
        <v>1.6821425527395739E-3</v>
      </c>
      <c r="BJ337" s="6">
        <f>VLOOKUP(saving_model!BD337,lapse!$B$4:$C$134,2,FALSE)</f>
        <v>0.02</v>
      </c>
      <c r="BL337">
        <f>discount_curve!K322</f>
        <v>0.701276407728889</v>
      </c>
    </row>
    <row r="338" spans="1:64" x14ac:dyDescent="0.55000000000000004">
      <c r="A338">
        <f t="shared" si="266"/>
        <v>316</v>
      </c>
      <c r="B338" s="16">
        <f t="shared" ca="1" si="243"/>
        <v>0</v>
      </c>
      <c r="C338" s="16">
        <f t="shared" si="219"/>
        <v>0</v>
      </c>
      <c r="D338">
        <f t="shared" si="244"/>
        <v>0</v>
      </c>
      <c r="E338">
        <f t="shared" ca="1" si="245"/>
        <v>0</v>
      </c>
      <c r="F338" s="19">
        <f t="shared" si="246"/>
        <v>0</v>
      </c>
      <c r="G338">
        <f t="shared" si="220"/>
        <v>0</v>
      </c>
      <c r="H338">
        <f t="shared" si="221"/>
        <v>0</v>
      </c>
      <c r="I338" s="16">
        <f t="shared" si="247"/>
        <v>0</v>
      </c>
      <c r="J338" s="19">
        <f t="shared" si="248"/>
        <v>0</v>
      </c>
      <c r="K338" s="19"/>
      <c r="L338" s="16">
        <f t="shared" si="222"/>
        <v>0</v>
      </c>
      <c r="M338" s="16">
        <f t="shared" ca="1" si="223"/>
        <v>0</v>
      </c>
      <c r="N338" s="16">
        <f t="shared" si="224"/>
        <v>0</v>
      </c>
      <c r="O338" s="16">
        <f t="shared" si="217"/>
        <v>0</v>
      </c>
      <c r="P338" s="16">
        <f t="shared" si="218"/>
        <v>0</v>
      </c>
      <c r="Q338" s="16">
        <f t="shared" ca="1" si="225"/>
        <v>0</v>
      </c>
      <c r="R338">
        <f t="shared" si="226"/>
        <v>0</v>
      </c>
      <c r="S338" s="16">
        <f t="shared" si="227"/>
        <v>0</v>
      </c>
      <c r="T338" s="21">
        <f t="shared" si="228"/>
        <v>0</v>
      </c>
      <c r="U338" s="16">
        <f t="shared" ca="1" si="229"/>
        <v>0</v>
      </c>
      <c r="V338" s="21">
        <f t="shared" ca="1" si="230"/>
        <v>0</v>
      </c>
      <c r="W338" s="16"/>
      <c r="X338" s="16">
        <f t="shared" si="249"/>
        <v>0</v>
      </c>
      <c r="Y338" s="16">
        <f t="shared" si="269"/>
        <v>0</v>
      </c>
      <c r="Z338" s="19">
        <f t="shared" si="231"/>
        <v>0</v>
      </c>
      <c r="AA338" s="15">
        <f t="shared" si="250"/>
        <v>0</v>
      </c>
      <c r="AB338" s="15">
        <f t="shared" si="251"/>
        <v>0</v>
      </c>
      <c r="AC338" s="15">
        <f t="shared" si="252"/>
        <v>0</v>
      </c>
      <c r="AD338" s="15">
        <f t="shared" si="253"/>
        <v>0</v>
      </c>
      <c r="AE338" s="15">
        <f t="shared" si="254"/>
        <v>0</v>
      </c>
      <c r="AF338" s="19">
        <f t="shared" si="255"/>
        <v>0</v>
      </c>
      <c r="AG338" s="20">
        <f t="shared" si="256"/>
        <v>0</v>
      </c>
      <c r="AH338" s="20"/>
      <c r="AI338" s="16">
        <f t="shared" si="232"/>
        <v>0</v>
      </c>
      <c r="AJ338" s="16">
        <f t="shared" si="268"/>
        <v>0</v>
      </c>
      <c r="AK338" s="16">
        <f t="shared" si="257"/>
        <v>0</v>
      </c>
      <c r="AL338" s="16">
        <f t="shared" ca="1" si="258"/>
        <v>0</v>
      </c>
      <c r="AM338" s="17">
        <f ca="1">IF($F$13,OFFSET(product_specs!$I$5,MIN(10,saving_model!BD338),saving_model!$F$15),0)</f>
        <v>0</v>
      </c>
      <c r="AN338" s="16">
        <f t="shared" si="233"/>
        <v>0</v>
      </c>
      <c r="AO338" s="16">
        <f t="shared" si="267"/>
        <v>0</v>
      </c>
      <c r="AP338" s="16">
        <f t="shared" si="234"/>
        <v>0</v>
      </c>
      <c r="AQ338" s="16">
        <f t="shared" si="259"/>
        <v>0</v>
      </c>
      <c r="AR338" s="16">
        <f t="shared" si="260"/>
        <v>0</v>
      </c>
      <c r="AS338" s="15">
        <f t="shared" si="235"/>
        <v>0</v>
      </c>
      <c r="AT338" s="24">
        <f t="shared" si="236"/>
        <v>0</v>
      </c>
      <c r="AU338" s="15">
        <f t="shared" si="261"/>
        <v>0</v>
      </c>
      <c r="AV338" s="22">
        <f>return!Q322</f>
        <v>8.8479616454804066E-3</v>
      </c>
      <c r="AW338" s="7">
        <f t="shared" si="237"/>
        <v>1.2995595237053779</v>
      </c>
      <c r="AX338" s="7"/>
      <c r="AY338">
        <f t="shared" si="262"/>
        <v>0</v>
      </c>
      <c r="AZ338">
        <f t="shared" si="238"/>
        <v>0</v>
      </c>
      <c r="BA338">
        <f t="shared" si="239"/>
        <v>0</v>
      </c>
      <c r="BB338">
        <f t="shared" si="263"/>
        <v>0</v>
      </c>
      <c r="BD338">
        <f t="shared" si="240"/>
        <v>26</v>
      </c>
      <c r="BE338">
        <f t="shared" si="241"/>
        <v>5</v>
      </c>
      <c r="BF338">
        <f t="shared" si="264"/>
        <v>8.3769465879068861E-5</v>
      </c>
      <c r="BG338">
        <f>VLOOKUP(MIN(120,BH338),mortality!$B$4:$H$106,saving_model!BE338+2,FALSE)</f>
        <v>1.0047705765034698E-3</v>
      </c>
      <c r="BH338">
        <f t="shared" si="242"/>
        <v>46</v>
      </c>
      <c r="BI338" s="8">
        <f t="shared" si="265"/>
        <v>1.6821425527395739E-3</v>
      </c>
      <c r="BJ338" s="6">
        <f>VLOOKUP(saving_model!BD338,lapse!$B$4:$C$134,2,FALSE)</f>
        <v>0.02</v>
      </c>
      <c r="BL338">
        <f>discount_curve!K323</f>
        <v>0.70048685205207439</v>
      </c>
    </row>
    <row r="339" spans="1:64" x14ac:dyDescent="0.55000000000000004">
      <c r="A339">
        <f t="shared" si="266"/>
        <v>317</v>
      </c>
      <c r="B339" s="16">
        <f t="shared" ca="1" si="243"/>
        <v>0</v>
      </c>
      <c r="C339" s="16">
        <f t="shared" si="219"/>
        <v>0</v>
      </c>
      <c r="D339">
        <f t="shared" si="244"/>
        <v>0</v>
      </c>
      <c r="E339">
        <f t="shared" ca="1" si="245"/>
        <v>0</v>
      </c>
      <c r="F339" s="19">
        <f t="shared" si="246"/>
        <v>0</v>
      </c>
      <c r="G339">
        <f t="shared" si="220"/>
        <v>0</v>
      </c>
      <c r="H339">
        <f t="shared" si="221"/>
        <v>0</v>
      </c>
      <c r="I339" s="16">
        <f t="shared" si="247"/>
        <v>0</v>
      </c>
      <c r="J339" s="19">
        <f t="shared" si="248"/>
        <v>0</v>
      </c>
      <c r="K339" s="19"/>
      <c r="L339" s="16">
        <f t="shared" si="222"/>
        <v>0</v>
      </c>
      <c r="M339" s="16">
        <f t="shared" ca="1" si="223"/>
        <v>0</v>
      </c>
      <c r="N339" s="16">
        <f t="shared" si="224"/>
        <v>0</v>
      </c>
      <c r="O339" s="16">
        <f t="shared" si="217"/>
        <v>0</v>
      </c>
      <c r="P339" s="16">
        <f t="shared" si="218"/>
        <v>0</v>
      </c>
      <c r="Q339" s="16">
        <f t="shared" ca="1" si="225"/>
        <v>0</v>
      </c>
      <c r="R339">
        <f t="shared" si="226"/>
        <v>0</v>
      </c>
      <c r="S339" s="16">
        <f t="shared" si="227"/>
        <v>0</v>
      </c>
      <c r="T339" s="21">
        <f t="shared" si="228"/>
        <v>0</v>
      </c>
      <c r="U339" s="16">
        <f t="shared" ca="1" si="229"/>
        <v>0</v>
      </c>
      <c r="V339" s="21">
        <f t="shared" ca="1" si="230"/>
        <v>0</v>
      </c>
      <c r="W339" s="16"/>
      <c r="X339" s="16">
        <f t="shared" si="249"/>
        <v>0</v>
      </c>
      <c r="Y339" s="16">
        <f t="shared" si="269"/>
        <v>0</v>
      </c>
      <c r="Z339" s="19">
        <f t="shared" si="231"/>
        <v>0</v>
      </c>
      <c r="AA339" s="15">
        <f t="shared" si="250"/>
        <v>0</v>
      </c>
      <c r="AB339" s="15">
        <f t="shared" si="251"/>
        <v>0</v>
      </c>
      <c r="AC339" s="15">
        <f t="shared" si="252"/>
        <v>0</v>
      </c>
      <c r="AD339" s="15">
        <f t="shared" si="253"/>
        <v>0</v>
      </c>
      <c r="AE339" s="15">
        <f t="shared" si="254"/>
        <v>0</v>
      </c>
      <c r="AF339" s="19">
        <f t="shared" si="255"/>
        <v>0</v>
      </c>
      <c r="AG339" s="20">
        <f t="shared" si="256"/>
        <v>0</v>
      </c>
      <c r="AH339" s="20"/>
      <c r="AI339" s="16">
        <f t="shared" si="232"/>
        <v>0</v>
      </c>
      <c r="AJ339" s="16">
        <f t="shared" si="268"/>
        <v>0</v>
      </c>
      <c r="AK339" s="16">
        <f t="shared" si="257"/>
        <v>0</v>
      </c>
      <c r="AL339" s="16">
        <f t="shared" ca="1" si="258"/>
        <v>0</v>
      </c>
      <c r="AM339" s="17">
        <f ca="1">IF($F$13,OFFSET(product_specs!$I$5,MIN(10,saving_model!BD339),saving_model!$F$15),0)</f>
        <v>0</v>
      </c>
      <c r="AN339" s="16">
        <f t="shared" si="233"/>
        <v>0</v>
      </c>
      <c r="AO339" s="16">
        <f t="shared" si="267"/>
        <v>0</v>
      </c>
      <c r="AP339" s="16">
        <f t="shared" si="234"/>
        <v>0</v>
      </c>
      <c r="AQ339" s="16">
        <f t="shared" si="259"/>
        <v>0</v>
      </c>
      <c r="AR339" s="16">
        <f t="shared" si="260"/>
        <v>0</v>
      </c>
      <c r="AS339" s="15">
        <f t="shared" si="235"/>
        <v>0</v>
      </c>
      <c r="AT339" s="24">
        <f t="shared" si="236"/>
        <v>0</v>
      </c>
      <c r="AU339" s="15">
        <f t="shared" si="261"/>
        <v>0</v>
      </c>
      <c r="AV339" s="22">
        <f>return!Q323</f>
        <v>6.5588399469211911E-3</v>
      </c>
      <c r="AW339" s="7">
        <f t="shared" si="237"/>
        <v>1.300637557862153</v>
      </c>
      <c r="AX339" s="7"/>
      <c r="AY339">
        <f t="shared" si="262"/>
        <v>0</v>
      </c>
      <c r="AZ339">
        <f t="shared" si="238"/>
        <v>0</v>
      </c>
      <c r="BA339">
        <f t="shared" si="239"/>
        <v>0</v>
      </c>
      <c r="BB339">
        <f t="shared" si="263"/>
        <v>0</v>
      </c>
      <c r="BD339">
        <f t="shared" si="240"/>
        <v>26</v>
      </c>
      <c r="BE339">
        <f t="shared" si="241"/>
        <v>5</v>
      </c>
      <c r="BF339">
        <f t="shared" si="264"/>
        <v>8.3769465879068861E-5</v>
      </c>
      <c r="BG339">
        <f>VLOOKUP(MIN(120,BH339),mortality!$B$4:$H$106,saving_model!BE339+2,FALSE)</f>
        <v>1.0047705765034698E-3</v>
      </c>
      <c r="BH339">
        <f t="shared" si="242"/>
        <v>46</v>
      </c>
      <c r="BI339" s="8">
        <f t="shared" si="265"/>
        <v>1.6821425527395739E-3</v>
      </c>
      <c r="BJ339" s="6">
        <f>VLOOKUP(saving_model!BD339,lapse!$B$4:$C$134,2,FALSE)</f>
        <v>0.02</v>
      </c>
      <c r="BL339">
        <f>discount_curve!K324</f>
        <v>0.69969818532312711</v>
      </c>
    </row>
    <row r="340" spans="1:64" x14ac:dyDescent="0.55000000000000004">
      <c r="A340">
        <f t="shared" si="266"/>
        <v>318</v>
      </c>
      <c r="B340" s="16">
        <f t="shared" ca="1" si="243"/>
        <v>0</v>
      </c>
      <c r="C340" s="16">
        <f t="shared" si="219"/>
        <v>0</v>
      </c>
      <c r="D340">
        <f t="shared" si="244"/>
        <v>0</v>
      </c>
      <c r="E340">
        <f t="shared" ca="1" si="245"/>
        <v>0</v>
      </c>
      <c r="F340" s="19">
        <f t="shared" si="246"/>
        <v>0</v>
      </c>
      <c r="G340">
        <f t="shared" si="220"/>
        <v>0</v>
      </c>
      <c r="H340">
        <f t="shared" si="221"/>
        <v>0</v>
      </c>
      <c r="I340" s="16">
        <f t="shared" si="247"/>
        <v>0</v>
      </c>
      <c r="J340" s="19">
        <f t="shared" si="248"/>
        <v>0</v>
      </c>
      <c r="K340" s="19"/>
      <c r="L340" s="16">
        <f t="shared" si="222"/>
        <v>0</v>
      </c>
      <c r="M340" s="16">
        <f t="shared" ca="1" si="223"/>
        <v>0</v>
      </c>
      <c r="N340" s="16">
        <f t="shared" si="224"/>
        <v>0</v>
      </c>
      <c r="O340" s="16">
        <f t="shared" si="217"/>
        <v>0</v>
      </c>
      <c r="P340" s="16">
        <f t="shared" si="218"/>
        <v>0</v>
      </c>
      <c r="Q340" s="16">
        <f t="shared" ca="1" si="225"/>
        <v>0</v>
      </c>
      <c r="R340">
        <f t="shared" si="226"/>
        <v>0</v>
      </c>
      <c r="S340" s="16">
        <f t="shared" si="227"/>
        <v>0</v>
      </c>
      <c r="T340" s="21">
        <f t="shared" si="228"/>
        <v>0</v>
      </c>
      <c r="U340" s="16">
        <f t="shared" ca="1" si="229"/>
        <v>0</v>
      </c>
      <c r="V340" s="21">
        <f t="shared" ca="1" si="230"/>
        <v>0</v>
      </c>
      <c r="W340" s="16"/>
      <c r="X340" s="16">
        <f t="shared" si="249"/>
        <v>0</v>
      </c>
      <c r="Y340" s="16">
        <f t="shared" si="269"/>
        <v>0</v>
      </c>
      <c r="Z340" s="19">
        <f t="shared" si="231"/>
        <v>0</v>
      </c>
      <c r="AA340" s="15">
        <f t="shared" si="250"/>
        <v>0</v>
      </c>
      <c r="AB340" s="15">
        <f t="shared" si="251"/>
        <v>0</v>
      </c>
      <c r="AC340" s="15">
        <f t="shared" si="252"/>
        <v>0</v>
      </c>
      <c r="AD340" s="15">
        <f t="shared" si="253"/>
        <v>0</v>
      </c>
      <c r="AE340" s="15">
        <f t="shared" si="254"/>
        <v>0</v>
      </c>
      <c r="AF340" s="19">
        <f t="shared" si="255"/>
        <v>0</v>
      </c>
      <c r="AG340" s="20">
        <f t="shared" si="256"/>
        <v>0</v>
      </c>
      <c r="AH340" s="20"/>
      <c r="AI340" s="16">
        <f t="shared" si="232"/>
        <v>0</v>
      </c>
      <c r="AJ340" s="16">
        <f t="shared" si="268"/>
        <v>0</v>
      </c>
      <c r="AK340" s="16">
        <f t="shared" si="257"/>
        <v>0</v>
      </c>
      <c r="AL340" s="16">
        <f t="shared" ca="1" si="258"/>
        <v>0</v>
      </c>
      <c r="AM340" s="17">
        <f ca="1">IF($F$13,OFFSET(product_specs!$I$5,MIN(10,saving_model!BD340),saving_model!$F$15),0)</f>
        <v>0</v>
      </c>
      <c r="AN340" s="16">
        <f t="shared" si="233"/>
        <v>0</v>
      </c>
      <c r="AO340" s="16">
        <f t="shared" si="267"/>
        <v>0</v>
      </c>
      <c r="AP340" s="16">
        <f t="shared" si="234"/>
        <v>0</v>
      </c>
      <c r="AQ340" s="16">
        <f t="shared" si="259"/>
        <v>0</v>
      </c>
      <c r="AR340" s="16">
        <f t="shared" si="260"/>
        <v>0</v>
      </c>
      <c r="AS340" s="15">
        <f t="shared" si="235"/>
        <v>0</v>
      </c>
      <c r="AT340" s="24">
        <f t="shared" si="236"/>
        <v>0</v>
      </c>
      <c r="AU340" s="15">
        <f t="shared" si="261"/>
        <v>0</v>
      </c>
      <c r="AV340" s="22">
        <f>return!Q324</f>
        <v>5.0008868083286639E-3</v>
      </c>
      <c r="AW340" s="7">
        <f t="shared" si="237"/>
        <v>1.3017164862893498</v>
      </c>
      <c r="AX340" s="7"/>
      <c r="AY340">
        <f t="shared" si="262"/>
        <v>0</v>
      </c>
      <c r="AZ340">
        <f t="shared" si="238"/>
        <v>0</v>
      </c>
      <c r="BA340">
        <f t="shared" si="239"/>
        <v>0</v>
      </c>
      <c r="BB340">
        <f t="shared" si="263"/>
        <v>0</v>
      </c>
      <c r="BD340">
        <f t="shared" si="240"/>
        <v>26</v>
      </c>
      <c r="BE340">
        <f t="shared" si="241"/>
        <v>5</v>
      </c>
      <c r="BF340">
        <f t="shared" si="264"/>
        <v>8.3769465879068861E-5</v>
      </c>
      <c r="BG340">
        <f>VLOOKUP(MIN(120,BH340),mortality!$B$4:$H$106,saving_model!BE340+2,FALSE)</f>
        <v>1.0047705765034698E-3</v>
      </c>
      <c r="BH340">
        <f t="shared" si="242"/>
        <v>46</v>
      </c>
      <c r="BI340" s="8">
        <f t="shared" si="265"/>
        <v>1.6821425527395739E-3</v>
      </c>
      <c r="BJ340" s="6">
        <f>VLOOKUP(saving_model!BD340,lapse!$B$4:$C$134,2,FALSE)</f>
        <v>0.02</v>
      </c>
      <c r="BL340">
        <f>discount_curve!K325</f>
        <v>0.69891040654119463</v>
      </c>
    </row>
    <row r="341" spans="1:64" x14ac:dyDescent="0.55000000000000004">
      <c r="A341">
        <f t="shared" si="266"/>
        <v>319</v>
      </c>
      <c r="B341" s="16">
        <f t="shared" ca="1" si="243"/>
        <v>0</v>
      </c>
      <c r="C341" s="16">
        <f t="shared" si="219"/>
        <v>0</v>
      </c>
      <c r="D341">
        <f t="shared" si="244"/>
        <v>0</v>
      </c>
      <c r="E341">
        <f t="shared" ca="1" si="245"/>
        <v>0</v>
      </c>
      <c r="F341" s="19">
        <f t="shared" si="246"/>
        <v>0</v>
      </c>
      <c r="G341">
        <f t="shared" si="220"/>
        <v>0</v>
      </c>
      <c r="H341">
        <f t="shared" si="221"/>
        <v>0</v>
      </c>
      <c r="I341" s="16">
        <f t="shared" si="247"/>
        <v>0</v>
      </c>
      <c r="J341" s="19">
        <f t="shared" si="248"/>
        <v>0</v>
      </c>
      <c r="K341" s="19"/>
      <c r="L341" s="16">
        <f t="shared" si="222"/>
        <v>0</v>
      </c>
      <c r="M341" s="16">
        <f t="shared" ca="1" si="223"/>
        <v>0</v>
      </c>
      <c r="N341" s="16">
        <f t="shared" si="224"/>
        <v>0</v>
      </c>
      <c r="O341" s="16">
        <f t="shared" ref="O341:O404" si="270">G341</f>
        <v>0</v>
      </c>
      <c r="P341" s="16">
        <f t="shared" ref="P341:P404" si="271">H341</f>
        <v>0</v>
      </c>
      <c r="Q341" s="16">
        <f t="shared" ca="1" si="225"/>
        <v>0</v>
      </c>
      <c r="R341">
        <f t="shared" si="226"/>
        <v>0</v>
      </c>
      <c r="S341" s="16">
        <f t="shared" si="227"/>
        <v>0</v>
      </c>
      <c r="T341" s="21">
        <f t="shared" si="228"/>
        <v>0</v>
      </c>
      <c r="U341" s="16">
        <f t="shared" ca="1" si="229"/>
        <v>0</v>
      </c>
      <c r="V341" s="21">
        <f t="shared" ca="1" si="230"/>
        <v>0</v>
      </c>
      <c r="W341" s="16"/>
      <c r="X341" s="16">
        <f t="shared" si="249"/>
        <v>0</v>
      </c>
      <c r="Y341" s="16">
        <f t="shared" si="269"/>
        <v>0</v>
      </c>
      <c r="Z341" s="19">
        <f t="shared" si="231"/>
        <v>0</v>
      </c>
      <c r="AA341" s="15">
        <f t="shared" si="250"/>
        <v>0</v>
      </c>
      <c r="AB341" s="15">
        <f t="shared" si="251"/>
        <v>0</v>
      </c>
      <c r="AC341" s="15">
        <f t="shared" si="252"/>
        <v>0</v>
      </c>
      <c r="AD341" s="15">
        <f t="shared" si="253"/>
        <v>0</v>
      </c>
      <c r="AE341" s="15">
        <f t="shared" si="254"/>
        <v>0</v>
      </c>
      <c r="AF341" s="19">
        <f t="shared" si="255"/>
        <v>0</v>
      </c>
      <c r="AG341" s="20">
        <f t="shared" si="256"/>
        <v>0</v>
      </c>
      <c r="AH341" s="20"/>
      <c r="AI341" s="16">
        <f t="shared" si="232"/>
        <v>0</v>
      </c>
      <c r="AJ341" s="16">
        <f t="shared" si="268"/>
        <v>0</v>
      </c>
      <c r="AK341" s="16">
        <f t="shared" si="257"/>
        <v>0</v>
      </c>
      <c r="AL341" s="16">
        <f t="shared" ca="1" si="258"/>
        <v>0</v>
      </c>
      <c r="AM341" s="17">
        <f ca="1">IF($F$13,OFFSET(product_specs!$I$5,MIN(10,saving_model!BD341),saving_model!$F$15),0)</f>
        <v>0</v>
      </c>
      <c r="AN341" s="16">
        <f t="shared" si="233"/>
        <v>0</v>
      </c>
      <c r="AO341" s="16">
        <f t="shared" si="267"/>
        <v>0</v>
      </c>
      <c r="AP341" s="16">
        <f t="shared" si="234"/>
        <v>0</v>
      </c>
      <c r="AQ341" s="16">
        <f t="shared" si="259"/>
        <v>0</v>
      </c>
      <c r="AR341" s="16">
        <f t="shared" si="260"/>
        <v>0</v>
      </c>
      <c r="AS341" s="15">
        <f t="shared" si="235"/>
        <v>0</v>
      </c>
      <c r="AT341" s="24">
        <f t="shared" si="236"/>
        <v>0</v>
      </c>
      <c r="AU341" s="15">
        <f t="shared" si="261"/>
        <v>0</v>
      </c>
      <c r="AV341" s="22">
        <f>return!Q325</f>
        <v>7.7448265698669694E-3</v>
      </c>
      <c r="AW341" s="7">
        <f t="shared" si="237"/>
        <v>1.3027963097287996</v>
      </c>
      <c r="AX341" s="7"/>
      <c r="AY341">
        <f t="shared" si="262"/>
        <v>0</v>
      </c>
      <c r="AZ341">
        <f t="shared" si="238"/>
        <v>0</v>
      </c>
      <c r="BA341">
        <f t="shared" si="239"/>
        <v>0</v>
      </c>
      <c r="BB341">
        <f t="shared" si="263"/>
        <v>0</v>
      </c>
      <c r="BD341">
        <f t="shared" si="240"/>
        <v>26</v>
      </c>
      <c r="BE341">
        <f t="shared" si="241"/>
        <v>5</v>
      </c>
      <c r="BF341">
        <f t="shared" si="264"/>
        <v>8.3769465879068861E-5</v>
      </c>
      <c r="BG341">
        <f>VLOOKUP(MIN(120,BH341),mortality!$B$4:$H$106,saving_model!BE341+2,FALSE)</f>
        <v>1.0047705765034698E-3</v>
      </c>
      <c r="BH341">
        <f t="shared" si="242"/>
        <v>46</v>
      </c>
      <c r="BI341" s="8">
        <f t="shared" si="265"/>
        <v>1.6821425527395739E-3</v>
      </c>
      <c r="BJ341" s="6">
        <f>VLOOKUP(saving_model!BD341,lapse!$B$4:$C$134,2,FALSE)</f>
        <v>0.02</v>
      </c>
      <c r="BL341">
        <f>discount_curve!K326</f>
        <v>0.69812351470655243</v>
      </c>
    </row>
    <row r="342" spans="1:64" x14ac:dyDescent="0.55000000000000004">
      <c r="A342">
        <f t="shared" si="266"/>
        <v>320</v>
      </c>
      <c r="B342" s="16">
        <f t="shared" ca="1" si="243"/>
        <v>0</v>
      </c>
      <c r="C342" s="16">
        <f t="shared" ref="C342:C405" si="272">AI342*AZ342</f>
        <v>0</v>
      </c>
      <c r="D342">
        <f t="shared" si="244"/>
        <v>0</v>
      </c>
      <c r="E342">
        <f t="shared" ca="1" si="245"/>
        <v>0</v>
      </c>
      <c r="F342" s="19">
        <f t="shared" si="246"/>
        <v>0</v>
      </c>
      <c r="G342">
        <f t="shared" ref="G342:G405" si="273">AZ342*($F$7/12*AW342+IF(A342=0, $F$8,0))</f>
        <v>0</v>
      </c>
      <c r="H342">
        <f t="shared" ref="H342:H405" si="274">C342*$F$9</f>
        <v>0</v>
      </c>
      <c r="I342" s="16">
        <f t="shared" si="247"/>
        <v>0</v>
      </c>
      <c r="J342" s="19">
        <f t="shared" si="248"/>
        <v>0</v>
      </c>
      <c r="K342" s="19"/>
      <c r="L342" s="16">
        <f t="shared" ref="L342:L405" si="275">C342*$F$10</f>
        <v>0</v>
      </c>
      <c r="M342" s="16">
        <f t="shared" ref="M342:M405" ca="1" si="276">AE342-AL342*BB342</f>
        <v>0</v>
      </c>
      <c r="N342" s="16">
        <f t="shared" ref="N342:N405" si="277">AA342</f>
        <v>0</v>
      </c>
      <c r="O342" s="16">
        <f t="shared" si="270"/>
        <v>0</v>
      </c>
      <c r="P342" s="16">
        <f t="shared" si="271"/>
        <v>0</v>
      </c>
      <c r="Q342" s="16">
        <f t="shared" ref="Q342:Q405" ca="1" si="278">SUM(L342:N342)-SUM(O342:P342)</f>
        <v>0</v>
      </c>
      <c r="R342">
        <f t="shared" ref="R342:R405" si="279">AB342</f>
        <v>0</v>
      </c>
      <c r="S342" s="16">
        <f t="shared" ref="S342:S405" si="280">D342-AD342</f>
        <v>0</v>
      </c>
      <c r="T342" s="21">
        <f t="shared" ref="T342:T405" si="281">R342-S342</f>
        <v>0</v>
      </c>
      <c r="U342" s="16">
        <f t="shared" ref="U342:U405" ca="1" si="282">Q342+T342</f>
        <v>0</v>
      </c>
      <c r="V342" s="21">
        <f t="shared" ref="V342:V405" ca="1" si="283">(B342-U342)*10^6</f>
        <v>0</v>
      </c>
      <c r="W342" s="16"/>
      <c r="X342" s="16">
        <f t="shared" si="249"/>
        <v>0</v>
      </c>
      <c r="Y342" s="16">
        <f t="shared" si="269"/>
        <v>0</v>
      </c>
      <c r="Z342" s="19">
        <f t="shared" ref="Z342:Z405" si="284">C342-L342</f>
        <v>0</v>
      </c>
      <c r="AA342" s="15">
        <f t="shared" si="250"/>
        <v>0</v>
      </c>
      <c r="AB342" s="15">
        <f t="shared" si="251"/>
        <v>0</v>
      </c>
      <c r="AC342" s="15">
        <f t="shared" si="252"/>
        <v>0</v>
      </c>
      <c r="AD342" s="15">
        <f t="shared" si="253"/>
        <v>0</v>
      </c>
      <c r="AE342" s="15">
        <f t="shared" si="254"/>
        <v>0</v>
      </c>
      <c r="AF342" s="19">
        <f t="shared" si="255"/>
        <v>0</v>
      </c>
      <c r="AG342" s="20">
        <f t="shared" si="256"/>
        <v>0</v>
      </c>
      <c r="AH342" s="20"/>
      <c r="AI342" s="16">
        <f t="shared" ref="AI342:AI405" si="285">IF(AND($C$7="SINGLE",A342=0),1,0)*$C$8+IF(AND($C$7="LEVEL",A342&lt;$C$10*12),1,0)*$C$8</f>
        <v>0</v>
      </c>
      <c r="AJ342" s="16">
        <f t="shared" si="268"/>
        <v>0</v>
      </c>
      <c r="AK342" s="16">
        <f t="shared" si="257"/>
        <v>0</v>
      </c>
      <c r="AL342" s="16">
        <f t="shared" ca="1" si="258"/>
        <v>0</v>
      </c>
      <c r="AM342" s="17">
        <f ca="1">IF($F$13,OFFSET(product_specs!$I$5,MIN(10,saving_model!BD342),saving_model!$F$15),0)</f>
        <v>0</v>
      </c>
      <c r="AN342" s="16">
        <f t="shared" ref="AN342:AN405" si="286">(AO342+AP342-AS342-AT342+AU342/2)*IF(A342&lt;$C$10*12,1,0)</f>
        <v>0</v>
      </c>
      <c r="AO342" s="16">
        <f t="shared" si="267"/>
        <v>0</v>
      </c>
      <c r="AP342" s="16">
        <f t="shared" ref="AP342:AP405" si="287">AI342*(1-$F$10)</f>
        <v>0</v>
      </c>
      <c r="AQ342" s="16">
        <f t="shared" si="259"/>
        <v>0</v>
      </c>
      <c r="AR342" s="16">
        <f t="shared" si="260"/>
        <v>0</v>
      </c>
      <c r="AS342" s="15">
        <f t="shared" ref="AS342:AS405" si="288">(AO342+AP342-AQ342)*$F$11/12</f>
        <v>0</v>
      </c>
      <c r="AT342" s="24">
        <f t="shared" ref="AT342:AT405" si="289">AR342*BF342*(1+$F$12)</f>
        <v>0</v>
      </c>
      <c r="AU342" s="15">
        <f t="shared" si="261"/>
        <v>0</v>
      </c>
      <c r="AV342" s="22">
        <f>return!Q326</f>
        <v>8.780175759598885E-3</v>
      </c>
      <c r="AW342" s="7">
        <f t="shared" ref="AW342:AW405" si="290">IF(A342=0,1,AW341*(1+$F$6)^(1/12))</f>
        <v>1.3038770289229491</v>
      </c>
      <c r="AX342" s="7"/>
      <c r="AY342">
        <f t="shared" si="262"/>
        <v>0</v>
      </c>
      <c r="AZ342">
        <f t="shared" ref="AZ342:AZ405" si="291">IF(A342=0,$C$11,AZ341-BA341-BB341-AY342)</f>
        <v>0</v>
      </c>
      <c r="BA342">
        <f t="shared" ref="BA342:BA405" si="292">IFERROR(AZ342*BF342,0)</f>
        <v>0</v>
      </c>
      <c r="BB342">
        <f t="shared" si="263"/>
        <v>0</v>
      </c>
      <c r="BD342">
        <f t="shared" ref="BD342:BD405" si="293">FLOOR(A342/12,1)</f>
        <v>26</v>
      </c>
      <c r="BE342">
        <f t="shared" ref="BE342:BE405" si="294">MIN(BD342,5)</f>
        <v>5</v>
      </c>
      <c r="BF342">
        <f t="shared" si="264"/>
        <v>8.3769465879068861E-5</v>
      </c>
      <c r="BG342">
        <f>VLOOKUP(MIN(120,BH342),mortality!$B$4:$H$106,saving_model!BE342+2,FALSE)</f>
        <v>1.0047705765034698E-3</v>
      </c>
      <c r="BH342">
        <f t="shared" ref="BH342:BH405" si="295">$C$9+BD342</f>
        <v>46</v>
      </c>
      <c r="BI342" s="8">
        <f t="shared" si="265"/>
        <v>1.6821425527395739E-3</v>
      </c>
      <c r="BJ342" s="6">
        <f>VLOOKUP(saving_model!BD342,lapse!$B$4:$C$134,2,FALSE)</f>
        <v>0.02</v>
      </c>
      <c r="BL342">
        <f>discount_curve!K327</f>
        <v>0.6973375088206003</v>
      </c>
    </row>
    <row r="343" spans="1:64" x14ac:dyDescent="0.55000000000000004">
      <c r="A343">
        <f t="shared" si="266"/>
        <v>321</v>
      </c>
      <c r="B343" s="16">
        <f t="shared" ref="B343:B406" ca="1" si="296">C343-SUM(D343:H343)+I343-J343</f>
        <v>0</v>
      </c>
      <c r="C343" s="16">
        <f t="shared" si="272"/>
        <v>0</v>
      </c>
      <c r="D343">
        <f t="shared" ref="D343:D406" si="297">AK343*BA343</f>
        <v>0</v>
      </c>
      <c r="E343">
        <f t="shared" ref="E343:E406" ca="1" si="298">AL343*BB343</f>
        <v>0</v>
      </c>
      <c r="F343" s="19">
        <f t="shared" ref="F343:F406" si="299">Y343</f>
        <v>0</v>
      </c>
      <c r="G343">
        <f t="shared" si="273"/>
        <v>0</v>
      </c>
      <c r="H343">
        <f t="shared" si="274"/>
        <v>0</v>
      </c>
      <c r="I343" s="16">
        <f t="shared" ref="I343:I406" si="300">AC343</f>
        <v>0</v>
      </c>
      <c r="J343" s="19">
        <f t="shared" ref="J343:J406" si="301">X344-X343</f>
        <v>0</v>
      </c>
      <c r="K343" s="19"/>
      <c r="L343" s="16">
        <f t="shared" si="275"/>
        <v>0</v>
      </c>
      <c r="M343" s="16">
        <f t="shared" ca="1" si="276"/>
        <v>0</v>
      </c>
      <c r="N343" s="16">
        <f t="shared" si="277"/>
        <v>0</v>
      </c>
      <c r="O343" s="16">
        <f t="shared" si="270"/>
        <v>0</v>
      </c>
      <c r="P343" s="16">
        <f t="shared" si="271"/>
        <v>0</v>
      </c>
      <c r="Q343" s="16">
        <f t="shared" ca="1" si="278"/>
        <v>0</v>
      </c>
      <c r="R343">
        <f t="shared" si="279"/>
        <v>0</v>
      </c>
      <c r="S343" s="16">
        <f t="shared" si="280"/>
        <v>0</v>
      </c>
      <c r="T343" s="21">
        <f t="shared" si="281"/>
        <v>0</v>
      </c>
      <c r="U343" s="16">
        <f t="shared" ca="1" si="282"/>
        <v>0</v>
      </c>
      <c r="V343" s="21">
        <f t="shared" ca="1" si="283"/>
        <v>0</v>
      </c>
      <c r="W343" s="16"/>
      <c r="X343" s="16">
        <f t="shared" ref="X343:X406" si="302">AO343*SUM(AY343:AZ343)</f>
        <v>0</v>
      </c>
      <c r="Y343" s="16">
        <f t="shared" si="269"/>
        <v>0</v>
      </c>
      <c r="Z343" s="19">
        <f t="shared" si="284"/>
        <v>0</v>
      </c>
      <c r="AA343" s="15">
        <f t="shared" ref="AA343:AA406" si="303">AZ343*AS343</f>
        <v>0</v>
      </c>
      <c r="AB343" s="15">
        <f t="shared" ref="AB343:AB406" si="304">AT343*AZ343</f>
        <v>0</v>
      </c>
      <c r="AC343" s="15">
        <f t="shared" ref="AC343:AC406" si="305">(AZ343-BA343-BB343)*AU343+(BA343+BB343)*AU343/2</f>
        <v>0</v>
      </c>
      <c r="AD343" s="15">
        <f t="shared" ref="AD343:AD406" si="306">AN343*BA343</f>
        <v>0</v>
      </c>
      <c r="AE343" s="15">
        <f t="shared" ref="AE343:AE406" si="307">AN343*BB343</f>
        <v>0</v>
      </c>
      <c r="AF343" s="19">
        <f t="shared" ref="AF343:AF406" si="308">X343-Y343+Z343-AA343-AB343+AC343-AD343-AE343</f>
        <v>0</v>
      </c>
      <c r="AG343" s="20">
        <f t="shared" ref="AG343:AG406" si="309">X344-AF343</f>
        <v>0</v>
      </c>
      <c r="AH343" s="20"/>
      <c r="AI343" s="16">
        <f t="shared" si="285"/>
        <v>0</v>
      </c>
      <c r="AJ343" s="16">
        <f t="shared" si="268"/>
        <v>0</v>
      </c>
      <c r="AK343" s="16">
        <f t="shared" ref="AK343:AK406" si="310">MAX(AJ343, AN343)</f>
        <v>0</v>
      </c>
      <c r="AL343" s="16">
        <f t="shared" ref="AL343:AL406" ca="1" si="311">AN343*(1-AM343)</f>
        <v>0</v>
      </c>
      <c r="AM343" s="17">
        <f ca="1">IF($F$13,OFFSET(product_specs!$I$5,MIN(10,saving_model!BD343),saving_model!$F$15),0)</f>
        <v>0</v>
      </c>
      <c r="AN343" s="16">
        <f t="shared" si="286"/>
        <v>0</v>
      </c>
      <c r="AO343" s="16">
        <f t="shared" si="267"/>
        <v>0</v>
      </c>
      <c r="AP343" s="16">
        <f t="shared" si="287"/>
        <v>0</v>
      </c>
      <c r="AQ343" s="16">
        <f t="shared" ref="AQ343:AQ406" si="312">IF(A343=$C$10*12,AO343,0)</f>
        <v>0</v>
      </c>
      <c r="AR343" s="16">
        <f t="shared" ref="AR343:AR406" si="313">MAX(0,AJ343-SUM(AO343:AP343))</f>
        <v>0</v>
      </c>
      <c r="AS343" s="15">
        <f t="shared" si="288"/>
        <v>0</v>
      </c>
      <c r="AT343" s="24">
        <f t="shared" si="289"/>
        <v>0</v>
      </c>
      <c r="AU343" s="15">
        <f t="shared" ref="AU343:AU406" si="314">(AO343+AP343-AQ343-AS343-AT343)*AV343</f>
        <v>0</v>
      </c>
      <c r="AV343" s="22">
        <f>return!Q327</f>
        <v>5.9677210833271044E-3</v>
      </c>
      <c r="AW343" s="7">
        <f t="shared" si="290"/>
        <v>1.3049586446148611</v>
      </c>
      <c r="AX343" s="7"/>
      <c r="AY343">
        <f t="shared" ref="AY343:AY406" si="315">IF(A343=12*$C$10,AZ342-BA342-BB342,0)</f>
        <v>0</v>
      </c>
      <c r="AZ343">
        <f t="shared" si="291"/>
        <v>0</v>
      </c>
      <c r="BA343">
        <f t="shared" si="292"/>
        <v>0</v>
      </c>
      <c r="BB343">
        <f t="shared" ref="BB343:BB406" si="316">(AZ343-BA343)*BI343</f>
        <v>0</v>
      </c>
      <c r="BD343">
        <f t="shared" si="293"/>
        <v>26</v>
      </c>
      <c r="BE343">
        <f t="shared" si="294"/>
        <v>5</v>
      </c>
      <c r="BF343">
        <f t="shared" ref="BF343:BF406" si="317">1-(1-BG343)^(1/12)</f>
        <v>8.3769465879068861E-5</v>
      </c>
      <c r="BG343">
        <f>VLOOKUP(MIN(120,BH343),mortality!$B$4:$H$106,saving_model!BE343+2,FALSE)</f>
        <v>1.0047705765034698E-3</v>
      </c>
      <c r="BH343">
        <f t="shared" si="295"/>
        <v>46</v>
      </c>
      <c r="BI343" s="8">
        <f t="shared" ref="BI343:BI406" si="318">1-(1-BJ343)^(1/12)</f>
        <v>1.6821425527395739E-3</v>
      </c>
      <c r="BJ343" s="6">
        <f>VLOOKUP(saving_model!BD343,lapse!$B$4:$C$134,2,FALSE)</f>
        <v>0.02</v>
      </c>
      <c r="BL343">
        <f>discount_curve!K328</f>
        <v>0.69655238788586349</v>
      </c>
    </row>
    <row r="344" spans="1:64" x14ac:dyDescent="0.55000000000000004">
      <c r="A344">
        <f t="shared" ref="A344:A407" si="319">A343+1</f>
        <v>322</v>
      </c>
      <c r="B344" s="16">
        <f t="shared" ca="1" si="296"/>
        <v>0</v>
      </c>
      <c r="C344" s="16">
        <f t="shared" si="272"/>
        <v>0</v>
      </c>
      <c r="D344">
        <f t="shared" si="297"/>
        <v>0</v>
      </c>
      <c r="E344">
        <f t="shared" ca="1" si="298"/>
        <v>0</v>
      </c>
      <c r="F344" s="19">
        <f t="shared" si="299"/>
        <v>0</v>
      </c>
      <c r="G344">
        <f t="shared" si="273"/>
        <v>0</v>
      </c>
      <c r="H344">
        <f t="shared" si="274"/>
        <v>0</v>
      </c>
      <c r="I344" s="16">
        <f t="shared" si="300"/>
        <v>0</v>
      </c>
      <c r="J344" s="19">
        <f t="shared" si="301"/>
        <v>0</v>
      </c>
      <c r="K344" s="19"/>
      <c r="L344" s="16">
        <f t="shared" si="275"/>
        <v>0</v>
      </c>
      <c r="M344" s="16">
        <f t="shared" ca="1" si="276"/>
        <v>0</v>
      </c>
      <c r="N344" s="16">
        <f t="shared" si="277"/>
        <v>0</v>
      </c>
      <c r="O344" s="16">
        <f t="shared" si="270"/>
        <v>0</v>
      </c>
      <c r="P344" s="16">
        <f t="shared" si="271"/>
        <v>0</v>
      </c>
      <c r="Q344" s="16">
        <f t="shared" ca="1" si="278"/>
        <v>0</v>
      </c>
      <c r="R344">
        <f t="shared" si="279"/>
        <v>0</v>
      </c>
      <c r="S344" s="16">
        <f t="shared" si="280"/>
        <v>0</v>
      </c>
      <c r="T344" s="21">
        <f t="shared" si="281"/>
        <v>0</v>
      </c>
      <c r="U344" s="16">
        <f t="shared" ca="1" si="282"/>
        <v>0</v>
      </c>
      <c r="V344" s="21">
        <f t="shared" ca="1" si="283"/>
        <v>0</v>
      </c>
      <c r="W344" s="16"/>
      <c r="X344" s="16">
        <f t="shared" si="302"/>
        <v>0</v>
      </c>
      <c r="Y344" s="16">
        <f t="shared" si="269"/>
        <v>0</v>
      </c>
      <c r="Z344" s="19">
        <f t="shared" si="284"/>
        <v>0</v>
      </c>
      <c r="AA344" s="15">
        <f t="shared" si="303"/>
        <v>0</v>
      </c>
      <c r="AB344" s="15">
        <f t="shared" si="304"/>
        <v>0</v>
      </c>
      <c r="AC344" s="15">
        <f t="shared" si="305"/>
        <v>0</v>
      </c>
      <c r="AD344" s="15">
        <f t="shared" si="306"/>
        <v>0</v>
      </c>
      <c r="AE344" s="15">
        <f t="shared" si="307"/>
        <v>0</v>
      </c>
      <c r="AF344" s="19">
        <f t="shared" si="308"/>
        <v>0</v>
      </c>
      <c r="AG344" s="20">
        <f t="shared" si="309"/>
        <v>0</v>
      </c>
      <c r="AH344" s="20"/>
      <c r="AI344" s="16">
        <f t="shared" si="285"/>
        <v>0</v>
      </c>
      <c r="AJ344" s="16">
        <f t="shared" si="268"/>
        <v>0</v>
      </c>
      <c r="AK344" s="16">
        <f t="shared" si="310"/>
        <v>0</v>
      </c>
      <c r="AL344" s="16">
        <f t="shared" ca="1" si="311"/>
        <v>0</v>
      </c>
      <c r="AM344" s="17">
        <f ca="1">IF($F$13,OFFSET(product_specs!$I$5,MIN(10,saving_model!BD344),saving_model!$F$15),0)</f>
        <v>0</v>
      </c>
      <c r="AN344" s="16">
        <f t="shared" si="286"/>
        <v>0</v>
      </c>
      <c r="AO344" s="16">
        <f t="shared" ref="AO344:AO407" si="320">AO343+AP343-AQ343+AU343-AS343-AT343</f>
        <v>0</v>
      </c>
      <c r="AP344" s="16">
        <f t="shared" si="287"/>
        <v>0</v>
      </c>
      <c r="AQ344" s="16">
        <f t="shared" si="312"/>
        <v>0</v>
      </c>
      <c r="AR344" s="16">
        <f t="shared" si="313"/>
        <v>0</v>
      </c>
      <c r="AS344" s="15">
        <f t="shared" si="288"/>
        <v>0</v>
      </c>
      <c r="AT344" s="24">
        <f t="shared" si="289"/>
        <v>0</v>
      </c>
      <c r="AU344" s="15">
        <f t="shared" si="314"/>
        <v>0</v>
      </c>
      <c r="AV344" s="22">
        <f>return!Q328</f>
        <v>2.5477514575922289E-3</v>
      </c>
      <c r="AW344" s="7">
        <f t="shared" si="290"/>
        <v>1.3060411575482147</v>
      </c>
      <c r="AX344" s="7"/>
      <c r="AY344">
        <f t="shared" si="315"/>
        <v>0</v>
      </c>
      <c r="AZ344">
        <f t="shared" si="291"/>
        <v>0</v>
      </c>
      <c r="BA344">
        <f t="shared" si="292"/>
        <v>0</v>
      </c>
      <c r="BB344">
        <f t="shared" si="316"/>
        <v>0</v>
      </c>
      <c r="BD344">
        <f t="shared" si="293"/>
        <v>26</v>
      </c>
      <c r="BE344">
        <f t="shared" si="294"/>
        <v>5</v>
      </c>
      <c r="BF344">
        <f t="shared" si="317"/>
        <v>8.3769465879068861E-5</v>
      </c>
      <c r="BG344">
        <f>VLOOKUP(MIN(120,BH344),mortality!$B$4:$H$106,saving_model!BE344+2,FALSE)</f>
        <v>1.0047705765034698E-3</v>
      </c>
      <c r="BH344">
        <f t="shared" si="295"/>
        <v>46</v>
      </c>
      <c r="BI344" s="8">
        <f t="shared" si="318"/>
        <v>1.6821425527395739E-3</v>
      </c>
      <c r="BJ344" s="6">
        <f>VLOOKUP(saving_model!BD344,lapse!$B$4:$C$134,2,FALSE)</f>
        <v>0.02</v>
      </c>
      <c r="BL344">
        <f>discount_curve!K329</f>
        <v>0.69576815090598998</v>
      </c>
    </row>
    <row r="345" spans="1:64" x14ac:dyDescent="0.55000000000000004">
      <c r="A345">
        <f t="shared" si="319"/>
        <v>323</v>
      </c>
      <c r="B345" s="16">
        <f t="shared" ca="1" si="296"/>
        <v>0</v>
      </c>
      <c r="C345" s="16">
        <f t="shared" si="272"/>
        <v>0</v>
      </c>
      <c r="D345">
        <f t="shared" si="297"/>
        <v>0</v>
      </c>
      <c r="E345">
        <f t="shared" ca="1" si="298"/>
        <v>0</v>
      </c>
      <c r="F345" s="19">
        <f t="shared" si="299"/>
        <v>0</v>
      </c>
      <c r="G345">
        <f t="shared" si="273"/>
        <v>0</v>
      </c>
      <c r="H345">
        <f t="shared" si="274"/>
        <v>0</v>
      </c>
      <c r="I345" s="16">
        <f t="shared" si="300"/>
        <v>0</v>
      </c>
      <c r="J345" s="19">
        <f t="shared" si="301"/>
        <v>0</v>
      </c>
      <c r="K345" s="19"/>
      <c r="L345" s="16">
        <f t="shared" si="275"/>
        <v>0</v>
      </c>
      <c r="M345" s="16">
        <f t="shared" ca="1" si="276"/>
        <v>0</v>
      </c>
      <c r="N345" s="16">
        <f t="shared" si="277"/>
        <v>0</v>
      </c>
      <c r="O345" s="16">
        <f t="shared" si="270"/>
        <v>0</v>
      </c>
      <c r="P345" s="16">
        <f t="shared" si="271"/>
        <v>0</v>
      </c>
      <c r="Q345" s="16">
        <f t="shared" ca="1" si="278"/>
        <v>0</v>
      </c>
      <c r="R345">
        <f t="shared" si="279"/>
        <v>0</v>
      </c>
      <c r="S345" s="16">
        <f t="shared" si="280"/>
        <v>0</v>
      </c>
      <c r="T345" s="21">
        <f t="shared" si="281"/>
        <v>0</v>
      </c>
      <c r="U345" s="16">
        <f t="shared" ca="1" si="282"/>
        <v>0</v>
      </c>
      <c r="V345" s="21">
        <f t="shared" ca="1" si="283"/>
        <v>0</v>
      </c>
      <c r="W345" s="16"/>
      <c r="X345" s="16">
        <f t="shared" si="302"/>
        <v>0</v>
      </c>
      <c r="Y345" s="16">
        <f t="shared" si="269"/>
        <v>0</v>
      </c>
      <c r="Z345" s="19">
        <f t="shared" si="284"/>
        <v>0</v>
      </c>
      <c r="AA345" s="15">
        <f t="shared" si="303"/>
        <v>0</v>
      </c>
      <c r="AB345" s="15">
        <f t="shared" si="304"/>
        <v>0</v>
      </c>
      <c r="AC345" s="15">
        <f t="shared" si="305"/>
        <v>0</v>
      </c>
      <c r="AD345" s="15">
        <f t="shared" si="306"/>
        <v>0</v>
      </c>
      <c r="AE345" s="15">
        <f t="shared" si="307"/>
        <v>0</v>
      </c>
      <c r="AF345" s="19">
        <f t="shared" si="308"/>
        <v>0</v>
      </c>
      <c r="AG345" s="20">
        <f t="shared" si="309"/>
        <v>0</v>
      </c>
      <c r="AH345" s="20"/>
      <c r="AI345" s="16">
        <f t="shared" si="285"/>
        <v>0</v>
      </c>
      <c r="AJ345" s="16">
        <f t="shared" si="268"/>
        <v>0</v>
      </c>
      <c r="AK345" s="16">
        <f t="shared" si="310"/>
        <v>0</v>
      </c>
      <c r="AL345" s="16">
        <f t="shared" ca="1" si="311"/>
        <v>0</v>
      </c>
      <c r="AM345" s="17">
        <f ca="1">IF($F$13,OFFSET(product_specs!$I$5,MIN(10,saving_model!BD345),saving_model!$F$15),0)</f>
        <v>0</v>
      </c>
      <c r="AN345" s="16">
        <f t="shared" si="286"/>
        <v>0</v>
      </c>
      <c r="AO345" s="16">
        <f t="shared" si="320"/>
        <v>0</v>
      </c>
      <c r="AP345" s="16">
        <f t="shared" si="287"/>
        <v>0</v>
      </c>
      <c r="AQ345" s="16">
        <f t="shared" si="312"/>
        <v>0</v>
      </c>
      <c r="AR345" s="16">
        <f t="shared" si="313"/>
        <v>0</v>
      </c>
      <c r="AS345" s="15">
        <f t="shared" si="288"/>
        <v>0</v>
      </c>
      <c r="AT345" s="24">
        <f t="shared" si="289"/>
        <v>0</v>
      </c>
      <c r="AU345" s="15">
        <f t="shared" si="314"/>
        <v>0</v>
      </c>
      <c r="AV345" s="22">
        <f>return!Q329</f>
        <v>4.4435808730021176E-3</v>
      </c>
      <c r="AW345" s="7">
        <f t="shared" si="290"/>
        <v>1.3071245684673056</v>
      </c>
      <c r="AX345" s="7"/>
      <c r="AY345">
        <f t="shared" si="315"/>
        <v>0</v>
      </c>
      <c r="AZ345">
        <f t="shared" si="291"/>
        <v>0</v>
      </c>
      <c r="BA345">
        <f t="shared" si="292"/>
        <v>0</v>
      </c>
      <c r="BB345">
        <f t="shared" si="316"/>
        <v>0</v>
      </c>
      <c r="BD345">
        <f t="shared" si="293"/>
        <v>26</v>
      </c>
      <c r="BE345">
        <f t="shared" si="294"/>
        <v>5</v>
      </c>
      <c r="BF345">
        <f t="shared" si="317"/>
        <v>8.3769465879068861E-5</v>
      </c>
      <c r="BG345">
        <f>VLOOKUP(MIN(120,BH345),mortality!$B$4:$H$106,saving_model!BE345+2,FALSE)</f>
        <v>1.0047705765034698E-3</v>
      </c>
      <c r="BH345">
        <f t="shared" si="295"/>
        <v>46</v>
      </c>
      <c r="BI345" s="8">
        <f t="shared" si="318"/>
        <v>1.6821425527395739E-3</v>
      </c>
      <c r="BJ345" s="6">
        <f>VLOOKUP(saving_model!BD345,lapse!$B$4:$C$134,2,FALSE)</f>
        <v>0.02</v>
      </c>
      <c r="BL345">
        <f>discount_curve!K330</f>
        <v>0.69498479688574921</v>
      </c>
    </row>
    <row r="346" spans="1:64" x14ac:dyDescent="0.55000000000000004">
      <c r="A346">
        <f t="shared" si="319"/>
        <v>324</v>
      </c>
      <c r="B346" s="16">
        <f t="shared" ca="1" si="296"/>
        <v>0</v>
      </c>
      <c r="C346" s="16">
        <f t="shared" si="272"/>
        <v>0</v>
      </c>
      <c r="D346">
        <f t="shared" si="297"/>
        <v>0</v>
      </c>
      <c r="E346">
        <f t="shared" ca="1" si="298"/>
        <v>0</v>
      </c>
      <c r="F346" s="19">
        <f t="shared" si="299"/>
        <v>0</v>
      </c>
      <c r="G346">
        <f t="shared" si="273"/>
        <v>0</v>
      </c>
      <c r="H346">
        <f t="shared" si="274"/>
        <v>0</v>
      </c>
      <c r="I346" s="16">
        <f t="shared" si="300"/>
        <v>0</v>
      </c>
      <c r="J346" s="19">
        <f t="shared" si="301"/>
        <v>0</v>
      </c>
      <c r="K346" s="19"/>
      <c r="L346" s="16">
        <f t="shared" si="275"/>
        <v>0</v>
      </c>
      <c r="M346" s="16">
        <f t="shared" ca="1" si="276"/>
        <v>0</v>
      </c>
      <c r="N346" s="16">
        <f t="shared" si="277"/>
        <v>0</v>
      </c>
      <c r="O346" s="16">
        <f t="shared" si="270"/>
        <v>0</v>
      </c>
      <c r="P346" s="16">
        <f t="shared" si="271"/>
        <v>0</v>
      </c>
      <c r="Q346" s="16">
        <f t="shared" ca="1" si="278"/>
        <v>0</v>
      </c>
      <c r="R346">
        <f t="shared" si="279"/>
        <v>0</v>
      </c>
      <c r="S346" s="16">
        <f t="shared" si="280"/>
        <v>0</v>
      </c>
      <c r="T346" s="21">
        <f t="shared" si="281"/>
        <v>0</v>
      </c>
      <c r="U346" s="16">
        <f t="shared" ca="1" si="282"/>
        <v>0</v>
      </c>
      <c r="V346" s="21">
        <f t="shared" ca="1" si="283"/>
        <v>0</v>
      </c>
      <c r="W346" s="16"/>
      <c r="X346" s="16">
        <f t="shared" si="302"/>
        <v>0</v>
      </c>
      <c r="Y346" s="16">
        <f t="shared" si="269"/>
        <v>0</v>
      </c>
      <c r="Z346" s="19">
        <f t="shared" si="284"/>
        <v>0</v>
      </c>
      <c r="AA346" s="15">
        <f t="shared" si="303"/>
        <v>0</v>
      </c>
      <c r="AB346" s="15">
        <f t="shared" si="304"/>
        <v>0</v>
      </c>
      <c r="AC346" s="15">
        <f t="shared" si="305"/>
        <v>0</v>
      </c>
      <c r="AD346" s="15">
        <f t="shared" si="306"/>
        <v>0</v>
      </c>
      <c r="AE346" s="15">
        <f t="shared" si="307"/>
        <v>0</v>
      </c>
      <c r="AF346" s="19">
        <f t="shared" si="308"/>
        <v>0</v>
      </c>
      <c r="AG346" s="20">
        <f t="shared" si="309"/>
        <v>0</v>
      </c>
      <c r="AH346" s="20"/>
      <c r="AI346" s="16">
        <f t="shared" si="285"/>
        <v>0</v>
      </c>
      <c r="AJ346" s="16">
        <f t="shared" si="268"/>
        <v>0</v>
      </c>
      <c r="AK346" s="16">
        <f t="shared" si="310"/>
        <v>0</v>
      </c>
      <c r="AL346" s="16">
        <f t="shared" ca="1" si="311"/>
        <v>0</v>
      </c>
      <c r="AM346" s="17">
        <f ca="1">IF($F$13,OFFSET(product_specs!$I$5,MIN(10,saving_model!BD346),saving_model!$F$15),0)</f>
        <v>0</v>
      </c>
      <c r="AN346" s="16">
        <f t="shared" si="286"/>
        <v>0</v>
      </c>
      <c r="AO346" s="16">
        <f t="shared" si="320"/>
        <v>0</v>
      </c>
      <c r="AP346" s="16">
        <f t="shared" si="287"/>
        <v>0</v>
      </c>
      <c r="AQ346" s="16">
        <f t="shared" si="312"/>
        <v>0</v>
      </c>
      <c r="AR346" s="16">
        <f t="shared" si="313"/>
        <v>0</v>
      </c>
      <c r="AS346" s="15">
        <f t="shared" si="288"/>
        <v>0</v>
      </c>
      <c r="AT346" s="24">
        <f t="shared" si="289"/>
        <v>0</v>
      </c>
      <c r="AU346" s="15">
        <f t="shared" si="314"/>
        <v>0</v>
      </c>
      <c r="AV346" s="22">
        <f>return!Q330</f>
        <v>1.0857707255173432E-2</v>
      </c>
      <c r="AW346" s="7">
        <f t="shared" si="290"/>
        <v>1.3082088781170476</v>
      </c>
      <c r="AX346" s="7"/>
      <c r="AY346">
        <f t="shared" si="315"/>
        <v>0</v>
      </c>
      <c r="AZ346">
        <f t="shared" si="291"/>
        <v>0</v>
      </c>
      <c r="BA346">
        <f t="shared" si="292"/>
        <v>0</v>
      </c>
      <c r="BB346">
        <f t="shared" si="316"/>
        <v>0</v>
      </c>
      <c r="BD346">
        <f t="shared" si="293"/>
        <v>27</v>
      </c>
      <c r="BE346">
        <f t="shared" si="294"/>
        <v>5</v>
      </c>
      <c r="BF346">
        <f t="shared" si="317"/>
        <v>8.8518765390399601E-5</v>
      </c>
      <c r="BG346">
        <f>VLOOKUP(MIN(120,BH346),mortality!$B$4:$H$106,saving_model!BE346+2,FALSE)</f>
        <v>1.0617081895044991E-3</v>
      </c>
      <c r="BH346">
        <f t="shared" si="295"/>
        <v>47</v>
      </c>
      <c r="BI346" s="8">
        <f t="shared" si="318"/>
        <v>1.6821425527395739E-3</v>
      </c>
      <c r="BJ346" s="6">
        <f>VLOOKUP(saving_model!BD346,lapse!$B$4:$C$134,2,FALSE)</f>
        <v>0.02</v>
      </c>
      <c r="BL346">
        <f>discount_curve!K331</f>
        <v>0.69512755313374197</v>
      </c>
    </row>
    <row r="347" spans="1:64" x14ac:dyDescent="0.55000000000000004">
      <c r="A347">
        <f t="shared" si="319"/>
        <v>325</v>
      </c>
      <c r="B347" s="16">
        <f t="shared" ca="1" si="296"/>
        <v>0</v>
      </c>
      <c r="C347" s="16">
        <f t="shared" si="272"/>
        <v>0</v>
      </c>
      <c r="D347">
        <f t="shared" si="297"/>
        <v>0</v>
      </c>
      <c r="E347">
        <f t="shared" ca="1" si="298"/>
        <v>0</v>
      </c>
      <c r="F347" s="19">
        <f t="shared" si="299"/>
        <v>0</v>
      </c>
      <c r="G347">
        <f t="shared" si="273"/>
        <v>0</v>
      </c>
      <c r="H347">
        <f t="shared" si="274"/>
        <v>0</v>
      </c>
      <c r="I347" s="16">
        <f t="shared" si="300"/>
        <v>0</v>
      </c>
      <c r="J347" s="19">
        <f t="shared" si="301"/>
        <v>0</v>
      </c>
      <c r="K347" s="19"/>
      <c r="L347" s="16">
        <f t="shared" si="275"/>
        <v>0</v>
      </c>
      <c r="M347" s="16">
        <f t="shared" ca="1" si="276"/>
        <v>0</v>
      </c>
      <c r="N347" s="16">
        <f t="shared" si="277"/>
        <v>0</v>
      </c>
      <c r="O347" s="16">
        <f t="shared" si="270"/>
        <v>0</v>
      </c>
      <c r="P347" s="16">
        <f t="shared" si="271"/>
        <v>0</v>
      </c>
      <c r="Q347" s="16">
        <f t="shared" ca="1" si="278"/>
        <v>0</v>
      </c>
      <c r="R347">
        <f t="shared" si="279"/>
        <v>0</v>
      </c>
      <c r="S347" s="16">
        <f t="shared" si="280"/>
        <v>0</v>
      </c>
      <c r="T347" s="21">
        <f t="shared" si="281"/>
        <v>0</v>
      </c>
      <c r="U347" s="16">
        <f t="shared" ca="1" si="282"/>
        <v>0</v>
      </c>
      <c r="V347" s="21">
        <f t="shared" ca="1" si="283"/>
        <v>0</v>
      </c>
      <c r="W347" s="16"/>
      <c r="X347" s="16">
        <f t="shared" si="302"/>
        <v>0</v>
      </c>
      <c r="Y347" s="16">
        <f t="shared" si="269"/>
        <v>0</v>
      </c>
      <c r="Z347" s="19">
        <f t="shared" si="284"/>
        <v>0</v>
      </c>
      <c r="AA347" s="15">
        <f t="shared" si="303"/>
        <v>0</v>
      </c>
      <c r="AB347" s="15">
        <f t="shared" si="304"/>
        <v>0</v>
      </c>
      <c r="AC347" s="15">
        <f t="shared" si="305"/>
        <v>0</v>
      </c>
      <c r="AD347" s="15">
        <f t="shared" si="306"/>
        <v>0</v>
      </c>
      <c r="AE347" s="15">
        <f t="shared" si="307"/>
        <v>0</v>
      </c>
      <c r="AF347" s="19">
        <f t="shared" si="308"/>
        <v>0</v>
      </c>
      <c r="AG347" s="20">
        <f t="shared" si="309"/>
        <v>0</v>
      </c>
      <c r="AH347" s="20"/>
      <c r="AI347" s="16">
        <f t="shared" si="285"/>
        <v>0</v>
      </c>
      <c r="AJ347" s="16">
        <f t="shared" si="268"/>
        <v>0</v>
      </c>
      <c r="AK347" s="16">
        <f t="shared" si="310"/>
        <v>0</v>
      </c>
      <c r="AL347" s="16">
        <f t="shared" ca="1" si="311"/>
        <v>0</v>
      </c>
      <c r="AM347" s="17">
        <f ca="1">IF($F$13,OFFSET(product_specs!$I$5,MIN(10,saving_model!BD347),saving_model!$F$15),0)</f>
        <v>0</v>
      </c>
      <c r="AN347" s="16">
        <f t="shared" si="286"/>
        <v>0</v>
      </c>
      <c r="AO347" s="16">
        <f t="shared" si="320"/>
        <v>0</v>
      </c>
      <c r="AP347" s="16">
        <f t="shared" si="287"/>
        <v>0</v>
      </c>
      <c r="AQ347" s="16">
        <f t="shared" si="312"/>
        <v>0</v>
      </c>
      <c r="AR347" s="16">
        <f t="shared" si="313"/>
        <v>0</v>
      </c>
      <c r="AS347" s="15">
        <f t="shared" si="288"/>
        <v>0</v>
      </c>
      <c r="AT347" s="24">
        <f t="shared" si="289"/>
        <v>0</v>
      </c>
      <c r="AU347" s="15">
        <f t="shared" si="314"/>
        <v>0</v>
      </c>
      <c r="AV347" s="22">
        <f>return!Q331</f>
        <v>5.7415347471188038E-3</v>
      </c>
      <c r="AW347" s="7">
        <f t="shared" si="290"/>
        <v>1.3092940872429717</v>
      </c>
      <c r="AX347" s="7"/>
      <c r="AY347">
        <f t="shared" si="315"/>
        <v>0</v>
      </c>
      <c r="AZ347">
        <f t="shared" si="291"/>
        <v>0</v>
      </c>
      <c r="BA347">
        <f t="shared" si="292"/>
        <v>0</v>
      </c>
      <c r="BB347">
        <f t="shared" si="316"/>
        <v>0</v>
      </c>
      <c r="BD347">
        <f t="shared" si="293"/>
        <v>27</v>
      </c>
      <c r="BE347">
        <f t="shared" si="294"/>
        <v>5</v>
      </c>
      <c r="BF347">
        <f t="shared" si="317"/>
        <v>8.8518765390399601E-5</v>
      </c>
      <c r="BG347">
        <f>VLOOKUP(MIN(120,BH347),mortality!$B$4:$H$106,saving_model!BE347+2,FALSE)</f>
        <v>1.0617081895044991E-3</v>
      </c>
      <c r="BH347">
        <f t="shared" si="295"/>
        <v>47</v>
      </c>
      <c r="BI347" s="8">
        <f t="shared" si="318"/>
        <v>1.6821425527395739E-3</v>
      </c>
      <c r="BJ347" s="6">
        <f>VLOOKUP(saving_model!BD347,lapse!$B$4:$C$134,2,FALSE)</f>
        <v>0.02</v>
      </c>
      <c r="BL347">
        <f>discount_curve!K332</f>
        <v>0.69434777468575049</v>
      </c>
    </row>
    <row r="348" spans="1:64" x14ac:dyDescent="0.55000000000000004">
      <c r="A348">
        <f t="shared" si="319"/>
        <v>326</v>
      </c>
      <c r="B348" s="16">
        <f t="shared" ca="1" si="296"/>
        <v>0</v>
      </c>
      <c r="C348" s="16">
        <f t="shared" si="272"/>
        <v>0</v>
      </c>
      <c r="D348">
        <f t="shared" si="297"/>
        <v>0</v>
      </c>
      <c r="E348">
        <f t="shared" ca="1" si="298"/>
        <v>0</v>
      </c>
      <c r="F348" s="19">
        <f t="shared" si="299"/>
        <v>0</v>
      </c>
      <c r="G348">
        <f t="shared" si="273"/>
        <v>0</v>
      </c>
      <c r="H348">
        <f t="shared" si="274"/>
        <v>0</v>
      </c>
      <c r="I348" s="16">
        <f t="shared" si="300"/>
        <v>0</v>
      </c>
      <c r="J348" s="19">
        <f t="shared" si="301"/>
        <v>0</v>
      </c>
      <c r="K348" s="19"/>
      <c r="L348" s="16">
        <f t="shared" si="275"/>
        <v>0</v>
      </c>
      <c r="M348" s="16">
        <f t="shared" ca="1" si="276"/>
        <v>0</v>
      </c>
      <c r="N348" s="16">
        <f t="shared" si="277"/>
        <v>0</v>
      </c>
      <c r="O348" s="16">
        <f t="shared" si="270"/>
        <v>0</v>
      </c>
      <c r="P348" s="16">
        <f t="shared" si="271"/>
        <v>0</v>
      </c>
      <c r="Q348" s="16">
        <f t="shared" ca="1" si="278"/>
        <v>0</v>
      </c>
      <c r="R348">
        <f t="shared" si="279"/>
        <v>0</v>
      </c>
      <c r="S348" s="16">
        <f t="shared" si="280"/>
        <v>0</v>
      </c>
      <c r="T348" s="21">
        <f t="shared" si="281"/>
        <v>0</v>
      </c>
      <c r="U348" s="16">
        <f t="shared" ca="1" si="282"/>
        <v>0</v>
      </c>
      <c r="V348" s="21">
        <f t="shared" ca="1" si="283"/>
        <v>0</v>
      </c>
      <c r="W348" s="16"/>
      <c r="X348" s="16">
        <f t="shared" si="302"/>
        <v>0</v>
      </c>
      <c r="Y348" s="16">
        <f t="shared" si="269"/>
        <v>0</v>
      </c>
      <c r="Z348" s="19">
        <f t="shared" si="284"/>
        <v>0</v>
      </c>
      <c r="AA348" s="15">
        <f t="shared" si="303"/>
        <v>0</v>
      </c>
      <c r="AB348" s="15">
        <f t="shared" si="304"/>
        <v>0</v>
      </c>
      <c r="AC348" s="15">
        <f t="shared" si="305"/>
        <v>0</v>
      </c>
      <c r="AD348" s="15">
        <f t="shared" si="306"/>
        <v>0</v>
      </c>
      <c r="AE348" s="15">
        <f t="shared" si="307"/>
        <v>0</v>
      </c>
      <c r="AF348" s="19">
        <f t="shared" si="308"/>
        <v>0</v>
      </c>
      <c r="AG348" s="20">
        <f t="shared" si="309"/>
        <v>0</v>
      </c>
      <c r="AH348" s="20"/>
      <c r="AI348" s="16">
        <f t="shared" si="285"/>
        <v>0</v>
      </c>
      <c r="AJ348" s="16">
        <f t="shared" si="268"/>
        <v>0</v>
      </c>
      <c r="AK348" s="16">
        <f t="shared" si="310"/>
        <v>0</v>
      </c>
      <c r="AL348" s="16">
        <f t="shared" ca="1" si="311"/>
        <v>0</v>
      </c>
      <c r="AM348" s="17">
        <f ca="1">IF($F$13,OFFSET(product_specs!$I$5,MIN(10,saving_model!BD348),saving_model!$F$15),0)</f>
        <v>0</v>
      </c>
      <c r="AN348" s="16">
        <f t="shared" si="286"/>
        <v>0</v>
      </c>
      <c r="AO348" s="16">
        <f t="shared" si="320"/>
        <v>0</v>
      </c>
      <c r="AP348" s="16">
        <f t="shared" si="287"/>
        <v>0</v>
      </c>
      <c r="AQ348" s="16">
        <f t="shared" si="312"/>
        <v>0</v>
      </c>
      <c r="AR348" s="16">
        <f t="shared" si="313"/>
        <v>0</v>
      </c>
      <c r="AS348" s="15">
        <f t="shared" si="288"/>
        <v>0</v>
      </c>
      <c r="AT348" s="24">
        <f t="shared" si="289"/>
        <v>0</v>
      </c>
      <c r="AU348" s="15">
        <f t="shared" si="314"/>
        <v>0</v>
      </c>
      <c r="AV348" s="22">
        <f>return!Q332</f>
        <v>-7.5569873632611584E-3</v>
      </c>
      <c r="AW348" s="7">
        <f t="shared" si="290"/>
        <v>1.3103801965912278</v>
      </c>
      <c r="AX348" s="7"/>
      <c r="AY348">
        <f t="shared" si="315"/>
        <v>0</v>
      </c>
      <c r="AZ348">
        <f t="shared" si="291"/>
        <v>0</v>
      </c>
      <c r="BA348">
        <f t="shared" si="292"/>
        <v>0</v>
      </c>
      <c r="BB348">
        <f t="shared" si="316"/>
        <v>0</v>
      </c>
      <c r="BD348">
        <f t="shared" si="293"/>
        <v>27</v>
      </c>
      <c r="BE348">
        <f t="shared" si="294"/>
        <v>5</v>
      </c>
      <c r="BF348">
        <f t="shared" si="317"/>
        <v>8.8518765390399601E-5</v>
      </c>
      <c r="BG348">
        <f>VLOOKUP(MIN(120,BH348),mortality!$B$4:$H$106,saving_model!BE348+2,FALSE)</f>
        <v>1.0617081895044991E-3</v>
      </c>
      <c r="BH348">
        <f t="shared" si="295"/>
        <v>47</v>
      </c>
      <c r="BI348" s="8">
        <f t="shared" si="318"/>
        <v>1.6821425527395739E-3</v>
      </c>
      <c r="BJ348" s="6">
        <f>VLOOKUP(saving_model!BD348,lapse!$B$4:$C$134,2,FALSE)</f>
        <v>0.02</v>
      </c>
      <c r="BL348">
        <f>discount_curve!K333</f>
        <v>0.69356887097567621</v>
      </c>
    </row>
    <row r="349" spans="1:64" x14ac:dyDescent="0.55000000000000004">
      <c r="A349">
        <f t="shared" si="319"/>
        <v>327</v>
      </c>
      <c r="B349" s="16">
        <f t="shared" ca="1" si="296"/>
        <v>0</v>
      </c>
      <c r="C349" s="16">
        <f t="shared" si="272"/>
        <v>0</v>
      </c>
      <c r="D349">
        <f t="shared" si="297"/>
        <v>0</v>
      </c>
      <c r="E349">
        <f t="shared" ca="1" si="298"/>
        <v>0</v>
      </c>
      <c r="F349" s="19">
        <f t="shared" si="299"/>
        <v>0</v>
      </c>
      <c r="G349">
        <f t="shared" si="273"/>
        <v>0</v>
      </c>
      <c r="H349">
        <f t="shared" si="274"/>
        <v>0</v>
      </c>
      <c r="I349" s="16">
        <f t="shared" si="300"/>
        <v>0</v>
      </c>
      <c r="J349" s="19">
        <f t="shared" si="301"/>
        <v>0</v>
      </c>
      <c r="K349" s="19"/>
      <c r="L349" s="16">
        <f t="shared" si="275"/>
        <v>0</v>
      </c>
      <c r="M349" s="16">
        <f t="shared" ca="1" si="276"/>
        <v>0</v>
      </c>
      <c r="N349" s="16">
        <f t="shared" si="277"/>
        <v>0</v>
      </c>
      <c r="O349" s="16">
        <f t="shared" si="270"/>
        <v>0</v>
      </c>
      <c r="P349" s="16">
        <f t="shared" si="271"/>
        <v>0</v>
      </c>
      <c r="Q349" s="16">
        <f t="shared" ca="1" si="278"/>
        <v>0</v>
      </c>
      <c r="R349">
        <f t="shared" si="279"/>
        <v>0</v>
      </c>
      <c r="S349" s="16">
        <f t="shared" si="280"/>
        <v>0</v>
      </c>
      <c r="T349" s="21">
        <f t="shared" si="281"/>
        <v>0</v>
      </c>
      <c r="U349" s="16">
        <f t="shared" ca="1" si="282"/>
        <v>0</v>
      </c>
      <c r="V349" s="21">
        <f t="shared" ca="1" si="283"/>
        <v>0</v>
      </c>
      <c r="W349" s="16"/>
      <c r="X349" s="16">
        <f t="shared" si="302"/>
        <v>0</v>
      </c>
      <c r="Y349" s="16">
        <f t="shared" si="269"/>
        <v>0</v>
      </c>
      <c r="Z349" s="19">
        <f t="shared" si="284"/>
        <v>0</v>
      </c>
      <c r="AA349" s="15">
        <f t="shared" si="303"/>
        <v>0</v>
      </c>
      <c r="AB349" s="15">
        <f t="shared" si="304"/>
        <v>0</v>
      </c>
      <c r="AC349" s="15">
        <f t="shared" si="305"/>
        <v>0</v>
      </c>
      <c r="AD349" s="15">
        <f t="shared" si="306"/>
        <v>0</v>
      </c>
      <c r="AE349" s="15">
        <f t="shared" si="307"/>
        <v>0</v>
      </c>
      <c r="AF349" s="19">
        <f t="shared" si="308"/>
        <v>0</v>
      </c>
      <c r="AG349" s="20">
        <f t="shared" si="309"/>
        <v>0</v>
      </c>
      <c r="AH349" s="20"/>
      <c r="AI349" s="16">
        <f t="shared" si="285"/>
        <v>0</v>
      </c>
      <c r="AJ349" s="16">
        <f t="shared" ref="AJ349:AJ412" si="321">$C$13*IF(A349&lt;$C$10*12,1,0)</f>
        <v>0</v>
      </c>
      <c r="AK349" s="16">
        <f t="shared" si="310"/>
        <v>0</v>
      </c>
      <c r="AL349" s="16">
        <f t="shared" ca="1" si="311"/>
        <v>0</v>
      </c>
      <c r="AM349" s="17">
        <f ca="1">IF($F$13,OFFSET(product_specs!$I$5,MIN(10,saving_model!BD349),saving_model!$F$15),0)</f>
        <v>0</v>
      </c>
      <c r="AN349" s="16">
        <f t="shared" si="286"/>
        <v>0</v>
      </c>
      <c r="AO349" s="16">
        <f t="shared" si="320"/>
        <v>0</v>
      </c>
      <c r="AP349" s="16">
        <f t="shared" si="287"/>
        <v>0</v>
      </c>
      <c r="AQ349" s="16">
        <f t="shared" si="312"/>
        <v>0</v>
      </c>
      <c r="AR349" s="16">
        <f t="shared" si="313"/>
        <v>0</v>
      </c>
      <c r="AS349" s="15">
        <f t="shared" si="288"/>
        <v>0</v>
      </c>
      <c r="AT349" s="24">
        <f t="shared" si="289"/>
        <v>0</v>
      </c>
      <c r="AU349" s="15">
        <f t="shared" si="314"/>
        <v>0</v>
      </c>
      <c r="AV349" s="22">
        <f>return!Q333</f>
        <v>1.499804593975318E-2</v>
      </c>
      <c r="AW349" s="7">
        <f t="shared" si="290"/>
        <v>1.3114672069085846</v>
      </c>
      <c r="AX349" s="7"/>
      <c r="AY349">
        <f t="shared" si="315"/>
        <v>0</v>
      </c>
      <c r="AZ349">
        <f t="shared" si="291"/>
        <v>0</v>
      </c>
      <c r="BA349">
        <f t="shared" si="292"/>
        <v>0</v>
      </c>
      <c r="BB349">
        <f t="shared" si="316"/>
        <v>0</v>
      </c>
      <c r="BD349">
        <f t="shared" si="293"/>
        <v>27</v>
      </c>
      <c r="BE349">
        <f t="shared" si="294"/>
        <v>5</v>
      </c>
      <c r="BF349">
        <f t="shared" si="317"/>
        <v>8.8518765390399601E-5</v>
      </c>
      <c r="BG349">
        <f>VLOOKUP(MIN(120,BH349),mortality!$B$4:$H$106,saving_model!BE349+2,FALSE)</f>
        <v>1.0617081895044991E-3</v>
      </c>
      <c r="BH349">
        <f t="shared" si="295"/>
        <v>47</v>
      </c>
      <c r="BI349" s="8">
        <f t="shared" si="318"/>
        <v>1.6821425527395739E-3</v>
      </c>
      <c r="BJ349" s="6">
        <f>VLOOKUP(saving_model!BD349,lapse!$B$4:$C$134,2,FALSE)</f>
        <v>0.02</v>
      </c>
      <c r="BL349">
        <f>discount_curve!K334</f>
        <v>0.69279084102225763</v>
      </c>
    </row>
    <row r="350" spans="1:64" x14ac:dyDescent="0.55000000000000004">
      <c r="A350">
        <f t="shared" si="319"/>
        <v>328</v>
      </c>
      <c r="B350" s="16">
        <f t="shared" ca="1" si="296"/>
        <v>0</v>
      </c>
      <c r="C350" s="16">
        <f t="shared" si="272"/>
        <v>0</v>
      </c>
      <c r="D350">
        <f t="shared" si="297"/>
        <v>0</v>
      </c>
      <c r="E350">
        <f t="shared" ca="1" si="298"/>
        <v>0</v>
      </c>
      <c r="F350" s="19">
        <f t="shared" si="299"/>
        <v>0</v>
      </c>
      <c r="G350">
        <f t="shared" si="273"/>
        <v>0</v>
      </c>
      <c r="H350">
        <f t="shared" si="274"/>
        <v>0</v>
      </c>
      <c r="I350" s="16">
        <f t="shared" si="300"/>
        <v>0</v>
      </c>
      <c r="J350" s="19">
        <f t="shared" si="301"/>
        <v>0</v>
      </c>
      <c r="K350" s="19"/>
      <c r="L350" s="16">
        <f t="shared" si="275"/>
        <v>0</v>
      </c>
      <c r="M350" s="16">
        <f t="shared" ca="1" si="276"/>
        <v>0</v>
      </c>
      <c r="N350" s="16">
        <f t="shared" si="277"/>
        <v>0</v>
      </c>
      <c r="O350" s="16">
        <f t="shared" si="270"/>
        <v>0</v>
      </c>
      <c r="P350" s="16">
        <f t="shared" si="271"/>
        <v>0</v>
      </c>
      <c r="Q350" s="16">
        <f t="shared" ca="1" si="278"/>
        <v>0</v>
      </c>
      <c r="R350">
        <f t="shared" si="279"/>
        <v>0</v>
      </c>
      <c r="S350" s="16">
        <f t="shared" si="280"/>
        <v>0</v>
      </c>
      <c r="T350" s="21">
        <f t="shared" si="281"/>
        <v>0</v>
      </c>
      <c r="U350" s="16">
        <f t="shared" ca="1" si="282"/>
        <v>0</v>
      </c>
      <c r="V350" s="21">
        <f t="shared" ca="1" si="283"/>
        <v>0</v>
      </c>
      <c r="W350" s="16"/>
      <c r="X350" s="16">
        <f t="shared" si="302"/>
        <v>0</v>
      </c>
      <c r="Y350" s="16">
        <f t="shared" si="269"/>
        <v>0</v>
      </c>
      <c r="Z350" s="19">
        <f t="shared" si="284"/>
        <v>0</v>
      </c>
      <c r="AA350" s="15">
        <f t="shared" si="303"/>
        <v>0</v>
      </c>
      <c r="AB350" s="15">
        <f t="shared" si="304"/>
        <v>0</v>
      </c>
      <c r="AC350" s="15">
        <f t="shared" si="305"/>
        <v>0</v>
      </c>
      <c r="AD350" s="15">
        <f t="shared" si="306"/>
        <v>0</v>
      </c>
      <c r="AE350" s="15">
        <f t="shared" si="307"/>
        <v>0</v>
      </c>
      <c r="AF350" s="19">
        <f t="shared" si="308"/>
        <v>0</v>
      </c>
      <c r="AG350" s="20">
        <f t="shared" si="309"/>
        <v>0</v>
      </c>
      <c r="AH350" s="20"/>
      <c r="AI350" s="16">
        <f t="shared" si="285"/>
        <v>0</v>
      </c>
      <c r="AJ350" s="16">
        <f t="shared" si="321"/>
        <v>0</v>
      </c>
      <c r="AK350" s="16">
        <f t="shared" si="310"/>
        <v>0</v>
      </c>
      <c r="AL350" s="16">
        <f t="shared" ca="1" si="311"/>
        <v>0</v>
      </c>
      <c r="AM350" s="17">
        <f ca="1">IF($F$13,OFFSET(product_specs!$I$5,MIN(10,saving_model!BD350),saving_model!$F$15),0)</f>
        <v>0</v>
      </c>
      <c r="AN350" s="16">
        <f t="shared" si="286"/>
        <v>0</v>
      </c>
      <c r="AO350" s="16">
        <f t="shared" si="320"/>
        <v>0</v>
      </c>
      <c r="AP350" s="16">
        <f t="shared" si="287"/>
        <v>0</v>
      </c>
      <c r="AQ350" s="16">
        <f t="shared" si="312"/>
        <v>0</v>
      </c>
      <c r="AR350" s="16">
        <f t="shared" si="313"/>
        <v>0</v>
      </c>
      <c r="AS350" s="15">
        <f t="shared" si="288"/>
        <v>0</v>
      </c>
      <c r="AT350" s="24">
        <f t="shared" si="289"/>
        <v>0</v>
      </c>
      <c r="AU350" s="15">
        <f t="shared" si="314"/>
        <v>0</v>
      </c>
      <c r="AV350" s="22">
        <f>return!Q334</f>
        <v>5.5307368105605992E-3</v>
      </c>
      <c r="AW350" s="7">
        <f t="shared" si="290"/>
        <v>1.3125551189424305</v>
      </c>
      <c r="AX350" s="7"/>
      <c r="AY350">
        <f t="shared" si="315"/>
        <v>0</v>
      </c>
      <c r="AZ350">
        <f t="shared" si="291"/>
        <v>0</v>
      </c>
      <c r="BA350">
        <f t="shared" si="292"/>
        <v>0</v>
      </c>
      <c r="BB350">
        <f t="shared" si="316"/>
        <v>0</v>
      </c>
      <c r="BD350">
        <f t="shared" si="293"/>
        <v>27</v>
      </c>
      <c r="BE350">
        <f t="shared" si="294"/>
        <v>5</v>
      </c>
      <c r="BF350">
        <f t="shared" si="317"/>
        <v>8.8518765390399601E-5</v>
      </c>
      <c r="BG350">
        <f>VLOOKUP(MIN(120,BH350),mortality!$B$4:$H$106,saving_model!BE350+2,FALSE)</f>
        <v>1.0617081895044991E-3</v>
      </c>
      <c r="BH350">
        <f t="shared" si="295"/>
        <v>47</v>
      </c>
      <c r="BI350" s="8">
        <f t="shared" si="318"/>
        <v>1.6821425527395739E-3</v>
      </c>
      <c r="BJ350" s="6">
        <f>VLOOKUP(saving_model!BD350,lapse!$B$4:$C$134,2,FALSE)</f>
        <v>0.02</v>
      </c>
      <c r="BL350">
        <f>discount_curve!K335</f>
        <v>0.69201368384533446</v>
      </c>
    </row>
    <row r="351" spans="1:64" x14ac:dyDescent="0.55000000000000004">
      <c r="A351">
        <f t="shared" si="319"/>
        <v>329</v>
      </c>
      <c r="B351" s="16">
        <f t="shared" ca="1" si="296"/>
        <v>0</v>
      </c>
      <c r="C351" s="16">
        <f t="shared" si="272"/>
        <v>0</v>
      </c>
      <c r="D351">
        <f t="shared" si="297"/>
        <v>0</v>
      </c>
      <c r="E351">
        <f t="shared" ca="1" si="298"/>
        <v>0</v>
      </c>
      <c r="F351" s="19">
        <f t="shared" si="299"/>
        <v>0</v>
      </c>
      <c r="G351">
        <f t="shared" si="273"/>
        <v>0</v>
      </c>
      <c r="H351">
        <f t="shared" si="274"/>
        <v>0</v>
      </c>
      <c r="I351" s="16">
        <f t="shared" si="300"/>
        <v>0</v>
      </c>
      <c r="J351" s="19">
        <f t="shared" si="301"/>
        <v>0</v>
      </c>
      <c r="K351" s="19"/>
      <c r="L351" s="16">
        <f t="shared" si="275"/>
        <v>0</v>
      </c>
      <c r="M351" s="16">
        <f t="shared" ca="1" si="276"/>
        <v>0</v>
      </c>
      <c r="N351" s="16">
        <f t="shared" si="277"/>
        <v>0</v>
      </c>
      <c r="O351" s="16">
        <f t="shared" si="270"/>
        <v>0</v>
      </c>
      <c r="P351" s="16">
        <f t="shared" si="271"/>
        <v>0</v>
      </c>
      <c r="Q351" s="16">
        <f t="shared" ca="1" si="278"/>
        <v>0</v>
      </c>
      <c r="R351">
        <f t="shared" si="279"/>
        <v>0</v>
      </c>
      <c r="S351" s="16">
        <f t="shared" si="280"/>
        <v>0</v>
      </c>
      <c r="T351" s="21">
        <f t="shared" si="281"/>
        <v>0</v>
      </c>
      <c r="U351" s="16">
        <f t="shared" ca="1" si="282"/>
        <v>0</v>
      </c>
      <c r="V351" s="21">
        <f t="shared" ca="1" si="283"/>
        <v>0</v>
      </c>
      <c r="W351" s="16"/>
      <c r="X351" s="16">
        <f t="shared" si="302"/>
        <v>0</v>
      </c>
      <c r="Y351" s="16">
        <f t="shared" si="269"/>
        <v>0</v>
      </c>
      <c r="Z351" s="19">
        <f t="shared" si="284"/>
        <v>0</v>
      </c>
      <c r="AA351" s="15">
        <f t="shared" si="303"/>
        <v>0</v>
      </c>
      <c r="AB351" s="15">
        <f t="shared" si="304"/>
        <v>0</v>
      </c>
      <c r="AC351" s="15">
        <f t="shared" si="305"/>
        <v>0</v>
      </c>
      <c r="AD351" s="15">
        <f t="shared" si="306"/>
        <v>0</v>
      </c>
      <c r="AE351" s="15">
        <f t="shared" si="307"/>
        <v>0</v>
      </c>
      <c r="AF351" s="19">
        <f t="shared" si="308"/>
        <v>0</v>
      </c>
      <c r="AG351" s="20">
        <f t="shared" si="309"/>
        <v>0</v>
      </c>
      <c r="AH351" s="20"/>
      <c r="AI351" s="16">
        <f t="shared" si="285"/>
        <v>0</v>
      </c>
      <c r="AJ351" s="16">
        <f t="shared" si="321"/>
        <v>0</v>
      </c>
      <c r="AK351" s="16">
        <f t="shared" si="310"/>
        <v>0</v>
      </c>
      <c r="AL351" s="16">
        <f t="shared" ca="1" si="311"/>
        <v>0</v>
      </c>
      <c r="AM351" s="17">
        <f ca="1">IF($F$13,OFFSET(product_specs!$I$5,MIN(10,saving_model!BD351),saving_model!$F$15),0)</f>
        <v>0</v>
      </c>
      <c r="AN351" s="16">
        <f t="shared" si="286"/>
        <v>0</v>
      </c>
      <c r="AO351" s="16">
        <f t="shared" si="320"/>
        <v>0</v>
      </c>
      <c r="AP351" s="16">
        <f t="shared" si="287"/>
        <v>0</v>
      </c>
      <c r="AQ351" s="16">
        <f t="shared" si="312"/>
        <v>0</v>
      </c>
      <c r="AR351" s="16">
        <f t="shared" si="313"/>
        <v>0</v>
      </c>
      <c r="AS351" s="15">
        <f t="shared" si="288"/>
        <v>0</v>
      </c>
      <c r="AT351" s="24">
        <f t="shared" si="289"/>
        <v>0</v>
      </c>
      <c r="AU351" s="15">
        <f t="shared" si="314"/>
        <v>0</v>
      </c>
      <c r="AV351" s="22">
        <f>return!Q335</f>
        <v>-1.036567044213621E-4</v>
      </c>
      <c r="AW351" s="7">
        <f t="shared" si="290"/>
        <v>1.3136439334407735</v>
      </c>
      <c r="AX351" s="7"/>
      <c r="AY351">
        <f t="shared" si="315"/>
        <v>0</v>
      </c>
      <c r="AZ351">
        <f t="shared" si="291"/>
        <v>0</v>
      </c>
      <c r="BA351">
        <f t="shared" si="292"/>
        <v>0</v>
      </c>
      <c r="BB351">
        <f t="shared" si="316"/>
        <v>0</v>
      </c>
      <c r="BD351">
        <f t="shared" si="293"/>
        <v>27</v>
      </c>
      <c r="BE351">
        <f t="shared" si="294"/>
        <v>5</v>
      </c>
      <c r="BF351">
        <f t="shared" si="317"/>
        <v>8.8518765390399601E-5</v>
      </c>
      <c r="BG351">
        <f>VLOOKUP(MIN(120,BH351),mortality!$B$4:$H$106,saving_model!BE351+2,FALSE)</f>
        <v>1.0617081895044991E-3</v>
      </c>
      <c r="BH351">
        <f t="shared" si="295"/>
        <v>47</v>
      </c>
      <c r="BI351" s="8">
        <f t="shared" si="318"/>
        <v>1.6821425527395739E-3</v>
      </c>
      <c r="BJ351" s="6">
        <f>VLOOKUP(saving_model!BD351,lapse!$B$4:$C$134,2,FALSE)</f>
        <v>0.02</v>
      </c>
      <c r="BL351">
        <f>discount_curve!K336</f>
        <v>0.69123739846584531</v>
      </c>
    </row>
    <row r="352" spans="1:64" x14ac:dyDescent="0.55000000000000004">
      <c r="A352">
        <f t="shared" si="319"/>
        <v>330</v>
      </c>
      <c r="B352" s="16">
        <f t="shared" ca="1" si="296"/>
        <v>0</v>
      </c>
      <c r="C352" s="16">
        <f t="shared" si="272"/>
        <v>0</v>
      </c>
      <c r="D352">
        <f t="shared" si="297"/>
        <v>0</v>
      </c>
      <c r="E352">
        <f t="shared" ca="1" si="298"/>
        <v>0</v>
      </c>
      <c r="F352" s="19">
        <f t="shared" si="299"/>
        <v>0</v>
      </c>
      <c r="G352">
        <f t="shared" si="273"/>
        <v>0</v>
      </c>
      <c r="H352">
        <f t="shared" si="274"/>
        <v>0</v>
      </c>
      <c r="I352" s="16">
        <f t="shared" si="300"/>
        <v>0</v>
      </c>
      <c r="J352" s="19">
        <f t="shared" si="301"/>
        <v>0</v>
      </c>
      <c r="K352" s="19"/>
      <c r="L352" s="16">
        <f t="shared" si="275"/>
        <v>0</v>
      </c>
      <c r="M352" s="16">
        <f t="shared" ca="1" si="276"/>
        <v>0</v>
      </c>
      <c r="N352" s="16">
        <f t="shared" si="277"/>
        <v>0</v>
      </c>
      <c r="O352" s="16">
        <f t="shared" si="270"/>
        <v>0</v>
      </c>
      <c r="P352" s="16">
        <f t="shared" si="271"/>
        <v>0</v>
      </c>
      <c r="Q352" s="16">
        <f t="shared" ca="1" si="278"/>
        <v>0</v>
      </c>
      <c r="R352">
        <f t="shared" si="279"/>
        <v>0</v>
      </c>
      <c r="S352" s="16">
        <f t="shared" si="280"/>
        <v>0</v>
      </c>
      <c r="T352" s="21">
        <f t="shared" si="281"/>
        <v>0</v>
      </c>
      <c r="U352" s="16">
        <f t="shared" ca="1" si="282"/>
        <v>0</v>
      </c>
      <c r="V352" s="21">
        <f t="shared" ca="1" si="283"/>
        <v>0</v>
      </c>
      <c r="W352" s="16"/>
      <c r="X352" s="16">
        <f t="shared" si="302"/>
        <v>0</v>
      </c>
      <c r="Y352" s="16">
        <f t="shared" si="269"/>
        <v>0</v>
      </c>
      <c r="Z352" s="19">
        <f t="shared" si="284"/>
        <v>0</v>
      </c>
      <c r="AA352" s="15">
        <f t="shared" si="303"/>
        <v>0</v>
      </c>
      <c r="AB352" s="15">
        <f t="shared" si="304"/>
        <v>0</v>
      </c>
      <c r="AC352" s="15">
        <f t="shared" si="305"/>
        <v>0</v>
      </c>
      <c r="AD352" s="15">
        <f t="shared" si="306"/>
        <v>0</v>
      </c>
      <c r="AE352" s="15">
        <f t="shared" si="307"/>
        <v>0</v>
      </c>
      <c r="AF352" s="19">
        <f t="shared" si="308"/>
        <v>0</v>
      </c>
      <c r="AG352" s="20">
        <f t="shared" si="309"/>
        <v>0</v>
      </c>
      <c r="AH352" s="20"/>
      <c r="AI352" s="16">
        <f t="shared" si="285"/>
        <v>0</v>
      </c>
      <c r="AJ352" s="16">
        <f t="shared" si="321"/>
        <v>0</v>
      </c>
      <c r="AK352" s="16">
        <f t="shared" si="310"/>
        <v>0</v>
      </c>
      <c r="AL352" s="16">
        <f t="shared" ca="1" si="311"/>
        <v>0</v>
      </c>
      <c r="AM352" s="17">
        <f ca="1">IF($F$13,OFFSET(product_specs!$I$5,MIN(10,saving_model!BD352),saving_model!$F$15),0)</f>
        <v>0</v>
      </c>
      <c r="AN352" s="16">
        <f t="shared" si="286"/>
        <v>0</v>
      </c>
      <c r="AO352" s="16">
        <f t="shared" si="320"/>
        <v>0</v>
      </c>
      <c r="AP352" s="16">
        <f t="shared" si="287"/>
        <v>0</v>
      </c>
      <c r="AQ352" s="16">
        <f t="shared" si="312"/>
        <v>0</v>
      </c>
      <c r="AR352" s="16">
        <f t="shared" si="313"/>
        <v>0</v>
      </c>
      <c r="AS352" s="15">
        <f t="shared" si="288"/>
        <v>0</v>
      </c>
      <c r="AT352" s="24">
        <f t="shared" si="289"/>
        <v>0</v>
      </c>
      <c r="AU352" s="15">
        <f t="shared" si="314"/>
        <v>0</v>
      </c>
      <c r="AV352" s="22">
        <f>return!Q336</f>
        <v>-5.1863108201121166E-3</v>
      </c>
      <c r="AW352" s="7">
        <f t="shared" si="290"/>
        <v>1.3147336511522423</v>
      </c>
      <c r="AX352" s="7"/>
      <c r="AY352">
        <f t="shared" si="315"/>
        <v>0</v>
      </c>
      <c r="AZ352">
        <f t="shared" si="291"/>
        <v>0</v>
      </c>
      <c r="BA352">
        <f t="shared" si="292"/>
        <v>0</v>
      </c>
      <c r="BB352">
        <f t="shared" si="316"/>
        <v>0</v>
      </c>
      <c r="BD352">
        <f t="shared" si="293"/>
        <v>27</v>
      </c>
      <c r="BE352">
        <f t="shared" si="294"/>
        <v>5</v>
      </c>
      <c r="BF352">
        <f t="shared" si="317"/>
        <v>8.8518765390399601E-5</v>
      </c>
      <c r="BG352">
        <f>VLOOKUP(MIN(120,BH352),mortality!$B$4:$H$106,saving_model!BE352+2,FALSE)</f>
        <v>1.0617081895044991E-3</v>
      </c>
      <c r="BH352">
        <f t="shared" si="295"/>
        <v>47</v>
      </c>
      <c r="BI352" s="8">
        <f t="shared" si="318"/>
        <v>1.6821425527395739E-3</v>
      </c>
      <c r="BJ352" s="6">
        <f>VLOOKUP(saving_model!BD352,lapse!$B$4:$C$134,2,FALSE)</f>
        <v>0.02</v>
      </c>
      <c r="BL352">
        <f>discount_curve!K337</f>
        <v>0.69046198390582769</v>
      </c>
    </row>
    <row r="353" spans="1:64" x14ac:dyDescent="0.55000000000000004">
      <c r="A353">
        <f t="shared" si="319"/>
        <v>331</v>
      </c>
      <c r="B353" s="16">
        <f t="shared" ca="1" si="296"/>
        <v>0</v>
      </c>
      <c r="C353" s="16">
        <f t="shared" si="272"/>
        <v>0</v>
      </c>
      <c r="D353">
        <f t="shared" si="297"/>
        <v>0</v>
      </c>
      <c r="E353">
        <f t="shared" ca="1" si="298"/>
        <v>0</v>
      </c>
      <c r="F353" s="19">
        <f t="shared" si="299"/>
        <v>0</v>
      </c>
      <c r="G353">
        <f t="shared" si="273"/>
        <v>0</v>
      </c>
      <c r="H353">
        <f t="shared" si="274"/>
        <v>0</v>
      </c>
      <c r="I353" s="16">
        <f t="shared" si="300"/>
        <v>0</v>
      </c>
      <c r="J353" s="19">
        <f t="shared" si="301"/>
        <v>0</v>
      </c>
      <c r="K353" s="19"/>
      <c r="L353" s="16">
        <f t="shared" si="275"/>
        <v>0</v>
      </c>
      <c r="M353" s="16">
        <f t="shared" ca="1" si="276"/>
        <v>0</v>
      </c>
      <c r="N353" s="16">
        <f t="shared" si="277"/>
        <v>0</v>
      </c>
      <c r="O353" s="16">
        <f t="shared" si="270"/>
        <v>0</v>
      </c>
      <c r="P353" s="16">
        <f t="shared" si="271"/>
        <v>0</v>
      </c>
      <c r="Q353" s="16">
        <f t="shared" ca="1" si="278"/>
        <v>0</v>
      </c>
      <c r="R353">
        <f t="shared" si="279"/>
        <v>0</v>
      </c>
      <c r="S353" s="16">
        <f t="shared" si="280"/>
        <v>0</v>
      </c>
      <c r="T353" s="21">
        <f t="shared" si="281"/>
        <v>0</v>
      </c>
      <c r="U353" s="16">
        <f t="shared" ca="1" si="282"/>
        <v>0</v>
      </c>
      <c r="V353" s="21">
        <f t="shared" ca="1" si="283"/>
        <v>0</v>
      </c>
      <c r="W353" s="16"/>
      <c r="X353" s="16">
        <f t="shared" si="302"/>
        <v>0</v>
      </c>
      <c r="Y353" s="16">
        <f t="shared" si="269"/>
        <v>0</v>
      </c>
      <c r="Z353" s="19">
        <f t="shared" si="284"/>
        <v>0</v>
      </c>
      <c r="AA353" s="15">
        <f t="shared" si="303"/>
        <v>0</v>
      </c>
      <c r="AB353" s="15">
        <f t="shared" si="304"/>
        <v>0</v>
      </c>
      <c r="AC353" s="15">
        <f t="shared" si="305"/>
        <v>0</v>
      </c>
      <c r="AD353" s="15">
        <f t="shared" si="306"/>
        <v>0</v>
      </c>
      <c r="AE353" s="15">
        <f t="shared" si="307"/>
        <v>0</v>
      </c>
      <c r="AF353" s="19">
        <f t="shared" si="308"/>
        <v>0</v>
      </c>
      <c r="AG353" s="20">
        <f t="shared" si="309"/>
        <v>0</v>
      </c>
      <c r="AH353" s="20"/>
      <c r="AI353" s="16">
        <f t="shared" si="285"/>
        <v>0</v>
      </c>
      <c r="AJ353" s="16">
        <f t="shared" si="321"/>
        <v>0</v>
      </c>
      <c r="AK353" s="16">
        <f t="shared" si="310"/>
        <v>0</v>
      </c>
      <c r="AL353" s="16">
        <f t="shared" ca="1" si="311"/>
        <v>0</v>
      </c>
      <c r="AM353" s="17">
        <f ca="1">IF($F$13,OFFSET(product_specs!$I$5,MIN(10,saving_model!BD353),saving_model!$F$15),0)</f>
        <v>0</v>
      </c>
      <c r="AN353" s="16">
        <f t="shared" si="286"/>
        <v>0</v>
      </c>
      <c r="AO353" s="16">
        <f t="shared" si="320"/>
        <v>0</v>
      </c>
      <c r="AP353" s="16">
        <f t="shared" si="287"/>
        <v>0</v>
      </c>
      <c r="AQ353" s="16">
        <f t="shared" si="312"/>
        <v>0</v>
      </c>
      <c r="AR353" s="16">
        <f t="shared" si="313"/>
        <v>0</v>
      </c>
      <c r="AS353" s="15">
        <f t="shared" si="288"/>
        <v>0</v>
      </c>
      <c r="AT353" s="24">
        <f t="shared" si="289"/>
        <v>0</v>
      </c>
      <c r="AU353" s="15">
        <f t="shared" si="314"/>
        <v>0</v>
      </c>
      <c r="AV353" s="22">
        <f>return!Q337</f>
        <v>-1.1400183894334504E-2</v>
      </c>
      <c r="AW353" s="7">
        <f t="shared" si="290"/>
        <v>1.3158242728260865</v>
      </c>
      <c r="AX353" s="7"/>
      <c r="AY353">
        <f t="shared" si="315"/>
        <v>0</v>
      </c>
      <c r="AZ353">
        <f t="shared" si="291"/>
        <v>0</v>
      </c>
      <c r="BA353">
        <f t="shared" si="292"/>
        <v>0</v>
      </c>
      <c r="BB353">
        <f t="shared" si="316"/>
        <v>0</v>
      </c>
      <c r="BD353">
        <f t="shared" si="293"/>
        <v>27</v>
      </c>
      <c r="BE353">
        <f t="shared" si="294"/>
        <v>5</v>
      </c>
      <c r="BF353">
        <f t="shared" si="317"/>
        <v>8.8518765390399601E-5</v>
      </c>
      <c r="BG353">
        <f>VLOOKUP(MIN(120,BH353),mortality!$B$4:$H$106,saving_model!BE353+2,FALSE)</f>
        <v>1.0617081895044991E-3</v>
      </c>
      <c r="BH353">
        <f t="shared" si="295"/>
        <v>47</v>
      </c>
      <c r="BI353" s="8">
        <f t="shared" si="318"/>
        <v>1.6821425527395739E-3</v>
      </c>
      <c r="BJ353" s="6">
        <f>VLOOKUP(saving_model!BD353,lapse!$B$4:$C$134,2,FALSE)</f>
        <v>0.02</v>
      </c>
      <c r="BL353">
        <f>discount_curve!K338</f>
        <v>0.68968743918841569</v>
      </c>
    </row>
    <row r="354" spans="1:64" x14ac:dyDescent="0.55000000000000004">
      <c r="A354">
        <f t="shared" si="319"/>
        <v>332</v>
      </c>
      <c r="B354" s="16">
        <f t="shared" ca="1" si="296"/>
        <v>0</v>
      </c>
      <c r="C354" s="16">
        <f t="shared" si="272"/>
        <v>0</v>
      </c>
      <c r="D354">
        <f t="shared" si="297"/>
        <v>0</v>
      </c>
      <c r="E354">
        <f t="shared" ca="1" si="298"/>
        <v>0</v>
      </c>
      <c r="F354" s="19">
        <f t="shared" si="299"/>
        <v>0</v>
      </c>
      <c r="G354">
        <f t="shared" si="273"/>
        <v>0</v>
      </c>
      <c r="H354">
        <f t="shared" si="274"/>
        <v>0</v>
      </c>
      <c r="I354" s="16">
        <f t="shared" si="300"/>
        <v>0</v>
      </c>
      <c r="J354" s="19">
        <f t="shared" si="301"/>
        <v>0</v>
      </c>
      <c r="K354" s="19"/>
      <c r="L354" s="16">
        <f t="shared" si="275"/>
        <v>0</v>
      </c>
      <c r="M354" s="16">
        <f t="shared" ca="1" si="276"/>
        <v>0</v>
      </c>
      <c r="N354" s="16">
        <f t="shared" si="277"/>
        <v>0</v>
      </c>
      <c r="O354" s="16">
        <f t="shared" si="270"/>
        <v>0</v>
      </c>
      <c r="P354" s="16">
        <f t="shared" si="271"/>
        <v>0</v>
      </c>
      <c r="Q354" s="16">
        <f t="shared" ca="1" si="278"/>
        <v>0</v>
      </c>
      <c r="R354">
        <f t="shared" si="279"/>
        <v>0</v>
      </c>
      <c r="S354" s="16">
        <f t="shared" si="280"/>
        <v>0</v>
      </c>
      <c r="T354" s="21">
        <f t="shared" si="281"/>
        <v>0</v>
      </c>
      <c r="U354" s="16">
        <f t="shared" ca="1" si="282"/>
        <v>0</v>
      </c>
      <c r="V354" s="21">
        <f t="shared" ca="1" si="283"/>
        <v>0</v>
      </c>
      <c r="W354" s="16"/>
      <c r="X354" s="16">
        <f t="shared" si="302"/>
        <v>0</v>
      </c>
      <c r="Y354" s="16">
        <f t="shared" si="269"/>
        <v>0</v>
      </c>
      <c r="Z354" s="19">
        <f t="shared" si="284"/>
        <v>0</v>
      </c>
      <c r="AA354" s="15">
        <f t="shared" si="303"/>
        <v>0</v>
      </c>
      <c r="AB354" s="15">
        <f t="shared" si="304"/>
        <v>0</v>
      </c>
      <c r="AC354" s="15">
        <f t="shared" si="305"/>
        <v>0</v>
      </c>
      <c r="AD354" s="15">
        <f t="shared" si="306"/>
        <v>0</v>
      </c>
      <c r="AE354" s="15">
        <f t="shared" si="307"/>
        <v>0</v>
      </c>
      <c r="AF354" s="19">
        <f t="shared" si="308"/>
        <v>0</v>
      </c>
      <c r="AG354" s="20">
        <f t="shared" si="309"/>
        <v>0</v>
      </c>
      <c r="AH354" s="20"/>
      <c r="AI354" s="16">
        <f t="shared" si="285"/>
        <v>0</v>
      </c>
      <c r="AJ354" s="16">
        <f t="shared" si="321"/>
        <v>0</v>
      </c>
      <c r="AK354" s="16">
        <f t="shared" si="310"/>
        <v>0</v>
      </c>
      <c r="AL354" s="16">
        <f t="shared" ca="1" si="311"/>
        <v>0</v>
      </c>
      <c r="AM354" s="17">
        <f ca="1">IF($F$13,OFFSET(product_specs!$I$5,MIN(10,saving_model!BD354),saving_model!$F$15),0)</f>
        <v>0</v>
      </c>
      <c r="AN354" s="16">
        <f t="shared" si="286"/>
        <v>0</v>
      </c>
      <c r="AO354" s="16">
        <f t="shared" si="320"/>
        <v>0</v>
      </c>
      <c r="AP354" s="16">
        <f t="shared" si="287"/>
        <v>0</v>
      </c>
      <c r="AQ354" s="16">
        <f t="shared" si="312"/>
        <v>0</v>
      </c>
      <c r="AR354" s="16">
        <f t="shared" si="313"/>
        <v>0</v>
      </c>
      <c r="AS354" s="15">
        <f t="shared" si="288"/>
        <v>0</v>
      </c>
      <c r="AT354" s="24">
        <f t="shared" si="289"/>
        <v>0</v>
      </c>
      <c r="AU354" s="15">
        <f t="shared" si="314"/>
        <v>0</v>
      </c>
      <c r="AV354" s="22">
        <f>return!Q338</f>
        <v>-6.0589082026721863E-3</v>
      </c>
      <c r="AW354" s="7">
        <f t="shared" si="290"/>
        <v>1.3169157992121776</v>
      </c>
      <c r="AX354" s="7"/>
      <c r="AY354">
        <f t="shared" si="315"/>
        <v>0</v>
      </c>
      <c r="AZ354">
        <f t="shared" si="291"/>
        <v>0</v>
      </c>
      <c r="BA354">
        <f t="shared" si="292"/>
        <v>0</v>
      </c>
      <c r="BB354">
        <f t="shared" si="316"/>
        <v>0</v>
      </c>
      <c r="BD354">
        <f t="shared" si="293"/>
        <v>27</v>
      </c>
      <c r="BE354">
        <f t="shared" si="294"/>
        <v>5</v>
      </c>
      <c r="BF354">
        <f t="shared" si="317"/>
        <v>8.8518765390399601E-5</v>
      </c>
      <c r="BG354">
        <f>VLOOKUP(MIN(120,BH354),mortality!$B$4:$H$106,saving_model!BE354+2,FALSE)</f>
        <v>1.0617081895044991E-3</v>
      </c>
      <c r="BH354">
        <f t="shared" si="295"/>
        <v>47</v>
      </c>
      <c r="BI354" s="8">
        <f t="shared" si="318"/>
        <v>1.6821425527395739E-3</v>
      </c>
      <c r="BJ354" s="6">
        <f>VLOOKUP(saving_model!BD354,lapse!$B$4:$C$134,2,FALSE)</f>
        <v>0.02</v>
      </c>
      <c r="BL354">
        <f>discount_curve!K339</f>
        <v>0.68891376333783994</v>
      </c>
    </row>
    <row r="355" spans="1:64" x14ac:dyDescent="0.55000000000000004">
      <c r="A355">
        <f t="shared" si="319"/>
        <v>333</v>
      </c>
      <c r="B355" s="16">
        <f t="shared" ca="1" si="296"/>
        <v>0</v>
      </c>
      <c r="C355" s="16">
        <f t="shared" si="272"/>
        <v>0</v>
      </c>
      <c r="D355">
        <f t="shared" si="297"/>
        <v>0</v>
      </c>
      <c r="E355">
        <f t="shared" ca="1" si="298"/>
        <v>0</v>
      </c>
      <c r="F355" s="19">
        <f t="shared" si="299"/>
        <v>0</v>
      </c>
      <c r="G355">
        <f t="shared" si="273"/>
        <v>0</v>
      </c>
      <c r="H355">
        <f t="shared" si="274"/>
        <v>0</v>
      </c>
      <c r="I355" s="16">
        <f t="shared" si="300"/>
        <v>0</v>
      </c>
      <c r="J355" s="19">
        <f t="shared" si="301"/>
        <v>0</v>
      </c>
      <c r="K355" s="19"/>
      <c r="L355" s="16">
        <f t="shared" si="275"/>
        <v>0</v>
      </c>
      <c r="M355" s="16">
        <f t="shared" ca="1" si="276"/>
        <v>0</v>
      </c>
      <c r="N355" s="16">
        <f t="shared" si="277"/>
        <v>0</v>
      </c>
      <c r="O355" s="16">
        <f t="shared" si="270"/>
        <v>0</v>
      </c>
      <c r="P355" s="16">
        <f t="shared" si="271"/>
        <v>0</v>
      </c>
      <c r="Q355" s="16">
        <f t="shared" ca="1" si="278"/>
        <v>0</v>
      </c>
      <c r="R355">
        <f t="shared" si="279"/>
        <v>0</v>
      </c>
      <c r="S355" s="16">
        <f t="shared" si="280"/>
        <v>0</v>
      </c>
      <c r="T355" s="21">
        <f t="shared" si="281"/>
        <v>0</v>
      </c>
      <c r="U355" s="16">
        <f t="shared" ca="1" si="282"/>
        <v>0</v>
      </c>
      <c r="V355" s="21">
        <f t="shared" ca="1" si="283"/>
        <v>0</v>
      </c>
      <c r="W355" s="16"/>
      <c r="X355" s="16">
        <f t="shared" si="302"/>
        <v>0</v>
      </c>
      <c r="Y355" s="16">
        <f t="shared" si="269"/>
        <v>0</v>
      </c>
      <c r="Z355" s="19">
        <f t="shared" si="284"/>
        <v>0</v>
      </c>
      <c r="AA355" s="15">
        <f t="shared" si="303"/>
        <v>0</v>
      </c>
      <c r="AB355" s="15">
        <f t="shared" si="304"/>
        <v>0</v>
      </c>
      <c r="AC355" s="15">
        <f t="shared" si="305"/>
        <v>0</v>
      </c>
      <c r="AD355" s="15">
        <f t="shared" si="306"/>
        <v>0</v>
      </c>
      <c r="AE355" s="15">
        <f t="shared" si="307"/>
        <v>0</v>
      </c>
      <c r="AF355" s="19">
        <f t="shared" si="308"/>
        <v>0</v>
      </c>
      <c r="AG355" s="20">
        <f t="shared" si="309"/>
        <v>0</v>
      </c>
      <c r="AH355" s="20"/>
      <c r="AI355" s="16">
        <f t="shared" si="285"/>
        <v>0</v>
      </c>
      <c r="AJ355" s="16">
        <f t="shared" si="321"/>
        <v>0</v>
      </c>
      <c r="AK355" s="16">
        <f t="shared" si="310"/>
        <v>0</v>
      </c>
      <c r="AL355" s="16">
        <f t="shared" ca="1" si="311"/>
        <v>0</v>
      </c>
      <c r="AM355" s="17">
        <f ca="1">IF($F$13,OFFSET(product_specs!$I$5,MIN(10,saving_model!BD355),saving_model!$F$15),0)</f>
        <v>0</v>
      </c>
      <c r="AN355" s="16">
        <f t="shared" si="286"/>
        <v>0</v>
      </c>
      <c r="AO355" s="16">
        <f t="shared" si="320"/>
        <v>0</v>
      </c>
      <c r="AP355" s="16">
        <f t="shared" si="287"/>
        <v>0</v>
      </c>
      <c r="AQ355" s="16">
        <f t="shared" si="312"/>
        <v>0</v>
      </c>
      <c r="AR355" s="16">
        <f t="shared" si="313"/>
        <v>0</v>
      </c>
      <c r="AS355" s="15">
        <f t="shared" si="288"/>
        <v>0</v>
      </c>
      <c r="AT355" s="24">
        <f t="shared" si="289"/>
        <v>0</v>
      </c>
      <c r="AU355" s="15">
        <f t="shared" si="314"/>
        <v>0</v>
      </c>
      <c r="AV355" s="22">
        <f>return!Q339</f>
        <v>2.1855117268807511E-3</v>
      </c>
      <c r="AW355" s="7">
        <f t="shared" si="290"/>
        <v>1.3180082310610088</v>
      </c>
      <c r="AX355" s="7"/>
      <c r="AY355">
        <f t="shared" si="315"/>
        <v>0</v>
      </c>
      <c r="AZ355">
        <f t="shared" si="291"/>
        <v>0</v>
      </c>
      <c r="BA355">
        <f t="shared" si="292"/>
        <v>0</v>
      </c>
      <c r="BB355">
        <f t="shared" si="316"/>
        <v>0</v>
      </c>
      <c r="BD355">
        <f t="shared" si="293"/>
        <v>27</v>
      </c>
      <c r="BE355">
        <f t="shared" si="294"/>
        <v>5</v>
      </c>
      <c r="BF355">
        <f t="shared" si="317"/>
        <v>8.8518765390399601E-5</v>
      </c>
      <c r="BG355">
        <f>VLOOKUP(MIN(120,BH355),mortality!$B$4:$H$106,saving_model!BE355+2,FALSE)</f>
        <v>1.0617081895044991E-3</v>
      </c>
      <c r="BH355">
        <f t="shared" si="295"/>
        <v>47</v>
      </c>
      <c r="BI355" s="8">
        <f t="shared" si="318"/>
        <v>1.6821425527395739E-3</v>
      </c>
      <c r="BJ355" s="6">
        <f>VLOOKUP(saving_model!BD355,lapse!$B$4:$C$134,2,FALSE)</f>
        <v>0.02</v>
      </c>
      <c r="BL355">
        <f>discount_curve!K340</f>
        <v>0.68814095537942455</v>
      </c>
    </row>
    <row r="356" spans="1:64" x14ac:dyDescent="0.55000000000000004">
      <c r="A356">
        <f t="shared" si="319"/>
        <v>334</v>
      </c>
      <c r="B356" s="16">
        <f t="shared" ca="1" si="296"/>
        <v>0</v>
      </c>
      <c r="C356" s="16">
        <f t="shared" si="272"/>
        <v>0</v>
      </c>
      <c r="D356">
        <f t="shared" si="297"/>
        <v>0</v>
      </c>
      <c r="E356">
        <f t="shared" ca="1" si="298"/>
        <v>0</v>
      </c>
      <c r="F356" s="19">
        <f t="shared" si="299"/>
        <v>0</v>
      </c>
      <c r="G356">
        <f t="shared" si="273"/>
        <v>0</v>
      </c>
      <c r="H356">
        <f t="shared" si="274"/>
        <v>0</v>
      </c>
      <c r="I356" s="16">
        <f t="shared" si="300"/>
        <v>0</v>
      </c>
      <c r="J356" s="19">
        <f t="shared" si="301"/>
        <v>0</v>
      </c>
      <c r="K356" s="19"/>
      <c r="L356" s="16">
        <f t="shared" si="275"/>
        <v>0</v>
      </c>
      <c r="M356" s="16">
        <f t="shared" ca="1" si="276"/>
        <v>0</v>
      </c>
      <c r="N356" s="16">
        <f t="shared" si="277"/>
        <v>0</v>
      </c>
      <c r="O356" s="16">
        <f t="shared" si="270"/>
        <v>0</v>
      </c>
      <c r="P356" s="16">
        <f t="shared" si="271"/>
        <v>0</v>
      </c>
      <c r="Q356" s="16">
        <f t="shared" ca="1" si="278"/>
        <v>0</v>
      </c>
      <c r="R356">
        <f t="shared" si="279"/>
        <v>0</v>
      </c>
      <c r="S356" s="16">
        <f t="shared" si="280"/>
        <v>0</v>
      </c>
      <c r="T356" s="21">
        <f t="shared" si="281"/>
        <v>0</v>
      </c>
      <c r="U356" s="16">
        <f t="shared" ca="1" si="282"/>
        <v>0</v>
      </c>
      <c r="V356" s="21">
        <f t="shared" ca="1" si="283"/>
        <v>0</v>
      </c>
      <c r="W356" s="16"/>
      <c r="X356" s="16">
        <f t="shared" si="302"/>
        <v>0</v>
      </c>
      <c r="Y356" s="16">
        <f t="shared" si="269"/>
        <v>0</v>
      </c>
      <c r="Z356" s="19">
        <f t="shared" si="284"/>
        <v>0</v>
      </c>
      <c r="AA356" s="15">
        <f t="shared" si="303"/>
        <v>0</v>
      </c>
      <c r="AB356" s="15">
        <f t="shared" si="304"/>
        <v>0</v>
      </c>
      <c r="AC356" s="15">
        <f t="shared" si="305"/>
        <v>0</v>
      </c>
      <c r="AD356" s="15">
        <f t="shared" si="306"/>
        <v>0</v>
      </c>
      <c r="AE356" s="15">
        <f t="shared" si="307"/>
        <v>0</v>
      </c>
      <c r="AF356" s="19">
        <f t="shared" si="308"/>
        <v>0</v>
      </c>
      <c r="AG356" s="20">
        <f t="shared" si="309"/>
        <v>0</v>
      </c>
      <c r="AH356" s="20"/>
      <c r="AI356" s="16">
        <f t="shared" si="285"/>
        <v>0</v>
      </c>
      <c r="AJ356" s="16">
        <f t="shared" si="321"/>
        <v>0</v>
      </c>
      <c r="AK356" s="16">
        <f t="shared" si="310"/>
        <v>0</v>
      </c>
      <c r="AL356" s="16">
        <f t="shared" ca="1" si="311"/>
        <v>0</v>
      </c>
      <c r="AM356" s="17">
        <f ca="1">IF($F$13,OFFSET(product_specs!$I$5,MIN(10,saving_model!BD356),saving_model!$F$15),0)</f>
        <v>0</v>
      </c>
      <c r="AN356" s="16">
        <f t="shared" si="286"/>
        <v>0</v>
      </c>
      <c r="AO356" s="16">
        <f t="shared" si="320"/>
        <v>0</v>
      </c>
      <c r="AP356" s="16">
        <f t="shared" si="287"/>
        <v>0</v>
      </c>
      <c r="AQ356" s="16">
        <f t="shared" si="312"/>
        <v>0</v>
      </c>
      <c r="AR356" s="16">
        <f t="shared" si="313"/>
        <v>0</v>
      </c>
      <c r="AS356" s="15">
        <f t="shared" si="288"/>
        <v>0</v>
      </c>
      <c r="AT356" s="24">
        <f t="shared" si="289"/>
        <v>0</v>
      </c>
      <c r="AU356" s="15">
        <f t="shared" si="314"/>
        <v>0</v>
      </c>
      <c r="AV356" s="22">
        <f>return!Q340</f>
        <v>-1.0877130652254707E-2</v>
      </c>
      <c r="AW356" s="7">
        <f t="shared" si="290"/>
        <v>1.3191015691236958</v>
      </c>
      <c r="AX356" s="7"/>
      <c r="AY356">
        <f t="shared" si="315"/>
        <v>0</v>
      </c>
      <c r="AZ356">
        <f t="shared" si="291"/>
        <v>0</v>
      </c>
      <c r="BA356">
        <f t="shared" si="292"/>
        <v>0</v>
      </c>
      <c r="BB356">
        <f t="shared" si="316"/>
        <v>0</v>
      </c>
      <c r="BD356">
        <f t="shared" si="293"/>
        <v>27</v>
      </c>
      <c r="BE356">
        <f t="shared" si="294"/>
        <v>5</v>
      </c>
      <c r="BF356">
        <f t="shared" si="317"/>
        <v>8.8518765390399601E-5</v>
      </c>
      <c r="BG356">
        <f>VLOOKUP(MIN(120,BH356),mortality!$B$4:$H$106,saving_model!BE356+2,FALSE)</f>
        <v>1.0617081895044991E-3</v>
      </c>
      <c r="BH356">
        <f t="shared" si="295"/>
        <v>47</v>
      </c>
      <c r="BI356" s="8">
        <f t="shared" si="318"/>
        <v>1.6821425527395739E-3</v>
      </c>
      <c r="BJ356" s="6">
        <f>VLOOKUP(saving_model!BD356,lapse!$B$4:$C$134,2,FALSE)</f>
        <v>0.02</v>
      </c>
      <c r="BL356">
        <f>discount_curve!K341</f>
        <v>0.68736901433958808</v>
      </c>
    </row>
    <row r="357" spans="1:64" x14ac:dyDescent="0.55000000000000004">
      <c r="A357">
        <f t="shared" si="319"/>
        <v>335</v>
      </c>
      <c r="B357" s="16">
        <f t="shared" ca="1" si="296"/>
        <v>0</v>
      </c>
      <c r="C357" s="16">
        <f t="shared" si="272"/>
        <v>0</v>
      </c>
      <c r="D357">
        <f t="shared" si="297"/>
        <v>0</v>
      </c>
      <c r="E357">
        <f t="shared" ca="1" si="298"/>
        <v>0</v>
      </c>
      <c r="F357" s="19">
        <f t="shared" si="299"/>
        <v>0</v>
      </c>
      <c r="G357">
        <f t="shared" si="273"/>
        <v>0</v>
      </c>
      <c r="H357">
        <f t="shared" si="274"/>
        <v>0</v>
      </c>
      <c r="I357" s="16">
        <f t="shared" si="300"/>
        <v>0</v>
      </c>
      <c r="J357" s="19">
        <f t="shared" si="301"/>
        <v>0</v>
      </c>
      <c r="K357" s="19"/>
      <c r="L357" s="16">
        <f t="shared" si="275"/>
        <v>0</v>
      </c>
      <c r="M357" s="16">
        <f t="shared" ca="1" si="276"/>
        <v>0</v>
      </c>
      <c r="N357" s="16">
        <f t="shared" si="277"/>
        <v>0</v>
      </c>
      <c r="O357" s="16">
        <f t="shared" si="270"/>
        <v>0</v>
      </c>
      <c r="P357" s="16">
        <f t="shared" si="271"/>
        <v>0</v>
      </c>
      <c r="Q357" s="16">
        <f t="shared" ca="1" si="278"/>
        <v>0</v>
      </c>
      <c r="R357">
        <f t="shared" si="279"/>
        <v>0</v>
      </c>
      <c r="S357" s="16">
        <f t="shared" si="280"/>
        <v>0</v>
      </c>
      <c r="T357" s="21">
        <f t="shared" si="281"/>
        <v>0</v>
      </c>
      <c r="U357" s="16">
        <f t="shared" ca="1" si="282"/>
        <v>0</v>
      </c>
      <c r="V357" s="21">
        <f t="shared" ca="1" si="283"/>
        <v>0</v>
      </c>
      <c r="W357" s="16"/>
      <c r="X357" s="16">
        <f t="shared" si="302"/>
        <v>0</v>
      </c>
      <c r="Y357" s="16">
        <f t="shared" si="269"/>
        <v>0</v>
      </c>
      <c r="Z357" s="19">
        <f t="shared" si="284"/>
        <v>0</v>
      </c>
      <c r="AA357" s="15">
        <f t="shared" si="303"/>
        <v>0</v>
      </c>
      <c r="AB357" s="15">
        <f t="shared" si="304"/>
        <v>0</v>
      </c>
      <c r="AC357" s="15">
        <f t="shared" si="305"/>
        <v>0</v>
      </c>
      <c r="AD357" s="15">
        <f t="shared" si="306"/>
        <v>0</v>
      </c>
      <c r="AE357" s="15">
        <f t="shared" si="307"/>
        <v>0</v>
      </c>
      <c r="AF357" s="19">
        <f t="shared" si="308"/>
        <v>0</v>
      </c>
      <c r="AG357" s="20">
        <f t="shared" si="309"/>
        <v>0</v>
      </c>
      <c r="AH357" s="20"/>
      <c r="AI357" s="16">
        <f t="shared" si="285"/>
        <v>0</v>
      </c>
      <c r="AJ357" s="16">
        <f t="shared" si="321"/>
        <v>0</v>
      </c>
      <c r="AK357" s="16">
        <f t="shared" si="310"/>
        <v>0</v>
      </c>
      <c r="AL357" s="16">
        <f t="shared" ca="1" si="311"/>
        <v>0</v>
      </c>
      <c r="AM357" s="17">
        <f ca="1">IF($F$13,OFFSET(product_specs!$I$5,MIN(10,saving_model!BD357),saving_model!$F$15),0)</f>
        <v>0</v>
      </c>
      <c r="AN357" s="16">
        <f t="shared" si="286"/>
        <v>0</v>
      </c>
      <c r="AO357" s="16">
        <f t="shared" si="320"/>
        <v>0</v>
      </c>
      <c r="AP357" s="16">
        <f t="shared" si="287"/>
        <v>0</v>
      </c>
      <c r="AQ357" s="16">
        <f t="shared" si="312"/>
        <v>0</v>
      </c>
      <c r="AR357" s="16">
        <f t="shared" si="313"/>
        <v>0</v>
      </c>
      <c r="AS357" s="15">
        <f t="shared" si="288"/>
        <v>0</v>
      </c>
      <c r="AT357" s="24">
        <f t="shared" si="289"/>
        <v>0</v>
      </c>
      <c r="AU357" s="15">
        <f t="shared" si="314"/>
        <v>0</v>
      </c>
      <c r="AV357" s="22">
        <f>return!Q341</f>
        <v>4.8323737754518703E-4</v>
      </c>
      <c r="AW357" s="7">
        <f t="shared" si="290"/>
        <v>1.3201958141519778</v>
      </c>
      <c r="AX357" s="7"/>
      <c r="AY357">
        <f t="shared" si="315"/>
        <v>0</v>
      </c>
      <c r="AZ357">
        <f t="shared" si="291"/>
        <v>0</v>
      </c>
      <c r="BA357">
        <f t="shared" si="292"/>
        <v>0</v>
      </c>
      <c r="BB357">
        <f t="shared" si="316"/>
        <v>0</v>
      </c>
      <c r="BD357">
        <f t="shared" si="293"/>
        <v>27</v>
      </c>
      <c r="BE357">
        <f t="shared" si="294"/>
        <v>5</v>
      </c>
      <c r="BF357">
        <f t="shared" si="317"/>
        <v>8.8518765390399601E-5</v>
      </c>
      <c r="BG357">
        <f>VLOOKUP(MIN(120,BH357),mortality!$B$4:$H$106,saving_model!BE357+2,FALSE)</f>
        <v>1.0617081895044991E-3</v>
      </c>
      <c r="BH357">
        <f t="shared" si="295"/>
        <v>47</v>
      </c>
      <c r="BI357" s="8">
        <f t="shared" si="318"/>
        <v>1.6821425527395739E-3</v>
      </c>
      <c r="BJ357" s="6">
        <f>VLOOKUP(saving_model!BD357,lapse!$B$4:$C$134,2,FALSE)</f>
        <v>0.02</v>
      </c>
      <c r="BL357">
        <f>discount_curve!K342</f>
        <v>0.68659793924584034</v>
      </c>
    </row>
    <row r="358" spans="1:64" x14ac:dyDescent="0.55000000000000004">
      <c r="A358">
        <f t="shared" si="319"/>
        <v>336</v>
      </c>
      <c r="B358" s="16">
        <f t="shared" ca="1" si="296"/>
        <v>0</v>
      </c>
      <c r="C358" s="16">
        <f t="shared" si="272"/>
        <v>0</v>
      </c>
      <c r="D358">
        <f t="shared" si="297"/>
        <v>0</v>
      </c>
      <c r="E358">
        <f t="shared" ca="1" si="298"/>
        <v>0</v>
      </c>
      <c r="F358" s="19">
        <f t="shared" si="299"/>
        <v>0</v>
      </c>
      <c r="G358">
        <f t="shared" si="273"/>
        <v>0</v>
      </c>
      <c r="H358">
        <f t="shared" si="274"/>
        <v>0</v>
      </c>
      <c r="I358" s="16">
        <f t="shared" si="300"/>
        <v>0</v>
      </c>
      <c r="J358" s="19">
        <f t="shared" si="301"/>
        <v>0</v>
      </c>
      <c r="K358" s="19"/>
      <c r="L358" s="16">
        <f t="shared" si="275"/>
        <v>0</v>
      </c>
      <c r="M358" s="16">
        <f t="shared" ca="1" si="276"/>
        <v>0</v>
      </c>
      <c r="N358" s="16">
        <f t="shared" si="277"/>
        <v>0</v>
      </c>
      <c r="O358" s="16">
        <f t="shared" si="270"/>
        <v>0</v>
      </c>
      <c r="P358" s="16">
        <f t="shared" si="271"/>
        <v>0</v>
      </c>
      <c r="Q358" s="16">
        <f t="shared" ca="1" si="278"/>
        <v>0</v>
      </c>
      <c r="R358">
        <f t="shared" si="279"/>
        <v>0</v>
      </c>
      <c r="S358" s="16">
        <f t="shared" si="280"/>
        <v>0</v>
      </c>
      <c r="T358" s="21">
        <f t="shared" si="281"/>
        <v>0</v>
      </c>
      <c r="U358" s="16">
        <f t="shared" ca="1" si="282"/>
        <v>0</v>
      </c>
      <c r="V358" s="21">
        <f t="shared" ca="1" si="283"/>
        <v>0</v>
      </c>
      <c r="W358" s="16"/>
      <c r="X358" s="16">
        <f t="shared" si="302"/>
        <v>0</v>
      </c>
      <c r="Y358" s="16">
        <f t="shared" si="269"/>
        <v>0</v>
      </c>
      <c r="Z358" s="19">
        <f t="shared" si="284"/>
        <v>0</v>
      </c>
      <c r="AA358" s="15">
        <f t="shared" si="303"/>
        <v>0</v>
      </c>
      <c r="AB358" s="15">
        <f t="shared" si="304"/>
        <v>0</v>
      </c>
      <c r="AC358" s="15">
        <f t="shared" si="305"/>
        <v>0</v>
      </c>
      <c r="AD358" s="15">
        <f t="shared" si="306"/>
        <v>0</v>
      </c>
      <c r="AE358" s="15">
        <f t="shared" si="307"/>
        <v>0</v>
      </c>
      <c r="AF358" s="19">
        <f t="shared" si="308"/>
        <v>0</v>
      </c>
      <c r="AG358" s="20">
        <f t="shared" si="309"/>
        <v>0</v>
      </c>
      <c r="AH358" s="20"/>
      <c r="AI358" s="16">
        <f t="shared" si="285"/>
        <v>0</v>
      </c>
      <c r="AJ358" s="16">
        <f t="shared" si="321"/>
        <v>0</v>
      </c>
      <c r="AK358" s="16">
        <f t="shared" si="310"/>
        <v>0</v>
      </c>
      <c r="AL358" s="16">
        <f t="shared" ca="1" si="311"/>
        <v>0</v>
      </c>
      <c r="AM358" s="17">
        <f ca="1">IF($F$13,OFFSET(product_specs!$I$5,MIN(10,saving_model!BD358),saving_model!$F$15),0)</f>
        <v>0</v>
      </c>
      <c r="AN358" s="16">
        <f t="shared" si="286"/>
        <v>0</v>
      </c>
      <c r="AO358" s="16">
        <f t="shared" si="320"/>
        <v>0</v>
      </c>
      <c r="AP358" s="16">
        <f t="shared" si="287"/>
        <v>0</v>
      </c>
      <c r="AQ358" s="16">
        <f t="shared" si="312"/>
        <v>0</v>
      </c>
      <c r="AR358" s="16">
        <f t="shared" si="313"/>
        <v>0</v>
      </c>
      <c r="AS358" s="15">
        <f t="shared" si="288"/>
        <v>0</v>
      </c>
      <c r="AT358" s="24">
        <f t="shared" si="289"/>
        <v>0</v>
      </c>
      <c r="AU358" s="15">
        <f t="shared" si="314"/>
        <v>0</v>
      </c>
      <c r="AV358" s="22">
        <f>return!Q342</f>
        <v>1.799587649080614E-4</v>
      </c>
      <c r="AW358" s="7">
        <f t="shared" si="290"/>
        <v>1.3212909668982171</v>
      </c>
      <c r="AX358" s="7"/>
      <c r="AY358">
        <f t="shared" si="315"/>
        <v>0</v>
      </c>
      <c r="AZ358">
        <f t="shared" si="291"/>
        <v>0</v>
      </c>
      <c r="BA358">
        <f t="shared" si="292"/>
        <v>0</v>
      </c>
      <c r="BB358">
        <f t="shared" si="316"/>
        <v>0</v>
      </c>
      <c r="BD358">
        <f t="shared" si="293"/>
        <v>28</v>
      </c>
      <c r="BE358">
        <f t="shared" si="294"/>
        <v>5</v>
      </c>
      <c r="BF358">
        <f t="shared" si="317"/>
        <v>9.3670963974945565E-5</v>
      </c>
      <c r="BG358">
        <f>VLOOKUP(MIN(120,BH358),mortality!$B$4:$H$106,saving_model!BE358+2,FALSE)</f>
        <v>1.1234726480109385E-3</v>
      </c>
      <c r="BH358">
        <f t="shared" si="295"/>
        <v>48</v>
      </c>
      <c r="BI358" s="8">
        <f t="shared" si="318"/>
        <v>1.6821425527395739E-3</v>
      </c>
      <c r="BJ358" s="6">
        <f>VLOOKUP(saving_model!BD358,lapse!$B$4:$C$134,2,FALSE)</f>
        <v>0.02</v>
      </c>
      <c r="BL358">
        <f>discount_curve!K343</f>
        <v>0.68677572032794099</v>
      </c>
    </row>
    <row r="359" spans="1:64" x14ac:dyDescent="0.55000000000000004">
      <c r="A359">
        <f t="shared" si="319"/>
        <v>337</v>
      </c>
      <c r="B359" s="16">
        <f t="shared" ca="1" si="296"/>
        <v>0</v>
      </c>
      <c r="C359" s="16">
        <f t="shared" si="272"/>
        <v>0</v>
      </c>
      <c r="D359">
        <f t="shared" si="297"/>
        <v>0</v>
      </c>
      <c r="E359">
        <f t="shared" ca="1" si="298"/>
        <v>0</v>
      </c>
      <c r="F359" s="19">
        <f t="shared" si="299"/>
        <v>0</v>
      </c>
      <c r="G359">
        <f t="shared" si="273"/>
        <v>0</v>
      </c>
      <c r="H359">
        <f t="shared" si="274"/>
        <v>0</v>
      </c>
      <c r="I359" s="16">
        <f t="shared" si="300"/>
        <v>0</v>
      </c>
      <c r="J359" s="19">
        <f t="shared" si="301"/>
        <v>0</v>
      </c>
      <c r="K359" s="19"/>
      <c r="L359" s="16">
        <f t="shared" si="275"/>
        <v>0</v>
      </c>
      <c r="M359" s="16">
        <f t="shared" ca="1" si="276"/>
        <v>0</v>
      </c>
      <c r="N359" s="16">
        <f t="shared" si="277"/>
        <v>0</v>
      </c>
      <c r="O359" s="16">
        <f t="shared" si="270"/>
        <v>0</v>
      </c>
      <c r="P359" s="16">
        <f t="shared" si="271"/>
        <v>0</v>
      </c>
      <c r="Q359" s="16">
        <f t="shared" ca="1" si="278"/>
        <v>0</v>
      </c>
      <c r="R359">
        <f t="shared" si="279"/>
        <v>0</v>
      </c>
      <c r="S359" s="16">
        <f t="shared" si="280"/>
        <v>0</v>
      </c>
      <c r="T359" s="21">
        <f t="shared" si="281"/>
        <v>0</v>
      </c>
      <c r="U359" s="16">
        <f t="shared" ca="1" si="282"/>
        <v>0</v>
      </c>
      <c r="V359" s="21">
        <f t="shared" ca="1" si="283"/>
        <v>0</v>
      </c>
      <c r="W359" s="16"/>
      <c r="X359" s="16">
        <f t="shared" si="302"/>
        <v>0</v>
      </c>
      <c r="Y359" s="16">
        <f t="shared" si="269"/>
        <v>0</v>
      </c>
      <c r="Z359" s="19">
        <f t="shared" si="284"/>
        <v>0</v>
      </c>
      <c r="AA359" s="15">
        <f t="shared" si="303"/>
        <v>0</v>
      </c>
      <c r="AB359" s="15">
        <f t="shared" si="304"/>
        <v>0</v>
      </c>
      <c r="AC359" s="15">
        <f t="shared" si="305"/>
        <v>0</v>
      </c>
      <c r="AD359" s="15">
        <f t="shared" si="306"/>
        <v>0</v>
      </c>
      <c r="AE359" s="15">
        <f t="shared" si="307"/>
        <v>0</v>
      </c>
      <c r="AF359" s="19">
        <f t="shared" si="308"/>
        <v>0</v>
      </c>
      <c r="AG359" s="20">
        <f t="shared" si="309"/>
        <v>0</v>
      </c>
      <c r="AH359" s="20"/>
      <c r="AI359" s="16">
        <f t="shared" si="285"/>
        <v>0</v>
      </c>
      <c r="AJ359" s="16">
        <f t="shared" si="321"/>
        <v>0</v>
      </c>
      <c r="AK359" s="16">
        <f t="shared" si="310"/>
        <v>0</v>
      </c>
      <c r="AL359" s="16">
        <f t="shared" ca="1" si="311"/>
        <v>0</v>
      </c>
      <c r="AM359" s="17">
        <f ca="1">IF($F$13,OFFSET(product_specs!$I$5,MIN(10,saving_model!BD359),saving_model!$F$15),0)</f>
        <v>0</v>
      </c>
      <c r="AN359" s="16">
        <f t="shared" si="286"/>
        <v>0</v>
      </c>
      <c r="AO359" s="16">
        <f t="shared" si="320"/>
        <v>0</v>
      </c>
      <c r="AP359" s="16">
        <f t="shared" si="287"/>
        <v>0</v>
      </c>
      <c r="AQ359" s="16">
        <f t="shared" si="312"/>
        <v>0</v>
      </c>
      <c r="AR359" s="16">
        <f t="shared" si="313"/>
        <v>0</v>
      </c>
      <c r="AS359" s="15">
        <f t="shared" si="288"/>
        <v>0</v>
      </c>
      <c r="AT359" s="24">
        <f t="shared" si="289"/>
        <v>0</v>
      </c>
      <c r="AU359" s="15">
        <f t="shared" si="314"/>
        <v>0</v>
      </c>
      <c r="AV359" s="22">
        <f>return!Q343</f>
        <v>-5.8303990639592129E-3</v>
      </c>
      <c r="AW359" s="7">
        <f t="shared" si="290"/>
        <v>1.3223870281154004</v>
      </c>
      <c r="AX359" s="7"/>
      <c r="AY359">
        <f t="shared" si="315"/>
        <v>0</v>
      </c>
      <c r="AZ359">
        <f t="shared" si="291"/>
        <v>0</v>
      </c>
      <c r="BA359">
        <f t="shared" si="292"/>
        <v>0</v>
      </c>
      <c r="BB359">
        <f t="shared" si="316"/>
        <v>0</v>
      </c>
      <c r="BD359">
        <f t="shared" si="293"/>
        <v>28</v>
      </c>
      <c r="BE359">
        <f t="shared" si="294"/>
        <v>5</v>
      </c>
      <c r="BF359">
        <f t="shared" si="317"/>
        <v>9.3670963974945565E-5</v>
      </c>
      <c r="BG359">
        <f>VLOOKUP(MIN(120,BH359),mortality!$B$4:$H$106,saving_model!BE359+2,FALSE)</f>
        <v>1.1234726480109385E-3</v>
      </c>
      <c r="BH359">
        <f t="shared" si="295"/>
        <v>48</v>
      </c>
      <c r="BI359" s="8">
        <f t="shared" si="318"/>
        <v>1.6821425527395739E-3</v>
      </c>
      <c r="BJ359" s="6">
        <f>VLOOKUP(saving_model!BD359,lapse!$B$4:$C$134,2,FALSE)</f>
        <v>0.02</v>
      </c>
      <c r="BL359">
        <f>discount_curve!K344</f>
        <v>0.68600813096813096</v>
      </c>
    </row>
    <row r="360" spans="1:64" x14ac:dyDescent="0.55000000000000004">
      <c r="A360">
        <f t="shared" si="319"/>
        <v>338</v>
      </c>
      <c r="B360" s="16">
        <f t="shared" ca="1" si="296"/>
        <v>0</v>
      </c>
      <c r="C360" s="16">
        <f t="shared" si="272"/>
        <v>0</v>
      </c>
      <c r="D360">
        <f t="shared" si="297"/>
        <v>0</v>
      </c>
      <c r="E360">
        <f t="shared" ca="1" si="298"/>
        <v>0</v>
      </c>
      <c r="F360" s="19">
        <f t="shared" si="299"/>
        <v>0</v>
      </c>
      <c r="G360">
        <f t="shared" si="273"/>
        <v>0</v>
      </c>
      <c r="H360">
        <f t="shared" si="274"/>
        <v>0</v>
      </c>
      <c r="I360" s="16">
        <f t="shared" si="300"/>
        <v>0</v>
      </c>
      <c r="J360" s="19">
        <f t="shared" si="301"/>
        <v>0</v>
      </c>
      <c r="K360" s="19"/>
      <c r="L360" s="16">
        <f t="shared" si="275"/>
        <v>0</v>
      </c>
      <c r="M360" s="16">
        <f t="shared" ca="1" si="276"/>
        <v>0</v>
      </c>
      <c r="N360" s="16">
        <f t="shared" si="277"/>
        <v>0</v>
      </c>
      <c r="O360" s="16">
        <f t="shared" si="270"/>
        <v>0</v>
      </c>
      <c r="P360" s="16">
        <f t="shared" si="271"/>
        <v>0</v>
      </c>
      <c r="Q360" s="16">
        <f t="shared" ca="1" si="278"/>
        <v>0</v>
      </c>
      <c r="R360">
        <f t="shared" si="279"/>
        <v>0</v>
      </c>
      <c r="S360" s="16">
        <f t="shared" si="280"/>
        <v>0</v>
      </c>
      <c r="T360" s="21">
        <f t="shared" si="281"/>
        <v>0</v>
      </c>
      <c r="U360" s="16">
        <f t="shared" ca="1" si="282"/>
        <v>0</v>
      </c>
      <c r="V360" s="21">
        <f t="shared" ca="1" si="283"/>
        <v>0</v>
      </c>
      <c r="W360" s="16"/>
      <c r="X360" s="16">
        <f t="shared" si="302"/>
        <v>0</v>
      </c>
      <c r="Y360" s="16">
        <f t="shared" si="269"/>
        <v>0</v>
      </c>
      <c r="Z360" s="19">
        <f t="shared" si="284"/>
        <v>0</v>
      </c>
      <c r="AA360" s="15">
        <f t="shared" si="303"/>
        <v>0</v>
      </c>
      <c r="AB360" s="15">
        <f t="shared" si="304"/>
        <v>0</v>
      </c>
      <c r="AC360" s="15">
        <f t="shared" si="305"/>
        <v>0</v>
      </c>
      <c r="AD360" s="15">
        <f t="shared" si="306"/>
        <v>0</v>
      </c>
      <c r="AE360" s="15">
        <f t="shared" si="307"/>
        <v>0</v>
      </c>
      <c r="AF360" s="19">
        <f t="shared" si="308"/>
        <v>0</v>
      </c>
      <c r="AG360" s="20">
        <f t="shared" si="309"/>
        <v>0</v>
      </c>
      <c r="AH360" s="20"/>
      <c r="AI360" s="16">
        <f t="shared" si="285"/>
        <v>0</v>
      </c>
      <c r="AJ360" s="16">
        <f t="shared" si="321"/>
        <v>0</v>
      </c>
      <c r="AK360" s="16">
        <f t="shared" si="310"/>
        <v>0</v>
      </c>
      <c r="AL360" s="16">
        <f t="shared" ca="1" si="311"/>
        <v>0</v>
      </c>
      <c r="AM360" s="17">
        <f ca="1">IF($F$13,OFFSET(product_specs!$I$5,MIN(10,saving_model!BD360),saving_model!$F$15),0)</f>
        <v>0</v>
      </c>
      <c r="AN360" s="16">
        <f t="shared" si="286"/>
        <v>0</v>
      </c>
      <c r="AO360" s="16">
        <f t="shared" si="320"/>
        <v>0</v>
      </c>
      <c r="AP360" s="16">
        <f t="shared" si="287"/>
        <v>0</v>
      </c>
      <c r="AQ360" s="16">
        <f t="shared" si="312"/>
        <v>0</v>
      </c>
      <c r="AR360" s="16">
        <f t="shared" si="313"/>
        <v>0</v>
      </c>
      <c r="AS360" s="15">
        <f t="shared" si="288"/>
        <v>0</v>
      </c>
      <c r="AT360" s="24">
        <f t="shared" si="289"/>
        <v>0</v>
      </c>
      <c r="AU360" s="15">
        <f t="shared" si="314"/>
        <v>0</v>
      </c>
      <c r="AV360" s="22">
        <f>return!Q344</f>
        <v>-9.7003150558860884E-4</v>
      </c>
      <c r="AW360" s="7">
        <f t="shared" si="290"/>
        <v>1.3234839985571392</v>
      </c>
      <c r="AX360" s="7"/>
      <c r="AY360">
        <f t="shared" si="315"/>
        <v>0</v>
      </c>
      <c r="AZ360">
        <f t="shared" si="291"/>
        <v>0</v>
      </c>
      <c r="BA360">
        <f t="shared" si="292"/>
        <v>0</v>
      </c>
      <c r="BB360">
        <f t="shared" si="316"/>
        <v>0</v>
      </c>
      <c r="BD360">
        <f t="shared" si="293"/>
        <v>28</v>
      </c>
      <c r="BE360">
        <f t="shared" si="294"/>
        <v>5</v>
      </c>
      <c r="BF360">
        <f t="shared" si="317"/>
        <v>9.3670963974945565E-5</v>
      </c>
      <c r="BG360">
        <f>VLOOKUP(MIN(120,BH360),mortality!$B$4:$H$106,saving_model!BE360+2,FALSE)</f>
        <v>1.1234726480109385E-3</v>
      </c>
      <c r="BH360">
        <f t="shared" si="295"/>
        <v>48</v>
      </c>
      <c r="BI360" s="8">
        <f t="shared" si="318"/>
        <v>1.6821425527395739E-3</v>
      </c>
      <c r="BJ360" s="6">
        <f>VLOOKUP(saving_model!BD360,lapse!$B$4:$C$134,2,FALSE)</f>
        <v>0.02</v>
      </c>
      <c r="BL360">
        <f>discount_curve!K345</f>
        <v>0.68524139952074825</v>
      </c>
    </row>
    <row r="361" spans="1:64" x14ac:dyDescent="0.55000000000000004">
      <c r="A361">
        <f t="shared" si="319"/>
        <v>339</v>
      </c>
      <c r="B361" s="16">
        <f t="shared" ca="1" si="296"/>
        <v>0</v>
      </c>
      <c r="C361" s="16">
        <f t="shared" si="272"/>
        <v>0</v>
      </c>
      <c r="D361">
        <f t="shared" si="297"/>
        <v>0</v>
      </c>
      <c r="E361">
        <f t="shared" ca="1" si="298"/>
        <v>0</v>
      </c>
      <c r="F361" s="19">
        <f t="shared" si="299"/>
        <v>0</v>
      </c>
      <c r="G361">
        <f t="shared" si="273"/>
        <v>0</v>
      </c>
      <c r="H361">
        <f t="shared" si="274"/>
        <v>0</v>
      </c>
      <c r="I361" s="16">
        <f t="shared" si="300"/>
        <v>0</v>
      </c>
      <c r="J361" s="19">
        <f t="shared" si="301"/>
        <v>0</v>
      </c>
      <c r="K361" s="19"/>
      <c r="L361" s="16">
        <f t="shared" si="275"/>
        <v>0</v>
      </c>
      <c r="M361" s="16">
        <f t="shared" ca="1" si="276"/>
        <v>0</v>
      </c>
      <c r="N361" s="16">
        <f t="shared" si="277"/>
        <v>0</v>
      </c>
      <c r="O361" s="16">
        <f t="shared" si="270"/>
        <v>0</v>
      </c>
      <c r="P361" s="16">
        <f t="shared" si="271"/>
        <v>0</v>
      </c>
      <c r="Q361" s="16">
        <f t="shared" ca="1" si="278"/>
        <v>0</v>
      </c>
      <c r="R361">
        <f t="shared" si="279"/>
        <v>0</v>
      </c>
      <c r="S361" s="16">
        <f t="shared" si="280"/>
        <v>0</v>
      </c>
      <c r="T361" s="21">
        <f t="shared" si="281"/>
        <v>0</v>
      </c>
      <c r="U361" s="16">
        <f t="shared" ca="1" si="282"/>
        <v>0</v>
      </c>
      <c r="V361" s="21">
        <f t="shared" ca="1" si="283"/>
        <v>0</v>
      </c>
      <c r="W361" s="16"/>
      <c r="X361" s="16">
        <f t="shared" si="302"/>
        <v>0</v>
      </c>
      <c r="Y361" s="16">
        <f t="shared" si="269"/>
        <v>0</v>
      </c>
      <c r="Z361" s="19">
        <f t="shared" si="284"/>
        <v>0</v>
      </c>
      <c r="AA361" s="15">
        <f t="shared" si="303"/>
        <v>0</v>
      </c>
      <c r="AB361" s="15">
        <f t="shared" si="304"/>
        <v>0</v>
      </c>
      <c r="AC361" s="15">
        <f t="shared" si="305"/>
        <v>0</v>
      </c>
      <c r="AD361" s="15">
        <f t="shared" si="306"/>
        <v>0</v>
      </c>
      <c r="AE361" s="15">
        <f t="shared" si="307"/>
        <v>0</v>
      </c>
      <c r="AF361" s="19">
        <f t="shared" si="308"/>
        <v>0</v>
      </c>
      <c r="AG361" s="20">
        <f t="shared" si="309"/>
        <v>0</v>
      </c>
      <c r="AH361" s="20"/>
      <c r="AI361" s="16">
        <f t="shared" si="285"/>
        <v>0</v>
      </c>
      <c r="AJ361" s="16">
        <f t="shared" si="321"/>
        <v>0</v>
      </c>
      <c r="AK361" s="16">
        <f t="shared" si="310"/>
        <v>0</v>
      </c>
      <c r="AL361" s="16">
        <f t="shared" ca="1" si="311"/>
        <v>0</v>
      </c>
      <c r="AM361" s="17">
        <f ca="1">IF($F$13,OFFSET(product_specs!$I$5,MIN(10,saving_model!BD361),saving_model!$F$15),0)</f>
        <v>0</v>
      </c>
      <c r="AN361" s="16">
        <f t="shared" si="286"/>
        <v>0</v>
      </c>
      <c r="AO361" s="16">
        <f t="shared" si="320"/>
        <v>0</v>
      </c>
      <c r="AP361" s="16">
        <f t="shared" si="287"/>
        <v>0</v>
      </c>
      <c r="AQ361" s="16">
        <f t="shared" si="312"/>
        <v>0</v>
      </c>
      <c r="AR361" s="16">
        <f t="shared" si="313"/>
        <v>0</v>
      </c>
      <c r="AS361" s="15">
        <f t="shared" si="288"/>
        <v>0</v>
      </c>
      <c r="AT361" s="24">
        <f t="shared" si="289"/>
        <v>0</v>
      </c>
      <c r="AU361" s="15">
        <f t="shared" si="314"/>
        <v>0</v>
      </c>
      <c r="AV361" s="22">
        <f>return!Q345</f>
        <v>1.1602870555329492E-3</v>
      </c>
      <c r="AW361" s="7">
        <f t="shared" si="290"/>
        <v>1.3245818789776695</v>
      </c>
      <c r="AX361" s="7"/>
      <c r="AY361">
        <f t="shared" si="315"/>
        <v>0</v>
      </c>
      <c r="AZ361">
        <f t="shared" si="291"/>
        <v>0</v>
      </c>
      <c r="BA361">
        <f t="shared" si="292"/>
        <v>0</v>
      </c>
      <c r="BB361">
        <f t="shared" si="316"/>
        <v>0</v>
      </c>
      <c r="BD361">
        <f t="shared" si="293"/>
        <v>28</v>
      </c>
      <c r="BE361">
        <f t="shared" si="294"/>
        <v>5</v>
      </c>
      <c r="BF361">
        <f t="shared" si="317"/>
        <v>9.3670963974945565E-5</v>
      </c>
      <c r="BG361">
        <f>VLOOKUP(MIN(120,BH361),mortality!$B$4:$H$106,saving_model!BE361+2,FALSE)</f>
        <v>1.1234726480109385E-3</v>
      </c>
      <c r="BH361">
        <f t="shared" si="295"/>
        <v>48</v>
      </c>
      <c r="BI361" s="8">
        <f t="shared" si="318"/>
        <v>1.6821425527395739E-3</v>
      </c>
      <c r="BJ361" s="6">
        <f>VLOOKUP(saving_model!BD361,lapse!$B$4:$C$134,2,FALSE)</f>
        <v>0.02</v>
      </c>
      <c r="BL361">
        <f>discount_curve!K346</f>
        <v>0.68447552502692921</v>
      </c>
    </row>
    <row r="362" spans="1:64" x14ac:dyDescent="0.55000000000000004">
      <c r="A362">
        <f t="shared" si="319"/>
        <v>340</v>
      </c>
      <c r="B362" s="16">
        <f t="shared" ca="1" si="296"/>
        <v>0</v>
      </c>
      <c r="C362" s="16">
        <f t="shared" si="272"/>
        <v>0</v>
      </c>
      <c r="D362">
        <f t="shared" si="297"/>
        <v>0</v>
      </c>
      <c r="E362">
        <f t="shared" ca="1" si="298"/>
        <v>0</v>
      </c>
      <c r="F362" s="19">
        <f t="shared" si="299"/>
        <v>0</v>
      </c>
      <c r="G362">
        <f t="shared" si="273"/>
        <v>0</v>
      </c>
      <c r="H362">
        <f t="shared" si="274"/>
        <v>0</v>
      </c>
      <c r="I362" s="16">
        <f t="shared" si="300"/>
        <v>0</v>
      </c>
      <c r="J362" s="19">
        <f t="shared" si="301"/>
        <v>0</v>
      </c>
      <c r="K362" s="19"/>
      <c r="L362" s="16">
        <f t="shared" si="275"/>
        <v>0</v>
      </c>
      <c r="M362" s="16">
        <f t="shared" ca="1" si="276"/>
        <v>0</v>
      </c>
      <c r="N362" s="16">
        <f t="shared" si="277"/>
        <v>0</v>
      </c>
      <c r="O362" s="16">
        <f t="shared" si="270"/>
        <v>0</v>
      </c>
      <c r="P362" s="16">
        <f t="shared" si="271"/>
        <v>0</v>
      </c>
      <c r="Q362" s="16">
        <f t="shared" ca="1" si="278"/>
        <v>0</v>
      </c>
      <c r="R362">
        <f t="shared" si="279"/>
        <v>0</v>
      </c>
      <c r="S362" s="16">
        <f t="shared" si="280"/>
        <v>0</v>
      </c>
      <c r="T362" s="21">
        <f t="shared" si="281"/>
        <v>0</v>
      </c>
      <c r="U362" s="16">
        <f t="shared" ca="1" si="282"/>
        <v>0</v>
      </c>
      <c r="V362" s="21">
        <f t="shared" ca="1" si="283"/>
        <v>0</v>
      </c>
      <c r="W362" s="16"/>
      <c r="X362" s="16">
        <f t="shared" si="302"/>
        <v>0</v>
      </c>
      <c r="Y362" s="16">
        <f t="shared" si="269"/>
        <v>0</v>
      </c>
      <c r="Z362" s="19">
        <f t="shared" si="284"/>
        <v>0</v>
      </c>
      <c r="AA362" s="15">
        <f t="shared" si="303"/>
        <v>0</v>
      </c>
      <c r="AB362" s="15">
        <f t="shared" si="304"/>
        <v>0</v>
      </c>
      <c r="AC362" s="15">
        <f t="shared" si="305"/>
        <v>0</v>
      </c>
      <c r="AD362" s="15">
        <f t="shared" si="306"/>
        <v>0</v>
      </c>
      <c r="AE362" s="15">
        <f t="shared" si="307"/>
        <v>0</v>
      </c>
      <c r="AF362" s="19">
        <f t="shared" si="308"/>
        <v>0</v>
      </c>
      <c r="AG362" s="20">
        <f t="shared" si="309"/>
        <v>0</v>
      </c>
      <c r="AH362" s="20"/>
      <c r="AI362" s="16">
        <f t="shared" si="285"/>
        <v>0</v>
      </c>
      <c r="AJ362" s="16">
        <f t="shared" si="321"/>
        <v>0</v>
      </c>
      <c r="AK362" s="16">
        <f t="shared" si="310"/>
        <v>0</v>
      </c>
      <c r="AL362" s="16">
        <f t="shared" ca="1" si="311"/>
        <v>0</v>
      </c>
      <c r="AM362" s="17">
        <f ca="1">IF($F$13,OFFSET(product_specs!$I$5,MIN(10,saving_model!BD362),saving_model!$F$15),0)</f>
        <v>0</v>
      </c>
      <c r="AN362" s="16">
        <f t="shared" si="286"/>
        <v>0</v>
      </c>
      <c r="AO362" s="16">
        <f t="shared" si="320"/>
        <v>0</v>
      </c>
      <c r="AP362" s="16">
        <f t="shared" si="287"/>
        <v>0</v>
      </c>
      <c r="AQ362" s="16">
        <f t="shared" si="312"/>
        <v>0</v>
      </c>
      <c r="AR362" s="16">
        <f t="shared" si="313"/>
        <v>0</v>
      </c>
      <c r="AS362" s="15">
        <f t="shared" si="288"/>
        <v>0</v>
      </c>
      <c r="AT362" s="24">
        <f t="shared" si="289"/>
        <v>0</v>
      </c>
      <c r="AU362" s="15">
        <f t="shared" si="314"/>
        <v>0</v>
      </c>
      <c r="AV362" s="22">
        <f>return!Q346</f>
        <v>1.1943317568455791E-2</v>
      </c>
      <c r="AW362" s="7">
        <f t="shared" si="290"/>
        <v>1.3256806701318538</v>
      </c>
      <c r="AX362" s="7"/>
      <c r="AY362">
        <f t="shared" si="315"/>
        <v>0</v>
      </c>
      <c r="AZ362">
        <f t="shared" si="291"/>
        <v>0</v>
      </c>
      <c r="BA362">
        <f t="shared" si="292"/>
        <v>0</v>
      </c>
      <c r="BB362">
        <f t="shared" si="316"/>
        <v>0</v>
      </c>
      <c r="BD362">
        <f t="shared" si="293"/>
        <v>28</v>
      </c>
      <c r="BE362">
        <f t="shared" si="294"/>
        <v>5</v>
      </c>
      <c r="BF362">
        <f t="shared" si="317"/>
        <v>9.3670963974945565E-5</v>
      </c>
      <c r="BG362">
        <f>VLOOKUP(MIN(120,BH362),mortality!$B$4:$H$106,saving_model!BE362+2,FALSE)</f>
        <v>1.1234726480109385E-3</v>
      </c>
      <c r="BH362">
        <f t="shared" si="295"/>
        <v>48</v>
      </c>
      <c r="BI362" s="8">
        <f t="shared" si="318"/>
        <v>1.6821425527395739E-3</v>
      </c>
      <c r="BJ362" s="6">
        <f>VLOOKUP(saving_model!BD362,lapse!$B$4:$C$134,2,FALSE)</f>
        <v>0.02</v>
      </c>
      <c r="BL362">
        <f>discount_curve!K347</f>
        <v>0.68371050652888155</v>
      </c>
    </row>
    <row r="363" spans="1:64" x14ac:dyDescent="0.55000000000000004">
      <c r="A363">
        <f t="shared" si="319"/>
        <v>341</v>
      </c>
      <c r="B363" s="16">
        <f t="shared" ca="1" si="296"/>
        <v>0</v>
      </c>
      <c r="C363" s="16">
        <f t="shared" si="272"/>
        <v>0</v>
      </c>
      <c r="D363">
        <f t="shared" si="297"/>
        <v>0</v>
      </c>
      <c r="E363">
        <f t="shared" ca="1" si="298"/>
        <v>0</v>
      </c>
      <c r="F363" s="19">
        <f t="shared" si="299"/>
        <v>0</v>
      </c>
      <c r="G363">
        <f t="shared" si="273"/>
        <v>0</v>
      </c>
      <c r="H363">
        <f t="shared" si="274"/>
        <v>0</v>
      </c>
      <c r="I363" s="16">
        <f t="shared" si="300"/>
        <v>0</v>
      </c>
      <c r="J363" s="19">
        <f t="shared" si="301"/>
        <v>0</v>
      </c>
      <c r="K363" s="19"/>
      <c r="L363" s="16">
        <f t="shared" si="275"/>
        <v>0</v>
      </c>
      <c r="M363" s="16">
        <f t="shared" ca="1" si="276"/>
        <v>0</v>
      </c>
      <c r="N363" s="16">
        <f t="shared" si="277"/>
        <v>0</v>
      </c>
      <c r="O363" s="16">
        <f t="shared" si="270"/>
        <v>0</v>
      </c>
      <c r="P363" s="16">
        <f t="shared" si="271"/>
        <v>0</v>
      </c>
      <c r="Q363" s="16">
        <f t="shared" ca="1" si="278"/>
        <v>0</v>
      </c>
      <c r="R363">
        <f t="shared" si="279"/>
        <v>0</v>
      </c>
      <c r="S363" s="16">
        <f t="shared" si="280"/>
        <v>0</v>
      </c>
      <c r="T363" s="21">
        <f t="shared" si="281"/>
        <v>0</v>
      </c>
      <c r="U363" s="16">
        <f t="shared" ca="1" si="282"/>
        <v>0</v>
      </c>
      <c r="V363" s="21">
        <f t="shared" ca="1" si="283"/>
        <v>0</v>
      </c>
      <c r="W363" s="16"/>
      <c r="X363" s="16">
        <f t="shared" si="302"/>
        <v>0</v>
      </c>
      <c r="Y363" s="16">
        <f t="shared" si="269"/>
        <v>0</v>
      </c>
      <c r="Z363" s="19">
        <f t="shared" si="284"/>
        <v>0</v>
      </c>
      <c r="AA363" s="15">
        <f t="shared" si="303"/>
        <v>0</v>
      </c>
      <c r="AB363" s="15">
        <f t="shared" si="304"/>
        <v>0</v>
      </c>
      <c r="AC363" s="15">
        <f t="shared" si="305"/>
        <v>0</v>
      </c>
      <c r="AD363" s="15">
        <f t="shared" si="306"/>
        <v>0</v>
      </c>
      <c r="AE363" s="15">
        <f t="shared" si="307"/>
        <v>0</v>
      </c>
      <c r="AF363" s="19">
        <f t="shared" si="308"/>
        <v>0</v>
      </c>
      <c r="AG363" s="20">
        <f t="shared" si="309"/>
        <v>0</v>
      </c>
      <c r="AH363" s="20"/>
      <c r="AI363" s="16">
        <f t="shared" si="285"/>
        <v>0</v>
      </c>
      <c r="AJ363" s="16">
        <f t="shared" si="321"/>
        <v>0</v>
      </c>
      <c r="AK363" s="16">
        <f t="shared" si="310"/>
        <v>0</v>
      </c>
      <c r="AL363" s="16">
        <f t="shared" ca="1" si="311"/>
        <v>0</v>
      </c>
      <c r="AM363" s="17">
        <f ca="1">IF($F$13,OFFSET(product_specs!$I$5,MIN(10,saving_model!BD363),saving_model!$F$15),0)</f>
        <v>0</v>
      </c>
      <c r="AN363" s="16">
        <f t="shared" si="286"/>
        <v>0</v>
      </c>
      <c r="AO363" s="16">
        <f t="shared" si="320"/>
        <v>0</v>
      </c>
      <c r="AP363" s="16">
        <f t="shared" si="287"/>
        <v>0</v>
      </c>
      <c r="AQ363" s="16">
        <f t="shared" si="312"/>
        <v>0</v>
      </c>
      <c r="AR363" s="16">
        <f t="shared" si="313"/>
        <v>0</v>
      </c>
      <c r="AS363" s="15">
        <f t="shared" si="288"/>
        <v>0</v>
      </c>
      <c r="AT363" s="24">
        <f t="shared" si="289"/>
        <v>0</v>
      </c>
      <c r="AU363" s="15">
        <f t="shared" si="314"/>
        <v>0</v>
      </c>
      <c r="AV363" s="22">
        <f>return!Q347</f>
        <v>7.6485592700314964E-3</v>
      </c>
      <c r="AW363" s="7">
        <f t="shared" si="290"/>
        <v>1.3267803727751801</v>
      </c>
      <c r="AX363" s="7"/>
      <c r="AY363">
        <f t="shared" si="315"/>
        <v>0</v>
      </c>
      <c r="AZ363">
        <f t="shared" si="291"/>
        <v>0</v>
      </c>
      <c r="BA363">
        <f t="shared" si="292"/>
        <v>0</v>
      </c>
      <c r="BB363">
        <f t="shared" si="316"/>
        <v>0</v>
      </c>
      <c r="BD363">
        <f t="shared" si="293"/>
        <v>28</v>
      </c>
      <c r="BE363">
        <f t="shared" si="294"/>
        <v>5</v>
      </c>
      <c r="BF363">
        <f t="shared" si="317"/>
        <v>9.3670963974945565E-5</v>
      </c>
      <c r="BG363">
        <f>VLOOKUP(MIN(120,BH363),mortality!$B$4:$H$106,saving_model!BE363+2,FALSE)</f>
        <v>1.1234726480109385E-3</v>
      </c>
      <c r="BH363">
        <f t="shared" si="295"/>
        <v>48</v>
      </c>
      <c r="BI363" s="8">
        <f t="shared" si="318"/>
        <v>1.6821425527395739E-3</v>
      </c>
      <c r="BJ363" s="6">
        <f>VLOOKUP(saving_model!BD363,lapse!$B$4:$C$134,2,FALSE)</f>
        <v>0.02</v>
      </c>
      <c r="BL363">
        <f>discount_curve!K348</f>
        <v>0.68294634306988311</v>
      </c>
    </row>
    <row r="364" spans="1:64" x14ac:dyDescent="0.55000000000000004">
      <c r="A364">
        <f t="shared" si="319"/>
        <v>342</v>
      </c>
      <c r="B364" s="16">
        <f t="shared" ca="1" si="296"/>
        <v>0</v>
      </c>
      <c r="C364" s="16">
        <f t="shared" si="272"/>
        <v>0</v>
      </c>
      <c r="D364">
        <f t="shared" si="297"/>
        <v>0</v>
      </c>
      <c r="E364">
        <f t="shared" ca="1" si="298"/>
        <v>0</v>
      </c>
      <c r="F364" s="19">
        <f t="shared" si="299"/>
        <v>0</v>
      </c>
      <c r="G364">
        <f t="shared" si="273"/>
        <v>0</v>
      </c>
      <c r="H364">
        <f t="shared" si="274"/>
        <v>0</v>
      </c>
      <c r="I364" s="16">
        <f t="shared" si="300"/>
        <v>0</v>
      </c>
      <c r="J364" s="19">
        <f t="shared" si="301"/>
        <v>0</v>
      </c>
      <c r="K364" s="19"/>
      <c r="L364" s="16">
        <f t="shared" si="275"/>
        <v>0</v>
      </c>
      <c r="M364" s="16">
        <f t="shared" ca="1" si="276"/>
        <v>0</v>
      </c>
      <c r="N364" s="16">
        <f t="shared" si="277"/>
        <v>0</v>
      </c>
      <c r="O364" s="16">
        <f t="shared" si="270"/>
        <v>0</v>
      </c>
      <c r="P364" s="16">
        <f t="shared" si="271"/>
        <v>0</v>
      </c>
      <c r="Q364" s="16">
        <f t="shared" ca="1" si="278"/>
        <v>0</v>
      </c>
      <c r="R364">
        <f t="shared" si="279"/>
        <v>0</v>
      </c>
      <c r="S364" s="16">
        <f t="shared" si="280"/>
        <v>0</v>
      </c>
      <c r="T364" s="21">
        <f t="shared" si="281"/>
        <v>0</v>
      </c>
      <c r="U364" s="16">
        <f t="shared" ca="1" si="282"/>
        <v>0</v>
      </c>
      <c r="V364" s="21">
        <f t="shared" ca="1" si="283"/>
        <v>0</v>
      </c>
      <c r="W364" s="16"/>
      <c r="X364" s="16">
        <f t="shared" si="302"/>
        <v>0</v>
      </c>
      <c r="Y364" s="16">
        <f t="shared" si="269"/>
        <v>0</v>
      </c>
      <c r="Z364" s="19">
        <f t="shared" si="284"/>
        <v>0</v>
      </c>
      <c r="AA364" s="15">
        <f t="shared" si="303"/>
        <v>0</v>
      </c>
      <c r="AB364" s="15">
        <f t="shared" si="304"/>
        <v>0</v>
      </c>
      <c r="AC364" s="15">
        <f t="shared" si="305"/>
        <v>0</v>
      </c>
      <c r="AD364" s="15">
        <f t="shared" si="306"/>
        <v>0</v>
      </c>
      <c r="AE364" s="15">
        <f t="shared" si="307"/>
        <v>0</v>
      </c>
      <c r="AF364" s="19">
        <f t="shared" si="308"/>
        <v>0</v>
      </c>
      <c r="AG364" s="20">
        <f t="shared" si="309"/>
        <v>0</v>
      </c>
      <c r="AH364" s="20"/>
      <c r="AI364" s="16">
        <f t="shared" si="285"/>
        <v>0</v>
      </c>
      <c r="AJ364" s="16">
        <f t="shared" si="321"/>
        <v>0</v>
      </c>
      <c r="AK364" s="16">
        <f t="shared" si="310"/>
        <v>0</v>
      </c>
      <c r="AL364" s="16">
        <f t="shared" ca="1" si="311"/>
        <v>0</v>
      </c>
      <c r="AM364" s="17">
        <f ca="1">IF($F$13,OFFSET(product_specs!$I$5,MIN(10,saving_model!BD364),saving_model!$F$15),0)</f>
        <v>0</v>
      </c>
      <c r="AN364" s="16">
        <f t="shared" si="286"/>
        <v>0</v>
      </c>
      <c r="AO364" s="16">
        <f t="shared" si="320"/>
        <v>0</v>
      </c>
      <c r="AP364" s="16">
        <f t="shared" si="287"/>
        <v>0</v>
      </c>
      <c r="AQ364" s="16">
        <f t="shared" si="312"/>
        <v>0</v>
      </c>
      <c r="AR364" s="16">
        <f t="shared" si="313"/>
        <v>0</v>
      </c>
      <c r="AS364" s="15">
        <f t="shared" si="288"/>
        <v>0</v>
      </c>
      <c r="AT364" s="24">
        <f t="shared" si="289"/>
        <v>0</v>
      </c>
      <c r="AU364" s="15">
        <f t="shared" si="314"/>
        <v>0</v>
      </c>
      <c r="AV364" s="22">
        <f>return!Q348</f>
        <v>5.1089640231589684E-3</v>
      </c>
      <c r="AW364" s="7">
        <f t="shared" si="290"/>
        <v>1.3278809876637636</v>
      </c>
      <c r="AX364" s="7"/>
      <c r="AY364">
        <f t="shared" si="315"/>
        <v>0</v>
      </c>
      <c r="AZ364">
        <f t="shared" si="291"/>
        <v>0</v>
      </c>
      <c r="BA364">
        <f t="shared" si="292"/>
        <v>0</v>
      </c>
      <c r="BB364">
        <f t="shared" si="316"/>
        <v>0</v>
      </c>
      <c r="BD364">
        <f t="shared" si="293"/>
        <v>28</v>
      </c>
      <c r="BE364">
        <f t="shared" si="294"/>
        <v>5</v>
      </c>
      <c r="BF364">
        <f t="shared" si="317"/>
        <v>9.3670963974945565E-5</v>
      </c>
      <c r="BG364">
        <f>VLOOKUP(MIN(120,BH364),mortality!$B$4:$H$106,saving_model!BE364+2,FALSE)</f>
        <v>1.1234726480109385E-3</v>
      </c>
      <c r="BH364">
        <f t="shared" si="295"/>
        <v>48</v>
      </c>
      <c r="BI364" s="8">
        <f t="shared" si="318"/>
        <v>1.6821425527395739E-3</v>
      </c>
      <c r="BJ364" s="6">
        <f>VLOOKUP(saving_model!BD364,lapse!$B$4:$C$134,2,FALSE)</f>
        <v>0.02</v>
      </c>
      <c r="BL364">
        <f>discount_curve!K349</f>
        <v>0.68218303369428201</v>
      </c>
    </row>
    <row r="365" spans="1:64" x14ac:dyDescent="0.55000000000000004">
      <c r="A365">
        <f t="shared" si="319"/>
        <v>343</v>
      </c>
      <c r="B365" s="16">
        <f t="shared" ca="1" si="296"/>
        <v>0</v>
      </c>
      <c r="C365" s="16">
        <f t="shared" si="272"/>
        <v>0</v>
      </c>
      <c r="D365">
        <f t="shared" si="297"/>
        <v>0</v>
      </c>
      <c r="E365">
        <f t="shared" ca="1" si="298"/>
        <v>0</v>
      </c>
      <c r="F365" s="19">
        <f t="shared" si="299"/>
        <v>0</v>
      </c>
      <c r="G365">
        <f t="shared" si="273"/>
        <v>0</v>
      </c>
      <c r="H365">
        <f t="shared" si="274"/>
        <v>0</v>
      </c>
      <c r="I365" s="16">
        <f t="shared" si="300"/>
        <v>0</v>
      </c>
      <c r="J365" s="19">
        <f t="shared" si="301"/>
        <v>0</v>
      </c>
      <c r="K365" s="19"/>
      <c r="L365" s="16">
        <f t="shared" si="275"/>
        <v>0</v>
      </c>
      <c r="M365" s="16">
        <f t="shared" ca="1" si="276"/>
        <v>0</v>
      </c>
      <c r="N365" s="16">
        <f t="shared" si="277"/>
        <v>0</v>
      </c>
      <c r="O365" s="16">
        <f t="shared" si="270"/>
        <v>0</v>
      </c>
      <c r="P365" s="16">
        <f t="shared" si="271"/>
        <v>0</v>
      </c>
      <c r="Q365" s="16">
        <f t="shared" ca="1" si="278"/>
        <v>0</v>
      </c>
      <c r="R365">
        <f t="shared" si="279"/>
        <v>0</v>
      </c>
      <c r="S365" s="16">
        <f t="shared" si="280"/>
        <v>0</v>
      </c>
      <c r="T365" s="21">
        <f t="shared" si="281"/>
        <v>0</v>
      </c>
      <c r="U365" s="16">
        <f t="shared" ca="1" si="282"/>
        <v>0</v>
      </c>
      <c r="V365" s="21">
        <f t="shared" ca="1" si="283"/>
        <v>0</v>
      </c>
      <c r="W365" s="16"/>
      <c r="X365" s="16">
        <f t="shared" si="302"/>
        <v>0</v>
      </c>
      <c r="Y365" s="16">
        <f t="shared" si="269"/>
        <v>0</v>
      </c>
      <c r="Z365" s="19">
        <f t="shared" si="284"/>
        <v>0</v>
      </c>
      <c r="AA365" s="15">
        <f t="shared" si="303"/>
        <v>0</v>
      </c>
      <c r="AB365" s="15">
        <f t="shared" si="304"/>
        <v>0</v>
      </c>
      <c r="AC365" s="15">
        <f t="shared" si="305"/>
        <v>0</v>
      </c>
      <c r="AD365" s="15">
        <f t="shared" si="306"/>
        <v>0</v>
      </c>
      <c r="AE365" s="15">
        <f t="shared" si="307"/>
        <v>0</v>
      </c>
      <c r="AF365" s="19">
        <f t="shared" si="308"/>
        <v>0</v>
      </c>
      <c r="AG365" s="20">
        <f t="shared" si="309"/>
        <v>0</v>
      </c>
      <c r="AH365" s="20"/>
      <c r="AI365" s="16">
        <f t="shared" si="285"/>
        <v>0</v>
      </c>
      <c r="AJ365" s="16">
        <f t="shared" si="321"/>
        <v>0</v>
      </c>
      <c r="AK365" s="16">
        <f t="shared" si="310"/>
        <v>0</v>
      </c>
      <c r="AL365" s="16">
        <f t="shared" ca="1" si="311"/>
        <v>0</v>
      </c>
      <c r="AM365" s="17">
        <f ca="1">IF($F$13,OFFSET(product_specs!$I$5,MIN(10,saving_model!BD365),saving_model!$F$15),0)</f>
        <v>0</v>
      </c>
      <c r="AN365" s="16">
        <f t="shared" si="286"/>
        <v>0</v>
      </c>
      <c r="AO365" s="16">
        <f t="shared" si="320"/>
        <v>0</v>
      </c>
      <c r="AP365" s="16">
        <f t="shared" si="287"/>
        <v>0</v>
      </c>
      <c r="AQ365" s="16">
        <f t="shared" si="312"/>
        <v>0</v>
      </c>
      <c r="AR365" s="16">
        <f t="shared" si="313"/>
        <v>0</v>
      </c>
      <c r="AS365" s="15">
        <f t="shared" si="288"/>
        <v>0</v>
      </c>
      <c r="AT365" s="24">
        <f t="shared" si="289"/>
        <v>0</v>
      </c>
      <c r="AU365" s="15">
        <f t="shared" si="314"/>
        <v>0</v>
      </c>
      <c r="AV365" s="22">
        <f>return!Q349</f>
        <v>6.4351203132060331E-3</v>
      </c>
      <c r="AW365" s="7">
        <f t="shared" si="290"/>
        <v>1.3289825155543464</v>
      </c>
      <c r="AX365" s="7"/>
      <c r="AY365">
        <f t="shared" si="315"/>
        <v>0</v>
      </c>
      <c r="AZ365">
        <f t="shared" si="291"/>
        <v>0</v>
      </c>
      <c r="BA365">
        <f t="shared" si="292"/>
        <v>0</v>
      </c>
      <c r="BB365">
        <f t="shared" si="316"/>
        <v>0</v>
      </c>
      <c r="BD365">
        <f t="shared" si="293"/>
        <v>28</v>
      </c>
      <c r="BE365">
        <f t="shared" si="294"/>
        <v>5</v>
      </c>
      <c r="BF365">
        <f t="shared" si="317"/>
        <v>9.3670963974945565E-5</v>
      </c>
      <c r="BG365">
        <f>VLOOKUP(MIN(120,BH365),mortality!$B$4:$H$106,saving_model!BE365+2,FALSE)</f>
        <v>1.1234726480109385E-3</v>
      </c>
      <c r="BH365">
        <f t="shared" si="295"/>
        <v>48</v>
      </c>
      <c r="BI365" s="8">
        <f t="shared" si="318"/>
        <v>1.6821425527395739E-3</v>
      </c>
      <c r="BJ365" s="6">
        <f>VLOOKUP(saving_model!BD365,lapse!$B$4:$C$134,2,FALSE)</f>
        <v>0.02</v>
      </c>
      <c r="BL365">
        <f>discount_curve!K350</f>
        <v>0.68142057744749351</v>
      </c>
    </row>
    <row r="366" spans="1:64" x14ac:dyDescent="0.55000000000000004">
      <c r="A366">
        <f t="shared" si="319"/>
        <v>344</v>
      </c>
      <c r="B366" s="16">
        <f t="shared" ca="1" si="296"/>
        <v>0</v>
      </c>
      <c r="C366" s="16">
        <f t="shared" si="272"/>
        <v>0</v>
      </c>
      <c r="D366">
        <f t="shared" si="297"/>
        <v>0</v>
      </c>
      <c r="E366">
        <f t="shared" ca="1" si="298"/>
        <v>0</v>
      </c>
      <c r="F366" s="19">
        <f t="shared" si="299"/>
        <v>0</v>
      </c>
      <c r="G366">
        <f t="shared" si="273"/>
        <v>0</v>
      </c>
      <c r="H366">
        <f t="shared" si="274"/>
        <v>0</v>
      </c>
      <c r="I366" s="16">
        <f t="shared" si="300"/>
        <v>0</v>
      </c>
      <c r="J366" s="19">
        <f t="shared" si="301"/>
        <v>0</v>
      </c>
      <c r="K366" s="19"/>
      <c r="L366" s="16">
        <f t="shared" si="275"/>
        <v>0</v>
      </c>
      <c r="M366" s="16">
        <f t="shared" ca="1" si="276"/>
        <v>0</v>
      </c>
      <c r="N366" s="16">
        <f t="shared" si="277"/>
        <v>0</v>
      </c>
      <c r="O366" s="16">
        <f t="shared" si="270"/>
        <v>0</v>
      </c>
      <c r="P366" s="16">
        <f t="shared" si="271"/>
        <v>0</v>
      </c>
      <c r="Q366" s="16">
        <f t="shared" ca="1" si="278"/>
        <v>0</v>
      </c>
      <c r="R366">
        <f t="shared" si="279"/>
        <v>0</v>
      </c>
      <c r="S366" s="16">
        <f t="shared" si="280"/>
        <v>0</v>
      </c>
      <c r="T366" s="21">
        <f t="shared" si="281"/>
        <v>0</v>
      </c>
      <c r="U366" s="16">
        <f t="shared" ca="1" si="282"/>
        <v>0</v>
      </c>
      <c r="V366" s="21">
        <f t="shared" ca="1" si="283"/>
        <v>0</v>
      </c>
      <c r="W366" s="16"/>
      <c r="X366" s="16">
        <f t="shared" si="302"/>
        <v>0</v>
      </c>
      <c r="Y366" s="16">
        <f t="shared" si="269"/>
        <v>0</v>
      </c>
      <c r="Z366" s="19">
        <f t="shared" si="284"/>
        <v>0</v>
      </c>
      <c r="AA366" s="15">
        <f t="shared" si="303"/>
        <v>0</v>
      </c>
      <c r="AB366" s="15">
        <f t="shared" si="304"/>
        <v>0</v>
      </c>
      <c r="AC366" s="15">
        <f t="shared" si="305"/>
        <v>0</v>
      </c>
      <c r="AD366" s="15">
        <f t="shared" si="306"/>
        <v>0</v>
      </c>
      <c r="AE366" s="15">
        <f t="shared" si="307"/>
        <v>0</v>
      </c>
      <c r="AF366" s="19">
        <f t="shared" si="308"/>
        <v>0</v>
      </c>
      <c r="AG366" s="20">
        <f t="shared" si="309"/>
        <v>0</v>
      </c>
      <c r="AH366" s="20"/>
      <c r="AI366" s="16">
        <f t="shared" si="285"/>
        <v>0</v>
      </c>
      <c r="AJ366" s="16">
        <f t="shared" si="321"/>
        <v>0</v>
      </c>
      <c r="AK366" s="16">
        <f t="shared" si="310"/>
        <v>0</v>
      </c>
      <c r="AL366" s="16">
        <f t="shared" ca="1" si="311"/>
        <v>0</v>
      </c>
      <c r="AM366" s="17">
        <f ca="1">IF($F$13,OFFSET(product_specs!$I$5,MIN(10,saving_model!BD366),saving_model!$F$15),0)</f>
        <v>0</v>
      </c>
      <c r="AN366" s="16">
        <f t="shared" si="286"/>
        <v>0</v>
      </c>
      <c r="AO366" s="16">
        <f t="shared" si="320"/>
        <v>0</v>
      </c>
      <c r="AP366" s="16">
        <f t="shared" si="287"/>
        <v>0</v>
      </c>
      <c r="AQ366" s="16">
        <f t="shared" si="312"/>
        <v>0</v>
      </c>
      <c r="AR366" s="16">
        <f t="shared" si="313"/>
        <v>0</v>
      </c>
      <c r="AS366" s="15">
        <f t="shared" si="288"/>
        <v>0</v>
      </c>
      <c r="AT366" s="24">
        <f t="shared" si="289"/>
        <v>0</v>
      </c>
      <c r="AU366" s="15">
        <f t="shared" si="314"/>
        <v>0</v>
      </c>
      <c r="AV366" s="22">
        <f>return!Q350</f>
        <v>6.5363680837886573E-3</v>
      </c>
      <c r="AW366" s="7">
        <f t="shared" si="290"/>
        <v>1.3300849572042983</v>
      </c>
      <c r="AX366" s="7"/>
      <c r="AY366">
        <f t="shared" si="315"/>
        <v>0</v>
      </c>
      <c r="AZ366">
        <f t="shared" si="291"/>
        <v>0</v>
      </c>
      <c r="BA366">
        <f t="shared" si="292"/>
        <v>0</v>
      </c>
      <c r="BB366">
        <f t="shared" si="316"/>
        <v>0</v>
      </c>
      <c r="BD366">
        <f t="shared" si="293"/>
        <v>28</v>
      </c>
      <c r="BE366">
        <f t="shared" si="294"/>
        <v>5</v>
      </c>
      <c r="BF366">
        <f t="shared" si="317"/>
        <v>9.3670963974945565E-5</v>
      </c>
      <c r="BG366">
        <f>VLOOKUP(MIN(120,BH366),mortality!$B$4:$H$106,saving_model!BE366+2,FALSE)</f>
        <v>1.1234726480109385E-3</v>
      </c>
      <c r="BH366">
        <f t="shared" si="295"/>
        <v>48</v>
      </c>
      <c r="BI366" s="8">
        <f t="shared" si="318"/>
        <v>1.6821425527395739E-3</v>
      </c>
      <c r="BJ366" s="6">
        <f>VLOOKUP(saving_model!BD366,lapse!$B$4:$C$134,2,FALSE)</f>
        <v>0.02</v>
      </c>
      <c r="BL366">
        <f>discount_curve!K351</f>
        <v>0.68065897337600068</v>
      </c>
    </row>
    <row r="367" spans="1:64" x14ac:dyDescent="0.55000000000000004">
      <c r="A367">
        <f t="shared" si="319"/>
        <v>345</v>
      </c>
      <c r="B367" s="16">
        <f t="shared" ca="1" si="296"/>
        <v>0</v>
      </c>
      <c r="C367" s="16">
        <f t="shared" si="272"/>
        <v>0</v>
      </c>
      <c r="D367">
        <f t="shared" si="297"/>
        <v>0</v>
      </c>
      <c r="E367">
        <f t="shared" ca="1" si="298"/>
        <v>0</v>
      </c>
      <c r="F367" s="19">
        <f t="shared" si="299"/>
        <v>0</v>
      </c>
      <c r="G367">
        <f t="shared" si="273"/>
        <v>0</v>
      </c>
      <c r="H367">
        <f t="shared" si="274"/>
        <v>0</v>
      </c>
      <c r="I367" s="16">
        <f t="shared" si="300"/>
        <v>0</v>
      </c>
      <c r="J367" s="19">
        <f t="shared" si="301"/>
        <v>0</v>
      </c>
      <c r="K367" s="19"/>
      <c r="L367" s="16">
        <f t="shared" si="275"/>
        <v>0</v>
      </c>
      <c r="M367" s="16">
        <f t="shared" ca="1" si="276"/>
        <v>0</v>
      </c>
      <c r="N367" s="16">
        <f t="shared" si="277"/>
        <v>0</v>
      </c>
      <c r="O367" s="16">
        <f t="shared" si="270"/>
        <v>0</v>
      </c>
      <c r="P367" s="16">
        <f t="shared" si="271"/>
        <v>0</v>
      </c>
      <c r="Q367" s="16">
        <f t="shared" ca="1" si="278"/>
        <v>0</v>
      </c>
      <c r="R367">
        <f t="shared" si="279"/>
        <v>0</v>
      </c>
      <c r="S367" s="16">
        <f t="shared" si="280"/>
        <v>0</v>
      </c>
      <c r="T367" s="21">
        <f t="shared" si="281"/>
        <v>0</v>
      </c>
      <c r="U367" s="16">
        <f t="shared" ca="1" si="282"/>
        <v>0</v>
      </c>
      <c r="V367" s="21">
        <f t="shared" ca="1" si="283"/>
        <v>0</v>
      </c>
      <c r="W367" s="16"/>
      <c r="X367" s="16">
        <f t="shared" si="302"/>
        <v>0</v>
      </c>
      <c r="Y367" s="16">
        <f t="shared" si="269"/>
        <v>0</v>
      </c>
      <c r="Z367" s="19">
        <f t="shared" si="284"/>
        <v>0</v>
      </c>
      <c r="AA367" s="15">
        <f t="shared" si="303"/>
        <v>0</v>
      </c>
      <c r="AB367" s="15">
        <f t="shared" si="304"/>
        <v>0</v>
      </c>
      <c r="AC367" s="15">
        <f t="shared" si="305"/>
        <v>0</v>
      </c>
      <c r="AD367" s="15">
        <f t="shared" si="306"/>
        <v>0</v>
      </c>
      <c r="AE367" s="15">
        <f t="shared" si="307"/>
        <v>0</v>
      </c>
      <c r="AF367" s="19">
        <f t="shared" si="308"/>
        <v>0</v>
      </c>
      <c r="AG367" s="20">
        <f t="shared" si="309"/>
        <v>0</v>
      </c>
      <c r="AH367" s="20"/>
      <c r="AI367" s="16">
        <f t="shared" si="285"/>
        <v>0</v>
      </c>
      <c r="AJ367" s="16">
        <f t="shared" si="321"/>
        <v>0</v>
      </c>
      <c r="AK367" s="16">
        <f t="shared" si="310"/>
        <v>0</v>
      </c>
      <c r="AL367" s="16">
        <f t="shared" ca="1" si="311"/>
        <v>0</v>
      </c>
      <c r="AM367" s="17">
        <f ca="1">IF($F$13,OFFSET(product_specs!$I$5,MIN(10,saving_model!BD367),saving_model!$F$15),0)</f>
        <v>0</v>
      </c>
      <c r="AN367" s="16">
        <f t="shared" si="286"/>
        <v>0</v>
      </c>
      <c r="AO367" s="16">
        <f t="shared" si="320"/>
        <v>0</v>
      </c>
      <c r="AP367" s="16">
        <f t="shared" si="287"/>
        <v>0</v>
      </c>
      <c r="AQ367" s="16">
        <f t="shared" si="312"/>
        <v>0</v>
      </c>
      <c r="AR367" s="16">
        <f t="shared" si="313"/>
        <v>0</v>
      </c>
      <c r="AS367" s="15">
        <f t="shared" si="288"/>
        <v>0</v>
      </c>
      <c r="AT367" s="24">
        <f t="shared" si="289"/>
        <v>0</v>
      </c>
      <c r="AU367" s="15">
        <f t="shared" si="314"/>
        <v>0</v>
      </c>
      <c r="AV367" s="22">
        <f>return!Q351</f>
        <v>-4.4427052015423296E-3</v>
      </c>
      <c r="AW367" s="7">
        <f t="shared" si="290"/>
        <v>1.3311883133716178</v>
      </c>
      <c r="AX367" s="7"/>
      <c r="AY367">
        <f t="shared" si="315"/>
        <v>0</v>
      </c>
      <c r="AZ367">
        <f t="shared" si="291"/>
        <v>0</v>
      </c>
      <c r="BA367">
        <f t="shared" si="292"/>
        <v>0</v>
      </c>
      <c r="BB367">
        <f t="shared" si="316"/>
        <v>0</v>
      </c>
      <c r="BD367">
        <f t="shared" si="293"/>
        <v>28</v>
      </c>
      <c r="BE367">
        <f t="shared" si="294"/>
        <v>5</v>
      </c>
      <c r="BF367">
        <f t="shared" si="317"/>
        <v>9.3670963974945565E-5</v>
      </c>
      <c r="BG367">
        <f>VLOOKUP(MIN(120,BH367),mortality!$B$4:$H$106,saving_model!BE367+2,FALSE)</f>
        <v>1.1234726480109385E-3</v>
      </c>
      <c r="BH367">
        <f t="shared" si="295"/>
        <v>48</v>
      </c>
      <c r="BI367" s="8">
        <f t="shared" si="318"/>
        <v>1.6821425527395739E-3</v>
      </c>
      <c r="BJ367" s="6">
        <f>VLOOKUP(saving_model!BD367,lapse!$B$4:$C$134,2,FALSE)</f>
        <v>0.02</v>
      </c>
      <c r="BL367">
        <f>discount_curve!K352</f>
        <v>0.67989822052735138</v>
      </c>
    </row>
    <row r="368" spans="1:64" x14ac:dyDescent="0.55000000000000004">
      <c r="A368">
        <f t="shared" si="319"/>
        <v>346</v>
      </c>
      <c r="B368" s="16">
        <f t="shared" ca="1" si="296"/>
        <v>0</v>
      </c>
      <c r="C368" s="16">
        <f t="shared" si="272"/>
        <v>0</v>
      </c>
      <c r="D368">
        <f t="shared" si="297"/>
        <v>0</v>
      </c>
      <c r="E368">
        <f t="shared" ca="1" si="298"/>
        <v>0</v>
      </c>
      <c r="F368" s="19">
        <f t="shared" si="299"/>
        <v>0</v>
      </c>
      <c r="G368">
        <f t="shared" si="273"/>
        <v>0</v>
      </c>
      <c r="H368">
        <f t="shared" si="274"/>
        <v>0</v>
      </c>
      <c r="I368" s="16">
        <f t="shared" si="300"/>
        <v>0</v>
      </c>
      <c r="J368" s="19">
        <f t="shared" si="301"/>
        <v>0</v>
      </c>
      <c r="K368" s="19"/>
      <c r="L368" s="16">
        <f t="shared" si="275"/>
        <v>0</v>
      </c>
      <c r="M368" s="16">
        <f t="shared" ca="1" si="276"/>
        <v>0</v>
      </c>
      <c r="N368" s="16">
        <f t="shared" si="277"/>
        <v>0</v>
      </c>
      <c r="O368" s="16">
        <f t="shared" si="270"/>
        <v>0</v>
      </c>
      <c r="P368" s="16">
        <f t="shared" si="271"/>
        <v>0</v>
      </c>
      <c r="Q368" s="16">
        <f t="shared" ca="1" si="278"/>
        <v>0</v>
      </c>
      <c r="R368">
        <f t="shared" si="279"/>
        <v>0</v>
      </c>
      <c r="S368" s="16">
        <f t="shared" si="280"/>
        <v>0</v>
      </c>
      <c r="T368" s="21">
        <f t="shared" si="281"/>
        <v>0</v>
      </c>
      <c r="U368" s="16">
        <f t="shared" ca="1" si="282"/>
        <v>0</v>
      </c>
      <c r="V368" s="21">
        <f t="shared" ca="1" si="283"/>
        <v>0</v>
      </c>
      <c r="W368" s="16"/>
      <c r="X368" s="16">
        <f t="shared" si="302"/>
        <v>0</v>
      </c>
      <c r="Y368" s="16">
        <f t="shared" si="269"/>
        <v>0</v>
      </c>
      <c r="Z368" s="19">
        <f t="shared" si="284"/>
        <v>0</v>
      </c>
      <c r="AA368" s="15">
        <f t="shared" si="303"/>
        <v>0</v>
      </c>
      <c r="AB368" s="15">
        <f t="shared" si="304"/>
        <v>0</v>
      </c>
      <c r="AC368" s="15">
        <f t="shared" si="305"/>
        <v>0</v>
      </c>
      <c r="AD368" s="15">
        <f t="shared" si="306"/>
        <v>0</v>
      </c>
      <c r="AE368" s="15">
        <f t="shared" si="307"/>
        <v>0</v>
      </c>
      <c r="AF368" s="19">
        <f t="shared" si="308"/>
        <v>0</v>
      </c>
      <c r="AG368" s="20">
        <f t="shared" si="309"/>
        <v>0</v>
      </c>
      <c r="AH368" s="20"/>
      <c r="AI368" s="16">
        <f t="shared" si="285"/>
        <v>0</v>
      </c>
      <c r="AJ368" s="16">
        <f t="shared" si="321"/>
        <v>0</v>
      </c>
      <c r="AK368" s="16">
        <f t="shared" si="310"/>
        <v>0</v>
      </c>
      <c r="AL368" s="16">
        <f t="shared" ca="1" si="311"/>
        <v>0</v>
      </c>
      <c r="AM368" s="17">
        <f ca="1">IF($F$13,OFFSET(product_specs!$I$5,MIN(10,saving_model!BD368),saving_model!$F$15),0)</f>
        <v>0</v>
      </c>
      <c r="AN368" s="16">
        <f t="shared" si="286"/>
        <v>0</v>
      </c>
      <c r="AO368" s="16">
        <f t="shared" si="320"/>
        <v>0</v>
      </c>
      <c r="AP368" s="16">
        <f t="shared" si="287"/>
        <v>0</v>
      </c>
      <c r="AQ368" s="16">
        <f t="shared" si="312"/>
        <v>0</v>
      </c>
      <c r="AR368" s="16">
        <f t="shared" si="313"/>
        <v>0</v>
      </c>
      <c r="AS368" s="15">
        <f t="shared" si="288"/>
        <v>0</v>
      </c>
      <c r="AT368" s="24">
        <f t="shared" si="289"/>
        <v>0</v>
      </c>
      <c r="AU368" s="15">
        <f t="shared" si="314"/>
        <v>0</v>
      </c>
      <c r="AV368" s="22">
        <f>return!Q352</f>
        <v>-5.6616301894847343E-3</v>
      </c>
      <c r="AW368" s="7">
        <f t="shared" si="290"/>
        <v>1.3322925848149318</v>
      </c>
      <c r="AX368" s="7"/>
      <c r="AY368">
        <f t="shared" si="315"/>
        <v>0</v>
      </c>
      <c r="AZ368">
        <f t="shared" si="291"/>
        <v>0</v>
      </c>
      <c r="BA368">
        <f t="shared" si="292"/>
        <v>0</v>
      </c>
      <c r="BB368">
        <f t="shared" si="316"/>
        <v>0</v>
      </c>
      <c r="BD368">
        <f t="shared" si="293"/>
        <v>28</v>
      </c>
      <c r="BE368">
        <f t="shared" si="294"/>
        <v>5</v>
      </c>
      <c r="BF368">
        <f t="shared" si="317"/>
        <v>9.3670963974945565E-5</v>
      </c>
      <c r="BG368">
        <f>VLOOKUP(MIN(120,BH368),mortality!$B$4:$H$106,saving_model!BE368+2,FALSE)</f>
        <v>1.1234726480109385E-3</v>
      </c>
      <c r="BH368">
        <f t="shared" si="295"/>
        <v>48</v>
      </c>
      <c r="BI368" s="8">
        <f t="shared" si="318"/>
        <v>1.6821425527395739E-3</v>
      </c>
      <c r="BJ368" s="6">
        <f>VLOOKUP(saving_model!BD368,lapse!$B$4:$C$134,2,FALSE)</f>
        <v>0.02</v>
      </c>
      <c r="BL368">
        <f>discount_curve!K353</f>
        <v>0.67913831795015889</v>
      </c>
    </row>
    <row r="369" spans="1:64" x14ac:dyDescent="0.55000000000000004">
      <c r="A369">
        <f t="shared" si="319"/>
        <v>347</v>
      </c>
      <c r="B369" s="16">
        <f t="shared" ca="1" si="296"/>
        <v>0</v>
      </c>
      <c r="C369" s="16">
        <f t="shared" si="272"/>
        <v>0</v>
      </c>
      <c r="D369">
        <f t="shared" si="297"/>
        <v>0</v>
      </c>
      <c r="E369">
        <f t="shared" ca="1" si="298"/>
        <v>0</v>
      </c>
      <c r="F369" s="19">
        <f t="shared" si="299"/>
        <v>0</v>
      </c>
      <c r="G369">
        <f t="shared" si="273"/>
        <v>0</v>
      </c>
      <c r="H369">
        <f t="shared" si="274"/>
        <v>0</v>
      </c>
      <c r="I369" s="16">
        <f t="shared" si="300"/>
        <v>0</v>
      </c>
      <c r="J369" s="19">
        <f t="shared" si="301"/>
        <v>0</v>
      </c>
      <c r="K369" s="19"/>
      <c r="L369" s="16">
        <f t="shared" si="275"/>
        <v>0</v>
      </c>
      <c r="M369" s="16">
        <f t="shared" ca="1" si="276"/>
        <v>0</v>
      </c>
      <c r="N369" s="16">
        <f t="shared" si="277"/>
        <v>0</v>
      </c>
      <c r="O369" s="16">
        <f t="shared" si="270"/>
        <v>0</v>
      </c>
      <c r="P369" s="16">
        <f t="shared" si="271"/>
        <v>0</v>
      </c>
      <c r="Q369" s="16">
        <f t="shared" ca="1" si="278"/>
        <v>0</v>
      </c>
      <c r="R369">
        <f t="shared" si="279"/>
        <v>0</v>
      </c>
      <c r="S369" s="16">
        <f t="shared" si="280"/>
        <v>0</v>
      </c>
      <c r="T369" s="21">
        <f t="shared" si="281"/>
        <v>0</v>
      </c>
      <c r="U369" s="16">
        <f t="shared" ca="1" si="282"/>
        <v>0</v>
      </c>
      <c r="V369" s="21">
        <f t="shared" ca="1" si="283"/>
        <v>0</v>
      </c>
      <c r="W369" s="16"/>
      <c r="X369" s="16">
        <f t="shared" si="302"/>
        <v>0</v>
      </c>
      <c r="Y369" s="16">
        <f t="shared" si="269"/>
        <v>0</v>
      </c>
      <c r="Z369" s="19">
        <f t="shared" si="284"/>
        <v>0</v>
      </c>
      <c r="AA369" s="15">
        <f t="shared" si="303"/>
        <v>0</v>
      </c>
      <c r="AB369" s="15">
        <f t="shared" si="304"/>
        <v>0</v>
      </c>
      <c r="AC369" s="15">
        <f t="shared" si="305"/>
        <v>0</v>
      </c>
      <c r="AD369" s="15">
        <f t="shared" si="306"/>
        <v>0</v>
      </c>
      <c r="AE369" s="15">
        <f t="shared" si="307"/>
        <v>0</v>
      </c>
      <c r="AF369" s="19">
        <f t="shared" si="308"/>
        <v>0</v>
      </c>
      <c r="AG369" s="20">
        <f t="shared" si="309"/>
        <v>0</v>
      </c>
      <c r="AH369" s="20"/>
      <c r="AI369" s="16">
        <f t="shared" si="285"/>
        <v>0</v>
      </c>
      <c r="AJ369" s="16">
        <f t="shared" si="321"/>
        <v>0</v>
      </c>
      <c r="AK369" s="16">
        <f t="shared" si="310"/>
        <v>0</v>
      </c>
      <c r="AL369" s="16">
        <f t="shared" ca="1" si="311"/>
        <v>0</v>
      </c>
      <c r="AM369" s="17">
        <f ca="1">IF($F$13,OFFSET(product_specs!$I$5,MIN(10,saving_model!BD369),saving_model!$F$15),0)</f>
        <v>0</v>
      </c>
      <c r="AN369" s="16">
        <f t="shared" si="286"/>
        <v>0</v>
      </c>
      <c r="AO369" s="16">
        <f t="shared" si="320"/>
        <v>0</v>
      </c>
      <c r="AP369" s="16">
        <f t="shared" si="287"/>
        <v>0</v>
      </c>
      <c r="AQ369" s="16">
        <f t="shared" si="312"/>
        <v>0</v>
      </c>
      <c r="AR369" s="16">
        <f t="shared" si="313"/>
        <v>0</v>
      </c>
      <c r="AS369" s="15">
        <f t="shared" si="288"/>
        <v>0</v>
      </c>
      <c r="AT369" s="24">
        <f t="shared" si="289"/>
        <v>0</v>
      </c>
      <c r="AU369" s="15">
        <f t="shared" si="314"/>
        <v>0</v>
      </c>
      <c r="AV369" s="22">
        <f>return!Q353</f>
        <v>-3.6493944108459964E-3</v>
      </c>
      <c r="AW369" s="7">
        <f t="shared" si="290"/>
        <v>1.3333977722934967</v>
      </c>
      <c r="AX369" s="7"/>
      <c r="AY369">
        <f t="shared" si="315"/>
        <v>0</v>
      </c>
      <c r="AZ369">
        <f t="shared" si="291"/>
        <v>0</v>
      </c>
      <c r="BA369">
        <f t="shared" si="292"/>
        <v>0</v>
      </c>
      <c r="BB369">
        <f t="shared" si="316"/>
        <v>0</v>
      </c>
      <c r="BD369">
        <f t="shared" si="293"/>
        <v>28</v>
      </c>
      <c r="BE369">
        <f t="shared" si="294"/>
        <v>5</v>
      </c>
      <c r="BF369">
        <f t="shared" si="317"/>
        <v>9.3670963974945565E-5</v>
      </c>
      <c r="BG369">
        <f>VLOOKUP(MIN(120,BH369),mortality!$B$4:$H$106,saving_model!BE369+2,FALSE)</f>
        <v>1.1234726480109385E-3</v>
      </c>
      <c r="BH369">
        <f t="shared" si="295"/>
        <v>48</v>
      </c>
      <c r="BI369" s="8">
        <f t="shared" si="318"/>
        <v>1.6821425527395739E-3</v>
      </c>
      <c r="BJ369" s="6">
        <f>VLOOKUP(saving_model!BD369,lapse!$B$4:$C$134,2,FALSE)</f>
        <v>0.02</v>
      </c>
      <c r="BL369">
        <f>discount_curve!K354</f>
        <v>0.67837926469409882</v>
      </c>
    </row>
    <row r="370" spans="1:64" x14ac:dyDescent="0.55000000000000004">
      <c r="A370">
        <f t="shared" si="319"/>
        <v>348</v>
      </c>
      <c r="B370" s="16">
        <f t="shared" ca="1" si="296"/>
        <v>0</v>
      </c>
      <c r="C370" s="16">
        <f t="shared" si="272"/>
        <v>0</v>
      </c>
      <c r="D370">
        <f t="shared" si="297"/>
        <v>0</v>
      </c>
      <c r="E370">
        <f t="shared" ca="1" si="298"/>
        <v>0</v>
      </c>
      <c r="F370" s="19">
        <f t="shared" si="299"/>
        <v>0</v>
      </c>
      <c r="G370">
        <f t="shared" si="273"/>
        <v>0</v>
      </c>
      <c r="H370">
        <f t="shared" si="274"/>
        <v>0</v>
      </c>
      <c r="I370" s="16">
        <f t="shared" si="300"/>
        <v>0</v>
      </c>
      <c r="J370" s="19">
        <f t="shared" si="301"/>
        <v>0</v>
      </c>
      <c r="K370" s="19"/>
      <c r="L370" s="16">
        <f t="shared" si="275"/>
        <v>0</v>
      </c>
      <c r="M370" s="16">
        <f t="shared" ca="1" si="276"/>
        <v>0</v>
      </c>
      <c r="N370" s="16">
        <f t="shared" si="277"/>
        <v>0</v>
      </c>
      <c r="O370" s="16">
        <f t="shared" si="270"/>
        <v>0</v>
      </c>
      <c r="P370" s="16">
        <f t="shared" si="271"/>
        <v>0</v>
      </c>
      <c r="Q370" s="16">
        <f t="shared" ca="1" si="278"/>
        <v>0</v>
      </c>
      <c r="R370">
        <f t="shared" si="279"/>
        <v>0</v>
      </c>
      <c r="S370" s="16">
        <f t="shared" si="280"/>
        <v>0</v>
      </c>
      <c r="T370" s="21">
        <f t="shared" si="281"/>
        <v>0</v>
      </c>
      <c r="U370" s="16">
        <f t="shared" ca="1" si="282"/>
        <v>0</v>
      </c>
      <c r="V370" s="21">
        <f t="shared" ca="1" si="283"/>
        <v>0</v>
      </c>
      <c r="W370" s="16"/>
      <c r="X370" s="16">
        <f t="shared" si="302"/>
        <v>0</v>
      </c>
      <c r="Y370" s="16">
        <f t="shared" si="269"/>
        <v>0</v>
      </c>
      <c r="Z370" s="19">
        <f t="shared" si="284"/>
        <v>0</v>
      </c>
      <c r="AA370" s="15">
        <f t="shared" si="303"/>
        <v>0</v>
      </c>
      <c r="AB370" s="15">
        <f t="shared" si="304"/>
        <v>0</v>
      </c>
      <c r="AC370" s="15">
        <f t="shared" si="305"/>
        <v>0</v>
      </c>
      <c r="AD370" s="15">
        <f t="shared" si="306"/>
        <v>0</v>
      </c>
      <c r="AE370" s="15">
        <f t="shared" si="307"/>
        <v>0</v>
      </c>
      <c r="AF370" s="19">
        <f t="shared" si="308"/>
        <v>0</v>
      </c>
      <c r="AG370" s="20">
        <f t="shared" si="309"/>
        <v>0</v>
      </c>
      <c r="AH370" s="20"/>
      <c r="AI370" s="16">
        <f t="shared" si="285"/>
        <v>0</v>
      </c>
      <c r="AJ370" s="16">
        <f t="shared" si="321"/>
        <v>0</v>
      </c>
      <c r="AK370" s="16">
        <f t="shared" si="310"/>
        <v>0</v>
      </c>
      <c r="AL370" s="16">
        <f t="shared" ca="1" si="311"/>
        <v>0</v>
      </c>
      <c r="AM370" s="17">
        <f ca="1">IF($F$13,OFFSET(product_specs!$I$5,MIN(10,saving_model!BD370),saving_model!$F$15),0)</f>
        <v>0</v>
      </c>
      <c r="AN370" s="16">
        <f t="shared" si="286"/>
        <v>0</v>
      </c>
      <c r="AO370" s="16">
        <f t="shared" si="320"/>
        <v>0</v>
      </c>
      <c r="AP370" s="16">
        <f t="shared" si="287"/>
        <v>0</v>
      </c>
      <c r="AQ370" s="16">
        <f t="shared" si="312"/>
        <v>0</v>
      </c>
      <c r="AR370" s="16">
        <f t="shared" si="313"/>
        <v>0</v>
      </c>
      <c r="AS370" s="15">
        <f t="shared" si="288"/>
        <v>0</v>
      </c>
      <c r="AT370" s="24">
        <f t="shared" si="289"/>
        <v>0</v>
      </c>
      <c r="AU370" s="15">
        <f t="shared" si="314"/>
        <v>0</v>
      </c>
      <c r="AV370" s="22">
        <f>return!Q354</f>
        <v>-3.0369802023182402E-3</v>
      </c>
      <c r="AW370" s="7">
        <f t="shared" si="290"/>
        <v>1.3345038765671984</v>
      </c>
      <c r="AX370" s="7"/>
      <c r="AY370">
        <f t="shared" si="315"/>
        <v>0</v>
      </c>
      <c r="AZ370">
        <f t="shared" si="291"/>
        <v>0</v>
      </c>
      <c r="BA370">
        <f t="shared" si="292"/>
        <v>0</v>
      </c>
      <c r="BB370">
        <f t="shared" si="316"/>
        <v>0</v>
      </c>
      <c r="BD370">
        <f t="shared" si="293"/>
        <v>29</v>
      </c>
      <c r="BE370">
        <f t="shared" si="294"/>
        <v>5</v>
      </c>
      <c r="BF370">
        <f t="shared" si="317"/>
        <v>9.9265281203964051E-5</v>
      </c>
      <c r="BG370">
        <f>VLOOKUP(MIN(120,BH370),mortality!$B$4:$H$106,saving_model!BE370+2,FALSE)</f>
        <v>1.1905332522467056E-3</v>
      </c>
      <c r="BH370">
        <f t="shared" si="295"/>
        <v>49</v>
      </c>
      <c r="BI370" s="8">
        <f t="shared" si="318"/>
        <v>1.6821425527395739E-3</v>
      </c>
      <c r="BJ370" s="6">
        <f>VLOOKUP(saving_model!BD370,lapse!$B$4:$C$134,2,FALSE)</f>
        <v>0.02</v>
      </c>
      <c r="BL370">
        <f>discount_curve!K355</f>
        <v>0.67859123079727213</v>
      </c>
    </row>
    <row r="371" spans="1:64" x14ac:dyDescent="0.55000000000000004">
      <c r="A371">
        <f t="shared" si="319"/>
        <v>349</v>
      </c>
      <c r="B371" s="16">
        <f t="shared" ca="1" si="296"/>
        <v>0</v>
      </c>
      <c r="C371" s="16">
        <f t="shared" si="272"/>
        <v>0</v>
      </c>
      <c r="D371">
        <f t="shared" si="297"/>
        <v>0</v>
      </c>
      <c r="E371">
        <f t="shared" ca="1" si="298"/>
        <v>0</v>
      </c>
      <c r="F371" s="19">
        <f t="shared" si="299"/>
        <v>0</v>
      </c>
      <c r="G371">
        <f t="shared" si="273"/>
        <v>0</v>
      </c>
      <c r="H371">
        <f t="shared" si="274"/>
        <v>0</v>
      </c>
      <c r="I371" s="16">
        <f t="shared" si="300"/>
        <v>0</v>
      </c>
      <c r="J371" s="19">
        <f t="shared" si="301"/>
        <v>0</v>
      </c>
      <c r="K371" s="19"/>
      <c r="L371" s="16">
        <f t="shared" si="275"/>
        <v>0</v>
      </c>
      <c r="M371" s="16">
        <f t="shared" ca="1" si="276"/>
        <v>0</v>
      </c>
      <c r="N371" s="16">
        <f t="shared" si="277"/>
        <v>0</v>
      </c>
      <c r="O371" s="16">
        <f t="shared" si="270"/>
        <v>0</v>
      </c>
      <c r="P371" s="16">
        <f t="shared" si="271"/>
        <v>0</v>
      </c>
      <c r="Q371" s="16">
        <f t="shared" ca="1" si="278"/>
        <v>0</v>
      </c>
      <c r="R371">
        <f t="shared" si="279"/>
        <v>0</v>
      </c>
      <c r="S371" s="16">
        <f t="shared" si="280"/>
        <v>0</v>
      </c>
      <c r="T371" s="21">
        <f t="shared" si="281"/>
        <v>0</v>
      </c>
      <c r="U371" s="16">
        <f t="shared" ca="1" si="282"/>
        <v>0</v>
      </c>
      <c r="V371" s="21">
        <f t="shared" ca="1" si="283"/>
        <v>0</v>
      </c>
      <c r="W371" s="16"/>
      <c r="X371" s="16">
        <f t="shared" si="302"/>
        <v>0</v>
      </c>
      <c r="Y371" s="16">
        <f t="shared" si="269"/>
        <v>0</v>
      </c>
      <c r="Z371" s="19">
        <f t="shared" si="284"/>
        <v>0</v>
      </c>
      <c r="AA371" s="15">
        <f t="shared" si="303"/>
        <v>0</v>
      </c>
      <c r="AB371" s="15">
        <f t="shared" si="304"/>
        <v>0</v>
      </c>
      <c r="AC371" s="15">
        <f t="shared" si="305"/>
        <v>0</v>
      </c>
      <c r="AD371" s="15">
        <f t="shared" si="306"/>
        <v>0</v>
      </c>
      <c r="AE371" s="15">
        <f t="shared" si="307"/>
        <v>0</v>
      </c>
      <c r="AF371" s="19">
        <f t="shared" si="308"/>
        <v>0</v>
      </c>
      <c r="AG371" s="20">
        <f t="shared" si="309"/>
        <v>0</v>
      </c>
      <c r="AH371" s="20"/>
      <c r="AI371" s="16">
        <f t="shared" si="285"/>
        <v>0</v>
      </c>
      <c r="AJ371" s="16">
        <f t="shared" si="321"/>
        <v>0</v>
      </c>
      <c r="AK371" s="16">
        <f t="shared" si="310"/>
        <v>0</v>
      </c>
      <c r="AL371" s="16">
        <f t="shared" ca="1" si="311"/>
        <v>0</v>
      </c>
      <c r="AM371" s="17">
        <f ca="1">IF($F$13,OFFSET(product_specs!$I$5,MIN(10,saving_model!BD371),saving_model!$F$15),0)</f>
        <v>0</v>
      </c>
      <c r="AN371" s="16">
        <f t="shared" si="286"/>
        <v>0</v>
      </c>
      <c r="AO371" s="16">
        <f t="shared" si="320"/>
        <v>0</v>
      </c>
      <c r="AP371" s="16">
        <f t="shared" si="287"/>
        <v>0</v>
      </c>
      <c r="AQ371" s="16">
        <f t="shared" si="312"/>
        <v>0</v>
      </c>
      <c r="AR371" s="16">
        <f t="shared" si="313"/>
        <v>0</v>
      </c>
      <c r="AS371" s="15">
        <f t="shared" si="288"/>
        <v>0</v>
      </c>
      <c r="AT371" s="24">
        <f t="shared" si="289"/>
        <v>0</v>
      </c>
      <c r="AU371" s="15">
        <f t="shared" si="314"/>
        <v>0</v>
      </c>
      <c r="AV371" s="22">
        <f>return!Q355</f>
        <v>-7.7911149763856269E-3</v>
      </c>
      <c r="AW371" s="7">
        <f t="shared" si="290"/>
        <v>1.3356108983965536</v>
      </c>
      <c r="AX371" s="7"/>
      <c r="AY371">
        <f t="shared" si="315"/>
        <v>0</v>
      </c>
      <c r="AZ371">
        <f t="shared" si="291"/>
        <v>0</v>
      </c>
      <c r="BA371">
        <f t="shared" si="292"/>
        <v>0</v>
      </c>
      <c r="BB371">
        <f t="shared" si="316"/>
        <v>0</v>
      </c>
      <c r="BD371">
        <f t="shared" si="293"/>
        <v>29</v>
      </c>
      <c r="BE371">
        <f t="shared" si="294"/>
        <v>5</v>
      </c>
      <c r="BF371">
        <f t="shared" si="317"/>
        <v>9.9265281203964051E-5</v>
      </c>
      <c r="BG371">
        <f>VLOOKUP(MIN(120,BH371),mortality!$B$4:$H$106,saving_model!BE371+2,FALSE)</f>
        <v>1.1905332522467056E-3</v>
      </c>
      <c r="BH371">
        <f t="shared" si="295"/>
        <v>49</v>
      </c>
      <c r="BI371" s="8">
        <f t="shared" si="318"/>
        <v>1.6821425527395739E-3</v>
      </c>
      <c r="BJ371" s="6">
        <f>VLOOKUP(saving_model!BD371,lapse!$B$4:$C$134,2,FALSE)</f>
        <v>0.02</v>
      </c>
      <c r="BL371">
        <f>discount_curve!K356</f>
        <v>0.67783557573473918</v>
      </c>
    </row>
    <row r="372" spans="1:64" x14ac:dyDescent="0.55000000000000004">
      <c r="A372">
        <f t="shared" si="319"/>
        <v>350</v>
      </c>
      <c r="B372" s="16">
        <f t="shared" ca="1" si="296"/>
        <v>0</v>
      </c>
      <c r="C372" s="16">
        <f t="shared" si="272"/>
        <v>0</v>
      </c>
      <c r="D372">
        <f t="shared" si="297"/>
        <v>0</v>
      </c>
      <c r="E372">
        <f t="shared" ca="1" si="298"/>
        <v>0</v>
      </c>
      <c r="F372" s="19">
        <f t="shared" si="299"/>
        <v>0</v>
      </c>
      <c r="G372">
        <f t="shared" si="273"/>
        <v>0</v>
      </c>
      <c r="H372">
        <f t="shared" si="274"/>
        <v>0</v>
      </c>
      <c r="I372" s="16">
        <f t="shared" si="300"/>
        <v>0</v>
      </c>
      <c r="J372" s="19">
        <f t="shared" si="301"/>
        <v>0</v>
      </c>
      <c r="K372" s="19"/>
      <c r="L372" s="16">
        <f t="shared" si="275"/>
        <v>0</v>
      </c>
      <c r="M372" s="16">
        <f t="shared" ca="1" si="276"/>
        <v>0</v>
      </c>
      <c r="N372" s="16">
        <f t="shared" si="277"/>
        <v>0</v>
      </c>
      <c r="O372" s="16">
        <f t="shared" si="270"/>
        <v>0</v>
      </c>
      <c r="P372" s="16">
        <f t="shared" si="271"/>
        <v>0</v>
      </c>
      <c r="Q372" s="16">
        <f t="shared" ca="1" si="278"/>
        <v>0</v>
      </c>
      <c r="R372">
        <f t="shared" si="279"/>
        <v>0</v>
      </c>
      <c r="S372" s="16">
        <f t="shared" si="280"/>
        <v>0</v>
      </c>
      <c r="T372" s="21">
        <f t="shared" si="281"/>
        <v>0</v>
      </c>
      <c r="U372" s="16">
        <f t="shared" ca="1" si="282"/>
        <v>0</v>
      </c>
      <c r="V372" s="21">
        <f t="shared" ca="1" si="283"/>
        <v>0</v>
      </c>
      <c r="W372" s="16"/>
      <c r="X372" s="16">
        <f t="shared" si="302"/>
        <v>0</v>
      </c>
      <c r="Y372" s="16">
        <f t="shared" si="269"/>
        <v>0</v>
      </c>
      <c r="Z372" s="19">
        <f t="shared" si="284"/>
        <v>0</v>
      </c>
      <c r="AA372" s="15">
        <f t="shared" si="303"/>
        <v>0</v>
      </c>
      <c r="AB372" s="15">
        <f t="shared" si="304"/>
        <v>0</v>
      </c>
      <c r="AC372" s="15">
        <f t="shared" si="305"/>
        <v>0</v>
      </c>
      <c r="AD372" s="15">
        <f t="shared" si="306"/>
        <v>0</v>
      </c>
      <c r="AE372" s="15">
        <f t="shared" si="307"/>
        <v>0</v>
      </c>
      <c r="AF372" s="19">
        <f t="shared" si="308"/>
        <v>0</v>
      </c>
      <c r="AG372" s="20">
        <f t="shared" si="309"/>
        <v>0</v>
      </c>
      <c r="AH372" s="20"/>
      <c r="AI372" s="16">
        <f t="shared" si="285"/>
        <v>0</v>
      </c>
      <c r="AJ372" s="16">
        <f t="shared" si="321"/>
        <v>0</v>
      </c>
      <c r="AK372" s="16">
        <f t="shared" si="310"/>
        <v>0</v>
      </c>
      <c r="AL372" s="16">
        <f t="shared" ca="1" si="311"/>
        <v>0</v>
      </c>
      <c r="AM372" s="17">
        <f ca="1">IF($F$13,OFFSET(product_specs!$I$5,MIN(10,saving_model!BD372),saving_model!$F$15),0)</f>
        <v>0</v>
      </c>
      <c r="AN372" s="16">
        <f t="shared" si="286"/>
        <v>0</v>
      </c>
      <c r="AO372" s="16">
        <f t="shared" si="320"/>
        <v>0</v>
      </c>
      <c r="AP372" s="16">
        <f t="shared" si="287"/>
        <v>0</v>
      </c>
      <c r="AQ372" s="16">
        <f t="shared" si="312"/>
        <v>0</v>
      </c>
      <c r="AR372" s="16">
        <f t="shared" si="313"/>
        <v>0</v>
      </c>
      <c r="AS372" s="15">
        <f t="shared" si="288"/>
        <v>0</v>
      </c>
      <c r="AT372" s="24">
        <f t="shared" si="289"/>
        <v>0</v>
      </c>
      <c r="AU372" s="15">
        <f t="shared" si="314"/>
        <v>0</v>
      </c>
      <c r="AV372" s="22">
        <f>return!Q356</f>
        <v>-1.3684002304991005E-2</v>
      </c>
      <c r="AW372" s="7">
        <f t="shared" si="290"/>
        <v>1.3367188385427096</v>
      </c>
      <c r="AX372" s="7"/>
      <c r="AY372">
        <f t="shared" si="315"/>
        <v>0</v>
      </c>
      <c r="AZ372">
        <f t="shared" si="291"/>
        <v>0</v>
      </c>
      <c r="BA372">
        <f t="shared" si="292"/>
        <v>0</v>
      </c>
      <c r="BB372">
        <f t="shared" si="316"/>
        <v>0</v>
      </c>
      <c r="BD372">
        <f t="shared" si="293"/>
        <v>29</v>
      </c>
      <c r="BE372">
        <f t="shared" si="294"/>
        <v>5</v>
      </c>
      <c r="BF372">
        <f t="shared" si="317"/>
        <v>9.9265281203964051E-5</v>
      </c>
      <c r="BG372">
        <f>VLOOKUP(MIN(120,BH372),mortality!$B$4:$H$106,saving_model!BE372+2,FALSE)</f>
        <v>1.1905332522467056E-3</v>
      </c>
      <c r="BH372">
        <f t="shared" si="295"/>
        <v>49</v>
      </c>
      <c r="BI372" s="8">
        <f t="shared" si="318"/>
        <v>1.6821425527395739E-3</v>
      </c>
      <c r="BJ372" s="6">
        <f>VLOOKUP(saving_model!BD372,lapse!$B$4:$C$134,2,FALSE)</f>
        <v>0.02</v>
      </c>
      <c r="BL372">
        <f>discount_curve!K357</f>
        <v>0.67708076214281154</v>
      </c>
    </row>
    <row r="373" spans="1:64" x14ac:dyDescent="0.55000000000000004">
      <c r="A373">
        <f t="shared" si="319"/>
        <v>351</v>
      </c>
      <c r="B373" s="16">
        <f t="shared" ca="1" si="296"/>
        <v>0</v>
      </c>
      <c r="C373" s="16">
        <f t="shared" si="272"/>
        <v>0</v>
      </c>
      <c r="D373">
        <f t="shared" si="297"/>
        <v>0</v>
      </c>
      <c r="E373">
        <f t="shared" ca="1" si="298"/>
        <v>0</v>
      </c>
      <c r="F373" s="19">
        <f t="shared" si="299"/>
        <v>0</v>
      </c>
      <c r="G373">
        <f t="shared" si="273"/>
        <v>0</v>
      </c>
      <c r="H373">
        <f t="shared" si="274"/>
        <v>0</v>
      </c>
      <c r="I373" s="16">
        <f t="shared" si="300"/>
        <v>0</v>
      </c>
      <c r="J373" s="19">
        <f t="shared" si="301"/>
        <v>0</v>
      </c>
      <c r="K373" s="19"/>
      <c r="L373" s="16">
        <f t="shared" si="275"/>
        <v>0</v>
      </c>
      <c r="M373" s="16">
        <f t="shared" ca="1" si="276"/>
        <v>0</v>
      </c>
      <c r="N373" s="16">
        <f t="shared" si="277"/>
        <v>0</v>
      </c>
      <c r="O373" s="16">
        <f t="shared" si="270"/>
        <v>0</v>
      </c>
      <c r="P373" s="16">
        <f t="shared" si="271"/>
        <v>0</v>
      </c>
      <c r="Q373" s="16">
        <f t="shared" ca="1" si="278"/>
        <v>0</v>
      </c>
      <c r="R373">
        <f t="shared" si="279"/>
        <v>0</v>
      </c>
      <c r="S373" s="16">
        <f t="shared" si="280"/>
        <v>0</v>
      </c>
      <c r="T373" s="21">
        <f t="shared" si="281"/>
        <v>0</v>
      </c>
      <c r="U373" s="16">
        <f t="shared" ca="1" si="282"/>
        <v>0</v>
      </c>
      <c r="V373" s="21">
        <f t="shared" ca="1" si="283"/>
        <v>0</v>
      </c>
      <c r="W373" s="16"/>
      <c r="X373" s="16">
        <f t="shared" si="302"/>
        <v>0</v>
      </c>
      <c r="Y373" s="16">
        <f t="shared" si="269"/>
        <v>0</v>
      </c>
      <c r="Z373" s="19">
        <f t="shared" si="284"/>
        <v>0</v>
      </c>
      <c r="AA373" s="15">
        <f t="shared" si="303"/>
        <v>0</v>
      </c>
      <c r="AB373" s="15">
        <f t="shared" si="304"/>
        <v>0</v>
      </c>
      <c r="AC373" s="15">
        <f t="shared" si="305"/>
        <v>0</v>
      </c>
      <c r="AD373" s="15">
        <f t="shared" si="306"/>
        <v>0</v>
      </c>
      <c r="AE373" s="15">
        <f t="shared" si="307"/>
        <v>0</v>
      </c>
      <c r="AF373" s="19">
        <f t="shared" si="308"/>
        <v>0</v>
      </c>
      <c r="AG373" s="20">
        <f t="shared" si="309"/>
        <v>0</v>
      </c>
      <c r="AH373" s="20"/>
      <c r="AI373" s="16">
        <f t="shared" si="285"/>
        <v>0</v>
      </c>
      <c r="AJ373" s="16">
        <f t="shared" si="321"/>
        <v>0</v>
      </c>
      <c r="AK373" s="16">
        <f t="shared" si="310"/>
        <v>0</v>
      </c>
      <c r="AL373" s="16">
        <f t="shared" ca="1" si="311"/>
        <v>0</v>
      </c>
      <c r="AM373" s="17">
        <f ca="1">IF($F$13,OFFSET(product_specs!$I$5,MIN(10,saving_model!BD373),saving_model!$F$15),0)</f>
        <v>0</v>
      </c>
      <c r="AN373" s="16">
        <f t="shared" si="286"/>
        <v>0</v>
      </c>
      <c r="AO373" s="16">
        <f t="shared" si="320"/>
        <v>0</v>
      </c>
      <c r="AP373" s="16">
        <f t="shared" si="287"/>
        <v>0</v>
      </c>
      <c r="AQ373" s="16">
        <f t="shared" si="312"/>
        <v>0</v>
      </c>
      <c r="AR373" s="16">
        <f t="shared" si="313"/>
        <v>0</v>
      </c>
      <c r="AS373" s="15">
        <f t="shared" si="288"/>
        <v>0</v>
      </c>
      <c r="AT373" s="24">
        <f t="shared" si="289"/>
        <v>0</v>
      </c>
      <c r="AU373" s="15">
        <f t="shared" si="314"/>
        <v>0</v>
      </c>
      <c r="AV373" s="22">
        <f>return!Q357</f>
        <v>1.4341960563642342E-2</v>
      </c>
      <c r="AW373" s="7">
        <f t="shared" si="290"/>
        <v>1.3378276977674453</v>
      </c>
      <c r="AX373" s="7"/>
      <c r="AY373">
        <f t="shared" si="315"/>
        <v>0</v>
      </c>
      <c r="AZ373">
        <f t="shared" si="291"/>
        <v>0</v>
      </c>
      <c r="BA373">
        <f t="shared" si="292"/>
        <v>0</v>
      </c>
      <c r="BB373">
        <f t="shared" si="316"/>
        <v>0</v>
      </c>
      <c r="BD373">
        <f t="shared" si="293"/>
        <v>29</v>
      </c>
      <c r="BE373">
        <f t="shared" si="294"/>
        <v>5</v>
      </c>
      <c r="BF373">
        <f t="shared" si="317"/>
        <v>9.9265281203964051E-5</v>
      </c>
      <c r="BG373">
        <f>VLOOKUP(MIN(120,BH373),mortality!$B$4:$H$106,saving_model!BE373+2,FALSE)</f>
        <v>1.1905332522467056E-3</v>
      </c>
      <c r="BH373">
        <f t="shared" si="295"/>
        <v>49</v>
      </c>
      <c r="BI373" s="8">
        <f t="shared" si="318"/>
        <v>1.6821425527395739E-3</v>
      </c>
      <c r="BJ373" s="6">
        <f>VLOOKUP(saving_model!BD373,lapse!$B$4:$C$134,2,FALSE)</f>
        <v>0.02</v>
      </c>
      <c r="BL373">
        <f>discount_curve!K358</f>
        <v>0.67632678908445709</v>
      </c>
    </row>
    <row r="374" spans="1:64" x14ac:dyDescent="0.55000000000000004">
      <c r="A374">
        <f t="shared" si="319"/>
        <v>352</v>
      </c>
      <c r="B374" s="16">
        <f t="shared" ca="1" si="296"/>
        <v>0</v>
      </c>
      <c r="C374" s="16">
        <f t="shared" si="272"/>
        <v>0</v>
      </c>
      <c r="D374">
        <f t="shared" si="297"/>
        <v>0</v>
      </c>
      <c r="E374">
        <f t="shared" ca="1" si="298"/>
        <v>0</v>
      </c>
      <c r="F374" s="19">
        <f t="shared" si="299"/>
        <v>0</v>
      </c>
      <c r="G374">
        <f t="shared" si="273"/>
        <v>0</v>
      </c>
      <c r="H374">
        <f t="shared" si="274"/>
        <v>0</v>
      </c>
      <c r="I374" s="16">
        <f t="shared" si="300"/>
        <v>0</v>
      </c>
      <c r="J374" s="19">
        <f t="shared" si="301"/>
        <v>0</v>
      </c>
      <c r="K374" s="19"/>
      <c r="L374" s="16">
        <f t="shared" si="275"/>
        <v>0</v>
      </c>
      <c r="M374" s="16">
        <f t="shared" ca="1" si="276"/>
        <v>0</v>
      </c>
      <c r="N374" s="16">
        <f t="shared" si="277"/>
        <v>0</v>
      </c>
      <c r="O374" s="16">
        <f t="shared" si="270"/>
        <v>0</v>
      </c>
      <c r="P374" s="16">
        <f t="shared" si="271"/>
        <v>0</v>
      </c>
      <c r="Q374" s="16">
        <f t="shared" ca="1" si="278"/>
        <v>0</v>
      </c>
      <c r="R374">
        <f t="shared" si="279"/>
        <v>0</v>
      </c>
      <c r="S374" s="16">
        <f t="shared" si="280"/>
        <v>0</v>
      </c>
      <c r="T374" s="21">
        <f t="shared" si="281"/>
        <v>0</v>
      </c>
      <c r="U374" s="16">
        <f t="shared" ca="1" si="282"/>
        <v>0</v>
      </c>
      <c r="V374" s="21">
        <f t="shared" ca="1" si="283"/>
        <v>0</v>
      </c>
      <c r="W374" s="16"/>
      <c r="X374" s="16">
        <f t="shared" si="302"/>
        <v>0</v>
      </c>
      <c r="Y374" s="16">
        <f t="shared" si="269"/>
        <v>0</v>
      </c>
      <c r="Z374" s="19">
        <f t="shared" si="284"/>
        <v>0</v>
      </c>
      <c r="AA374" s="15">
        <f t="shared" si="303"/>
        <v>0</v>
      </c>
      <c r="AB374" s="15">
        <f t="shared" si="304"/>
        <v>0</v>
      </c>
      <c r="AC374" s="15">
        <f t="shared" si="305"/>
        <v>0</v>
      </c>
      <c r="AD374" s="15">
        <f t="shared" si="306"/>
        <v>0</v>
      </c>
      <c r="AE374" s="15">
        <f t="shared" si="307"/>
        <v>0</v>
      </c>
      <c r="AF374" s="19">
        <f t="shared" si="308"/>
        <v>0</v>
      </c>
      <c r="AG374" s="20">
        <f t="shared" si="309"/>
        <v>0</v>
      </c>
      <c r="AH374" s="20"/>
      <c r="AI374" s="16">
        <f t="shared" si="285"/>
        <v>0</v>
      </c>
      <c r="AJ374" s="16">
        <f t="shared" si="321"/>
        <v>0</v>
      </c>
      <c r="AK374" s="16">
        <f t="shared" si="310"/>
        <v>0</v>
      </c>
      <c r="AL374" s="16">
        <f t="shared" ca="1" si="311"/>
        <v>0</v>
      </c>
      <c r="AM374" s="17">
        <f ca="1">IF($F$13,OFFSET(product_specs!$I$5,MIN(10,saving_model!BD374),saving_model!$F$15),0)</f>
        <v>0</v>
      </c>
      <c r="AN374" s="16">
        <f t="shared" si="286"/>
        <v>0</v>
      </c>
      <c r="AO374" s="16">
        <f t="shared" si="320"/>
        <v>0</v>
      </c>
      <c r="AP374" s="16">
        <f t="shared" si="287"/>
        <v>0</v>
      </c>
      <c r="AQ374" s="16">
        <f t="shared" si="312"/>
        <v>0</v>
      </c>
      <c r="AR374" s="16">
        <f t="shared" si="313"/>
        <v>0</v>
      </c>
      <c r="AS374" s="15">
        <f t="shared" si="288"/>
        <v>0</v>
      </c>
      <c r="AT374" s="24">
        <f t="shared" si="289"/>
        <v>0</v>
      </c>
      <c r="AU374" s="15">
        <f t="shared" si="314"/>
        <v>0</v>
      </c>
      <c r="AV374" s="22">
        <f>return!Q358</f>
        <v>1.3244879141601995E-2</v>
      </c>
      <c r="AW374" s="7">
        <f t="shared" si="290"/>
        <v>1.3389374768331714</v>
      </c>
      <c r="AX374" s="7"/>
      <c r="AY374">
        <f t="shared" si="315"/>
        <v>0</v>
      </c>
      <c r="AZ374">
        <f t="shared" si="291"/>
        <v>0</v>
      </c>
      <c r="BA374">
        <f t="shared" si="292"/>
        <v>0</v>
      </c>
      <c r="BB374">
        <f t="shared" si="316"/>
        <v>0</v>
      </c>
      <c r="BD374">
        <f t="shared" si="293"/>
        <v>29</v>
      </c>
      <c r="BE374">
        <f t="shared" si="294"/>
        <v>5</v>
      </c>
      <c r="BF374">
        <f t="shared" si="317"/>
        <v>9.9265281203964051E-5</v>
      </c>
      <c r="BG374">
        <f>VLOOKUP(MIN(120,BH374),mortality!$B$4:$H$106,saving_model!BE374+2,FALSE)</f>
        <v>1.1905332522467056E-3</v>
      </c>
      <c r="BH374">
        <f t="shared" si="295"/>
        <v>49</v>
      </c>
      <c r="BI374" s="8">
        <f t="shared" si="318"/>
        <v>1.6821425527395739E-3</v>
      </c>
      <c r="BJ374" s="6">
        <f>VLOOKUP(saving_model!BD374,lapse!$B$4:$C$134,2,FALSE)</f>
        <v>0.02</v>
      </c>
      <c r="BL374">
        <f>discount_curve!K359</f>
        <v>0.67557365562368743</v>
      </c>
    </row>
    <row r="375" spans="1:64" x14ac:dyDescent="0.55000000000000004">
      <c r="A375">
        <f t="shared" si="319"/>
        <v>353</v>
      </c>
      <c r="B375" s="16">
        <f t="shared" ca="1" si="296"/>
        <v>0</v>
      </c>
      <c r="C375" s="16">
        <f t="shared" si="272"/>
        <v>0</v>
      </c>
      <c r="D375">
        <f t="shared" si="297"/>
        <v>0</v>
      </c>
      <c r="E375">
        <f t="shared" ca="1" si="298"/>
        <v>0</v>
      </c>
      <c r="F375" s="19">
        <f t="shared" si="299"/>
        <v>0</v>
      </c>
      <c r="G375">
        <f t="shared" si="273"/>
        <v>0</v>
      </c>
      <c r="H375">
        <f t="shared" si="274"/>
        <v>0</v>
      </c>
      <c r="I375" s="16">
        <f t="shared" si="300"/>
        <v>0</v>
      </c>
      <c r="J375" s="19">
        <f t="shared" si="301"/>
        <v>0</v>
      </c>
      <c r="K375" s="19"/>
      <c r="L375" s="16">
        <f t="shared" si="275"/>
        <v>0</v>
      </c>
      <c r="M375" s="16">
        <f t="shared" ca="1" si="276"/>
        <v>0</v>
      </c>
      <c r="N375" s="16">
        <f t="shared" si="277"/>
        <v>0</v>
      </c>
      <c r="O375" s="16">
        <f t="shared" si="270"/>
        <v>0</v>
      </c>
      <c r="P375" s="16">
        <f t="shared" si="271"/>
        <v>0</v>
      </c>
      <c r="Q375" s="16">
        <f t="shared" ca="1" si="278"/>
        <v>0</v>
      </c>
      <c r="R375">
        <f t="shared" si="279"/>
        <v>0</v>
      </c>
      <c r="S375" s="16">
        <f t="shared" si="280"/>
        <v>0</v>
      </c>
      <c r="T375" s="21">
        <f t="shared" si="281"/>
        <v>0</v>
      </c>
      <c r="U375" s="16">
        <f t="shared" ca="1" si="282"/>
        <v>0</v>
      </c>
      <c r="V375" s="21">
        <f t="shared" ca="1" si="283"/>
        <v>0</v>
      </c>
      <c r="W375" s="16"/>
      <c r="X375" s="16">
        <f t="shared" si="302"/>
        <v>0</v>
      </c>
      <c r="Y375" s="16">
        <f t="shared" si="269"/>
        <v>0</v>
      </c>
      <c r="Z375" s="19">
        <f t="shared" si="284"/>
        <v>0</v>
      </c>
      <c r="AA375" s="15">
        <f t="shared" si="303"/>
        <v>0</v>
      </c>
      <c r="AB375" s="15">
        <f t="shared" si="304"/>
        <v>0</v>
      </c>
      <c r="AC375" s="15">
        <f t="shared" si="305"/>
        <v>0</v>
      </c>
      <c r="AD375" s="15">
        <f t="shared" si="306"/>
        <v>0</v>
      </c>
      <c r="AE375" s="15">
        <f t="shared" si="307"/>
        <v>0</v>
      </c>
      <c r="AF375" s="19">
        <f t="shared" si="308"/>
        <v>0</v>
      </c>
      <c r="AG375" s="20">
        <f t="shared" si="309"/>
        <v>0</v>
      </c>
      <c r="AH375" s="20"/>
      <c r="AI375" s="16">
        <f t="shared" si="285"/>
        <v>0</v>
      </c>
      <c r="AJ375" s="16">
        <f t="shared" si="321"/>
        <v>0</v>
      </c>
      <c r="AK375" s="16">
        <f t="shared" si="310"/>
        <v>0</v>
      </c>
      <c r="AL375" s="16">
        <f t="shared" ca="1" si="311"/>
        <v>0</v>
      </c>
      <c r="AM375" s="17">
        <f ca="1">IF($F$13,OFFSET(product_specs!$I$5,MIN(10,saving_model!BD375),saving_model!$F$15),0)</f>
        <v>0</v>
      </c>
      <c r="AN375" s="16">
        <f t="shared" si="286"/>
        <v>0</v>
      </c>
      <c r="AO375" s="16">
        <f t="shared" si="320"/>
        <v>0</v>
      </c>
      <c r="AP375" s="16">
        <f t="shared" si="287"/>
        <v>0</v>
      </c>
      <c r="AQ375" s="16">
        <f t="shared" si="312"/>
        <v>0</v>
      </c>
      <c r="AR375" s="16">
        <f t="shared" si="313"/>
        <v>0</v>
      </c>
      <c r="AS375" s="15">
        <f t="shared" si="288"/>
        <v>0</v>
      </c>
      <c r="AT375" s="24">
        <f t="shared" si="289"/>
        <v>0</v>
      </c>
      <c r="AU375" s="15">
        <f t="shared" si="314"/>
        <v>0</v>
      </c>
      <c r="AV375" s="22">
        <f>return!Q359</f>
        <v>5.9012778628551033E-3</v>
      </c>
      <c r="AW375" s="7">
        <f t="shared" si="290"/>
        <v>1.3400481765029311</v>
      </c>
      <c r="AX375" s="7"/>
      <c r="AY375">
        <f t="shared" si="315"/>
        <v>0</v>
      </c>
      <c r="AZ375">
        <f t="shared" si="291"/>
        <v>0</v>
      </c>
      <c r="BA375">
        <f t="shared" si="292"/>
        <v>0</v>
      </c>
      <c r="BB375">
        <f t="shared" si="316"/>
        <v>0</v>
      </c>
      <c r="BD375">
        <f t="shared" si="293"/>
        <v>29</v>
      </c>
      <c r="BE375">
        <f t="shared" si="294"/>
        <v>5</v>
      </c>
      <c r="BF375">
        <f t="shared" si="317"/>
        <v>9.9265281203964051E-5</v>
      </c>
      <c r="BG375">
        <f>VLOOKUP(MIN(120,BH375),mortality!$B$4:$H$106,saving_model!BE375+2,FALSE)</f>
        <v>1.1905332522467056E-3</v>
      </c>
      <c r="BH375">
        <f t="shared" si="295"/>
        <v>49</v>
      </c>
      <c r="BI375" s="8">
        <f t="shared" si="318"/>
        <v>1.6821425527395739E-3</v>
      </c>
      <c r="BJ375" s="6">
        <f>VLOOKUP(saving_model!BD375,lapse!$B$4:$C$134,2,FALSE)</f>
        <v>0.02</v>
      </c>
      <c r="BL375">
        <f>discount_curve!K360</f>
        <v>0.67482136082555688</v>
      </c>
    </row>
    <row r="376" spans="1:64" x14ac:dyDescent="0.55000000000000004">
      <c r="A376">
        <f t="shared" si="319"/>
        <v>354</v>
      </c>
      <c r="B376" s="16">
        <f t="shared" ca="1" si="296"/>
        <v>0</v>
      </c>
      <c r="C376" s="16">
        <f t="shared" si="272"/>
        <v>0</v>
      </c>
      <c r="D376">
        <f t="shared" si="297"/>
        <v>0</v>
      </c>
      <c r="E376">
        <f t="shared" ca="1" si="298"/>
        <v>0</v>
      </c>
      <c r="F376" s="19">
        <f t="shared" si="299"/>
        <v>0</v>
      </c>
      <c r="G376">
        <f t="shared" si="273"/>
        <v>0</v>
      </c>
      <c r="H376">
        <f t="shared" si="274"/>
        <v>0</v>
      </c>
      <c r="I376" s="16">
        <f t="shared" si="300"/>
        <v>0</v>
      </c>
      <c r="J376" s="19">
        <f t="shared" si="301"/>
        <v>0</v>
      </c>
      <c r="K376" s="19"/>
      <c r="L376" s="16">
        <f t="shared" si="275"/>
        <v>0</v>
      </c>
      <c r="M376" s="16">
        <f t="shared" ca="1" si="276"/>
        <v>0</v>
      </c>
      <c r="N376" s="16">
        <f t="shared" si="277"/>
        <v>0</v>
      </c>
      <c r="O376" s="16">
        <f t="shared" si="270"/>
        <v>0</v>
      </c>
      <c r="P376" s="16">
        <f t="shared" si="271"/>
        <v>0</v>
      </c>
      <c r="Q376" s="16">
        <f t="shared" ca="1" si="278"/>
        <v>0</v>
      </c>
      <c r="R376">
        <f t="shared" si="279"/>
        <v>0</v>
      </c>
      <c r="S376" s="16">
        <f t="shared" si="280"/>
        <v>0</v>
      </c>
      <c r="T376" s="21">
        <f t="shared" si="281"/>
        <v>0</v>
      </c>
      <c r="U376" s="16">
        <f t="shared" ca="1" si="282"/>
        <v>0</v>
      </c>
      <c r="V376" s="21">
        <f t="shared" ca="1" si="283"/>
        <v>0</v>
      </c>
      <c r="W376" s="16"/>
      <c r="X376" s="16">
        <f t="shared" si="302"/>
        <v>0</v>
      </c>
      <c r="Y376" s="16">
        <f t="shared" si="269"/>
        <v>0</v>
      </c>
      <c r="Z376" s="19">
        <f t="shared" si="284"/>
        <v>0</v>
      </c>
      <c r="AA376" s="15">
        <f t="shared" si="303"/>
        <v>0</v>
      </c>
      <c r="AB376" s="15">
        <f t="shared" si="304"/>
        <v>0</v>
      </c>
      <c r="AC376" s="15">
        <f t="shared" si="305"/>
        <v>0</v>
      </c>
      <c r="AD376" s="15">
        <f t="shared" si="306"/>
        <v>0</v>
      </c>
      <c r="AE376" s="15">
        <f t="shared" si="307"/>
        <v>0</v>
      </c>
      <c r="AF376" s="19">
        <f t="shared" si="308"/>
        <v>0</v>
      </c>
      <c r="AG376" s="20">
        <f t="shared" si="309"/>
        <v>0</v>
      </c>
      <c r="AH376" s="20"/>
      <c r="AI376" s="16">
        <f t="shared" si="285"/>
        <v>0</v>
      </c>
      <c r="AJ376" s="16">
        <f t="shared" si="321"/>
        <v>0</v>
      </c>
      <c r="AK376" s="16">
        <f t="shared" si="310"/>
        <v>0</v>
      </c>
      <c r="AL376" s="16">
        <f t="shared" ca="1" si="311"/>
        <v>0</v>
      </c>
      <c r="AM376" s="17">
        <f ca="1">IF($F$13,OFFSET(product_specs!$I$5,MIN(10,saving_model!BD376),saving_model!$F$15),0)</f>
        <v>0</v>
      </c>
      <c r="AN376" s="16">
        <f t="shared" si="286"/>
        <v>0</v>
      </c>
      <c r="AO376" s="16">
        <f t="shared" si="320"/>
        <v>0</v>
      </c>
      <c r="AP376" s="16">
        <f t="shared" si="287"/>
        <v>0</v>
      </c>
      <c r="AQ376" s="16">
        <f t="shared" si="312"/>
        <v>0</v>
      </c>
      <c r="AR376" s="16">
        <f t="shared" si="313"/>
        <v>0</v>
      </c>
      <c r="AS376" s="15">
        <f t="shared" si="288"/>
        <v>0</v>
      </c>
      <c r="AT376" s="24">
        <f t="shared" si="289"/>
        <v>0</v>
      </c>
      <c r="AU376" s="15">
        <f t="shared" si="314"/>
        <v>0</v>
      </c>
      <c r="AV376" s="22">
        <f>return!Q360</f>
        <v>3.4309966784484836E-3</v>
      </c>
      <c r="AW376" s="7">
        <f t="shared" si="290"/>
        <v>1.3411597975404004</v>
      </c>
      <c r="AX376" s="7"/>
      <c r="AY376">
        <f t="shared" si="315"/>
        <v>0</v>
      </c>
      <c r="AZ376">
        <f t="shared" si="291"/>
        <v>0</v>
      </c>
      <c r="BA376">
        <f t="shared" si="292"/>
        <v>0</v>
      </c>
      <c r="BB376">
        <f t="shared" si="316"/>
        <v>0</v>
      </c>
      <c r="BD376">
        <f t="shared" si="293"/>
        <v>29</v>
      </c>
      <c r="BE376">
        <f t="shared" si="294"/>
        <v>5</v>
      </c>
      <c r="BF376">
        <f t="shared" si="317"/>
        <v>9.9265281203964051E-5</v>
      </c>
      <c r="BG376">
        <f>VLOOKUP(MIN(120,BH376),mortality!$B$4:$H$106,saving_model!BE376+2,FALSE)</f>
        <v>1.1905332522467056E-3</v>
      </c>
      <c r="BH376">
        <f t="shared" si="295"/>
        <v>49</v>
      </c>
      <c r="BI376" s="8">
        <f t="shared" si="318"/>
        <v>1.6821425527395739E-3</v>
      </c>
      <c r="BJ376" s="6">
        <f>VLOOKUP(saving_model!BD376,lapse!$B$4:$C$134,2,FALSE)</f>
        <v>0.02</v>
      </c>
      <c r="BL376">
        <f>discount_curve!K361</f>
        <v>0.67406990375616038</v>
      </c>
    </row>
    <row r="377" spans="1:64" x14ac:dyDescent="0.55000000000000004">
      <c r="A377">
        <f t="shared" si="319"/>
        <v>355</v>
      </c>
      <c r="B377" s="16">
        <f t="shared" ca="1" si="296"/>
        <v>0</v>
      </c>
      <c r="C377" s="16">
        <f t="shared" si="272"/>
        <v>0</v>
      </c>
      <c r="D377">
        <f t="shared" si="297"/>
        <v>0</v>
      </c>
      <c r="E377">
        <f t="shared" ca="1" si="298"/>
        <v>0</v>
      </c>
      <c r="F377" s="19">
        <f t="shared" si="299"/>
        <v>0</v>
      </c>
      <c r="G377">
        <f t="shared" si="273"/>
        <v>0</v>
      </c>
      <c r="H377">
        <f t="shared" si="274"/>
        <v>0</v>
      </c>
      <c r="I377" s="16">
        <f t="shared" si="300"/>
        <v>0</v>
      </c>
      <c r="J377" s="19">
        <f t="shared" si="301"/>
        <v>0</v>
      </c>
      <c r="K377" s="19"/>
      <c r="L377" s="16">
        <f t="shared" si="275"/>
        <v>0</v>
      </c>
      <c r="M377" s="16">
        <f t="shared" ca="1" si="276"/>
        <v>0</v>
      </c>
      <c r="N377" s="16">
        <f t="shared" si="277"/>
        <v>0</v>
      </c>
      <c r="O377" s="16">
        <f t="shared" si="270"/>
        <v>0</v>
      </c>
      <c r="P377" s="16">
        <f t="shared" si="271"/>
        <v>0</v>
      </c>
      <c r="Q377" s="16">
        <f t="shared" ca="1" si="278"/>
        <v>0</v>
      </c>
      <c r="R377">
        <f t="shared" si="279"/>
        <v>0</v>
      </c>
      <c r="S377" s="16">
        <f t="shared" si="280"/>
        <v>0</v>
      </c>
      <c r="T377" s="21">
        <f t="shared" si="281"/>
        <v>0</v>
      </c>
      <c r="U377" s="16">
        <f t="shared" ca="1" si="282"/>
        <v>0</v>
      </c>
      <c r="V377" s="21">
        <f t="shared" ca="1" si="283"/>
        <v>0</v>
      </c>
      <c r="W377" s="16"/>
      <c r="X377" s="16">
        <f t="shared" si="302"/>
        <v>0</v>
      </c>
      <c r="Y377" s="16">
        <f t="shared" si="269"/>
        <v>0</v>
      </c>
      <c r="Z377" s="19">
        <f t="shared" si="284"/>
        <v>0</v>
      </c>
      <c r="AA377" s="15">
        <f t="shared" si="303"/>
        <v>0</v>
      </c>
      <c r="AB377" s="15">
        <f t="shared" si="304"/>
        <v>0</v>
      </c>
      <c r="AC377" s="15">
        <f t="shared" si="305"/>
        <v>0</v>
      </c>
      <c r="AD377" s="15">
        <f t="shared" si="306"/>
        <v>0</v>
      </c>
      <c r="AE377" s="15">
        <f t="shared" si="307"/>
        <v>0</v>
      </c>
      <c r="AF377" s="19">
        <f t="shared" si="308"/>
        <v>0</v>
      </c>
      <c r="AG377" s="20">
        <f t="shared" si="309"/>
        <v>0</v>
      </c>
      <c r="AH377" s="20"/>
      <c r="AI377" s="16">
        <f t="shared" si="285"/>
        <v>0</v>
      </c>
      <c r="AJ377" s="16">
        <f t="shared" si="321"/>
        <v>0</v>
      </c>
      <c r="AK377" s="16">
        <f t="shared" si="310"/>
        <v>0</v>
      </c>
      <c r="AL377" s="16">
        <f t="shared" ca="1" si="311"/>
        <v>0</v>
      </c>
      <c r="AM377" s="17">
        <f ca="1">IF($F$13,OFFSET(product_specs!$I$5,MIN(10,saving_model!BD377),saving_model!$F$15),0)</f>
        <v>0</v>
      </c>
      <c r="AN377" s="16">
        <f t="shared" si="286"/>
        <v>0</v>
      </c>
      <c r="AO377" s="16">
        <f t="shared" si="320"/>
        <v>0</v>
      </c>
      <c r="AP377" s="16">
        <f t="shared" si="287"/>
        <v>0</v>
      </c>
      <c r="AQ377" s="16">
        <f t="shared" si="312"/>
        <v>0</v>
      </c>
      <c r="AR377" s="16">
        <f t="shared" si="313"/>
        <v>0</v>
      </c>
      <c r="AS377" s="15">
        <f t="shared" si="288"/>
        <v>0</v>
      </c>
      <c r="AT377" s="24">
        <f t="shared" si="289"/>
        <v>0</v>
      </c>
      <c r="AU377" s="15">
        <f t="shared" si="314"/>
        <v>0</v>
      </c>
      <c r="AV377" s="22">
        <f>return!Q361</f>
        <v>4.7361541056678558E-3</v>
      </c>
      <c r="AW377" s="7">
        <f t="shared" si="290"/>
        <v>1.3422723407098889</v>
      </c>
      <c r="AX377" s="7"/>
      <c r="AY377">
        <f t="shared" si="315"/>
        <v>0</v>
      </c>
      <c r="AZ377">
        <f t="shared" si="291"/>
        <v>0</v>
      </c>
      <c r="BA377">
        <f t="shared" si="292"/>
        <v>0</v>
      </c>
      <c r="BB377">
        <f t="shared" si="316"/>
        <v>0</v>
      </c>
      <c r="BD377">
        <f t="shared" si="293"/>
        <v>29</v>
      </c>
      <c r="BE377">
        <f t="shared" si="294"/>
        <v>5</v>
      </c>
      <c r="BF377">
        <f t="shared" si="317"/>
        <v>9.9265281203964051E-5</v>
      </c>
      <c r="BG377">
        <f>VLOOKUP(MIN(120,BH377),mortality!$B$4:$H$106,saving_model!BE377+2,FALSE)</f>
        <v>1.1905332522467056E-3</v>
      </c>
      <c r="BH377">
        <f t="shared" si="295"/>
        <v>49</v>
      </c>
      <c r="BI377" s="8">
        <f t="shared" si="318"/>
        <v>1.6821425527395739E-3</v>
      </c>
      <c r="BJ377" s="6">
        <f>VLOOKUP(saving_model!BD377,lapse!$B$4:$C$134,2,FALSE)</f>
        <v>0.02</v>
      </c>
      <c r="BL377">
        <f>discount_curve!K362</f>
        <v>0.67331928348263292</v>
      </c>
    </row>
    <row r="378" spans="1:64" x14ac:dyDescent="0.55000000000000004">
      <c r="A378">
        <f t="shared" si="319"/>
        <v>356</v>
      </c>
      <c r="B378" s="16">
        <f t="shared" ca="1" si="296"/>
        <v>0</v>
      </c>
      <c r="C378" s="16">
        <f t="shared" si="272"/>
        <v>0</v>
      </c>
      <c r="D378">
        <f t="shared" si="297"/>
        <v>0</v>
      </c>
      <c r="E378">
        <f t="shared" ca="1" si="298"/>
        <v>0</v>
      </c>
      <c r="F378" s="19">
        <f t="shared" si="299"/>
        <v>0</v>
      </c>
      <c r="G378">
        <f t="shared" si="273"/>
        <v>0</v>
      </c>
      <c r="H378">
        <f t="shared" si="274"/>
        <v>0</v>
      </c>
      <c r="I378" s="16">
        <f t="shared" si="300"/>
        <v>0</v>
      </c>
      <c r="J378" s="19">
        <f t="shared" si="301"/>
        <v>0</v>
      </c>
      <c r="K378" s="19"/>
      <c r="L378" s="16">
        <f t="shared" si="275"/>
        <v>0</v>
      </c>
      <c r="M378" s="16">
        <f t="shared" ca="1" si="276"/>
        <v>0</v>
      </c>
      <c r="N378" s="16">
        <f t="shared" si="277"/>
        <v>0</v>
      </c>
      <c r="O378" s="16">
        <f t="shared" si="270"/>
        <v>0</v>
      </c>
      <c r="P378" s="16">
        <f t="shared" si="271"/>
        <v>0</v>
      </c>
      <c r="Q378" s="16">
        <f t="shared" ca="1" si="278"/>
        <v>0</v>
      </c>
      <c r="R378">
        <f t="shared" si="279"/>
        <v>0</v>
      </c>
      <c r="S378" s="16">
        <f t="shared" si="280"/>
        <v>0</v>
      </c>
      <c r="T378" s="21">
        <f t="shared" si="281"/>
        <v>0</v>
      </c>
      <c r="U378" s="16">
        <f t="shared" ca="1" si="282"/>
        <v>0</v>
      </c>
      <c r="V378" s="21">
        <f t="shared" ca="1" si="283"/>
        <v>0</v>
      </c>
      <c r="W378" s="16"/>
      <c r="X378" s="16">
        <f t="shared" si="302"/>
        <v>0</v>
      </c>
      <c r="Y378" s="16">
        <f t="shared" si="269"/>
        <v>0</v>
      </c>
      <c r="Z378" s="19">
        <f t="shared" si="284"/>
        <v>0</v>
      </c>
      <c r="AA378" s="15">
        <f t="shared" si="303"/>
        <v>0</v>
      </c>
      <c r="AB378" s="15">
        <f t="shared" si="304"/>
        <v>0</v>
      </c>
      <c r="AC378" s="15">
        <f t="shared" si="305"/>
        <v>0</v>
      </c>
      <c r="AD378" s="15">
        <f t="shared" si="306"/>
        <v>0</v>
      </c>
      <c r="AE378" s="15">
        <f t="shared" si="307"/>
        <v>0</v>
      </c>
      <c r="AF378" s="19">
        <f t="shared" si="308"/>
        <v>0</v>
      </c>
      <c r="AG378" s="20">
        <f t="shared" si="309"/>
        <v>0</v>
      </c>
      <c r="AH378" s="20"/>
      <c r="AI378" s="16">
        <f t="shared" si="285"/>
        <v>0</v>
      </c>
      <c r="AJ378" s="16">
        <f t="shared" si="321"/>
        <v>0</v>
      </c>
      <c r="AK378" s="16">
        <f t="shared" si="310"/>
        <v>0</v>
      </c>
      <c r="AL378" s="16">
        <f t="shared" ca="1" si="311"/>
        <v>0</v>
      </c>
      <c r="AM378" s="17">
        <f ca="1">IF($F$13,OFFSET(product_specs!$I$5,MIN(10,saving_model!BD378),saving_model!$F$15),0)</f>
        <v>0</v>
      </c>
      <c r="AN378" s="16">
        <f t="shared" si="286"/>
        <v>0</v>
      </c>
      <c r="AO378" s="16">
        <f t="shared" si="320"/>
        <v>0</v>
      </c>
      <c r="AP378" s="16">
        <f t="shared" si="287"/>
        <v>0</v>
      </c>
      <c r="AQ378" s="16">
        <f t="shared" si="312"/>
        <v>0</v>
      </c>
      <c r="AR378" s="16">
        <f t="shared" si="313"/>
        <v>0</v>
      </c>
      <c r="AS378" s="15">
        <f t="shared" si="288"/>
        <v>0</v>
      </c>
      <c r="AT378" s="24">
        <f t="shared" si="289"/>
        <v>0</v>
      </c>
      <c r="AU378" s="15">
        <f t="shared" si="314"/>
        <v>0</v>
      </c>
      <c r="AV378" s="22">
        <f>return!Q362</f>
        <v>-3.0395509087464134E-3</v>
      </c>
      <c r="AW378" s="7">
        <f t="shared" si="290"/>
        <v>1.3433858067763405</v>
      </c>
      <c r="AX378" s="7"/>
      <c r="AY378">
        <f t="shared" si="315"/>
        <v>0</v>
      </c>
      <c r="AZ378">
        <f t="shared" si="291"/>
        <v>0</v>
      </c>
      <c r="BA378">
        <f t="shared" si="292"/>
        <v>0</v>
      </c>
      <c r="BB378">
        <f t="shared" si="316"/>
        <v>0</v>
      </c>
      <c r="BD378">
        <f t="shared" si="293"/>
        <v>29</v>
      </c>
      <c r="BE378">
        <f t="shared" si="294"/>
        <v>5</v>
      </c>
      <c r="BF378">
        <f t="shared" si="317"/>
        <v>9.9265281203964051E-5</v>
      </c>
      <c r="BG378">
        <f>VLOOKUP(MIN(120,BH378),mortality!$B$4:$H$106,saving_model!BE378+2,FALSE)</f>
        <v>1.1905332522467056E-3</v>
      </c>
      <c r="BH378">
        <f t="shared" si="295"/>
        <v>49</v>
      </c>
      <c r="BI378" s="8">
        <f t="shared" si="318"/>
        <v>1.6821425527395739E-3</v>
      </c>
      <c r="BJ378" s="6">
        <f>VLOOKUP(saving_model!BD378,lapse!$B$4:$C$134,2,FALSE)</f>
        <v>0.02</v>
      </c>
      <c r="BL378">
        <f>discount_curve!K363</f>
        <v>0.67256949907314867</v>
      </c>
    </row>
    <row r="379" spans="1:64" x14ac:dyDescent="0.55000000000000004">
      <c r="A379">
        <f t="shared" si="319"/>
        <v>357</v>
      </c>
      <c r="B379" s="16">
        <f t="shared" ca="1" si="296"/>
        <v>0</v>
      </c>
      <c r="C379" s="16">
        <f t="shared" si="272"/>
        <v>0</v>
      </c>
      <c r="D379">
        <f t="shared" si="297"/>
        <v>0</v>
      </c>
      <c r="E379">
        <f t="shared" ca="1" si="298"/>
        <v>0</v>
      </c>
      <c r="F379" s="19">
        <f t="shared" si="299"/>
        <v>0</v>
      </c>
      <c r="G379">
        <f t="shared" si="273"/>
        <v>0</v>
      </c>
      <c r="H379">
        <f t="shared" si="274"/>
        <v>0</v>
      </c>
      <c r="I379" s="16">
        <f t="shared" si="300"/>
        <v>0</v>
      </c>
      <c r="J379" s="19">
        <f t="shared" si="301"/>
        <v>0</v>
      </c>
      <c r="K379" s="19"/>
      <c r="L379" s="16">
        <f t="shared" si="275"/>
        <v>0</v>
      </c>
      <c r="M379" s="16">
        <f t="shared" ca="1" si="276"/>
        <v>0</v>
      </c>
      <c r="N379" s="16">
        <f t="shared" si="277"/>
        <v>0</v>
      </c>
      <c r="O379" s="16">
        <f t="shared" si="270"/>
        <v>0</v>
      </c>
      <c r="P379" s="16">
        <f t="shared" si="271"/>
        <v>0</v>
      </c>
      <c r="Q379" s="16">
        <f t="shared" ca="1" si="278"/>
        <v>0</v>
      </c>
      <c r="R379">
        <f t="shared" si="279"/>
        <v>0</v>
      </c>
      <c r="S379" s="16">
        <f t="shared" si="280"/>
        <v>0</v>
      </c>
      <c r="T379" s="21">
        <f t="shared" si="281"/>
        <v>0</v>
      </c>
      <c r="U379" s="16">
        <f t="shared" ca="1" si="282"/>
        <v>0</v>
      </c>
      <c r="V379" s="21">
        <f t="shared" ca="1" si="283"/>
        <v>0</v>
      </c>
      <c r="W379" s="16"/>
      <c r="X379" s="16">
        <f t="shared" si="302"/>
        <v>0</v>
      </c>
      <c r="Y379" s="16">
        <f t="shared" si="269"/>
        <v>0</v>
      </c>
      <c r="Z379" s="19">
        <f t="shared" si="284"/>
        <v>0</v>
      </c>
      <c r="AA379" s="15">
        <f t="shared" si="303"/>
        <v>0</v>
      </c>
      <c r="AB379" s="15">
        <f t="shared" si="304"/>
        <v>0</v>
      </c>
      <c r="AC379" s="15">
        <f t="shared" si="305"/>
        <v>0</v>
      </c>
      <c r="AD379" s="15">
        <f t="shared" si="306"/>
        <v>0</v>
      </c>
      <c r="AE379" s="15">
        <f t="shared" si="307"/>
        <v>0</v>
      </c>
      <c r="AF379" s="19">
        <f t="shared" si="308"/>
        <v>0</v>
      </c>
      <c r="AG379" s="20">
        <f t="shared" si="309"/>
        <v>0</v>
      </c>
      <c r="AH379" s="20"/>
      <c r="AI379" s="16">
        <f t="shared" si="285"/>
        <v>0</v>
      </c>
      <c r="AJ379" s="16">
        <f t="shared" si="321"/>
        <v>0</v>
      </c>
      <c r="AK379" s="16">
        <f t="shared" si="310"/>
        <v>0</v>
      </c>
      <c r="AL379" s="16">
        <f t="shared" ca="1" si="311"/>
        <v>0</v>
      </c>
      <c r="AM379" s="17">
        <f ca="1">IF($F$13,OFFSET(product_specs!$I$5,MIN(10,saving_model!BD379),saving_model!$F$15),0)</f>
        <v>0</v>
      </c>
      <c r="AN379" s="16">
        <f t="shared" si="286"/>
        <v>0</v>
      </c>
      <c r="AO379" s="16">
        <f t="shared" si="320"/>
        <v>0</v>
      </c>
      <c r="AP379" s="16">
        <f t="shared" si="287"/>
        <v>0</v>
      </c>
      <c r="AQ379" s="16">
        <f t="shared" si="312"/>
        <v>0</v>
      </c>
      <c r="AR379" s="16">
        <f t="shared" si="313"/>
        <v>0</v>
      </c>
      <c r="AS379" s="15">
        <f t="shared" si="288"/>
        <v>0</v>
      </c>
      <c r="AT379" s="24">
        <f t="shared" si="289"/>
        <v>0</v>
      </c>
      <c r="AU379" s="15">
        <f t="shared" si="314"/>
        <v>0</v>
      </c>
      <c r="AV379" s="22">
        <f>return!Q363</f>
        <v>-7.553190990451264E-3</v>
      </c>
      <c r="AW379" s="7">
        <f t="shared" si="290"/>
        <v>1.3445001965053331</v>
      </c>
      <c r="AX379" s="7"/>
      <c r="AY379">
        <f t="shared" si="315"/>
        <v>0</v>
      </c>
      <c r="AZ379">
        <f t="shared" si="291"/>
        <v>0</v>
      </c>
      <c r="BA379">
        <f t="shared" si="292"/>
        <v>0</v>
      </c>
      <c r="BB379">
        <f t="shared" si="316"/>
        <v>0</v>
      </c>
      <c r="BD379">
        <f t="shared" si="293"/>
        <v>29</v>
      </c>
      <c r="BE379">
        <f t="shared" si="294"/>
        <v>5</v>
      </c>
      <c r="BF379">
        <f t="shared" si="317"/>
        <v>9.9265281203964051E-5</v>
      </c>
      <c r="BG379">
        <f>VLOOKUP(MIN(120,BH379),mortality!$B$4:$H$106,saving_model!BE379+2,FALSE)</f>
        <v>1.1905332522467056E-3</v>
      </c>
      <c r="BH379">
        <f t="shared" si="295"/>
        <v>49</v>
      </c>
      <c r="BI379" s="8">
        <f t="shared" si="318"/>
        <v>1.6821425527395739E-3</v>
      </c>
      <c r="BJ379" s="6">
        <f>VLOOKUP(saving_model!BD379,lapse!$B$4:$C$134,2,FALSE)</f>
        <v>0.02</v>
      </c>
      <c r="BL379">
        <f>discount_curve!K364</f>
        <v>0.67182054959691895</v>
      </c>
    </row>
    <row r="380" spans="1:64" x14ac:dyDescent="0.55000000000000004">
      <c r="A380">
        <f t="shared" si="319"/>
        <v>358</v>
      </c>
      <c r="B380" s="16">
        <f t="shared" ca="1" si="296"/>
        <v>0</v>
      </c>
      <c r="C380" s="16">
        <f t="shared" si="272"/>
        <v>0</v>
      </c>
      <c r="D380">
        <f t="shared" si="297"/>
        <v>0</v>
      </c>
      <c r="E380">
        <f t="shared" ca="1" si="298"/>
        <v>0</v>
      </c>
      <c r="F380" s="19">
        <f t="shared" si="299"/>
        <v>0</v>
      </c>
      <c r="G380">
        <f t="shared" si="273"/>
        <v>0</v>
      </c>
      <c r="H380">
        <f t="shared" si="274"/>
        <v>0</v>
      </c>
      <c r="I380" s="16">
        <f t="shared" si="300"/>
        <v>0</v>
      </c>
      <c r="J380" s="19">
        <f t="shared" si="301"/>
        <v>0</v>
      </c>
      <c r="K380" s="19"/>
      <c r="L380" s="16">
        <f t="shared" si="275"/>
        <v>0</v>
      </c>
      <c r="M380" s="16">
        <f t="shared" ca="1" si="276"/>
        <v>0</v>
      </c>
      <c r="N380" s="16">
        <f t="shared" si="277"/>
        <v>0</v>
      </c>
      <c r="O380" s="16">
        <f t="shared" si="270"/>
        <v>0</v>
      </c>
      <c r="P380" s="16">
        <f t="shared" si="271"/>
        <v>0</v>
      </c>
      <c r="Q380" s="16">
        <f t="shared" ca="1" si="278"/>
        <v>0</v>
      </c>
      <c r="R380">
        <f t="shared" si="279"/>
        <v>0</v>
      </c>
      <c r="S380" s="16">
        <f t="shared" si="280"/>
        <v>0</v>
      </c>
      <c r="T380" s="21">
        <f t="shared" si="281"/>
        <v>0</v>
      </c>
      <c r="U380" s="16">
        <f t="shared" ca="1" si="282"/>
        <v>0</v>
      </c>
      <c r="V380" s="21">
        <f t="shared" ca="1" si="283"/>
        <v>0</v>
      </c>
      <c r="W380" s="16"/>
      <c r="X380" s="16">
        <f t="shared" si="302"/>
        <v>0</v>
      </c>
      <c r="Y380" s="16">
        <f t="shared" si="269"/>
        <v>0</v>
      </c>
      <c r="Z380" s="19">
        <f t="shared" si="284"/>
        <v>0</v>
      </c>
      <c r="AA380" s="15">
        <f t="shared" si="303"/>
        <v>0</v>
      </c>
      <c r="AB380" s="15">
        <f t="shared" si="304"/>
        <v>0</v>
      </c>
      <c r="AC380" s="15">
        <f t="shared" si="305"/>
        <v>0</v>
      </c>
      <c r="AD380" s="15">
        <f t="shared" si="306"/>
        <v>0</v>
      </c>
      <c r="AE380" s="15">
        <f t="shared" si="307"/>
        <v>0</v>
      </c>
      <c r="AF380" s="19">
        <f t="shared" si="308"/>
        <v>0</v>
      </c>
      <c r="AG380" s="20">
        <f t="shared" si="309"/>
        <v>0</v>
      </c>
      <c r="AH380" s="20"/>
      <c r="AI380" s="16">
        <f t="shared" si="285"/>
        <v>0</v>
      </c>
      <c r="AJ380" s="16">
        <f t="shared" si="321"/>
        <v>0</v>
      </c>
      <c r="AK380" s="16">
        <f t="shared" si="310"/>
        <v>0</v>
      </c>
      <c r="AL380" s="16">
        <f t="shared" ca="1" si="311"/>
        <v>0</v>
      </c>
      <c r="AM380" s="17">
        <f ca="1">IF($F$13,OFFSET(product_specs!$I$5,MIN(10,saving_model!BD380),saving_model!$F$15),0)</f>
        <v>0</v>
      </c>
      <c r="AN380" s="16">
        <f t="shared" si="286"/>
        <v>0</v>
      </c>
      <c r="AO380" s="16">
        <f t="shared" si="320"/>
        <v>0</v>
      </c>
      <c r="AP380" s="16">
        <f t="shared" si="287"/>
        <v>0</v>
      </c>
      <c r="AQ380" s="16">
        <f t="shared" si="312"/>
        <v>0</v>
      </c>
      <c r="AR380" s="16">
        <f t="shared" si="313"/>
        <v>0</v>
      </c>
      <c r="AS380" s="15">
        <f t="shared" si="288"/>
        <v>0</v>
      </c>
      <c r="AT380" s="24">
        <f t="shared" si="289"/>
        <v>0</v>
      </c>
      <c r="AU380" s="15">
        <f t="shared" si="314"/>
        <v>0</v>
      </c>
      <c r="AV380" s="22">
        <f>return!Q364</f>
        <v>9.1012787027988651E-3</v>
      </c>
      <c r="AW380" s="7">
        <f t="shared" si="290"/>
        <v>1.3456155106630803</v>
      </c>
      <c r="AX380" s="7"/>
      <c r="AY380">
        <f t="shared" si="315"/>
        <v>0</v>
      </c>
      <c r="AZ380">
        <f t="shared" si="291"/>
        <v>0</v>
      </c>
      <c r="BA380">
        <f t="shared" si="292"/>
        <v>0</v>
      </c>
      <c r="BB380">
        <f t="shared" si="316"/>
        <v>0</v>
      </c>
      <c r="BD380">
        <f t="shared" si="293"/>
        <v>29</v>
      </c>
      <c r="BE380">
        <f t="shared" si="294"/>
        <v>5</v>
      </c>
      <c r="BF380">
        <f t="shared" si="317"/>
        <v>9.9265281203964051E-5</v>
      </c>
      <c r="BG380">
        <f>VLOOKUP(MIN(120,BH380),mortality!$B$4:$H$106,saving_model!BE380+2,FALSE)</f>
        <v>1.1905332522467056E-3</v>
      </c>
      <c r="BH380">
        <f t="shared" si="295"/>
        <v>49</v>
      </c>
      <c r="BI380" s="8">
        <f t="shared" si="318"/>
        <v>1.6821425527395739E-3</v>
      </c>
      <c r="BJ380" s="6">
        <f>VLOOKUP(saving_model!BD380,lapse!$B$4:$C$134,2,FALSE)</f>
        <v>0.02</v>
      </c>
      <c r="BL380">
        <f>discount_curve!K365</f>
        <v>0.67107243412419171</v>
      </c>
    </row>
    <row r="381" spans="1:64" x14ac:dyDescent="0.55000000000000004">
      <c r="A381">
        <f t="shared" si="319"/>
        <v>359</v>
      </c>
      <c r="B381" s="16">
        <f t="shared" ca="1" si="296"/>
        <v>0</v>
      </c>
      <c r="C381" s="16">
        <f t="shared" si="272"/>
        <v>0</v>
      </c>
      <c r="D381">
        <f t="shared" si="297"/>
        <v>0</v>
      </c>
      <c r="E381">
        <f t="shared" ca="1" si="298"/>
        <v>0</v>
      </c>
      <c r="F381" s="19">
        <f t="shared" si="299"/>
        <v>0</v>
      </c>
      <c r="G381">
        <f t="shared" si="273"/>
        <v>0</v>
      </c>
      <c r="H381">
        <f t="shared" si="274"/>
        <v>0</v>
      </c>
      <c r="I381" s="16">
        <f t="shared" si="300"/>
        <v>0</v>
      </c>
      <c r="J381" s="19">
        <f t="shared" si="301"/>
        <v>0</v>
      </c>
      <c r="K381" s="19"/>
      <c r="L381" s="16">
        <f t="shared" si="275"/>
        <v>0</v>
      </c>
      <c r="M381" s="16">
        <f t="shared" ca="1" si="276"/>
        <v>0</v>
      </c>
      <c r="N381" s="16">
        <f t="shared" si="277"/>
        <v>0</v>
      </c>
      <c r="O381" s="16">
        <f t="shared" si="270"/>
        <v>0</v>
      </c>
      <c r="P381" s="16">
        <f t="shared" si="271"/>
        <v>0</v>
      </c>
      <c r="Q381" s="16">
        <f t="shared" ca="1" si="278"/>
        <v>0</v>
      </c>
      <c r="R381">
        <f t="shared" si="279"/>
        <v>0</v>
      </c>
      <c r="S381" s="16">
        <f t="shared" si="280"/>
        <v>0</v>
      </c>
      <c r="T381" s="21">
        <f t="shared" si="281"/>
        <v>0</v>
      </c>
      <c r="U381" s="16">
        <f t="shared" ca="1" si="282"/>
        <v>0</v>
      </c>
      <c r="V381" s="21">
        <f t="shared" ca="1" si="283"/>
        <v>0</v>
      </c>
      <c r="W381" s="16"/>
      <c r="X381" s="16">
        <f t="shared" si="302"/>
        <v>0</v>
      </c>
      <c r="Y381" s="16">
        <f t="shared" si="269"/>
        <v>0</v>
      </c>
      <c r="Z381" s="19">
        <f t="shared" si="284"/>
        <v>0</v>
      </c>
      <c r="AA381" s="15">
        <f t="shared" si="303"/>
        <v>0</v>
      </c>
      <c r="AB381" s="15">
        <f t="shared" si="304"/>
        <v>0</v>
      </c>
      <c r="AC381" s="15">
        <f t="shared" si="305"/>
        <v>0</v>
      </c>
      <c r="AD381" s="15">
        <f t="shared" si="306"/>
        <v>0</v>
      </c>
      <c r="AE381" s="15">
        <f t="shared" si="307"/>
        <v>0</v>
      </c>
      <c r="AF381" s="19">
        <f t="shared" si="308"/>
        <v>0</v>
      </c>
      <c r="AG381" s="20">
        <f t="shared" si="309"/>
        <v>0</v>
      </c>
      <c r="AH381" s="20"/>
      <c r="AI381" s="16">
        <f t="shared" si="285"/>
        <v>0</v>
      </c>
      <c r="AJ381" s="16">
        <f t="shared" si="321"/>
        <v>0</v>
      </c>
      <c r="AK381" s="16">
        <f t="shared" si="310"/>
        <v>0</v>
      </c>
      <c r="AL381" s="16">
        <f t="shared" ca="1" si="311"/>
        <v>0</v>
      </c>
      <c r="AM381" s="17">
        <f ca="1">IF($F$13,OFFSET(product_specs!$I$5,MIN(10,saving_model!BD381),saving_model!$F$15),0)</f>
        <v>0</v>
      </c>
      <c r="AN381" s="16">
        <f t="shared" si="286"/>
        <v>0</v>
      </c>
      <c r="AO381" s="16">
        <f t="shared" si="320"/>
        <v>0</v>
      </c>
      <c r="AP381" s="16">
        <f t="shared" si="287"/>
        <v>0</v>
      </c>
      <c r="AQ381" s="16">
        <f t="shared" si="312"/>
        <v>0</v>
      </c>
      <c r="AR381" s="16">
        <f t="shared" si="313"/>
        <v>0</v>
      </c>
      <c r="AS381" s="15">
        <f t="shared" si="288"/>
        <v>0</v>
      </c>
      <c r="AT381" s="24">
        <f t="shared" si="289"/>
        <v>0</v>
      </c>
      <c r="AU381" s="15">
        <f t="shared" si="314"/>
        <v>0</v>
      </c>
      <c r="AV381" s="22">
        <f>return!Q365</f>
        <v>-2.1510610133769204E-3</v>
      </c>
      <c r="AW381" s="7">
        <f t="shared" si="290"/>
        <v>1.3467317500164306</v>
      </c>
      <c r="AX381" s="7"/>
      <c r="AY381">
        <f t="shared" si="315"/>
        <v>0</v>
      </c>
      <c r="AZ381">
        <f t="shared" si="291"/>
        <v>0</v>
      </c>
      <c r="BA381">
        <f t="shared" si="292"/>
        <v>0</v>
      </c>
      <c r="BB381">
        <f t="shared" si="316"/>
        <v>0</v>
      </c>
      <c r="BD381">
        <f t="shared" si="293"/>
        <v>29</v>
      </c>
      <c r="BE381">
        <f t="shared" si="294"/>
        <v>5</v>
      </c>
      <c r="BF381">
        <f t="shared" si="317"/>
        <v>9.9265281203964051E-5</v>
      </c>
      <c r="BG381">
        <f>VLOOKUP(MIN(120,BH381),mortality!$B$4:$H$106,saving_model!BE381+2,FALSE)</f>
        <v>1.1905332522467056E-3</v>
      </c>
      <c r="BH381">
        <f t="shared" si="295"/>
        <v>49</v>
      </c>
      <c r="BI381" s="8">
        <f t="shared" si="318"/>
        <v>1.6821425527395739E-3</v>
      </c>
      <c r="BJ381" s="6">
        <f>VLOOKUP(saving_model!BD381,lapse!$B$4:$C$134,2,FALSE)</f>
        <v>0.02</v>
      </c>
      <c r="BL381">
        <f>discount_curve!K366</f>
        <v>0.6703251517262504</v>
      </c>
    </row>
    <row r="382" spans="1:64" x14ac:dyDescent="0.55000000000000004">
      <c r="A382">
        <f t="shared" si="319"/>
        <v>360</v>
      </c>
      <c r="B382" s="16">
        <f t="shared" ca="1" si="296"/>
        <v>0</v>
      </c>
      <c r="C382" s="16">
        <f t="shared" si="272"/>
        <v>0</v>
      </c>
      <c r="D382">
        <f t="shared" si="297"/>
        <v>0</v>
      </c>
      <c r="E382">
        <f t="shared" ca="1" si="298"/>
        <v>0</v>
      </c>
      <c r="F382" s="19">
        <f t="shared" si="299"/>
        <v>0</v>
      </c>
      <c r="G382">
        <f t="shared" si="273"/>
        <v>0</v>
      </c>
      <c r="H382">
        <f t="shared" si="274"/>
        <v>0</v>
      </c>
      <c r="I382" s="16">
        <f t="shared" si="300"/>
        <v>0</v>
      </c>
      <c r="J382" s="19">
        <f t="shared" si="301"/>
        <v>0</v>
      </c>
      <c r="K382" s="19"/>
      <c r="L382" s="16">
        <f t="shared" si="275"/>
        <v>0</v>
      </c>
      <c r="M382" s="16">
        <f t="shared" ca="1" si="276"/>
        <v>0</v>
      </c>
      <c r="N382" s="16">
        <f t="shared" si="277"/>
        <v>0</v>
      </c>
      <c r="O382" s="16">
        <f t="shared" si="270"/>
        <v>0</v>
      </c>
      <c r="P382" s="16">
        <f t="shared" si="271"/>
        <v>0</v>
      </c>
      <c r="Q382" s="16">
        <f t="shared" ca="1" si="278"/>
        <v>0</v>
      </c>
      <c r="R382">
        <f t="shared" si="279"/>
        <v>0</v>
      </c>
      <c r="S382" s="16">
        <f t="shared" si="280"/>
        <v>0</v>
      </c>
      <c r="T382" s="21">
        <f t="shared" si="281"/>
        <v>0</v>
      </c>
      <c r="U382" s="16">
        <f t="shared" ca="1" si="282"/>
        <v>0</v>
      </c>
      <c r="V382" s="21">
        <f t="shared" ca="1" si="283"/>
        <v>0</v>
      </c>
      <c r="W382" s="16"/>
      <c r="X382" s="16">
        <f t="shared" si="302"/>
        <v>0</v>
      </c>
      <c r="Y382" s="16">
        <f t="shared" si="269"/>
        <v>0</v>
      </c>
      <c r="Z382" s="19">
        <f t="shared" si="284"/>
        <v>0</v>
      </c>
      <c r="AA382" s="15">
        <f t="shared" si="303"/>
        <v>0</v>
      </c>
      <c r="AB382" s="15">
        <f t="shared" si="304"/>
        <v>0</v>
      </c>
      <c r="AC382" s="15">
        <f t="shared" si="305"/>
        <v>0</v>
      </c>
      <c r="AD382" s="15">
        <f t="shared" si="306"/>
        <v>0</v>
      </c>
      <c r="AE382" s="15">
        <f t="shared" si="307"/>
        <v>0</v>
      </c>
      <c r="AF382" s="19">
        <f t="shared" si="308"/>
        <v>0</v>
      </c>
      <c r="AG382" s="20">
        <f t="shared" si="309"/>
        <v>0</v>
      </c>
      <c r="AH382" s="20"/>
      <c r="AI382" s="16">
        <f t="shared" si="285"/>
        <v>0</v>
      </c>
      <c r="AJ382" s="16">
        <f t="shared" si="321"/>
        <v>0</v>
      </c>
      <c r="AK382" s="16">
        <f t="shared" si="310"/>
        <v>0</v>
      </c>
      <c r="AL382" s="16">
        <f t="shared" ca="1" si="311"/>
        <v>0</v>
      </c>
      <c r="AM382" s="17">
        <f ca="1">IF($F$13,OFFSET(product_specs!$I$5,MIN(10,saving_model!BD382),saving_model!$F$15),0)</f>
        <v>0</v>
      </c>
      <c r="AN382" s="16">
        <f t="shared" si="286"/>
        <v>0</v>
      </c>
      <c r="AO382" s="16">
        <f t="shared" si="320"/>
        <v>0</v>
      </c>
      <c r="AP382" s="16">
        <f t="shared" si="287"/>
        <v>0</v>
      </c>
      <c r="AQ382" s="16">
        <f t="shared" si="312"/>
        <v>0</v>
      </c>
      <c r="AR382" s="16">
        <f t="shared" si="313"/>
        <v>0</v>
      </c>
      <c r="AS382" s="15">
        <f t="shared" si="288"/>
        <v>0</v>
      </c>
      <c r="AT382" s="24">
        <f t="shared" si="289"/>
        <v>0</v>
      </c>
      <c r="AU382" s="15">
        <f t="shared" si="314"/>
        <v>0</v>
      </c>
      <c r="AV382" s="22">
        <f>return!Q366</f>
        <v>-4.1556819036127068E-3</v>
      </c>
      <c r="AW382" s="7">
        <f t="shared" si="290"/>
        <v>1.3478489153328694</v>
      </c>
      <c r="AX382" s="7"/>
      <c r="AY382">
        <f t="shared" si="315"/>
        <v>0</v>
      </c>
      <c r="AZ382">
        <f t="shared" si="291"/>
        <v>0</v>
      </c>
      <c r="BA382">
        <f t="shared" si="292"/>
        <v>0</v>
      </c>
      <c r="BB382">
        <f t="shared" si="316"/>
        <v>0</v>
      </c>
      <c r="BD382">
        <f t="shared" si="293"/>
        <v>30</v>
      </c>
      <c r="BE382">
        <f t="shared" si="294"/>
        <v>5</v>
      </c>
      <c r="BF382">
        <f t="shared" si="317"/>
        <v>1.053453048159847E-4</v>
      </c>
      <c r="BG382">
        <f>VLOOKUP(MIN(120,BH382),mortality!$B$4:$H$106,saving_model!BE382+2,FALSE)</f>
        <v>1.2634114711355332E-3</v>
      </c>
      <c r="BH382">
        <f t="shared" si="295"/>
        <v>50</v>
      </c>
      <c r="BI382" s="8">
        <f t="shared" si="318"/>
        <v>1.6821425527395739E-3</v>
      </c>
      <c r="BJ382" s="6">
        <f>VLOOKUP(saving_model!BD382,lapse!$B$4:$C$134,2,FALSE)</f>
        <v>0.02</v>
      </c>
      <c r="BL382">
        <f>discount_curve!K367</f>
        <v>0.67076902802954907</v>
      </c>
    </row>
    <row r="383" spans="1:64" x14ac:dyDescent="0.55000000000000004">
      <c r="A383">
        <f t="shared" si="319"/>
        <v>361</v>
      </c>
      <c r="B383" s="16">
        <f t="shared" ca="1" si="296"/>
        <v>0</v>
      </c>
      <c r="C383" s="16">
        <f t="shared" si="272"/>
        <v>0</v>
      </c>
      <c r="D383">
        <f t="shared" si="297"/>
        <v>0</v>
      </c>
      <c r="E383">
        <f t="shared" ca="1" si="298"/>
        <v>0</v>
      </c>
      <c r="F383" s="19">
        <f t="shared" si="299"/>
        <v>0</v>
      </c>
      <c r="G383">
        <f t="shared" si="273"/>
        <v>0</v>
      </c>
      <c r="H383">
        <f t="shared" si="274"/>
        <v>0</v>
      </c>
      <c r="I383" s="16">
        <f t="shared" si="300"/>
        <v>0</v>
      </c>
      <c r="J383" s="19">
        <f t="shared" si="301"/>
        <v>0</v>
      </c>
      <c r="K383" s="19"/>
      <c r="L383" s="16">
        <f t="shared" si="275"/>
        <v>0</v>
      </c>
      <c r="M383" s="16">
        <f t="shared" ca="1" si="276"/>
        <v>0</v>
      </c>
      <c r="N383" s="16">
        <f t="shared" si="277"/>
        <v>0</v>
      </c>
      <c r="O383" s="16">
        <f t="shared" si="270"/>
        <v>0</v>
      </c>
      <c r="P383" s="16">
        <f t="shared" si="271"/>
        <v>0</v>
      </c>
      <c r="Q383" s="16">
        <f t="shared" ca="1" si="278"/>
        <v>0</v>
      </c>
      <c r="R383">
        <f t="shared" si="279"/>
        <v>0</v>
      </c>
      <c r="S383" s="16">
        <f t="shared" si="280"/>
        <v>0</v>
      </c>
      <c r="T383" s="21">
        <f t="shared" si="281"/>
        <v>0</v>
      </c>
      <c r="U383" s="16">
        <f t="shared" ca="1" si="282"/>
        <v>0</v>
      </c>
      <c r="V383" s="21">
        <f t="shared" ca="1" si="283"/>
        <v>0</v>
      </c>
      <c r="W383" s="16"/>
      <c r="X383" s="16">
        <f t="shared" si="302"/>
        <v>0</v>
      </c>
      <c r="Y383" s="16">
        <f t="shared" si="269"/>
        <v>0</v>
      </c>
      <c r="Z383" s="19">
        <f t="shared" si="284"/>
        <v>0</v>
      </c>
      <c r="AA383" s="15">
        <f t="shared" si="303"/>
        <v>0</v>
      </c>
      <c r="AB383" s="15">
        <f t="shared" si="304"/>
        <v>0</v>
      </c>
      <c r="AC383" s="15">
        <f t="shared" si="305"/>
        <v>0</v>
      </c>
      <c r="AD383" s="15">
        <f t="shared" si="306"/>
        <v>0</v>
      </c>
      <c r="AE383" s="15">
        <f t="shared" si="307"/>
        <v>0</v>
      </c>
      <c r="AF383" s="19">
        <f t="shared" si="308"/>
        <v>0</v>
      </c>
      <c r="AG383" s="20">
        <f t="shared" si="309"/>
        <v>0</v>
      </c>
      <c r="AH383" s="20"/>
      <c r="AI383" s="16">
        <f t="shared" si="285"/>
        <v>0</v>
      </c>
      <c r="AJ383" s="16">
        <f t="shared" si="321"/>
        <v>0</v>
      </c>
      <c r="AK383" s="16">
        <f t="shared" si="310"/>
        <v>0</v>
      </c>
      <c r="AL383" s="16">
        <f t="shared" ca="1" si="311"/>
        <v>0</v>
      </c>
      <c r="AM383" s="17">
        <f ca="1">IF($F$13,OFFSET(product_specs!$I$5,MIN(10,saving_model!BD383),saving_model!$F$15),0)</f>
        <v>0</v>
      </c>
      <c r="AN383" s="16">
        <f t="shared" si="286"/>
        <v>0</v>
      </c>
      <c r="AO383" s="16">
        <f t="shared" si="320"/>
        <v>0</v>
      </c>
      <c r="AP383" s="16">
        <f t="shared" si="287"/>
        <v>0</v>
      </c>
      <c r="AQ383" s="16">
        <f t="shared" si="312"/>
        <v>0</v>
      </c>
      <c r="AR383" s="16">
        <f t="shared" si="313"/>
        <v>0</v>
      </c>
      <c r="AS383" s="15">
        <f t="shared" si="288"/>
        <v>0</v>
      </c>
      <c r="AT383" s="24">
        <f t="shared" si="289"/>
        <v>0</v>
      </c>
      <c r="AU383" s="15">
        <f t="shared" si="314"/>
        <v>0</v>
      </c>
      <c r="AV383" s="22">
        <f>return!Q367</f>
        <v>1.3155903956975967E-2</v>
      </c>
      <c r="AW383" s="7">
        <f t="shared" si="290"/>
        <v>1.3489670073805182</v>
      </c>
      <c r="AX383" s="7"/>
      <c r="AY383">
        <f t="shared" si="315"/>
        <v>0</v>
      </c>
      <c r="AZ383">
        <f t="shared" si="291"/>
        <v>0</v>
      </c>
      <c r="BA383">
        <f t="shared" si="292"/>
        <v>0</v>
      </c>
      <c r="BB383">
        <f t="shared" si="316"/>
        <v>0</v>
      </c>
      <c r="BD383">
        <f t="shared" si="293"/>
        <v>30</v>
      </c>
      <c r="BE383">
        <f t="shared" si="294"/>
        <v>5</v>
      </c>
      <c r="BF383">
        <f t="shared" si="317"/>
        <v>1.053453048159847E-4</v>
      </c>
      <c r="BG383">
        <f>VLOOKUP(MIN(120,BH383),mortality!$B$4:$H$106,saving_model!BE383+2,FALSE)</f>
        <v>1.2634114711355332E-3</v>
      </c>
      <c r="BH383">
        <f t="shared" si="295"/>
        <v>50</v>
      </c>
      <c r="BI383" s="8">
        <f t="shared" si="318"/>
        <v>1.6821425527395739E-3</v>
      </c>
      <c r="BJ383" s="6">
        <f>VLOOKUP(saving_model!BD383,lapse!$B$4:$C$134,2,FALSE)</f>
        <v>0.02</v>
      </c>
      <c r="BL383">
        <f>discount_curve!K368</f>
        <v>0.6700253892166701</v>
      </c>
    </row>
    <row r="384" spans="1:64" x14ac:dyDescent="0.55000000000000004">
      <c r="A384">
        <f t="shared" si="319"/>
        <v>362</v>
      </c>
      <c r="B384" s="16">
        <f t="shared" ca="1" si="296"/>
        <v>0</v>
      </c>
      <c r="C384" s="16">
        <f t="shared" si="272"/>
        <v>0</v>
      </c>
      <c r="D384">
        <f t="shared" si="297"/>
        <v>0</v>
      </c>
      <c r="E384">
        <f t="shared" ca="1" si="298"/>
        <v>0</v>
      </c>
      <c r="F384" s="19">
        <f t="shared" si="299"/>
        <v>0</v>
      </c>
      <c r="G384">
        <f t="shared" si="273"/>
        <v>0</v>
      </c>
      <c r="H384">
        <f t="shared" si="274"/>
        <v>0</v>
      </c>
      <c r="I384" s="16">
        <f t="shared" si="300"/>
        <v>0</v>
      </c>
      <c r="J384" s="19">
        <f t="shared" si="301"/>
        <v>0</v>
      </c>
      <c r="K384" s="19"/>
      <c r="L384" s="16">
        <f t="shared" si="275"/>
        <v>0</v>
      </c>
      <c r="M384" s="16">
        <f t="shared" ca="1" si="276"/>
        <v>0</v>
      </c>
      <c r="N384" s="16">
        <f t="shared" si="277"/>
        <v>0</v>
      </c>
      <c r="O384" s="16">
        <f t="shared" si="270"/>
        <v>0</v>
      </c>
      <c r="P384" s="16">
        <f t="shared" si="271"/>
        <v>0</v>
      </c>
      <c r="Q384" s="16">
        <f t="shared" ca="1" si="278"/>
        <v>0</v>
      </c>
      <c r="R384">
        <f t="shared" si="279"/>
        <v>0</v>
      </c>
      <c r="S384" s="16">
        <f t="shared" si="280"/>
        <v>0</v>
      </c>
      <c r="T384" s="21">
        <f t="shared" si="281"/>
        <v>0</v>
      </c>
      <c r="U384" s="16">
        <f t="shared" ca="1" si="282"/>
        <v>0</v>
      </c>
      <c r="V384" s="21">
        <f t="shared" ca="1" si="283"/>
        <v>0</v>
      </c>
      <c r="W384" s="16"/>
      <c r="X384" s="16">
        <f t="shared" si="302"/>
        <v>0</v>
      </c>
      <c r="Y384" s="16">
        <f t="shared" si="269"/>
        <v>0</v>
      </c>
      <c r="Z384" s="19">
        <f t="shared" si="284"/>
        <v>0</v>
      </c>
      <c r="AA384" s="15">
        <f t="shared" si="303"/>
        <v>0</v>
      </c>
      <c r="AB384" s="15">
        <f t="shared" si="304"/>
        <v>0</v>
      </c>
      <c r="AC384" s="15">
        <f t="shared" si="305"/>
        <v>0</v>
      </c>
      <c r="AD384" s="15">
        <f t="shared" si="306"/>
        <v>0</v>
      </c>
      <c r="AE384" s="15">
        <f t="shared" si="307"/>
        <v>0</v>
      </c>
      <c r="AF384" s="19">
        <f t="shared" si="308"/>
        <v>0</v>
      </c>
      <c r="AG384" s="20">
        <f t="shared" si="309"/>
        <v>0</v>
      </c>
      <c r="AH384" s="20"/>
      <c r="AI384" s="16">
        <f t="shared" si="285"/>
        <v>0</v>
      </c>
      <c r="AJ384" s="16">
        <f t="shared" si="321"/>
        <v>0</v>
      </c>
      <c r="AK384" s="16">
        <f t="shared" si="310"/>
        <v>0</v>
      </c>
      <c r="AL384" s="16">
        <f t="shared" ca="1" si="311"/>
        <v>0</v>
      </c>
      <c r="AM384" s="17">
        <f ca="1">IF($F$13,OFFSET(product_specs!$I$5,MIN(10,saving_model!BD384),saving_model!$F$15),0)</f>
        <v>0</v>
      </c>
      <c r="AN384" s="16">
        <f t="shared" si="286"/>
        <v>0</v>
      </c>
      <c r="AO384" s="16">
        <f t="shared" si="320"/>
        <v>0</v>
      </c>
      <c r="AP384" s="16">
        <f t="shared" si="287"/>
        <v>0</v>
      </c>
      <c r="AQ384" s="16">
        <f t="shared" si="312"/>
        <v>0</v>
      </c>
      <c r="AR384" s="16">
        <f t="shared" si="313"/>
        <v>0</v>
      </c>
      <c r="AS384" s="15">
        <f t="shared" si="288"/>
        <v>0</v>
      </c>
      <c r="AT384" s="24">
        <f t="shared" si="289"/>
        <v>0</v>
      </c>
      <c r="AU384" s="15">
        <f t="shared" si="314"/>
        <v>0</v>
      </c>
      <c r="AV384" s="22">
        <f>return!Q368</f>
        <v>4.0509246415934008E-3</v>
      </c>
      <c r="AW384" s="7">
        <f t="shared" si="290"/>
        <v>1.3500860269281358</v>
      </c>
      <c r="AX384" s="7"/>
      <c r="AY384">
        <f t="shared" si="315"/>
        <v>0</v>
      </c>
      <c r="AZ384">
        <f t="shared" si="291"/>
        <v>0</v>
      </c>
      <c r="BA384">
        <f t="shared" si="292"/>
        <v>0</v>
      </c>
      <c r="BB384">
        <f t="shared" si="316"/>
        <v>0</v>
      </c>
      <c r="BD384">
        <f t="shared" si="293"/>
        <v>30</v>
      </c>
      <c r="BE384">
        <f t="shared" si="294"/>
        <v>5</v>
      </c>
      <c r="BF384">
        <f t="shared" si="317"/>
        <v>1.053453048159847E-4</v>
      </c>
      <c r="BG384">
        <f>VLOOKUP(MIN(120,BH384),mortality!$B$4:$H$106,saving_model!BE384+2,FALSE)</f>
        <v>1.2634114711355332E-3</v>
      </c>
      <c r="BH384">
        <f t="shared" si="295"/>
        <v>50</v>
      </c>
      <c r="BI384" s="8">
        <f t="shared" si="318"/>
        <v>1.6821425527395739E-3</v>
      </c>
      <c r="BJ384" s="6">
        <f>VLOOKUP(saving_model!BD384,lapse!$B$4:$C$134,2,FALSE)</f>
        <v>0.02</v>
      </c>
      <c r="BL384">
        <f>discount_curve!K369</f>
        <v>0.66928257482868403</v>
      </c>
    </row>
    <row r="385" spans="1:64" x14ac:dyDescent="0.55000000000000004">
      <c r="A385">
        <f t="shared" si="319"/>
        <v>363</v>
      </c>
      <c r="B385" s="16">
        <f t="shared" ca="1" si="296"/>
        <v>0</v>
      </c>
      <c r="C385" s="16">
        <f t="shared" si="272"/>
        <v>0</v>
      </c>
      <c r="D385">
        <f t="shared" si="297"/>
        <v>0</v>
      </c>
      <c r="E385">
        <f t="shared" ca="1" si="298"/>
        <v>0</v>
      </c>
      <c r="F385" s="19">
        <f t="shared" si="299"/>
        <v>0</v>
      </c>
      <c r="G385">
        <f t="shared" si="273"/>
        <v>0</v>
      </c>
      <c r="H385">
        <f t="shared" si="274"/>
        <v>0</v>
      </c>
      <c r="I385" s="16">
        <f t="shared" si="300"/>
        <v>0</v>
      </c>
      <c r="J385" s="19">
        <f t="shared" si="301"/>
        <v>0</v>
      </c>
      <c r="K385" s="19"/>
      <c r="L385" s="16">
        <f t="shared" si="275"/>
        <v>0</v>
      </c>
      <c r="M385" s="16">
        <f t="shared" ca="1" si="276"/>
        <v>0</v>
      </c>
      <c r="N385" s="16">
        <f t="shared" si="277"/>
        <v>0</v>
      </c>
      <c r="O385" s="16">
        <f t="shared" si="270"/>
        <v>0</v>
      </c>
      <c r="P385" s="16">
        <f t="shared" si="271"/>
        <v>0</v>
      </c>
      <c r="Q385" s="16">
        <f t="shared" ca="1" si="278"/>
        <v>0</v>
      </c>
      <c r="R385">
        <f t="shared" si="279"/>
        <v>0</v>
      </c>
      <c r="S385" s="16">
        <f t="shared" si="280"/>
        <v>0</v>
      </c>
      <c r="T385" s="21">
        <f t="shared" si="281"/>
        <v>0</v>
      </c>
      <c r="U385" s="16">
        <f t="shared" ca="1" si="282"/>
        <v>0</v>
      </c>
      <c r="V385" s="21">
        <f t="shared" ca="1" si="283"/>
        <v>0</v>
      </c>
      <c r="W385" s="16"/>
      <c r="X385" s="16">
        <f t="shared" si="302"/>
        <v>0</v>
      </c>
      <c r="Y385" s="16">
        <f t="shared" si="269"/>
        <v>0</v>
      </c>
      <c r="Z385" s="19">
        <f t="shared" si="284"/>
        <v>0</v>
      </c>
      <c r="AA385" s="15">
        <f t="shared" si="303"/>
        <v>0</v>
      </c>
      <c r="AB385" s="15">
        <f t="shared" si="304"/>
        <v>0</v>
      </c>
      <c r="AC385" s="15">
        <f t="shared" si="305"/>
        <v>0</v>
      </c>
      <c r="AD385" s="15">
        <f t="shared" si="306"/>
        <v>0</v>
      </c>
      <c r="AE385" s="15">
        <f t="shared" si="307"/>
        <v>0</v>
      </c>
      <c r="AF385" s="19">
        <f t="shared" si="308"/>
        <v>0</v>
      </c>
      <c r="AG385" s="20">
        <f t="shared" si="309"/>
        <v>0</v>
      </c>
      <c r="AH385" s="20"/>
      <c r="AI385" s="16">
        <f t="shared" si="285"/>
        <v>0</v>
      </c>
      <c r="AJ385" s="16">
        <f t="shared" si="321"/>
        <v>0</v>
      </c>
      <c r="AK385" s="16">
        <f t="shared" si="310"/>
        <v>0</v>
      </c>
      <c r="AL385" s="16">
        <f t="shared" ca="1" si="311"/>
        <v>0</v>
      </c>
      <c r="AM385" s="17">
        <f ca="1">IF($F$13,OFFSET(product_specs!$I$5,MIN(10,saving_model!BD385),saving_model!$F$15),0)</f>
        <v>0</v>
      </c>
      <c r="AN385" s="16">
        <f t="shared" si="286"/>
        <v>0</v>
      </c>
      <c r="AO385" s="16">
        <f t="shared" si="320"/>
        <v>0</v>
      </c>
      <c r="AP385" s="16">
        <f t="shared" si="287"/>
        <v>0</v>
      </c>
      <c r="AQ385" s="16">
        <f t="shared" si="312"/>
        <v>0</v>
      </c>
      <c r="AR385" s="16">
        <f t="shared" si="313"/>
        <v>0</v>
      </c>
      <c r="AS385" s="15">
        <f t="shared" si="288"/>
        <v>0</v>
      </c>
      <c r="AT385" s="24">
        <f t="shared" si="289"/>
        <v>0</v>
      </c>
      <c r="AU385" s="15">
        <f t="shared" si="314"/>
        <v>0</v>
      </c>
      <c r="AV385" s="22">
        <f>return!Q369</f>
        <v>8.0190701885165527E-3</v>
      </c>
      <c r="AW385" s="7">
        <f t="shared" si="290"/>
        <v>1.3512059747451188</v>
      </c>
      <c r="AX385" s="7"/>
      <c r="AY385">
        <f t="shared" si="315"/>
        <v>0</v>
      </c>
      <c r="AZ385">
        <f t="shared" si="291"/>
        <v>0</v>
      </c>
      <c r="BA385">
        <f t="shared" si="292"/>
        <v>0</v>
      </c>
      <c r="BB385">
        <f t="shared" si="316"/>
        <v>0</v>
      </c>
      <c r="BD385">
        <f t="shared" si="293"/>
        <v>30</v>
      </c>
      <c r="BE385">
        <f t="shared" si="294"/>
        <v>5</v>
      </c>
      <c r="BF385">
        <f t="shared" si="317"/>
        <v>1.053453048159847E-4</v>
      </c>
      <c r="BG385">
        <f>VLOOKUP(MIN(120,BH385),mortality!$B$4:$H$106,saving_model!BE385+2,FALSE)</f>
        <v>1.2634114711355332E-3</v>
      </c>
      <c r="BH385">
        <f t="shared" si="295"/>
        <v>50</v>
      </c>
      <c r="BI385" s="8">
        <f t="shared" si="318"/>
        <v>1.6821425527395739E-3</v>
      </c>
      <c r="BJ385" s="6">
        <f>VLOOKUP(saving_model!BD385,lapse!$B$4:$C$134,2,FALSE)</f>
        <v>0.02</v>
      </c>
      <c r="BL385">
        <f>discount_curve!K370</f>
        <v>0.66854058395160365</v>
      </c>
    </row>
    <row r="386" spans="1:64" x14ac:dyDescent="0.55000000000000004">
      <c r="A386">
        <f t="shared" si="319"/>
        <v>364</v>
      </c>
      <c r="B386" s="16">
        <f t="shared" ca="1" si="296"/>
        <v>0</v>
      </c>
      <c r="C386" s="16">
        <f t="shared" si="272"/>
        <v>0</v>
      </c>
      <c r="D386">
        <f t="shared" si="297"/>
        <v>0</v>
      </c>
      <c r="E386">
        <f t="shared" ca="1" si="298"/>
        <v>0</v>
      </c>
      <c r="F386" s="19">
        <f t="shared" si="299"/>
        <v>0</v>
      </c>
      <c r="G386">
        <f t="shared" si="273"/>
        <v>0</v>
      </c>
      <c r="H386">
        <f t="shared" si="274"/>
        <v>0</v>
      </c>
      <c r="I386" s="16">
        <f t="shared" si="300"/>
        <v>0</v>
      </c>
      <c r="J386" s="19">
        <f t="shared" si="301"/>
        <v>0</v>
      </c>
      <c r="K386" s="19"/>
      <c r="L386" s="16">
        <f t="shared" si="275"/>
        <v>0</v>
      </c>
      <c r="M386" s="16">
        <f t="shared" ca="1" si="276"/>
        <v>0</v>
      </c>
      <c r="N386" s="16">
        <f t="shared" si="277"/>
        <v>0</v>
      </c>
      <c r="O386" s="16">
        <f t="shared" si="270"/>
        <v>0</v>
      </c>
      <c r="P386" s="16">
        <f t="shared" si="271"/>
        <v>0</v>
      </c>
      <c r="Q386" s="16">
        <f t="shared" ca="1" si="278"/>
        <v>0</v>
      </c>
      <c r="R386">
        <f t="shared" si="279"/>
        <v>0</v>
      </c>
      <c r="S386" s="16">
        <f t="shared" si="280"/>
        <v>0</v>
      </c>
      <c r="T386" s="21">
        <f t="shared" si="281"/>
        <v>0</v>
      </c>
      <c r="U386" s="16">
        <f t="shared" ca="1" si="282"/>
        <v>0</v>
      </c>
      <c r="V386" s="21">
        <f t="shared" ca="1" si="283"/>
        <v>0</v>
      </c>
      <c r="W386" s="16"/>
      <c r="X386" s="16">
        <f t="shared" si="302"/>
        <v>0</v>
      </c>
      <c r="Y386" s="16">
        <f t="shared" si="269"/>
        <v>0</v>
      </c>
      <c r="Z386" s="19">
        <f t="shared" si="284"/>
        <v>0</v>
      </c>
      <c r="AA386" s="15">
        <f t="shared" si="303"/>
        <v>0</v>
      </c>
      <c r="AB386" s="15">
        <f t="shared" si="304"/>
        <v>0</v>
      </c>
      <c r="AC386" s="15">
        <f t="shared" si="305"/>
        <v>0</v>
      </c>
      <c r="AD386" s="15">
        <f t="shared" si="306"/>
        <v>0</v>
      </c>
      <c r="AE386" s="15">
        <f t="shared" si="307"/>
        <v>0</v>
      </c>
      <c r="AF386" s="19">
        <f t="shared" si="308"/>
        <v>0</v>
      </c>
      <c r="AG386" s="20">
        <f t="shared" si="309"/>
        <v>0</v>
      </c>
      <c r="AH386" s="20"/>
      <c r="AI386" s="16">
        <f t="shared" si="285"/>
        <v>0</v>
      </c>
      <c r="AJ386" s="16">
        <f t="shared" si="321"/>
        <v>0</v>
      </c>
      <c r="AK386" s="16">
        <f t="shared" si="310"/>
        <v>0</v>
      </c>
      <c r="AL386" s="16">
        <f t="shared" ca="1" si="311"/>
        <v>0</v>
      </c>
      <c r="AM386" s="17">
        <f ca="1">IF($F$13,OFFSET(product_specs!$I$5,MIN(10,saving_model!BD386),saving_model!$F$15),0)</f>
        <v>0</v>
      </c>
      <c r="AN386" s="16">
        <f t="shared" si="286"/>
        <v>0</v>
      </c>
      <c r="AO386" s="16">
        <f t="shared" si="320"/>
        <v>0</v>
      </c>
      <c r="AP386" s="16">
        <f t="shared" si="287"/>
        <v>0</v>
      </c>
      <c r="AQ386" s="16">
        <f t="shared" si="312"/>
        <v>0</v>
      </c>
      <c r="AR386" s="16">
        <f t="shared" si="313"/>
        <v>0</v>
      </c>
      <c r="AS386" s="15">
        <f t="shared" si="288"/>
        <v>0</v>
      </c>
      <c r="AT386" s="24">
        <f t="shared" si="289"/>
        <v>0</v>
      </c>
      <c r="AU386" s="15">
        <f t="shared" si="314"/>
        <v>0</v>
      </c>
      <c r="AV386" s="22">
        <f>return!Q370</f>
        <v>-4.3028440079746488E-3</v>
      </c>
      <c r="AW386" s="7">
        <f t="shared" si="290"/>
        <v>1.3523268516015021</v>
      </c>
      <c r="AX386" s="7"/>
      <c r="AY386">
        <f t="shared" si="315"/>
        <v>0</v>
      </c>
      <c r="AZ386">
        <f t="shared" si="291"/>
        <v>0</v>
      </c>
      <c r="BA386">
        <f t="shared" si="292"/>
        <v>0</v>
      </c>
      <c r="BB386">
        <f t="shared" si="316"/>
        <v>0</v>
      </c>
      <c r="BD386">
        <f t="shared" si="293"/>
        <v>30</v>
      </c>
      <c r="BE386">
        <f t="shared" si="294"/>
        <v>5</v>
      </c>
      <c r="BF386">
        <f t="shared" si="317"/>
        <v>1.053453048159847E-4</v>
      </c>
      <c r="BG386">
        <f>VLOOKUP(MIN(120,BH386),mortality!$B$4:$H$106,saving_model!BE386+2,FALSE)</f>
        <v>1.2634114711355332E-3</v>
      </c>
      <c r="BH386">
        <f t="shared" si="295"/>
        <v>50</v>
      </c>
      <c r="BI386" s="8">
        <f t="shared" si="318"/>
        <v>1.6821425527395739E-3</v>
      </c>
      <c r="BJ386" s="6">
        <f>VLOOKUP(saving_model!BD386,lapse!$B$4:$C$134,2,FALSE)</f>
        <v>0.02</v>
      </c>
      <c r="BL386">
        <f>discount_curve!K371</f>
        <v>0.66779941567245438</v>
      </c>
    </row>
    <row r="387" spans="1:64" x14ac:dyDescent="0.55000000000000004">
      <c r="A387">
        <f t="shared" si="319"/>
        <v>365</v>
      </c>
      <c r="B387" s="16">
        <f t="shared" ca="1" si="296"/>
        <v>0</v>
      </c>
      <c r="C387" s="16">
        <f t="shared" si="272"/>
        <v>0</v>
      </c>
      <c r="D387">
        <f t="shared" si="297"/>
        <v>0</v>
      </c>
      <c r="E387">
        <f t="shared" ca="1" si="298"/>
        <v>0</v>
      </c>
      <c r="F387" s="19">
        <f t="shared" si="299"/>
        <v>0</v>
      </c>
      <c r="G387">
        <f t="shared" si="273"/>
        <v>0</v>
      </c>
      <c r="H387">
        <f t="shared" si="274"/>
        <v>0</v>
      </c>
      <c r="I387" s="16">
        <f t="shared" si="300"/>
        <v>0</v>
      </c>
      <c r="J387" s="19">
        <f t="shared" si="301"/>
        <v>0</v>
      </c>
      <c r="K387" s="19"/>
      <c r="L387" s="16">
        <f t="shared" si="275"/>
        <v>0</v>
      </c>
      <c r="M387" s="16">
        <f t="shared" ca="1" si="276"/>
        <v>0</v>
      </c>
      <c r="N387" s="16">
        <f t="shared" si="277"/>
        <v>0</v>
      </c>
      <c r="O387" s="16">
        <f t="shared" si="270"/>
        <v>0</v>
      </c>
      <c r="P387" s="16">
        <f t="shared" si="271"/>
        <v>0</v>
      </c>
      <c r="Q387" s="16">
        <f t="shared" ca="1" si="278"/>
        <v>0</v>
      </c>
      <c r="R387">
        <f t="shared" si="279"/>
        <v>0</v>
      </c>
      <c r="S387" s="16">
        <f t="shared" si="280"/>
        <v>0</v>
      </c>
      <c r="T387" s="21">
        <f t="shared" si="281"/>
        <v>0</v>
      </c>
      <c r="U387" s="16">
        <f t="shared" ca="1" si="282"/>
        <v>0</v>
      </c>
      <c r="V387" s="21">
        <f t="shared" ca="1" si="283"/>
        <v>0</v>
      </c>
      <c r="W387" s="16"/>
      <c r="X387" s="16">
        <f t="shared" si="302"/>
        <v>0</v>
      </c>
      <c r="Y387" s="16">
        <f t="shared" si="269"/>
        <v>0</v>
      </c>
      <c r="Z387" s="19">
        <f t="shared" si="284"/>
        <v>0</v>
      </c>
      <c r="AA387" s="15">
        <f t="shared" si="303"/>
        <v>0</v>
      </c>
      <c r="AB387" s="15">
        <f t="shared" si="304"/>
        <v>0</v>
      </c>
      <c r="AC387" s="15">
        <f t="shared" si="305"/>
        <v>0</v>
      </c>
      <c r="AD387" s="15">
        <f t="shared" si="306"/>
        <v>0</v>
      </c>
      <c r="AE387" s="15">
        <f t="shared" si="307"/>
        <v>0</v>
      </c>
      <c r="AF387" s="19">
        <f t="shared" si="308"/>
        <v>0</v>
      </c>
      <c r="AG387" s="20">
        <f t="shared" si="309"/>
        <v>0</v>
      </c>
      <c r="AH387" s="20"/>
      <c r="AI387" s="16">
        <f t="shared" si="285"/>
        <v>0</v>
      </c>
      <c r="AJ387" s="16">
        <f t="shared" si="321"/>
        <v>0</v>
      </c>
      <c r="AK387" s="16">
        <f t="shared" si="310"/>
        <v>0</v>
      </c>
      <c r="AL387" s="16">
        <f t="shared" ca="1" si="311"/>
        <v>0</v>
      </c>
      <c r="AM387" s="17">
        <f ca="1">IF($F$13,OFFSET(product_specs!$I$5,MIN(10,saving_model!BD387),saving_model!$F$15),0)</f>
        <v>0</v>
      </c>
      <c r="AN387" s="16">
        <f t="shared" si="286"/>
        <v>0</v>
      </c>
      <c r="AO387" s="16">
        <f t="shared" si="320"/>
        <v>0</v>
      </c>
      <c r="AP387" s="16">
        <f t="shared" si="287"/>
        <v>0</v>
      </c>
      <c r="AQ387" s="16">
        <f t="shared" si="312"/>
        <v>0</v>
      </c>
      <c r="AR387" s="16">
        <f t="shared" si="313"/>
        <v>0</v>
      </c>
      <c r="AS387" s="15">
        <f t="shared" si="288"/>
        <v>0</v>
      </c>
      <c r="AT387" s="24">
        <f t="shared" si="289"/>
        <v>0</v>
      </c>
      <c r="AU387" s="15">
        <f t="shared" si="314"/>
        <v>0</v>
      </c>
      <c r="AV387" s="22">
        <f>return!Q371</f>
        <v>1.3065346238694708E-2</v>
      </c>
      <c r="AW387" s="7">
        <f t="shared" si="290"/>
        <v>1.3534486582679592</v>
      </c>
      <c r="AX387" s="7"/>
      <c r="AY387">
        <f t="shared" si="315"/>
        <v>0</v>
      </c>
      <c r="AZ387">
        <f t="shared" si="291"/>
        <v>0</v>
      </c>
      <c r="BA387">
        <f t="shared" si="292"/>
        <v>0</v>
      </c>
      <c r="BB387">
        <f t="shared" si="316"/>
        <v>0</v>
      </c>
      <c r="BD387">
        <f t="shared" si="293"/>
        <v>30</v>
      </c>
      <c r="BE387">
        <f t="shared" si="294"/>
        <v>5</v>
      </c>
      <c r="BF387">
        <f t="shared" si="317"/>
        <v>1.053453048159847E-4</v>
      </c>
      <c r="BG387">
        <f>VLOOKUP(MIN(120,BH387),mortality!$B$4:$H$106,saving_model!BE387+2,FALSE)</f>
        <v>1.2634114711355332E-3</v>
      </c>
      <c r="BH387">
        <f t="shared" si="295"/>
        <v>50</v>
      </c>
      <c r="BI387" s="8">
        <f t="shared" si="318"/>
        <v>1.6821425527395739E-3</v>
      </c>
      <c r="BJ387" s="6">
        <f>VLOOKUP(saving_model!BD387,lapse!$B$4:$C$134,2,FALSE)</f>
        <v>0.02</v>
      </c>
      <c r="BL387">
        <f>discount_curve!K372</f>
        <v>0.66705906907927515</v>
      </c>
    </row>
    <row r="388" spans="1:64" x14ac:dyDescent="0.55000000000000004">
      <c r="A388">
        <f t="shared" si="319"/>
        <v>366</v>
      </c>
      <c r="B388" s="16">
        <f t="shared" ca="1" si="296"/>
        <v>0</v>
      </c>
      <c r="C388" s="16">
        <f t="shared" si="272"/>
        <v>0</v>
      </c>
      <c r="D388">
        <f t="shared" si="297"/>
        <v>0</v>
      </c>
      <c r="E388">
        <f t="shared" ca="1" si="298"/>
        <v>0</v>
      </c>
      <c r="F388" s="19">
        <f t="shared" si="299"/>
        <v>0</v>
      </c>
      <c r="G388">
        <f t="shared" si="273"/>
        <v>0</v>
      </c>
      <c r="H388">
        <f t="shared" si="274"/>
        <v>0</v>
      </c>
      <c r="I388" s="16">
        <f t="shared" si="300"/>
        <v>0</v>
      </c>
      <c r="J388" s="19">
        <f t="shared" si="301"/>
        <v>0</v>
      </c>
      <c r="K388" s="19"/>
      <c r="L388" s="16">
        <f t="shared" si="275"/>
        <v>0</v>
      </c>
      <c r="M388" s="16">
        <f t="shared" ca="1" si="276"/>
        <v>0</v>
      </c>
      <c r="N388" s="16">
        <f t="shared" si="277"/>
        <v>0</v>
      </c>
      <c r="O388" s="16">
        <f t="shared" si="270"/>
        <v>0</v>
      </c>
      <c r="P388" s="16">
        <f t="shared" si="271"/>
        <v>0</v>
      </c>
      <c r="Q388" s="16">
        <f t="shared" ca="1" si="278"/>
        <v>0</v>
      </c>
      <c r="R388">
        <f t="shared" si="279"/>
        <v>0</v>
      </c>
      <c r="S388" s="16">
        <f t="shared" si="280"/>
        <v>0</v>
      </c>
      <c r="T388" s="21">
        <f t="shared" si="281"/>
        <v>0</v>
      </c>
      <c r="U388" s="16">
        <f t="shared" ca="1" si="282"/>
        <v>0</v>
      </c>
      <c r="V388" s="21">
        <f t="shared" ca="1" si="283"/>
        <v>0</v>
      </c>
      <c r="W388" s="16"/>
      <c r="X388" s="16">
        <f t="shared" si="302"/>
        <v>0</v>
      </c>
      <c r="Y388" s="16">
        <f t="shared" si="269"/>
        <v>0</v>
      </c>
      <c r="Z388" s="19">
        <f t="shared" si="284"/>
        <v>0</v>
      </c>
      <c r="AA388" s="15">
        <f t="shared" si="303"/>
        <v>0</v>
      </c>
      <c r="AB388" s="15">
        <f t="shared" si="304"/>
        <v>0</v>
      </c>
      <c r="AC388" s="15">
        <f t="shared" si="305"/>
        <v>0</v>
      </c>
      <c r="AD388" s="15">
        <f t="shared" si="306"/>
        <v>0</v>
      </c>
      <c r="AE388" s="15">
        <f t="shared" si="307"/>
        <v>0</v>
      </c>
      <c r="AF388" s="19">
        <f t="shared" si="308"/>
        <v>0</v>
      </c>
      <c r="AG388" s="20">
        <f t="shared" si="309"/>
        <v>0</v>
      </c>
      <c r="AH388" s="20"/>
      <c r="AI388" s="16">
        <f t="shared" si="285"/>
        <v>0</v>
      </c>
      <c r="AJ388" s="16">
        <f t="shared" si="321"/>
        <v>0</v>
      </c>
      <c r="AK388" s="16">
        <f t="shared" si="310"/>
        <v>0</v>
      </c>
      <c r="AL388" s="16">
        <f t="shared" ca="1" si="311"/>
        <v>0</v>
      </c>
      <c r="AM388" s="17">
        <f ca="1">IF($F$13,OFFSET(product_specs!$I$5,MIN(10,saving_model!BD388),saving_model!$F$15),0)</f>
        <v>0</v>
      </c>
      <c r="AN388" s="16">
        <f t="shared" si="286"/>
        <v>0</v>
      </c>
      <c r="AO388" s="16">
        <f t="shared" si="320"/>
        <v>0</v>
      </c>
      <c r="AP388" s="16">
        <f t="shared" si="287"/>
        <v>0</v>
      </c>
      <c r="AQ388" s="16">
        <f t="shared" si="312"/>
        <v>0</v>
      </c>
      <c r="AR388" s="16">
        <f t="shared" si="313"/>
        <v>0</v>
      </c>
      <c r="AS388" s="15">
        <f t="shared" si="288"/>
        <v>0</v>
      </c>
      <c r="AT388" s="24">
        <f t="shared" si="289"/>
        <v>0</v>
      </c>
      <c r="AU388" s="15">
        <f t="shared" si="314"/>
        <v>0</v>
      </c>
      <c r="AV388" s="22">
        <f>return!Q372</f>
        <v>6.2384333876108755E-4</v>
      </c>
      <c r="AW388" s="7">
        <f t="shared" si="290"/>
        <v>1.3545713955158032</v>
      </c>
      <c r="AX388" s="7"/>
      <c r="AY388">
        <f t="shared" si="315"/>
        <v>0</v>
      </c>
      <c r="AZ388">
        <f t="shared" si="291"/>
        <v>0</v>
      </c>
      <c r="BA388">
        <f t="shared" si="292"/>
        <v>0</v>
      </c>
      <c r="BB388">
        <f t="shared" si="316"/>
        <v>0</v>
      </c>
      <c r="BD388">
        <f t="shared" si="293"/>
        <v>30</v>
      </c>
      <c r="BE388">
        <f t="shared" si="294"/>
        <v>5</v>
      </c>
      <c r="BF388">
        <f t="shared" si="317"/>
        <v>1.053453048159847E-4</v>
      </c>
      <c r="BG388">
        <f>VLOOKUP(MIN(120,BH388),mortality!$B$4:$H$106,saving_model!BE388+2,FALSE)</f>
        <v>1.2634114711355332E-3</v>
      </c>
      <c r="BH388">
        <f t="shared" si="295"/>
        <v>50</v>
      </c>
      <c r="BI388" s="8">
        <f t="shared" si="318"/>
        <v>1.6821425527395739E-3</v>
      </c>
      <c r="BJ388" s="6">
        <f>VLOOKUP(saving_model!BD388,lapse!$B$4:$C$134,2,FALSE)</f>
        <v>0.02</v>
      </c>
      <c r="BL388">
        <f>discount_curve!K373</f>
        <v>0.66631954326111464</v>
      </c>
    </row>
    <row r="389" spans="1:64" x14ac:dyDescent="0.55000000000000004">
      <c r="A389">
        <f t="shared" si="319"/>
        <v>367</v>
      </c>
      <c r="B389" s="16">
        <f t="shared" ca="1" si="296"/>
        <v>0</v>
      </c>
      <c r="C389" s="16">
        <f t="shared" si="272"/>
        <v>0</v>
      </c>
      <c r="D389">
        <f t="shared" si="297"/>
        <v>0</v>
      </c>
      <c r="E389">
        <f t="shared" ca="1" si="298"/>
        <v>0</v>
      </c>
      <c r="F389" s="19">
        <f t="shared" si="299"/>
        <v>0</v>
      </c>
      <c r="G389">
        <f t="shared" si="273"/>
        <v>0</v>
      </c>
      <c r="H389">
        <f t="shared" si="274"/>
        <v>0</v>
      </c>
      <c r="I389" s="16">
        <f t="shared" si="300"/>
        <v>0</v>
      </c>
      <c r="J389" s="19">
        <f t="shared" si="301"/>
        <v>0</v>
      </c>
      <c r="K389" s="19"/>
      <c r="L389" s="16">
        <f t="shared" si="275"/>
        <v>0</v>
      </c>
      <c r="M389" s="16">
        <f t="shared" ca="1" si="276"/>
        <v>0</v>
      </c>
      <c r="N389" s="16">
        <f t="shared" si="277"/>
        <v>0</v>
      </c>
      <c r="O389" s="16">
        <f t="shared" si="270"/>
        <v>0</v>
      </c>
      <c r="P389" s="16">
        <f t="shared" si="271"/>
        <v>0</v>
      </c>
      <c r="Q389" s="16">
        <f t="shared" ca="1" si="278"/>
        <v>0</v>
      </c>
      <c r="R389">
        <f t="shared" si="279"/>
        <v>0</v>
      </c>
      <c r="S389" s="16">
        <f t="shared" si="280"/>
        <v>0</v>
      </c>
      <c r="T389" s="21">
        <f t="shared" si="281"/>
        <v>0</v>
      </c>
      <c r="U389" s="16">
        <f t="shared" ca="1" si="282"/>
        <v>0</v>
      </c>
      <c r="V389" s="21">
        <f t="shared" ca="1" si="283"/>
        <v>0</v>
      </c>
      <c r="W389" s="16"/>
      <c r="X389" s="16">
        <f t="shared" si="302"/>
        <v>0</v>
      </c>
      <c r="Y389" s="16">
        <f t="shared" si="269"/>
        <v>0</v>
      </c>
      <c r="Z389" s="19">
        <f t="shared" si="284"/>
        <v>0</v>
      </c>
      <c r="AA389" s="15">
        <f t="shared" si="303"/>
        <v>0</v>
      </c>
      <c r="AB389" s="15">
        <f t="shared" si="304"/>
        <v>0</v>
      </c>
      <c r="AC389" s="15">
        <f t="shared" si="305"/>
        <v>0</v>
      </c>
      <c r="AD389" s="15">
        <f t="shared" si="306"/>
        <v>0</v>
      </c>
      <c r="AE389" s="15">
        <f t="shared" si="307"/>
        <v>0</v>
      </c>
      <c r="AF389" s="19">
        <f t="shared" si="308"/>
        <v>0</v>
      </c>
      <c r="AG389" s="20">
        <f t="shared" si="309"/>
        <v>0</v>
      </c>
      <c r="AH389" s="20"/>
      <c r="AI389" s="16">
        <f t="shared" si="285"/>
        <v>0</v>
      </c>
      <c r="AJ389" s="16">
        <f t="shared" si="321"/>
        <v>0</v>
      </c>
      <c r="AK389" s="16">
        <f t="shared" si="310"/>
        <v>0</v>
      </c>
      <c r="AL389" s="16">
        <f t="shared" ca="1" si="311"/>
        <v>0</v>
      </c>
      <c r="AM389" s="17">
        <f ca="1">IF($F$13,OFFSET(product_specs!$I$5,MIN(10,saving_model!BD389),saving_model!$F$15),0)</f>
        <v>0</v>
      </c>
      <c r="AN389" s="16">
        <f t="shared" si="286"/>
        <v>0</v>
      </c>
      <c r="AO389" s="16">
        <f t="shared" si="320"/>
        <v>0</v>
      </c>
      <c r="AP389" s="16">
        <f t="shared" si="287"/>
        <v>0</v>
      </c>
      <c r="AQ389" s="16">
        <f t="shared" si="312"/>
        <v>0</v>
      </c>
      <c r="AR389" s="16">
        <f t="shared" si="313"/>
        <v>0</v>
      </c>
      <c r="AS389" s="15">
        <f t="shared" si="288"/>
        <v>0</v>
      </c>
      <c r="AT389" s="24">
        <f t="shared" si="289"/>
        <v>0</v>
      </c>
      <c r="AU389" s="15">
        <f t="shared" si="314"/>
        <v>0</v>
      </c>
      <c r="AV389" s="22">
        <f>return!Q373</f>
        <v>-1.1261625918752571E-3</v>
      </c>
      <c r="AW389" s="7">
        <f t="shared" si="290"/>
        <v>1.3556950641169867</v>
      </c>
      <c r="AX389" s="7"/>
      <c r="AY389">
        <f t="shared" si="315"/>
        <v>0</v>
      </c>
      <c r="AZ389">
        <f t="shared" si="291"/>
        <v>0</v>
      </c>
      <c r="BA389">
        <f t="shared" si="292"/>
        <v>0</v>
      </c>
      <c r="BB389">
        <f t="shared" si="316"/>
        <v>0</v>
      </c>
      <c r="BD389">
        <f t="shared" si="293"/>
        <v>30</v>
      </c>
      <c r="BE389">
        <f t="shared" si="294"/>
        <v>5</v>
      </c>
      <c r="BF389">
        <f t="shared" si="317"/>
        <v>1.053453048159847E-4</v>
      </c>
      <c r="BG389">
        <f>VLOOKUP(MIN(120,BH389),mortality!$B$4:$H$106,saving_model!BE389+2,FALSE)</f>
        <v>1.2634114711355332E-3</v>
      </c>
      <c r="BH389">
        <f t="shared" si="295"/>
        <v>50</v>
      </c>
      <c r="BI389" s="8">
        <f t="shared" si="318"/>
        <v>1.6821425527395739E-3</v>
      </c>
      <c r="BJ389" s="6">
        <f>VLOOKUP(saving_model!BD389,lapse!$B$4:$C$134,2,FALSE)</f>
        <v>0.02</v>
      </c>
      <c r="BL389">
        <f>discount_curve!K374</f>
        <v>0.6655808373080323</v>
      </c>
    </row>
    <row r="390" spans="1:64" x14ac:dyDescent="0.55000000000000004">
      <c r="A390">
        <f t="shared" si="319"/>
        <v>368</v>
      </c>
      <c r="B390" s="16">
        <f t="shared" ca="1" si="296"/>
        <v>0</v>
      </c>
      <c r="C390" s="16">
        <f t="shared" si="272"/>
        <v>0</v>
      </c>
      <c r="D390">
        <f t="shared" si="297"/>
        <v>0</v>
      </c>
      <c r="E390">
        <f t="shared" ca="1" si="298"/>
        <v>0</v>
      </c>
      <c r="F390" s="19">
        <f t="shared" si="299"/>
        <v>0</v>
      </c>
      <c r="G390">
        <f t="shared" si="273"/>
        <v>0</v>
      </c>
      <c r="H390">
        <f t="shared" si="274"/>
        <v>0</v>
      </c>
      <c r="I390" s="16">
        <f t="shared" si="300"/>
        <v>0</v>
      </c>
      <c r="J390" s="19">
        <f t="shared" si="301"/>
        <v>0</v>
      </c>
      <c r="K390" s="19"/>
      <c r="L390" s="16">
        <f t="shared" si="275"/>
        <v>0</v>
      </c>
      <c r="M390" s="16">
        <f t="shared" ca="1" si="276"/>
        <v>0</v>
      </c>
      <c r="N390" s="16">
        <f t="shared" si="277"/>
        <v>0</v>
      </c>
      <c r="O390" s="16">
        <f t="shared" si="270"/>
        <v>0</v>
      </c>
      <c r="P390" s="16">
        <f t="shared" si="271"/>
        <v>0</v>
      </c>
      <c r="Q390" s="16">
        <f t="shared" ca="1" si="278"/>
        <v>0</v>
      </c>
      <c r="R390">
        <f t="shared" si="279"/>
        <v>0</v>
      </c>
      <c r="S390" s="16">
        <f t="shared" si="280"/>
        <v>0</v>
      </c>
      <c r="T390" s="21">
        <f t="shared" si="281"/>
        <v>0</v>
      </c>
      <c r="U390" s="16">
        <f t="shared" ca="1" si="282"/>
        <v>0</v>
      </c>
      <c r="V390" s="21">
        <f t="shared" ca="1" si="283"/>
        <v>0</v>
      </c>
      <c r="W390" s="16"/>
      <c r="X390" s="16">
        <f t="shared" si="302"/>
        <v>0</v>
      </c>
      <c r="Y390" s="16">
        <f t="shared" si="269"/>
        <v>0</v>
      </c>
      <c r="Z390" s="19">
        <f t="shared" si="284"/>
        <v>0</v>
      </c>
      <c r="AA390" s="15">
        <f t="shared" si="303"/>
        <v>0</v>
      </c>
      <c r="AB390" s="15">
        <f t="shared" si="304"/>
        <v>0</v>
      </c>
      <c r="AC390" s="15">
        <f t="shared" si="305"/>
        <v>0</v>
      </c>
      <c r="AD390" s="15">
        <f t="shared" si="306"/>
        <v>0</v>
      </c>
      <c r="AE390" s="15">
        <f t="shared" si="307"/>
        <v>0</v>
      </c>
      <c r="AF390" s="19">
        <f t="shared" si="308"/>
        <v>0</v>
      </c>
      <c r="AG390" s="20">
        <f t="shared" si="309"/>
        <v>0</v>
      </c>
      <c r="AH390" s="20"/>
      <c r="AI390" s="16">
        <f t="shared" si="285"/>
        <v>0</v>
      </c>
      <c r="AJ390" s="16">
        <f t="shared" si="321"/>
        <v>0</v>
      </c>
      <c r="AK390" s="16">
        <f t="shared" si="310"/>
        <v>0</v>
      </c>
      <c r="AL390" s="16">
        <f t="shared" ca="1" si="311"/>
        <v>0</v>
      </c>
      <c r="AM390" s="17">
        <f ca="1">IF($F$13,OFFSET(product_specs!$I$5,MIN(10,saving_model!BD390),saving_model!$F$15),0)</f>
        <v>0</v>
      </c>
      <c r="AN390" s="16">
        <f t="shared" si="286"/>
        <v>0</v>
      </c>
      <c r="AO390" s="16">
        <f t="shared" si="320"/>
        <v>0</v>
      </c>
      <c r="AP390" s="16">
        <f t="shared" si="287"/>
        <v>0</v>
      </c>
      <c r="AQ390" s="16">
        <f t="shared" si="312"/>
        <v>0</v>
      </c>
      <c r="AR390" s="16">
        <f t="shared" si="313"/>
        <v>0</v>
      </c>
      <c r="AS390" s="15">
        <f t="shared" si="288"/>
        <v>0</v>
      </c>
      <c r="AT390" s="24">
        <f t="shared" si="289"/>
        <v>0</v>
      </c>
      <c r="AU390" s="15">
        <f t="shared" si="314"/>
        <v>0</v>
      </c>
      <c r="AV390" s="22">
        <f>return!Q374</f>
        <v>8.1155460888326925E-3</v>
      </c>
      <c r="AW390" s="7">
        <f t="shared" si="290"/>
        <v>1.3568196648441027</v>
      </c>
      <c r="AX390" s="7"/>
      <c r="AY390">
        <f t="shared" si="315"/>
        <v>0</v>
      </c>
      <c r="AZ390">
        <f t="shared" si="291"/>
        <v>0</v>
      </c>
      <c r="BA390">
        <f t="shared" si="292"/>
        <v>0</v>
      </c>
      <c r="BB390">
        <f t="shared" si="316"/>
        <v>0</v>
      </c>
      <c r="BD390">
        <f t="shared" si="293"/>
        <v>30</v>
      </c>
      <c r="BE390">
        <f t="shared" si="294"/>
        <v>5</v>
      </c>
      <c r="BF390">
        <f t="shared" si="317"/>
        <v>1.053453048159847E-4</v>
      </c>
      <c r="BG390">
        <f>VLOOKUP(MIN(120,BH390),mortality!$B$4:$H$106,saving_model!BE390+2,FALSE)</f>
        <v>1.2634114711355332E-3</v>
      </c>
      <c r="BH390">
        <f t="shared" si="295"/>
        <v>50</v>
      </c>
      <c r="BI390" s="8">
        <f t="shared" si="318"/>
        <v>1.6821425527395739E-3</v>
      </c>
      <c r="BJ390" s="6">
        <f>VLOOKUP(saving_model!BD390,lapse!$B$4:$C$134,2,FALSE)</f>
        <v>0.02</v>
      </c>
      <c r="BL390">
        <f>discount_curve!K375</f>
        <v>0.66484295031109608</v>
      </c>
    </row>
    <row r="391" spans="1:64" x14ac:dyDescent="0.55000000000000004">
      <c r="A391">
        <f t="shared" si="319"/>
        <v>369</v>
      </c>
      <c r="B391" s="16">
        <f t="shared" ca="1" si="296"/>
        <v>0</v>
      </c>
      <c r="C391" s="16">
        <f t="shared" si="272"/>
        <v>0</v>
      </c>
      <c r="D391">
        <f t="shared" si="297"/>
        <v>0</v>
      </c>
      <c r="E391">
        <f t="shared" ca="1" si="298"/>
        <v>0</v>
      </c>
      <c r="F391" s="19">
        <f t="shared" si="299"/>
        <v>0</v>
      </c>
      <c r="G391">
        <f t="shared" si="273"/>
        <v>0</v>
      </c>
      <c r="H391">
        <f t="shared" si="274"/>
        <v>0</v>
      </c>
      <c r="I391" s="16">
        <f t="shared" si="300"/>
        <v>0</v>
      </c>
      <c r="J391" s="19">
        <f t="shared" si="301"/>
        <v>0</v>
      </c>
      <c r="K391" s="19"/>
      <c r="L391" s="16">
        <f t="shared" si="275"/>
        <v>0</v>
      </c>
      <c r="M391" s="16">
        <f t="shared" ca="1" si="276"/>
        <v>0</v>
      </c>
      <c r="N391" s="16">
        <f t="shared" si="277"/>
        <v>0</v>
      </c>
      <c r="O391" s="16">
        <f t="shared" si="270"/>
        <v>0</v>
      </c>
      <c r="P391" s="16">
        <f t="shared" si="271"/>
        <v>0</v>
      </c>
      <c r="Q391" s="16">
        <f t="shared" ca="1" si="278"/>
        <v>0</v>
      </c>
      <c r="R391">
        <f t="shared" si="279"/>
        <v>0</v>
      </c>
      <c r="S391" s="16">
        <f t="shared" si="280"/>
        <v>0</v>
      </c>
      <c r="T391" s="21">
        <f t="shared" si="281"/>
        <v>0</v>
      </c>
      <c r="U391" s="16">
        <f t="shared" ca="1" si="282"/>
        <v>0</v>
      </c>
      <c r="V391" s="21">
        <f t="shared" ca="1" si="283"/>
        <v>0</v>
      </c>
      <c r="W391" s="16"/>
      <c r="X391" s="16">
        <f t="shared" si="302"/>
        <v>0</v>
      </c>
      <c r="Y391" s="16">
        <f t="shared" si="269"/>
        <v>0</v>
      </c>
      <c r="Z391" s="19">
        <f t="shared" si="284"/>
        <v>0</v>
      </c>
      <c r="AA391" s="15">
        <f t="shared" si="303"/>
        <v>0</v>
      </c>
      <c r="AB391" s="15">
        <f t="shared" si="304"/>
        <v>0</v>
      </c>
      <c r="AC391" s="15">
        <f t="shared" si="305"/>
        <v>0</v>
      </c>
      <c r="AD391" s="15">
        <f t="shared" si="306"/>
        <v>0</v>
      </c>
      <c r="AE391" s="15">
        <f t="shared" si="307"/>
        <v>0</v>
      </c>
      <c r="AF391" s="19">
        <f t="shared" si="308"/>
        <v>0</v>
      </c>
      <c r="AG391" s="20">
        <f t="shared" si="309"/>
        <v>0</v>
      </c>
      <c r="AH391" s="20"/>
      <c r="AI391" s="16">
        <f t="shared" si="285"/>
        <v>0</v>
      </c>
      <c r="AJ391" s="16">
        <f t="shared" si="321"/>
        <v>0</v>
      </c>
      <c r="AK391" s="16">
        <f t="shared" si="310"/>
        <v>0</v>
      </c>
      <c r="AL391" s="16">
        <f t="shared" ca="1" si="311"/>
        <v>0</v>
      </c>
      <c r="AM391" s="17">
        <f ca="1">IF($F$13,OFFSET(product_specs!$I$5,MIN(10,saving_model!BD391),saving_model!$F$15),0)</f>
        <v>0</v>
      </c>
      <c r="AN391" s="16">
        <f t="shared" si="286"/>
        <v>0</v>
      </c>
      <c r="AO391" s="16">
        <f t="shared" si="320"/>
        <v>0</v>
      </c>
      <c r="AP391" s="16">
        <f t="shared" si="287"/>
        <v>0</v>
      </c>
      <c r="AQ391" s="16">
        <f t="shared" si="312"/>
        <v>0</v>
      </c>
      <c r="AR391" s="16">
        <f t="shared" si="313"/>
        <v>0</v>
      </c>
      <c r="AS391" s="15">
        <f t="shared" si="288"/>
        <v>0</v>
      </c>
      <c r="AT391" s="24">
        <f t="shared" si="289"/>
        <v>0</v>
      </c>
      <c r="AU391" s="15">
        <f t="shared" si="314"/>
        <v>0</v>
      </c>
      <c r="AV391" s="22">
        <f>return!Q375</f>
        <v>2.041401792653974E-2</v>
      </c>
      <c r="AW391" s="7">
        <f t="shared" si="290"/>
        <v>1.3579451984703852</v>
      </c>
      <c r="AX391" s="7"/>
      <c r="AY391">
        <f t="shared" si="315"/>
        <v>0</v>
      </c>
      <c r="AZ391">
        <f t="shared" si="291"/>
        <v>0</v>
      </c>
      <c r="BA391">
        <f t="shared" si="292"/>
        <v>0</v>
      </c>
      <c r="BB391">
        <f t="shared" si="316"/>
        <v>0</v>
      </c>
      <c r="BD391">
        <f t="shared" si="293"/>
        <v>30</v>
      </c>
      <c r="BE391">
        <f t="shared" si="294"/>
        <v>5</v>
      </c>
      <c r="BF391">
        <f t="shared" si="317"/>
        <v>1.053453048159847E-4</v>
      </c>
      <c r="BG391">
        <f>VLOOKUP(MIN(120,BH391),mortality!$B$4:$H$106,saving_model!BE391+2,FALSE)</f>
        <v>1.2634114711355332E-3</v>
      </c>
      <c r="BH391">
        <f t="shared" si="295"/>
        <v>50</v>
      </c>
      <c r="BI391" s="8">
        <f t="shared" si="318"/>
        <v>1.6821425527395739E-3</v>
      </c>
      <c r="BJ391" s="6">
        <f>VLOOKUP(saving_model!BD391,lapse!$B$4:$C$134,2,FALSE)</f>
        <v>0.02</v>
      </c>
      <c r="BL391">
        <f>discount_curve!K376</f>
        <v>0.66410588136238113</v>
      </c>
    </row>
    <row r="392" spans="1:64" x14ac:dyDescent="0.55000000000000004">
      <c r="A392">
        <f t="shared" si="319"/>
        <v>370</v>
      </c>
      <c r="B392" s="16">
        <f t="shared" ca="1" si="296"/>
        <v>0</v>
      </c>
      <c r="C392" s="16">
        <f t="shared" si="272"/>
        <v>0</v>
      </c>
      <c r="D392">
        <f t="shared" si="297"/>
        <v>0</v>
      </c>
      <c r="E392">
        <f t="shared" ca="1" si="298"/>
        <v>0</v>
      </c>
      <c r="F392" s="19">
        <f t="shared" si="299"/>
        <v>0</v>
      </c>
      <c r="G392">
        <f t="shared" si="273"/>
        <v>0</v>
      </c>
      <c r="H392">
        <f t="shared" si="274"/>
        <v>0</v>
      </c>
      <c r="I392" s="16">
        <f t="shared" si="300"/>
        <v>0</v>
      </c>
      <c r="J392" s="19">
        <f t="shared" si="301"/>
        <v>0</v>
      </c>
      <c r="K392" s="19"/>
      <c r="L392" s="16">
        <f t="shared" si="275"/>
        <v>0</v>
      </c>
      <c r="M392" s="16">
        <f t="shared" ca="1" si="276"/>
        <v>0</v>
      </c>
      <c r="N392" s="16">
        <f t="shared" si="277"/>
        <v>0</v>
      </c>
      <c r="O392" s="16">
        <f t="shared" si="270"/>
        <v>0</v>
      </c>
      <c r="P392" s="16">
        <f t="shared" si="271"/>
        <v>0</v>
      </c>
      <c r="Q392" s="16">
        <f t="shared" ca="1" si="278"/>
        <v>0</v>
      </c>
      <c r="R392">
        <f t="shared" si="279"/>
        <v>0</v>
      </c>
      <c r="S392" s="16">
        <f t="shared" si="280"/>
        <v>0</v>
      </c>
      <c r="T392" s="21">
        <f t="shared" si="281"/>
        <v>0</v>
      </c>
      <c r="U392" s="16">
        <f t="shared" ca="1" si="282"/>
        <v>0</v>
      </c>
      <c r="V392" s="21">
        <f t="shared" ca="1" si="283"/>
        <v>0</v>
      </c>
      <c r="W392" s="16"/>
      <c r="X392" s="16">
        <f t="shared" si="302"/>
        <v>0</v>
      </c>
      <c r="Y392" s="16">
        <f t="shared" si="269"/>
        <v>0</v>
      </c>
      <c r="Z392" s="19">
        <f t="shared" si="284"/>
        <v>0</v>
      </c>
      <c r="AA392" s="15">
        <f t="shared" si="303"/>
        <v>0</v>
      </c>
      <c r="AB392" s="15">
        <f t="shared" si="304"/>
        <v>0</v>
      </c>
      <c r="AC392" s="15">
        <f t="shared" si="305"/>
        <v>0</v>
      </c>
      <c r="AD392" s="15">
        <f t="shared" si="306"/>
        <v>0</v>
      </c>
      <c r="AE392" s="15">
        <f t="shared" si="307"/>
        <v>0</v>
      </c>
      <c r="AF392" s="19">
        <f t="shared" si="308"/>
        <v>0</v>
      </c>
      <c r="AG392" s="20">
        <f t="shared" si="309"/>
        <v>0</v>
      </c>
      <c r="AH392" s="20"/>
      <c r="AI392" s="16">
        <f t="shared" si="285"/>
        <v>0</v>
      </c>
      <c r="AJ392" s="16">
        <f t="shared" si="321"/>
        <v>0</v>
      </c>
      <c r="AK392" s="16">
        <f t="shared" si="310"/>
        <v>0</v>
      </c>
      <c r="AL392" s="16">
        <f t="shared" ca="1" si="311"/>
        <v>0</v>
      </c>
      <c r="AM392" s="17">
        <f ca="1">IF($F$13,OFFSET(product_specs!$I$5,MIN(10,saving_model!BD392),saving_model!$F$15),0)</f>
        <v>0</v>
      </c>
      <c r="AN392" s="16">
        <f t="shared" si="286"/>
        <v>0</v>
      </c>
      <c r="AO392" s="16">
        <f t="shared" si="320"/>
        <v>0</v>
      </c>
      <c r="AP392" s="16">
        <f t="shared" si="287"/>
        <v>0</v>
      </c>
      <c r="AQ392" s="16">
        <f t="shared" si="312"/>
        <v>0</v>
      </c>
      <c r="AR392" s="16">
        <f t="shared" si="313"/>
        <v>0</v>
      </c>
      <c r="AS392" s="15">
        <f t="shared" si="288"/>
        <v>0</v>
      </c>
      <c r="AT392" s="24">
        <f t="shared" si="289"/>
        <v>0</v>
      </c>
      <c r="AU392" s="15">
        <f t="shared" si="314"/>
        <v>0</v>
      </c>
      <c r="AV392" s="22">
        <f>return!Q376</f>
        <v>9.0079643658389497E-3</v>
      </c>
      <c r="AW392" s="7">
        <f t="shared" si="290"/>
        <v>1.3590716657697097</v>
      </c>
      <c r="AX392" s="7"/>
      <c r="AY392">
        <f t="shared" si="315"/>
        <v>0</v>
      </c>
      <c r="AZ392">
        <f t="shared" si="291"/>
        <v>0</v>
      </c>
      <c r="BA392">
        <f t="shared" si="292"/>
        <v>0</v>
      </c>
      <c r="BB392">
        <f t="shared" si="316"/>
        <v>0</v>
      </c>
      <c r="BD392">
        <f t="shared" si="293"/>
        <v>30</v>
      </c>
      <c r="BE392">
        <f t="shared" si="294"/>
        <v>5</v>
      </c>
      <c r="BF392">
        <f t="shared" si="317"/>
        <v>1.053453048159847E-4</v>
      </c>
      <c r="BG392">
        <f>VLOOKUP(MIN(120,BH392),mortality!$B$4:$H$106,saving_model!BE392+2,FALSE)</f>
        <v>1.2634114711355332E-3</v>
      </c>
      <c r="BH392">
        <f t="shared" si="295"/>
        <v>50</v>
      </c>
      <c r="BI392" s="8">
        <f t="shared" si="318"/>
        <v>1.6821425527395739E-3</v>
      </c>
      <c r="BJ392" s="6">
        <f>VLOOKUP(saving_model!BD392,lapse!$B$4:$C$134,2,FALSE)</f>
        <v>0.02</v>
      </c>
      <c r="BL392">
        <f>discount_curve!K377</f>
        <v>0.66336962955496981</v>
      </c>
    </row>
    <row r="393" spans="1:64" x14ac:dyDescent="0.55000000000000004">
      <c r="A393">
        <f t="shared" si="319"/>
        <v>371</v>
      </c>
      <c r="B393" s="16">
        <f t="shared" ca="1" si="296"/>
        <v>0</v>
      </c>
      <c r="C393" s="16">
        <f t="shared" si="272"/>
        <v>0</v>
      </c>
      <c r="D393">
        <f t="shared" si="297"/>
        <v>0</v>
      </c>
      <c r="E393">
        <f t="shared" ca="1" si="298"/>
        <v>0</v>
      </c>
      <c r="F393" s="19">
        <f t="shared" si="299"/>
        <v>0</v>
      </c>
      <c r="G393">
        <f t="shared" si="273"/>
        <v>0</v>
      </c>
      <c r="H393">
        <f t="shared" si="274"/>
        <v>0</v>
      </c>
      <c r="I393" s="16">
        <f t="shared" si="300"/>
        <v>0</v>
      </c>
      <c r="J393" s="19">
        <f t="shared" si="301"/>
        <v>0</v>
      </c>
      <c r="K393" s="19"/>
      <c r="L393" s="16">
        <f t="shared" si="275"/>
        <v>0</v>
      </c>
      <c r="M393" s="16">
        <f t="shared" ca="1" si="276"/>
        <v>0</v>
      </c>
      <c r="N393" s="16">
        <f t="shared" si="277"/>
        <v>0</v>
      </c>
      <c r="O393" s="16">
        <f t="shared" si="270"/>
        <v>0</v>
      </c>
      <c r="P393" s="16">
        <f t="shared" si="271"/>
        <v>0</v>
      </c>
      <c r="Q393" s="16">
        <f t="shared" ca="1" si="278"/>
        <v>0</v>
      </c>
      <c r="R393">
        <f t="shared" si="279"/>
        <v>0</v>
      </c>
      <c r="S393" s="16">
        <f t="shared" si="280"/>
        <v>0</v>
      </c>
      <c r="T393" s="21">
        <f t="shared" si="281"/>
        <v>0</v>
      </c>
      <c r="U393" s="16">
        <f t="shared" ca="1" si="282"/>
        <v>0</v>
      </c>
      <c r="V393" s="21">
        <f t="shared" ca="1" si="283"/>
        <v>0</v>
      </c>
      <c r="W393" s="16"/>
      <c r="X393" s="16">
        <f t="shared" si="302"/>
        <v>0</v>
      </c>
      <c r="Y393" s="16">
        <f t="shared" si="269"/>
        <v>0</v>
      </c>
      <c r="Z393" s="19">
        <f t="shared" si="284"/>
        <v>0</v>
      </c>
      <c r="AA393" s="15">
        <f t="shared" si="303"/>
        <v>0</v>
      </c>
      <c r="AB393" s="15">
        <f t="shared" si="304"/>
        <v>0</v>
      </c>
      <c r="AC393" s="15">
        <f t="shared" si="305"/>
        <v>0</v>
      </c>
      <c r="AD393" s="15">
        <f t="shared" si="306"/>
        <v>0</v>
      </c>
      <c r="AE393" s="15">
        <f t="shared" si="307"/>
        <v>0</v>
      </c>
      <c r="AF393" s="19">
        <f t="shared" si="308"/>
        <v>0</v>
      </c>
      <c r="AG393" s="20">
        <f t="shared" si="309"/>
        <v>0</v>
      </c>
      <c r="AH393" s="20"/>
      <c r="AI393" s="16">
        <f t="shared" si="285"/>
        <v>0</v>
      </c>
      <c r="AJ393" s="16">
        <f t="shared" si="321"/>
        <v>0</v>
      </c>
      <c r="AK393" s="16">
        <f t="shared" si="310"/>
        <v>0</v>
      </c>
      <c r="AL393" s="16">
        <f t="shared" ca="1" si="311"/>
        <v>0</v>
      </c>
      <c r="AM393" s="17">
        <f ca="1">IF($F$13,OFFSET(product_specs!$I$5,MIN(10,saving_model!BD393),saving_model!$F$15),0)</f>
        <v>0</v>
      </c>
      <c r="AN393" s="16">
        <f t="shared" si="286"/>
        <v>0</v>
      </c>
      <c r="AO393" s="16">
        <f t="shared" si="320"/>
        <v>0</v>
      </c>
      <c r="AP393" s="16">
        <f t="shared" si="287"/>
        <v>0</v>
      </c>
      <c r="AQ393" s="16">
        <f t="shared" si="312"/>
        <v>0</v>
      </c>
      <c r="AR393" s="16">
        <f t="shared" si="313"/>
        <v>0</v>
      </c>
      <c r="AS393" s="15">
        <f t="shared" si="288"/>
        <v>0</v>
      </c>
      <c r="AT393" s="24">
        <f t="shared" si="289"/>
        <v>0</v>
      </c>
      <c r="AU393" s="15">
        <f t="shared" si="314"/>
        <v>0</v>
      </c>
      <c r="AV393" s="22">
        <f>return!Q377</f>
        <v>1.0890920068749921E-2</v>
      </c>
      <c r="AW393" s="7">
        <f t="shared" si="290"/>
        <v>1.3601990675165936</v>
      </c>
      <c r="AX393" s="7"/>
      <c r="AY393">
        <f t="shared" si="315"/>
        <v>0</v>
      </c>
      <c r="AZ393">
        <f t="shared" si="291"/>
        <v>0</v>
      </c>
      <c r="BA393">
        <f t="shared" si="292"/>
        <v>0</v>
      </c>
      <c r="BB393">
        <f t="shared" si="316"/>
        <v>0</v>
      </c>
      <c r="BD393">
        <f t="shared" si="293"/>
        <v>30</v>
      </c>
      <c r="BE393">
        <f t="shared" si="294"/>
        <v>5</v>
      </c>
      <c r="BF393">
        <f t="shared" si="317"/>
        <v>1.053453048159847E-4</v>
      </c>
      <c r="BG393">
        <f>VLOOKUP(MIN(120,BH393),mortality!$B$4:$H$106,saving_model!BE393+2,FALSE)</f>
        <v>1.2634114711355332E-3</v>
      </c>
      <c r="BH393">
        <f t="shared" si="295"/>
        <v>50</v>
      </c>
      <c r="BI393" s="8">
        <f t="shared" si="318"/>
        <v>1.6821425527395739E-3</v>
      </c>
      <c r="BJ393" s="6">
        <f>VLOOKUP(saving_model!BD393,lapse!$B$4:$C$134,2,FALSE)</f>
        <v>0.02</v>
      </c>
      <c r="BL393">
        <f>discount_curve!K378</f>
        <v>0.66263419398294987</v>
      </c>
    </row>
    <row r="394" spans="1:64" x14ac:dyDescent="0.55000000000000004">
      <c r="A394">
        <f t="shared" si="319"/>
        <v>372</v>
      </c>
      <c r="B394" s="16">
        <f t="shared" ca="1" si="296"/>
        <v>0</v>
      </c>
      <c r="C394" s="16">
        <f t="shared" si="272"/>
        <v>0</v>
      </c>
      <c r="D394">
        <f t="shared" si="297"/>
        <v>0</v>
      </c>
      <c r="E394">
        <f t="shared" ca="1" si="298"/>
        <v>0</v>
      </c>
      <c r="F394" s="19">
        <f t="shared" si="299"/>
        <v>0</v>
      </c>
      <c r="G394">
        <f t="shared" si="273"/>
        <v>0</v>
      </c>
      <c r="H394">
        <f t="shared" si="274"/>
        <v>0</v>
      </c>
      <c r="I394" s="16">
        <f t="shared" si="300"/>
        <v>0</v>
      </c>
      <c r="J394" s="19">
        <f t="shared" si="301"/>
        <v>0</v>
      </c>
      <c r="K394" s="19"/>
      <c r="L394" s="16">
        <f t="shared" si="275"/>
        <v>0</v>
      </c>
      <c r="M394" s="16">
        <f t="shared" ca="1" si="276"/>
        <v>0</v>
      </c>
      <c r="N394" s="16">
        <f t="shared" si="277"/>
        <v>0</v>
      </c>
      <c r="O394" s="16">
        <f t="shared" si="270"/>
        <v>0</v>
      </c>
      <c r="P394" s="16">
        <f t="shared" si="271"/>
        <v>0</v>
      </c>
      <c r="Q394" s="16">
        <f t="shared" ca="1" si="278"/>
        <v>0</v>
      </c>
      <c r="R394">
        <f t="shared" si="279"/>
        <v>0</v>
      </c>
      <c r="S394" s="16">
        <f t="shared" si="280"/>
        <v>0</v>
      </c>
      <c r="T394" s="21">
        <f t="shared" si="281"/>
        <v>0</v>
      </c>
      <c r="U394" s="16">
        <f t="shared" ca="1" si="282"/>
        <v>0</v>
      </c>
      <c r="V394" s="21">
        <f t="shared" ca="1" si="283"/>
        <v>0</v>
      </c>
      <c r="W394" s="16"/>
      <c r="X394" s="16">
        <f t="shared" si="302"/>
        <v>0</v>
      </c>
      <c r="Y394" s="16">
        <f t="shared" si="269"/>
        <v>0</v>
      </c>
      <c r="Z394" s="19">
        <f t="shared" si="284"/>
        <v>0</v>
      </c>
      <c r="AA394" s="15">
        <f t="shared" si="303"/>
        <v>0</v>
      </c>
      <c r="AB394" s="15">
        <f t="shared" si="304"/>
        <v>0</v>
      </c>
      <c r="AC394" s="15">
        <f t="shared" si="305"/>
        <v>0</v>
      </c>
      <c r="AD394" s="15">
        <f t="shared" si="306"/>
        <v>0</v>
      </c>
      <c r="AE394" s="15">
        <f t="shared" si="307"/>
        <v>0</v>
      </c>
      <c r="AF394" s="19">
        <f t="shared" si="308"/>
        <v>0</v>
      </c>
      <c r="AG394" s="20">
        <f t="shared" si="309"/>
        <v>0</v>
      </c>
      <c r="AH394" s="20"/>
      <c r="AI394" s="16">
        <f t="shared" si="285"/>
        <v>0</v>
      </c>
      <c r="AJ394" s="16">
        <f t="shared" si="321"/>
        <v>0</v>
      </c>
      <c r="AK394" s="16">
        <f t="shared" si="310"/>
        <v>0</v>
      </c>
      <c r="AL394" s="16">
        <f t="shared" ca="1" si="311"/>
        <v>0</v>
      </c>
      <c r="AM394" s="17">
        <f ca="1">IF($F$13,OFFSET(product_specs!$I$5,MIN(10,saving_model!BD394),saving_model!$F$15),0)</f>
        <v>0</v>
      </c>
      <c r="AN394" s="16">
        <f t="shared" si="286"/>
        <v>0</v>
      </c>
      <c r="AO394" s="16">
        <f t="shared" si="320"/>
        <v>0</v>
      </c>
      <c r="AP394" s="16">
        <f t="shared" si="287"/>
        <v>0</v>
      </c>
      <c r="AQ394" s="16">
        <f t="shared" si="312"/>
        <v>0</v>
      </c>
      <c r="AR394" s="16">
        <f t="shared" si="313"/>
        <v>0</v>
      </c>
      <c r="AS394" s="15">
        <f t="shared" si="288"/>
        <v>0</v>
      </c>
      <c r="AT394" s="24">
        <f t="shared" si="289"/>
        <v>0</v>
      </c>
      <c r="AU394" s="15">
        <f t="shared" si="314"/>
        <v>0</v>
      </c>
      <c r="AV394" s="22">
        <f>return!Q378</f>
        <v>1.3362810575064943E-2</v>
      </c>
      <c r="AW394" s="7">
        <f t="shared" si="290"/>
        <v>1.3613274044861967</v>
      </c>
      <c r="AX394" s="7"/>
      <c r="AY394">
        <f t="shared" si="315"/>
        <v>0</v>
      </c>
      <c r="AZ394">
        <f t="shared" si="291"/>
        <v>0</v>
      </c>
      <c r="BA394">
        <f t="shared" si="292"/>
        <v>0</v>
      </c>
      <c r="BB394">
        <f t="shared" si="316"/>
        <v>0</v>
      </c>
      <c r="BD394">
        <f t="shared" si="293"/>
        <v>31</v>
      </c>
      <c r="BE394">
        <f t="shared" si="294"/>
        <v>5</v>
      </c>
      <c r="BF394">
        <f t="shared" si="317"/>
        <v>1.1195952664655451E-4</v>
      </c>
      <c r="BG394">
        <f>VLOOKUP(MIN(120,BH394),mortality!$B$4:$H$106,saving_model!BE394+2,FALSE)</f>
        <v>1.3426873226801618E-3</v>
      </c>
      <c r="BH394">
        <f t="shared" si="295"/>
        <v>51</v>
      </c>
      <c r="BI394" s="8">
        <f t="shared" si="318"/>
        <v>1.6821425527395739E-3</v>
      </c>
      <c r="BJ394" s="6">
        <f>VLOOKUP(saving_model!BD394,lapse!$B$4:$C$134,2,FALSE)</f>
        <v>0.02</v>
      </c>
      <c r="BL394">
        <f>discount_curve!K379</f>
        <v>0.66331847120671017</v>
      </c>
    </row>
    <row r="395" spans="1:64" x14ac:dyDescent="0.55000000000000004">
      <c r="A395">
        <f t="shared" si="319"/>
        <v>373</v>
      </c>
      <c r="B395" s="16">
        <f t="shared" ca="1" si="296"/>
        <v>0</v>
      </c>
      <c r="C395" s="16">
        <f t="shared" si="272"/>
        <v>0</v>
      </c>
      <c r="D395">
        <f t="shared" si="297"/>
        <v>0</v>
      </c>
      <c r="E395">
        <f t="shared" ca="1" si="298"/>
        <v>0</v>
      </c>
      <c r="F395" s="19">
        <f t="shared" si="299"/>
        <v>0</v>
      </c>
      <c r="G395">
        <f t="shared" si="273"/>
        <v>0</v>
      </c>
      <c r="H395">
        <f t="shared" si="274"/>
        <v>0</v>
      </c>
      <c r="I395" s="16">
        <f t="shared" si="300"/>
        <v>0</v>
      </c>
      <c r="J395" s="19">
        <f t="shared" si="301"/>
        <v>0</v>
      </c>
      <c r="K395" s="19"/>
      <c r="L395" s="16">
        <f t="shared" si="275"/>
        <v>0</v>
      </c>
      <c r="M395" s="16">
        <f t="shared" ca="1" si="276"/>
        <v>0</v>
      </c>
      <c r="N395" s="16">
        <f t="shared" si="277"/>
        <v>0</v>
      </c>
      <c r="O395" s="16">
        <f t="shared" si="270"/>
        <v>0</v>
      </c>
      <c r="P395" s="16">
        <f t="shared" si="271"/>
        <v>0</v>
      </c>
      <c r="Q395" s="16">
        <f t="shared" ca="1" si="278"/>
        <v>0</v>
      </c>
      <c r="R395">
        <f t="shared" si="279"/>
        <v>0</v>
      </c>
      <c r="S395" s="16">
        <f t="shared" si="280"/>
        <v>0</v>
      </c>
      <c r="T395" s="21">
        <f t="shared" si="281"/>
        <v>0</v>
      </c>
      <c r="U395" s="16">
        <f t="shared" ca="1" si="282"/>
        <v>0</v>
      </c>
      <c r="V395" s="21">
        <f t="shared" ca="1" si="283"/>
        <v>0</v>
      </c>
      <c r="W395" s="16"/>
      <c r="X395" s="16">
        <f t="shared" si="302"/>
        <v>0</v>
      </c>
      <c r="Y395" s="16">
        <f t="shared" si="269"/>
        <v>0</v>
      </c>
      <c r="Z395" s="19">
        <f t="shared" si="284"/>
        <v>0</v>
      </c>
      <c r="AA395" s="15">
        <f t="shared" si="303"/>
        <v>0</v>
      </c>
      <c r="AB395" s="15">
        <f t="shared" si="304"/>
        <v>0</v>
      </c>
      <c r="AC395" s="15">
        <f t="shared" si="305"/>
        <v>0</v>
      </c>
      <c r="AD395" s="15">
        <f t="shared" si="306"/>
        <v>0</v>
      </c>
      <c r="AE395" s="15">
        <f t="shared" si="307"/>
        <v>0</v>
      </c>
      <c r="AF395" s="19">
        <f t="shared" si="308"/>
        <v>0</v>
      </c>
      <c r="AG395" s="20">
        <f t="shared" si="309"/>
        <v>0</v>
      </c>
      <c r="AH395" s="20"/>
      <c r="AI395" s="16">
        <f t="shared" si="285"/>
        <v>0</v>
      </c>
      <c r="AJ395" s="16">
        <f t="shared" si="321"/>
        <v>0</v>
      </c>
      <c r="AK395" s="16">
        <f t="shared" si="310"/>
        <v>0</v>
      </c>
      <c r="AL395" s="16">
        <f t="shared" ca="1" si="311"/>
        <v>0</v>
      </c>
      <c r="AM395" s="17">
        <f ca="1">IF($F$13,OFFSET(product_specs!$I$5,MIN(10,saving_model!BD395),saving_model!$F$15),0)</f>
        <v>0</v>
      </c>
      <c r="AN395" s="16">
        <f t="shared" si="286"/>
        <v>0</v>
      </c>
      <c r="AO395" s="16">
        <f t="shared" si="320"/>
        <v>0</v>
      </c>
      <c r="AP395" s="16">
        <f t="shared" si="287"/>
        <v>0</v>
      </c>
      <c r="AQ395" s="16">
        <f t="shared" si="312"/>
        <v>0</v>
      </c>
      <c r="AR395" s="16">
        <f t="shared" si="313"/>
        <v>0</v>
      </c>
      <c r="AS395" s="15">
        <f t="shared" si="288"/>
        <v>0</v>
      </c>
      <c r="AT395" s="24">
        <f t="shared" si="289"/>
        <v>0</v>
      </c>
      <c r="AU395" s="15">
        <f t="shared" si="314"/>
        <v>0</v>
      </c>
      <c r="AV395" s="22">
        <f>return!Q379</f>
        <v>9.9661783351523425E-5</v>
      </c>
      <c r="AW395" s="7">
        <f t="shared" si="290"/>
        <v>1.3624566774543219</v>
      </c>
      <c r="AX395" s="7"/>
      <c r="AY395">
        <f t="shared" si="315"/>
        <v>0</v>
      </c>
      <c r="AZ395">
        <f t="shared" si="291"/>
        <v>0</v>
      </c>
      <c r="BA395">
        <f t="shared" si="292"/>
        <v>0</v>
      </c>
      <c r="BB395">
        <f t="shared" si="316"/>
        <v>0</v>
      </c>
      <c r="BD395">
        <f t="shared" si="293"/>
        <v>31</v>
      </c>
      <c r="BE395">
        <f t="shared" si="294"/>
        <v>5</v>
      </c>
      <c r="BF395">
        <f t="shared" si="317"/>
        <v>1.1195952664655451E-4</v>
      </c>
      <c r="BG395">
        <f>VLOOKUP(MIN(120,BH395),mortality!$B$4:$H$106,saving_model!BE395+2,FALSE)</f>
        <v>1.3426873226801618E-3</v>
      </c>
      <c r="BH395">
        <f t="shared" si="295"/>
        <v>51</v>
      </c>
      <c r="BI395" s="8">
        <f t="shared" si="318"/>
        <v>1.6821425527395739E-3</v>
      </c>
      <c r="BJ395" s="6">
        <f>VLOOKUP(saving_model!BD395,lapse!$B$4:$C$134,2,FALSE)</f>
        <v>0.02</v>
      </c>
      <c r="BL395">
        <f>discount_curve!K380</f>
        <v>0.66258690645435525</v>
      </c>
    </row>
    <row r="396" spans="1:64" x14ac:dyDescent="0.55000000000000004">
      <c r="A396">
        <f t="shared" si="319"/>
        <v>374</v>
      </c>
      <c r="B396" s="16">
        <f t="shared" ca="1" si="296"/>
        <v>0</v>
      </c>
      <c r="C396" s="16">
        <f t="shared" si="272"/>
        <v>0</v>
      </c>
      <c r="D396">
        <f t="shared" si="297"/>
        <v>0</v>
      </c>
      <c r="E396">
        <f t="shared" ca="1" si="298"/>
        <v>0</v>
      </c>
      <c r="F396" s="19">
        <f t="shared" si="299"/>
        <v>0</v>
      </c>
      <c r="G396">
        <f t="shared" si="273"/>
        <v>0</v>
      </c>
      <c r="H396">
        <f t="shared" si="274"/>
        <v>0</v>
      </c>
      <c r="I396" s="16">
        <f t="shared" si="300"/>
        <v>0</v>
      </c>
      <c r="J396" s="19">
        <f t="shared" si="301"/>
        <v>0</v>
      </c>
      <c r="K396" s="19"/>
      <c r="L396" s="16">
        <f t="shared" si="275"/>
        <v>0</v>
      </c>
      <c r="M396" s="16">
        <f t="shared" ca="1" si="276"/>
        <v>0</v>
      </c>
      <c r="N396" s="16">
        <f t="shared" si="277"/>
        <v>0</v>
      </c>
      <c r="O396" s="16">
        <f t="shared" si="270"/>
        <v>0</v>
      </c>
      <c r="P396" s="16">
        <f t="shared" si="271"/>
        <v>0</v>
      </c>
      <c r="Q396" s="16">
        <f t="shared" ca="1" si="278"/>
        <v>0</v>
      </c>
      <c r="R396">
        <f t="shared" si="279"/>
        <v>0</v>
      </c>
      <c r="S396" s="16">
        <f t="shared" si="280"/>
        <v>0</v>
      </c>
      <c r="T396" s="21">
        <f t="shared" si="281"/>
        <v>0</v>
      </c>
      <c r="U396" s="16">
        <f t="shared" ca="1" si="282"/>
        <v>0</v>
      </c>
      <c r="V396" s="21">
        <f t="shared" ca="1" si="283"/>
        <v>0</v>
      </c>
      <c r="W396" s="16"/>
      <c r="X396" s="16">
        <f t="shared" si="302"/>
        <v>0</v>
      </c>
      <c r="Y396" s="16">
        <f t="shared" si="269"/>
        <v>0</v>
      </c>
      <c r="Z396" s="19">
        <f t="shared" si="284"/>
        <v>0</v>
      </c>
      <c r="AA396" s="15">
        <f t="shared" si="303"/>
        <v>0</v>
      </c>
      <c r="AB396" s="15">
        <f t="shared" si="304"/>
        <v>0</v>
      </c>
      <c r="AC396" s="15">
        <f t="shared" si="305"/>
        <v>0</v>
      </c>
      <c r="AD396" s="15">
        <f t="shared" si="306"/>
        <v>0</v>
      </c>
      <c r="AE396" s="15">
        <f t="shared" si="307"/>
        <v>0</v>
      </c>
      <c r="AF396" s="19">
        <f t="shared" si="308"/>
        <v>0</v>
      </c>
      <c r="AG396" s="20">
        <f t="shared" si="309"/>
        <v>0</v>
      </c>
      <c r="AH396" s="20"/>
      <c r="AI396" s="16">
        <f t="shared" si="285"/>
        <v>0</v>
      </c>
      <c r="AJ396" s="16">
        <f t="shared" si="321"/>
        <v>0</v>
      </c>
      <c r="AK396" s="16">
        <f t="shared" si="310"/>
        <v>0</v>
      </c>
      <c r="AL396" s="16">
        <f t="shared" ca="1" si="311"/>
        <v>0</v>
      </c>
      <c r="AM396" s="17">
        <f ca="1">IF($F$13,OFFSET(product_specs!$I$5,MIN(10,saving_model!BD396),saving_model!$F$15),0)</f>
        <v>0</v>
      </c>
      <c r="AN396" s="16">
        <f t="shared" si="286"/>
        <v>0</v>
      </c>
      <c r="AO396" s="16">
        <f t="shared" si="320"/>
        <v>0</v>
      </c>
      <c r="AP396" s="16">
        <f t="shared" si="287"/>
        <v>0</v>
      </c>
      <c r="AQ396" s="16">
        <f t="shared" si="312"/>
        <v>0</v>
      </c>
      <c r="AR396" s="16">
        <f t="shared" si="313"/>
        <v>0</v>
      </c>
      <c r="AS396" s="15">
        <f t="shared" si="288"/>
        <v>0</v>
      </c>
      <c r="AT396" s="24">
        <f t="shared" si="289"/>
        <v>0</v>
      </c>
      <c r="AU396" s="15">
        <f t="shared" si="314"/>
        <v>0</v>
      </c>
      <c r="AV396" s="22">
        <f>return!Q380</f>
        <v>3.5393519460298339E-3</v>
      </c>
      <c r="AW396" s="7">
        <f t="shared" si="290"/>
        <v>1.3635868871974157</v>
      </c>
      <c r="AX396" s="7"/>
      <c r="AY396">
        <f t="shared" si="315"/>
        <v>0</v>
      </c>
      <c r="AZ396">
        <f t="shared" si="291"/>
        <v>0</v>
      </c>
      <c r="BA396">
        <f t="shared" si="292"/>
        <v>0</v>
      </c>
      <c r="BB396">
        <f t="shared" si="316"/>
        <v>0</v>
      </c>
      <c r="BD396">
        <f t="shared" si="293"/>
        <v>31</v>
      </c>
      <c r="BE396">
        <f t="shared" si="294"/>
        <v>5</v>
      </c>
      <c r="BF396">
        <f t="shared" si="317"/>
        <v>1.1195952664655451E-4</v>
      </c>
      <c r="BG396">
        <f>VLOOKUP(MIN(120,BH396),mortality!$B$4:$H$106,saving_model!BE396+2,FALSE)</f>
        <v>1.3426873226801618E-3</v>
      </c>
      <c r="BH396">
        <f t="shared" si="295"/>
        <v>51</v>
      </c>
      <c r="BI396" s="8">
        <f t="shared" si="318"/>
        <v>1.6821425527395739E-3</v>
      </c>
      <c r="BJ396" s="6">
        <f>VLOOKUP(saving_model!BD396,lapse!$B$4:$C$134,2,FALSE)</f>
        <v>0.02</v>
      </c>
      <c r="BL396">
        <f>discount_curve!K381</f>
        <v>0.66185614853463071</v>
      </c>
    </row>
    <row r="397" spans="1:64" x14ac:dyDescent="0.55000000000000004">
      <c r="A397">
        <f t="shared" si="319"/>
        <v>375</v>
      </c>
      <c r="B397" s="16">
        <f t="shared" ca="1" si="296"/>
        <v>0</v>
      </c>
      <c r="C397" s="16">
        <f t="shared" si="272"/>
        <v>0</v>
      </c>
      <c r="D397">
        <f t="shared" si="297"/>
        <v>0</v>
      </c>
      <c r="E397">
        <f t="shared" ca="1" si="298"/>
        <v>0</v>
      </c>
      <c r="F397" s="19">
        <f t="shared" si="299"/>
        <v>0</v>
      </c>
      <c r="G397">
        <f t="shared" si="273"/>
        <v>0</v>
      </c>
      <c r="H397">
        <f t="shared" si="274"/>
        <v>0</v>
      </c>
      <c r="I397" s="16">
        <f t="shared" si="300"/>
        <v>0</v>
      </c>
      <c r="J397" s="19">
        <f t="shared" si="301"/>
        <v>0</v>
      </c>
      <c r="K397" s="19"/>
      <c r="L397" s="16">
        <f t="shared" si="275"/>
        <v>0</v>
      </c>
      <c r="M397" s="16">
        <f t="shared" ca="1" si="276"/>
        <v>0</v>
      </c>
      <c r="N397" s="16">
        <f t="shared" si="277"/>
        <v>0</v>
      </c>
      <c r="O397" s="16">
        <f t="shared" si="270"/>
        <v>0</v>
      </c>
      <c r="P397" s="16">
        <f t="shared" si="271"/>
        <v>0</v>
      </c>
      <c r="Q397" s="16">
        <f t="shared" ca="1" si="278"/>
        <v>0</v>
      </c>
      <c r="R397">
        <f t="shared" si="279"/>
        <v>0</v>
      </c>
      <c r="S397" s="16">
        <f t="shared" si="280"/>
        <v>0</v>
      </c>
      <c r="T397" s="21">
        <f t="shared" si="281"/>
        <v>0</v>
      </c>
      <c r="U397" s="16">
        <f t="shared" ca="1" si="282"/>
        <v>0</v>
      </c>
      <c r="V397" s="21">
        <f t="shared" ca="1" si="283"/>
        <v>0</v>
      </c>
      <c r="W397" s="16"/>
      <c r="X397" s="16">
        <f t="shared" si="302"/>
        <v>0</v>
      </c>
      <c r="Y397" s="16">
        <f t="shared" si="269"/>
        <v>0</v>
      </c>
      <c r="Z397" s="19">
        <f t="shared" si="284"/>
        <v>0</v>
      </c>
      <c r="AA397" s="15">
        <f t="shared" si="303"/>
        <v>0</v>
      </c>
      <c r="AB397" s="15">
        <f t="shared" si="304"/>
        <v>0</v>
      </c>
      <c r="AC397" s="15">
        <f t="shared" si="305"/>
        <v>0</v>
      </c>
      <c r="AD397" s="15">
        <f t="shared" si="306"/>
        <v>0</v>
      </c>
      <c r="AE397" s="15">
        <f t="shared" si="307"/>
        <v>0</v>
      </c>
      <c r="AF397" s="19">
        <f t="shared" si="308"/>
        <v>0</v>
      </c>
      <c r="AG397" s="20">
        <f t="shared" si="309"/>
        <v>0</v>
      </c>
      <c r="AH397" s="20"/>
      <c r="AI397" s="16">
        <f t="shared" si="285"/>
        <v>0</v>
      </c>
      <c r="AJ397" s="16">
        <f t="shared" si="321"/>
        <v>0</v>
      </c>
      <c r="AK397" s="16">
        <f t="shared" si="310"/>
        <v>0</v>
      </c>
      <c r="AL397" s="16">
        <f t="shared" ca="1" si="311"/>
        <v>0</v>
      </c>
      <c r="AM397" s="17">
        <f ca="1">IF($F$13,OFFSET(product_specs!$I$5,MIN(10,saving_model!BD397),saving_model!$F$15),0)</f>
        <v>0</v>
      </c>
      <c r="AN397" s="16">
        <f t="shared" si="286"/>
        <v>0</v>
      </c>
      <c r="AO397" s="16">
        <f t="shared" si="320"/>
        <v>0</v>
      </c>
      <c r="AP397" s="16">
        <f t="shared" si="287"/>
        <v>0</v>
      </c>
      <c r="AQ397" s="16">
        <f t="shared" si="312"/>
        <v>0</v>
      </c>
      <c r="AR397" s="16">
        <f t="shared" si="313"/>
        <v>0</v>
      </c>
      <c r="AS397" s="15">
        <f t="shared" si="288"/>
        <v>0</v>
      </c>
      <c r="AT397" s="24">
        <f t="shared" si="289"/>
        <v>0</v>
      </c>
      <c r="AU397" s="15">
        <f t="shared" si="314"/>
        <v>0</v>
      </c>
      <c r="AV397" s="22">
        <f>return!Q381</f>
        <v>1.024012154958065E-3</v>
      </c>
      <c r="AW397" s="7">
        <f t="shared" si="290"/>
        <v>1.3647180344925687</v>
      </c>
      <c r="AX397" s="7"/>
      <c r="AY397">
        <f t="shared" si="315"/>
        <v>0</v>
      </c>
      <c r="AZ397">
        <f t="shared" si="291"/>
        <v>0</v>
      </c>
      <c r="BA397">
        <f t="shared" si="292"/>
        <v>0</v>
      </c>
      <c r="BB397">
        <f t="shared" si="316"/>
        <v>0</v>
      </c>
      <c r="BD397">
        <f t="shared" si="293"/>
        <v>31</v>
      </c>
      <c r="BE397">
        <f t="shared" si="294"/>
        <v>5</v>
      </c>
      <c r="BF397">
        <f t="shared" si="317"/>
        <v>1.1195952664655451E-4</v>
      </c>
      <c r="BG397">
        <f>VLOOKUP(MIN(120,BH397),mortality!$B$4:$H$106,saving_model!BE397+2,FALSE)</f>
        <v>1.3426873226801618E-3</v>
      </c>
      <c r="BH397">
        <f t="shared" si="295"/>
        <v>51</v>
      </c>
      <c r="BI397" s="8">
        <f t="shared" si="318"/>
        <v>1.6821425527395739E-3</v>
      </c>
      <c r="BJ397" s="6">
        <f>VLOOKUP(saving_model!BD397,lapse!$B$4:$C$134,2,FALSE)</f>
        <v>0.02</v>
      </c>
      <c r="BL397">
        <f>discount_curve!K382</f>
        <v>0.661126196557692</v>
      </c>
    </row>
    <row r="398" spans="1:64" x14ac:dyDescent="0.55000000000000004">
      <c r="A398">
        <f t="shared" si="319"/>
        <v>376</v>
      </c>
      <c r="B398" s="16">
        <f t="shared" ca="1" si="296"/>
        <v>0</v>
      </c>
      <c r="C398" s="16">
        <f t="shared" si="272"/>
        <v>0</v>
      </c>
      <c r="D398">
        <f t="shared" si="297"/>
        <v>0</v>
      </c>
      <c r="E398">
        <f t="shared" ca="1" si="298"/>
        <v>0</v>
      </c>
      <c r="F398" s="19">
        <f t="shared" si="299"/>
        <v>0</v>
      </c>
      <c r="G398">
        <f t="shared" si="273"/>
        <v>0</v>
      </c>
      <c r="H398">
        <f t="shared" si="274"/>
        <v>0</v>
      </c>
      <c r="I398" s="16">
        <f t="shared" si="300"/>
        <v>0</v>
      </c>
      <c r="J398" s="19">
        <f t="shared" si="301"/>
        <v>0</v>
      </c>
      <c r="K398" s="19"/>
      <c r="L398" s="16">
        <f t="shared" si="275"/>
        <v>0</v>
      </c>
      <c r="M398" s="16">
        <f t="shared" ca="1" si="276"/>
        <v>0</v>
      </c>
      <c r="N398" s="16">
        <f t="shared" si="277"/>
        <v>0</v>
      </c>
      <c r="O398" s="16">
        <f t="shared" si="270"/>
        <v>0</v>
      </c>
      <c r="P398" s="16">
        <f t="shared" si="271"/>
        <v>0</v>
      </c>
      <c r="Q398" s="16">
        <f t="shared" ca="1" si="278"/>
        <v>0</v>
      </c>
      <c r="R398">
        <f t="shared" si="279"/>
        <v>0</v>
      </c>
      <c r="S398" s="16">
        <f t="shared" si="280"/>
        <v>0</v>
      </c>
      <c r="T398" s="21">
        <f t="shared" si="281"/>
        <v>0</v>
      </c>
      <c r="U398" s="16">
        <f t="shared" ca="1" si="282"/>
        <v>0</v>
      </c>
      <c r="V398" s="21">
        <f t="shared" ca="1" si="283"/>
        <v>0</v>
      </c>
      <c r="W398" s="16"/>
      <c r="X398" s="16">
        <f t="shared" si="302"/>
        <v>0</v>
      </c>
      <c r="Y398" s="16">
        <f t="shared" si="269"/>
        <v>0</v>
      </c>
      <c r="Z398" s="19">
        <f t="shared" si="284"/>
        <v>0</v>
      </c>
      <c r="AA398" s="15">
        <f t="shared" si="303"/>
        <v>0</v>
      </c>
      <c r="AB398" s="15">
        <f t="shared" si="304"/>
        <v>0</v>
      </c>
      <c r="AC398" s="15">
        <f t="shared" si="305"/>
        <v>0</v>
      </c>
      <c r="AD398" s="15">
        <f t="shared" si="306"/>
        <v>0</v>
      </c>
      <c r="AE398" s="15">
        <f t="shared" si="307"/>
        <v>0</v>
      </c>
      <c r="AF398" s="19">
        <f t="shared" si="308"/>
        <v>0</v>
      </c>
      <c r="AG398" s="20">
        <f t="shared" si="309"/>
        <v>0</v>
      </c>
      <c r="AH398" s="20"/>
      <c r="AI398" s="16">
        <f t="shared" si="285"/>
        <v>0</v>
      </c>
      <c r="AJ398" s="16">
        <f t="shared" si="321"/>
        <v>0</v>
      </c>
      <c r="AK398" s="16">
        <f t="shared" si="310"/>
        <v>0</v>
      </c>
      <c r="AL398" s="16">
        <f t="shared" ca="1" si="311"/>
        <v>0</v>
      </c>
      <c r="AM398" s="17">
        <f ca="1">IF($F$13,OFFSET(product_specs!$I$5,MIN(10,saving_model!BD398),saving_model!$F$15),0)</f>
        <v>0</v>
      </c>
      <c r="AN398" s="16">
        <f t="shared" si="286"/>
        <v>0</v>
      </c>
      <c r="AO398" s="16">
        <f t="shared" si="320"/>
        <v>0</v>
      </c>
      <c r="AP398" s="16">
        <f t="shared" si="287"/>
        <v>0</v>
      </c>
      <c r="AQ398" s="16">
        <f t="shared" si="312"/>
        <v>0</v>
      </c>
      <c r="AR398" s="16">
        <f t="shared" si="313"/>
        <v>0</v>
      </c>
      <c r="AS398" s="15">
        <f t="shared" si="288"/>
        <v>0</v>
      </c>
      <c r="AT398" s="24">
        <f t="shared" si="289"/>
        <v>0</v>
      </c>
      <c r="AU398" s="15">
        <f t="shared" si="314"/>
        <v>0</v>
      </c>
      <c r="AV398" s="22">
        <f>return!Q382</f>
        <v>-6.9745933697024087E-3</v>
      </c>
      <c r="AW398" s="7">
        <f t="shared" si="290"/>
        <v>1.3658501201175159</v>
      </c>
      <c r="AX398" s="7"/>
      <c r="AY398">
        <f t="shared" si="315"/>
        <v>0</v>
      </c>
      <c r="AZ398">
        <f t="shared" si="291"/>
        <v>0</v>
      </c>
      <c r="BA398">
        <f t="shared" si="292"/>
        <v>0</v>
      </c>
      <c r="BB398">
        <f t="shared" si="316"/>
        <v>0</v>
      </c>
      <c r="BD398">
        <f t="shared" si="293"/>
        <v>31</v>
      </c>
      <c r="BE398">
        <f t="shared" si="294"/>
        <v>5</v>
      </c>
      <c r="BF398">
        <f t="shared" si="317"/>
        <v>1.1195952664655451E-4</v>
      </c>
      <c r="BG398">
        <f>VLOOKUP(MIN(120,BH398),mortality!$B$4:$H$106,saving_model!BE398+2,FALSE)</f>
        <v>1.3426873226801618E-3</v>
      </c>
      <c r="BH398">
        <f t="shared" si="295"/>
        <v>51</v>
      </c>
      <c r="BI398" s="8">
        <f t="shared" si="318"/>
        <v>1.6821425527395739E-3</v>
      </c>
      <c r="BJ398" s="6">
        <f>VLOOKUP(saving_model!BD398,lapse!$B$4:$C$134,2,FALSE)</f>
        <v>0.02</v>
      </c>
      <c r="BL398">
        <f>discount_curve!K383</f>
        <v>0.66039704963467594</v>
      </c>
    </row>
    <row r="399" spans="1:64" x14ac:dyDescent="0.55000000000000004">
      <c r="A399">
        <f t="shared" si="319"/>
        <v>377</v>
      </c>
      <c r="B399" s="16">
        <f t="shared" ca="1" si="296"/>
        <v>0</v>
      </c>
      <c r="C399" s="16">
        <f t="shared" si="272"/>
        <v>0</v>
      </c>
      <c r="D399">
        <f t="shared" si="297"/>
        <v>0</v>
      </c>
      <c r="E399">
        <f t="shared" ca="1" si="298"/>
        <v>0</v>
      </c>
      <c r="F399" s="19">
        <f t="shared" si="299"/>
        <v>0</v>
      </c>
      <c r="G399">
        <f t="shared" si="273"/>
        <v>0</v>
      </c>
      <c r="H399">
        <f t="shared" si="274"/>
        <v>0</v>
      </c>
      <c r="I399" s="16">
        <f t="shared" si="300"/>
        <v>0</v>
      </c>
      <c r="J399" s="19">
        <f t="shared" si="301"/>
        <v>0</v>
      </c>
      <c r="K399" s="19"/>
      <c r="L399" s="16">
        <f t="shared" si="275"/>
        <v>0</v>
      </c>
      <c r="M399" s="16">
        <f t="shared" ca="1" si="276"/>
        <v>0</v>
      </c>
      <c r="N399" s="16">
        <f t="shared" si="277"/>
        <v>0</v>
      </c>
      <c r="O399" s="16">
        <f t="shared" si="270"/>
        <v>0</v>
      </c>
      <c r="P399" s="16">
        <f t="shared" si="271"/>
        <v>0</v>
      </c>
      <c r="Q399" s="16">
        <f t="shared" ca="1" si="278"/>
        <v>0</v>
      </c>
      <c r="R399">
        <f t="shared" si="279"/>
        <v>0</v>
      </c>
      <c r="S399" s="16">
        <f t="shared" si="280"/>
        <v>0</v>
      </c>
      <c r="T399" s="21">
        <f t="shared" si="281"/>
        <v>0</v>
      </c>
      <c r="U399" s="16">
        <f t="shared" ca="1" si="282"/>
        <v>0</v>
      </c>
      <c r="V399" s="21">
        <f t="shared" ca="1" si="283"/>
        <v>0</v>
      </c>
      <c r="W399" s="16"/>
      <c r="X399" s="16">
        <f t="shared" si="302"/>
        <v>0</v>
      </c>
      <c r="Y399" s="16">
        <f t="shared" ref="Y399:Y462" si="322">AO399*AY399</f>
        <v>0</v>
      </c>
      <c r="Z399" s="19">
        <f t="shared" si="284"/>
        <v>0</v>
      </c>
      <c r="AA399" s="15">
        <f t="shared" si="303"/>
        <v>0</v>
      </c>
      <c r="AB399" s="15">
        <f t="shared" si="304"/>
        <v>0</v>
      </c>
      <c r="AC399" s="15">
        <f t="shared" si="305"/>
        <v>0</v>
      </c>
      <c r="AD399" s="15">
        <f t="shared" si="306"/>
        <v>0</v>
      </c>
      <c r="AE399" s="15">
        <f t="shared" si="307"/>
        <v>0</v>
      </c>
      <c r="AF399" s="19">
        <f t="shared" si="308"/>
        <v>0</v>
      </c>
      <c r="AG399" s="20">
        <f t="shared" si="309"/>
        <v>0</v>
      </c>
      <c r="AH399" s="20"/>
      <c r="AI399" s="16">
        <f t="shared" si="285"/>
        <v>0</v>
      </c>
      <c r="AJ399" s="16">
        <f t="shared" si="321"/>
        <v>0</v>
      </c>
      <c r="AK399" s="16">
        <f t="shared" si="310"/>
        <v>0</v>
      </c>
      <c r="AL399" s="16">
        <f t="shared" ca="1" si="311"/>
        <v>0</v>
      </c>
      <c r="AM399" s="17">
        <f ca="1">IF($F$13,OFFSET(product_specs!$I$5,MIN(10,saving_model!BD399),saving_model!$F$15),0)</f>
        <v>0</v>
      </c>
      <c r="AN399" s="16">
        <f t="shared" si="286"/>
        <v>0</v>
      </c>
      <c r="AO399" s="16">
        <f t="shared" si="320"/>
        <v>0</v>
      </c>
      <c r="AP399" s="16">
        <f t="shared" si="287"/>
        <v>0</v>
      </c>
      <c r="AQ399" s="16">
        <f t="shared" si="312"/>
        <v>0</v>
      </c>
      <c r="AR399" s="16">
        <f t="shared" si="313"/>
        <v>0</v>
      </c>
      <c r="AS399" s="15">
        <f t="shared" si="288"/>
        <v>0</v>
      </c>
      <c r="AT399" s="24">
        <f t="shared" si="289"/>
        <v>0</v>
      </c>
      <c r="AU399" s="15">
        <f t="shared" si="314"/>
        <v>0</v>
      </c>
      <c r="AV399" s="22">
        <f>return!Q383</f>
        <v>4.9229350655071169E-3</v>
      </c>
      <c r="AW399" s="7">
        <f t="shared" si="290"/>
        <v>1.3669831448506378</v>
      </c>
      <c r="AX399" s="7"/>
      <c r="AY399">
        <f t="shared" si="315"/>
        <v>0</v>
      </c>
      <c r="AZ399">
        <f t="shared" si="291"/>
        <v>0</v>
      </c>
      <c r="BA399">
        <f t="shared" si="292"/>
        <v>0</v>
      </c>
      <c r="BB399">
        <f t="shared" si="316"/>
        <v>0</v>
      </c>
      <c r="BD399">
        <f t="shared" si="293"/>
        <v>31</v>
      </c>
      <c r="BE399">
        <f t="shared" si="294"/>
        <v>5</v>
      </c>
      <c r="BF399">
        <f t="shared" si="317"/>
        <v>1.1195952664655451E-4</v>
      </c>
      <c r="BG399">
        <f>VLOOKUP(MIN(120,BH399),mortality!$B$4:$H$106,saving_model!BE399+2,FALSE)</f>
        <v>1.3426873226801618E-3</v>
      </c>
      <c r="BH399">
        <f t="shared" si="295"/>
        <v>51</v>
      </c>
      <c r="BI399" s="8">
        <f t="shared" si="318"/>
        <v>1.6821425527395739E-3</v>
      </c>
      <c r="BJ399" s="6">
        <f>VLOOKUP(saving_model!BD399,lapse!$B$4:$C$134,2,FALSE)</f>
        <v>0.02</v>
      </c>
      <c r="BL399">
        <f>discount_curve!K384</f>
        <v>0.65966870687769974</v>
      </c>
    </row>
    <row r="400" spans="1:64" x14ac:dyDescent="0.55000000000000004">
      <c r="A400">
        <f t="shared" si="319"/>
        <v>378</v>
      </c>
      <c r="B400" s="16">
        <f t="shared" ca="1" si="296"/>
        <v>0</v>
      </c>
      <c r="C400" s="16">
        <f t="shared" si="272"/>
        <v>0</v>
      </c>
      <c r="D400">
        <f t="shared" si="297"/>
        <v>0</v>
      </c>
      <c r="E400">
        <f t="shared" ca="1" si="298"/>
        <v>0</v>
      </c>
      <c r="F400" s="19">
        <f t="shared" si="299"/>
        <v>0</v>
      </c>
      <c r="G400">
        <f t="shared" si="273"/>
        <v>0</v>
      </c>
      <c r="H400">
        <f t="shared" si="274"/>
        <v>0</v>
      </c>
      <c r="I400" s="16">
        <f t="shared" si="300"/>
        <v>0</v>
      </c>
      <c r="J400" s="19">
        <f t="shared" si="301"/>
        <v>0</v>
      </c>
      <c r="K400" s="19"/>
      <c r="L400" s="16">
        <f t="shared" si="275"/>
        <v>0</v>
      </c>
      <c r="M400" s="16">
        <f t="shared" ca="1" si="276"/>
        <v>0</v>
      </c>
      <c r="N400" s="16">
        <f t="shared" si="277"/>
        <v>0</v>
      </c>
      <c r="O400" s="16">
        <f t="shared" si="270"/>
        <v>0</v>
      </c>
      <c r="P400" s="16">
        <f t="shared" si="271"/>
        <v>0</v>
      </c>
      <c r="Q400" s="16">
        <f t="shared" ca="1" si="278"/>
        <v>0</v>
      </c>
      <c r="R400">
        <f t="shared" si="279"/>
        <v>0</v>
      </c>
      <c r="S400" s="16">
        <f t="shared" si="280"/>
        <v>0</v>
      </c>
      <c r="T400" s="21">
        <f t="shared" si="281"/>
        <v>0</v>
      </c>
      <c r="U400" s="16">
        <f t="shared" ca="1" si="282"/>
        <v>0</v>
      </c>
      <c r="V400" s="21">
        <f t="shared" ca="1" si="283"/>
        <v>0</v>
      </c>
      <c r="W400" s="16"/>
      <c r="X400" s="16">
        <f t="shared" si="302"/>
        <v>0</v>
      </c>
      <c r="Y400" s="16">
        <f t="shared" si="322"/>
        <v>0</v>
      </c>
      <c r="Z400" s="19">
        <f t="shared" si="284"/>
        <v>0</v>
      </c>
      <c r="AA400" s="15">
        <f t="shared" si="303"/>
        <v>0</v>
      </c>
      <c r="AB400" s="15">
        <f t="shared" si="304"/>
        <v>0</v>
      </c>
      <c r="AC400" s="15">
        <f t="shared" si="305"/>
        <v>0</v>
      </c>
      <c r="AD400" s="15">
        <f t="shared" si="306"/>
        <v>0</v>
      </c>
      <c r="AE400" s="15">
        <f t="shared" si="307"/>
        <v>0</v>
      </c>
      <c r="AF400" s="19">
        <f t="shared" si="308"/>
        <v>0</v>
      </c>
      <c r="AG400" s="20">
        <f t="shared" si="309"/>
        <v>0</v>
      </c>
      <c r="AH400" s="20"/>
      <c r="AI400" s="16">
        <f t="shared" si="285"/>
        <v>0</v>
      </c>
      <c r="AJ400" s="16">
        <f t="shared" si="321"/>
        <v>0</v>
      </c>
      <c r="AK400" s="16">
        <f t="shared" si="310"/>
        <v>0</v>
      </c>
      <c r="AL400" s="16">
        <f t="shared" ca="1" si="311"/>
        <v>0</v>
      </c>
      <c r="AM400" s="17">
        <f ca="1">IF($F$13,OFFSET(product_specs!$I$5,MIN(10,saving_model!BD400),saving_model!$F$15),0)</f>
        <v>0</v>
      </c>
      <c r="AN400" s="16">
        <f t="shared" si="286"/>
        <v>0</v>
      </c>
      <c r="AO400" s="16">
        <f t="shared" si="320"/>
        <v>0</v>
      </c>
      <c r="AP400" s="16">
        <f t="shared" si="287"/>
        <v>0</v>
      </c>
      <c r="AQ400" s="16">
        <f t="shared" si="312"/>
        <v>0</v>
      </c>
      <c r="AR400" s="16">
        <f t="shared" si="313"/>
        <v>0</v>
      </c>
      <c r="AS400" s="15">
        <f t="shared" si="288"/>
        <v>0</v>
      </c>
      <c r="AT400" s="24">
        <f t="shared" si="289"/>
        <v>0</v>
      </c>
      <c r="AU400" s="15">
        <f t="shared" si="314"/>
        <v>0</v>
      </c>
      <c r="AV400" s="22">
        <f>return!Q384</f>
        <v>-2.4328235140923526E-3</v>
      </c>
      <c r="AW400" s="7">
        <f t="shared" si="290"/>
        <v>1.3681171094709601</v>
      </c>
      <c r="AX400" s="7"/>
      <c r="AY400">
        <f t="shared" si="315"/>
        <v>0</v>
      </c>
      <c r="AZ400">
        <f t="shared" si="291"/>
        <v>0</v>
      </c>
      <c r="BA400">
        <f t="shared" si="292"/>
        <v>0</v>
      </c>
      <c r="BB400">
        <f t="shared" si="316"/>
        <v>0</v>
      </c>
      <c r="BD400">
        <f t="shared" si="293"/>
        <v>31</v>
      </c>
      <c r="BE400">
        <f t="shared" si="294"/>
        <v>5</v>
      </c>
      <c r="BF400">
        <f t="shared" si="317"/>
        <v>1.1195952664655451E-4</v>
      </c>
      <c r="BG400">
        <f>VLOOKUP(MIN(120,BH400),mortality!$B$4:$H$106,saving_model!BE400+2,FALSE)</f>
        <v>1.3426873226801618E-3</v>
      </c>
      <c r="BH400">
        <f t="shared" si="295"/>
        <v>51</v>
      </c>
      <c r="BI400" s="8">
        <f t="shared" si="318"/>
        <v>1.6821425527395739E-3</v>
      </c>
      <c r="BJ400" s="6">
        <f>VLOOKUP(saving_model!BD400,lapse!$B$4:$C$134,2,FALSE)</f>
        <v>0.02</v>
      </c>
      <c r="BL400">
        <f>discount_curve!K385</f>
        <v>0.65894116739985986</v>
      </c>
    </row>
    <row r="401" spans="1:64" x14ac:dyDescent="0.55000000000000004">
      <c r="A401">
        <f t="shared" si="319"/>
        <v>379</v>
      </c>
      <c r="B401" s="16">
        <f t="shared" ca="1" si="296"/>
        <v>0</v>
      </c>
      <c r="C401" s="16">
        <f t="shared" si="272"/>
        <v>0</v>
      </c>
      <c r="D401">
        <f t="shared" si="297"/>
        <v>0</v>
      </c>
      <c r="E401">
        <f t="shared" ca="1" si="298"/>
        <v>0</v>
      </c>
      <c r="F401" s="19">
        <f t="shared" si="299"/>
        <v>0</v>
      </c>
      <c r="G401">
        <f t="shared" si="273"/>
        <v>0</v>
      </c>
      <c r="H401">
        <f t="shared" si="274"/>
        <v>0</v>
      </c>
      <c r="I401" s="16">
        <f t="shared" si="300"/>
        <v>0</v>
      </c>
      <c r="J401" s="19">
        <f t="shared" si="301"/>
        <v>0</v>
      </c>
      <c r="K401" s="19"/>
      <c r="L401" s="16">
        <f t="shared" si="275"/>
        <v>0</v>
      </c>
      <c r="M401" s="16">
        <f t="shared" ca="1" si="276"/>
        <v>0</v>
      </c>
      <c r="N401" s="16">
        <f t="shared" si="277"/>
        <v>0</v>
      </c>
      <c r="O401" s="16">
        <f t="shared" si="270"/>
        <v>0</v>
      </c>
      <c r="P401" s="16">
        <f t="shared" si="271"/>
        <v>0</v>
      </c>
      <c r="Q401" s="16">
        <f t="shared" ca="1" si="278"/>
        <v>0</v>
      </c>
      <c r="R401">
        <f t="shared" si="279"/>
        <v>0</v>
      </c>
      <c r="S401" s="16">
        <f t="shared" si="280"/>
        <v>0</v>
      </c>
      <c r="T401" s="21">
        <f t="shared" si="281"/>
        <v>0</v>
      </c>
      <c r="U401" s="16">
        <f t="shared" ca="1" si="282"/>
        <v>0</v>
      </c>
      <c r="V401" s="21">
        <f t="shared" ca="1" si="283"/>
        <v>0</v>
      </c>
      <c r="W401" s="16"/>
      <c r="X401" s="16">
        <f t="shared" si="302"/>
        <v>0</v>
      </c>
      <c r="Y401" s="16">
        <f t="shared" si="322"/>
        <v>0</v>
      </c>
      <c r="Z401" s="19">
        <f t="shared" si="284"/>
        <v>0</v>
      </c>
      <c r="AA401" s="15">
        <f t="shared" si="303"/>
        <v>0</v>
      </c>
      <c r="AB401" s="15">
        <f t="shared" si="304"/>
        <v>0</v>
      </c>
      <c r="AC401" s="15">
        <f t="shared" si="305"/>
        <v>0</v>
      </c>
      <c r="AD401" s="15">
        <f t="shared" si="306"/>
        <v>0</v>
      </c>
      <c r="AE401" s="15">
        <f t="shared" si="307"/>
        <v>0</v>
      </c>
      <c r="AF401" s="19">
        <f t="shared" si="308"/>
        <v>0</v>
      </c>
      <c r="AG401" s="20">
        <f t="shared" si="309"/>
        <v>0</v>
      </c>
      <c r="AH401" s="20"/>
      <c r="AI401" s="16">
        <f t="shared" si="285"/>
        <v>0</v>
      </c>
      <c r="AJ401" s="16">
        <f t="shared" si="321"/>
        <v>0</v>
      </c>
      <c r="AK401" s="16">
        <f t="shared" si="310"/>
        <v>0</v>
      </c>
      <c r="AL401" s="16">
        <f t="shared" ca="1" si="311"/>
        <v>0</v>
      </c>
      <c r="AM401" s="17">
        <f ca="1">IF($F$13,OFFSET(product_specs!$I$5,MIN(10,saving_model!BD401),saving_model!$F$15),0)</f>
        <v>0</v>
      </c>
      <c r="AN401" s="16">
        <f t="shared" si="286"/>
        <v>0</v>
      </c>
      <c r="AO401" s="16">
        <f t="shared" si="320"/>
        <v>0</v>
      </c>
      <c r="AP401" s="16">
        <f t="shared" si="287"/>
        <v>0</v>
      </c>
      <c r="AQ401" s="16">
        <f t="shared" si="312"/>
        <v>0</v>
      </c>
      <c r="AR401" s="16">
        <f t="shared" si="313"/>
        <v>0</v>
      </c>
      <c r="AS401" s="15">
        <f t="shared" si="288"/>
        <v>0</v>
      </c>
      <c r="AT401" s="24">
        <f t="shared" si="289"/>
        <v>0</v>
      </c>
      <c r="AU401" s="15">
        <f t="shared" si="314"/>
        <v>0</v>
      </c>
      <c r="AV401" s="22">
        <f>return!Q385</f>
        <v>-6.8843040755064422E-3</v>
      </c>
      <c r="AW401" s="7">
        <f t="shared" si="290"/>
        <v>1.3692520147581553</v>
      </c>
      <c r="AX401" s="7"/>
      <c r="AY401">
        <f t="shared" si="315"/>
        <v>0</v>
      </c>
      <c r="AZ401">
        <f t="shared" si="291"/>
        <v>0</v>
      </c>
      <c r="BA401">
        <f t="shared" si="292"/>
        <v>0</v>
      </c>
      <c r="BB401">
        <f t="shared" si="316"/>
        <v>0</v>
      </c>
      <c r="BD401">
        <f t="shared" si="293"/>
        <v>31</v>
      </c>
      <c r="BE401">
        <f t="shared" si="294"/>
        <v>5</v>
      </c>
      <c r="BF401">
        <f t="shared" si="317"/>
        <v>1.1195952664655451E-4</v>
      </c>
      <c r="BG401">
        <f>VLOOKUP(MIN(120,BH401),mortality!$B$4:$H$106,saving_model!BE401+2,FALSE)</f>
        <v>1.3426873226801618E-3</v>
      </c>
      <c r="BH401">
        <f t="shared" si="295"/>
        <v>51</v>
      </c>
      <c r="BI401" s="8">
        <f t="shared" si="318"/>
        <v>1.6821425527395739E-3</v>
      </c>
      <c r="BJ401" s="6">
        <f>VLOOKUP(saving_model!BD401,lapse!$B$4:$C$134,2,FALSE)</f>
        <v>0.02</v>
      </c>
      <c r="BL401">
        <f>discount_curve!K386</f>
        <v>0.65821443031523086</v>
      </c>
    </row>
    <row r="402" spans="1:64" x14ac:dyDescent="0.55000000000000004">
      <c r="A402">
        <f t="shared" si="319"/>
        <v>380</v>
      </c>
      <c r="B402" s="16">
        <f t="shared" ca="1" si="296"/>
        <v>0</v>
      </c>
      <c r="C402" s="16">
        <f t="shared" si="272"/>
        <v>0</v>
      </c>
      <c r="D402">
        <f t="shared" si="297"/>
        <v>0</v>
      </c>
      <c r="E402">
        <f t="shared" ca="1" si="298"/>
        <v>0</v>
      </c>
      <c r="F402" s="19">
        <f t="shared" si="299"/>
        <v>0</v>
      </c>
      <c r="G402">
        <f t="shared" si="273"/>
        <v>0</v>
      </c>
      <c r="H402">
        <f t="shared" si="274"/>
        <v>0</v>
      </c>
      <c r="I402" s="16">
        <f t="shared" si="300"/>
        <v>0</v>
      </c>
      <c r="J402" s="19">
        <f t="shared" si="301"/>
        <v>0</v>
      </c>
      <c r="K402" s="19"/>
      <c r="L402" s="16">
        <f t="shared" si="275"/>
        <v>0</v>
      </c>
      <c r="M402" s="16">
        <f t="shared" ca="1" si="276"/>
        <v>0</v>
      </c>
      <c r="N402" s="16">
        <f t="shared" si="277"/>
        <v>0</v>
      </c>
      <c r="O402" s="16">
        <f t="shared" si="270"/>
        <v>0</v>
      </c>
      <c r="P402" s="16">
        <f t="shared" si="271"/>
        <v>0</v>
      </c>
      <c r="Q402" s="16">
        <f t="shared" ca="1" si="278"/>
        <v>0</v>
      </c>
      <c r="R402">
        <f t="shared" si="279"/>
        <v>0</v>
      </c>
      <c r="S402" s="16">
        <f t="shared" si="280"/>
        <v>0</v>
      </c>
      <c r="T402" s="21">
        <f t="shared" si="281"/>
        <v>0</v>
      </c>
      <c r="U402" s="16">
        <f t="shared" ca="1" si="282"/>
        <v>0</v>
      </c>
      <c r="V402" s="21">
        <f t="shared" ca="1" si="283"/>
        <v>0</v>
      </c>
      <c r="W402" s="16"/>
      <c r="X402" s="16">
        <f t="shared" si="302"/>
        <v>0</v>
      </c>
      <c r="Y402" s="16">
        <f t="shared" si="322"/>
        <v>0</v>
      </c>
      <c r="Z402" s="19">
        <f t="shared" si="284"/>
        <v>0</v>
      </c>
      <c r="AA402" s="15">
        <f t="shared" si="303"/>
        <v>0</v>
      </c>
      <c r="AB402" s="15">
        <f t="shared" si="304"/>
        <v>0</v>
      </c>
      <c r="AC402" s="15">
        <f t="shared" si="305"/>
        <v>0</v>
      </c>
      <c r="AD402" s="15">
        <f t="shared" si="306"/>
        <v>0</v>
      </c>
      <c r="AE402" s="15">
        <f t="shared" si="307"/>
        <v>0</v>
      </c>
      <c r="AF402" s="19">
        <f t="shared" si="308"/>
        <v>0</v>
      </c>
      <c r="AG402" s="20">
        <f t="shared" si="309"/>
        <v>0</v>
      </c>
      <c r="AH402" s="20"/>
      <c r="AI402" s="16">
        <f t="shared" si="285"/>
        <v>0</v>
      </c>
      <c r="AJ402" s="16">
        <f t="shared" si="321"/>
        <v>0</v>
      </c>
      <c r="AK402" s="16">
        <f t="shared" si="310"/>
        <v>0</v>
      </c>
      <c r="AL402" s="16">
        <f t="shared" ca="1" si="311"/>
        <v>0</v>
      </c>
      <c r="AM402" s="17">
        <f ca="1">IF($F$13,OFFSET(product_specs!$I$5,MIN(10,saving_model!BD402),saving_model!$F$15),0)</f>
        <v>0</v>
      </c>
      <c r="AN402" s="16">
        <f t="shared" si="286"/>
        <v>0</v>
      </c>
      <c r="AO402" s="16">
        <f t="shared" si="320"/>
        <v>0</v>
      </c>
      <c r="AP402" s="16">
        <f t="shared" si="287"/>
        <v>0</v>
      </c>
      <c r="AQ402" s="16">
        <f t="shared" si="312"/>
        <v>0</v>
      </c>
      <c r="AR402" s="16">
        <f t="shared" si="313"/>
        <v>0</v>
      </c>
      <c r="AS402" s="15">
        <f t="shared" si="288"/>
        <v>0</v>
      </c>
      <c r="AT402" s="24">
        <f t="shared" si="289"/>
        <v>0</v>
      </c>
      <c r="AU402" s="15">
        <f t="shared" si="314"/>
        <v>0</v>
      </c>
      <c r="AV402" s="22">
        <f>return!Q386</f>
        <v>-3.10249498426729E-3</v>
      </c>
      <c r="AW402" s="7">
        <f t="shared" si="290"/>
        <v>1.3703878614925424</v>
      </c>
      <c r="AX402" s="7"/>
      <c r="AY402">
        <f t="shared" si="315"/>
        <v>0</v>
      </c>
      <c r="AZ402">
        <f t="shared" si="291"/>
        <v>0</v>
      </c>
      <c r="BA402">
        <f t="shared" si="292"/>
        <v>0</v>
      </c>
      <c r="BB402">
        <f t="shared" si="316"/>
        <v>0</v>
      </c>
      <c r="BD402">
        <f t="shared" si="293"/>
        <v>31</v>
      </c>
      <c r="BE402">
        <f t="shared" si="294"/>
        <v>5</v>
      </c>
      <c r="BF402">
        <f t="shared" si="317"/>
        <v>1.1195952664655451E-4</v>
      </c>
      <c r="BG402">
        <f>VLOOKUP(MIN(120,BH402),mortality!$B$4:$H$106,saving_model!BE402+2,FALSE)</f>
        <v>1.3426873226801618E-3</v>
      </c>
      <c r="BH402">
        <f t="shared" si="295"/>
        <v>51</v>
      </c>
      <c r="BI402" s="8">
        <f t="shared" si="318"/>
        <v>1.6821425527395739E-3</v>
      </c>
      <c r="BJ402" s="6">
        <f>VLOOKUP(saving_model!BD402,lapse!$B$4:$C$134,2,FALSE)</f>
        <v>0.02</v>
      </c>
      <c r="BL402">
        <f>discount_curve!K387</f>
        <v>0.65748849473886439</v>
      </c>
    </row>
    <row r="403" spans="1:64" x14ac:dyDescent="0.55000000000000004">
      <c r="A403">
        <f t="shared" si="319"/>
        <v>381</v>
      </c>
      <c r="B403" s="16">
        <f t="shared" ca="1" si="296"/>
        <v>0</v>
      </c>
      <c r="C403" s="16">
        <f t="shared" si="272"/>
        <v>0</v>
      </c>
      <c r="D403">
        <f t="shared" si="297"/>
        <v>0</v>
      </c>
      <c r="E403">
        <f t="shared" ca="1" si="298"/>
        <v>0</v>
      </c>
      <c r="F403" s="19">
        <f t="shared" si="299"/>
        <v>0</v>
      </c>
      <c r="G403">
        <f t="shared" si="273"/>
        <v>0</v>
      </c>
      <c r="H403">
        <f t="shared" si="274"/>
        <v>0</v>
      </c>
      <c r="I403" s="16">
        <f t="shared" si="300"/>
        <v>0</v>
      </c>
      <c r="J403" s="19">
        <f t="shared" si="301"/>
        <v>0</v>
      </c>
      <c r="K403" s="19"/>
      <c r="L403" s="16">
        <f t="shared" si="275"/>
        <v>0</v>
      </c>
      <c r="M403" s="16">
        <f t="shared" ca="1" si="276"/>
        <v>0</v>
      </c>
      <c r="N403" s="16">
        <f t="shared" si="277"/>
        <v>0</v>
      </c>
      <c r="O403" s="16">
        <f t="shared" si="270"/>
        <v>0</v>
      </c>
      <c r="P403" s="16">
        <f t="shared" si="271"/>
        <v>0</v>
      </c>
      <c r="Q403" s="16">
        <f t="shared" ca="1" si="278"/>
        <v>0</v>
      </c>
      <c r="R403">
        <f t="shared" si="279"/>
        <v>0</v>
      </c>
      <c r="S403" s="16">
        <f t="shared" si="280"/>
        <v>0</v>
      </c>
      <c r="T403" s="21">
        <f t="shared" si="281"/>
        <v>0</v>
      </c>
      <c r="U403" s="16">
        <f t="shared" ca="1" si="282"/>
        <v>0</v>
      </c>
      <c r="V403" s="21">
        <f t="shared" ca="1" si="283"/>
        <v>0</v>
      </c>
      <c r="W403" s="16"/>
      <c r="X403" s="16">
        <f t="shared" si="302"/>
        <v>0</v>
      </c>
      <c r="Y403" s="16">
        <f t="shared" si="322"/>
        <v>0</v>
      </c>
      <c r="Z403" s="19">
        <f t="shared" si="284"/>
        <v>0</v>
      </c>
      <c r="AA403" s="15">
        <f t="shared" si="303"/>
        <v>0</v>
      </c>
      <c r="AB403" s="15">
        <f t="shared" si="304"/>
        <v>0</v>
      </c>
      <c r="AC403" s="15">
        <f t="shared" si="305"/>
        <v>0</v>
      </c>
      <c r="AD403" s="15">
        <f t="shared" si="306"/>
        <v>0</v>
      </c>
      <c r="AE403" s="15">
        <f t="shared" si="307"/>
        <v>0</v>
      </c>
      <c r="AF403" s="19">
        <f t="shared" si="308"/>
        <v>0</v>
      </c>
      <c r="AG403" s="20">
        <f t="shared" si="309"/>
        <v>0</v>
      </c>
      <c r="AH403" s="20"/>
      <c r="AI403" s="16">
        <f t="shared" si="285"/>
        <v>0</v>
      </c>
      <c r="AJ403" s="16">
        <f t="shared" si="321"/>
        <v>0</v>
      </c>
      <c r="AK403" s="16">
        <f t="shared" si="310"/>
        <v>0</v>
      </c>
      <c r="AL403" s="16">
        <f t="shared" ca="1" si="311"/>
        <v>0</v>
      </c>
      <c r="AM403" s="17">
        <f ca="1">IF($F$13,OFFSET(product_specs!$I$5,MIN(10,saving_model!BD403),saving_model!$F$15),0)</f>
        <v>0</v>
      </c>
      <c r="AN403" s="16">
        <f t="shared" si="286"/>
        <v>0</v>
      </c>
      <c r="AO403" s="16">
        <f t="shared" si="320"/>
        <v>0</v>
      </c>
      <c r="AP403" s="16">
        <f t="shared" si="287"/>
        <v>0</v>
      </c>
      <c r="AQ403" s="16">
        <f t="shared" si="312"/>
        <v>0</v>
      </c>
      <c r="AR403" s="16">
        <f t="shared" si="313"/>
        <v>0</v>
      </c>
      <c r="AS403" s="15">
        <f t="shared" si="288"/>
        <v>0</v>
      </c>
      <c r="AT403" s="24">
        <f t="shared" si="289"/>
        <v>0</v>
      </c>
      <c r="AU403" s="15">
        <f t="shared" si="314"/>
        <v>0</v>
      </c>
      <c r="AV403" s="22">
        <f>return!Q387</f>
        <v>1.355461789997614E-2</v>
      </c>
      <c r="AW403" s="7">
        <f t="shared" si="290"/>
        <v>1.3715246504550878</v>
      </c>
      <c r="AX403" s="7"/>
      <c r="AY403">
        <f t="shared" si="315"/>
        <v>0</v>
      </c>
      <c r="AZ403">
        <f t="shared" si="291"/>
        <v>0</v>
      </c>
      <c r="BA403">
        <f t="shared" si="292"/>
        <v>0</v>
      </c>
      <c r="BB403">
        <f t="shared" si="316"/>
        <v>0</v>
      </c>
      <c r="BD403">
        <f t="shared" si="293"/>
        <v>31</v>
      </c>
      <c r="BE403">
        <f t="shared" si="294"/>
        <v>5</v>
      </c>
      <c r="BF403">
        <f t="shared" si="317"/>
        <v>1.1195952664655451E-4</v>
      </c>
      <c r="BG403">
        <f>VLOOKUP(MIN(120,BH403),mortality!$B$4:$H$106,saving_model!BE403+2,FALSE)</f>
        <v>1.3426873226801618E-3</v>
      </c>
      <c r="BH403">
        <f t="shared" si="295"/>
        <v>51</v>
      </c>
      <c r="BI403" s="8">
        <f t="shared" si="318"/>
        <v>1.6821425527395739E-3</v>
      </c>
      <c r="BJ403" s="6">
        <f>VLOOKUP(saving_model!BD403,lapse!$B$4:$C$134,2,FALSE)</f>
        <v>0.02</v>
      </c>
      <c r="BL403">
        <f>discount_curve!K388</f>
        <v>0.65676335978678779</v>
      </c>
    </row>
    <row r="404" spans="1:64" x14ac:dyDescent="0.55000000000000004">
      <c r="A404">
        <f t="shared" si="319"/>
        <v>382</v>
      </c>
      <c r="B404" s="16">
        <f t="shared" ca="1" si="296"/>
        <v>0</v>
      </c>
      <c r="C404" s="16">
        <f t="shared" si="272"/>
        <v>0</v>
      </c>
      <c r="D404">
        <f t="shared" si="297"/>
        <v>0</v>
      </c>
      <c r="E404">
        <f t="shared" ca="1" si="298"/>
        <v>0</v>
      </c>
      <c r="F404" s="19">
        <f t="shared" si="299"/>
        <v>0</v>
      </c>
      <c r="G404">
        <f t="shared" si="273"/>
        <v>0</v>
      </c>
      <c r="H404">
        <f t="shared" si="274"/>
        <v>0</v>
      </c>
      <c r="I404" s="16">
        <f t="shared" si="300"/>
        <v>0</v>
      </c>
      <c r="J404" s="19">
        <f t="shared" si="301"/>
        <v>0</v>
      </c>
      <c r="K404" s="19"/>
      <c r="L404" s="16">
        <f t="shared" si="275"/>
        <v>0</v>
      </c>
      <c r="M404" s="16">
        <f t="shared" ca="1" si="276"/>
        <v>0</v>
      </c>
      <c r="N404" s="16">
        <f t="shared" si="277"/>
        <v>0</v>
      </c>
      <c r="O404" s="16">
        <f t="shared" si="270"/>
        <v>0</v>
      </c>
      <c r="P404" s="16">
        <f t="shared" si="271"/>
        <v>0</v>
      </c>
      <c r="Q404" s="16">
        <f t="shared" ca="1" si="278"/>
        <v>0</v>
      </c>
      <c r="R404">
        <f t="shared" si="279"/>
        <v>0</v>
      </c>
      <c r="S404" s="16">
        <f t="shared" si="280"/>
        <v>0</v>
      </c>
      <c r="T404" s="21">
        <f t="shared" si="281"/>
        <v>0</v>
      </c>
      <c r="U404" s="16">
        <f t="shared" ca="1" si="282"/>
        <v>0</v>
      </c>
      <c r="V404" s="21">
        <f t="shared" ca="1" si="283"/>
        <v>0</v>
      </c>
      <c r="W404" s="16"/>
      <c r="X404" s="16">
        <f t="shared" si="302"/>
        <v>0</v>
      </c>
      <c r="Y404" s="16">
        <f t="shared" si="322"/>
        <v>0</v>
      </c>
      <c r="Z404" s="19">
        <f t="shared" si="284"/>
        <v>0</v>
      </c>
      <c r="AA404" s="15">
        <f t="shared" si="303"/>
        <v>0</v>
      </c>
      <c r="AB404" s="15">
        <f t="shared" si="304"/>
        <v>0</v>
      </c>
      <c r="AC404" s="15">
        <f t="shared" si="305"/>
        <v>0</v>
      </c>
      <c r="AD404" s="15">
        <f t="shared" si="306"/>
        <v>0</v>
      </c>
      <c r="AE404" s="15">
        <f t="shared" si="307"/>
        <v>0</v>
      </c>
      <c r="AF404" s="19">
        <f t="shared" si="308"/>
        <v>0</v>
      </c>
      <c r="AG404" s="20">
        <f t="shared" si="309"/>
        <v>0</v>
      </c>
      <c r="AH404" s="20"/>
      <c r="AI404" s="16">
        <f t="shared" si="285"/>
        <v>0</v>
      </c>
      <c r="AJ404" s="16">
        <f t="shared" si="321"/>
        <v>0</v>
      </c>
      <c r="AK404" s="16">
        <f t="shared" si="310"/>
        <v>0</v>
      </c>
      <c r="AL404" s="16">
        <f t="shared" ca="1" si="311"/>
        <v>0</v>
      </c>
      <c r="AM404" s="17">
        <f ca="1">IF($F$13,OFFSET(product_specs!$I$5,MIN(10,saving_model!BD404),saving_model!$F$15),0)</f>
        <v>0</v>
      </c>
      <c r="AN404" s="16">
        <f t="shared" si="286"/>
        <v>0</v>
      </c>
      <c r="AO404" s="16">
        <f t="shared" si="320"/>
        <v>0</v>
      </c>
      <c r="AP404" s="16">
        <f t="shared" si="287"/>
        <v>0</v>
      </c>
      <c r="AQ404" s="16">
        <f t="shared" si="312"/>
        <v>0</v>
      </c>
      <c r="AR404" s="16">
        <f t="shared" si="313"/>
        <v>0</v>
      </c>
      <c r="AS404" s="15">
        <f t="shared" si="288"/>
        <v>0</v>
      </c>
      <c r="AT404" s="24">
        <f t="shared" si="289"/>
        <v>0</v>
      </c>
      <c r="AU404" s="15">
        <f t="shared" si="314"/>
        <v>0</v>
      </c>
      <c r="AV404" s="22">
        <f>return!Q388</f>
        <v>1.9455578732601175E-3</v>
      </c>
      <c r="AW404" s="7">
        <f t="shared" si="290"/>
        <v>1.3726623824274056</v>
      </c>
      <c r="AX404" s="7"/>
      <c r="AY404">
        <f t="shared" si="315"/>
        <v>0</v>
      </c>
      <c r="AZ404">
        <f t="shared" si="291"/>
        <v>0</v>
      </c>
      <c r="BA404">
        <f t="shared" si="292"/>
        <v>0</v>
      </c>
      <c r="BB404">
        <f t="shared" si="316"/>
        <v>0</v>
      </c>
      <c r="BD404">
        <f t="shared" si="293"/>
        <v>31</v>
      </c>
      <c r="BE404">
        <f t="shared" si="294"/>
        <v>5</v>
      </c>
      <c r="BF404">
        <f t="shared" si="317"/>
        <v>1.1195952664655451E-4</v>
      </c>
      <c r="BG404">
        <f>VLOOKUP(MIN(120,BH404),mortality!$B$4:$H$106,saving_model!BE404+2,FALSE)</f>
        <v>1.3426873226801618E-3</v>
      </c>
      <c r="BH404">
        <f t="shared" si="295"/>
        <v>51</v>
      </c>
      <c r="BI404" s="8">
        <f t="shared" si="318"/>
        <v>1.6821425527395739E-3</v>
      </c>
      <c r="BJ404" s="6">
        <f>VLOOKUP(saving_model!BD404,lapse!$B$4:$C$134,2,FALSE)</f>
        <v>0.02</v>
      </c>
      <c r="BL404">
        <f>discount_curve!K389</f>
        <v>0.65603902457600438</v>
      </c>
    </row>
    <row r="405" spans="1:64" x14ac:dyDescent="0.55000000000000004">
      <c r="A405">
        <f t="shared" si="319"/>
        <v>383</v>
      </c>
      <c r="B405" s="16">
        <f t="shared" ca="1" si="296"/>
        <v>0</v>
      </c>
      <c r="C405" s="16">
        <f t="shared" si="272"/>
        <v>0</v>
      </c>
      <c r="D405">
        <f t="shared" si="297"/>
        <v>0</v>
      </c>
      <c r="E405">
        <f t="shared" ca="1" si="298"/>
        <v>0</v>
      </c>
      <c r="F405" s="19">
        <f t="shared" si="299"/>
        <v>0</v>
      </c>
      <c r="G405">
        <f t="shared" si="273"/>
        <v>0</v>
      </c>
      <c r="H405">
        <f t="shared" si="274"/>
        <v>0</v>
      </c>
      <c r="I405" s="16">
        <f t="shared" si="300"/>
        <v>0</v>
      </c>
      <c r="J405" s="19">
        <f t="shared" si="301"/>
        <v>0</v>
      </c>
      <c r="K405" s="19"/>
      <c r="L405" s="16">
        <f t="shared" si="275"/>
        <v>0</v>
      </c>
      <c r="M405" s="16">
        <f t="shared" ca="1" si="276"/>
        <v>0</v>
      </c>
      <c r="N405" s="16">
        <f t="shared" si="277"/>
        <v>0</v>
      </c>
      <c r="O405" s="16">
        <f t="shared" ref="O405:O468" si="323">G405</f>
        <v>0</v>
      </c>
      <c r="P405" s="16">
        <f t="shared" ref="P405:P468" si="324">H405</f>
        <v>0</v>
      </c>
      <c r="Q405" s="16">
        <f t="shared" ca="1" si="278"/>
        <v>0</v>
      </c>
      <c r="R405">
        <f t="shared" si="279"/>
        <v>0</v>
      </c>
      <c r="S405" s="16">
        <f t="shared" si="280"/>
        <v>0</v>
      </c>
      <c r="T405" s="21">
        <f t="shared" si="281"/>
        <v>0</v>
      </c>
      <c r="U405" s="16">
        <f t="shared" ca="1" si="282"/>
        <v>0</v>
      </c>
      <c r="V405" s="21">
        <f t="shared" ca="1" si="283"/>
        <v>0</v>
      </c>
      <c r="W405" s="16"/>
      <c r="X405" s="16">
        <f t="shared" si="302"/>
        <v>0</v>
      </c>
      <c r="Y405" s="16">
        <f t="shared" si="322"/>
        <v>0</v>
      </c>
      <c r="Z405" s="19">
        <f t="shared" si="284"/>
        <v>0</v>
      </c>
      <c r="AA405" s="15">
        <f t="shared" si="303"/>
        <v>0</v>
      </c>
      <c r="AB405" s="15">
        <f t="shared" si="304"/>
        <v>0</v>
      </c>
      <c r="AC405" s="15">
        <f t="shared" si="305"/>
        <v>0</v>
      </c>
      <c r="AD405" s="15">
        <f t="shared" si="306"/>
        <v>0</v>
      </c>
      <c r="AE405" s="15">
        <f t="shared" si="307"/>
        <v>0</v>
      </c>
      <c r="AF405" s="19">
        <f t="shared" si="308"/>
        <v>0</v>
      </c>
      <c r="AG405" s="20">
        <f t="shared" si="309"/>
        <v>0</v>
      </c>
      <c r="AH405" s="20"/>
      <c r="AI405" s="16">
        <f t="shared" si="285"/>
        <v>0</v>
      </c>
      <c r="AJ405" s="16">
        <f t="shared" si="321"/>
        <v>0</v>
      </c>
      <c r="AK405" s="16">
        <f t="shared" si="310"/>
        <v>0</v>
      </c>
      <c r="AL405" s="16">
        <f t="shared" ca="1" si="311"/>
        <v>0</v>
      </c>
      <c r="AM405" s="17">
        <f ca="1">IF($F$13,OFFSET(product_specs!$I$5,MIN(10,saving_model!BD405),saving_model!$F$15),0)</f>
        <v>0</v>
      </c>
      <c r="AN405" s="16">
        <f t="shared" si="286"/>
        <v>0</v>
      </c>
      <c r="AO405" s="16">
        <f t="shared" si="320"/>
        <v>0</v>
      </c>
      <c r="AP405" s="16">
        <f t="shared" si="287"/>
        <v>0</v>
      </c>
      <c r="AQ405" s="16">
        <f t="shared" si="312"/>
        <v>0</v>
      </c>
      <c r="AR405" s="16">
        <f t="shared" si="313"/>
        <v>0</v>
      </c>
      <c r="AS405" s="15">
        <f t="shared" si="288"/>
        <v>0</v>
      </c>
      <c r="AT405" s="24">
        <f t="shared" si="289"/>
        <v>0</v>
      </c>
      <c r="AU405" s="15">
        <f t="shared" si="314"/>
        <v>0</v>
      </c>
      <c r="AV405" s="22">
        <f>return!Q389</f>
        <v>-5.6773138162080627E-4</v>
      </c>
      <c r="AW405" s="7">
        <f t="shared" si="290"/>
        <v>1.3738010581917584</v>
      </c>
      <c r="AX405" s="7"/>
      <c r="AY405">
        <f t="shared" si="315"/>
        <v>0</v>
      </c>
      <c r="AZ405">
        <f t="shared" si="291"/>
        <v>0</v>
      </c>
      <c r="BA405">
        <f t="shared" si="292"/>
        <v>0</v>
      </c>
      <c r="BB405">
        <f t="shared" si="316"/>
        <v>0</v>
      </c>
      <c r="BD405">
        <f t="shared" si="293"/>
        <v>31</v>
      </c>
      <c r="BE405">
        <f t="shared" si="294"/>
        <v>5</v>
      </c>
      <c r="BF405">
        <f t="shared" si="317"/>
        <v>1.1195952664655451E-4</v>
      </c>
      <c r="BG405">
        <f>VLOOKUP(MIN(120,BH405),mortality!$B$4:$H$106,saving_model!BE405+2,FALSE)</f>
        <v>1.3426873226801618E-3</v>
      </c>
      <c r="BH405">
        <f t="shared" si="295"/>
        <v>51</v>
      </c>
      <c r="BI405" s="8">
        <f t="shared" si="318"/>
        <v>1.6821425527395739E-3</v>
      </c>
      <c r="BJ405" s="6">
        <f>VLOOKUP(saving_model!BD405,lapse!$B$4:$C$134,2,FALSE)</f>
        <v>0.02</v>
      </c>
      <c r="BL405">
        <f>discount_curve!K390</f>
        <v>0.65531548822448982</v>
      </c>
    </row>
    <row r="406" spans="1:64" x14ac:dyDescent="0.55000000000000004">
      <c r="A406">
        <f t="shared" si="319"/>
        <v>384</v>
      </c>
      <c r="B406" s="16">
        <f t="shared" ca="1" si="296"/>
        <v>0</v>
      </c>
      <c r="C406" s="16">
        <f t="shared" ref="C406:C469" si="325">AI406*AZ406</f>
        <v>0</v>
      </c>
      <c r="D406">
        <f t="shared" si="297"/>
        <v>0</v>
      </c>
      <c r="E406">
        <f t="shared" ca="1" si="298"/>
        <v>0</v>
      </c>
      <c r="F406" s="19">
        <f t="shared" si="299"/>
        <v>0</v>
      </c>
      <c r="G406">
        <f t="shared" ref="G406:G469" si="326">AZ406*($F$7/12*AW406+IF(A406=0, $F$8,0))</f>
        <v>0</v>
      </c>
      <c r="H406">
        <f t="shared" ref="H406:H469" si="327">C406*$F$9</f>
        <v>0</v>
      </c>
      <c r="I406" s="16">
        <f t="shared" si="300"/>
        <v>0</v>
      </c>
      <c r="J406" s="19">
        <f t="shared" si="301"/>
        <v>0</v>
      </c>
      <c r="K406" s="19"/>
      <c r="L406" s="16">
        <f t="shared" ref="L406:L469" si="328">C406*$F$10</f>
        <v>0</v>
      </c>
      <c r="M406" s="16">
        <f t="shared" ref="M406:M469" ca="1" si="329">AE406-AL406*BB406</f>
        <v>0</v>
      </c>
      <c r="N406" s="16">
        <f t="shared" ref="N406:N469" si="330">AA406</f>
        <v>0</v>
      </c>
      <c r="O406" s="16">
        <f t="shared" si="323"/>
        <v>0</v>
      </c>
      <c r="P406" s="16">
        <f t="shared" si="324"/>
        <v>0</v>
      </c>
      <c r="Q406" s="16">
        <f t="shared" ref="Q406:Q469" ca="1" si="331">SUM(L406:N406)-SUM(O406:P406)</f>
        <v>0</v>
      </c>
      <c r="R406">
        <f t="shared" ref="R406:R469" si="332">AB406</f>
        <v>0</v>
      </c>
      <c r="S406" s="16">
        <f t="shared" ref="S406:S469" si="333">D406-AD406</f>
        <v>0</v>
      </c>
      <c r="T406" s="21">
        <f t="shared" ref="T406:T469" si="334">R406-S406</f>
        <v>0</v>
      </c>
      <c r="U406" s="16">
        <f t="shared" ref="U406:U469" ca="1" si="335">Q406+T406</f>
        <v>0</v>
      </c>
      <c r="V406" s="21">
        <f t="shared" ref="V406:V469" ca="1" si="336">(B406-U406)*10^6</f>
        <v>0</v>
      </c>
      <c r="W406" s="16"/>
      <c r="X406" s="16">
        <f t="shared" si="302"/>
        <v>0</v>
      </c>
      <c r="Y406" s="16">
        <f t="shared" si="322"/>
        <v>0</v>
      </c>
      <c r="Z406" s="19">
        <f t="shared" ref="Z406:Z469" si="337">C406-L406</f>
        <v>0</v>
      </c>
      <c r="AA406" s="15">
        <f t="shared" si="303"/>
        <v>0</v>
      </c>
      <c r="AB406" s="15">
        <f t="shared" si="304"/>
        <v>0</v>
      </c>
      <c r="AC406" s="15">
        <f t="shared" si="305"/>
        <v>0</v>
      </c>
      <c r="AD406" s="15">
        <f t="shared" si="306"/>
        <v>0</v>
      </c>
      <c r="AE406" s="15">
        <f t="shared" si="307"/>
        <v>0</v>
      </c>
      <c r="AF406" s="19">
        <f t="shared" si="308"/>
        <v>0</v>
      </c>
      <c r="AG406" s="20">
        <f t="shared" si="309"/>
        <v>0</v>
      </c>
      <c r="AH406" s="20"/>
      <c r="AI406" s="16">
        <f t="shared" ref="AI406:AI469" si="338">IF(AND($C$7="SINGLE",A406=0),1,0)*$C$8+IF(AND($C$7="LEVEL",A406&lt;$C$10*12),1,0)*$C$8</f>
        <v>0</v>
      </c>
      <c r="AJ406" s="16">
        <f t="shared" si="321"/>
        <v>0</v>
      </c>
      <c r="AK406" s="16">
        <f t="shared" si="310"/>
        <v>0</v>
      </c>
      <c r="AL406" s="16">
        <f t="shared" ca="1" si="311"/>
        <v>0</v>
      </c>
      <c r="AM406" s="17">
        <f ca="1">IF($F$13,OFFSET(product_specs!$I$5,MIN(10,saving_model!BD406),saving_model!$F$15),0)</f>
        <v>0</v>
      </c>
      <c r="AN406" s="16">
        <f t="shared" ref="AN406:AN469" si="339">(AO406+AP406-AS406-AT406+AU406/2)*IF(A406&lt;$C$10*12,1,0)</f>
        <v>0</v>
      </c>
      <c r="AO406" s="16">
        <f t="shared" si="320"/>
        <v>0</v>
      </c>
      <c r="AP406" s="16">
        <f t="shared" ref="AP406:AP469" si="340">AI406*(1-$F$10)</f>
        <v>0</v>
      </c>
      <c r="AQ406" s="16">
        <f t="shared" si="312"/>
        <v>0</v>
      </c>
      <c r="AR406" s="16">
        <f t="shared" si="313"/>
        <v>0</v>
      </c>
      <c r="AS406" s="15">
        <f t="shared" ref="AS406:AS469" si="341">(AO406+AP406-AQ406)*$F$11/12</f>
        <v>0</v>
      </c>
      <c r="AT406" s="24">
        <f t="shared" ref="AT406:AT469" si="342">AR406*BF406*(1+$F$12)</f>
        <v>0</v>
      </c>
      <c r="AU406" s="15">
        <f t="shared" si="314"/>
        <v>0</v>
      </c>
      <c r="AV406" s="22">
        <f>return!Q390</f>
        <v>8.0294711857487044E-3</v>
      </c>
      <c r="AW406" s="7">
        <f t="shared" ref="AW406:AW469" si="343">IF(A406=0,1,AW405*(1+$F$6)^(1/12))</f>
        <v>1.3749406785310576</v>
      </c>
      <c r="AX406" s="7"/>
      <c r="AY406">
        <f t="shared" si="315"/>
        <v>0</v>
      </c>
      <c r="AZ406">
        <f t="shared" ref="AZ406:AZ469" si="344">IF(A406=0,$C$11,AZ405-BA405-BB405-AY406)</f>
        <v>0</v>
      </c>
      <c r="BA406">
        <f t="shared" ref="BA406:BA469" si="345">IFERROR(AZ406*BF406,0)</f>
        <v>0</v>
      </c>
      <c r="BB406">
        <f t="shared" si="316"/>
        <v>0</v>
      </c>
      <c r="BD406">
        <f t="shared" ref="BD406:BD469" si="346">FLOOR(A406/12,1)</f>
        <v>32</v>
      </c>
      <c r="BE406">
        <f t="shared" ref="BE406:BE469" si="347">MIN(BD406,5)</f>
        <v>5</v>
      </c>
      <c r="BF406">
        <f t="shared" si="317"/>
        <v>1.1916195020023057E-4</v>
      </c>
      <c r="BG406">
        <f>VLOOKUP(MIN(120,BH406),mortality!$B$4:$H$106,saving_model!BE406+2,FALSE)</f>
        <v>1.4290066029087238E-3</v>
      </c>
      <c r="BH406">
        <f t="shared" ref="BH406:BH469" si="348">$C$9+BD406</f>
        <v>52</v>
      </c>
      <c r="BI406" s="8">
        <f t="shared" si="318"/>
        <v>1.6821425527395739E-3</v>
      </c>
      <c r="BJ406" s="6">
        <f>VLOOKUP(saving_model!BD406,lapse!$B$4:$C$134,2,FALSE)</f>
        <v>0.02</v>
      </c>
      <c r="BL406">
        <f>discount_curve!K391</f>
        <v>0.6562486194058621</v>
      </c>
    </row>
    <row r="407" spans="1:64" x14ac:dyDescent="0.55000000000000004">
      <c r="A407">
        <f t="shared" si="319"/>
        <v>385</v>
      </c>
      <c r="B407" s="16">
        <f t="shared" ref="B407:B470" ca="1" si="349">C407-SUM(D407:H407)+I407-J407</f>
        <v>0</v>
      </c>
      <c r="C407" s="16">
        <f t="shared" si="325"/>
        <v>0</v>
      </c>
      <c r="D407">
        <f t="shared" ref="D407:D470" si="350">AK407*BA407</f>
        <v>0</v>
      </c>
      <c r="E407">
        <f t="shared" ref="E407:E470" ca="1" si="351">AL407*BB407</f>
        <v>0</v>
      </c>
      <c r="F407" s="19">
        <f t="shared" ref="F407:F470" si="352">Y407</f>
        <v>0</v>
      </c>
      <c r="G407">
        <f t="shared" si="326"/>
        <v>0</v>
      </c>
      <c r="H407">
        <f t="shared" si="327"/>
        <v>0</v>
      </c>
      <c r="I407" s="16">
        <f t="shared" ref="I407:I470" si="353">AC407</f>
        <v>0</v>
      </c>
      <c r="J407" s="19">
        <f t="shared" ref="J407:J470" si="354">X408-X407</f>
        <v>0</v>
      </c>
      <c r="K407" s="19"/>
      <c r="L407" s="16">
        <f t="shared" si="328"/>
        <v>0</v>
      </c>
      <c r="M407" s="16">
        <f t="shared" ca="1" si="329"/>
        <v>0</v>
      </c>
      <c r="N407" s="16">
        <f t="shared" si="330"/>
        <v>0</v>
      </c>
      <c r="O407" s="16">
        <f t="shared" si="323"/>
        <v>0</v>
      </c>
      <c r="P407" s="16">
        <f t="shared" si="324"/>
        <v>0</v>
      </c>
      <c r="Q407" s="16">
        <f t="shared" ca="1" si="331"/>
        <v>0</v>
      </c>
      <c r="R407">
        <f t="shared" si="332"/>
        <v>0</v>
      </c>
      <c r="S407" s="16">
        <f t="shared" si="333"/>
        <v>0</v>
      </c>
      <c r="T407" s="21">
        <f t="shared" si="334"/>
        <v>0</v>
      </c>
      <c r="U407" s="16">
        <f t="shared" ca="1" si="335"/>
        <v>0</v>
      </c>
      <c r="V407" s="21">
        <f t="shared" ca="1" si="336"/>
        <v>0</v>
      </c>
      <c r="W407" s="16"/>
      <c r="X407" s="16">
        <f t="shared" ref="X407:X470" si="355">AO407*SUM(AY407:AZ407)</f>
        <v>0</v>
      </c>
      <c r="Y407" s="16">
        <f t="shared" si="322"/>
        <v>0</v>
      </c>
      <c r="Z407" s="19">
        <f t="shared" si="337"/>
        <v>0</v>
      </c>
      <c r="AA407" s="15">
        <f t="shared" ref="AA407:AA470" si="356">AZ407*AS407</f>
        <v>0</v>
      </c>
      <c r="AB407" s="15">
        <f t="shared" ref="AB407:AB470" si="357">AT407*AZ407</f>
        <v>0</v>
      </c>
      <c r="AC407" s="15">
        <f t="shared" ref="AC407:AC470" si="358">(AZ407-BA407-BB407)*AU407+(BA407+BB407)*AU407/2</f>
        <v>0</v>
      </c>
      <c r="AD407" s="15">
        <f t="shared" ref="AD407:AD470" si="359">AN407*BA407</f>
        <v>0</v>
      </c>
      <c r="AE407" s="15">
        <f t="shared" ref="AE407:AE470" si="360">AN407*BB407</f>
        <v>0</v>
      </c>
      <c r="AF407" s="19">
        <f t="shared" ref="AF407:AF470" si="361">X407-Y407+Z407-AA407-AB407+AC407-AD407-AE407</f>
        <v>0</v>
      </c>
      <c r="AG407" s="20">
        <f t="shared" ref="AG407:AG470" si="362">X408-AF407</f>
        <v>0</v>
      </c>
      <c r="AH407" s="20"/>
      <c r="AI407" s="16">
        <f t="shared" si="338"/>
        <v>0</v>
      </c>
      <c r="AJ407" s="16">
        <f t="shared" si="321"/>
        <v>0</v>
      </c>
      <c r="AK407" s="16">
        <f t="shared" ref="AK407:AK470" si="363">MAX(AJ407, AN407)</f>
        <v>0</v>
      </c>
      <c r="AL407" s="16">
        <f t="shared" ref="AL407:AL470" ca="1" si="364">AN407*(1-AM407)</f>
        <v>0</v>
      </c>
      <c r="AM407" s="17">
        <f ca="1">IF($F$13,OFFSET(product_specs!$I$5,MIN(10,saving_model!BD407),saving_model!$F$15),0)</f>
        <v>0</v>
      </c>
      <c r="AN407" s="16">
        <f t="shared" si="339"/>
        <v>0</v>
      </c>
      <c r="AO407" s="16">
        <f t="shared" si="320"/>
        <v>0</v>
      </c>
      <c r="AP407" s="16">
        <f t="shared" si="340"/>
        <v>0</v>
      </c>
      <c r="AQ407" s="16">
        <f t="shared" ref="AQ407:AQ470" si="365">IF(A407=$C$10*12,AO407,0)</f>
        <v>0</v>
      </c>
      <c r="AR407" s="16">
        <f t="shared" ref="AR407:AR470" si="366">MAX(0,AJ407-SUM(AO407:AP407))</f>
        <v>0</v>
      </c>
      <c r="AS407" s="15">
        <f t="shared" si="341"/>
        <v>0</v>
      </c>
      <c r="AT407" s="24">
        <f t="shared" si="342"/>
        <v>0</v>
      </c>
      <c r="AU407" s="15">
        <f t="shared" ref="AU407:AU470" si="367">(AO407+AP407-AQ407-AS407-AT407)*AV407</f>
        <v>0</v>
      </c>
      <c r="AV407" s="22">
        <f>return!Q391</f>
        <v>6.9921736015210456E-4</v>
      </c>
      <c r="AW407" s="7">
        <f t="shared" si="343"/>
        <v>1.3760812442288641</v>
      </c>
      <c r="AX407" s="7"/>
      <c r="AY407">
        <f t="shared" ref="AY407:AY470" si="368">IF(A407=12*$C$10,AZ406-BA406-BB406,0)</f>
        <v>0</v>
      </c>
      <c r="AZ407">
        <f t="shared" si="344"/>
        <v>0</v>
      </c>
      <c r="BA407">
        <f t="shared" si="345"/>
        <v>0</v>
      </c>
      <c r="BB407">
        <f t="shared" ref="BB407:BB470" si="369">(AZ407-BA407)*BI407</f>
        <v>0</v>
      </c>
      <c r="BD407">
        <f t="shared" si="346"/>
        <v>32</v>
      </c>
      <c r="BE407">
        <f t="shared" si="347"/>
        <v>5</v>
      </c>
      <c r="BF407">
        <f t="shared" ref="BF407:BF470" si="370">1-(1-BG407)^(1/12)</f>
        <v>1.1916195020023057E-4</v>
      </c>
      <c r="BG407">
        <f>VLOOKUP(MIN(120,BH407),mortality!$B$4:$H$106,saving_model!BE407+2,FALSE)</f>
        <v>1.4290066029087238E-3</v>
      </c>
      <c r="BH407">
        <f t="shared" si="348"/>
        <v>52</v>
      </c>
      <c r="BI407" s="8">
        <f t="shared" ref="BI407:BI470" si="371">1-(1-BJ407)^(1/12)</f>
        <v>1.6821425527395739E-3</v>
      </c>
      <c r="BJ407" s="6">
        <f>VLOOKUP(saving_model!BD407,lapse!$B$4:$C$134,2,FALSE)</f>
        <v>0.02</v>
      </c>
      <c r="BL407">
        <f>discount_curve!K392</f>
        <v>0.65552916475723355</v>
      </c>
    </row>
    <row r="408" spans="1:64" x14ac:dyDescent="0.55000000000000004">
      <c r="A408">
        <f t="shared" ref="A408:A471" si="372">A407+1</f>
        <v>386</v>
      </c>
      <c r="B408" s="16">
        <f t="shared" ca="1" si="349"/>
        <v>0</v>
      </c>
      <c r="C408" s="16">
        <f t="shared" si="325"/>
        <v>0</v>
      </c>
      <c r="D408">
        <f t="shared" si="350"/>
        <v>0</v>
      </c>
      <c r="E408">
        <f t="shared" ca="1" si="351"/>
        <v>0</v>
      </c>
      <c r="F408" s="19">
        <f t="shared" si="352"/>
        <v>0</v>
      </c>
      <c r="G408">
        <f t="shared" si="326"/>
        <v>0</v>
      </c>
      <c r="H408">
        <f t="shared" si="327"/>
        <v>0</v>
      </c>
      <c r="I408" s="16">
        <f t="shared" si="353"/>
        <v>0</v>
      </c>
      <c r="J408" s="19">
        <f t="shared" si="354"/>
        <v>0</v>
      </c>
      <c r="K408" s="19"/>
      <c r="L408" s="16">
        <f t="shared" si="328"/>
        <v>0</v>
      </c>
      <c r="M408" s="16">
        <f t="shared" ca="1" si="329"/>
        <v>0</v>
      </c>
      <c r="N408" s="16">
        <f t="shared" si="330"/>
        <v>0</v>
      </c>
      <c r="O408" s="16">
        <f t="shared" si="323"/>
        <v>0</v>
      </c>
      <c r="P408" s="16">
        <f t="shared" si="324"/>
        <v>0</v>
      </c>
      <c r="Q408" s="16">
        <f t="shared" ca="1" si="331"/>
        <v>0</v>
      </c>
      <c r="R408">
        <f t="shared" si="332"/>
        <v>0</v>
      </c>
      <c r="S408" s="16">
        <f t="shared" si="333"/>
        <v>0</v>
      </c>
      <c r="T408" s="21">
        <f t="shared" si="334"/>
        <v>0</v>
      </c>
      <c r="U408" s="16">
        <f t="shared" ca="1" si="335"/>
        <v>0</v>
      </c>
      <c r="V408" s="21">
        <f t="shared" ca="1" si="336"/>
        <v>0</v>
      </c>
      <c r="W408" s="16"/>
      <c r="X408" s="16">
        <f t="shared" si="355"/>
        <v>0</v>
      </c>
      <c r="Y408" s="16">
        <f t="shared" si="322"/>
        <v>0</v>
      </c>
      <c r="Z408" s="19">
        <f t="shared" si="337"/>
        <v>0</v>
      </c>
      <c r="AA408" s="15">
        <f t="shared" si="356"/>
        <v>0</v>
      </c>
      <c r="AB408" s="15">
        <f t="shared" si="357"/>
        <v>0</v>
      </c>
      <c r="AC408" s="15">
        <f t="shared" si="358"/>
        <v>0</v>
      </c>
      <c r="AD408" s="15">
        <f t="shared" si="359"/>
        <v>0</v>
      </c>
      <c r="AE408" s="15">
        <f t="shared" si="360"/>
        <v>0</v>
      </c>
      <c r="AF408" s="19">
        <f t="shared" si="361"/>
        <v>0</v>
      </c>
      <c r="AG408" s="20">
        <f t="shared" si="362"/>
        <v>0</v>
      </c>
      <c r="AH408" s="20"/>
      <c r="AI408" s="16">
        <f t="shared" si="338"/>
        <v>0</v>
      </c>
      <c r="AJ408" s="16">
        <f t="shared" si="321"/>
        <v>0</v>
      </c>
      <c r="AK408" s="16">
        <f t="shared" si="363"/>
        <v>0</v>
      </c>
      <c r="AL408" s="16">
        <f t="shared" ca="1" si="364"/>
        <v>0</v>
      </c>
      <c r="AM408" s="17">
        <f ca="1">IF($F$13,OFFSET(product_specs!$I$5,MIN(10,saving_model!BD408),saving_model!$F$15),0)</f>
        <v>0</v>
      </c>
      <c r="AN408" s="16">
        <f t="shared" si="339"/>
        <v>0</v>
      </c>
      <c r="AO408" s="16">
        <f t="shared" ref="AO408:AO471" si="373">AO407+AP407-AQ407+AU407-AS407-AT407</f>
        <v>0</v>
      </c>
      <c r="AP408" s="16">
        <f t="shared" si="340"/>
        <v>0</v>
      </c>
      <c r="AQ408" s="16">
        <f t="shared" si="365"/>
        <v>0</v>
      </c>
      <c r="AR408" s="16">
        <f t="shared" si="366"/>
        <v>0</v>
      </c>
      <c r="AS408" s="15">
        <f t="shared" si="341"/>
        <v>0</v>
      </c>
      <c r="AT408" s="24">
        <f t="shared" si="342"/>
        <v>0</v>
      </c>
      <c r="AU408" s="15">
        <f t="shared" si="367"/>
        <v>0</v>
      </c>
      <c r="AV408" s="22">
        <f>return!Q392</f>
        <v>2.591127036619234E-3</v>
      </c>
      <c r="AW408" s="7">
        <f t="shared" si="343"/>
        <v>1.3772227560693888</v>
      </c>
      <c r="AX408" s="7"/>
      <c r="AY408">
        <f t="shared" si="368"/>
        <v>0</v>
      </c>
      <c r="AZ408">
        <f t="shared" si="344"/>
        <v>0</v>
      </c>
      <c r="BA408">
        <f t="shared" si="345"/>
        <v>0</v>
      </c>
      <c r="BB408">
        <f t="shared" si="369"/>
        <v>0</v>
      </c>
      <c r="BD408">
        <f t="shared" si="346"/>
        <v>32</v>
      </c>
      <c r="BE408">
        <f t="shared" si="347"/>
        <v>5</v>
      </c>
      <c r="BF408">
        <f t="shared" si="370"/>
        <v>1.1916195020023057E-4</v>
      </c>
      <c r="BG408">
        <f>VLOOKUP(MIN(120,BH408),mortality!$B$4:$H$106,saving_model!BE408+2,FALSE)</f>
        <v>1.4290066029087238E-3</v>
      </c>
      <c r="BH408">
        <f t="shared" si="348"/>
        <v>52</v>
      </c>
      <c r="BI408" s="8">
        <f t="shared" si="371"/>
        <v>1.6821425527395739E-3</v>
      </c>
      <c r="BJ408" s="6">
        <f>VLOOKUP(saving_model!BD408,lapse!$B$4:$C$134,2,FALSE)</f>
        <v>0.02</v>
      </c>
      <c r="BL408">
        <f>discount_curve!K393</f>
        <v>0.654810498856918</v>
      </c>
    </row>
    <row r="409" spans="1:64" x14ac:dyDescent="0.55000000000000004">
      <c r="A409">
        <f t="shared" si="372"/>
        <v>387</v>
      </c>
      <c r="B409" s="16">
        <f t="shared" ca="1" si="349"/>
        <v>0</v>
      </c>
      <c r="C409" s="16">
        <f t="shared" si="325"/>
        <v>0</v>
      </c>
      <c r="D409">
        <f t="shared" si="350"/>
        <v>0</v>
      </c>
      <c r="E409">
        <f t="shared" ca="1" si="351"/>
        <v>0</v>
      </c>
      <c r="F409" s="19">
        <f t="shared" si="352"/>
        <v>0</v>
      </c>
      <c r="G409">
        <f t="shared" si="326"/>
        <v>0</v>
      </c>
      <c r="H409">
        <f t="shared" si="327"/>
        <v>0</v>
      </c>
      <c r="I409" s="16">
        <f t="shared" si="353"/>
        <v>0</v>
      </c>
      <c r="J409" s="19">
        <f t="shared" si="354"/>
        <v>0</v>
      </c>
      <c r="K409" s="19"/>
      <c r="L409" s="16">
        <f t="shared" si="328"/>
        <v>0</v>
      </c>
      <c r="M409" s="16">
        <f t="shared" ca="1" si="329"/>
        <v>0</v>
      </c>
      <c r="N409" s="16">
        <f t="shared" si="330"/>
        <v>0</v>
      </c>
      <c r="O409" s="16">
        <f t="shared" si="323"/>
        <v>0</v>
      </c>
      <c r="P409" s="16">
        <f t="shared" si="324"/>
        <v>0</v>
      </c>
      <c r="Q409" s="16">
        <f t="shared" ca="1" si="331"/>
        <v>0</v>
      </c>
      <c r="R409">
        <f t="shared" si="332"/>
        <v>0</v>
      </c>
      <c r="S409" s="16">
        <f t="shared" si="333"/>
        <v>0</v>
      </c>
      <c r="T409" s="21">
        <f t="shared" si="334"/>
        <v>0</v>
      </c>
      <c r="U409" s="16">
        <f t="shared" ca="1" si="335"/>
        <v>0</v>
      </c>
      <c r="V409" s="21">
        <f t="shared" ca="1" si="336"/>
        <v>0</v>
      </c>
      <c r="W409" s="16"/>
      <c r="X409" s="16">
        <f t="shared" si="355"/>
        <v>0</v>
      </c>
      <c r="Y409" s="16">
        <f t="shared" si="322"/>
        <v>0</v>
      </c>
      <c r="Z409" s="19">
        <f t="shared" si="337"/>
        <v>0</v>
      </c>
      <c r="AA409" s="15">
        <f t="shared" si="356"/>
        <v>0</v>
      </c>
      <c r="AB409" s="15">
        <f t="shared" si="357"/>
        <v>0</v>
      </c>
      <c r="AC409" s="15">
        <f t="shared" si="358"/>
        <v>0</v>
      </c>
      <c r="AD409" s="15">
        <f t="shared" si="359"/>
        <v>0</v>
      </c>
      <c r="AE409" s="15">
        <f t="shared" si="360"/>
        <v>0</v>
      </c>
      <c r="AF409" s="19">
        <f t="shared" si="361"/>
        <v>0</v>
      </c>
      <c r="AG409" s="20">
        <f t="shared" si="362"/>
        <v>0</v>
      </c>
      <c r="AH409" s="20"/>
      <c r="AI409" s="16">
        <f t="shared" si="338"/>
        <v>0</v>
      </c>
      <c r="AJ409" s="16">
        <f t="shared" si="321"/>
        <v>0</v>
      </c>
      <c r="AK409" s="16">
        <f t="shared" si="363"/>
        <v>0</v>
      </c>
      <c r="AL409" s="16">
        <f t="shared" ca="1" si="364"/>
        <v>0</v>
      </c>
      <c r="AM409" s="17">
        <f ca="1">IF($F$13,OFFSET(product_specs!$I$5,MIN(10,saving_model!BD409),saving_model!$F$15),0)</f>
        <v>0</v>
      </c>
      <c r="AN409" s="16">
        <f t="shared" si="339"/>
        <v>0</v>
      </c>
      <c r="AO409" s="16">
        <f t="shared" si="373"/>
        <v>0</v>
      </c>
      <c r="AP409" s="16">
        <f t="shared" si="340"/>
        <v>0</v>
      </c>
      <c r="AQ409" s="16">
        <f t="shared" si="365"/>
        <v>0</v>
      </c>
      <c r="AR409" s="16">
        <f t="shared" si="366"/>
        <v>0</v>
      </c>
      <c r="AS409" s="15">
        <f t="shared" si="341"/>
        <v>0</v>
      </c>
      <c r="AT409" s="24">
        <f t="shared" si="342"/>
        <v>0</v>
      </c>
      <c r="AU409" s="15">
        <f t="shared" si="367"/>
        <v>0</v>
      </c>
      <c r="AV409" s="22">
        <f>return!Q393</f>
        <v>7.4634434188682874E-3</v>
      </c>
      <c r="AW409" s="7">
        <f t="shared" si="343"/>
        <v>1.3783652148374932</v>
      </c>
      <c r="AX409" s="7"/>
      <c r="AY409">
        <f t="shared" si="368"/>
        <v>0</v>
      </c>
      <c r="AZ409">
        <f t="shared" si="344"/>
        <v>0</v>
      </c>
      <c r="BA409">
        <f t="shared" si="345"/>
        <v>0</v>
      </c>
      <c r="BB409">
        <f t="shared" si="369"/>
        <v>0</v>
      </c>
      <c r="BD409">
        <f t="shared" si="346"/>
        <v>32</v>
      </c>
      <c r="BE409">
        <f t="shared" si="347"/>
        <v>5</v>
      </c>
      <c r="BF409">
        <f t="shared" si="370"/>
        <v>1.1916195020023057E-4</v>
      </c>
      <c r="BG409">
        <f>VLOOKUP(MIN(120,BH409),mortality!$B$4:$H$106,saving_model!BE409+2,FALSE)</f>
        <v>1.4290066029087238E-3</v>
      </c>
      <c r="BH409">
        <f t="shared" si="348"/>
        <v>52</v>
      </c>
      <c r="BI409" s="8">
        <f t="shared" si="371"/>
        <v>1.6821425527395739E-3</v>
      </c>
      <c r="BJ409" s="6">
        <f>VLOOKUP(saving_model!BD409,lapse!$B$4:$C$134,2,FALSE)</f>
        <v>0.02</v>
      </c>
      <c r="BL409">
        <f>discount_curve!K394</f>
        <v>0.65409262084019937</v>
      </c>
    </row>
    <row r="410" spans="1:64" x14ac:dyDescent="0.55000000000000004">
      <c r="A410">
        <f t="shared" si="372"/>
        <v>388</v>
      </c>
      <c r="B410" s="16">
        <f t="shared" ca="1" si="349"/>
        <v>0</v>
      </c>
      <c r="C410" s="16">
        <f t="shared" si="325"/>
        <v>0</v>
      </c>
      <c r="D410">
        <f t="shared" si="350"/>
        <v>0</v>
      </c>
      <c r="E410">
        <f t="shared" ca="1" si="351"/>
        <v>0</v>
      </c>
      <c r="F410" s="19">
        <f t="shared" si="352"/>
        <v>0</v>
      </c>
      <c r="G410">
        <f t="shared" si="326"/>
        <v>0</v>
      </c>
      <c r="H410">
        <f t="shared" si="327"/>
        <v>0</v>
      </c>
      <c r="I410" s="16">
        <f t="shared" si="353"/>
        <v>0</v>
      </c>
      <c r="J410" s="19">
        <f t="shared" si="354"/>
        <v>0</v>
      </c>
      <c r="K410" s="19"/>
      <c r="L410" s="16">
        <f t="shared" si="328"/>
        <v>0</v>
      </c>
      <c r="M410" s="16">
        <f t="shared" ca="1" si="329"/>
        <v>0</v>
      </c>
      <c r="N410" s="16">
        <f t="shared" si="330"/>
        <v>0</v>
      </c>
      <c r="O410" s="16">
        <f t="shared" si="323"/>
        <v>0</v>
      </c>
      <c r="P410" s="16">
        <f t="shared" si="324"/>
        <v>0</v>
      </c>
      <c r="Q410" s="16">
        <f t="shared" ca="1" si="331"/>
        <v>0</v>
      </c>
      <c r="R410">
        <f t="shared" si="332"/>
        <v>0</v>
      </c>
      <c r="S410" s="16">
        <f t="shared" si="333"/>
        <v>0</v>
      </c>
      <c r="T410" s="21">
        <f t="shared" si="334"/>
        <v>0</v>
      </c>
      <c r="U410" s="16">
        <f t="shared" ca="1" si="335"/>
        <v>0</v>
      </c>
      <c r="V410" s="21">
        <f t="shared" ca="1" si="336"/>
        <v>0</v>
      </c>
      <c r="W410" s="16"/>
      <c r="X410" s="16">
        <f t="shared" si="355"/>
        <v>0</v>
      </c>
      <c r="Y410" s="16">
        <f t="shared" si="322"/>
        <v>0</v>
      </c>
      <c r="Z410" s="19">
        <f t="shared" si="337"/>
        <v>0</v>
      </c>
      <c r="AA410" s="15">
        <f t="shared" si="356"/>
        <v>0</v>
      </c>
      <c r="AB410" s="15">
        <f t="shared" si="357"/>
        <v>0</v>
      </c>
      <c r="AC410" s="15">
        <f t="shared" si="358"/>
        <v>0</v>
      </c>
      <c r="AD410" s="15">
        <f t="shared" si="359"/>
        <v>0</v>
      </c>
      <c r="AE410" s="15">
        <f t="shared" si="360"/>
        <v>0</v>
      </c>
      <c r="AF410" s="19">
        <f t="shared" si="361"/>
        <v>0</v>
      </c>
      <c r="AG410" s="20">
        <f t="shared" si="362"/>
        <v>0</v>
      </c>
      <c r="AH410" s="20"/>
      <c r="AI410" s="16">
        <f t="shared" si="338"/>
        <v>0</v>
      </c>
      <c r="AJ410" s="16">
        <f t="shared" si="321"/>
        <v>0</v>
      </c>
      <c r="AK410" s="16">
        <f t="shared" si="363"/>
        <v>0</v>
      </c>
      <c r="AL410" s="16">
        <f t="shared" ca="1" si="364"/>
        <v>0</v>
      </c>
      <c r="AM410" s="17">
        <f ca="1">IF($F$13,OFFSET(product_specs!$I$5,MIN(10,saving_model!BD410),saving_model!$F$15),0)</f>
        <v>0</v>
      </c>
      <c r="AN410" s="16">
        <f t="shared" si="339"/>
        <v>0</v>
      </c>
      <c r="AO410" s="16">
        <f t="shared" si="373"/>
        <v>0</v>
      </c>
      <c r="AP410" s="16">
        <f t="shared" si="340"/>
        <v>0</v>
      </c>
      <c r="AQ410" s="16">
        <f t="shared" si="365"/>
        <v>0</v>
      </c>
      <c r="AR410" s="16">
        <f t="shared" si="366"/>
        <v>0</v>
      </c>
      <c r="AS410" s="15">
        <f t="shared" si="341"/>
        <v>0</v>
      </c>
      <c r="AT410" s="24">
        <f t="shared" si="342"/>
        <v>0</v>
      </c>
      <c r="AU410" s="15">
        <f t="shared" si="367"/>
        <v>0</v>
      </c>
      <c r="AV410" s="22">
        <f>return!Q394</f>
        <v>1.2024380752782005E-3</v>
      </c>
      <c r="AW410" s="7">
        <f t="shared" si="343"/>
        <v>1.3795086213186898</v>
      </c>
      <c r="AX410" s="7"/>
      <c r="AY410">
        <f t="shared" si="368"/>
        <v>0</v>
      </c>
      <c r="AZ410">
        <f t="shared" si="344"/>
        <v>0</v>
      </c>
      <c r="BA410">
        <f t="shared" si="345"/>
        <v>0</v>
      </c>
      <c r="BB410">
        <f t="shared" si="369"/>
        <v>0</v>
      </c>
      <c r="BD410">
        <f t="shared" si="346"/>
        <v>32</v>
      </c>
      <c r="BE410">
        <f t="shared" si="347"/>
        <v>5</v>
      </c>
      <c r="BF410">
        <f t="shared" si="370"/>
        <v>1.1916195020023057E-4</v>
      </c>
      <c r="BG410">
        <f>VLOOKUP(MIN(120,BH410),mortality!$B$4:$H$106,saving_model!BE410+2,FALSE)</f>
        <v>1.4290066029087238E-3</v>
      </c>
      <c r="BH410">
        <f t="shared" si="348"/>
        <v>52</v>
      </c>
      <c r="BI410" s="8">
        <f t="shared" si="371"/>
        <v>1.6821425527395739E-3</v>
      </c>
      <c r="BJ410" s="6">
        <f>VLOOKUP(saving_model!BD410,lapse!$B$4:$C$134,2,FALSE)</f>
        <v>0.02</v>
      </c>
      <c r="BL410">
        <f>discount_curve!K395</f>
        <v>0.65337552984330993</v>
      </c>
    </row>
    <row r="411" spans="1:64" x14ac:dyDescent="0.55000000000000004">
      <c r="A411">
        <f t="shared" si="372"/>
        <v>389</v>
      </c>
      <c r="B411" s="16">
        <f t="shared" ca="1" si="349"/>
        <v>0</v>
      </c>
      <c r="C411" s="16">
        <f t="shared" si="325"/>
        <v>0</v>
      </c>
      <c r="D411">
        <f t="shared" si="350"/>
        <v>0</v>
      </c>
      <c r="E411">
        <f t="shared" ca="1" si="351"/>
        <v>0</v>
      </c>
      <c r="F411" s="19">
        <f t="shared" si="352"/>
        <v>0</v>
      </c>
      <c r="G411">
        <f t="shared" si="326"/>
        <v>0</v>
      </c>
      <c r="H411">
        <f t="shared" si="327"/>
        <v>0</v>
      </c>
      <c r="I411" s="16">
        <f t="shared" si="353"/>
        <v>0</v>
      </c>
      <c r="J411" s="19">
        <f t="shared" si="354"/>
        <v>0</v>
      </c>
      <c r="K411" s="19"/>
      <c r="L411" s="16">
        <f t="shared" si="328"/>
        <v>0</v>
      </c>
      <c r="M411" s="16">
        <f t="shared" ca="1" si="329"/>
        <v>0</v>
      </c>
      <c r="N411" s="16">
        <f t="shared" si="330"/>
        <v>0</v>
      </c>
      <c r="O411" s="16">
        <f t="shared" si="323"/>
        <v>0</v>
      </c>
      <c r="P411" s="16">
        <f t="shared" si="324"/>
        <v>0</v>
      </c>
      <c r="Q411" s="16">
        <f t="shared" ca="1" si="331"/>
        <v>0</v>
      </c>
      <c r="R411">
        <f t="shared" si="332"/>
        <v>0</v>
      </c>
      <c r="S411" s="16">
        <f t="shared" si="333"/>
        <v>0</v>
      </c>
      <c r="T411" s="21">
        <f t="shared" si="334"/>
        <v>0</v>
      </c>
      <c r="U411" s="16">
        <f t="shared" ca="1" si="335"/>
        <v>0</v>
      </c>
      <c r="V411" s="21">
        <f t="shared" ca="1" si="336"/>
        <v>0</v>
      </c>
      <c r="W411" s="16"/>
      <c r="X411" s="16">
        <f t="shared" si="355"/>
        <v>0</v>
      </c>
      <c r="Y411" s="16">
        <f t="shared" si="322"/>
        <v>0</v>
      </c>
      <c r="Z411" s="19">
        <f t="shared" si="337"/>
        <v>0</v>
      </c>
      <c r="AA411" s="15">
        <f t="shared" si="356"/>
        <v>0</v>
      </c>
      <c r="AB411" s="15">
        <f t="shared" si="357"/>
        <v>0</v>
      </c>
      <c r="AC411" s="15">
        <f t="shared" si="358"/>
        <v>0</v>
      </c>
      <c r="AD411" s="15">
        <f t="shared" si="359"/>
        <v>0</v>
      </c>
      <c r="AE411" s="15">
        <f t="shared" si="360"/>
        <v>0</v>
      </c>
      <c r="AF411" s="19">
        <f t="shared" si="361"/>
        <v>0</v>
      </c>
      <c r="AG411" s="20">
        <f t="shared" si="362"/>
        <v>0</v>
      </c>
      <c r="AH411" s="20"/>
      <c r="AI411" s="16">
        <f t="shared" si="338"/>
        <v>0</v>
      </c>
      <c r="AJ411" s="16">
        <f t="shared" si="321"/>
        <v>0</v>
      </c>
      <c r="AK411" s="16">
        <f t="shared" si="363"/>
        <v>0</v>
      </c>
      <c r="AL411" s="16">
        <f t="shared" ca="1" si="364"/>
        <v>0</v>
      </c>
      <c r="AM411" s="17">
        <f ca="1">IF($F$13,OFFSET(product_specs!$I$5,MIN(10,saving_model!BD411),saving_model!$F$15),0)</f>
        <v>0</v>
      </c>
      <c r="AN411" s="16">
        <f t="shared" si="339"/>
        <v>0</v>
      </c>
      <c r="AO411" s="16">
        <f t="shared" si="373"/>
        <v>0</v>
      </c>
      <c r="AP411" s="16">
        <f t="shared" si="340"/>
        <v>0</v>
      </c>
      <c r="AQ411" s="16">
        <f t="shared" si="365"/>
        <v>0</v>
      </c>
      <c r="AR411" s="16">
        <f t="shared" si="366"/>
        <v>0</v>
      </c>
      <c r="AS411" s="15">
        <f t="shared" si="341"/>
        <v>0</v>
      </c>
      <c r="AT411" s="24">
        <f t="shared" si="342"/>
        <v>0</v>
      </c>
      <c r="AU411" s="15">
        <f t="shared" si="367"/>
        <v>0</v>
      </c>
      <c r="AV411" s="22">
        <f>return!Q395</f>
        <v>-4.7556139091519123E-3</v>
      </c>
      <c r="AW411" s="7">
        <f t="shared" si="343"/>
        <v>1.3806529762991429</v>
      </c>
      <c r="AX411" s="7"/>
      <c r="AY411">
        <f t="shared" si="368"/>
        <v>0</v>
      </c>
      <c r="AZ411">
        <f t="shared" si="344"/>
        <v>0</v>
      </c>
      <c r="BA411">
        <f t="shared" si="345"/>
        <v>0</v>
      </c>
      <c r="BB411">
        <f t="shared" si="369"/>
        <v>0</v>
      </c>
      <c r="BD411">
        <f t="shared" si="346"/>
        <v>32</v>
      </c>
      <c r="BE411">
        <f t="shared" si="347"/>
        <v>5</v>
      </c>
      <c r="BF411">
        <f t="shared" si="370"/>
        <v>1.1916195020023057E-4</v>
      </c>
      <c r="BG411">
        <f>VLOOKUP(MIN(120,BH411),mortality!$B$4:$H$106,saving_model!BE411+2,FALSE)</f>
        <v>1.4290066029087238E-3</v>
      </c>
      <c r="BH411">
        <f t="shared" si="348"/>
        <v>52</v>
      </c>
      <c r="BI411" s="8">
        <f t="shared" si="371"/>
        <v>1.6821425527395739E-3</v>
      </c>
      <c r="BJ411" s="6">
        <f>VLOOKUP(saving_model!BD411,lapse!$B$4:$C$134,2,FALSE)</f>
        <v>0.02</v>
      </c>
      <c r="BL411">
        <f>discount_curve!K396</f>
        <v>0.65265922500342843</v>
      </c>
    </row>
    <row r="412" spans="1:64" x14ac:dyDescent="0.55000000000000004">
      <c r="A412">
        <f t="shared" si="372"/>
        <v>390</v>
      </c>
      <c r="B412" s="16">
        <f t="shared" ca="1" si="349"/>
        <v>0</v>
      </c>
      <c r="C412" s="16">
        <f t="shared" si="325"/>
        <v>0</v>
      </c>
      <c r="D412">
        <f t="shared" si="350"/>
        <v>0</v>
      </c>
      <c r="E412">
        <f t="shared" ca="1" si="351"/>
        <v>0</v>
      </c>
      <c r="F412" s="19">
        <f t="shared" si="352"/>
        <v>0</v>
      </c>
      <c r="G412">
        <f t="shared" si="326"/>
        <v>0</v>
      </c>
      <c r="H412">
        <f t="shared" si="327"/>
        <v>0</v>
      </c>
      <c r="I412" s="16">
        <f t="shared" si="353"/>
        <v>0</v>
      </c>
      <c r="J412" s="19">
        <f t="shared" si="354"/>
        <v>0</v>
      </c>
      <c r="K412" s="19"/>
      <c r="L412" s="16">
        <f t="shared" si="328"/>
        <v>0</v>
      </c>
      <c r="M412" s="16">
        <f t="shared" ca="1" si="329"/>
        <v>0</v>
      </c>
      <c r="N412" s="16">
        <f t="shared" si="330"/>
        <v>0</v>
      </c>
      <c r="O412" s="16">
        <f t="shared" si="323"/>
        <v>0</v>
      </c>
      <c r="P412" s="16">
        <f t="shared" si="324"/>
        <v>0</v>
      </c>
      <c r="Q412" s="16">
        <f t="shared" ca="1" si="331"/>
        <v>0</v>
      </c>
      <c r="R412">
        <f t="shared" si="332"/>
        <v>0</v>
      </c>
      <c r="S412" s="16">
        <f t="shared" si="333"/>
        <v>0</v>
      </c>
      <c r="T412" s="21">
        <f t="shared" si="334"/>
        <v>0</v>
      </c>
      <c r="U412" s="16">
        <f t="shared" ca="1" si="335"/>
        <v>0</v>
      </c>
      <c r="V412" s="21">
        <f t="shared" ca="1" si="336"/>
        <v>0</v>
      </c>
      <c r="W412" s="16"/>
      <c r="X412" s="16">
        <f t="shared" si="355"/>
        <v>0</v>
      </c>
      <c r="Y412" s="16">
        <f t="shared" si="322"/>
        <v>0</v>
      </c>
      <c r="Z412" s="19">
        <f t="shared" si="337"/>
        <v>0</v>
      </c>
      <c r="AA412" s="15">
        <f t="shared" si="356"/>
        <v>0</v>
      </c>
      <c r="AB412" s="15">
        <f t="shared" si="357"/>
        <v>0</v>
      </c>
      <c r="AC412" s="15">
        <f t="shared" si="358"/>
        <v>0</v>
      </c>
      <c r="AD412" s="15">
        <f t="shared" si="359"/>
        <v>0</v>
      </c>
      <c r="AE412" s="15">
        <f t="shared" si="360"/>
        <v>0</v>
      </c>
      <c r="AF412" s="19">
        <f t="shared" si="361"/>
        <v>0</v>
      </c>
      <c r="AG412" s="20">
        <f t="shared" si="362"/>
        <v>0</v>
      </c>
      <c r="AH412" s="20"/>
      <c r="AI412" s="16">
        <f t="shared" si="338"/>
        <v>0</v>
      </c>
      <c r="AJ412" s="16">
        <f t="shared" si="321"/>
        <v>0</v>
      </c>
      <c r="AK412" s="16">
        <f t="shared" si="363"/>
        <v>0</v>
      </c>
      <c r="AL412" s="16">
        <f t="shared" ca="1" si="364"/>
        <v>0</v>
      </c>
      <c r="AM412" s="17">
        <f ca="1">IF($F$13,OFFSET(product_specs!$I$5,MIN(10,saving_model!BD412),saving_model!$F$15),0)</f>
        <v>0</v>
      </c>
      <c r="AN412" s="16">
        <f t="shared" si="339"/>
        <v>0</v>
      </c>
      <c r="AO412" s="16">
        <f t="shared" si="373"/>
        <v>0</v>
      </c>
      <c r="AP412" s="16">
        <f t="shared" si="340"/>
        <v>0</v>
      </c>
      <c r="AQ412" s="16">
        <f t="shared" si="365"/>
        <v>0</v>
      </c>
      <c r="AR412" s="16">
        <f t="shared" si="366"/>
        <v>0</v>
      </c>
      <c r="AS412" s="15">
        <f t="shared" si="341"/>
        <v>0</v>
      </c>
      <c r="AT412" s="24">
        <f t="shared" si="342"/>
        <v>0</v>
      </c>
      <c r="AU412" s="15">
        <f t="shared" si="367"/>
        <v>0</v>
      </c>
      <c r="AV412" s="22">
        <f>return!Q396</f>
        <v>1.511152508368041E-2</v>
      </c>
      <c r="AW412" s="7">
        <f t="shared" si="343"/>
        <v>1.3817982805656686</v>
      </c>
      <c r="AX412" s="7"/>
      <c r="AY412">
        <f t="shared" si="368"/>
        <v>0</v>
      </c>
      <c r="AZ412">
        <f t="shared" si="344"/>
        <v>0</v>
      </c>
      <c r="BA412">
        <f t="shared" si="345"/>
        <v>0</v>
      </c>
      <c r="BB412">
        <f t="shared" si="369"/>
        <v>0</v>
      </c>
      <c r="BD412">
        <f t="shared" si="346"/>
        <v>32</v>
      </c>
      <c r="BE412">
        <f t="shared" si="347"/>
        <v>5</v>
      </c>
      <c r="BF412">
        <f t="shared" si="370"/>
        <v>1.1916195020023057E-4</v>
      </c>
      <c r="BG412">
        <f>VLOOKUP(MIN(120,BH412),mortality!$B$4:$H$106,saving_model!BE412+2,FALSE)</f>
        <v>1.4290066029087238E-3</v>
      </c>
      <c r="BH412">
        <f t="shared" si="348"/>
        <v>52</v>
      </c>
      <c r="BI412" s="8">
        <f t="shared" si="371"/>
        <v>1.6821425527395739E-3</v>
      </c>
      <c r="BJ412" s="6">
        <f>VLOOKUP(saving_model!BD412,lapse!$B$4:$C$134,2,FALSE)</f>
        <v>0.02</v>
      </c>
      <c r="BL412">
        <f>discount_curve!K397</f>
        <v>0.65194370545868019</v>
      </c>
    </row>
    <row r="413" spans="1:64" x14ac:dyDescent="0.55000000000000004">
      <c r="A413">
        <f t="shared" si="372"/>
        <v>391</v>
      </c>
      <c r="B413" s="16">
        <f t="shared" ca="1" si="349"/>
        <v>0</v>
      </c>
      <c r="C413" s="16">
        <f t="shared" si="325"/>
        <v>0</v>
      </c>
      <c r="D413">
        <f t="shared" si="350"/>
        <v>0</v>
      </c>
      <c r="E413">
        <f t="shared" ca="1" si="351"/>
        <v>0</v>
      </c>
      <c r="F413" s="19">
        <f t="shared" si="352"/>
        <v>0</v>
      </c>
      <c r="G413">
        <f t="shared" si="326"/>
        <v>0</v>
      </c>
      <c r="H413">
        <f t="shared" si="327"/>
        <v>0</v>
      </c>
      <c r="I413" s="16">
        <f t="shared" si="353"/>
        <v>0</v>
      </c>
      <c r="J413" s="19">
        <f t="shared" si="354"/>
        <v>0</v>
      </c>
      <c r="K413" s="19"/>
      <c r="L413" s="16">
        <f t="shared" si="328"/>
        <v>0</v>
      </c>
      <c r="M413" s="16">
        <f t="shared" ca="1" si="329"/>
        <v>0</v>
      </c>
      <c r="N413" s="16">
        <f t="shared" si="330"/>
        <v>0</v>
      </c>
      <c r="O413" s="16">
        <f t="shared" si="323"/>
        <v>0</v>
      </c>
      <c r="P413" s="16">
        <f t="shared" si="324"/>
        <v>0</v>
      </c>
      <c r="Q413" s="16">
        <f t="shared" ca="1" si="331"/>
        <v>0</v>
      </c>
      <c r="R413">
        <f t="shared" si="332"/>
        <v>0</v>
      </c>
      <c r="S413" s="16">
        <f t="shared" si="333"/>
        <v>0</v>
      </c>
      <c r="T413" s="21">
        <f t="shared" si="334"/>
        <v>0</v>
      </c>
      <c r="U413" s="16">
        <f t="shared" ca="1" si="335"/>
        <v>0</v>
      </c>
      <c r="V413" s="21">
        <f t="shared" ca="1" si="336"/>
        <v>0</v>
      </c>
      <c r="W413" s="16"/>
      <c r="X413" s="16">
        <f t="shared" si="355"/>
        <v>0</v>
      </c>
      <c r="Y413" s="16">
        <f t="shared" si="322"/>
        <v>0</v>
      </c>
      <c r="Z413" s="19">
        <f t="shared" si="337"/>
        <v>0</v>
      </c>
      <c r="AA413" s="15">
        <f t="shared" si="356"/>
        <v>0</v>
      </c>
      <c r="AB413" s="15">
        <f t="shared" si="357"/>
        <v>0</v>
      </c>
      <c r="AC413" s="15">
        <f t="shared" si="358"/>
        <v>0</v>
      </c>
      <c r="AD413" s="15">
        <f t="shared" si="359"/>
        <v>0</v>
      </c>
      <c r="AE413" s="15">
        <f t="shared" si="360"/>
        <v>0</v>
      </c>
      <c r="AF413" s="19">
        <f t="shared" si="361"/>
        <v>0</v>
      </c>
      <c r="AG413" s="20">
        <f t="shared" si="362"/>
        <v>0</v>
      </c>
      <c r="AH413" s="20"/>
      <c r="AI413" s="16">
        <f t="shared" si="338"/>
        <v>0</v>
      </c>
      <c r="AJ413" s="16">
        <f t="shared" ref="AJ413:AJ476" si="374">$C$13*IF(A413&lt;$C$10*12,1,0)</f>
        <v>0</v>
      </c>
      <c r="AK413" s="16">
        <f t="shared" si="363"/>
        <v>0</v>
      </c>
      <c r="AL413" s="16">
        <f t="shared" ca="1" si="364"/>
        <v>0</v>
      </c>
      <c r="AM413" s="17">
        <f ca="1">IF($F$13,OFFSET(product_specs!$I$5,MIN(10,saving_model!BD413),saving_model!$F$15),0)</f>
        <v>0</v>
      </c>
      <c r="AN413" s="16">
        <f t="shared" si="339"/>
        <v>0</v>
      </c>
      <c r="AO413" s="16">
        <f t="shared" si="373"/>
        <v>0</v>
      </c>
      <c r="AP413" s="16">
        <f t="shared" si="340"/>
        <v>0</v>
      </c>
      <c r="AQ413" s="16">
        <f t="shared" si="365"/>
        <v>0</v>
      </c>
      <c r="AR413" s="16">
        <f t="shared" si="366"/>
        <v>0</v>
      </c>
      <c r="AS413" s="15">
        <f t="shared" si="341"/>
        <v>0</v>
      </c>
      <c r="AT413" s="24">
        <f t="shared" si="342"/>
        <v>0</v>
      </c>
      <c r="AU413" s="15">
        <f t="shared" si="367"/>
        <v>0</v>
      </c>
      <c r="AV413" s="22">
        <f>return!Q397</f>
        <v>3.222395831883329E-3</v>
      </c>
      <c r="AW413" s="7">
        <f t="shared" si="343"/>
        <v>1.3829445349057359</v>
      </c>
      <c r="AX413" s="7"/>
      <c r="AY413">
        <f t="shared" si="368"/>
        <v>0</v>
      </c>
      <c r="AZ413">
        <f t="shared" si="344"/>
        <v>0</v>
      </c>
      <c r="BA413">
        <f t="shared" si="345"/>
        <v>0</v>
      </c>
      <c r="BB413">
        <f t="shared" si="369"/>
        <v>0</v>
      </c>
      <c r="BD413">
        <f t="shared" si="346"/>
        <v>32</v>
      </c>
      <c r="BE413">
        <f t="shared" si="347"/>
        <v>5</v>
      </c>
      <c r="BF413">
        <f t="shared" si="370"/>
        <v>1.1916195020023057E-4</v>
      </c>
      <c r="BG413">
        <f>VLOOKUP(MIN(120,BH413),mortality!$B$4:$H$106,saving_model!BE413+2,FALSE)</f>
        <v>1.4290066029087238E-3</v>
      </c>
      <c r="BH413">
        <f t="shared" si="348"/>
        <v>52</v>
      </c>
      <c r="BI413" s="8">
        <f t="shared" si="371"/>
        <v>1.6821425527395739E-3</v>
      </c>
      <c r="BJ413" s="6">
        <f>VLOOKUP(saving_model!BD413,lapse!$B$4:$C$134,2,FALSE)</f>
        <v>0.02</v>
      </c>
      <c r="BL413">
        <f>discount_curve!K398</f>
        <v>0.65122897034813465</v>
      </c>
    </row>
    <row r="414" spans="1:64" x14ac:dyDescent="0.55000000000000004">
      <c r="A414">
        <f t="shared" si="372"/>
        <v>392</v>
      </c>
      <c r="B414" s="16">
        <f t="shared" ca="1" si="349"/>
        <v>0</v>
      </c>
      <c r="C414" s="16">
        <f t="shared" si="325"/>
        <v>0</v>
      </c>
      <c r="D414">
        <f t="shared" si="350"/>
        <v>0</v>
      </c>
      <c r="E414">
        <f t="shared" ca="1" si="351"/>
        <v>0</v>
      </c>
      <c r="F414" s="19">
        <f t="shared" si="352"/>
        <v>0</v>
      </c>
      <c r="G414">
        <f t="shared" si="326"/>
        <v>0</v>
      </c>
      <c r="H414">
        <f t="shared" si="327"/>
        <v>0</v>
      </c>
      <c r="I414" s="16">
        <f t="shared" si="353"/>
        <v>0</v>
      </c>
      <c r="J414" s="19">
        <f t="shared" si="354"/>
        <v>0</v>
      </c>
      <c r="K414" s="19"/>
      <c r="L414" s="16">
        <f t="shared" si="328"/>
        <v>0</v>
      </c>
      <c r="M414" s="16">
        <f t="shared" ca="1" si="329"/>
        <v>0</v>
      </c>
      <c r="N414" s="16">
        <f t="shared" si="330"/>
        <v>0</v>
      </c>
      <c r="O414" s="16">
        <f t="shared" si="323"/>
        <v>0</v>
      </c>
      <c r="P414" s="16">
        <f t="shared" si="324"/>
        <v>0</v>
      </c>
      <c r="Q414" s="16">
        <f t="shared" ca="1" si="331"/>
        <v>0</v>
      </c>
      <c r="R414">
        <f t="shared" si="332"/>
        <v>0</v>
      </c>
      <c r="S414" s="16">
        <f t="shared" si="333"/>
        <v>0</v>
      </c>
      <c r="T414" s="21">
        <f t="shared" si="334"/>
        <v>0</v>
      </c>
      <c r="U414" s="16">
        <f t="shared" ca="1" si="335"/>
        <v>0</v>
      </c>
      <c r="V414" s="21">
        <f t="shared" ca="1" si="336"/>
        <v>0</v>
      </c>
      <c r="W414" s="16"/>
      <c r="X414" s="16">
        <f t="shared" si="355"/>
        <v>0</v>
      </c>
      <c r="Y414" s="16">
        <f t="shared" si="322"/>
        <v>0</v>
      </c>
      <c r="Z414" s="19">
        <f t="shared" si="337"/>
        <v>0</v>
      </c>
      <c r="AA414" s="15">
        <f t="shared" si="356"/>
        <v>0</v>
      </c>
      <c r="AB414" s="15">
        <f t="shared" si="357"/>
        <v>0</v>
      </c>
      <c r="AC414" s="15">
        <f t="shared" si="358"/>
        <v>0</v>
      </c>
      <c r="AD414" s="15">
        <f t="shared" si="359"/>
        <v>0</v>
      </c>
      <c r="AE414" s="15">
        <f t="shared" si="360"/>
        <v>0</v>
      </c>
      <c r="AF414" s="19">
        <f t="shared" si="361"/>
        <v>0</v>
      </c>
      <c r="AG414" s="20">
        <f t="shared" si="362"/>
        <v>0</v>
      </c>
      <c r="AH414" s="20"/>
      <c r="AI414" s="16">
        <f t="shared" si="338"/>
        <v>0</v>
      </c>
      <c r="AJ414" s="16">
        <f t="shared" si="374"/>
        <v>0</v>
      </c>
      <c r="AK414" s="16">
        <f t="shared" si="363"/>
        <v>0</v>
      </c>
      <c r="AL414" s="16">
        <f t="shared" ca="1" si="364"/>
        <v>0</v>
      </c>
      <c r="AM414" s="17">
        <f ca="1">IF($F$13,OFFSET(product_specs!$I$5,MIN(10,saving_model!BD414),saving_model!$F$15),0)</f>
        <v>0</v>
      </c>
      <c r="AN414" s="16">
        <f t="shared" si="339"/>
        <v>0</v>
      </c>
      <c r="AO414" s="16">
        <f t="shared" si="373"/>
        <v>0</v>
      </c>
      <c r="AP414" s="16">
        <f t="shared" si="340"/>
        <v>0</v>
      </c>
      <c r="AQ414" s="16">
        <f t="shared" si="365"/>
        <v>0</v>
      </c>
      <c r="AR414" s="16">
        <f t="shared" si="366"/>
        <v>0</v>
      </c>
      <c r="AS414" s="15">
        <f t="shared" si="341"/>
        <v>0</v>
      </c>
      <c r="AT414" s="24">
        <f t="shared" si="342"/>
        <v>0</v>
      </c>
      <c r="AU414" s="15">
        <f t="shared" si="367"/>
        <v>0</v>
      </c>
      <c r="AV414" s="22">
        <f>return!Q398</f>
        <v>9.2113725967870597E-3</v>
      </c>
      <c r="AW414" s="7">
        <f t="shared" si="343"/>
        <v>1.3840917401074668</v>
      </c>
      <c r="AX414" s="7"/>
      <c r="AY414">
        <f t="shared" si="368"/>
        <v>0</v>
      </c>
      <c r="AZ414">
        <f t="shared" si="344"/>
        <v>0</v>
      </c>
      <c r="BA414">
        <f t="shared" si="345"/>
        <v>0</v>
      </c>
      <c r="BB414">
        <f t="shared" si="369"/>
        <v>0</v>
      </c>
      <c r="BD414">
        <f t="shared" si="346"/>
        <v>32</v>
      </c>
      <c r="BE414">
        <f t="shared" si="347"/>
        <v>5</v>
      </c>
      <c r="BF414">
        <f t="shared" si="370"/>
        <v>1.1916195020023057E-4</v>
      </c>
      <c r="BG414">
        <f>VLOOKUP(MIN(120,BH414),mortality!$B$4:$H$106,saving_model!BE414+2,FALSE)</f>
        <v>1.4290066029087238E-3</v>
      </c>
      <c r="BH414">
        <f t="shared" si="348"/>
        <v>52</v>
      </c>
      <c r="BI414" s="8">
        <f t="shared" si="371"/>
        <v>1.6821425527395739E-3</v>
      </c>
      <c r="BJ414" s="6">
        <f>VLOOKUP(saving_model!BD414,lapse!$B$4:$C$134,2,FALSE)</f>
        <v>0.02</v>
      </c>
      <c r="BL414">
        <f>discount_curve!K399</f>
        <v>0.65051501881180585</v>
      </c>
    </row>
    <row r="415" spans="1:64" x14ac:dyDescent="0.55000000000000004">
      <c r="A415">
        <f t="shared" si="372"/>
        <v>393</v>
      </c>
      <c r="B415" s="16">
        <f t="shared" ca="1" si="349"/>
        <v>0</v>
      </c>
      <c r="C415" s="16">
        <f t="shared" si="325"/>
        <v>0</v>
      </c>
      <c r="D415">
        <f t="shared" si="350"/>
        <v>0</v>
      </c>
      <c r="E415">
        <f t="shared" ca="1" si="351"/>
        <v>0</v>
      </c>
      <c r="F415" s="19">
        <f t="shared" si="352"/>
        <v>0</v>
      </c>
      <c r="G415">
        <f t="shared" si="326"/>
        <v>0</v>
      </c>
      <c r="H415">
        <f t="shared" si="327"/>
        <v>0</v>
      </c>
      <c r="I415" s="16">
        <f t="shared" si="353"/>
        <v>0</v>
      </c>
      <c r="J415" s="19">
        <f t="shared" si="354"/>
        <v>0</v>
      </c>
      <c r="K415" s="19"/>
      <c r="L415" s="16">
        <f t="shared" si="328"/>
        <v>0</v>
      </c>
      <c r="M415" s="16">
        <f t="shared" ca="1" si="329"/>
        <v>0</v>
      </c>
      <c r="N415" s="16">
        <f t="shared" si="330"/>
        <v>0</v>
      </c>
      <c r="O415" s="16">
        <f t="shared" si="323"/>
        <v>0</v>
      </c>
      <c r="P415" s="16">
        <f t="shared" si="324"/>
        <v>0</v>
      </c>
      <c r="Q415" s="16">
        <f t="shared" ca="1" si="331"/>
        <v>0</v>
      </c>
      <c r="R415">
        <f t="shared" si="332"/>
        <v>0</v>
      </c>
      <c r="S415" s="16">
        <f t="shared" si="333"/>
        <v>0</v>
      </c>
      <c r="T415" s="21">
        <f t="shared" si="334"/>
        <v>0</v>
      </c>
      <c r="U415" s="16">
        <f t="shared" ca="1" si="335"/>
        <v>0</v>
      </c>
      <c r="V415" s="21">
        <f t="shared" ca="1" si="336"/>
        <v>0</v>
      </c>
      <c r="W415" s="16"/>
      <c r="X415" s="16">
        <f t="shared" si="355"/>
        <v>0</v>
      </c>
      <c r="Y415" s="16">
        <f t="shared" si="322"/>
        <v>0</v>
      </c>
      <c r="Z415" s="19">
        <f t="shared" si="337"/>
        <v>0</v>
      </c>
      <c r="AA415" s="15">
        <f t="shared" si="356"/>
        <v>0</v>
      </c>
      <c r="AB415" s="15">
        <f t="shared" si="357"/>
        <v>0</v>
      </c>
      <c r="AC415" s="15">
        <f t="shared" si="358"/>
        <v>0</v>
      </c>
      <c r="AD415" s="15">
        <f t="shared" si="359"/>
        <v>0</v>
      </c>
      <c r="AE415" s="15">
        <f t="shared" si="360"/>
        <v>0</v>
      </c>
      <c r="AF415" s="19">
        <f t="shared" si="361"/>
        <v>0</v>
      </c>
      <c r="AG415" s="20">
        <f t="shared" si="362"/>
        <v>0</v>
      </c>
      <c r="AH415" s="20"/>
      <c r="AI415" s="16">
        <f t="shared" si="338"/>
        <v>0</v>
      </c>
      <c r="AJ415" s="16">
        <f t="shared" si="374"/>
        <v>0</v>
      </c>
      <c r="AK415" s="16">
        <f t="shared" si="363"/>
        <v>0</v>
      </c>
      <c r="AL415" s="16">
        <f t="shared" ca="1" si="364"/>
        <v>0</v>
      </c>
      <c r="AM415" s="17">
        <f ca="1">IF($F$13,OFFSET(product_specs!$I$5,MIN(10,saving_model!BD415),saving_model!$F$15),0)</f>
        <v>0</v>
      </c>
      <c r="AN415" s="16">
        <f t="shared" si="339"/>
        <v>0</v>
      </c>
      <c r="AO415" s="16">
        <f t="shared" si="373"/>
        <v>0</v>
      </c>
      <c r="AP415" s="16">
        <f t="shared" si="340"/>
        <v>0</v>
      </c>
      <c r="AQ415" s="16">
        <f t="shared" si="365"/>
        <v>0</v>
      </c>
      <c r="AR415" s="16">
        <f t="shared" si="366"/>
        <v>0</v>
      </c>
      <c r="AS415" s="15">
        <f t="shared" si="341"/>
        <v>0</v>
      </c>
      <c r="AT415" s="24">
        <f t="shared" si="342"/>
        <v>0</v>
      </c>
      <c r="AU415" s="15">
        <f t="shared" si="367"/>
        <v>0</v>
      </c>
      <c r="AV415" s="22">
        <f>return!Q399</f>
        <v>1.3855679162338763E-2</v>
      </c>
      <c r="AW415" s="7">
        <f t="shared" si="343"/>
        <v>1.3852398969596378</v>
      </c>
      <c r="AX415" s="7"/>
      <c r="AY415">
        <f t="shared" si="368"/>
        <v>0</v>
      </c>
      <c r="AZ415">
        <f t="shared" si="344"/>
        <v>0</v>
      </c>
      <c r="BA415">
        <f t="shared" si="345"/>
        <v>0</v>
      </c>
      <c r="BB415">
        <f t="shared" si="369"/>
        <v>0</v>
      </c>
      <c r="BD415">
        <f t="shared" si="346"/>
        <v>32</v>
      </c>
      <c r="BE415">
        <f t="shared" si="347"/>
        <v>5</v>
      </c>
      <c r="BF415">
        <f t="shared" si="370"/>
        <v>1.1916195020023057E-4</v>
      </c>
      <c r="BG415">
        <f>VLOOKUP(MIN(120,BH415),mortality!$B$4:$H$106,saving_model!BE415+2,FALSE)</f>
        <v>1.4290066029087238E-3</v>
      </c>
      <c r="BH415">
        <f t="shared" si="348"/>
        <v>52</v>
      </c>
      <c r="BI415" s="8">
        <f t="shared" si="371"/>
        <v>1.6821425527395739E-3</v>
      </c>
      <c r="BJ415" s="6">
        <f>VLOOKUP(saving_model!BD415,lapse!$B$4:$C$134,2,FALSE)</f>
        <v>0.02</v>
      </c>
      <c r="BL415">
        <f>discount_curve!K400</f>
        <v>0.64980184999065005</v>
      </c>
    </row>
    <row r="416" spans="1:64" x14ac:dyDescent="0.55000000000000004">
      <c r="A416">
        <f t="shared" si="372"/>
        <v>394</v>
      </c>
      <c r="B416" s="16">
        <f t="shared" ca="1" si="349"/>
        <v>0</v>
      </c>
      <c r="C416" s="16">
        <f t="shared" si="325"/>
        <v>0</v>
      </c>
      <c r="D416">
        <f t="shared" si="350"/>
        <v>0</v>
      </c>
      <c r="E416">
        <f t="shared" ca="1" si="351"/>
        <v>0</v>
      </c>
      <c r="F416" s="19">
        <f t="shared" si="352"/>
        <v>0</v>
      </c>
      <c r="G416">
        <f t="shared" si="326"/>
        <v>0</v>
      </c>
      <c r="H416">
        <f t="shared" si="327"/>
        <v>0</v>
      </c>
      <c r="I416" s="16">
        <f t="shared" si="353"/>
        <v>0</v>
      </c>
      <c r="J416" s="19">
        <f t="shared" si="354"/>
        <v>0</v>
      </c>
      <c r="K416" s="19"/>
      <c r="L416" s="16">
        <f t="shared" si="328"/>
        <v>0</v>
      </c>
      <c r="M416" s="16">
        <f t="shared" ca="1" si="329"/>
        <v>0</v>
      </c>
      <c r="N416" s="16">
        <f t="shared" si="330"/>
        <v>0</v>
      </c>
      <c r="O416" s="16">
        <f t="shared" si="323"/>
        <v>0</v>
      </c>
      <c r="P416" s="16">
        <f t="shared" si="324"/>
        <v>0</v>
      </c>
      <c r="Q416" s="16">
        <f t="shared" ca="1" si="331"/>
        <v>0</v>
      </c>
      <c r="R416">
        <f t="shared" si="332"/>
        <v>0</v>
      </c>
      <c r="S416" s="16">
        <f t="shared" si="333"/>
        <v>0</v>
      </c>
      <c r="T416" s="21">
        <f t="shared" si="334"/>
        <v>0</v>
      </c>
      <c r="U416" s="16">
        <f t="shared" ca="1" si="335"/>
        <v>0</v>
      </c>
      <c r="V416" s="21">
        <f t="shared" ca="1" si="336"/>
        <v>0</v>
      </c>
      <c r="W416" s="16"/>
      <c r="X416" s="16">
        <f t="shared" si="355"/>
        <v>0</v>
      </c>
      <c r="Y416" s="16">
        <f t="shared" si="322"/>
        <v>0</v>
      </c>
      <c r="Z416" s="19">
        <f t="shared" si="337"/>
        <v>0</v>
      </c>
      <c r="AA416" s="15">
        <f t="shared" si="356"/>
        <v>0</v>
      </c>
      <c r="AB416" s="15">
        <f t="shared" si="357"/>
        <v>0</v>
      </c>
      <c r="AC416" s="15">
        <f t="shared" si="358"/>
        <v>0</v>
      </c>
      <c r="AD416" s="15">
        <f t="shared" si="359"/>
        <v>0</v>
      </c>
      <c r="AE416" s="15">
        <f t="shared" si="360"/>
        <v>0</v>
      </c>
      <c r="AF416" s="19">
        <f t="shared" si="361"/>
        <v>0</v>
      </c>
      <c r="AG416" s="20">
        <f t="shared" si="362"/>
        <v>0</v>
      </c>
      <c r="AH416" s="20"/>
      <c r="AI416" s="16">
        <f t="shared" si="338"/>
        <v>0</v>
      </c>
      <c r="AJ416" s="16">
        <f t="shared" si="374"/>
        <v>0</v>
      </c>
      <c r="AK416" s="16">
        <f t="shared" si="363"/>
        <v>0</v>
      </c>
      <c r="AL416" s="16">
        <f t="shared" ca="1" si="364"/>
        <v>0</v>
      </c>
      <c r="AM416" s="17">
        <f ca="1">IF($F$13,OFFSET(product_specs!$I$5,MIN(10,saving_model!BD416),saving_model!$F$15),0)</f>
        <v>0</v>
      </c>
      <c r="AN416" s="16">
        <f t="shared" si="339"/>
        <v>0</v>
      </c>
      <c r="AO416" s="16">
        <f t="shared" si="373"/>
        <v>0</v>
      </c>
      <c r="AP416" s="16">
        <f t="shared" si="340"/>
        <v>0</v>
      </c>
      <c r="AQ416" s="16">
        <f t="shared" si="365"/>
        <v>0</v>
      </c>
      <c r="AR416" s="16">
        <f t="shared" si="366"/>
        <v>0</v>
      </c>
      <c r="AS416" s="15">
        <f t="shared" si="341"/>
        <v>0</v>
      </c>
      <c r="AT416" s="24">
        <f t="shared" si="342"/>
        <v>0</v>
      </c>
      <c r="AU416" s="15">
        <f t="shared" si="367"/>
        <v>0</v>
      </c>
      <c r="AV416" s="22">
        <f>return!Q400</f>
        <v>-7.5989959684751307E-3</v>
      </c>
      <c r="AW416" s="7">
        <f t="shared" si="343"/>
        <v>1.3863890062516788</v>
      </c>
      <c r="AX416" s="7"/>
      <c r="AY416">
        <f t="shared" si="368"/>
        <v>0</v>
      </c>
      <c r="AZ416">
        <f t="shared" si="344"/>
        <v>0</v>
      </c>
      <c r="BA416">
        <f t="shared" si="345"/>
        <v>0</v>
      </c>
      <c r="BB416">
        <f t="shared" si="369"/>
        <v>0</v>
      </c>
      <c r="BD416">
        <f t="shared" si="346"/>
        <v>32</v>
      </c>
      <c r="BE416">
        <f t="shared" si="347"/>
        <v>5</v>
      </c>
      <c r="BF416">
        <f t="shared" si="370"/>
        <v>1.1916195020023057E-4</v>
      </c>
      <c r="BG416">
        <f>VLOOKUP(MIN(120,BH416),mortality!$B$4:$H$106,saving_model!BE416+2,FALSE)</f>
        <v>1.4290066029087238E-3</v>
      </c>
      <c r="BH416">
        <f t="shared" si="348"/>
        <v>52</v>
      </c>
      <c r="BI416" s="8">
        <f t="shared" si="371"/>
        <v>1.6821425527395739E-3</v>
      </c>
      <c r="BJ416" s="6">
        <f>VLOOKUP(saving_model!BD416,lapse!$B$4:$C$134,2,FALSE)</f>
        <v>0.02</v>
      </c>
      <c r="BL416">
        <f>discount_curve!K401</f>
        <v>0.64908946302656556</v>
      </c>
    </row>
    <row r="417" spans="1:64" x14ac:dyDescent="0.55000000000000004">
      <c r="A417">
        <f t="shared" si="372"/>
        <v>395</v>
      </c>
      <c r="B417" s="16">
        <f t="shared" ca="1" si="349"/>
        <v>0</v>
      </c>
      <c r="C417" s="16">
        <f t="shared" si="325"/>
        <v>0</v>
      </c>
      <c r="D417">
        <f t="shared" si="350"/>
        <v>0</v>
      </c>
      <c r="E417">
        <f t="shared" ca="1" si="351"/>
        <v>0</v>
      </c>
      <c r="F417" s="19">
        <f t="shared" si="352"/>
        <v>0</v>
      </c>
      <c r="G417">
        <f t="shared" si="326"/>
        <v>0</v>
      </c>
      <c r="H417">
        <f t="shared" si="327"/>
        <v>0</v>
      </c>
      <c r="I417" s="16">
        <f t="shared" si="353"/>
        <v>0</v>
      </c>
      <c r="J417" s="19">
        <f t="shared" si="354"/>
        <v>0</v>
      </c>
      <c r="K417" s="19"/>
      <c r="L417" s="16">
        <f t="shared" si="328"/>
        <v>0</v>
      </c>
      <c r="M417" s="16">
        <f t="shared" ca="1" si="329"/>
        <v>0</v>
      </c>
      <c r="N417" s="16">
        <f t="shared" si="330"/>
        <v>0</v>
      </c>
      <c r="O417" s="16">
        <f t="shared" si="323"/>
        <v>0</v>
      </c>
      <c r="P417" s="16">
        <f t="shared" si="324"/>
        <v>0</v>
      </c>
      <c r="Q417" s="16">
        <f t="shared" ca="1" si="331"/>
        <v>0</v>
      </c>
      <c r="R417">
        <f t="shared" si="332"/>
        <v>0</v>
      </c>
      <c r="S417" s="16">
        <f t="shared" si="333"/>
        <v>0</v>
      </c>
      <c r="T417" s="21">
        <f t="shared" si="334"/>
        <v>0</v>
      </c>
      <c r="U417" s="16">
        <f t="shared" ca="1" si="335"/>
        <v>0</v>
      </c>
      <c r="V417" s="21">
        <f t="shared" ca="1" si="336"/>
        <v>0</v>
      </c>
      <c r="W417" s="16"/>
      <c r="X417" s="16">
        <f t="shared" si="355"/>
        <v>0</v>
      </c>
      <c r="Y417" s="16">
        <f t="shared" si="322"/>
        <v>0</v>
      </c>
      <c r="Z417" s="19">
        <f t="shared" si="337"/>
        <v>0</v>
      </c>
      <c r="AA417" s="15">
        <f t="shared" si="356"/>
        <v>0</v>
      </c>
      <c r="AB417" s="15">
        <f t="shared" si="357"/>
        <v>0</v>
      </c>
      <c r="AC417" s="15">
        <f t="shared" si="358"/>
        <v>0</v>
      </c>
      <c r="AD417" s="15">
        <f t="shared" si="359"/>
        <v>0</v>
      </c>
      <c r="AE417" s="15">
        <f t="shared" si="360"/>
        <v>0</v>
      </c>
      <c r="AF417" s="19">
        <f t="shared" si="361"/>
        <v>0</v>
      </c>
      <c r="AG417" s="20">
        <f t="shared" si="362"/>
        <v>0</v>
      </c>
      <c r="AH417" s="20"/>
      <c r="AI417" s="16">
        <f t="shared" si="338"/>
        <v>0</v>
      </c>
      <c r="AJ417" s="16">
        <f t="shared" si="374"/>
        <v>0</v>
      </c>
      <c r="AK417" s="16">
        <f t="shared" si="363"/>
        <v>0</v>
      </c>
      <c r="AL417" s="16">
        <f t="shared" ca="1" si="364"/>
        <v>0</v>
      </c>
      <c r="AM417" s="17">
        <f ca="1">IF($F$13,OFFSET(product_specs!$I$5,MIN(10,saving_model!BD417),saving_model!$F$15),0)</f>
        <v>0</v>
      </c>
      <c r="AN417" s="16">
        <f t="shared" si="339"/>
        <v>0</v>
      </c>
      <c r="AO417" s="16">
        <f t="shared" si="373"/>
        <v>0</v>
      </c>
      <c r="AP417" s="16">
        <f t="shared" si="340"/>
        <v>0</v>
      </c>
      <c r="AQ417" s="16">
        <f t="shared" si="365"/>
        <v>0</v>
      </c>
      <c r="AR417" s="16">
        <f t="shared" si="366"/>
        <v>0</v>
      </c>
      <c r="AS417" s="15">
        <f t="shared" si="341"/>
        <v>0</v>
      </c>
      <c r="AT417" s="24">
        <f t="shared" si="342"/>
        <v>0</v>
      </c>
      <c r="AU417" s="15">
        <f t="shared" si="367"/>
        <v>0</v>
      </c>
      <c r="AV417" s="22">
        <f>return!Q401</f>
        <v>1.3993249797632279E-2</v>
      </c>
      <c r="AW417" s="7">
        <f t="shared" si="343"/>
        <v>1.3875390687736751</v>
      </c>
      <c r="AX417" s="7"/>
      <c r="AY417">
        <f t="shared" si="368"/>
        <v>0</v>
      </c>
      <c r="AZ417">
        <f t="shared" si="344"/>
        <v>0</v>
      </c>
      <c r="BA417">
        <f t="shared" si="345"/>
        <v>0</v>
      </c>
      <c r="BB417">
        <f t="shared" si="369"/>
        <v>0</v>
      </c>
      <c r="BD417">
        <f t="shared" si="346"/>
        <v>32</v>
      </c>
      <c r="BE417">
        <f t="shared" si="347"/>
        <v>5</v>
      </c>
      <c r="BF417">
        <f t="shared" si="370"/>
        <v>1.1916195020023057E-4</v>
      </c>
      <c r="BG417">
        <f>VLOOKUP(MIN(120,BH417),mortality!$B$4:$H$106,saving_model!BE417+2,FALSE)</f>
        <v>1.4290066029087238E-3</v>
      </c>
      <c r="BH417">
        <f t="shared" si="348"/>
        <v>52</v>
      </c>
      <c r="BI417" s="8">
        <f t="shared" si="371"/>
        <v>1.6821425527395739E-3</v>
      </c>
      <c r="BJ417" s="6">
        <f>VLOOKUP(saving_model!BD417,lapse!$B$4:$C$134,2,FALSE)</f>
        <v>0.02</v>
      </c>
      <c r="BL417">
        <f>discount_curve!K402</f>
        <v>0.64837785706239137</v>
      </c>
    </row>
    <row r="418" spans="1:64" x14ac:dyDescent="0.55000000000000004">
      <c r="A418">
        <f t="shared" si="372"/>
        <v>396</v>
      </c>
      <c r="B418" s="16">
        <f t="shared" ca="1" si="349"/>
        <v>0</v>
      </c>
      <c r="C418" s="16">
        <f t="shared" si="325"/>
        <v>0</v>
      </c>
      <c r="D418">
        <f t="shared" si="350"/>
        <v>0</v>
      </c>
      <c r="E418">
        <f t="shared" ca="1" si="351"/>
        <v>0</v>
      </c>
      <c r="F418" s="19">
        <f t="shared" si="352"/>
        <v>0</v>
      </c>
      <c r="G418">
        <f t="shared" si="326"/>
        <v>0</v>
      </c>
      <c r="H418">
        <f t="shared" si="327"/>
        <v>0</v>
      </c>
      <c r="I418" s="16">
        <f t="shared" si="353"/>
        <v>0</v>
      </c>
      <c r="J418" s="19">
        <f t="shared" si="354"/>
        <v>0</v>
      </c>
      <c r="K418" s="19"/>
      <c r="L418" s="16">
        <f t="shared" si="328"/>
        <v>0</v>
      </c>
      <c r="M418" s="16">
        <f t="shared" ca="1" si="329"/>
        <v>0</v>
      </c>
      <c r="N418" s="16">
        <f t="shared" si="330"/>
        <v>0</v>
      </c>
      <c r="O418" s="16">
        <f t="shared" si="323"/>
        <v>0</v>
      </c>
      <c r="P418" s="16">
        <f t="shared" si="324"/>
        <v>0</v>
      </c>
      <c r="Q418" s="16">
        <f t="shared" ca="1" si="331"/>
        <v>0</v>
      </c>
      <c r="R418">
        <f t="shared" si="332"/>
        <v>0</v>
      </c>
      <c r="S418" s="16">
        <f t="shared" si="333"/>
        <v>0</v>
      </c>
      <c r="T418" s="21">
        <f t="shared" si="334"/>
        <v>0</v>
      </c>
      <c r="U418" s="16">
        <f t="shared" ca="1" si="335"/>
        <v>0</v>
      </c>
      <c r="V418" s="21">
        <f t="shared" ca="1" si="336"/>
        <v>0</v>
      </c>
      <c r="W418" s="16"/>
      <c r="X418" s="16">
        <f t="shared" si="355"/>
        <v>0</v>
      </c>
      <c r="Y418" s="16">
        <f t="shared" si="322"/>
        <v>0</v>
      </c>
      <c r="Z418" s="19">
        <f t="shared" si="337"/>
        <v>0</v>
      </c>
      <c r="AA418" s="15">
        <f t="shared" si="356"/>
        <v>0</v>
      </c>
      <c r="AB418" s="15">
        <f t="shared" si="357"/>
        <v>0</v>
      </c>
      <c r="AC418" s="15">
        <f t="shared" si="358"/>
        <v>0</v>
      </c>
      <c r="AD418" s="15">
        <f t="shared" si="359"/>
        <v>0</v>
      </c>
      <c r="AE418" s="15">
        <f t="shared" si="360"/>
        <v>0</v>
      </c>
      <c r="AF418" s="19">
        <f t="shared" si="361"/>
        <v>0</v>
      </c>
      <c r="AG418" s="20">
        <f t="shared" si="362"/>
        <v>0</v>
      </c>
      <c r="AH418" s="20"/>
      <c r="AI418" s="16">
        <f t="shared" si="338"/>
        <v>0</v>
      </c>
      <c r="AJ418" s="16">
        <f t="shared" si="374"/>
        <v>0</v>
      </c>
      <c r="AK418" s="16">
        <f t="shared" si="363"/>
        <v>0</v>
      </c>
      <c r="AL418" s="16">
        <f t="shared" ca="1" si="364"/>
        <v>0</v>
      </c>
      <c r="AM418" s="17">
        <f ca="1">IF($F$13,OFFSET(product_specs!$I$5,MIN(10,saving_model!BD418),saving_model!$F$15),0)</f>
        <v>0</v>
      </c>
      <c r="AN418" s="16">
        <f t="shared" si="339"/>
        <v>0</v>
      </c>
      <c r="AO418" s="16">
        <f t="shared" si="373"/>
        <v>0</v>
      </c>
      <c r="AP418" s="16">
        <f t="shared" si="340"/>
        <v>0</v>
      </c>
      <c r="AQ418" s="16">
        <f t="shared" si="365"/>
        <v>0</v>
      </c>
      <c r="AR418" s="16">
        <f t="shared" si="366"/>
        <v>0</v>
      </c>
      <c r="AS418" s="15">
        <f t="shared" si="341"/>
        <v>0</v>
      </c>
      <c r="AT418" s="24">
        <f t="shared" si="342"/>
        <v>0</v>
      </c>
      <c r="AU418" s="15">
        <f t="shared" si="367"/>
        <v>0</v>
      </c>
      <c r="AV418" s="22">
        <f>return!Q402</f>
        <v>1.2145369388550931E-2</v>
      </c>
      <c r="AW418" s="7">
        <f t="shared" si="343"/>
        <v>1.3886900853163673</v>
      </c>
      <c r="AX418" s="7"/>
      <c r="AY418">
        <f t="shared" si="368"/>
        <v>0</v>
      </c>
      <c r="AZ418">
        <f t="shared" si="344"/>
        <v>0</v>
      </c>
      <c r="BA418">
        <f t="shared" si="345"/>
        <v>0</v>
      </c>
      <c r="BB418">
        <f t="shared" si="369"/>
        <v>0</v>
      </c>
      <c r="BD418">
        <f t="shared" si="346"/>
        <v>33</v>
      </c>
      <c r="BE418">
        <f t="shared" si="347"/>
        <v>5</v>
      </c>
      <c r="BF418">
        <f t="shared" si="370"/>
        <v>1.2701278018201201E-4</v>
      </c>
      <c r="BG418">
        <f>VLOOKUP(MIN(120,BH418),mortality!$B$4:$H$106,saving_model!BE418+2,FALSE)</f>
        <v>1.5230890845778725E-3</v>
      </c>
      <c r="BH418">
        <f t="shared" si="348"/>
        <v>53</v>
      </c>
      <c r="BI418" s="8">
        <f t="shared" si="371"/>
        <v>1.6821425527395739E-3</v>
      </c>
      <c r="BJ418" s="6">
        <f>VLOOKUP(saving_model!BD418,lapse!$B$4:$C$134,2,FALSE)</f>
        <v>0.02</v>
      </c>
      <c r="BL418">
        <f>discount_curve!K403</f>
        <v>0.64956831786733604</v>
      </c>
    </row>
    <row r="419" spans="1:64" x14ac:dyDescent="0.55000000000000004">
      <c r="A419">
        <f t="shared" si="372"/>
        <v>397</v>
      </c>
      <c r="B419" s="16">
        <f t="shared" ca="1" si="349"/>
        <v>0</v>
      </c>
      <c r="C419" s="16">
        <f t="shared" si="325"/>
        <v>0</v>
      </c>
      <c r="D419">
        <f t="shared" si="350"/>
        <v>0</v>
      </c>
      <c r="E419">
        <f t="shared" ca="1" si="351"/>
        <v>0</v>
      </c>
      <c r="F419" s="19">
        <f t="shared" si="352"/>
        <v>0</v>
      </c>
      <c r="G419">
        <f t="shared" si="326"/>
        <v>0</v>
      </c>
      <c r="H419">
        <f t="shared" si="327"/>
        <v>0</v>
      </c>
      <c r="I419" s="16">
        <f t="shared" si="353"/>
        <v>0</v>
      </c>
      <c r="J419" s="19">
        <f t="shared" si="354"/>
        <v>0</v>
      </c>
      <c r="K419" s="19"/>
      <c r="L419" s="16">
        <f t="shared" si="328"/>
        <v>0</v>
      </c>
      <c r="M419" s="16">
        <f t="shared" ca="1" si="329"/>
        <v>0</v>
      </c>
      <c r="N419" s="16">
        <f t="shared" si="330"/>
        <v>0</v>
      </c>
      <c r="O419" s="16">
        <f t="shared" si="323"/>
        <v>0</v>
      </c>
      <c r="P419" s="16">
        <f t="shared" si="324"/>
        <v>0</v>
      </c>
      <c r="Q419" s="16">
        <f t="shared" ca="1" si="331"/>
        <v>0</v>
      </c>
      <c r="R419">
        <f t="shared" si="332"/>
        <v>0</v>
      </c>
      <c r="S419" s="16">
        <f t="shared" si="333"/>
        <v>0</v>
      </c>
      <c r="T419" s="21">
        <f t="shared" si="334"/>
        <v>0</v>
      </c>
      <c r="U419" s="16">
        <f t="shared" ca="1" si="335"/>
        <v>0</v>
      </c>
      <c r="V419" s="21">
        <f t="shared" ca="1" si="336"/>
        <v>0</v>
      </c>
      <c r="W419" s="16"/>
      <c r="X419" s="16">
        <f t="shared" si="355"/>
        <v>0</v>
      </c>
      <c r="Y419" s="16">
        <f t="shared" si="322"/>
        <v>0</v>
      </c>
      <c r="Z419" s="19">
        <f t="shared" si="337"/>
        <v>0</v>
      </c>
      <c r="AA419" s="15">
        <f t="shared" si="356"/>
        <v>0</v>
      </c>
      <c r="AB419" s="15">
        <f t="shared" si="357"/>
        <v>0</v>
      </c>
      <c r="AC419" s="15">
        <f t="shared" si="358"/>
        <v>0</v>
      </c>
      <c r="AD419" s="15">
        <f t="shared" si="359"/>
        <v>0</v>
      </c>
      <c r="AE419" s="15">
        <f t="shared" si="360"/>
        <v>0</v>
      </c>
      <c r="AF419" s="19">
        <f t="shared" si="361"/>
        <v>0</v>
      </c>
      <c r="AG419" s="20">
        <f t="shared" si="362"/>
        <v>0</v>
      </c>
      <c r="AH419" s="20"/>
      <c r="AI419" s="16">
        <f t="shared" si="338"/>
        <v>0</v>
      </c>
      <c r="AJ419" s="16">
        <f t="shared" si="374"/>
        <v>0</v>
      </c>
      <c r="AK419" s="16">
        <f t="shared" si="363"/>
        <v>0</v>
      </c>
      <c r="AL419" s="16">
        <f t="shared" ca="1" si="364"/>
        <v>0</v>
      </c>
      <c r="AM419" s="17">
        <f ca="1">IF($F$13,OFFSET(product_specs!$I$5,MIN(10,saving_model!BD419),saving_model!$F$15),0)</f>
        <v>0</v>
      </c>
      <c r="AN419" s="16">
        <f t="shared" si="339"/>
        <v>0</v>
      </c>
      <c r="AO419" s="16">
        <f t="shared" si="373"/>
        <v>0</v>
      </c>
      <c r="AP419" s="16">
        <f t="shared" si="340"/>
        <v>0</v>
      </c>
      <c r="AQ419" s="16">
        <f t="shared" si="365"/>
        <v>0</v>
      </c>
      <c r="AR419" s="16">
        <f t="shared" si="366"/>
        <v>0</v>
      </c>
      <c r="AS419" s="15">
        <f t="shared" si="341"/>
        <v>0</v>
      </c>
      <c r="AT419" s="24">
        <f t="shared" si="342"/>
        <v>0</v>
      </c>
      <c r="AU419" s="15">
        <f t="shared" si="367"/>
        <v>0</v>
      </c>
      <c r="AV419" s="22">
        <f>return!Q403</f>
        <v>2.2922433196903569E-5</v>
      </c>
      <c r="AW419" s="7">
        <f t="shared" si="343"/>
        <v>1.3898420566711518</v>
      </c>
      <c r="AX419" s="7"/>
      <c r="AY419">
        <f t="shared" si="368"/>
        <v>0</v>
      </c>
      <c r="AZ419">
        <f t="shared" si="344"/>
        <v>0</v>
      </c>
      <c r="BA419">
        <f t="shared" si="345"/>
        <v>0</v>
      </c>
      <c r="BB419">
        <f t="shared" si="369"/>
        <v>0</v>
      </c>
      <c r="BD419">
        <f t="shared" si="346"/>
        <v>33</v>
      </c>
      <c r="BE419">
        <f t="shared" si="347"/>
        <v>5</v>
      </c>
      <c r="BF419">
        <f t="shared" si="370"/>
        <v>1.2701278018201201E-4</v>
      </c>
      <c r="BG419">
        <f>VLOOKUP(MIN(120,BH419),mortality!$B$4:$H$106,saving_model!BE419+2,FALSE)</f>
        <v>1.5230890845778725E-3</v>
      </c>
      <c r="BH419">
        <f t="shared" si="348"/>
        <v>53</v>
      </c>
      <c r="BI419" s="8">
        <f t="shared" si="371"/>
        <v>1.6821425527395739E-3</v>
      </c>
      <c r="BJ419" s="6">
        <f>VLOOKUP(saving_model!BD419,lapse!$B$4:$C$134,2,FALSE)</f>
        <v>0.02</v>
      </c>
      <c r="BL419">
        <f>discount_curve!K404</f>
        <v>0.64886098994341879</v>
      </c>
    </row>
    <row r="420" spans="1:64" x14ac:dyDescent="0.55000000000000004">
      <c r="A420">
        <f t="shared" si="372"/>
        <v>398</v>
      </c>
      <c r="B420" s="16">
        <f t="shared" ca="1" si="349"/>
        <v>0</v>
      </c>
      <c r="C420" s="16">
        <f t="shared" si="325"/>
        <v>0</v>
      </c>
      <c r="D420">
        <f t="shared" si="350"/>
        <v>0</v>
      </c>
      <c r="E420">
        <f t="shared" ca="1" si="351"/>
        <v>0</v>
      </c>
      <c r="F420" s="19">
        <f t="shared" si="352"/>
        <v>0</v>
      </c>
      <c r="G420">
        <f t="shared" si="326"/>
        <v>0</v>
      </c>
      <c r="H420">
        <f t="shared" si="327"/>
        <v>0</v>
      </c>
      <c r="I420" s="16">
        <f t="shared" si="353"/>
        <v>0</v>
      </c>
      <c r="J420" s="19">
        <f t="shared" si="354"/>
        <v>0</v>
      </c>
      <c r="K420" s="19"/>
      <c r="L420" s="16">
        <f t="shared" si="328"/>
        <v>0</v>
      </c>
      <c r="M420" s="16">
        <f t="shared" ca="1" si="329"/>
        <v>0</v>
      </c>
      <c r="N420" s="16">
        <f t="shared" si="330"/>
        <v>0</v>
      </c>
      <c r="O420" s="16">
        <f t="shared" si="323"/>
        <v>0</v>
      </c>
      <c r="P420" s="16">
        <f t="shared" si="324"/>
        <v>0</v>
      </c>
      <c r="Q420" s="16">
        <f t="shared" ca="1" si="331"/>
        <v>0</v>
      </c>
      <c r="R420">
        <f t="shared" si="332"/>
        <v>0</v>
      </c>
      <c r="S420" s="16">
        <f t="shared" si="333"/>
        <v>0</v>
      </c>
      <c r="T420" s="21">
        <f t="shared" si="334"/>
        <v>0</v>
      </c>
      <c r="U420" s="16">
        <f t="shared" ca="1" si="335"/>
        <v>0</v>
      </c>
      <c r="V420" s="21">
        <f t="shared" ca="1" si="336"/>
        <v>0</v>
      </c>
      <c r="W420" s="16"/>
      <c r="X420" s="16">
        <f t="shared" si="355"/>
        <v>0</v>
      </c>
      <c r="Y420" s="16">
        <f t="shared" si="322"/>
        <v>0</v>
      </c>
      <c r="Z420" s="19">
        <f t="shared" si="337"/>
        <v>0</v>
      </c>
      <c r="AA420" s="15">
        <f t="shared" si="356"/>
        <v>0</v>
      </c>
      <c r="AB420" s="15">
        <f t="shared" si="357"/>
        <v>0</v>
      </c>
      <c r="AC420" s="15">
        <f t="shared" si="358"/>
        <v>0</v>
      </c>
      <c r="AD420" s="15">
        <f t="shared" si="359"/>
        <v>0</v>
      </c>
      <c r="AE420" s="15">
        <f t="shared" si="360"/>
        <v>0</v>
      </c>
      <c r="AF420" s="19">
        <f t="shared" si="361"/>
        <v>0</v>
      </c>
      <c r="AG420" s="20">
        <f t="shared" si="362"/>
        <v>0</v>
      </c>
      <c r="AH420" s="20"/>
      <c r="AI420" s="16">
        <f t="shared" si="338"/>
        <v>0</v>
      </c>
      <c r="AJ420" s="16">
        <f t="shared" si="374"/>
        <v>0</v>
      </c>
      <c r="AK420" s="16">
        <f t="shared" si="363"/>
        <v>0</v>
      </c>
      <c r="AL420" s="16">
        <f t="shared" ca="1" si="364"/>
        <v>0</v>
      </c>
      <c r="AM420" s="17">
        <f ca="1">IF($F$13,OFFSET(product_specs!$I$5,MIN(10,saving_model!BD420),saving_model!$F$15),0)</f>
        <v>0</v>
      </c>
      <c r="AN420" s="16">
        <f t="shared" si="339"/>
        <v>0</v>
      </c>
      <c r="AO420" s="16">
        <f t="shared" si="373"/>
        <v>0</v>
      </c>
      <c r="AP420" s="16">
        <f t="shared" si="340"/>
        <v>0</v>
      </c>
      <c r="AQ420" s="16">
        <f t="shared" si="365"/>
        <v>0</v>
      </c>
      <c r="AR420" s="16">
        <f t="shared" si="366"/>
        <v>0</v>
      </c>
      <c r="AS420" s="15">
        <f t="shared" si="341"/>
        <v>0</v>
      </c>
      <c r="AT420" s="24">
        <f t="shared" si="342"/>
        <v>0</v>
      </c>
      <c r="AU420" s="15">
        <f t="shared" si="367"/>
        <v>0</v>
      </c>
      <c r="AV420" s="22">
        <f>return!Q404</f>
        <v>-2.1514196129648333E-3</v>
      </c>
      <c r="AW420" s="7">
        <f t="shared" si="343"/>
        <v>1.3909949836300817</v>
      </c>
      <c r="AX420" s="7"/>
      <c r="AY420">
        <f t="shared" si="368"/>
        <v>0</v>
      </c>
      <c r="AZ420">
        <f t="shared" si="344"/>
        <v>0</v>
      </c>
      <c r="BA420">
        <f t="shared" si="345"/>
        <v>0</v>
      </c>
      <c r="BB420">
        <f t="shared" si="369"/>
        <v>0</v>
      </c>
      <c r="BD420">
        <f t="shared" si="346"/>
        <v>33</v>
      </c>
      <c r="BE420">
        <f t="shared" si="347"/>
        <v>5</v>
      </c>
      <c r="BF420">
        <f t="shared" si="370"/>
        <v>1.2701278018201201E-4</v>
      </c>
      <c r="BG420">
        <f>VLOOKUP(MIN(120,BH420),mortality!$B$4:$H$106,saving_model!BE420+2,FALSE)</f>
        <v>1.5230890845778725E-3</v>
      </c>
      <c r="BH420">
        <f t="shared" si="348"/>
        <v>53</v>
      </c>
      <c r="BI420" s="8">
        <f t="shared" si="371"/>
        <v>1.6821425527395739E-3</v>
      </c>
      <c r="BJ420" s="6">
        <f>VLOOKUP(saving_model!BD420,lapse!$B$4:$C$134,2,FALSE)</f>
        <v>0.02</v>
      </c>
      <c r="BL420">
        <f>discount_curve!K405</f>
        <v>0.64815443224301483</v>
      </c>
    </row>
    <row r="421" spans="1:64" x14ac:dyDescent="0.55000000000000004">
      <c r="A421">
        <f t="shared" si="372"/>
        <v>399</v>
      </c>
      <c r="B421" s="16">
        <f t="shared" ca="1" si="349"/>
        <v>0</v>
      </c>
      <c r="C421" s="16">
        <f t="shared" si="325"/>
        <v>0</v>
      </c>
      <c r="D421">
        <f t="shared" si="350"/>
        <v>0</v>
      </c>
      <c r="E421">
        <f t="shared" ca="1" si="351"/>
        <v>0</v>
      </c>
      <c r="F421" s="19">
        <f t="shared" si="352"/>
        <v>0</v>
      </c>
      <c r="G421">
        <f t="shared" si="326"/>
        <v>0</v>
      </c>
      <c r="H421">
        <f t="shared" si="327"/>
        <v>0</v>
      </c>
      <c r="I421" s="16">
        <f t="shared" si="353"/>
        <v>0</v>
      </c>
      <c r="J421" s="19">
        <f t="shared" si="354"/>
        <v>0</v>
      </c>
      <c r="K421" s="19"/>
      <c r="L421" s="16">
        <f t="shared" si="328"/>
        <v>0</v>
      </c>
      <c r="M421" s="16">
        <f t="shared" ca="1" si="329"/>
        <v>0</v>
      </c>
      <c r="N421" s="16">
        <f t="shared" si="330"/>
        <v>0</v>
      </c>
      <c r="O421" s="16">
        <f t="shared" si="323"/>
        <v>0</v>
      </c>
      <c r="P421" s="16">
        <f t="shared" si="324"/>
        <v>0</v>
      </c>
      <c r="Q421" s="16">
        <f t="shared" ca="1" si="331"/>
        <v>0</v>
      </c>
      <c r="R421">
        <f t="shared" si="332"/>
        <v>0</v>
      </c>
      <c r="S421" s="16">
        <f t="shared" si="333"/>
        <v>0</v>
      </c>
      <c r="T421" s="21">
        <f t="shared" si="334"/>
        <v>0</v>
      </c>
      <c r="U421" s="16">
        <f t="shared" ca="1" si="335"/>
        <v>0</v>
      </c>
      <c r="V421" s="21">
        <f t="shared" ca="1" si="336"/>
        <v>0</v>
      </c>
      <c r="W421" s="16"/>
      <c r="X421" s="16">
        <f t="shared" si="355"/>
        <v>0</v>
      </c>
      <c r="Y421" s="16">
        <f t="shared" si="322"/>
        <v>0</v>
      </c>
      <c r="Z421" s="19">
        <f t="shared" si="337"/>
        <v>0</v>
      </c>
      <c r="AA421" s="15">
        <f t="shared" si="356"/>
        <v>0</v>
      </c>
      <c r="AB421" s="15">
        <f t="shared" si="357"/>
        <v>0</v>
      </c>
      <c r="AC421" s="15">
        <f t="shared" si="358"/>
        <v>0</v>
      </c>
      <c r="AD421" s="15">
        <f t="shared" si="359"/>
        <v>0</v>
      </c>
      <c r="AE421" s="15">
        <f t="shared" si="360"/>
        <v>0</v>
      </c>
      <c r="AF421" s="19">
        <f t="shared" si="361"/>
        <v>0</v>
      </c>
      <c r="AG421" s="20">
        <f t="shared" si="362"/>
        <v>0</v>
      </c>
      <c r="AH421" s="20"/>
      <c r="AI421" s="16">
        <f t="shared" si="338"/>
        <v>0</v>
      </c>
      <c r="AJ421" s="16">
        <f t="shared" si="374"/>
        <v>0</v>
      </c>
      <c r="AK421" s="16">
        <f t="shared" si="363"/>
        <v>0</v>
      </c>
      <c r="AL421" s="16">
        <f t="shared" ca="1" si="364"/>
        <v>0</v>
      </c>
      <c r="AM421" s="17">
        <f ca="1">IF($F$13,OFFSET(product_specs!$I$5,MIN(10,saving_model!BD421),saving_model!$F$15),0)</f>
        <v>0</v>
      </c>
      <c r="AN421" s="16">
        <f t="shared" si="339"/>
        <v>0</v>
      </c>
      <c r="AO421" s="16">
        <f t="shared" si="373"/>
        <v>0</v>
      </c>
      <c r="AP421" s="16">
        <f t="shared" si="340"/>
        <v>0</v>
      </c>
      <c r="AQ421" s="16">
        <f t="shared" si="365"/>
        <v>0</v>
      </c>
      <c r="AR421" s="16">
        <f t="shared" si="366"/>
        <v>0</v>
      </c>
      <c r="AS421" s="15">
        <f t="shared" si="341"/>
        <v>0</v>
      </c>
      <c r="AT421" s="24">
        <f t="shared" si="342"/>
        <v>0</v>
      </c>
      <c r="AU421" s="15">
        <f t="shared" si="367"/>
        <v>0</v>
      </c>
      <c r="AV421" s="22">
        <f>return!Q405</f>
        <v>3.8957900690204106E-3</v>
      </c>
      <c r="AW421" s="7">
        <f t="shared" si="343"/>
        <v>1.392148866985867</v>
      </c>
      <c r="AX421" s="7"/>
      <c r="AY421">
        <f t="shared" si="368"/>
        <v>0</v>
      </c>
      <c r="AZ421">
        <f t="shared" si="344"/>
        <v>0</v>
      </c>
      <c r="BA421">
        <f t="shared" si="345"/>
        <v>0</v>
      </c>
      <c r="BB421">
        <f t="shared" si="369"/>
        <v>0</v>
      </c>
      <c r="BD421">
        <f t="shared" si="346"/>
        <v>33</v>
      </c>
      <c r="BE421">
        <f t="shared" si="347"/>
        <v>5</v>
      </c>
      <c r="BF421">
        <f t="shared" si="370"/>
        <v>1.2701278018201201E-4</v>
      </c>
      <c r="BG421">
        <f>VLOOKUP(MIN(120,BH421),mortality!$B$4:$H$106,saving_model!BE421+2,FALSE)</f>
        <v>1.5230890845778725E-3</v>
      </c>
      <c r="BH421">
        <f t="shared" si="348"/>
        <v>53</v>
      </c>
      <c r="BI421" s="8">
        <f t="shared" si="371"/>
        <v>1.6821425527395739E-3</v>
      </c>
      <c r="BJ421" s="6">
        <f>VLOOKUP(saving_model!BD421,lapse!$B$4:$C$134,2,FALSE)</f>
        <v>0.02</v>
      </c>
      <c r="BL421">
        <f>discount_curve!K406</f>
        <v>0.64744864392741253</v>
      </c>
    </row>
    <row r="422" spans="1:64" x14ac:dyDescent="0.55000000000000004">
      <c r="A422">
        <f t="shared" si="372"/>
        <v>400</v>
      </c>
      <c r="B422" s="16">
        <f t="shared" ca="1" si="349"/>
        <v>0</v>
      </c>
      <c r="C422" s="16">
        <f t="shared" si="325"/>
        <v>0</v>
      </c>
      <c r="D422">
        <f t="shared" si="350"/>
        <v>0</v>
      </c>
      <c r="E422">
        <f t="shared" ca="1" si="351"/>
        <v>0</v>
      </c>
      <c r="F422" s="19">
        <f t="shared" si="352"/>
        <v>0</v>
      </c>
      <c r="G422">
        <f t="shared" si="326"/>
        <v>0</v>
      </c>
      <c r="H422">
        <f t="shared" si="327"/>
        <v>0</v>
      </c>
      <c r="I422" s="16">
        <f t="shared" si="353"/>
        <v>0</v>
      </c>
      <c r="J422" s="19">
        <f t="shared" si="354"/>
        <v>0</v>
      </c>
      <c r="K422" s="19"/>
      <c r="L422" s="16">
        <f t="shared" si="328"/>
        <v>0</v>
      </c>
      <c r="M422" s="16">
        <f t="shared" ca="1" si="329"/>
        <v>0</v>
      </c>
      <c r="N422" s="16">
        <f t="shared" si="330"/>
        <v>0</v>
      </c>
      <c r="O422" s="16">
        <f t="shared" si="323"/>
        <v>0</v>
      </c>
      <c r="P422" s="16">
        <f t="shared" si="324"/>
        <v>0</v>
      </c>
      <c r="Q422" s="16">
        <f t="shared" ca="1" si="331"/>
        <v>0</v>
      </c>
      <c r="R422">
        <f t="shared" si="332"/>
        <v>0</v>
      </c>
      <c r="S422" s="16">
        <f t="shared" si="333"/>
        <v>0</v>
      </c>
      <c r="T422" s="21">
        <f t="shared" si="334"/>
        <v>0</v>
      </c>
      <c r="U422" s="16">
        <f t="shared" ca="1" si="335"/>
        <v>0</v>
      </c>
      <c r="V422" s="21">
        <f t="shared" ca="1" si="336"/>
        <v>0</v>
      </c>
      <c r="W422" s="16"/>
      <c r="X422" s="16">
        <f t="shared" si="355"/>
        <v>0</v>
      </c>
      <c r="Y422" s="16">
        <f t="shared" si="322"/>
        <v>0</v>
      </c>
      <c r="Z422" s="19">
        <f t="shared" si="337"/>
        <v>0</v>
      </c>
      <c r="AA422" s="15">
        <f t="shared" si="356"/>
        <v>0</v>
      </c>
      <c r="AB422" s="15">
        <f t="shared" si="357"/>
        <v>0</v>
      </c>
      <c r="AC422" s="15">
        <f t="shared" si="358"/>
        <v>0</v>
      </c>
      <c r="AD422" s="15">
        <f t="shared" si="359"/>
        <v>0</v>
      </c>
      <c r="AE422" s="15">
        <f t="shared" si="360"/>
        <v>0</v>
      </c>
      <c r="AF422" s="19">
        <f t="shared" si="361"/>
        <v>0</v>
      </c>
      <c r="AG422" s="20">
        <f t="shared" si="362"/>
        <v>0</v>
      </c>
      <c r="AH422" s="20"/>
      <c r="AI422" s="16">
        <f t="shared" si="338"/>
        <v>0</v>
      </c>
      <c r="AJ422" s="16">
        <f t="shared" si="374"/>
        <v>0</v>
      </c>
      <c r="AK422" s="16">
        <f t="shared" si="363"/>
        <v>0</v>
      </c>
      <c r="AL422" s="16">
        <f t="shared" ca="1" si="364"/>
        <v>0</v>
      </c>
      <c r="AM422" s="17">
        <f ca="1">IF($F$13,OFFSET(product_specs!$I$5,MIN(10,saving_model!BD422),saving_model!$F$15),0)</f>
        <v>0</v>
      </c>
      <c r="AN422" s="16">
        <f t="shared" si="339"/>
        <v>0</v>
      </c>
      <c r="AO422" s="16">
        <f t="shared" si="373"/>
        <v>0</v>
      </c>
      <c r="AP422" s="16">
        <f t="shared" si="340"/>
        <v>0</v>
      </c>
      <c r="AQ422" s="16">
        <f t="shared" si="365"/>
        <v>0</v>
      </c>
      <c r="AR422" s="16">
        <f t="shared" si="366"/>
        <v>0</v>
      </c>
      <c r="AS422" s="15">
        <f t="shared" si="341"/>
        <v>0</v>
      </c>
      <c r="AT422" s="24">
        <f t="shared" si="342"/>
        <v>0</v>
      </c>
      <c r="AU422" s="15">
        <f t="shared" si="367"/>
        <v>0</v>
      </c>
      <c r="AV422" s="22">
        <f>return!Q406</f>
        <v>-1.1864274428607602E-2</v>
      </c>
      <c r="AW422" s="7">
        <f t="shared" si="343"/>
        <v>1.3933037075318757</v>
      </c>
      <c r="AX422" s="7"/>
      <c r="AY422">
        <f t="shared" si="368"/>
        <v>0</v>
      </c>
      <c r="AZ422">
        <f t="shared" si="344"/>
        <v>0</v>
      </c>
      <c r="BA422">
        <f t="shared" si="345"/>
        <v>0</v>
      </c>
      <c r="BB422">
        <f t="shared" si="369"/>
        <v>0</v>
      </c>
      <c r="BD422">
        <f t="shared" si="346"/>
        <v>33</v>
      </c>
      <c r="BE422">
        <f t="shared" si="347"/>
        <v>5</v>
      </c>
      <c r="BF422">
        <f t="shared" si="370"/>
        <v>1.2701278018201201E-4</v>
      </c>
      <c r="BG422">
        <f>VLOOKUP(MIN(120,BH422),mortality!$B$4:$H$106,saving_model!BE422+2,FALSE)</f>
        <v>1.5230890845778725E-3</v>
      </c>
      <c r="BH422">
        <f t="shared" si="348"/>
        <v>53</v>
      </c>
      <c r="BI422" s="8">
        <f t="shared" si="371"/>
        <v>1.6821425527395739E-3</v>
      </c>
      <c r="BJ422" s="6">
        <f>VLOOKUP(saving_model!BD422,lapse!$B$4:$C$134,2,FALSE)</f>
        <v>0.02</v>
      </c>
      <c r="BL422">
        <f>discount_curve!K407</f>
        <v>0.64674362415881315</v>
      </c>
    </row>
    <row r="423" spans="1:64" x14ac:dyDescent="0.55000000000000004">
      <c r="A423">
        <f t="shared" si="372"/>
        <v>401</v>
      </c>
      <c r="B423" s="16">
        <f t="shared" ca="1" si="349"/>
        <v>0</v>
      </c>
      <c r="C423" s="16">
        <f t="shared" si="325"/>
        <v>0</v>
      </c>
      <c r="D423">
        <f t="shared" si="350"/>
        <v>0</v>
      </c>
      <c r="E423">
        <f t="shared" ca="1" si="351"/>
        <v>0</v>
      </c>
      <c r="F423" s="19">
        <f t="shared" si="352"/>
        <v>0</v>
      </c>
      <c r="G423">
        <f t="shared" si="326"/>
        <v>0</v>
      </c>
      <c r="H423">
        <f t="shared" si="327"/>
        <v>0</v>
      </c>
      <c r="I423" s="16">
        <f t="shared" si="353"/>
        <v>0</v>
      </c>
      <c r="J423" s="19">
        <f t="shared" si="354"/>
        <v>0</v>
      </c>
      <c r="K423" s="19"/>
      <c r="L423" s="16">
        <f t="shared" si="328"/>
        <v>0</v>
      </c>
      <c r="M423" s="16">
        <f t="shared" ca="1" si="329"/>
        <v>0</v>
      </c>
      <c r="N423" s="16">
        <f t="shared" si="330"/>
        <v>0</v>
      </c>
      <c r="O423" s="16">
        <f t="shared" si="323"/>
        <v>0</v>
      </c>
      <c r="P423" s="16">
        <f t="shared" si="324"/>
        <v>0</v>
      </c>
      <c r="Q423" s="16">
        <f t="shared" ca="1" si="331"/>
        <v>0</v>
      </c>
      <c r="R423">
        <f t="shared" si="332"/>
        <v>0</v>
      </c>
      <c r="S423" s="16">
        <f t="shared" si="333"/>
        <v>0</v>
      </c>
      <c r="T423" s="21">
        <f t="shared" si="334"/>
        <v>0</v>
      </c>
      <c r="U423" s="16">
        <f t="shared" ca="1" si="335"/>
        <v>0</v>
      </c>
      <c r="V423" s="21">
        <f t="shared" ca="1" si="336"/>
        <v>0</v>
      </c>
      <c r="W423" s="16"/>
      <c r="X423" s="16">
        <f t="shared" si="355"/>
        <v>0</v>
      </c>
      <c r="Y423" s="16">
        <f t="shared" si="322"/>
        <v>0</v>
      </c>
      <c r="Z423" s="19">
        <f t="shared" si="337"/>
        <v>0</v>
      </c>
      <c r="AA423" s="15">
        <f t="shared" si="356"/>
        <v>0</v>
      </c>
      <c r="AB423" s="15">
        <f t="shared" si="357"/>
        <v>0</v>
      </c>
      <c r="AC423" s="15">
        <f t="shared" si="358"/>
        <v>0</v>
      </c>
      <c r="AD423" s="15">
        <f t="shared" si="359"/>
        <v>0</v>
      </c>
      <c r="AE423" s="15">
        <f t="shared" si="360"/>
        <v>0</v>
      </c>
      <c r="AF423" s="19">
        <f t="shared" si="361"/>
        <v>0</v>
      </c>
      <c r="AG423" s="20">
        <f t="shared" si="362"/>
        <v>0</v>
      </c>
      <c r="AH423" s="20"/>
      <c r="AI423" s="16">
        <f t="shared" si="338"/>
        <v>0</v>
      </c>
      <c r="AJ423" s="16">
        <f t="shared" si="374"/>
        <v>0</v>
      </c>
      <c r="AK423" s="16">
        <f t="shared" si="363"/>
        <v>0</v>
      </c>
      <c r="AL423" s="16">
        <f t="shared" ca="1" si="364"/>
        <v>0</v>
      </c>
      <c r="AM423" s="17">
        <f ca="1">IF($F$13,OFFSET(product_specs!$I$5,MIN(10,saving_model!BD423),saving_model!$F$15),0)</f>
        <v>0</v>
      </c>
      <c r="AN423" s="16">
        <f t="shared" si="339"/>
        <v>0</v>
      </c>
      <c r="AO423" s="16">
        <f t="shared" si="373"/>
        <v>0</v>
      </c>
      <c r="AP423" s="16">
        <f t="shared" si="340"/>
        <v>0</v>
      </c>
      <c r="AQ423" s="16">
        <f t="shared" si="365"/>
        <v>0</v>
      </c>
      <c r="AR423" s="16">
        <f t="shared" si="366"/>
        <v>0</v>
      </c>
      <c r="AS423" s="15">
        <f t="shared" si="341"/>
        <v>0</v>
      </c>
      <c r="AT423" s="24">
        <f t="shared" si="342"/>
        <v>0</v>
      </c>
      <c r="AU423" s="15">
        <f t="shared" si="367"/>
        <v>0</v>
      </c>
      <c r="AV423" s="22">
        <f>return!Q407</f>
        <v>9.0876156485839577E-3</v>
      </c>
      <c r="AW423" s="7">
        <f t="shared" si="343"/>
        <v>1.3944595060621332</v>
      </c>
      <c r="AX423" s="7"/>
      <c r="AY423">
        <f t="shared" si="368"/>
        <v>0</v>
      </c>
      <c r="AZ423">
        <f t="shared" si="344"/>
        <v>0</v>
      </c>
      <c r="BA423">
        <f t="shared" si="345"/>
        <v>0</v>
      </c>
      <c r="BB423">
        <f t="shared" si="369"/>
        <v>0</v>
      </c>
      <c r="BD423">
        <f t="shared" si="346"/>
        <v>33</v>
      </c>
      <c r="BE423">
        <f t="shared" si="347"/>
        <v>5</v>
      </c>
      <c r="BF423">
        <f t="shared" si="370"/>
        <v>1.2701278018201201E-4</v>
      </c>
      <c r="BG423">
        <f>VLOOKUP(MIN(120,BH423),mortality!$B$4:$H$106,saving_model!BE423+2,FALSE)</f>
        <v>1.5230890845778725E-3</v>
      </c>
      <c r="BH423">
        <f t="shared" si="348"/>
        <v>53</v>
      </c>
      <c r="BI423" s="8">
        <f t="shared" si="371"/>
        <v>1.6821425527395739E-3</v>
      </c>
      <c r="BJ423" s="6">
        <f>VLOOKUP(saving_model!BD423,lapse!$B$4:$C$134,2,FALSE)</f>
        <v>0.02</v>
      </c>
      <c r="BL423">
        <f>discount_curve!K408</f>
        <v>0.6460393721003308</v>
      </c>
    </row>
    <row r="424" spans="1:64" x14ac:dyDescent="0.55000000000000004">
      <c r="A424">
        <f t="shared" si="372"/>
        <v>402</v>
      </c>
      <c r="B424" s="16">
        <f t="shared" ca="1" si="349"/>
        <v>0</v>
      </c>
      <c r="C424" s="16">
        <f t="shared" si="325"/>
        <v>0</v>
      </c>
      <c r="D424">
        <f t="shared" si="350"/>
        <v>0</v>
      </c>
      <c r="E424">
        <f t="shared" ca="1" si="351"/>
        <v>0</v>
      </c>
      <c r="F424" s="19">
        <f t="shared" si="352"/>
        <v>0</v>
      </c>
      <c r="G424">
        <f t="shared" si="326"/>
        <v>0</v>
      </c>
      <c r="H424">
        <f t="shared" si="327"/>
        <v>0</v>
      </c>
      <c r="I424" s="16">
        <f t="shared" si="353"/>
        <v>0</v>
      </c>
      <c r="J424" s="19">
        <f t="shared" si="354"/>
        <v>0</v>
      </c>
      <c r="K424" s="19"/>
      <c r="L424" s="16">
        <f t="shared" si="328"/>
        <v>0</v>
      </c>
      <c r="M424" s="16">
        <f t="shared" ca="1" si="329"/>
        <v>0</v>
      </c>
      <c r="N424" s="16">
        <f t="shared" si="330"/>
        <v>0</v>
      </c>
      <c r="O424" s="16">
        <f t="shared" si="323"/>
        <v>0</v>
      </c>
      <c r="P424" s="16">
        <f t="shared" si="324"/>
        <v>0</v>
      </c>
      <c r="Q424" s="16">
        <f t="shared" ca="1" si="331"/>
        <v>0</v>
      </c>
      <c r="R424">
        <f t="shared" si="332"/>
        <v>0</v>
      </c>
      <c r="S424" s="16">
        <f t="shared" si="333"/>
        <v>0</v>
      </c>
      <c r="T424" s="21">
        <f t="shared" si="334"/>
        <v>0</v>
      </c>
      <c r="U424" s="16">
        <f t="shared" ca="1" si="335"/>
        <v>0</v>
      </c>
      <c r="V424" s="21">
        <f t="shared" ca="1" si="336"/>
        <v>0</v>
      </c>
      <c r="W424" s="16"/>
      <c r="X424" s="16">
        <f t="shared" si="355"/>
        <v>0</v>
      </c>
      <c r="Y424" s="16">
        <f t="shared" si="322"/>
        <v>0</v>
      </c>
      <c r="Z424" s="19">
        <f t="shared" si="337"/>
        <v>0</v>
      </c>
      <c r="AA424" s="15">
        <f t="shared" si="356"/>
        <v>0</v>
      </c>
      <c r="AB424" s="15">
        <f t="shared" si="357"/>
        <v>0</v>
      </c>
      <c r="AC424" s="15">
        <f t="shared" si="358"/>
        <v>0</v>
      </c>
      <c r="AD424" s="15">
        <f t="shared" si="359"/>
        <v>0</v>
      </c>
      <c r="AE424" s="15">
        <f t="shared" si="360"/>
        <v>0</v>
      </c>
      <c r="AF424" s="19">
        <f t="shared" si="361"/>
        <v>0</v>
      </c>
      <c r="AG424" s="20">
        <f t="shared" si="362"/>
        <v>0</v>
      </c>
      <c r="AH424" s="20"/>
      <c r="AI424" s="16">
        <f t="shared" si="338"/>
        <v>0</v>
      </c>
      <c r="AJ424" s="16">
        <f t="shared" si="374"/>
        <v>0</v>
      </c>
      <c r="AK424" s="16">
        <f t="shared" si="363"/>
        <v>0</v>
      </c>
      <c r="AL424" s="16">
        <f t="shared" ca="1" si="364"/>
        <v>0</v>
      </c>
      <c r="AM424" s="17">
        <f ca="1">IF($F$13,OFFSET(product_specs!$I$5,MIN(10,saving_model!BD424),saving_model!$F$15),0)</f>
        <v>0</v>
      </c>
      <c r="AN424" s="16">
        <f t="shared" si="339"/>
        <v>0</v>
      </c>
      <c r="AO424" s="16">
        <f t="shared" si="373"/>
        <v>0</v>
      </c>
      <c r="AP424" s="16">
        <f t="shared" si="340"/>
        <v>0</v>
      </c>
      <c r="AQ424" s="16">
        <f t="shared" si="365"/>
        <v>0</v>
      </c>
      <c r="AR424" s="16">
        <f t="shared" si="366"/>
        <v>0</v>
      </c>
      <c r="AS424" s="15">
        <f t="shared" si="341"/>
        <v>0</v>
      </c>
      <c r="AT424" s="24">
        <f t="shared" si="342"/>
        <v>0</v>
      </c>
      <c r="AU424" s="15">
        <f t="shared" si="367"/>
        <v>0</v>
      </c>
      <c r="AV424" s="22">
        <f>return!Q408</f>
        <v>1.2096948243370154E-2</v>
      </c>
      <c r="AW424" s="7">
        <f t="shared" si="343"/>
        <v>1.3956162633713241</v>
      </c>
      <c r="AX424" s="7"/>
      <c r="AY424">
        <f t="shared" si="368"/>
        <v>0</v>
      </c>
      <c r="AZ424">
        <f t="shared" si="344"/>
        <v>0</v>
      </c>
      <c r="BA424">
        <f t="shared" si="345"/>
        <v>0</v>
      </c>
      <c r="BB424">
        <f t="shared" si="369"/>
        <v>0</v>
      </c>
      <c r="BD424">
        <f t="shared" si="346"/>
        <v>33</v>
      </c>
      <c r="BE424">
        <f t="shared" si="347"/>
        <v>5</v>
      </c>
      <c r="BF424">
        <f t="shared" si="370"/>
        <v>1.2701278018201201E-4</v>
      </c>
      <c r="BG424">
        <f>VLOOKUP(MIN(120,BH424),mortality!$B$4:$H$106,saving_model!BE424+2,FALSE)</f>
        <v>1.5230890845778725E-3</v>
      </c>
      <c r="BH424">
        <f t="shared" si="348"/>
        <v>53</v>
      </c>
      <c r="BI424" s="8">
        <f t="shared" si="371"/>
        <v>1.6821425527395739E-3</v>
      </c>
      <c r="BJ424" s="6">
        <f>VLOOKUP(saving_model!BD424,lapse!$B$4:$C$134,2,FALSE)</f>
        <v>0.02</v>
      </c>
      <c r="BL424">
        <f>discount_curve!K409</f>
        <v>0.64533588691599042</v>
      </c>
    </row>
    <row r="425" spans="1:64" x14ac:dyDescent="0.55000000000000004">
      <c r="A425">
        <f t="shared" si="372"/>
        <v>403</v>
      </c>
      <c r="B425" s="16">
        <f t="shared" ca="1" si="349"/>
        <v>0</v>
      </c>
      <c r="C425" s="16">
        <f t="shared" si="325"/>
        <v>0</v>
      </c>
      <c r="D425">
        <f t="shared" si="350"/>
        <v>0</v>
      </c>
      <c r="E425">
        <f t="shared" ca="1" si="351"/>
        <v>0</v>
      </c>
      <c r="F425" s="19">
        <f t="shared" si="352"/>
        <v>0</v>
      </c>
      <c r="G425">
        <f t="shared" si="326"/>
        <v>0</v>
      </c>
      <c r="H425">
        <f t="shared" si="327"/>
        <v>0</v>
      </c>
      <c r="I425" s="16">
        <f t="shared" si="353"/>
        <v>0</v>
      </c>
      <c r="J425" s="19">
        <f t="shared" si="354"/>
        <v>0</v>
      </c>
      <c r="K425" s="19"/>
      <c r="L425" s="16">
        <f t="shared" si="328"/>
        <v>0</v>
      </c>
      <c r="M425" s="16">
        <f t="shared" ca="1" si="329"/>
        <v>0</v>
      </c>
      <c r="N425" s="16">
        <f t="shared" si="330"/>
        <v>0</v>
      </c>
      <c r="O425" s="16">
        <f t="shared" si="323"/>
        <v>0</v>
      </c>
      <c r="P425" s="16">
        <f t="shared" si="324"/>
        <v>0</v>
      </c>
      <c r="Q425" s="16">
        <f t="shared" ca="1" si="331"/>
        <v>0</v>
      </c>
      <c r="R425">
        <f t="shared" si="332"/>
        <v>0</v>
      </c>
      <c r="S425" s="16">
        <f t="shared" si="333"/>
        <v>0</v>
      </c>
      <c r="T425" s="21">
        <f t="shared" si="334"/>
        <v>0</v>
      </c>
      <c r="U425" s="16">
        <f t="shared" ca="1" si="335"/>
        <v>0</v>
      </c>
      <c r="V425" s="21">
        <f t="shared" ca="1" si="336"/>
        <v>0</v>
      </c>
      <c r="W425" s="16"/>
      <c r="X425" s="16">
        <f t="shared" si="355"/>
        <v>0</v>
      </c>
      <c r="Y425" s="16">
        <f t="shared" si="322"/>
        <v>0</v>
      </c>
      <c r="Z425" s="19">
        <f t="shared" si="337"/>
        <v>0</v>
      </c>
      <c r="AA425" s="15">
        <f t="shared" si="356"/>
        <v>0</v>
      </c>
      <c r="AB425" s="15">
        <f t="shared" si="357"/>
        <v>0</v>
      </c>
      <c r="AC425" s="15">
        <f t="shared" si="358"/>
        <v>0</v>
      </c>
      <c r="AD425" s="15">
        <f t="shared" si="359"/>
        <v>0</v>
      </c>
      <c r="AE425" s="15">
        <f t="shared" si="360"/>
        <v>0</v>
      </c>
      <c r="AF425" s="19">
        <f t="shared" si="361"/>
        <v>0</v>
      </c>
      <c r="AG425" s="20">
        <f t="shared" si="362"/>
        <v>0</v>
      </c>
      <c r="AH425" s="20"/>
      <c r="AI425" s="16">
        <f t="shared" si="338"/>
        <v>0</v>
      </c>
      <c r="AJ425" s="16">
        <f t="shared" si="374"/>
        <v>0</v>
      </c>
      <c r="AK425" s="16">
        <f t="shared" si="363"/>
        <v>0</v>
      </c>
      <c r="AL425" s="16">
        <f t="shared" ca="1" si="364"/>
        <v>0</v>
      </c>
      <c r="AM425" s="17">
        <f ca="1">IF($F$13,OFFSET(product_specs!$I$5,MIN(10,saving_model!BD425),saving_model!$F$15),0)</f>
        <v>0</v>
      </c>
      <c r="AN425" s="16">
        <f t="shared" si="339"/>
        <v>0</v>
      </c>
      <c r="AO425" s="16">
        <f t="shared" si="373"/>
        <v>0</v>
      </c>
      <c r="AP425" s="16">
        <f t="shared" si="340"/>
        <v>0</v>
      </c>
      <c r="AQ425" s="16">
        <f t="shared" si="365"/>
        <v>0</v>
      </c>
      <c r="AR425" s="16">
        <f t="shared" si="366"/>
        <v>0</v>
      </c>
      <c r="AS425" s="15">
        <f t="shared" si="341"/>
        <v>0</v>
      </c>
      <c r="AT425" s="24">
        <f t="shared" si="342"/>
        <v>0</v>
      </c>
      <c r="AU425" s="15">
        <f t="shared" si="367"/>
        <v>0</v>
      </c>
      <c r="AV425" s="22">
        <f>return!Q409</f>
        <v>-1.7324797760564059E-2</v>
      </c>
      <c r="AW425" s="7">
        <f t="shared" si="343"/>
        <v>1.3967739802547918</v>
      </c>
      <c r="AX425" s="7"/>
      <c r="AY425">
        <f t="shared" si="368"/>
        <v>0</v>
      </c>
      <c r="AZ425">
        <f t="shared" si="344"/>
        <v>0</v>
      </c>
      <c r="BA425">
        <f t="shared" si="345"/>
        <v>0</v>
      </c>
      <c r="BB425">
        <f t="shared" si="369"/>
        <v>0</v>
      </c>
      <c r="BD425">
        <f t="shared" si="346"/>
        <v>33</v>
      </c>
      <c r="BE425">
        <f t="shared" si="347"/>
        <v>5</v>
      </c>
      <c r="BF425">
        <f t="shared" si="370"/>
        <v>1.2701278018201201E-4</v>
      </c>
      <c r="BG425">
        <f>VLOOKUP(MIN(120,BH425),mortality!$B$4:$H$106,saving_model!BE425+2,FALSE)</f>
        <v>1.5230890845778725E-3</v>
      </c>
      <c r="BH425">
        <f t="shared" si="348"/>
        <v>53</v>
      </c>
      <c r="BI425" s="8">
        <f t="shared" si="371"/>
        <v>1.6821425527395739E-3</v>
      </c>
      <c r="BJ425" s="6">
        <f>VLOOKUP(saving_model!BD425,lapse!$B$4:$C$134,2,FALSE)</f>
        <v>0.02</v>
      </c>
      <c r="BL425">
        <f>discount_curve!K410</f>
        <v>0.64463316777072754</v>
      </c>
    </row>
    <row r="426" spans="1:64" x14ac:dyDescent="0.55000000000000004">
      <c r="A426">
        <f t="shared" si="372"/>
        <v>404</v>
      </c>
      <c r="B426" s="16">
        <f t="shared" ca="1" si="349"/>
        <v>0</v>
      </c>
      <c r="C426" s="16">
        <f t="shared" si="325"/>
        <v>0</v>
      </c>
      <c r="D426">
        <f t="shared" si="350"/>
        <v>0</v>
      </c>
      <c r="E426">
        <f t="shared" ca="1" si="351"/>
        <v>0</v>
      </c>
      <c r="F426" s="19">
        <f t="shared" si="352"/>
        <v>0</v>
      </c>
      <c r="G426">
        <f t="shared" si="326"/>
        <v>0</v>
      </c>
      <c r="H426">
        <f t="shared" si="327"/>
        <v>0</v>
      </c>
      <c r="I426" s="16">
        <f t="shared" si="353"/>
        <v>0</v>
      </c>
      <c r="J426" s="19">
        <f t="shared" si="354"/>
        <v>0</v>
      </c>
      <c r="K426" s="19"/>
      <c r="L426" s="16">
        <f t="shared" si="328"/>
        <v>0</v>
      </c>
      <c r="M426" s="16">
        <f t="shared" ca="1" si="329"/>
        <v>0</v>
      </c>
      <c r="N426" s="16">
        <f t="shared" si="330"/>
        <v>0</v>
      </c>
      <c r="O426" s="16">
        <f t="shared" si="323"/>
        <v>0</v>
      </c>
      <c r="P426" s="16">
        <f t="shared" si="324"/>
        <v>0</v>
      </c>
      <c r="Q426" s="16">
        <f t="shared" ca="1" si="331"/>
        <v>0</v>
      </c>
      <c r="R426">
        <f t="shared" si="332"/>
        <v>0</v>
      </c>
      <c r="S426" s="16">
        <f t="shared" si="333"/>
        <v>0</v>
      </c>
      <c r="T426" s="21">
        <f t="shared" si="334"/>
        <v>0</v>
      </c>
      <c r="U426" s="16">
        <f t="shared" ca="1" si="335"/>
        <v>0</v>
      </c>
      <c r="V426" s="21">
        <f t="shared" ca="1" si="336"/>
        <v>0</v>
      </c>
      <c r="W426" s="16"/>
      <c r="X426" s="16">
        <f t="shared" si="355"/>
        <v>0</v>
      </c>
      <c r="Y426" s="16">
        <f t="shared" si="322"/>
        <v>0</v>
      </c>
      <c r="Z426" s="19">
        <f t="shared" si="337"/>
        <v>0</v>
      </c>
      <c r="AA426" s="15">
        <f t="shared" si="356"/>
        <v>0</v>
      </c>
      <c r="AB426" s="15">
        <f t="shared" si="357"/>
        <v>0</v>
      </c>
      <c r="AC426" s="15">
        <f t="shared" si="358"/>
        <v>0</v>
      </c>
      <c r="AD426" s="15">
        <f t="shared" si="359"/>
        <v>0</v>
      </c>
      <c r="AE426" s="15">
        <f t="shared" si="360"/>
        <v>0</v>
      </c>
      <c r="AF426" s="19">
        <f t="shared" si="361"/>
        <v>0</v>
      </c>
      <c r="AG426" s="20">
        <f t="shared" si="362"/>
        <v>0</v>
      </c>
      <c r="AH426" s="20"/>
      <c r="AI426" s="16">
        <f t="shared" si="338"/>
        <v>0</v>
      </c>
      <c r="AJ426" s="16">
        <f t="shared" si="374"/>
        <v>0</v>
      </c>
      <c r="AK426" s="16">
        <f t="shared" si="363"/>
        <v>0</v>
      </c>
      <c r="AL426" s="16">
        <f t="shared" ca="1" si="364"/>
        <v>0</v>
      </c>
      <c r="AM426" s="17">
        <f ca="1">IF($F$13,OFFSET(product_specs!$I$5,MIN(10,saving_model!BD426),saving_model!$F$15),0)</f>
        <v>0</v>
      </c>
      <c r="AN426" s="16">
        <f t="shared" si="339"/>
        <v>0</v>
      </c>
      <c r="AO426" s="16">
        <f t="shared" si="373"/>
        <v>0</v>
      </c>
      <c r="AP426" s="16">
        <f t="shared" si="340"/>
        <v>0</v>
      </c>
      <c r="AQ426" s="16">
        <f t="shared" si="365"/>
        <v>0</v>
      </c>
      <c r="AR426" s="16">
        <f t="shared" si="366"/>
        <v>0</v>
      </c>
      <c r="AS426" s="15">
        <f t="shared" si="341"/>
        <v>0</v>
      </c>
      <c r="AT426" s="24">
        <f t="shared" si="342"/>
        <v>0</v>
      </c>
      <c r="AU426" s="15">
        <f t="shared" si="367"/>
        <v>0</v>
      </c>
      <c r="AV426" s="22">
        <f>return!Q410</f>
        <v>3.0710426607249985E-4</v>
      </c>
      <c r="AW426" s="7">
        <f t="shared" si="343"/>
        <v>1.3979326575085402</v>
      </c>
      <c r="AX426" s="7"/>
      <c r="AY426">
        <f t="shared" si="368"/>
        <v>0</v>
      </c>
      <c r="AZ426">
        <f t="shared" si="344"/>
        <v>0</v>
      </c>
      <c r="BA426">
        <f t="shared" si="345"/>
        <v>0</v>
      </c>
      <c r="BB426">
        <f t="shared" si="369"/>
        <v>0</v>
      </c>
      <c r="BD426">
        <f t="shared" si="346"/>
        <v>33</v>
      </c>
      <c r="BE426">
        <f t="shared" si="347"/>
        <v>5</v>
      </c>
      <c r="BF426">
        <f t="shared" si="370"/>
        <v>1.2701278018201201E-4</v>
      </c>
      <c r="BG426">
        <f>VLOOKUP(MIN(120,BH426),mortality!$B$4:$H$106,saving_model!BE426+2,FALSE)</f>
        <v>1.5230890845778725E-3</v>
      </c>
      <c r="BH426">
        <f t="shared" si="348"/>
        <v>53</v>
      </c>
      <c r="BI426" s="8">
        <f t="shared" si="371"/>
        <v>1.6821425527395739E-3</v>
      </c>
      <c r="BJ426" s="6">
        <f>VLOOKUP(saving_model!BD426,lapse!$B$4:$C$134,2,FALSE)</f>
        <v>0.02</v>
      </c>
      <c r="BL426">
        <f>discount_curve!K411</f>
        <v>0.64393121383038665</v>
      </c>
    </row>
    <row r="427" spans="1:64" x14ac:dyDescent="0.55000000000000004">
      <c r="A427">
        <f t="shared" si="372"/>
        <v>405</v>
      </c>
      <c r="B427" s="16">
        <f t="shared" ca="1" si="349"/>
        <v>0</v>
      </c>
      <c r="C427" s="16">
        <f t="shared" si="325"/>
        <v>0</v>
      </c>
      <c r="D427">
        <f t="shared" si="350"/>
        <v>0</v>
      </c>
      <c r="E427">
        <f t="shared" ca="1" si="351"/>
        <v>0</v>
      </c>
      <c r="F427" s="19">
        <f t="shared" si="352"/>
        <v>0</v>
      </c>
      <c r="G427">
        <f t="shared" si="326"/>
        <v>0</v>
      </c>
      <c r="H427">
        <f t="shared" si="327"/>
        <v>0</v>
      </c>
      <c r="I427" s="16">
        <f t="shared" si="353"/>
        <v>0</v>
      </c>
      <c r="J427" s="19">
        <f t="shared" si="354"/>
        <v>0</v>
      </c>
      <c r="K427" s="19"/>
      <c r="L427" s="16">
        <f t="shared" si="328"/>
        <v>0</v>
      </c>
      <c r="M427" s="16">
        <f t="shared" ca="1" si="329"/>
        <v>0</v>
      </c>
      <c r="N427" s="16">
        <f t="shared" si="330"/>
        <v>0</v>
      </c>
      <c r="O427" s="16">
        <f t="shared" si="323"/>
        <v>0</v>
      </c>
      <c r="P427" s="16">
        <f t="shared" si="324"/>
        <v>0</v>
      </c>
      <c r="Q427" s="16">
        <f t="shared" ca="1" si="331"/>
        <v>0</v>
      </c>
      <c r="R427">
        <f t="shared" si="332"/>
        <v>0</v>
      </c>
      <c r="S427" s="16">
        <f t="shared" si="333"/>
        <v>0</v>
      </c>
      <c r="T427" s="21">
        <f t="shared" si="334"/>
        <v>0</v>
      </c>
      <c r="U427" s="16">
        <f t="shared" ca="1" si="335"/>
        <v>0</v>
      </c>
      <c r="V427" s="21">
        <f t="shared" ca="1" si="336"/>
        <v>0</v>
      </c>
      <c r="W427" s="16"/>
      <c r="X427" s="16">
        <f t="shared" si="355"/>
        <v>0</v>
      </c>
      <c r="Y427" s="16">
        <f t="shared" si="322"/>
        <v>0</v>
      </c>
      <c r="Z427" s="19">
        <f t="shared" si="337"/>
        <v>0</v>
      </c>
      <c r="AA427" s="15">
        <f t="shared" si="356"/>
        <v>0</v>
      </c>
      <c r="AB427" s="15">
        <f t="shared" si="357"/>
        <v>0</v>
      </c>
      <c r="AC427" s="15">
        <f t="shared" si="358"/>
        <v>0</v>
      </c>
      <c r="AD427" s="15">
        <f t="shared" si="359"/>
        <v>0</v>
      </c>
      <c r="AE427" s="15">
        <f t="shared" si="360"/>
        <v>0</v>
      </c>
      <c r="AF427" s="19">
        <f t="shared" si="361"/>
        <v>0</v>
      </c>
      <c r="AG427" s="20">
        <f t="shared" si="362"/>
        <v>0</v>
      </c>
      <c r="AH427" s="20"/>
      <c r="AI427" s="16">
        <f t="shared" si="338"/>
        <v>0</v>
      </c>
      <c r="AJ427" s="16">
        <f t="shared" si="374"/>
        <v>0</v>
      </c>
      <c r="AK427" s="16">
        <f t="shared" si="363"/>
        <v>0</v>
      </c>
      <c r="AL427" s="16">
        <f t="shared" ca="1" si="364"/>
        <v>0</v>
      </c>
      <c r="AM427" s="17">
        <f ca="1">IF($F$13,OFFSET(product_specs!$I$5,MIN(10,saving_model!BD427),saving_model!$F$15),0)</f>
        <v>0</v>
      </c>
      <c r="AN427" s="16">
        <f t="shared" si="339"/>
        <v>0</v>
      </c>
      <c r="AO427" s="16">
        <f t="shared" si="373"/>
        <v>0</v>
      </c>
      <c r="AP427" s="16">
        <f t="shared" si="340"/>
        <v>0</v>
      </c>
      <c r="AQ427" s="16">
        <f t="shared" si="365"/>
        <v>0</v>
      </c>
      <c r="AR427" s="16">
        <f t="shared" si="366"/>
        <v>0</v>
      </c>
      <c r="AS427" s="15">
        <f t="shared" si="341"/>
        <v>0</v>
      </c>
      <c r="AT427" s="24">
        <f t="shared" si="342"/>
        <v>0</v>
      </c>
      <c r="AU427" s="15">
        <f t="shared" si="367"/>
        <v>0</v>
      </c>
      <c r="AV427" s="22">
        <f>return!Q411</f>
        <v>1.4908058831090809E-2</v>
      </c>
      <c r="AW427" s="7">
        <f t="shared" si="343"/>
        <v>1.3990922959292327</v>
      </c>
      <c r="AX427" s="7"/>
      <c r="AY427">
        <f t="shared" si="368"/>
        <v>0</v>
      </c>
      <c r="AZ427">
        <f t="shared" si="344"/>
        <v>0</v>
      </c>
      <c r="BA427">
        <f t="shared" si="345"/>
        <v>0</v>
      </c>
      <c r="BB427">
        <f t="shared" si="369"/>
        <v>0</v>
      </c>
      <c r="BD427">
        <f t="shared" si="346"/>
        <v>33</v>
      </c>
      <c r="BE427">
        <f t="shared" si="347"/>
        <v>5</v>
      </c>
      <c r="BF427">
        <f t="shared" si="370"/>
        <v>1.2701278018201201E-4</v>
      </c>
      <c r="BG427">
        <f>VLOOKUP(MIN(120,BH427),mortality!$B$4:$H$106,saving_model!BE427+2,FALSE)</f>
        <v>1.5230890845778725E-3</v>
      </c>
      <c r="BH427">
        <f t="shared" si="348"/>
        <v>53</v>
      </c>
      <c r="BI427" s="8">
        <f t="shared" si="371"/>
        <v>1.6821425527395739E-3</v>
      </c>
      <c r="BJ427" s="6">
        <f>VLOOKUP(saving_model!BD427,lapse!$B$4:$C$134,2,FALSE)</f>
        <v>0.02</v>
      </c>
      <c r="BL427">
        <f>discount_curve!K412</f>
        <v>0.64323002426172127</v>
      </c>
    </row>
    <row r="428" spans="1:64" x14ac:dyDescent="0.55000000000000004">
      <c r="A428">
        <f t="shared" si="372"/>
        <v>406</v>
      </c>
      <c r="B428" s="16">
        <f t="shared" ca="1" si="349"/>
        <v>0</v>
      </c>
      <c r="C428" s="16">
        <f t="shared" si="325"/>
        <v>0</v>
      </c>
      <c r="D428">
        <f t="shared" si="350"/>
        <v>0</v>
      </c>
      <c r="E428">
        <f t="shared" ca="1" si="351"/>
        <v>0</v>
      </c>
      <c r="F428" s="19">
        <f t="shared" si="352"/>
        <v>0</v>
      </c>
      <c r="G428">
        <f t="shared" si="326"/>
        <v>0</v>
      </c>
      <c r="H428">
        <f t="shared" si="327"/>
        <v>0</v>
      </c>
      <c r="I428" s="16">
        <f t="shared" si="353"/>
        <v>0</v>
      </c>
      <c r="J428" s="19">
        <f t="shared" si="354"/>
        <v>0</v>
      </c>
      <c r="K428" s="19"/>
      <c r="L428" s="16">
        <f t="shared" si="328"/>
        <v>0</v>
      </c>
      <c r="M428" s="16">
        <f t="shared" ca="1" si="329"/>
        <v>0</v>
      </c>
      <c r="N428" s="16">
        <f t="shared" si="330"/>
        <v>0</v>
      </c>
      <c r="O428" s="16">
        <f t="shared" si="323"/>
        <v>0</v>
      </c>
      <c r="P428" s="16">
        <f t="shared" si="324"/>
        <v>0</v>
      </c>
      <c r="Q428" s="16">
        <f t="shared" ca="1" si="331"/>
        <v>0</v>
      </c>
      <c r="R428">
        <f t="shared" si="332"/>
        <v>0</v>
      </c>
      <c r="S428" s="16">
        <f t="shared" si="333"/>
        <v>0</v>
      </c>
      <c r="T428" s="21">
        <f t="shared" si="334"/>
        <v>0</v>
      </c>
      <c r="U428" s="16">
        <f t="shared" ca="1" si="335"/>
        <v>0</v>
      </c>
      <c r="V428" s="21">
        <f t="shared" ca="1" si="336"/>
        <v>0</v>
      </c>
      <c r="W428" s="16"/>
      <c r="X428" s="16">
        <f t="shared" si="355"/>
        <v>0</v>
      </c>
      <c r="Y428" s="16">
        <f t="shared" si="322"/>
        <v>0</v>
      </c>
      <c r="Z428" s="19">
        <f t="shared" si="337"/>
        <v>0</v>
      </c>
      <c r="AA428" s="15">
        <f t="shared" si="356"/>
        <v>0</v>
      </c>
      <c r="AB428" s="15">
        <f t="shared" si="357"/>
        <v>0</v>
      </c>
      <c r="AC428" s="15">
        <f t="shared" si="358"/>
        <v>0</v>
      </c>
      <c r="AD428" s="15">
        <f t="shared" si="359"/>
        <v>0</v>
      </c>
      <c r="AE428" s="15">
        <f t="shared" si="360"/>
        <v>0</v>
      </c>
      <c r="AF428" s="19">
        <f t="shared" si="361"/>
        <v>0</v>
      </c>
      <c r="AG428" s="20">
        <f t="shared" si="362"/>
        <v>0</v>
      </c>
      <c r="AH428" s="20"/>
      <c r="AI428" s="16">
        <f t="shared" si="338"/>
        <v>0</v>
      </c>
      <c r="AJ428" s="16">
        <f t="shared" si="374"/>
        <v>0</v>
      </c>
      <c r="AK428" s="16">
        <f t="shared" si="363"/>
        <v>0</v>
      </c>
      <c r="AL428" s="16">
        <f t="shared" ca="1" si="364"/>
        <v>0</v>
      </c>
      <c r="AM428" s="17">
        <f ca="1">IF($F$13,OFFSET(product_specs!$I$5,MIN(10,saving_model!BD428),saving_model!$F$15),0)</f>
        <v>0</v>
      </c>
      <c r="AN428" s="16">
        <f t="shared" si="339"/>
        <v>0</v>
      </c>
      <c r="AO428" s="16">
        <f t="shared" si="373"/>
        <v>0</v>
      </c>
      <c r="AP428" s="16">
        <f t="shared" si="340"/>
        <v>0</v>
      </c>
      <c r="AQ428" s="16">
        <f t="shared" si="365"/>
        <v>0</v>
      </c>
      <c r="AR428" s="16">
        <f t="shared" si="366"/>
        <v>0</v>
      </c>
      <c r="AS428" s="15">
        <f t="shared" si="341"/>
        <v>0</v>
      </c>
      <c r="AT428" s="24">
        <f t="shared" si="342"/>
        <v>0</v>
      </c>
      <c r="AU428" s="15">
        <f t="shared" si="367"/>
        <v>0</v>
      </c>
      <c r="AV428" s="22">
        <f>return!Q412</f>
        <v>4.6310737106385336E-3</v>
      </c>
      <c r="AW428" s="7">
        <f t="shared" si="343"/>
        <v>1.400252896314194</v>
      </c>
      <c r="AX428" s="7"/>
      <c r="AY428">
        <f t="shared" si="368"/>
        <v>0</v>
      </c>
      <c r="AZ428">
        <f t="shared" si="344"/>
        <v>0</v>
      </c>
      <c r="BA428">
        <f t="shared" si="345"/>
        <v>0</v>
      </c>
      <c r="BB428">
        <f t="shared" si="369"/>
        <v>0</v>
      </c>
      <c r="BD428">
        <f t="shared" si="346"/>
        <v>33</v>
      </c>
      <c r="BE428">
        <f t="shared" si="347"/>
        <v>5</v>
      </c>
      <c r="BF428">
        <f t="shared" si="370"/>
        <v>1.2701278018201201E-4</v>
      </c>
      <c r="BG428">
        <f>VLOOKUP(MIN(120,BH428),mortality!$B$4:$H$106,saving_model!BE428+2,FALSE)</f>
        <v>1.5230890845778725E-3</v>
      </c>
      <c r="BH428">
        <f t="shared" si="348"/>
        <v>53</v>
      </c>
      <c r="BI428" s="8">
        <f t="shared" si="371"/>
        <v>1.6821425527395739E-3</v>
      </c>
      <c r="BJ428" s="6">
        <f>VLOOKUP(saving_model!BD428,lapse!$B$4:$C$134,2,FALSE)</f>
        <v>0.02</v>
      </c>
      <c r="BL428">
        <f>discount_curve!K413</f>
        <v>0.64252959823239142</v>
      </c>
    </row>
    <row r="429" spans="1:64" x14ac:dyDescent="0.55000000000000004">
      <c r="A429">
        <f t="shared" si="372"/>
        <v>407</v>
      </c>
      <c r="B429" s="16">
        <f t="shared" ca="1" si="349"/>
        <v>0</v>
      </c>
      <c r="C429" s="16">
        <f t="shared" si="325"/>
        <v>0</v>
      </c>
      <c r="D429">
        <f t="shared" si="350"/>
        <v>0</v>
      </c>
      <c r="E429">
        <f t="shared" ca="1" si="351"/>
        <v>0</v>
      </c>
      <c r="F429" s="19">
        <f t="shared" si="352"/>
        <v>0</v>
      </c>
      <c r="G429">
        <f t="shared" si="326"/>
        <v>0</v>
      </c>
      <c r="H429">
        <f t="shared" si="327"/>
        <v>0</v>
      </c>
      <c r="I429" s="16">
        <f t="shared" si="353"/>
        <v>0</v>
      </c>
      <c r="J429" s="19">
        <f t="shared" si="354"/>
        <v>0</v>
      </c>
      <c r="K429" s="19"/>
      <c r="L429" s="16">
        <f t="shared" si="328"/>
        <v>0</v>
      </c>
      <c r="M429" s="16">
        <f t="shared" ca="1" si="329"/>
        <v>0</v>
      </c>
      <c r="N429" s="16">
        <f t="shared" si="330"/>
        <v>0</v>
      </c>
      <c r="O429" s="16">
        <f t="shared" si="323"/>
        <v>0</v>
      </c>
      <c r="P429" s="16">
        <f t="shared" si="324"/>
        <v>0</v>
      </c>
      <c r="Q429" s="16">
        <f t="shared" ca="1" si="331"/>
        <v>0</v>
      </c>
      <c r="R429">
        <f t="shared" si="332"/>
        <v>0</v>
      </c>
      <c r="S429" s="16">
        <f t="shared" si="333"/>
        <v>0</v>
      </c>
      <c r="T429" s="21">
        <f t="shared" si="334"/>
        <v>0</v>
      </c>
      <c r="U429" s="16">
        <f t="shared" ca="1" si="335"/>
        <v>0</v>
      </c>
      <c r="V429" s="21">
        <f t="shared" ca="1" si="336"/>
        <v>0</v>
      </c>
      <c r="W429" s="16"/>
      <c r="X429" s="16">
        <f t="shared" si="355"/>
        <v>0</v>
      </c>
      <c r="Y429" s="16">
        <f t="shared" si="322"/>
        <v>0</v>
      </c>
      <c r="Z429" s="19">
        <f t="shared" si="337"/>
        <v>0</v>
      </c>
      <c r="AA429" s="15">
        <f t="shared" si="356"/>
        <v>0</v>
      </c>
      <c r="AB429" s="15">
        <f t="shared" si="357"/>
        <v>0</v>
      </c>
      <c r="AC429" s="15">
        <f t="shared" si="358"/>
        <v>0</v>
      </c>
      <c r="AD429" s="15">
        <f t="shared" si="359"/>
        <v>0</v>
      </c>
      <c r="AE429" s="15">
        <f t="shared" si="360"/>
        <v>0</v>
      </c>
      <c r="AF429" s="19">
        <f t="shared" si="361"/>
        <v>0</v>
      </c>
      <c r="AG429" s="20">
        <f t="shared" si="362"/>
        <v>0</v>
      </c>
      <c r="AH429" s="20"/>
      <c r="AI429" s="16">
        <f t="shared" si="338"/>
        <v>0</v>
      </c>
      <c r="AJ429" s="16">
        <f t="shared" si="374"/>
        <v>0</v>
      </c>
      <c r="AK429" s="16">
        <f t="shared" si="363"/>
        <v>0</v>
      </c>
      <c r="AL429" s="16">
        <f t="shared" ca="1" si="364"/>
        <v>0</v>
      </c>
      <c r="AM429" s="17">
        <f ca="1">IF($F$13,OFFSET(product_specs!$I$5,MIN(10,saving_model!BD429),saving_model!$F$15),0)</f>
        <v>0</v>
      </c>
      <c r="AN429" s="16">
        <f t="shared" si="339"/>
        <v>0</v>
      </c>
      <c r="AO429" s="16">
        <f t="shared" si="373"/>
        <v>0</v>
      </c>
      <c r="AP429" s="16">
        <f t="shared" si="340"/>
        <v>0</v>
      </c>
      <c r="AQ429" s="16">
        <f t="shared" si="365"/>
        <v>0</v>
      </c>
      <c r="AR429" s="16">
        <f t="shared" si="366"/>
        <v>0</v>
      </c>
      <c r="AS429" s="15">
        <f t="shared" si="341"/>
        <v>0</v>
      </c>
      <c r="AT429" s="24">
        <f t="shared" si="342"/>
        <v>0</v>
      </c>
      <c r="AU429" s="15">
        <f t="shared" si="367"/>
        <v>0</v>
      </c>
      <c r="AV429" s="22">
        <f>return!Q413</f>
        <v>-1.202174622922203E-2</v>
      </c>
      <c r="AW429" s="7">
        <f t="shared" si="343"/>
        <v>1.4014144594614102</v>
      </c>
      <c r="AX429" s="7"/>
      <c r="AY429">
        <f t="shared" si="368"/>
        <v>0</v>
      </c>
      <c r="AZ429">
        <f t="shared" si="344"/>
        <v>0</v>
      </c>
      <c r="BA429">
        <f t="shared" si="345"/>
        <v>0</v>
      </c>
      <c r="BB429">
        <f t="shared" si="369"/>
        <v>0</v>
      </c>
      <c r="BD429">
        <f t="shared" si="346"/>
        <v>33</v>
      </c>
      <c r="BE429">
        <f t="shared" si="347"/>
        <v>5</v>
      </c>
      <c r="BF429">
        <f t="shared" si="370"/>
        <v>1.2701278018201201E-4</v>
      </c>
      <c r="BG429">
        <f>VLOOKUP(MIN(120,BH429),mortality!$B$4:$H$106,saving_model!BE429+2,FALSE)</f>
        <v>1.5230890845778725E-3</v>
      </c>
      <c r="BH429">
        <f t="shared" si="348"/>
        <v>53</v>
      </c>
      <c r="BI429" s="8">
        <f t="shared" si="371"/>
        <v>1.6821425527395739E-3</v>
      </c>
      <c r="BJ429" s="6">
        <f>VLOOKUP(saving_model!BD429,lapse!$B$4:$C$134,2,FALSE)</f>
        <v>0.02</v>
      </c>
      <c r="BL429">
        <f>discount_curve!K414</f>
        <v>0.64182993491096396</v>
      </c>
    </row>
    <row r="430" spans="1:64" x14ac:dyDescent="0.55000000000000004">
      <c r="A430">
        <f t="shared" si="372"/>
        <v>408</v>
      </c>
      <c r="B430" s="16">
        <f t="shared" ca="1" si="349"/>
        <v>0</v>
      </c>
      <c r="C430" s="16">
        <f t="shared" si="325"/>
        <v>0</v>
      </c>
      <c r="D430">
        <f t="shared" si="350"/>
        <v>0</v>
      </c>
      <c r="E430">
        <f t="shared" ca="1" si="351"/>
        <v>0</v>
      </c>
      <c r="F430" s="19">
        <f t="shared" si="352"/>
        <v>0</v>
      </c>
      <c r="G430">
        <f t="shared" si="326"/>
        <v>0</v>
      </c>
      <c r="H430">
        <f t="shared" si="327"/>
        <v>0</v>
      </c>
      <c r="I430" s="16">
        <f t="shared" si="353"/>
        <v>0</v>
      </c>
      <c r="J430" s="19">
        <f t="shared" si="354"/>
        <v>0</v>
      </c>
      <c r="K430" s="19"/>
      <c r="L430" s="16">
        <f t="shared" si="328"/>
        <v>0</v>
      </c>
      <c r="M430" s="16">
        <f t="shared" ca="1" si="329"/>
        <v>0</v>
      </c>
      <c r="N430" s="16">
        <f t="shared" si="330"/>
        <v>0</v>
      </c>
      <c r="O430" s="16">
        <f t="shared" si="323"/>
        <v>0</v>
      </c>
      <c r="P430" s="16">
        <f t="shared" si="324"/>
        <v>0</v>
      </c>
      <c r="Q430" s="16">
        <f t="shared" ca="1" si="331"/>
        <v>0</v>
      </c>
      <c r="R430">
        <f t="shared" si="332"/>
        <v>0</v>
      </c>
      <c r="S430" s="16">
        <f t="shared" si="333"/>
        <v>0</v>
      </c>
      <c r="T430" s="21">
        <f t="shared" si="334"/>
        <v>0</v>
      </c>
      <c r="U430" s="16">
        <f t="shared" ca="1" si="335"/>
        <v>0</v>
      </c>
      <c r="V430" s="21">
        <f t="shared" ca="1" si="336"/>
        <v>0</v>
      </c>
      <c r="W430" s="16"/>
      <c r="X430" s="16">
        <f t="shared" si="355"/>
        <v>0</v>
      </c>
      <c r="Y430" s="16">
        <f t="shared" si="322"/>
        <v>0</v>
      </c>
      <c r="Z430" s="19">
        <f t="shared" si="337"/>
        <v>0</v>
      </c>
      <c r="AA430" s="15">
        <f t="shared" si="356"/>
        <v>0</v>
      </c>
      <c r="AB430" s="15">
        <f t="shared" si="357"/>
        <v>0</v>
      </c>
      <c r="AC430" s="15">
        <f t="shared" si="358"/>
        <v>0</v>
      </c>
      <c r="AD430" s="15">
        <f t="shared" si="359"/>
        <v>0</v>
      </c>
      <c r="AE430" s="15">
        <f t="shared" si="360"/>
        <v>0</v>
      </c>
      <c r="AF430" s="19">
        <f t="shared" si="361"/>
        <v>0</v>
      </c>
      <c r="AG430" s="20">
        <f t="shared" si="362"/>
        <v>0</v>
      </c>
      <c r="AH430" s="20"/>
      <c r="AI430" s="16">
        <f t="shared" si="338"/>
        <v>0</v>
      </c>
      <c r="AJ430" s="16">
        <f t="shared" si="374"/>
        <v>0</v>
      </c>
      <c r="AK430" s="16">
        <f t="shared" si="363"/>
        <v>0</v>
      </c>
      <c r="AL430" s="16">
        <f t="shared" ca="1" si="364"/>
        <v>0</v>
      </c>
      <c r="AM430" s="17">
        <f ca="1">IF($F$13,OFFSET(product_specs!$I$5,MIN(10,saving_model!BD430),saving_model!$F$15),0)</f>
        <v>0</v>
      </c>
      <c r="AN430" s="16">
        <f t="shared" si="339"/>
        <v>0</v>
      </c>
      <c r="AO430" s="16">
        <f t="shared" si="373"/>
        <v>0</v>
      </c>
      <c r="AP430" s="16">
        <f t="shared" si="340"/>
        <v>0</v>
      </c>
      <c r="AQ430" s="16">
        <f t="shared" si="365"/>
        <v>0</v>
      </c>
      <c r="AR430" s="16">
        <f t="shared" si="366"/>
        <v>0</v>
      </c>
      <c r="AS430" s="15">
        <f t="shared" si="341"/>
        <v>0</v>
      </c>
      <c r="AT430" s="24">
        <f t="shared" si="342"/>
        <v>0</v>
      </c>
      <c r="AU430" s="15">
        <f t="shared" si="367"/>
        <v>0</v>
      </c>
      <c r="AV430" s="22">
        <f>return!Q414</f>
        <v>8.5840163924522095E-4</v>
      </c>
      <c r="AW430" s="7">
        <f t="shared" si="343"/>
        <v>1.4025769861695292</v>
      </c>
      <c r="AX430" s="7"/>
      <c r="AY430">
        <f t="shared" si="368"/>
        <v>0</v>
      </c>
      <c r="AZ430">
        <f t="shared" si="344"/>
        <v>0</v>
      </c>
      <c r="BA430">
        <f t="shared" si="345"/>
        <v>0</v>
      </c>
      <c r="BB430">
        <f t="shared" si="369"/>
        <v>0</v>
      </c>
      <c r="BD430">
        <f t="shared" si="346"/>
        <v>34</v>
      </c>
      <c r="BE430">
        <f t="shared" si="347"/>
        <v>5</v>
      </c>
      <c r="BF430">
        <f t="shared" si="370"/>
        <v>1.3557920589468697E-4</v>
      </c>
      <c r="BG430">
        <f>VLOOKUP(MIN(120,BH430),mortality!$B$4:$H$106,saving_model!BE430+2,FALSE)</f>
        <v>1.6257378252577616E-3</v>
      </c>
      <c r="BH430">
        <f t="shared" si="348"/>
        <v>54</v>
      </c>
      <c r="BI430" s="8">
        <f t="shared" si="371"/>
        <v>1.6821425527395739E-3</v>
      </c>
      <c r="BJ430" s="6">
        <f>VLOOKUP(saving_model!BD430,lapse!$B$4:$C$134,2,FALSE)</f>
        <v>0.02</v>
      </c>
      <c r="BL430">
        <f>discount_curve!K415</f>
        <v>0.64328628550736322</v>
      </c>
    </row>
    <row r="431" spans="1:64" x14ac:dyDescent="0.55000000000000004">
      <c r="A431">
        <f t="shared" si="372"/>
        <v>409</v>
      </c>
      <c r="B431" s="16">
        <f t="shared" ca="1" si="349"/>
        <v>0</v>
      </c>
      <c r="C431" s="16">
        <f t="shared" si="325"/>
        <v>0</v>
      </c>
      <c r="D431">
        <f t="shared" si="350"/>
        <v>0</v>
      </c>
      <c r="E431">
        <f t="shared" ca="1" si="351"/>
        <v>0</v>
      </c>
      <c r="F431" s="19">
        <f t="shared" si="352"/>
        <v>0</v>
      </c>
      <c r="G431">
        <f t="shared" si="326"/>
        <v>0</v>
      </c>
      <c r="H431">
        <f t="shared" si="327"/>
        <v>0</v>
      </c>
      <c r="I431" s="16">
        <f t="shared" si="353"/>
        <v>0</v>
      </c>
      <c r="J431" s="19">
        <f t="shared" si="354"/>
        <v>0</v>
      </c>
      <c r="K431" s="19"/>
      <c r="L431" s="16">
        <f t="shared" si="328"/>
        <v>0</v>
      </c>
      <c r="M431" s="16">
        <f t="shared" ca="1" si="329"/>
        <v>0</v>
      </c>
      <c r="N431" s="16">
        <f t="shared" si="330"/>
        <v>0</v>
      </c>
      <c r="O431" s="16">
        <f t="shared" si="323"/>
        <v>0</v>
      </c>
      <c r="P431" s="16">
        <f t="shared" si="324"/>
        <v>0</v>
      </c>
      <c r="Q431" s="16">
        <f t="shared" ca="1" si="331"/>
        <v>0</v>
      </c>
      <c r="R431">
        <f t="shared" si="332"/>
        <v>0</v>
      </c>
      <c r="S431" s="16">
        <f t="shared" si="333"/>
        <v>0</v>
      </c>
      <c r="T431" s="21">
        <f t="shared" si="334"/>
        <v>0</v>
      </c>
      <c r="U431" s="16">
        <f t="shared" ca="1" si="335"/>
        <v>0</v>
      </c>
      <c r="V431" s="21">
        <f t="shared" ca="1" si="336"/>
        <v>0</v>
      </c>
      <c r="W431" s="16"/>
      <c r="X431" s="16">
        <f t="shared" si="355"/>
        <v>0</v>
      </c>
      <c r="Y431" s="16">
        <f t="shared" si="322"/>
        <v>0</v>
      </c>
      <c r="Z431" s="19">
        <f t="shared" si="337"/>
        <v>0</v>
      </c>
      <c r="AA431" s="15">
        <f t="shared" si="356"/>
        <v>0</v>
      </c>
      <c r="AB431" s="15">
        <f t="shared" si="357"/>
        <v>0</v>
      </c>
      <c r="AC431" s="15">
        <f t="shared" si="358"/>
        <v>0</v>
      </c>
      <c r="AD431" s="15">
        <f t="shared" si="359"/>
        <v>0</v>
      </c>
      <c r="AE431" s="15">
        <f t="shared" si="360"/>
        <v>0</v>
      </c>
      <c r="AF431" s="19">
        <f t="shared" si="361"/>
        <v>0</v>
      </c>
      <c r="AG431" s="20">
        <f t="shared" si="362"/>
        <v>0</v>
      </c>
      <c r="AH431" s="20"/>
      <c r="AI431" s="16">
        <f t="shared" si="338"/>
        <v>0</v>
      </c>
      <c r="AJ431" s="16">
        <f t="shared" si="374"/>
        <v>0</v>
      </c>
      <c r="AK431" s="16">
        <f t="shared" si="363"/>
        <v>0</v>
      </c>
      <c r="AL431" s="16">
        <f t="shared" ca="1" si="364"/>
        <v>0</v>
      </c>
      <c r="AM431" s="17">
        <f ca="1">IF($F$13,OFFSET(product_specs!$I$5,MIN(10,saving_model!BD431),saving_model!$F$15),0)</f>
        <v>0</v>
      </c>
      <c r="AN431" s="16">
        <f t="shared" si="339"/>
        <v>0</v>
      </c>
      <c r="AO431" s="16">
        <f t="shared" si="373"/>
        <v>0</v>
      </c>
      <c r="AP431" s="16">
        <f t="shared" si="340"/>
        <v>0</v>
      </c>
      <c r="AQ431" s="16">
        <f t="shared" si="365"/>
        <v>0</v>
      </c>
      <c r="AR431" s="16">
        <f t="shared" si="366"/>
        <v>0</v>
      </c>
      <c r="AS431" s="15">
        <f t="shared" si="341"/>
        <v>0</v>
      </c>
      <c r="AT431" s="24">
        <f t="shared" si="342"/>
        <v>0</v>
      </c>
      <c r="AU431" s="15">
        <f t="shared" si="367"/>
        <v>0</v>
      </c>
      <c r="AV431" s="22">
        <f>return!Q415</f>
        <v>3.1864857419399151E-3</v>
      </c>
      <c r="AW431" s="7">
        <f t="shared" si="343"/>
        <v>1.4037404772378617</v>
      </c>
      <c r="AX431" s="7"/>
      <c r="AY431">
        <f t="shared" si="368"/>
        <v>0</v>
      </c>
      <c r="AZ431">
        <f t="shared" si="344"/>
        <v>0</v>
      </c>
      <c r="BA431">
        <f t="shared" si="345"/>
        <v>0</v>
      </c>
      <c r="BB431">
        <f t="shared" si="369"/>
        <v>0</v>
      </c>
      <c r="BD431">
        <f t="shared" si="346"/>
        <v>34</v>
      </c>
      <c r="BE431">
        <f t="shared" si="347"/>
        <v>5</v>
      </c>
      <c r="BF431">
        <f t="shared" si="370"/>
        <v>1.3557920589468697E-4</v>
      </c>
      <c r="BG431">
        <f>VLOOKUP(MIN(120,BH431),mortality!$B$4:$H$106,saving_model!BE431+2,FALSE)</f>
        <v>1.6257378252577616E-3</v>
      </c>
      <c r="BH431">
        <f t="shared" si="348"/>
        <v>54</v>
      </c>
      <c r="BI431" s="8">
        <f t="shared" si="371"/>
        <v>1.6821425527395739E-3</v>
      </c>
      <c r="BJ431" s="6">
        <f>VLOOKUP(saving_model!BD431,lapse!$B$4:$C$134,2,FALSE)</f>
        <v>0.02</v>
      </c>
      <c r="BL431">
        <f>discount_curve!K416</f>
        <v>0.64259108382337948</v>
      </c>
    </row>
    <row r="432" spans="1:64" x14ac:dyDescent="0.55000000000000004">
      <c r="A432">
        <f t="shared" si="372"/>
        <v>410</v>
      </c>
      <c r="B432" s="16">
        <f t="shared" ca="1" si="349"/>
        <v>0</v>
      </c>
      <c r="C432" s="16">
        <f t="shared" si="325"/>
        <v>0</v>
      </c>
      <c r="D432">
        <f t="shared" si="350"/>
        <v>0</v>
      </c>
      <c r="E432">
        <f t="shared" ca="1" si="351"/>
        <v>0</v>
      </c>
      <c r="F432" s="19">
        <f t="shared" si="352"/>
        <v>0</v>
      </c>
      <c r="G432">
        <f t="shared" si="326"/>
        <v>0</v>
      </c>
      <c r="H432">
        <f t="shared" si="327"/>
        <v>0</v>
      </c>
      <c r="I432" s="16">
        <f t="shared" si="353"/>
        <v>0</v>
      </c>
      <c r="J432" s="19">
        <f t="shared" si="354"/>
        <v>0</v>
      </c>
      <c r="K432" s="19"/>
      <c r="L432" s="16">
        <f t="shared" si="328"/>
        <v>0</v>
      </c>
      <c r="M432" s="16">
        <f t="shared" ca="1" si="329"/>
        <v>0</v>
      </c>
      <c r="N432" s="16">
        <f t="shared" si="330"/>
        <v>0</v>
      </c>
      <c r="O432" s="16">
        <f t="shared" si="323"/>
        <v>0</v>
      </c>
      <c r="P432" s="16">
        <f t="shared" si="324"/>
        <v>0</v>
      </c>
      <c r="Q432" s="16">
        <f t="shared" ca="1" si="331"/>
        <v>0</v>
      </c>
      <c r="R432">
        <f t="shared" si="332"/>
        <v>0</v>
      </c>
      <c r="S432" s="16">
        <f t="shared" si="333"/>
        <v>0</v>
      </c>
      <c r="T432" s="21">
        <f t="shared" si="334"/>
        <v>0</v>
      </c>
      <c r="U432" s="16">
        <f t="shared" ca="1" si="335"/>
        <v>0</v>
      </c>
      <c r="V432" s="21">
        <f t="shared" ca="1" si="336"/>
        <v>0</v>
      </c>
      <c r="W432" s="16"/>
      <c r="X432" s="16">
        <f t="shared" si="355"/>
        <v>0</v>
      </c>
      <c r="Y432" s="16">
        <f t="shared" si="322"/>
        <v>0</v>
      </c>
      <c r="Z432" s="19">
        <f t="shared" si="337"/>
        <v>0</v>
      </c>
      <c r="AA432" s="15">
        <f t="shared" si="356"/>
        <v>0</v>
      </c>
      <c r="AB432" s="15">
        <f t="shared" si="357"/>
        <v>0</v>
      </c>
      <c r="AC432" s="15">
        <f t="shared" si="358"/>
        <v>0</v>
      </c>
      <c r="AD432" s="15">
        <f t="shared" si="359"/>
        <v>0</v>
      </c>
      <c r="AE432" s="15">
        <f t="shared" si="360"/>
        <v>0</v>
      </c>
      <c r="AF432" s="19">
        <f t="shared" si="361"/>
        <v>0</v>
      </c>
      <c r="AG432" s="20">
        <f t="shared" si="362"/>
        <v>0</v>
      </c>
      <c r="AH432" s="20"/>
      <c r="AI432" s="16">
        <f t="shared" si="338"/>
        <v>0</v>
      </c>
      <c r="AJ432" s="16">
        <f t="shared" si="374"/>
        <v>0</v>
      </c>
      <c r="AK432" s="16">
        <f t="shared" si="363"/>
        <v>0</v>
      </c>
      <c r="AL432" s="16">
        <f t="shared" ca="1" si="364"/>
        <v>0</v>
      </c>
      <c r="AM432" s="17">
        <f ca="1">IF($F$13,OFFSET(product_specs!$I$5,MIN(10,saving_model!BD432),saving_model!$F$15),0)</f>
        <v>0</v>
      </c>
      <c r="AN432" s="16">
        <f t="shared" si="339"/>
        <v>0</v>
      </c>
      <c r="AO432" s="16">
        <f t="shared" si="373"/>
        <v>0</v>
      </c>
      <c r="AP432" s="16">
        <f t="shared" si="340"/>
        <v>0</v>
      </c>
      <c r="AQ432" s="16">
        <f t="shared" si="365"/>
        <v>0</v>
      </c>
      <c r="AR432" s="16">
        <f t="shared" si="366"/>
        <v>0</v>
      </c>
      <c r="AS432" s="15">
        <f t="shared" si="341"/>
        <v>0</v>
      </c>
      <c r="AT432" s="24">
        <f t="shared" si="342"/>
        <v>0</v>
      </c>
      <c r="AU432" s="15">
        <f t="shared" si="367"/>
        <v>0</v>
      </c>
      <c r="AV432" s="22">
        <f>return!Q416</f>
        <v>8.6468807905903944E-4</v>
      </c>
      <c r="AW432" s="7">
        <f t="shared" si="343"/>
        <v>1.404904933466381</v>
      </c>
      <c r="AX432" s="7"/>
      <c r="AY432">
        <f t="shared" si="368"/>
        <v>0</v>
      </c>
      <c r="AZ432">
        <f t="shared" si="344"/>
        <v>0</v>
      </c>
      <c r="BA432">
        <f t="shared" si="345"/>
        <v>0</v>
      </c>
      <c r="BB432">
        <f t="shared" si="369"/>
        <v>0</v>
      </c>
      <c r="BD432">
        <f t="shared" si="346"/>
        <v>34</v>
      </c>
      <c r="BE432">
        <f t="shared" si="347"/>
        <v>5</v>
      </c>
      <c r="BF432">
        <f t="shared" si="370"/>
        <v>1.3557920589468697E-4</v>
      </c>
      <c r="BG432">
        <f>VLOOKUP(MIN(120,BH432),mortality!$B$4:$H$106,saving_model!BE432+2,FALSE)</f>
        <v>1.6257378252577616E-3</v>
      </c>
      <c r="BH432">
        <f t="shared" si="348"/>
        <v>54</v>
      </c>
      <c r="BI432" s="8">
        <f t="shared" si="371"/>
        <v>1.6821425527395739E-3</v>
      </c>
      <c r="BJ432" s="6">
        <f>VLOOKUP(saving_model!BD432,lapse!$B$4:$C$134,2,FALSE)</f>
        <v>0.02</v>
      </c>
      <c r="BL432">
        <f>discount_curve!K417</f>
        <v>0.64189663344622838</v>
      </c>
    </row>
    <row r="433" spans="1:64" x14ac:dyDescent="0.55000000000000004">
      <c r="A433">
        <f t="shared" si="372"/>
        <v>411</v>
      </c>
      <c r="B433" s="16">
        <f t="shared" ca="1" si="349"/>
        <v>0</v>
      </c>
      <c r="C433" s="16">
        <f t="shared" si="325"/>
        <v>0</v>
      </c>
      <c r="D433">
        <f t="shared" si="350"/>
        <v>0</v>
      </c>
      <c r="E433">
        <f t="shared" ca="1" si="351"/>
        <v>0</v>
      </c>
      <c r="F433" s="19">
        <f t="shared" si="352"/>
        <v>0</v>
      </c>
      <c r="G433">
        <f t="shared" si="326"/>
        <v>0</v>
      </c>
      <c r="H433">
        <f t="shared" si="327"/>
        <v>0</v>
      </c>
      <c r="I433" s="16">
        <f t="shared" si="353"/>
        <v>0</v>
      </c>
      <c r="J433" s="19">
        <f t="shared" si="354"/>
        <v>0</v>
      </c>
      <c r="K433" s="19"/>
      <c r="L433" s="16">
        <f t="shared" si="328"/>
        <v>0</v>
      </c>
      <c r="M433" s="16">
        <f t="shared" ca="1" si="329"/>
        <v>0</v>
      </c>
      <c r="N433" s="16">
        <f t="shared" si="330"/>
        <v>0</v>
      </c>
      <c r="O433" s="16">
        <f t="shared" si="323"/>
        <v>0</v>
      </c>
      <c r="P433" s="16">
        <f t="shared" si="324"/>
        <v>0</v>
      </c>
      <c r="Q433" s="16">
        <f t="shared" ca="1" si="331"/>
        <v>0</v>
      </c>
      <c r="R433">
        <f t="shared" si="332"/>
        <v>0</v>
      </c>
      <c r="S433" s="16">
        <f t="shared" si="333"/>
        <v>0</v>
      </c>
      <c r="T433" s="21">
        <f t="shared" si="334"/>
        <v>0</v>
      </c>
      <c r="U433" s="16">
        <f t="shared" ca="1" si="335"/>
        <v>0</v>
      </c>
      <c r="V433" s="21">
        <f t="shared" ca="1" si="336"/>
        <v>0</v>
      </c>
      <c r="W433" s="16"/>
      <c r="X433" s="16">
        <f t="shared" si="355"/>
        <v>0</v>
      </c>
      <c r="Y433" s="16">
        <f t="shared" si="322"/>
        <v>0</v>
      </c>
      <c r="Z433" s="19">
        <f t="shared" si="337"/>
        <v>0</v>
      </c>
      <c r="AA433" s="15">
        <f t="shared" si="356"/>
        <v>0</v>
      </c>
      <c r="AB433" s="15">
        <f t="shared" si="357"/>
        <v>0</v>
      </c>
      <c r="AC433" s="15">
        <f t="shared" si="358"/>
        <v>0</v>
      </c>
      <c r="AD433" s="15">
        <f t="shared" si="359"/>
        <v>0</v>
      </c>
      <c r="AE433" s="15">
        <f t="shared" si="360"/>
        <v>0</v>
      </c>
      <c r="AF433" s="19">
        <f t="shared" si="361"/>
        <v>0</v>
      </c>
      <c r="AG433" s="20">
        <f t="shared" si="362"/>
        <v>0</v>
      </c>
      <c r="AH433" s="20"/>
      <c r="AI433" s="16">
        <f t="shared" si="338"/>
        <v>0</v>
      </c>
      <c r="AJ433" s="16">
        <f t="shared" si="374"/>
        <v>0</v>
      </c>
      <c r="AK433" s="16">
        <f t="shared" si="363"/>
        <v>0</v>
      </c>
      <c r="AL433" s="16">
        <f t="shared" ca="1" si="364"/>
        <v>0</v>
      </c>
      <c r="AM433" s="17">
        <f ca="1">IF($F$13,OFFSET(product_specs!$I$5,MIN(10,saving_model!BD433),saving_model!$F$15),0)</f>
        <v>0</v>
      </c>
      <c r="AN433" s="16">
        <f t="shared" si="339"/>
        <v>0</v>
      </c>
      <c r="AO433" s="16">
        <f t="shared" si="373"/>
        <v>0</v>
      </c>
      <c r="AP433" s="16">
        <f t="shared" si="340"/>
        <v>0</v>
      </c>
      <c r="AQ433" s="16">
        <f t="shared" si="365"/>
        <v>0</v>
      </c>
      <c r="AR433" s="16">
        <f t="shared" si="366"/>
        <v>0</v>
      </c>
      <c r="AS433" s="15">
        <f t="shared" si="341"/>
        <v>0</v>
      </c>
      <c r="AT433" s="24">
        <f t="shared" si="342"/>
        <v>0</v>
      </c>
      <c r="AU433" s="15">
        <f t="shared" si="367"/>
        <v>0</v>
      </c>
      <c r="AV433" s="22">
        <f>return!Q417</f>
        <v>-5.6828939824127289E-3</v>
      </c>
      <c r="AW433" s="7">
        <f t="shared" si="343"/>
        <v>1.4060703556557244</v>
      </c>
      <c r="AX433" s="7"/>
      <c r="AY433">
        <f t="shared" si="368"/>
        <v>0</v>
      </c>
      <c r="AZ433">
        <f t="shared" si="344"/>
        <v>0</v>
      </c>
      <c r="BA433">
        <f t="shared" si="345"/>
        <v>0</v>
      </c>
      <c r="BB433">
        <f t="shared" si="369"/>
        <v>0</v>
      </c>
      <c r="BD433">
        <f t="shared" si="346"/>
        <v>34</v>
      </c>
      <c r="BE433">
        <f t="shared" si="347"/>
        <v>5</v>
      </c>
      <c r="BF433">
        <f t="shared" si="370"/>
        <v>1.3557920589468697E-4</v>
      </c>
      <c r="BG433">
        <f>VLOOKUP(MIN(120,BH433),mortality!$B$4:$H$106,saving_model!BE433+2,FALSE)</f>
        <v>1.6257378252577616E-3</v>
      </c>
      <c r="BH433">
        <f t="shared" si="348"/>
        <v>54</v>
      </c>
      <c r="BI433" s="8">
        <f t="shared" si="371"/>
        <v>1.6821425527395739E-3</v>
      </c>
      <c r="BJ433" s="6">
        <f>VLOOKUP(saving_model!BD433,lapse!$B$4:$C$134,2,FALSE)</f>
        <v>0.02</v>
      </c>
      <c r="BL433">
        <f>discount_curve!K418</f>
        <v>0.64120293356396929</v>
      </c>
    </row>
    <row r="434" spans="1:64" x14ac:dyDescent="0.55000000000000004">
      <c r="A434">
        <f t="shared" si="372"/>
        <v>412</v>
      </c>
      <c r="B434" s="16">
        <f t="shared" ca="1" si="349"/>
        <v>0</v>
      </c>
      <c r="C434" s="16">
        <f t="shared" si="325"/>
        <v>0</v>
      </c>
      <c r="D434">
        <f t="shared" si="350"/>
        <v>0</v>
      </c>
      <c r="E434">
        <f t="shared" ca="1" si="351"/>
        <v>0</v>
      </c>
      <c r="F434" s="19">
        <f t="shared" si="352"/>
        <v>0</v>
      </c>
      <c r="G434">
        <f t="shared" si="326"/>
        <v>0</v>
      </c>
      <c r="H434">
        <f t="shared" si="327"/>
        <v>0</v>
      </c>
      <c r="I434" s="16">
        <f t="shared" si="353"/>
        <v>0</v>
      </c>
      <c r="J434" s="19">
        <f t="shared" si="354"/>
        <v>0</v>
      </c>
      <c r="K434" s="19"/>
      <c r="L434" s="16">
        <f t="shared" si="328"/>
        <v>0</v>
      </c>
      <c r="M434" s="16">
        <f t="shared" ca="1" si="329"/>
        <v>0</v>
      </c>
      <c r="N434" s="16">
        <f t="shared" si="330"/>
        <v>0</v>
      </c>
      <c r="O434" s="16">
        <f t="shared" si="323"/>
        <v>0</v>
      </c>
      <c r="P434" s="16">
        <f t="shared" si="324"/>
        <v>0</v>
      </c>
      <c r="Q434" s="16">
        <f t="shared" ca="1" si="331"/>
        <v>0</v>
      </c>
      <c r="R434">
        <f t="shared" si="332"/>
        <v>0</v>
      </c>
      <c r="S434" s="16">
        <f t="shared" si="333"/>
        <v>0</v>
      </c>
      <c r="T434" s="21">
        <f t="shared" si="334"/>
        <v>0</v>
      </c>
      <c r="U434" s="16">
        <f t="shared" ca="1" si="335"/>
        <v>0</v>
      </c>
      <c r="V434" s="21">
        <f t="shared" ca="1" si="336"/>
        <v>0</v>
      </c>
      <c r="W434" s="16"/>
      <c r="X434" s="16">
        <f t="shared" si="355"/>
        <v>0</v>
      </c>
      <c r="Y434" s="16">
        <f t="shared" si="322"/>
        <v>0</v>
      </c>
      <c r="Z434" s="19">
        <f t="shared" si="337"/>
        <v>0</v>
      </c>
      <c r="AA434" s="15">
        <f t="shared" si="356"/>
        <v>0</v>
      </c>
      <c r="AB434" s="15">
        <f t="shared" si="357"/>
        <v>0</v>
      </c>
      <c r="AC434" s="15">
        <f t="shared" si="358"/>
        <v>0</v>
      </c>
      <c r="AD434" s="15">
        <f t="shared" si="359"/>
        <v>0</v>
      </c>
      <c r="AE434" s="15">
        <f t="shared" si="360"/>
        <v>0</v>
      </c>
      <c r="AF434" s="19">
        <f t="shared" si="361"/>
        <v>0</v>
      </c>
      <c r="AG434" s="20">
        <f t="shared" si="362"/>
        <v>0</v>
      </c>
      <c r="AH434" s="20"/>
      <c r="AI434" s="16">
        <f t="shared" si="338"/>
        <v>0</v>
      </c>
      <c r="AJ434" s="16">
        <f t="shared" si="374"/>
        <v>0</v>
      </c>
      <c r="AK434" s="16">
        <f t="shared" si="363"/>
        <v>0</v>
      </c>
      <c r="AL434" s="16">
        <f t="shared" ca="1" si="364"/>
        <v>0</v>
      </c>
      <c r="AM434" s="17">
        <f ca="1">IF($F$13,OFFSET(product_specs!$I$5,MIN(10,saving_model!BD434),saving_model!$F$15),0)</f>
        <v>0</v>
      </c>
      <c r="AN434" s="16">
        <f t="shared" si="339"/>
        <v>0</v>
      </c>
      <c r="AO434" s="16">
        <f t="shared" si="373"/>
        <v>0</v>
      </c>
      <c r="AP434" s="16">
        <f t="shared" si="340"/>
        <v>0</v>
      </c>
      <c r="AQ434" s="16">
        <f t="shared" si="365"/>
        <v>0</v>
      </c>
      <c r="AR434" s="16">
        <f t="shared" si="366"/>
        <v>0</v>
      </c>
      <c r="AS434" s="15">
        <f t="shared" si="341"/>
        <v>0</v>
      </c>
      <c r="AT434" s="24">
        <f t="shared" si="342"/>
        <v>0</v>
      </c>
      <c r="AU434" s="15">
        <f t="shared" si="367"/>
        <v>0</v>
      </c>
      <c r="AV434" s="22">
        <f>return!Q418</f>
        <v>-3.7808002239769767E-4</v>
      </c>
      <c r="AW434" s="7">
        <f t="shared" si="343"/>
        <v>1.4072367446071929</v>
      </c>
      <c r="AX434" s="7"/>
      <c r="AY434">
        <f t="shared" si="368"/>
        <v>0</v>
      </c>
      <c r="AZ434">
        <f t="shared" si="344"/>
        <v>0</v>
      </c>
      <c r="BA434">
        <f t="shared" si="345"/>
        <v>0</v>
      </c>
      <c r="BB434">
        <f t="shared" si="369"/>
        <v>0</v>
      </c>
      <c r="BD434">
        <f t="shared" si="346"/>
        <v>34</v>
      </c>
      <c r="BE434">
        <f t="shared" si="347"/>
        <v>5</v>
      </c>
      <c r="BF434">
        <f t="shared" si="370"/>
        <v>1.3557920589468697E-4</v>
      </c>
      <c r="BG434">
        <f>VLOOKUP(MIN(120,BH434),mortality!$B$4:$H$106,saving_model!BE434+2,FALSE)</f>
        <v>1.6257378252577616E-3</v>
      </c>
      <c r="BH434">
        <f t="shared" si="348"/>
        <v>54</v>
      </c>
      <c r="BI434" s="8">
        <f t="shared" si="371"/>
        <v>1.6821425527395739E-3</v>
      </c>
      <c r="BJ434" s="6">
        <f>VLOOKUP(saving_model!BD434,lapse!$B$4:$C$134,2,FALSE)</f>
        <v>0.02</v>
      </c>
      <c r="BL434">
        <f>discount_curve!K419</f>
        <v>0.6405099833655401</v>
      </c>
    </row>
    <row r="435" spans="1:64" x14ac:dyDescent="0.55000000000000004">
      <c r="A435">
        <f t="shared" si="372"/>
        <v>413</v>
      </c>
      <c r="B435" s="16">
        <f t="shared" ca="1" si="349"/>
        <v>0</v>
      </c>
      <c r="C435" s="16">
        <f t="shared" si="325"/>
        <v>0</v>
      </c>
      <c r="D435">
        <f t="shared" si="350"/>
        <v>0</v>
      </c>
      <c r="E435">
        <f t="shared" ca="1" si="351"/>
        <v>0</v>
      </c>
      <c r="F435" s="19">
        <f t="shared" si="352"/>
        <v>0</v>
      </c>
      <c r="G435">
        <f t="shared" si="326"/>
        <v>0</v>
      </c>
      <c r="H435">
        <f t="shared" si="327"/>
        <v>0</v>
      </c>
      <c r="I435" s="16">
        <f t="shared" si="353"/>
        <v>0</v>
      </c>
      <c r="J435" s="19">
        <f t="shared" si="354"/>
        <v>0</v>
      </c>
      <c r="K435" s="19"/>
      <c r="L435" s="16">
        <f t="shared" si="328"/>
        <v>0</v>
      </c>
      <c r="M435" s="16">
        <f t="shared" ca="1" si="329"/>
        <v>0</v>
      </c>
      <c r="N435" s="16">
        <f t="shared" si="330"/>
        <v>0</v>
      </c>
      <c r="O435" s="16">
        <f t="shared" si="323"/>
        <v>0</v>
      </c>
      <c r="P435" s="16">
        <f t="shared" si="324"/>
        <v>0</v>
      </c>
      <c r="Q435" s="16">
        <f t="shared" ca="1" si="331"/>
        <v>0</v>
      </c>
      <c r="R435">
        <f t="shared" si="332"/>
        <v>0</v>
      </c>
      <c r="S435" s="16">
        <f t="shared" si="333"/>
        <v>0</v>
      </c>
      <c r="T435" s="21">
        <f t="shared" si="334"/>
        <v>0</v>
      </c>
      <c r="U435" s="16">
        <f t="shared" ca="1" si="335"/>
        <v>0</v>
      </c>
      <c r="V435" s="21">
        <f t="shared" ca="1" si="336"/>
        <v>0</v>
      </c>
      <c r="W435" s="16"/>
      <c r="X435" s="16">
        <f t="shared" si="355"/>
        <v>0</v>
      </c>
      <c r="Y435" s="16">
        <f t="shared" si="322"/>
        <v>0</v>
      </c>
      <c r="Z435" s="19">
        <f t="shared" si="337"/>
        <v>0</v>
      </c>
      <c r="AA435" s="15">
        <f t="shared" si="356"/>
        <v>0</v>
      </c>
      <c r="AB435" s="15">
        <f t="shared" si="357"/>
        <v>0</v>
      </c>
      <c r="AC435" s="15">
        <f t="shared" si="358"/>
        <v>0</v>
      </c>
      <c r="AD435" s="15">
        <f t="shared" si="359"/>
        <v>0</v>
      </c>
      <c r="AE435" s="15">
        <f t="shared" si="360"/>
        <v>0</v>
      </c>
      <c r="AF435" s="19">
        <f t="shared" si="361"/>
        <v>0</v>
      </c>
      <c r="AG435" s="20">
        <f t="shared" si="362"/>
        <v>0</v>
      </c>
      <c r="AH435" s="20"/>
      <c r="AI435" s="16">
        <f t="shared" si="338"/>
        <v>0</v>
      </c>
      <c r="AJ435" s="16">
        <f t="shared" si="374"/>
        <v>0</v>
      </c>
      <c r="AK435" s="16">
        <f t="shared" si="363"/>
        <v>0</v>
      </c>
      <c r="AL435" s="16">
        <f t="shared" ca="1" si="364"/>
        <v>0</v>
      </c>
      <c r="AM435" s="17">
        <f ca="1">IF($F$13,OFFSET(product_specs!$I$5,MIN(10,saving_model!BD435),saving_model!$F$15),0)</f>
        <v>0</v>
      </c>
      <c r="AN435" s="16">
        <f t="shared" si="339"/>
        <v>0</v>
      </c>
      <c r="AO435" s="16">
        <f t="shared" si="373"/>
        <v>0</v>
      </c>
      <c r="AP435" s="16">
        <f t="shared" si="340"/>
        <v>0</v>
      </c>
      <c r="AQ435" s="16">
        <f t="shared" si="365"/>
        <v>0</v>
      </c>
      <c r="AR435" s="16">
        <f t="shared" si="366"/>
        <v>0</v>
      </c>
      <c r="AS435" s="15">
        <f t="shared" si="341"/>
        <v>0</v>
      </c>
      <c r="AT435" s="24">
        <f t="shared" si="342"/>
        <v>0</v>
      </c>
      <c r="AU435" s="15">
        <f t="shared" si="367"/>
        <v>0</v>
      </c>
      <c r="AV435" s="22">
        <f>return!Q419</f>
        <v>-2.5318040265454034E-4</v>
      </c>
      <c r="AW435" s="7">
        <f t="shared" si="343"/>
        <v>1.408404101122753</v>
      </c>
      <c r="AX435" s="7"/>
      <c r="AY435">
        <f t="shared" si="368"/>
        <v>0</v>
      </c>
      <c r="AZ435">
        <f t="shared" si="344"/>
        <v>0</v>
      </c>
      <c r="BA435">
        <f t="shared" si="345"/>
        <v>0</v>
      </c>
      <c r="BB435">
        <f t="shared" si="369"/>
        <v>0</v>
      </c>
      <c r="BD435">
        <f t="shared" si="346"/>
        <v>34</v>
      </c>
      <c r="BE435">
        <f t="shared" si="347"/>
        <v>5</v>
      </c>
      <c r="BF435">
        <f t="shared" si="370"/>
        <v>1.3557920589468697E-4</v>
      </c>
      <c r="BG435">
        <f>VLOOKUP(MIN(120,BH435),mortality!$B$4:$H$106,saving_model!BE435+2,FALSE)</f>
        <v>1.6257378252577616E-3</v>
      </c>
      <c r="BH435">
        <f t="shared" si="348"/>
        <v>54</v>
      </c>
      <c r="BI435" s="8">
        <f t="shared" si="371"/>
        <v>1.6821425527395739E-3</v>
      </c>
      <c r="BJ435" s="6">
        <f>VLOOKUP(saving_model!BD435,lapse!$B$4:$C$134,2,FALSE)</f>
        <v>0.02</v>
      </c>
      <c r="BL435">
        <f>discount_curve!K420</f>
        <v>0.63981778204075546</v>
      </c>
    </row>
    <row r="436" spans="1:64" x14ac:dyDescent="0.55000000000000004">
      <c r="A436">
        <f t="shared" si="372"/>
        <v>414</v>
      </c>
      <c r="B436" s="16">
        <f t="shared" ca="1" si="349"/>
        <v>0</v>
      </c>
      <c r="C436" s="16">
        <f t="shared" si="325"/>
        <v>0</v>
      </c>
      <c r="D436">
        <f t="shared" si="350"/>
        <v>0</v>
      </c>
      <c r="E436">
        <f t="shared" ca="1" si="351"/>
        <v>0</v>
      </c>
      <c r="F436" s="19">
        <f t="shared" si="352"/>
        <v>0</v>
      </c>
      <c r="G436">
        <f t="shared" si="326"/>
        <v>0</v>
      </c>
      <c r="H436">
        <f t="shared" si="327"/>
        <v>0</v>
      </c>
      <c r="I436" s="16">
        <f t="shared" si="353"/>
        <v>0</v>
      </c>
      <c r="J436" s="19">
        <f t="shared" si="354"/>
        <v>0</v>
      </c>
      <c r="K436" s="19"/>
      <c r="L436" s="16">
        <f t="shared" si="328"/>
        <v>0</v>
      </c>
      <c r="M436" s="16">
        <f t="shared" ca="1" si="329"/>
        <v>0</v>
      </c>
      <c r="N436" s="16">
        <f t="shared" si="330"/>
        <v>0</v>
      </c>
      <c r="O436" s="16">
        <f t="shared" si="323"/>
        <v>0</v>
      </c>
      <c r="P436" s="16">
        <f t="shared" si="324"/>
        <v>0</v>
      </c>
      <c r="Q436" s="16">
        <f t="shared" ca="1" si="331"/>
        <v>0</v>
      </c>
      <c r="R436">
        <f t="shared" si="332"/>
        <v>0</v>
      </c>
      <c r="S436" s="16">
        <f t="shared" si="333"/>
        <v>0</v>
      </c>
      <c r="T436" s="21">
        <f t="shared" si="334"/>
        <v>0</v>
      </c>
      <c r="U436" s="16">
        <f t="shared" ca="1" si="335"/>
        <v>0</v>
      </c>
      <c r="V436" s="21">
        <f t="shared" ca="1" si="336"/>
        <v>0</v>
      </c>
      <c r="W436" s="16"/>
      <c r="X436" s="16">
        <f t="shared" si="355"/>
        <v>0</v>
      </c>
      <c r="Y436" s="16">
        <f t="shared" si="322"/>
        <v>0</v>
      </c>
      <c r="Z436" s="19">
        <f t="shared" si="337"/>
        <v>0</v>
      </c>
      <c r="AA436" s="15">
        <f t="shared" si="356"/>
        <v>0</v>
      </c>
      <c r="AB436" s="15">
        <f t="shared" si="357"/>
        <v>0</v>
      </c>
      <c r="AC436" s="15">
        <f t="shared" si="358"/>
        <v>0</v>
      </c>
      <c r="AD436" s="15">
        <f t="shared" si="359"/>
        <v>0</v>
      </c>
      <c r="AE436" s="15">
        <f t="shared" si="360"/>
        <v>0</v>
      </c>
      <c r="AF436" s="19">
        <f t="shared" si="361"/>
        <v>0</v>
      </c>
      <c r="AG436" s="20">
        <f t="shared" si="362"/>
        <v>0</v>
      </c>
      <c r="AH436" s="20"/>
      <c r="AI436" s="16">
        <f t="shared" si="338"/>
        <v>0</v>
      </c>
      <c r="AJ436" s="16">
        <f t="shared" si="374"/>
        <v>0</v>
      </c>
      <c r="AK436" s="16">
        <f t="shared" si="363"/>
        <v>0</v>
      </c>
      <c r="AL436" s="16">
        <f t="shared" ca="1" si="364"/>
        <v>0</v>
      </c>
      <c r="AM436" s="17">
        <f ca="1">IF($F$13,OFFSET(product_specs!$I$5,MIN(10,saving_model!BD436),saving_model!$F$15),0)</f>
        <v>0</v>
      </c>
      <c r="AN436" s="16">
        <f t="shared" si="339"/>
        <v>0</v>
      </c>
      <c r="AO436" s="16">
        <f t="shared" si="373"/>
        <v>0</v>
      </c>
      <c r="AP436" s="16">
        <f t="shared" si="340"/>
        <v>0</v>
      </c>
      <c r="AQ436" s="16">
        <f t="shared" si="365"/>
        <v>0</v>
      </c>
      <c r="AR436" s="16">
        <f t="shared" si="366"/>
        <v>0</v>
      </c>
      <c r="AS436" s="15">
        <f t="shared" si="341"/>
        <v>0</v>
      </c>
      <c r="AT436" s="24">
        <f t="shared" si="342"/>
        <v>0</v>
      </c>
      <c r="AU436" s="15">
        <f t="shared" si="367"/>
        <v>0</v>
      </c>
      <c r="AV436" s="22">
        <f>return!Q420</f>
        <v>-9.6791597527884354E-3</v>
      </c>
      <c r="AW436" s="7">
        <f t="shared" si="343"/>
        <v>1.4095724260050357</v>
      </c>
      <c r="AX436" s="7"/>
      <c r="AY436">
        <f t="shared" si="368"/>
        <v>0</v>
      </c>
      <c r="AZ436">
        <f t="shared" si="344"/>
        <v>0</v>
      </c>
      <c r="BA436">
        <f t="shared" si="345"/>
        <v>0</v>
      </c>
      <c r="BB436">
        <f t="shared" si="369"/>
        <v>0</v>
      </c>
      <c r="BD436">
        <f t="shared" si="346"/>
        <v>34</v>
      </c>
      <c r="BE436">
        <f t="shared" si="347"/>
        <v>5</v>
      </c>
      <c r="BF436">
        <f t="shared" si="370"/>
        <v>1.3557920589468697E-4</v>
      </c>
      <c r="BG436">
        <f>VLOOKUP(MIN(120,BH436),mortality!$B$4:$H$106,saving_model!BE436+2,FALSE)</f>
        <v>1.6257378252577616E-3</v>
      </c>
      <c r="BH436">
        <f t="shared" si="348"/>
        <v>54</v>
      </c>
      <c r="BI436" s="8">
        <f t="shared" si="371"/>
        <v>1.6821425527395739E-3</v>
      </c>
      <c r="BJ436" s="6">
        <f>VLOOKUP(saving_model!BD436,lapse!$B$4:$C$134,2,FALSE)</f>
        <v>0.02</v>
      </c>
      <c r="BL436">
        <f>discount_curve!K421</f>
        <v>0.63912632878030484</v>
      </c>
    </row>
    <row r="437" spans="1:64" x14ac:dyDescent="0.55000000000000004">
      <c r="A437">
        <f t="shared" si="372"/>
        <v>415</v>
      </c>
      <c r="B437" s="16">
        <f t="shared" ca="1" si="349"/>
        <v>0</v>
      </c>
      <c r="C437" s="16">
        <f t="shared" si="325"/>
        <v>0</v>
      </c>
      <c r="D437">
        <f t="shared" si="350"/>
        <v>0</v>
      </c>
      <c r="E437">
        <f t="shared" ca="1" si="351"/>
        <v>0</v>
      </c>
      <c r="F437" s="19">
        <f t="shared" si="352"/>
        <v>0</v>
      </c>
      <c r="G437">
        <f t="shared" si="326"/>
        <v>0</v>
      </c>
      <c r="H437">
        <f t="shared" si="327"/>
        <v>0</v>
      </c>
      <c r="I437" s="16">
        <f t="shared" si="353"/>
        <v>0</v>
      </c>
      <c r="J437" s="19">
        <f t="shared" si="354"/>
        <v>0</v>
      </c>
      <c r="K437" s="19"/>
      <c r="L437" s="16">
        <f t="shared" si="328"/>
        <v>0</v>
      </c>
      <c r="M437" s="16">
        <f t="shared" ca="1" si="329"/>
        <v>0</v>
      </c>
      <c r="N437" s="16">
        <f t="shared" si="330"/>
        <v>0</v>
      </c>
      <c r="O437" s="16">
        <f t="shared" si="323"/>
        <v>0</v>
      </c>
      <c r="P437" s="16">
        <f t="shared" si="324"/>
        <v>0</v>
      </c>
      <c r="Q437" s="16">
        <f t="shared" ca="1" si="331"/>
        <v>0</v>
      </c>
      <c r="R437">
        <f t="shared" si="332"/>
        <v>0</v>
      </c>
      <c r="S437" s="16">
        <f t="shared" si="333"/>
        <v>0</v>
      </c>
      <c r="T437" s="21">
        <f t="shared" si="334"/>
        <v>0</v>
      </c>
      <c r="U437" s="16">
        <f t="shared" ca="1" si="335"/>
        <v>0</v>
      </c>
      <c r="V437" s="21">
        <f t="shared" ca="1" si="336"/>
        <v>0</v>
      </c>
      <c r="W437" s="16"/>
      <c r="X437" s="16">
        <f t="shared" si="355"/>
        <v>0</v>
      </c>
      <c r="Y437" s="16">
        <f t="shared" si="322"/>
        <v>0</v>
      </c>
      <c r="Z437" s="19">
        <f t="shared" si="337"/>
        <v>0</v>
      </c>
      <c r="AA437" s="15">
        <f t="shared" si="356"/>
        <v>0</v>
      </c>
      <c r="AB437" s="15">
        <f t="shared" si="357"/>
        <v>0</v>
      </c>
      <c r="AC437" s="15">
        <f t="shared" si="358"/>
        <v>0</v>
      </c>
      <c r="AD437" s="15">
        <f t="shared" si="359"/>
        <v>0</v>
      </c>
      <c r="AE437" s="15">
        <f t="shared" si="360"/>
        <v>0</v>
      </c>
      <c r="AF437" s="19">
        <f t="shared" si="361"/>
        <v>0</v>
      </c>
      <c r="AG437" s="20">
        <f t="shared" si="362"/>
        <v>0</v>
      </c>
      <c r="AH437" s="20"/>
      <c r="AI437" s="16">
        <f t="shared" si="338"/>
        <v>0</v>
      </c>
      <c r="AJ437" s="16">
        <f t="shared" si="374"/>
        <v>0</v>
      </c>
      <c r="AK437" s="16">
        <f t="shared" si="363"/>
        <v>0</v>
      </c>
      <c r="AL437" s="16">
        <f t="shared" ca="1" si="364"/>
        <v>0</v>
      </c>
      <c r="AM437" s="17">
        <f ca="1">IF($F$13,OFFSET(product_specs!$I$5,MIN(10,saving_model!BD437),saving_model!$F$15),0)</f>
        <v>0</v>
      </c>
      <c r="AN437" s="16">
        <f t="shared" si="339"/>
        <v>0</v>
      </c>
      <c r="AO437" s="16">
        <f t="shared" si="373"/>
        <v>0</v>
      </c>
      <c r="AP437" s="16">
        <f t="shared" si="340"/>
        <v>0</v>
      </c>
      <c r="AQ437" s="16">
        <f t="shared" si="365"/>
        <v>0</v>
      </c>
      <c r="AR437" s="16">
        <f t="shared" si="366"/>
        <v>0</v>
      </c>
      <c r="AS437" s="15">
        <f t="shared" si="341"/>
        <v>0</v>
      </c>
      <c r="AT437" s="24">
        <f t="shared" si="342"/>
        <v>0</v>
      </c>
      <c r="AU437" s="15">
        <f t="shared" si="367"/>
        <v>0</v>
      </c>
      <c r="AV437" s="22">
        <f>return!Q421</f>
        <v>-2.8578989519222331E-3</v>
      </c>
      <c r="AW437" s="7">
        <f t="shared" si="343"/>
        <v>1.4107417200573382</v>
      </c>
      <c r="AX437" s="7"/>
      <c r="AY437">
        <f t="shared" si="368"/>
        <v>0</v>
      </c>
      <c r="AZ437">
        <f t="shared" si="344"/>
        <v>0</v>
      </c>
      <c r="BA437">
        <f t="shared" si="345"/>
        <v>0</v>
      </c>
      <c r="BB437">
        <f t="shared" si="369"/>
        <v>0</v>
      </c>
      <c r="BD437">
        <f t="shared" si="346"/>
        <v>34</v>
      </c>
      <c r="BE437">
        <f t="shared" si="347"/>
        <v>5</v>
      </c>
      <c r="BF437">
        <f t="shared" si="370"/>
        <v>1.3557920589468697E-4</v>
      </c>
      <c r="BG437">
        <f>VLOOKUP(MIN(120,BH437),mortality!$B$4:$H$106,saving_model!BE437+2,FALSE)</f>
        <v>1.6257378252577616E-3</v>
      </c>
      <c r="BH437">
        <f t="shared" si="348"/>
        <v>54</v>
      </c>
      <c r="BI437" s="8">
        <f t="shared" si="371"/>
        <v>1.6821425527395739E-3</v>
      </c>
      <c r="BJ437" s="6">
        <f>VLOOKUP(saving_model!BD437,lapse!$B$4:$C$134,2,FALSE)</f>
        <v>0.02</v>
      </c>
      <c r="BL437">
        <f>discount_curve!K422</f>
        <v>0.63843562277575194</v>
      </c>
    </row>
    <row r="438" spans="1:64" x14ac:dyDescent="0.55000000000000004">
      <c r="A438">
        <f t="shared" si="372"/>
        <v>416</v>
      </c>
      <c r="B438" s="16">
        <f t="shared" ca="1" si="349"/>
        <v>0</v>
      </c>
      <c r="C438" s="16">
        <f t="shared" si="325"/>
        <v>0</v>
      </c>
      <c r="D438">
        <f t="shared" si="350"/>
        <v>0</v>
      </c>
      <c r="E438">
        <f t="shared" ca="1" si="351"/>
        <v>0</v>
      </c>
      <c r="F438" s="19">
        <f t="shared" si="352"/>
        <v>0</v>
      </c>
      <c r="G438">
        <f t="shared" si="326"/>
        <v>0</v>
      </c>
      <c r="H438">
        <f t="shared" si="327"/>
        <v>0</v>
      </c>
      <c r="I438" s="16">
        <f t="shared" si="353"/>
        <v>0</v>
      </c>
      <c r="J438" s="19">
        <f t="shared" si="354"/>
        <v>0</v>
      </c>
      <c r="K438" s="19"/>
      <c r="L438" s="16">
        <f t="shared" si="328"/>
        <v>0</v>
      </c>
      <c r="M438" s="16">
        <f t="shared" ca="1" si="329"/>
        <v>0</v>
      </c>
      <c r="N438" s="16">
        <f t="shared" si="330"/>
        <v>0</v>
      </c>
      <c r="O438" s="16">
        <f t="shared" si="323"/>
        <v>0</v>
      </c>
      <c r="P438" s="16">
        <f t="shared" si="324"/>
        <v>0</v>
      </c>
      <c r="Q438" s="16">
        <f t="shared" ca="1" si="331"/>
        <v>0</v>
      </c>
      <c r="R438">
        <f t="shared" si="332"/>
        <v>0</v>
      </c>
      <c r="S438" s="16">
        <f t="shared" si="333"/>
        <v>0</v>
      </c>
      <c r="T438" s="21">
        <f t="shared" si="334"/>
        <v>0</v>
      </c>
      <c r="U438" s="16">
        <f t="shared" ca="1" si="335"/>
        <v>0</v>
      </c>
      <c r="V438" s="21">
        <f t="shared" ca="1" si="336"/>
        <v>0</v>
      </c>
      <c r="W438" s="16"/>
      <c r="X438" s="16">
        <f t="shared" si="355"/>
        <v>0</v>
      </c>
      <c r="Y438" s="16">
        <f t="shared" si="322"/>
        <v>0</v>
      </c>
      <c r="Z438" s="19">
        <f t="shared" si="337"/>
        <v>0</v>
      </c>
      <c r="AA438" s="15">
        <f t="shared" si="356"/>
        <v>0</v>
      </c>
      <c r="AB438" s="15">
        <f t="shared" si="357"/>
        <v>0</v>
      </c>
      <c r="AC438" s="15">
        <f t="shared" si="358"/>
        <v>0</v>
      </c>
      <c r="AD438" s="15">
        <f t="shared" si="359"/>
        <v>0</v>
      </c>
      <c r="AE438" s="15">
        <f t="shared" si="360"/>
        <v>0</v>
      </c>
      <c r="AF438" s="19">
        <f t="shared" si="361"/>
        <v>0</v>
      </c>
      <c r="AG438" s="20">
        <f t="shared" si="362"/>
        <v>0</v>
      </c>
      <c r="AH438" s="20"/>
      <c r="AI438" s="16">
        <f t="shared" si="338"/>
        <v>0</v>
      </c>
      <c r="AJ438" s="16">
        <f t="shared" si="374"/>
        <v>0</v>
      </c>
      <c r="AK438" s="16">
        <f t="shared" si="363"/>
        <v>0</v>
      </c>
      <c r="AL438" s="16">
        <f t="shared" ca="1" si="364"/>
        <v>0</v>
      </c>
      <c r="AM438" s="17">
        <f ca="1">IF($F$13,OFFSET(product_specs!$I$5,MIN(10,saving_model!BD438),saving_model!$F$15),0)</f>
        <v>0</v>
      </c>
      <c r="AN438" s="16">
        <f t="shared" si="339"/>
        <v>0</v>
      </c>
      <c r="AO438" s="16">
        <f t="shared" si="373"/>
        <v>0</v>
      </c>
      <c r="AP438" s="16">
        <f t="shared" si="340"/>
        <v>0</v>
      </c>
      <c r="AQ438" s="16">
        <f t="shared" si="365"/>
        <v>0</v>
      </c>
      <c r="AR438" s="16">
        <f t="shared" si="366"/>
        <v>0</v>
      </c>
      <c r="AS438" s="15">
        <f t="shared" si="341"/>
        <v>0</v>
      </c>
      <c r="AT438" s="24">
        <f t="shared" si="342"/>
        <v>0</v>
      </c>
      <c r="AU438" s="15">
        <f t="shared" si="367"/>
        <v>0</v>
      </c>
      <c r="AV438" s="22">
        <f>return!Q422</f>
        <v>3.8990421090747684E-3</v>
      </c>
      <c r="AW438" s="7">
        <f t="shared" si="343"/>
        <v>1.4119119840836241</v>
      </c>
      <c r="AX438" s="7"/>
      <c r="AY438">
        <f t="shared" si="368"/>
        <v>0</v>
      </c>
      <c r="AZ438">
        <f t="shared" si="344"/>
        <v>0</v>
      </c>
      <c r="BA438">
        <f t="shared" si="345"/>
        <v>0</v>
      </c>
      <c r="BB438">
        <f t="shared" si="369"/>
        <v>0</v>
      </c>
      <c r="BD438">
        <f t="shared" si="346"/>
        <v>34</v>
      </c>
      <c r="BE438">
        <f t="shared" si="347"/>
        <v>5</v>
      </c>
      <c r="BF438">
        <f t="shared" si="370"/>
        <v>1.3557920589468697E-4</v>
      </c>
      <c r="BG438">
        <f>VLOOKUP(MIN(120,BH438),mortality!$B$4:$H$106,saving_model!BE438+2,FALSE)</f>
        <v>1.6257378252577616E-3</v>
      </c>
      <c r="BH438">
        <f t="shared" si="348"/>
        <v>54</v>
      </c>
      <c r="BI438" s="8">
        <f t="shared" si="371"/>
        <v>1.6821425527395739E-3</v>
      </c>
      <c r="BJ438" s="6">
        <f>VLOOKUP(saving_model!BD438,lapse!$B$4:$C$134,2,FALSE)</f>
        <v>0.02</v>
      </c>
      <c r="BL438">
        <f>discount_curve!K423</f>
        <v>0.63774566321953552</v>
      </c>
    </row>
    <row r="439" spans="1:64" x14ac:dyDescent="0.55000000000000004">
      <c r="A439">
        <f t="shared" si="372"/>
        <v>417</v>
      </c>
      <c r="B439" s="16">
        <f t="shared" ca="1" si="349"/>
        <v>0</v>
      </c>
      <c r="C439" s="16">
        <f t="shared" si="325"/>
        <v>0</v>
      </c>
      <c r="D439">
        <f t="shared" si="350"/>
        <v>0</v>
      </c>
      <c r="E439">
        <f t="shared" ca="1" si="351"/>
        <v>0</v>
      </c>
      <c r="F439" s="19">
        <f t="shared" si="352"/>
        <v>0</v>
      </c>
      <c r="G439">
        <f t="shared" si="326"/>
        <v>0</v>
      </c>
      <c r="H439">
        <f t="shared" si="327"/>
        <v>0</v>
      </c>
      <c r="I439" s="16">
        <f t="shared" si="353"/>
        <v>0</v>
      </c>
      <c r="J439" s="19">
        <f t="shared" si="354"/>
        <v>0</v>
      </c>
      <c r="K439" s="19"/>
      <c r="L439" s="16">
        <f t="shared" si="328"/>
        <v>0</v>
      </c>
      <c r="M439" s="16">
        <f t="shared" ca="1" si="329"/>
        <v>0</v>
      </c>
      <c r="N439" s="16">
        <f t="shared" si="330"/>
        <v>0</v>
      </c>
      <c r="O439" s="16">
        <f t="shared" si="323"/>
        <v>0</v>
      </c>
      <c r="P439" s="16">
        <f t="shared" si="324"/>
        <v>0</v>
      </c>
      <c r="Q439" s="16">
        <f t="shared" ca="1" si="331"/>
        <v>0</v>
      </c>
      <c r="R439">
        <f t="shared" si="332"/>
        <v>0</v>
      </c>
      <c r="S439" s="16">
        <f t="shared" si="333"/>
        <v>0</v>
      </c>
      <c r="T439" s="21">
        <f t="shared" si="334"/>
        <v>0</v>
      </c>
      <c r="U439" s="16">
        <f t="shared" ca="1" si="335"/>
        <v>0</v>
      </c>
      <c r="V439" s="21">
        <f t="shared" ca="1" si="336"/>
        <v>0</v>
      </c>
      <c r="W439" s="16"/>
      <c r="X439" s="16">
        <f t="shared" si="355"/>
        <v>0</v>
      </c>
      <c r="Y439" s="16">
        <f t="shared" si="322"/>
        <v>0</v>
      </c>
      <c r="Z439" s="19">
        <f t="shared" si="337"/>
        <v>0</v>
      </c>
      <c r="AA439" s="15">
        <f t="shared" si="356"/>
        <v>0</v>
      </c>
      <c r="AB439" s="15">
        <f t="shared" si="357"/>
        <v>0</v>
      </c>
      <c r="AC439" s="15">
        <f t="shared" si="358"/>
        <v>0</v>
      </c>
      <c r="AD439" s="15">
        <f t="shared" si="359"/>
        <v>0</v>
      </c>
      <c r="AE439" s="15">
        <f t="shared" si="360"/>
        <v>0</v>
      </c>
      <c r="AF439" s="19">
        <f t="shared" si="361"/>
        <v>0</v>
      </c>
      <c r="AG439" s="20">
        <f t="shared" si="362"/>
        <v>0</v>
      </c>
      <c r="AH439" s="20"/>
      <c r="AI439" s="16">
        <f t="shared" si="338"/>
        <v>0</v>
      </c>
      <c r="AJ439" s="16">
        <f t="shared" si="374"/>
        <v>0</v>
      </c>
      <c r="AK439" s="16">
        <f t="shared" si="363"/>
        <v>0</v>
      </c>
      <c r="AL439" s="16">
        <f t="shared" ca="1" si="364"/>
        <v>0</v>
      </c>
      <c r="AM439" s="17">
        <f ca="1">IF($F$13,OFFSET(product_specs!$I$5,MIN(10,saving_model!BD439),saving_model!$F$15),0)</f>
        <v>0</v>
      </c>
      <c r="AN439" s="16">
        <f t="shared" si="339"/>
        <v>0</v>
      </c>
      <c r="AO439" s="16">
        <f t="shared" si="373"/>
        <v>0</v>
      </c>
      <c r="AP439" s="16">
        <f t="shared" si="340"/>
        <v>0</v>
      </c>
      <c r="AQ439" s="16">
        <f t="shared" si="365"/>
        <v>0</v>
      </c>
      <c r="AR439" s="16">
        <f t="shared" si="366"/>
        <v>0</v>
      </c>
      <c r="AS439" s="15">
        <f t="shared" si="341"/>
        <v>0</v>
      </c>
      <c r="AT439" s="24">
        <f t="shared" si="342"/>
        <v>0</v>
      </c>
      <c r="AU439" s="15">
        <f t="shared" si="367"/>
        <v>0</v>
      </c>
      <c r="AV439" s="22">
        <f>return!Q423</f>
        <v>7.0501765081749657E-3</v>
      </c>
      <c r="AW439" s="7">
        <f t="shared" si="343"/>
        <v>1.4130832188885236</v>
      </c>
      <c r="AX439" s="7"/>
      <c r="AY439">
        <f t="shared" si="368"/>
        <v>0</v>
      </c>
      <c r="AZ439">
        <f t="shared" si="344"/>
        <v>0</v>
      </c>
      <c r="BA439">
        <f t="shared" si="345"/>
        <v>0</v>
      </c>
      <c r="BB439">
        <f t="shared" si="369"/>
        <v>0</v>
      </c>
      <c r="BD439">
        <f t="shared" si="346"/>
        <v>34</v>
      </c>
      <c r="BE439">
        <f t="shared" si="347"/>
        <v>5</v>
      </c>
      <c r="BF439">
        <f t="shared" si="370"/>
        <v>1.3557920589468697E-4</v>
      </c>
      <c r="BG439">
        <f>VLOOKUP(MIN(120,BH439),mortality!$B$4:$H$106,saving_model!BE439+2,FALSE)</f>
        <v>1.6257378252577616E-3</v>
      </c>
      <c r="BH439">
        <f t="shared" si="348"/>
        <v>54</v>
      </c>
      <c r="BI439" s="8">
        <f t="shared" si="371"/>
        <v>1.6821425527395739E-3</v>
      </c>
      <c r="BJ439" s="6">
        <f>VLOOKUP(saving_model!BD439,lapse!$B$4:$C$134,2,FALSE)</f>
        <v>0.02</v>
      </c>
      <c r="BL439">
        <f>discount_curve!K424</f>
        <v>0.63705644930496597</v>
      </c>
    </row>
    <row r="440" spans="1:64" x14ac:dyDescent="0.55000000000000004">
      <c r="A440">
        <f t="shared" si="372"/>
        <v>418</v>
      </c>
      <c r="B440" s="16">
        <f t="shared" ca="1" si="349"/>
        <v>0</v>
      </c>
      <c r="C440" s="16">
        <f t="shared" si="325"/>
        <v>0</v>
      </c>
      <c r="D440">
        <f t="shared" si="350"/>
        <v>0</v>
      </c>
      <c r="E440">
        <f t="shared" ca="1" si="351"/>
        <v>0</v>
      </c>
      <c r="F440" s="19">
        <f t="shared" si="352"/>
        <v>0</v>
      </c>
      <c r="G440">
        <f t="shared" si="326"/>
        <v>0</v>
      </c>
      <c r="H440">
        <f t="shared" si="327"/>
        <v>0</v>
      </c>
      <c r="I440" s="16">
        <f t="shared" si="353"/>
        <v>0</v>
      </c>
      <c r="J440" s="19">
        <f t="shared" si="354"/>
        <v>0</v>
      </c>
      <c r="K440" s="19"/>
      <c r="L440" s="16">
        <f t="shared" si="328"/>
        <v>0</v>
      </c>
      <c r="M440" s="16">
        <f t="shared" ca="1" si="329"/>
        <v>0</v>
      </c>
      <c r="N440" s="16">
        <f t="shared" si="330"/>
        <v>0</v>
      </c>
      <c r="O440" s="16">
        <f t="shared" si="323"/>
        <v>0</v>
      </c>
      <c r="P440" s="16">
        <f t="shared" si="324"/>
        <v>0</v>
      </c>
      <c r="Q440" s="16">
        <f t="shared" ca="1" si="331"/>
        <v>0</v>
      </c>
      <c r="R440">
        <f t="shared" si="332"/>
        <v>0</v>
      </c>
      <c r="S440" s="16">
        <f t="shared" si="333"/>
        <v>0</v>
      </c>
      <c r="T440" s="21">
        <f t="shared" si="334"/>
        <v>0</v>
      </c>
      <c r="U440" s="16">
        <f t="shared" ca="1" si="335"/>
        <v>0</v>
      </c>
      <c r="V440" s="21">
        <f t="shared" ca="1" si="336"/>
        <v>0</v>
      </c>
      <c r="W440" s="16"/>
      <c r="X440" s="16">
        <f t="shared" si="355"/>
        <v>0</v>
      </c>
      <c r="Y440" s="16">
        <f t="shared" si="322"/>
        <v>0</v>
      </c>
      <c r="Z440" s="19">
        <f t="shared" si="337"/>
        <v>0</v>
      </c>
      <c r="AA440" s="15">
        <f t="shared" si="356"/>
        <v>0</v>
      </c>
      <c r="AB440" s="15">
        <f t="shared" si="357"/>
        <v>0</v>
      </c>
      <c r="AC440" s="15">
        <f t="shared" si="358"/>
        <v>0</v>
      </c>
      <c r="AD440" s="15">
        <f t="shared" si="359"/>
        <v>0</v>
      </c>
      <c r="AE440" s="15">
        <f t="shared" si="360"/>
        <v>0</v>
      </c>
      <c r="AF440" s="19">
        <f t="shared" si="361"/>
        <v>0</v>
      </c>
      <c r="AG440" s="20">
        <f t="shared" si="362"/>
        <v>0</v>
      </c>
      <c r="AH440" s="20"/>
      <c r="AI440" s="16">
        <f t="shared" si="338"/>
        <v>0</v>
      </c>
      <c r="AJ440" s="16">
        <f t="shared" si="374"/>
        <v>0</v>
      </c>
      <c r="AK440" s="16">
        <f t="shared" si="363"/>
        <v>0</v>
      </c>
      <c r="AL440" s="16">
        <f t="shared" ca="1" si="364"/>
        <v>0</v>
      </c>
      <c r="AM440" s="17">
        <f ca="1">IF($F$13,OFFSET(product_specs!$I$5,MIN(10,saving_model!BD440),saving_model!$F$15),0)</f>
        <v>0</v>
      </c>
      <c r="AN440" s="16">
        <f t="shared" si="339"/>
        <v>0</v>
      </c>
      <c r="AO440" s="16">
        <f t="shared" si="373"/>
        <v>0</v>
      </c>
      <c r="AP440" s="16">
        <f t="shared" si="340"/>
        <v>0</v>
      </c>
      <c r="AQ440" s="16">
        <f t="shared" si="365"/>
        <v>0</v>
      </c>
      <c r="AR440" s="16">
        <f t="shared" si="366"/>
        <v>0</v>
      </c>
      <c r="AS440" s="15">
        <f t="shared" si="341"/>
        <v>0</v>
      </c>
      <c r="AT440" s="24">
        <f t="shared" si="342"/>
        <v>0</v>
      </c>
      <c r="AU440" s="15">
        <f t="shared" si="367"/>
        <v>0</v>
      </c>
      <c r="AV440" s="22">
        <f>return!Q424</f>
        <v>-4.4973341389511479E-3</v>
      </c>
      <c r="AW440" s="7">
        <f t="shared" si="343"/>
        <v>1.4142554252773345</v>
      </c>
      <c r="AX440" s="7"/>
      <c r="AY440">
        <f t="shared" si="368"/>
        <v>0</v>
      </c>
      <c r="AZ440">
        <f t="shared" si="344"/>
        <v>0</v>
      </c>
      <c r="BA440">
        <f t="shared" si="345"/>
        <v>0</v>
      </c>
      <c r="BB440">
        <f t="shared" si="369"/>
        <v>0</v>
      </c>
      <c r="BD440">
        <f t="shared" si="346"/>
        <v>34</v>
      </c>
      <c r="BE440">
        <f t="shared" si="347"/>
        <v>5</v>
      </c>
      <c r="BF440">
        <f t="shared" si="370"/>
        <v>1.3557920589468697E-4</v>
      </c>
      <c r="BG440">
        <f>VLOOKUP(MIN(120,BH440),mortality!$B$4:$H$106,saving_model!BE440+2,FALSE)</f>
        <v>1.6257378252577616E-3</v>
      </c>
      <c r="BH440">
        <f t="shared" si="348"/>
        <v>54</v>
      </c>
      <c r="BI440" s="8">
        <f t="shared" si="371"/>
        <v>1.6821425527395739E-3</v>
      </c>
      <c r="BJ440" s="6">
        <f>VLOOKUP(saving_model!BD440,lapse!$B$4:$C$134,2,FALSE)</f>
        <v>0.02</v>
      </c>
      <c r="BL440">
        <f>discount_curve!K425</f>
        <v>0.63636798022622576</v>
      </c>
    </row>
    <row r="441" spans="1:64" x14ac:dyDescent="0.55000000000000004">
      <c r="A441">
        <f t="shared" si="372"/>
        <v>419</v>
      </c>
      <c r="B441" s="16">
        <f t="shared" ca="1" si="349"/>
        <v>0</v>
      </c>
      <c r="C441" s="16">
        <f t="shared" si="325"/>
        <v>0</v>
      </c>
      <c r="D441">
        <f t="shared" si="350"/>
        <v>0</v>
      </c>
      <c r="E441">
        <f t="shared" ca="1" si="351"/>
        <v>0</v>
      </c>
      <c r="F441" s="19">
        <f t="shared" si="352"/>
        <v>0</v>
      </c>
      <c r="G441">
        <f t="shared" si="326"/>
        <v>0</v>
      </c>
      <c r="H441">
        <f t="shared" si="327"/>
        <v>0</v>
      </c>
      <c r="I441" s="16">
        <f t="shared" si="353"/>
        <v>0</v>
      </c>
      <c r="J441" s="19">
        <f t="shared" si="354"/>
        <v>0</v>
      </c>
      <c r="K441" s="19"/>
      <c r="L441" s="16">
        <f t="shared" si="328"/>
        <v>0</v>
      </c>
      <c r="M441" s="16">
        <f t="shared" ca="1" si="329"/>
        <v>0</v>
      </c>
      <c r="N441" s="16">
        <f t="shared" si="330"/>
        <v>0</v>
      </c>
      <c r="O441" s="16">
        <f t="shared" si="323"/>
        <v>0</v>
      </c>
      <c r="P441" s="16">
        <f t="shared" si="324"/>
        <v>0</v>
      </c>
      <c r="Q441" s="16">
        <f t="shared" ca="1" si="331"/>
        <v>0</v>
      </c>
      <c r="R441">
        <f t="shared" si="332"/>
        <v>0</v>
      </c>
      <c r="S441" s="16">
        <f t="shared" si="333"/>
        <v>0</v>
      </c>
      <c r="T441" s="21">
        <f t="shared" si="334"/>
        <v>0</v>
      </c>
      <c r="U441" s="16">
        <f t="shared" ca="1" si="335"/>
        <v>0</v>
      </c>
      <c r="V441" s="21">
        <f t="shared" ca="1" si="336"/>
        <v>0</v>
      </c>
      <c r="W441" s="16"/>
      <c r="X441" s="16">
        <f t="shared" si="355"/>
        <v>0</v>
      </c>
      <c r="Y441" s="16">
        <f t="shared" si="322"/>
        <v>0</v>
      </c>
      <c r="Z441" s="19">
        <f t="shared" si="337"/>
        <v>0</v>
      </c>
      <c r="AA441" s="15">
        <f t="shared" si="356"/>
        <v>0</v>
      </c>
      <c r="AB441" s="15">
        <f t="shared" si="357"/>
        <v>0</v>
      </c>
      <c r="AC441" s="15">
        <f t="shared" si="358"/>
        <v>0</v>
      </c>
      <c r="AD441" s="15">
        <f t="shared" si="359"/>
        <v>0</v>
      </c>
      <c r="AE441" s="15">
        <f t="shared" si="360"/>
        <v>0</v>
      </c>
      <c r="AF441" s="19">
        <f t="shared" si="361"/>
        <v>0</v>
      </c>
      <c r="AG441" s="20">
        <f t="shared" si="362"/>
        <v>0</v>
      </c>
      <c r="AH441" s="20"/>
      <c r="AI441" s="16">
        <f t="shared" si="338"/>
        <v>0</v>
      </c>
      <c r="AJ441" s="16">
        <f t="shared" si="374"/>
        <v>0</v>
      </c>
      <c r="AK441" s="16">
        <f t="shared" si="363"/>
        <v>0</v>
      </c>
      <c r="AL441" s="16">
        <f t="shared" ca="1" si="364"/>
        <v>0</v>
      </c>
      <c r="AM441" s="17">
        <f ca="1">IF($F$13,OFFSET(product_specs!$I$5,MIN(10,saving_model!BD441),saving_model!$F$15),0)</f>
        <v>0</v>
      </c>
      <c r="AN441" s="16">
        <f t="shared" si="339"/>
        <v>0</v>
      </c>
      <c r="AO441" s="16">
        <f t="shared" si="373"/>
        <v>0</v>
      </c>
      <c r="AP441" s="16">
        <f t="shared" si="340"/>
        <v>0</v>
      </c>
      <c r="AQ441" s="16">
        <f t="shared" si="365"/>
        <v>0</v>
      </c>
      <c r="AR441" s="16">
        <f t="shared" si="366"/>
        <v>0</v>
      </c>
      <c r="AS441" s="15">
        <f t="shared" si="341"/>
        <v>0</v>
      </c>
      <c r="AT441" s="24">
        <f t="shared" si="342"/>
        <v>0</v>
      </c>
      <c r="AU441" s="15">
        <f t="shared" si="367"/>
        <v>0</v>
      </c>
      <c r="AV441" s="22">
        <f>return!Q425</f>
        <v>2.0273480053978332E-3</v>
      </c>
      <c r="AW441" s="7">
        <f t="shared" si="343"/>
        <v>1.4154286040560229</v>
      </c>
      <c r="AX441" s="7"/>
      <c r="AY441">
        <f t="shared" si="368"/>
        <v>0</v>
      </c>
      <c r="AZ441">
        <f t="shared" si="344"/>
        <v>0</v>
      </c>
      <c r="BA441">
        <f t="shared" si="345"/>
        <v>0</v>
      </c>
      <c r="BB441">
        <f t="shared" si="369"/>
        <v>0</v>
      </c>
      <c r="BD441">
        <f t="shared" si="346"/>
        <v>34</v>
      </c>
      <c r="BE441">
        <f t="shared" si="347"/>
        <v>5</v>
      </c>
      <c r="BF441">
        <f t="shared" si="370"/>
        <v>1.3557920589468697E-4</v>
      </c>
      <c r="BG441">
        <f>VLOOKUP(MIN(120,BH441),mortality!$B$4:$H$106,saving_model!BE441+2,FALSE)</f>
        <v>1.6257378252577616E-3</v>
      </c>
      <c r="BH441">
        <f t="shared" si="348"/>
        <v>54</v>
      </c>
      <c r="BI441" s="8">
        <f t="shared" si="371"/>
        <v>1.6821425527395739E-3</v>
      </c>
      <c r="BJ441" s="6">
        <f>VLOOKUP(saving_model!BD441,lapse!$B$4:$C$134,2,FALSE)</f>
        <v>0.02</v>
      </c>
      <c r="BL441">
        <f>discount_curve!K426</f>
        <v>0.63568025517836835</v>
      </c>
    </row>
    <row r="442" spans="1:64" x14ac:dyDescent="0.55000000000000004">
      <c r="A442">
        <f t="shared" si="372"/>
        <v>420</v>
      </c>
      <c r="B442" s="16">
        <f t="shared" ca="1" si="349"/>
        <v>0</v>
      </c>
      <c r="C442" s="16">
        <f t="shared" si="325"/>
        <v>0</v>
      </c>
      <c r="D442">
        <f t="shared" si="350"/>
        <v>0</v>
      </c>
      <c r="E442">
        <f t="shared" ca="1" si="351"/>
        <v>0</v>
      </c>
      <c r="F442" s="19">
        <f t="shared" si="352"/>
        <v>0</v>
      </c>
      <c r="G442">
        <f t="shared" si="326"/>
        <v>0</v>
      </c>
      <c r="H442">
        <f t="shared" si="327"/>
        <v>0</v>
      </c>
      <c r="I442" s="16">
        <f t="shared" si="353"/>
        <v>0</v>
      </c>
      <c r="J442" s="19">
        <f t="shared" si="354"/>
        <v>0</v>
      </c>
      <c r="K442" s="19"/>
      <c r="L442" s="16">
        <f t="shared" si="328"/>
        <v>0</v>
      </c>
      <c r="M442" s="16">
        <f t="shared" ca="1" si="329"/>
        <v>0</v>
      </c>
      <c r="N442" s="16">
        <f t="shared" si="330"/>
        <v>0</v>
      </c>
      <c r="O442" s="16">
        <f t="shared" si="323"/>
        <v>0</v>
      </c>
      <c r="P442" s="16">
        <f t="shared" si="324"/>
        <v>0</v>
      </c>
      <c r="Q442" s="16">
        <f t="shared" ca="1" si="331"/>
        <v>0</v>
      </c>
      <c r="R442">
        <f t="shared" si="332"/>
        <v>0</v>
      </c>
      <c r="S442" s="16">
        <f t="shared" si="333"/>
        <v>0</v>
      </c>
      <c r="T442" s="21">
        <f t="shared" si="334"/>
        <v>0</v>
      </c>
      <c r="U442" s="16">
        <f t="shared" ca="1" si="335"/>
        <v>0</v>
      </c>
      <c r="V442" s="21">
        <f t="shared" ca="1" si="336"/>
        <v>0</v>
      </c>
      <c r="W442" s="16"/>
      <c r="X442" s="16">
        <f t="shared" si="355"/>
        <v>0</v>
      </c>
      <c r="Y442" s="16">
        <f t="shared" si="322"/>
        <v>0</v>
      </c>
      <c r="Z442" s="19">
        <f t="shared" si="337"/>
        <v>0</v>
      </c>
      <c r="AA442" s="15">
        <f t="shared" si="356"/>
        <v>0</v>
      </c>
      <c r="AB442" s="15">
        <f t="shared" si="357"/>
        <v>0</v>
      </c>
      <c r="AC442" s="15">
        <f t="shared" si="358"/>
        <v>0</v>
      </c>
      <c r="AD442" s="15">
        <f t="shared" si="359"/>
        <v>0</v>
      </c>
      <c r="AE442" s="15">
        <f t="shared" si="360"/>
        <v>0</v>
      </c>
      <c r="AF442" s="19">
        <f t="shared" si="361"/>
        <v>0</v>
      </c>
      <c r="AG442" s="20">
        <f t="shared" si="362"/>
        <v>0</v>
      </c>
      <c r="AH442" s="20"/>
      <c r="AI442" s="16">
        <f t="shared" si="338"/>
        <v>0</v>
      </c>
      <c r="AJ442" s="16">
        <f t="shared" si="374"/>
        <v>0</v>
      </c>
      <c r="AK442" s="16">
        <f t="shared" si="363"/>
        <v>0</v>
      </c>
      <c r="AL442" s="16">
        <f t="shared" ca="1" si="364"/>
        <v>0</v>
      </c>
      <c r="AM442" s="17">
        <f ca="1">IF($F$13,OFFSET(product_specs!$I$5,MIN(10,saving_model!BD442),saving_model!$F$15),0)</f>
        <v>0</v>
      </c>
      <c r="AN442" s="16">
        <f t="shared" si="339"/>
        <v>0</v>
      </c>
      <c r="AO442" s="16">
        <f t="shared" si="373"/>
        <v>0</v>
      </c>
      <c r="AP442" s="16">
        <f t="shared" si="340"/>
        <v>0</v>
      </c>
      <c r="AQ442" s="16">
        <f t="shared" si="365"/>
        <v>0</v>
      </c>
      <c r="AR442" s="16">
        <f t="shared" si="366"/>
        <v>0</v>
      </c>
      <c r="AS442" s="15">
        <f t="shared" si="341"/>
        <v>0</v>
      </c>
      <c r="AT442" s="24">
        <f t="shared" si="342"/>
        <v>0</v>
      </c>
      <c r="AU442" s="15">
        <f t="shared" si="367"/>
        <v>0</v>
      </c>
      <c r="AV442" s="22">
        <f>return!Q426</f>
        <v>4.9420675634641587E-3</v>
      </c>
      <c r="AW442" s="7">
        <f t="shared" si="343"/>
        <v>1.4166027560312231</v>
      </c>
      <c r="AX442" s="7"/>
      <c r="AY442">
        <f t="shared" si="368"/>
        <v>0</v>
      </c>
      <c r="AZ442">
        <f t="shared" si="344"/>
        <v>0</v>
      </c>
      <c r="BA442">
        <f t="shared" si="345"/>
        <v>0</v>
      </c>
      <c r="BB442">
        <f t="shared" si="369"/>
        <v>0</v>
      </c>
      <c r="BD442">
        <f t="shared" si="346"/>
        <v>35</v>
      </c>
      <c r="BE442">
        <f t="shared" si="347"/>
        <v>5</v>
      </c>
      <c r="BF442">
        <f t="shared" si="370"/>
        <v>1.4493629226119964E-4</v>
      </c>
      <c r="BG442">
        <f>VLOOKUP(MIN(120,BH442),mortality!$B$4:$H$106,saving_model!BE442+2,FALSE)</f>
        <v>1.737849745827682E-3</v>
      </c>
      <c r="BH442">
        <f t="shared" si="348"/>
        <v>55</v>
      </c>
      <c r="BI442" s="8">
        <f t="shared" si="371"/>
        <v>1.6821425527395739E-3</v>
      </c>
      <c r="BJ442" s="6">
        <f>VLOOKUP(saving_model!BD442,lapse!$B$4:$C$134,2,FALSE)</f>
        <v>0.02</v>
      </c>
      <c r="BL442">
        <f>discount_curve!K427</f>
        <v>0.63741120384406302</v>
      </c>
    </row>
    <row r="443" spans="1:64" x14ac:dyDescent="0.55000000000000004">
      <c r="A443">
        <f t="shared" si="372"/>
        <v>421</v>
      </c>
      <c r="B443" s="16">
        <f t="shared" ca="1" si="349"/>
        <v>0</v>
      </c>
      <c r="C443" s="16">
        <f t="shared" si="325"/>
        <v>0</v>
      </c>
      <c r="D443">
        <f t="shared" si="350"/>
        <v>0</v>
      </c>
      <c r="E443">
        <f t="shared" ca="1" si="351"/>
        <v>0</v>
      </c>
      <c r="F443" s="19">
        <f t="shared" si="352"/>
        <v>0</v>
      </c>
      <c r="G443">
        <f t="shared" si="326"/>
        <v>0</v>
      </c>
      <c r="H443">
        <f t="shared" si="327"/>
        <v>0</v>
      </c>
      <c r="I443" s="16">
        <f t="shared" si="353"/>
        <v>0</v>
      </c>
      <c r="J443" s="19">
        <f t="shared" si="354"/>
        <v>0</v>
      </c>
      <c r="K443" s="19"/>
      <c r="L443" s="16">
        <f t="shared" si="328"/>
        <v>0</v>
      </c>
      <c r="M443" s="16">
        <f t="shared" ca="1" si="329"/>
        <v>0</v>
      </c>
      <c r="N443" s="16">
        <f t="shared" si="330"/>
        <v>0</v>
      </c>
      <c r="O443" s="16">
        <f t="shared" si="323"/>
        <v>0</v>
      </c>
      <c r="P443" s="16">
        <f t="shared" si="324"/>
        <v>0</v>
      </c>
      <c r="Q443" s="16">
        <f t="shared" ca="1" si="331"/>
        <v>0</v>
      </c>
      <c r="R443">
        <f t="shared" si="332"/>
        <v>0</v>
      </c>
      <c r="S443" s="16">
        <f t="shared" si="333"/>
        <v>0</v>
      </c>
      <c r="T443" s="21">
        <f t="shared" si="334"/>
        <v>0</v>
      </c>
      <c r="U443" s="16">
        <f t="shared" ca="1" si="335"/>
        <v>0</v>
      </c>
      <c r="V443" s="21">
        <f t="shared" ca="1" si="336"/>
        <v>0</v>
      </c>
      <c r="W443" s="16"/>
      <c r="X443" s="16">
        <f t="shared" si="355"/>
        <v>0</v>
      </c>
      <c r="Y443" s="16">
        <f t="shared" si="322"/>
        <v>0</v>
      </c>
      <c r="Z443" s="19">
        <f t="shared" si="337"/>
        <v>0</v>
      </c>
      <c r="AA443" s="15">
        <f t="shared" si="356"/>
        <v>0</v>
      </c>
      <c r="AB443" s="15">
        <f t="shared" si="357"/>
        <v>0</v>
      </c>
      <c r="AC443" s="15">
        <f t="shared" si="358"/>
        <v>0</v>
      </c>
      <c r="AD443" s="15">
        <f t="shared" si="359"/>
        <v>0</v>
      </c>
      <c r="AE443" s="15">
        <f t="shared" si="360"/>
        <v>0</v>
      </c>
      <c r="AF443" s="19">
        <f t="shared" si="361"/>
        <v>0</v>
      </c>
      <c r="AG443" s="20">
        <f t="shared" si="362"/>
        <v>0</v>
      </c>
      <c r="AH443" s="20"/>
      <c r="AI443" s="16">
        <f t="shared" si="338"/>
        <v>0</v>
      </c>
      <c r="AJ443" s="16">
        <f t="shared" si="374"/>
        <v>0</v>
      </c>
      <c r="AK443" s="16">
        <f t="shared" si="363"/>
        <v>0</v>
      </c>
      <c r="AL443" s="16">
        <f t="shared" ca="1" si="364"/>
        <v>0</v>
      </c>
      <c r="AM443" s="17">
        <f ca="1">IF($F$13,OFFSET(product_specs!$I$5,MIN(10,saving_model!BD443),saving_model!$F$15),0)</f>
        <v>0</v>
      </c>
      <c r="AN443" s="16">
        <f t="shared" si="339"/>
        <v>0</v>
      </c>
      <c r="AO443" s="16">
        <f t="shared" si="373"/>
        <v>0</v>
      </c>
      <c r="AP443" s="16">
        <f t="shared" si="340"/>
        <v>0</v>
      </c>
      <c r="AQ443" s="16">
        <f t="shared" si="365"/>
        <v>0</v>
      </c>
      <c r="AR443" s="16">
        <f t="shared" si="366"/>
        <v>0</v>
      </c>
      <c r="AS443" s="15">
        <f t="shared" si="341"/>
        <v>0</v>
      </c>
      <c r="AT443" s="24">
        <f t="shared" si="342"/>
        <v>0</v>
      </c>
      <c r="AU443" s="15">
        <f t="shared" si="367"/>
        <v>0</v>
      </c>
      <c r="AV443" s="22">
        <f>return!Q427</f>
        <v>3.1497840756893547E-2</v>
      </c>
      <c r="AW443" s="7">
        <f t="shared" si="343"/>
        <v>1.4177778820102389</v>
      </c>
      <c r="AX443" s="7"/>
      <c r="AY443">
        <f t="shared" si="368"/>
        <v>0</v>
      </c>
      <c r="AZ443">
        <f t="shared" si="344"/>
        <v>0</v>
      </c>
      <c r="BA443">
        <f t="shared" si="345"/>
        <v>0</v>
      </c>
      <c r="BB443">
        <f t="shared" si="369"/>
        <v>0</v>
      </c>
      <c r="BD443">
        <f t="shared" si="346"/>
        <v>35</v>
      </c>
      <c r="BE443">
        <f t="shared" si="347"/>
        <v>5</v>
      </c>
      <c r="BF443">
        <f t="shared" si="370"/>
        <v>1.4493629226119964E-4</v>
      </c>
      <c r="BG443">
        <f>VLOOKUP(MIN(120,BH443),mortality!$B$4:$H$106,saving_model!BE443+2,FALSE)</f>
        <v>1.737849745827682E-3</v>
      </c>
      <c r="BH443">
        <f t="shared" si="348"/>
        <v>55</v>
      </c>
      <c r="BI443" s="8">
        <f t="shared" si="371"/>
        <v>1.6821425527395739E-3</v>
      </c>
      <c r="BJ443" s="6">
        <f>VLOOKUP(saving_model!BD443,lapse!$B$4:$C$134,2,FALSE)</f>
        <v>0.02</v>
      </c>
      <c r="BL443">
        <f>discount_curve!K428</f>
        <v>0.63672811309772226</v>
      </c>
    </row>
    <row r="444" spans="1:64" x14ac:dyDescent="0.55000000000000004">
      <c r="A444">
        <f t="shared" si="372"/>
        <v>422</v>
      </c>
      <c r="B444" s="16">
        <f t="shared" ca="1" si="349"/>
        <v>0</v>
      </c>
      <c r="C444" s="16">
        <f t="shared" si="325"/>
        <v>0</v>
      </c>
      <c r="D444">
        <f t="shared" si="350"/>
        <v>0</v>
      </c>
      <c r="E444">
        <f t="shared" ca="1" si="351"/>
        <v>0</v>
      </c>
      <c r="F444" s="19">
        <f t="shared" si="352"/>
        <v>0</v>
      </c>
      <c r="G444">
        <f t="shared" si="326"/>
        <v>0</v>
      </c>
      <c r="H444">
        <f t="shared" si="327"/>
        <v>0</v>
      </c>
      <c r="I444" s="16">
        <f t="shared" si="353"/>
        <v>0</v>
      </c>
      <c r="J444" s="19">
        <f t="shared" si="354"/>
        <v>0</v>
      </c>
      <c r="K444" s="19"/>
      <c r="L444" s="16">
        <f t="shared" si="328"/>
        <v>0</v>
      </c>
      <c r="M444" s="16">
        <f t="shared" ca="1" si="329"/>
        <v>0</v>
      </c>
      <c r="N444" s="16">
        <f t="shared" si="330"/>
        <v>0</v>
      </c>
      <c r="O444" s="16">
        <f t="shared" si="323"/>
        <v>0</v>
      </c>
      <c r="P444" s="16">
        <f t="shared" si="324"/>
        <v>0</v>
      </c>
      <c r="Q444" s="16">
        <f t="shared" ca="1" si="331"/>
        <v>0</v>
      </c>
      <c r="R444">
        <f t="shared" si="332"/>
        <v>0</v>
      </c>
      <c r="S444" s="16">
        <f t="shared" si="333"/>
        <v>0</v>
      </c>
      <c r="T444" s="21">
        <f t="shared" si="334"/>
        <v>0</v>
      </c>
      <c r="U444" s="16">
        <f t="shared" ca="1" si="335"/>
        <v>0</v>
      </c>
      <c r="V444" s="21">
        <f t="shared" ca="1" si="336"/>
        <v>0</v>
      </c>
      <c r="W444" s="16"/>
      <c r="X444" s="16">
        <f t="shared" si="355"/>
        <v>0</v>
      </c>
      <c r="Y444" s="16">
        <f t="shared" si="322"/>
        <v>0</v>
      </c>
      <c r="Z444" s="19">
        <f t="shared" si="337"/>
        <v>0</v>
      </c>
      <c r="AA444" s="15">
        <f t="shared" si="356"/>
        <v>0</v>
      </c>
      <c r="AB444" s="15">
        <f t="shared" si="357"/>
        <v>0</v>
      </c>
      <c r="AC444" s="15">
        <f t="shared" si="358"/>
        <v>0</v>
      </c>
      <c r="AD444" s="15">
        <f t="shared" si="359"/>
        <v>0</v>
      </c>
      <c r="AE444" s="15">
        <f t="shared" si="360"/>
        <v>0</v>
      </c>
      <c r="AF444" s="19">
        <f t="shared" si="361"/>
        <v>0</v>
      </c>
      <c r="AG444" s="20">
        <f t="shared" si="362"/>
        <v>0</v>
      </c>
      <c r="AH444" s="20"/>
      <c r="AI444" s="16">
        <f t="shared" si="338"/>
        <v>0</v>
      </c>
      <c r="AJ444" s="16">
        <f t="shared" si="374"/>
        <v>0</v>
      </c>
      <c r="AK444" s="16">
        <f t="shared" si="363"/>
        <v>0</v>
      </c>
      <c r="AL444" s="16">
        <f t="shared" ca="1" si="364"/>
        <v>0</v>
      </c>
      <c r="AM444" s="17">
        <f ca="1">IF($F$13,OFFSET(product_specs!$I$5,MIN(10,saving_model!BD444),saving_model!$F$15),0)</f>
        <v>0</v>
      </c>
      <c r="AN444" s="16">
        <f t="shared" si="339"/>
        <v>0</v>
      </c>
      <c r="AO444" s="16">
        <f t="shared" si="373"/>
        <v>0</v>
      </c>
      <c r="AP444" s="16">
        <f t="shared" si="340"/>
        <v>0</v>
      </c>
      <c r="AQ444" s="16">
        <f t="shared" si="365"/>
        <v>0</v>
      </c>
      <c r="AR444" s="16">
        <f t="shared" si="366"/>
        <v>0</v>
      </c>
      <c r="AS444" s="15">
        <f t="shared" si="341"/>
        <v>0</v>
      </c>
      <c r="AT444" s="24">
        <f t="shared" si="342"/>
        <v>0</v>
      </c>
      <c r="AU444" s="15">
        <f t="shared" si="367"/>
        <v>0</v>
      </c>
      <c r="AV444" s="22">
        <f>return!Q428</f>
        <v>3.4225781341428174E-2</v>
      </c>
      <c r="AW444" s="7">
        <f t="shared" si="343"/>
        <v>1.4189539828010433</v>
      </c>
      <c r="AX444" s="7"/>
      <c r="AY444">
        <f t="shared" si="368"/>
        <v>0</v>
      </c>
      <c r="AZ444">
        <f t="shared" si="344"/>
        <v>0</v>
      </c>
      <c r="BA444">
        <f t="shared" si="345"/>
        <v>0</v>
      </c>
      <c r="BB444">
        <f t="shared" si="369"/>
        <v>0</v>
      </c>
      <c r="BD444">
        <f t="shared" si="346"/>
        <v>35</v>
      </c>
      <c r="BE444">
        <f t="shared" si="347"/>
        <v>5</v>
      </c>
      <c r="BF444">
        <f t="shared" si="370"/>
        <v>1.4493629226119964E-4</v>
      </c>
      <c r="BG444">
        <f>VLOOKUP(MIN(120,BH444),mortality!$B$4:$H$106,saving_model!BE444+2,FALSE)</f>
        <v>1.737849745827682E-3</v>
      </c>
      <c r="BH444">
        <f t="shared" si="348"/>
        <v>55</v>
      </c>
      <c r="BI444" s="8">
        <f t="shared" si="371"/>
        <v>1.6821425527395739E-3</v>
      </c>
      <c r="BJ444" s="6">
        <f>VLOOKUP(saving_model!BD444,lapse!$B$4:$C$134,2,FALSE)</f>
        <v>0.02</v>
      </c>
      <c r="BL444">
        <f>discount_curve!K429</f>
        <v>0.63604575439525679</v>
      </c>
    </row>
    <row r="445" spans="1:64" x14ac:dyDescent="0.55000000000000004">
      <c r="A445">
        <f t="shared" si="372"/>
        <v>423</v>
      </c>
      <c r="B445" s="16">
        <f t="shared" ca="1" si="349"/>
        <v>0</v>
      </c>
      <c r="C445" s="16">
        <f t="shared" si="325"/>
        <v>0</v>
      </c>
      <c r="D445">
        <f t="shared" si="350"/>
        <v>0</v>
      </c>
      <c r="E445">
        <f t="shared" ca="1" si="351"/>
        <v>0</v>
      </c>
      <c r="F445" s="19">
        <f t="shared" si="352"/>
        <v>0</v>
      </c>
      <c r="G445">
        <f t="shared" si="326"/>
        <v>0</v>
      </c>
      <c r="H445">
        <f t="shared" si="327"/>
        <v>0</v>
      </c>
      <c r="I445" s="16">
        <f t="shared" si="353"/>
        <v>0</v>
      </c>
      <c r="J445" s="19">
        <f t="shared" si="354"/>
        <v>0</v>
      </c>
      <c r="K445" s="19"/>
      <c r="L445" s="16">
        <f t="shared" si="328"/>
        <v>0</v>
      </c>
      <c r="M445" s="16">
        <f t="shared" ca="1" si="329"/>
        <v>0</v>
      </c>
      <c r="N445" s="16">
        <f t="shared" si="330"/>
        <v>0</v>
      </c>
      <c r="O445" s="16">
        <f t="shared" si="323"/>
        <v>0</v>
      </c>
      <c r="P445" s="16">
        <f t="shared" si="324"/>
        <v>0</v>
      </c>
      <c r="Q445" s="16">
        <f t="shared" ca="1" si="331"/>
        <v>0</v>
      </c>
      <c r="R445">
        <f t="shared" si="332"/>
        <v>0</v>
      </c>
      <c r="S445" s="16">
        <f t="shared" si="333"/>
        <v>0</v>
      </c>
      <c r="T445" s="21">
        <f t="shared" si="334"/>
        <v>0</v>
      </c>
      <c r="U445" s="16">
        <f t="shared" ca="1" si="335"/>
        <v>0</v>
      </c>
      <c r="V445" s="21">
        <f t="shared" ca="1" si="336"/>
        <v>0</v>
      </c>
      <c r="W445" s="16"/>
      <c r="X445" s="16">
        <f t="shared" si="355"/>
        <v>0</v>
      </c>
      <c r="Y445" s="16">
        <f t="shared" si="322"/>
        <v>0</v>
      </c>
      <c r="Z445" s="19">
        <f t="shared" si="337"/>
        <v>0</v>
      </c>
      <c r="AA445" s="15">
        <f t="shared" si="356"/>
        <v>0</v>
      </c>
      <c r="AB445" s="15">
        <f t="shared" si="357"/>
        <v>0</v>
      </c>
      <c r="AC445" s="15">
        <f t="shared" si="358"/>
        <v>0</v>
      </c>
      <c r="AD445" s="15">
        <f t="shared" si="359"/>
        <v>0</v>
      </c>
      <c r="AE445" s="15">
        <f t="shared" si="360"/>
        <v>0</v>
      </c>
      <c r="AF445" s="19">
        <f t="shared" si="361"/>
        <v>0</v>
      </c>
      <c r="AG445" s="20">
        <f t="shared" si="362"/>
        <v>0</v>
      </c>
      <c r="AH445" s="20"/>
      <c r="AI445" s="16">
        <f t="shared" si="338"/>
        <v>0</v>
      </c>
      <c r="AJ445" s="16">
        <f t="shared" si="374"/>
        <v>0</v>
      </c>
      <c r="AK445" s="16">
        <f t="shared" si="363"/>
        <v>0</v>
      </c>
      <c r="AL445" s="16">
        <f t="shared" ca="1" si="364"/>
        <v>0</v>
      </c>
      <c r="AM445" s="17">
        <f ca="1">IF($F$13,OFFSET(product_specs!$I$5,MIN(10,saving_model!BD445),saving_model!$F$15),0)</f>
        <v>0</v>
      </c>
      <c r="AN445" s="16">
        <f t="shared" si="339"/>
        <v>0</v>
      </c>
      <c r="AO445" s="16">
        <f t="shared" si="373"/>
        <v>0</v>
      </c>
      <c r="AP445" s="16">
        <f t="shared" si="340"/>
        <v>0</v>
      </c>
      <c r="AQ445" s="16">
        <f t="shared" si="365"/>
        <v>0</v>
      </c>
      <c r="AR445" s="16">
        <f t="shared" si="366"/>
        <v>0</v>
      </c>
      <c r="AS445" s="15">
        <f t="shared" si="341"/>
        <v>0</v>
      </c>
      <c r="AT445" s="24">
        <f t="shared" si="342"/>
        <v>0</v>
      </c>
      <c r="AU445" s="15">
        <f t="shared" si="367"/>
        <v>0</v>
      </c>
      <c r="AV445" s="22">
        <f>return!Q429</f>
        <v>-7.8108198881180479E-3</v>
      </c>
      <c r="AW445" s="7">
        <f t="shared" si="343"/>
        <v>1.42013105921228</v>
      </c>
      <c r="AX445" s="7"/>
      <c r="AY445">
        <f t="shared" si="368"/>
        <v>0</v>
      </c>
      <c r="AZ445">
        <f t="shared" si="344"/>
        <v>0</v>
      </c>
      <c r="BA445">
        <f t="shared" si="345"/>
        <v>0</v>
      </c>
      <c r="BB445">
        <f t="shared" si="369"/>
        <v>0</v>
      </c>
      <c r="BD445">
        <f t="shared" si="346"/>
        <v>35</v>
      </c>
      <c r="BE445">
        <f t="shared" si="347"/>
        <v>5</v>
      </c>
      <c r="BF445">
        <f t="shared" si="370"/>
        <v>1.4493629226119964E-4</v>
      </c>
      <c r="BG445">
        <f>VLOOKUP(MIN(120,BH445),mortality!$B$4:$H$106,saving_model!BE445+2,FALSE)</f>
        <v>1.737849745827682E-3</v>
      </c>
      <c r="BH445">
        <f t="shared" si="348"/>
        <v>55</v>
      </c>
      <c r="BI445" s="8">
        <f t="shared" si="371"/>
        <v>1.6821425527395739E-3</v>
      </c>
      <c r="BJ445" s="6">
        <f>VLOOKUP(saving_model!BD445,lapse!$B$4:$C$134,2,FALSE)</f>
        <v>0.02</v>
      </c>
      <c r="BL445">
        <f>discount_curve!K430</f>
        <v>0.63536412695216105</v>
      </c>
    </row>
    <row r="446" spans="1:64" x14ac:dyDescent="0.55000000000000004">
      <c r="A446">
        <f t="shared" si="372"/>
        <v>424</v>
      </c>
      <c r="B446" s="16">
        <f t="shared" ca="1" si="349"/>
        <v>0</v>
      </c>
      <c r="C446" s="16">
        <f t="shared" si="325"/>
        <v>0</v>
      </c>
      <c r="D446">
        <f t="shared" si="350"/>
        <v>0</v>
      </c>
      <c r="E446">
        <f t="shared" ca="1" si="351"/>
        <v>0</v>
      </c>
      <c r="F446" s="19">
        <f t="shared" si="352"/>
        <v>0</v>
      </c>
      <c r="G446">
        <f t="shared" si="326"/>
        <v>0</v>
      </c>
      <c r="H446">
        <f t="shared" si="327"/>
        <v>0</v>
      </c>
      <c r="I446" s="16">
        <f t="shared" si="353"/>
        <v>0</v>
      </c>
      <c r="J446" s="19">
        <f t="shared" si="354"/>
        <v>0</v>
      </c>
      <c r="K446" s="19"/>
      <c r="L446" s="16">
        <f t="shared" si="328"/>
        <v>0</v>
      </c>
      <c r="M446" s="16">
        <f t="shared" ca="1" si="329"/>
        <v>0</v>
      </c>
      <c r="N446" s="16">
        <f t="shared" si="330"/>
        <v>0</v>
      </c>
      <c r="O446" s="16">
        <f t="shared" si="323"/>
        <v>0</v>
      </c>
      <c r="P446" s="16">
        <f t="shared" si="324"/>
        <v>0</v>
      </c>
      <c r="Q446" s="16">
        <f t="shared" ca="1" si="331"/>
        <v>0</v>
      </c>
      <c r="R446">
        <f t="shared" si="332"/>
        <v>0</v>
      </c>
      <c r="S446" s="16">
        <f t="shared" si="333"/>
        <v>0</v>
      </c>
      <c r="T446" s="21">
        <f t="shared" si="334"/>
        <v>0</v>
      </c>
      <c r="U446" s="16">
        <f t="shared" ca="1" si="335"/>
        <v>0</v>
      </c>
      <c r="V446" s="21">
        <f t="shared" ca="1" si="336"/>
        <v>0</v>
      </c>
      <c r="W446" s="16"/>
      <c r="X446" s="16">
        <f t="shared" si="355"/>
        <v>0</v>
      </c>
      <c r="Y446" s="16">
        <f t="shared" si="322"/>
        <v>0</v>
      </c>
      <c r="Z446" s="19">
        <f t="shared" si="337"/>
        <v>0</v>
      </c>
      <c r="AA446" s="15">
        <f t="shared" si="356"/>
        <v>0</v>
      </c>
      <c r="AB446" s="15">
        <f t="shared" si="357"/>
        <v>0</v>
      </c>
      <c r="AC446" s="15">
        <f t="shared" si="358"/>
        <v>0</v>
      </c>
      <c r="AD446" s="15">
        <f t="shared" si="359"/>
        <v>0</v>
      </c>
      <c r="AE446" s="15">
        <f t="shared" si="360"/>
        <v>0</v>
      </c>
      <c r="AF446" s="19">
        <f t="shared" si="361"/>
        <v>0</v>
      </c>
      <c r="AG446" s="20">
        <f t="shared" si="362"/>
        <v>0</v>
      </c>
      <c r="AH446" s="20"/>
      <c r="AI446" s="16">
        <f t="shared" si="338"/>
        <v>0</v>
      </c>
      <c r="AJ446" s="16">
        <f t="shared" si="374"/>
        <v>0</v>
      </c>
      <c r="AK446" s="16">
        <f t="shared" si="363"/>
        <v>0</v>
      </c>
      <c r="AL446" s="16">
        <f t="shared" ca="1" si="364"/>
        <v>0</v>
      </c>
      <c r="AM446" s="17">
        <f ca="1">IF($F$13,OFFSET(product_specs!$I$5,MIN(10,saving_model!BD446),saving_model!$F$15),0)</f>
        <v>0</v>
      </c>
      <c r="AN446" s="16">
        <f t="shared" si="339"/>
        <v>0</v>
      </c>
      <c r="AO446" s="16">
        <f t="shared" si="373"/>
        <v>0</v>
      </c>
      <c r="AP446" s="16">
        <f t="shared" si="340"/>
        <v>0</v>
      </c>
      <c r="AQ446" s="16">
        <f t="shared" si="365"/>
        <v>0</v>
      </c>
      <c r="AR446" s="16">
        <f t="shared" si="366"/>
        <v>0</v>
      </c>
      <c r="AS446" s="15">
        <f t="shared" si="341"/>
        <v>0</v>
      </c>
      <c r="AT446" s="24">
        <f t="shared" si="342"/>
        <v>0</v>
      </c>
      <c r="AU446" s="15">
        <f t="shared" si="367"/>
        <v>0</v>
      </c>
      <c r="AV446" s="22">
        <f>return!Q430</f>
        <v>9.1343441275635318E-3</v>
      </c>
      <c r="AW446" s="7">
        <f t="shared" si="343"/>
        <v>1.4213091120532633</v>
      </c>
      <c r="AX446" s="7"/>
      <c r="AY446">
        <f t="shared" si="368"/>
        <v>0</v>
      </c>
      <c r="AZ446">
        <f t="shared" si="344"/>
        <v>0</v>
      </c>
      <c r="BA446">
        <f t="shared" si="345"/>
        <v>0</v>
      </c>
      <c r="BB446">
        <f t="shared" si="369"/>
        <v>0</v>
      </c>
      <c r="BD446">
        <f t="shared" si="346"/>
        <v>35</v>
      </c>
      <c r="BE446">
        <f t="shared" si="347"/>
        <v>5</v>
      </c>
      <c r="BF446">
        <f t="shared" si="370"/>
        <v>1.4493629226119964E-4</v>
      </c>
      <c r="BG446">
        <f>VLOOKUP(MIN(120,BH446),mortality!$B$4:$H$106,saving_model!BE446+2,FALSE)</f>
        <v>1.737849745827682E-3</v>
      </c>
      <c r="BH446">
        <f t="shared" si="348"/>
        <v>55</v>
      </c>
      <c r="BI446" s="8">
        <f t="shared" si="371"/>
        <v>1.6821425527395739E-3</v>
      </c>
      <c r="BJ446" s="6">
        <f>VLOOKUP(saving_model!BD446,lapse!$B$4:$C$134,2,FALSE)</f>
        <v>0.02</v>
      </c>
      <c r="BL446">
        <f>discount_curve!K431</f>
        <v>0.63468322998477078</v>
      </c>
    </row>
    <row r="447" spans="1:64" x14ac:dyDescent="0.55000000000000004">
      <c r="A447">
        <f t="shared" si="372"/>
        <v>425</v>
      </c>
      <c r="B447" s="16">
        <f t="shared" ca="1" si="349"/>
        <v>0</v>
      </c>
      <c r="C447" s="16">
        <f t="shared" si="325"/>
        <v>0</v>
      </c>
      <c r="D447">
        <f t="shared" si="350"/>
        <v>0</v>
      </c>
      <c r="E447">
        <f t="shared" ca="1" si="351"/>
        <v>0</v>
      </c>
      <c r="F447" s="19">
        <f t="shared" si="352"/>
        <v>0</v>
      </c>
      <c r="G447">
        <f t="shared" si="326"/>
        <v>0</v>
      </c>
      <c r="H447">
        <f t="shared" si="327"/>
        <v>0</v>
      </c>
      <c r="I447" s="16">
        <f t="shared" si="353"/>
        <v>0</v>
      </c>
      <c r="J447" s="19">
        <f t="shared" si="354"/>
        <v>0</v>
      </c>
      <c r="K447" s="19"/>
      <c r="L447" s="16">
        <f t="shared" si="328"/>
        <v>0</v>
      </c>
      <c r="M447" s="16">
        <f t="shared" ca="1" si="329"/>
        <v>0</v>
      </c>
      <c r="N447" s="16">
        <f t="shared" si="330"/>
        <v>0</v>
      </c>
      <c r="O447" s="16">
        <f t="shared" si="323"/>
        <v>0</v>
      </c>
      <c r="P447" s="16">
        <f t="shared" si="324"/>
        <v>0</v>
      </c>
      <c r="Q447" s="16">
        <f t="shared" ca="1" si="331"/>
        <v>0</v>
      </c>
      <c r="R447">
        <f t="shared" si="332"/>
        <v>0</v>
      </c>
      <c r="S447" s="16">
        <f t="shared" si="333"/>
        <v>0</v>
      </c>
      <c r="T447" s="21">
        <f t="shared" si="334"/>
        <v>0</v>
      </c>
      <c r="U447" s="16">
        <f t="shared" ca="1" si="335"/>
        <v>0</v>
      </c>
      <c r="V447" s="21">
        <f t="shared" ca="1" si="336"/>
        <v>0</v>
      </c>
      <c r="W447" s="16"/>
      <c r="X447" s="16">
        <f t="shared" si="355"/>
        <v>0</v>
      </c>
      <c r="Y447" s="16">
        <f t="shared" si="322"/>
        <v>0</v>
      </c>
      <c r="Z447" s="19">
        <f t="shared" si="337"/>
        <v>0</v>
      </c>
      <c r="AA447" s="15">
        <f t="shared" si="356"/>
        <v>0</v>
      </c>
      <c r="AB447" s="15">
        <f t="shared" si="357"/>
        <v>0</v>
      </c>
      <c r="AC447" s="15">
        <f t="shared" si="358"/>
        <v>0</v>
      </c>
      <c r="AD447" s="15">
        <f t="shared" si="359"/>
        <v>0</v>
      </c>
      <c r="AE447" s="15">
        <f t="shared" si="360"/>
        <v>0</v>
      </c>
      <c r="AF447" s="19">
        <f t="shared" si="361"/>
        <v>0</v>
      </c>
      <c r="AG447" s="20">
        <f t="shared" si="362"/>
        <v>0</v>
      </c>
      <c r="AH447" s="20"/>
      <c r="AI447" s="16">
        <f t="shared" si="338"/>
        <v>0</v>
      </c>
      <c r="AJ447" s="16">
        <f t="shared" si="374"/>
        <v>0</v>
      </c>
      <c r="AK447" s="16">
        <f t="shared" si="363"/>
        <v>0</v>
      </c>
      <c r="AL447" s="16">
        <f t="shared" ca="1" si="364"/>
        <v>0</v>
      </c>
      <c r="AM447" s="17">
        <f ca="1">IF($F$13,OFFSET(product_specs!$I$5,MIN(10,saving_model!BD447),saving_model!$F$15),0)</f>
        <v>0</v>
      </c>
      <c r="AN447" s="16">
        <f t="shared" si="339"/>
        <v>0</v>
      </c>
      <c r="AO447" s="16">
        <f t="shared" si="373"/>
        <v>0</v>
      </c>
      <c r="AP447" s="16">
        <f t="shared" si="340"/>
        <v>0</v>
      </c>
      <c r="AQ447" s="16">
        <f t="shared" si="365"/>
        <v>0</v>
      </c>
      <c r="AR447" s="16">
        <f t="shared" si="366"/>
        <v>0</v>
      </c>
      <c r="AS447" s="15">
        <f t="shared" si="341"/>
        <v>0</v>
      </c>
      <c r="AT447" s="24">
        <f t="shared" si="342"/>
        <v>0</v>
      </c>
      <c r="AU447" s="15">
        <f t="shared" si="367"/>
        <v>0</v>
      </c>
      <c r="AV447" s="22">
        <f>return!Q431</f>
        <v>1.6403886631142228E-3</v>
      </c>
      <c r="AW447" s="7">
        <f t="shared" si="343"/>
        <v>1.422488142133979</v>
      </c>
      <c r="AX447" s="7"/>
      <c r="AY447">
        <f t="shared" si="368"/>
        <v>0</v>
      </c>
      <c r="AZ447">
        <f t="shared" si="344"/>
        <v>0</v>
      </c>
      <c r="BA447">
        <f t="shared" si="345"/>
        <v>0</v>
      </c>
      <c r="BB447">
        <f t="shared" si="369"/>
        <v>0</v>
      </c>
      <c r="BD447">
        <f t="shared" si="346"/>
        <v>35</v>
      </c>
      <c r="BE447">
        <f t="shared" si="347"/>
        <v>5</v>
      </c>
      <c r="BF447">
        <f t="shared" si="370"/>
        <v>1.4493629226119964E-4</v>
      </c>
      <c r="BG447">
        <f>VLOOKUP(MIN(120,BH447),mortality!$B$4:$H$106,saving_model!BE447+2,FALSE)</f>
        <v>1.737849745827682E-3</v>
      </c>
      <c r="BH447">
        <f t="shared" si="348"/>
        <v>55</v>
      </c>
      <c r="BI447" s="8">
        <f t="shared" si="371"/>
        <v>1.6821425527395739E-3</v>
      </c>
      <c r="BJ447" s="6">
        <f>VLOOKUP(saving_model!BD447,lapse!$B$4:$C$134,2,FALSE)</f>
        <v>0.02</v>
      </c>
      <c r="BL447">
        <f>discount_curve!K432</f>
        <v>0.63400306271026152</v>
      </c>
    </row>
    <row r="448" spans="1:64" x14ac:dyDescent="0.55000000000000004">
      <c r="A448">
        <f t="shared" si="372"/>
        <v>426</v>
      </c>
      <c r="B448" s="16">
        <f t="shared" ca="1" si="349"/>
        <v>0</v>
      </c>
      <c r="C448" s="16">
        <f t="shared" si="325"/>
        <v>0</v>
      </c>
      <c r="D448">
        <f t="shared" si="350"/>
        <v>0</v>
      </c>
      <c r="E448">
        <f t="shared" ca="1" si="351"/>
        <v>0</v>
      </c>
      <c r="F448" s="19">
        <f t="shared" si="352"/>
        <v>0</v>
      </c>
      <c r="G448">
        <f t="shared" si="326"/>
        <v>0</v>
      </c>
      <c r="H448">
        <f t="shared" si="327"/>
        <v>0</v>
      </c>
      <c r="I448" s="16">
        <f t="shared" si="353"/>
        <v>0</v>
      </c>
      <c r="J448" s="19">
        <f t="shared" si="354"/>
        <v>0</v>
      </c>
      <c r="K448" s="19"/>
      <c r="L448" s="16">
        <f t="shared" si="328"/>
        <v>0</v>
      </c>
      <c r="M448" s="16">
        <f t="shared" ca="1" si="329"/>
        <v>0</v>
      </c>
      <c r="N448" s="16">
        <f t="shared" si="330"/>
        <v>0</v>
      </c>
      <c r="O448" s="16">
        <f t="shared" si="323"/>
        <v>0</v>
      </c>
      <c r="P448" s="16">
        <f t="shared" si="324"/>
        <v>0</v>
      </c>
      <c r="Q448" s="16">
        <f t="shared" ca="1" si="331"/>
        <v>0</v>
      </c>
      <c r="R448">
        <f t="shared" si="332"/>
        <v>0</v>
      </c>
      <c r="S448" s="16">
        <f t="shared" si="333"/>
        <v>0</v>
      </c>
      <c r="T448" s="21">
        <f t="shared" si="334"/>
        <v>0</v>
      </c>
      <c r="U448" s="16">
        <f t="shared" ca="1" si="335"/>
        <v>0</v>
      </c>
      <c r="V448" s="21">
        <f t="shared" ca="1" si="336"/>
        <v>0</v>
      </c>
      <c r="W448" s="16"/>
      <c r="X448" s="16">
        <f t="shared" si="355"/>
        <v>0</v>
      </c>
      <c r="Y448" s="16">
        <f t="shared" si="322"/>
        <v>0</v>
      </c>
      <c r="Z448" s="19">
        <f t="shared" si="337"/>
        <v>0</v>
      </c>
      <c r="AA448" s="15">
        <f t="shared" si="356"/>
        <v>0</v>
      </c>
      <c r="AB448" s="15">
        <f t="shared" si="357"/>
        <v>0</v>
      </c>
      <c r="AC448" s="15">
        <f t="shared" si="358"/>
        <v>0</v>
      </c>
      <c r="AD448" s="15">
        <f t="shared" si="359"/>
        <v>0</v>
      </c>
      <c r="AE448" s="15">
        <f t="shared" si="360"/>
        <v>0</v>
      </c>
      <c r="AF448" s="19">
        <f t="shared" si="361"/>
        <v>0</v>
      </c>
      <c r="AG448" s="20">
        <f t="shared" si="362"/>
        <v>0</v>
      </c>
      <c r="AH448" s="20"/>
      <c r="AI448" s="16">
        <f t="shared" si="338"/>
        <v>0</v>
      </c>
      <c r="AJ448" s="16">
        <f t="shared" si="374"/>
        <v>0</v>
      </c>
      <c r="AK448" s="16">
        <f t="shared" si="363"/>
        <v>0</v>
      </c>
      <c r="AL448" s="16">
        <f t="shared" ca="1" si="364"/>
        <v>0</v>
      </c>
      <c r="AM448" s="17">
        <f ca="1">IF($F$13,OFFSET(product_specs!$I$5,MIN(10,saving_model!BD448),saving_model!$F$15),0)</f>
        <v>0</v>
      </c>
      <c r="AN448" s="16">
        <f t="shared" si="339"/>
        <v>0</v>
      </c>
      <c r="AO448" s="16">
        <f t="shared" si="373"/>
        <v>0</v>
      </c>
      <c r="AP448" s="16">
        <f t="shared" si="340"/>
        <v>0</v>
      </c>
      <c r="AQ448" s="16">
        <f t="shared" si="365"/>
        <v>0</v>
      </c>
      <c r="AR448" s="16">
        <f t="shared" si="366"/>
        <v>0</v>
      </c>
      <c r="AS448" s="15">
        <f t="shared" si="341"/>
        <v>0</v>
      </c>
      <c r="AT448" s="24">
        <f t="shared" si="342"/>
        <v>0</v>
      </c>
      <c r="AU448" s="15">
        <f t="shared" si="367"/>
        <v>0</v>
      </c>
      <c r="AV448" s="22">
        <f>return!Q432</f>
        <v>-1.6777070434953134E-2</v>
      </c>
      <c r="AW448" s="7">
        <f t="shared" si="343"/>
        <v>1.4236681502650845</v>
      </c>
      <c r="AX448" s="7"/>
      <c r="AY448">
        <f t="shared" si="368"/>
        <v>0</v>
      </c>
      <c r="AZ448">
        <f t="shared" si="344"/>
        <v>0</v>
      </c>
      <c r="BA448">
        <f t="shared" si="345"/>
        <v>0</v>
      </c>
      <c r="BB448">
        <f t="shared" si="369"/>
        <v>0</v>
      </c>
      <c r="BD448">
        <f t="shared" si="346"/>
        <v>35</v>
      </c>
      <c r="BE448">
        <f t="shared" si="347"/>
        <v>5</v>
      </c>
      <c r="BF448">
        <f t="shared" si="370"/>
        <v>1.4493629226119964E-4</v>
      </c>
      <c r="BG448">
        <f>VLOOKUP(MIN(120,BH448),mortality!$B$4:$H$106,saving_model!BE448+2,FALSE)</f>
        <v>1.737849745827682E-3</v>
      </c>
      <c r="BH448">
        <f t="shared" si="348"/>
        <v>55</v>
      </c>
      <c r="BI448" s="8">
        <f t="shared" si="371"/>
        <v>1.6821425527395739E-3</v>
      </c>
      <c r="BJ448" s="6">
        <f>VLOOKUP(saving_model!BD448,lapse!$B$4:$C$134,2,FALSE)</f>
        <v>0.02</v>
      </c>
      <c r="BL448">
        <f>discount_curve!K433</f>
        <v>0.63332362434664746</v>
      </c>
    </row>
    <row r="449" spans="1:64" x14ac:dyDescent="0.55000000000000004">
      <c r="A449">
        <f t="shared" si="372"/>
        <v>427</v>
      </c>
      <c r="B449" s="16">
        <f t="shared" ca="1" si="349"/>
        <v>0</v>
      </c>
      <c r="C449" s="16">
        <f t="shared" si="325"/>
        <v>0</v>
      </c>
      <c r="D449">
        <f t="shared" si="350"/>
        <v>0</v>
      </c>
      <c r="E449">
        <f t="shared" ca="1" si="351"/>
        <v>0</v>
      </c>
      <c r="F449" s="19">
        <f t="shared" si="352"/>
        <v>0</v>
      </c>
      <c r="G449">
        <f t="shared" si="326"/>
        <v>0</v>
      </c>
      <c r="H449">
        <f t="shared" si="327"/>
        <v>0</v>
      </c>
      <c r="I449" s="16">
        <f t="shared" si="353"/>
        <v>0</v>
      </c>
      <c r="J449" s="19">
        <f t="shared" si="354"/>
        <v>0</v>
      </c>
      <c r="K449" s="19"/>
      <c r="L449" s="16">
        <f t="shared" si="328"/>
        <v>0</v>
      </c>
      <c r="M449" s="16">
        <f t="shared" ca="1" si="329"/>
        <v>0</v>
      </c>
      <c r="N449" s="16">
        <f t="shared" si="330"/>
        <v>0</v>
      </c>
      <c r="O449" s="16">
        <f t="shared" si="323"/>
        <v>0</v>
      </c>
      <c r="P449" s="16">
        <f t="shared" si="324"/>
        <v>0</v>
      </c>
      <c r="Q449" s="16">
        <f t="shared" ca="1" si="331"/>
        <v>0</v>
      </c>
      <c r="R449">
        <f t="shared" si="332"/>
        <v>0</v>
      </c>
      <c r="S449" s="16">
        <f t="shared" si="333"/>
        <v>0</v>
      </c>
      <c r="T449" s="21">
        <f t="shared" si="334"/>
        <v>0</v>
      </c>
      <c r="U449" s="16">
        <f t="shared" ca="1" si="335"/>
        <v>0</v>
      </c>
      <c r="V449" s="21">
        <f t="shared" ca="1" si="336"/>
        <v>0</v>
      </c>
      <c r="W449" s="16"/>
      <c r="X449" s="16">
        <f t="shared" si="355"/>
        <v>0</v>
      </c>
      <c r="Y449" s="16">
        <f t="shared" si="322"/>
        <v>0</v>
      </c>
      <c r="Z449" s="19">
        <f t="shared" si="337"/>
        <v>0</v>
      </c>
      <c r="AA449" s="15">
        <f t="shared" si="356"/>
        <v>0</v>
      </c>
      <c r="AB449" s="15">
        <f t="shared" si="357"/>
        <v>0</v>
      </c>
      <c r="AC449" s="15">
        <f t="shared" si="358"/>
        <v>0</v>
      </c>
      <c r="AD449" s="15">
        <f t="shared" si="359"/>
        <v>0</v>
      </c>
      <c r="AE449" s="15">
        <f t="shared" si="360"/>
        <v>0</v>
      </c>
      <c r="AF449" s="19">
        <f t="shared" si="361"/>
        <v>0</v>
      </c>
      <c r="AG449" s="20">
        <f t="shared" si="362"/>
        <v>0</v>
      </c>
      <c r="AH449" s="20"/>
      <c r="AI449" s="16">
        <f t="shared" si="338"/>
        <v>0</v>
      </c>
      <c r="AJ449" s="16">
        <f t="shared" si="374"/>
        <v>0</v>
      </c>
      <c r="AK449" s="16">
        <f t="shared" si="363"/>
        <v>0</v>
      </c>
      <c r="AL449" s="16">
        <f t="shared" ca="1" si="364"/>
        <v>0</v>
      </c>
      <c r="AM449" s="17">
        <f ca="1">IF($F$13,OFFSET(product_specs!$I$5,MIN(10,saving_model!BD449),saving_model!$F$15),0)</f>
        <v>0</v>
      </c>
      <c r="AN449" s="16">
        <f t="shared" si="339"/>
        <v>0</v>
      </c>
      <c r="AO449" s="16">
        <f t="shared" si="373"/>
        <v>0</v>
      </c>
      <c r="AP449" s="16">
        <f t="shared" si="340"/>
        <v>0</v>
      </c>
      <c r="AQ449" s="16">
        <f t="shared" si="365"/>
        <v>0</v>
      </c>
      <c r="AR449" s="16">
        <f t="shared" si="366"/>
        <v>0</v>
      </c>
      <c r="AS449" s="15">
        <f t="shared" si="341"/>
        <v>0</v>
      </c>
      <c r="AT449" s="24">
        <f t="shared" si="342"/>
        <v>0</v>
      </c>
      <c r="AU449" s="15">
        <f t="shared" si="367"/>
        <v>0</v>
      </c>
      <c r="AV449" s="22">
        <f>return!Q433</f>
        <v>5.7865798542537927E-3</v>
      </c>
      <c r="AW449" s="7">
        <f t="shared" si="343"/>
        <v>1.4248491372579102</v>
      </c>
      <c r="AX449" s="7"/>
      <c r="AY449">
        <f t="shared" si="368"/>
        <v>0</v>
      </c>
      <c r="AZ449">
        <f t="shared" si="344"/>
        <v>0</v>
      </c>
      <c r="BA449">
        <f t="shared" si="345"/>
        <v>0</v>
      </c>
      <c r="BB449">
        <f t="shared" si="369"/>
        <v>0</v>
      </c>
      <c r="BD449">
        <f t="shared" si="346"/>
        <v>35</v>
      </c>
      <c r="BE449">
        <f t="shared" si="347"/>
        <v>5</v>
      </c>
      <c r="BF449">
        <f t="shared" si="370"/>
        <v>1.4493629226119964E-4</v>
      </c>
      <c r="BG449">
        <f>VLOOKUP(MIN(120,BH449),mortality!$B$4:$H$106,saving_model!BE449+2,FALSE)</f>
        <v>1.737849745827682E-3</v>
      </c>
      <c r="BH449">
        <f t="shared" si="348"/>
        <v>55</v>
      </c>
      <c r="BI449" s="8">
        <f t="shared" si="371"/>
        <v>1.6821425527395739E-3</v>
      </c>
      <c r="BJ449" s="6">
        <f>VLOOKUP(saving_model!BD449,lapse!$B$4:$C$134,2,FALSE)</f>
        <v>0.02</v>
      </c>
      <c r="BL449">
        <f>discount_curve!K434</f>
        <v>0.6326449141127809</v>
      </c>
    </row>
    <row r="450" spans="1:64" x14ac:dyDescent="0.55000000000000004">
      <c r="A450">
        <f t="shared" si="372"/>
        <v>428</v>
      </c>
      <c r="B450" s="16">
        <f t="shared" ca="1" si="349"/>
        <v>0</v>
      </c>
      <c r="C450" s="16">
        <f t="shared" si="325"/>
        <v>0</v>
      </c>
      <c r="D450">
        <f t="shared" si="350"/>
        <v>0</v>
      </c>
      <c r="E450">
        <f t="shared" ca="1" si="351"/>
        <v>0</v>
      </c>
      <c r="F450" s="19">
        <f t="shared" si="352"/>
        <v>0</v>
      </c>
      <c r="G450">
        <f t="shared" si="326"/>
        <v>0</v>
      </c>
      <c r="H450">
        <f t="shared" si="327"/>
        <v>0</v>
      </c>
      <c r="I450" s="16">
        <f t="shared" si="353"/>
        <v>0</v>
      </c>
      <c r="J450" s="19">
        <f t="shared" si="354"/>
        <v>0</v>
      </c>
      <c r="K450" s="19"/>
      <c r="L450" s="16">
        <f t="shared" si="328"/>
        <v>0</v>
      </c>
      <c r="M450" s="16">
        <f t="shared" ca="1" si="329"/>
        <v>0</v>
      </c>
      <c r="N450" s="16">
        <f t="shared" si="330"/>
        <v>0</v>
      </c>
      <c r="O450" s="16">
        <f t="shared" si="323"/>
        <v>0</v>
      </c>
      <c r="P450" s="16">
        <f t="shared" si="324"/>
        <v>0</v>
      </c>
      <c r="Q450" s="16">
        <f t="shared" ca="1" si="331"/>
        <v>0</v>
      </c>
      <c r="R450">
        <f t="shared" si="332"/>
        <v>0</v>
      </c>
      <c r="S450" s="16">
        <f t="shared" si="333"/>
        <v>0</v>
      </c>
      <c r="T450" s="21">
        <f t="shared" si="334"/>
        <v>0</v>
      </c>
      <c r="U450" s="16">
        <f t="shared" ca="1" si="335"/>
        <v>0</v>
      </c>
      <c r="V450" s="21">
        <f t="shared" ca="1" si="336"/>
        <v>0</v>
      </c>
      <c r="W450" s="16"/>
      <c r="X450" s="16">
        <f t="shared" si="355"/>
        <v>0</v>
      </c>
      <c r="Y450" s="16">
        <f t="shared" si="322"/>
        <v>0</v>
      </c>
      <c r="Z450" s="19">
        <f t="shared" si="337"/>
        <v>0</v>
      </c>
      <c r="AA450" s="15">
        <f t="shared" si="356"/>
        <v>0</v>
      </c>
      <c r="AB450" s="15">
        <f t="shared" si="357"/>
        <v>0</v>
      </c>
      <c r="AC450" s="15">
        <f t="shared" si="358"/>
        <v>0</v>
      </c>
      <c r="AD450" s="15">
        <f t="shared" si="359"/>
        <v>0</v>
      </c>
      <c r="AE450" s="15">
        <f t="shared" si="360"/>
        <v>0</v>
      </c>
      <c r="AF450" s="19">
        <f t="shared" si="361"/>
        <v>0</v>
      </c>
      <c r="AG450" s="20">
        <f t="shared" si="362"/>
        <v>0</v>
      </c>
      <c r="AH450" s="20"/>
      <c r="AI450" s="16">
        <f t="shared" si="338"/>
        <v>0</v>
      </c>
      <c r="AJ450" s="16">
        <f t="shared" si="374"/>
        <v>0</v>
      </c>
      <c r="AK450" s="16">
        <f t="shared" si="363"/>
        <v>0</v>
      </c>
      <c r="AL450" s="16">
        <f t="shared" ca="1" si="364"/>
        <v>0</v>
      </c>
      <c r="AM450" s="17">
        <f ca="1">IF($F$13,OFFSET(product_specs!$I$5,MIN(10,saving_model!BD450),saving_model!$F$15),0)</f>
        <v>0</v>
      </c>
      <c r="AN450" s="16">
        <f t="shared" si="339"/>
        <v>0</v>
      </c>
      <c r="AO450" s="16">
        <f t="shared" si="373"/>
        <v>0</v>
      </c>
      <c r="AP450" s="16">
        <f t="shared" si="340"/>
        <v>0</v>
      </c>
      <c r="AQ450" s="16">
        <f t="shared" si="365"/>
        <v>0</v>
      </c>
      <c r="AR450" s="16">
        <f t="shared" si="366"/>
        <v>0</v>
      </c>
      <c r="AS450" s="15">
        <f t="shared" si="341"/>
        <v>0</v>
      </c>
      <c r="AT450" s="24">
        <f t="shared" si="342"/>
        <v>0</v>
      </c>
      <c r="AU450" s="15">
        <f t="shared" si="367"/>
        <v>0</v>
      </c>
      <c r="AV450" s="22">
        <f>return!Q434</f>
        <v>3.7353033542386616E-3</v>
      </c>
      <c r="AW450" s="7">
        <f t="shared" si="343"/>
        <v>1.4260311039244589</v>
      </c>
      <c r="AX450" s="7"/>
      <c r="AY450">
        <f t="shared" si="368"/>
        <v>0</v>
      </c>
      <c r="AZ450">
        <f t="shared" si="344"/>
        <v>0</v>
      </c>
      <c r="BA450">
        <f t="shared" si="345"/>
        <v>0</v>
      </c>
      <c r="BB450">
        <f t="shared" si="369"/>
        <v>0</v>
      </c>
      <c r="BD450">
        <f t="shared" si="346"/>
        <v>35</v>
      </c>
      <c r="BE450">
        <f t="shared" si="347"/>
        <v>5</v>
      </c>
      <c r="BF450">
        <f t="shared" si="370"/>
        <v>1.4493629226119964E-4</v>
      </c>
      <c r="BG450">
        <f>VLOOKUP(MIN(120,BH450),mortality!$B$4:$H$106,saving_model!BE450+2,FALSE)</f>
        <v>1.737849745827682E-3</v>
      </c>
      <c r="BH450">
        <f t="shared" si="348"/>
        <v>55</v>
      </c>
      <c r="BI450" s="8">
        <f t="shared" si="371"/>
        <v>1.6821425527395739E-3</v>
      </c>
      <c r="BJ450" s="6">
        <f>VLOOKUP(saving_model!BD450,lapse!$B$4:$C$134,2,FALSE)</f>
        <v>0.02</v>
      </c>
      <c r="BL450">
        <f>discount_curve!K435</f>
        <v>0.63196693122835101</v>
      </c>
    </row>
    <row r="451" spans="1:64" x14ac:dyDescent="0.55000000000000004">
      <c r="A451">
        <f t="shared" si="372"/>
        <v>429</v>
      </c>
      <c r="B451" s="16">
        <f t="shared" ca="1" si="349"/>
        <v>0</v>
      </c>
      <c r="C451" s="16">
        <f t="shared" si="325"/>
        <v>0</v>
      </c>
      <c r="D451">
        <f t="shared" si="350"/>
        <v>0</v>
      </c>
      <c r="E451">
        <f t="shared" ca="1" si="351"/>
        <v>0</v>
      </c>
      <c r="F451" s="19">
        <f t="shared" si="352"/>
        <v>0</v>
      </c>
      <c r="G451">
        <f t="shared" si="326"/>
        <v>0</v>
      </c>
      <c r="H451">
        <f t="shared" si="327"/>
        <v>0</v>
      </c>
      <c r="I451" s="16">
        <f t="shared" si="353"/>
        <v>0</v>
      </c>
      <c r="J451" s="19">
        <f t="shared" si="354"/>
        <v>0</v>
      </c>
      <c r="K451" s="19"/>
      <c r="L451" s="16">
        <f t="shared" si="328"/>
        <v>0</v>
      </c>
      <c r="M451" s="16">
        <f t="shared" ca="1" si="329"/>
        <v>0</v>
      </c>
      <c r="N451" s="16">
        <f t="shared" si="330"/>
        <v>0</v>
      </c>
      <c r="O451" s="16">
        <f t="shared" si="323"/>
        <v>0</v>
      </c>
      <c r="P451" s="16">
        <f t="shared" si="324"/>
        <v>0</v>
      </c>
      <c r="Q451" s="16">
        <f t="shared" ca="1" si="331"/>
        <v>0</v>
      </c>
      <c r="R451">
        <f t="shared" si="332"/>
        <v>0</v>
      </c>
      <c r="S451" s="16">
        <f t="shared" si="333"/>
        <v>0</v>
      </c>
      <c r="T451" s="21">
        <f t="shared" si="334"/>
        <v>0</v>
      </c>
      <c r="U451" s="16">
        <f t="shared" ca="1" si="335"/>
        <v>0</v>
      </c>
      <c r="V451" s="21">
        <f t="shared" ca="1" si="336"/>
        <v>0</v>
      </c>
      <c r="W451" s="16"/>
      <c r="X451" s="16">
        <f t="shared" si="355"/>
        <v>0</v>
      </c>
      <c r="Y451" s="16">
        <f t="shared" si="322"/>
        <v>0</v>
      </c>
      <c r="Z451" s="19">
        <f t="shared" si="337"/>
        <v>0</v>
      </c>
      <c r="AA451" s="15">
        <f t="shared" si="356"/>
        <v>0</v>
      </c>
      <c r="AB451" s="15">
        <f t="shared" si="357"/>
        <v>0</v>
      </c>
      <c r="AC451" s="15">
        <f t="shared" si="358"/>
        <v>0</v>
      </c>
      <c r="AD451" s="15">
        <f t="shared" si="359"/>
        <v>0</v>
      </c>
      <c r="AE451" s="15">
        <f t="shared" si="360"/>
        <v>0</v>
      </c>
      <c r="AF451" s="19">
        <f t="shared" si="361"/>
        <v>0</v>
      </c>
      <c r="AG451" s="20">
        <f t="shared" si="362"/>
        <v>0</v>
      </c>
      <c r="AH451" s="20"/>
      <c r="AI451" s="16">
        <f t="shared" si="338"/>
        <v>0</v>
      </c>
      <c r="AJ451" s="16">
        <f t="shared" si="374"/>
        <v>0</v>
      </c>
      <c r="AK451" s="16">
        <f t="shared" si="363"/>
        <v>0</v>
      </c>
      <c r="AL451" s="16">
        <f t="shared" ca="1" si="364"/>
        <v>0</v>
      </c>
      <c r="AM451" s="17">
        <f ca="1">IF($F$13,OFFSET(product_specs!$I$5,MIN(10,saving_model!BD451),saving_model!$F$15),0)</f>
        <v>0</v>
      </c>
      <c r="AN451" s="16">
        <f t="shared" si="339"/>
        <v>0</v>
      </c>
      <c r="AO451" s="16">
        <f t="shared" si="373"/>
        <v>0</v>
      </c>
      <c r="AP451" s="16">
        <f t="shared" si="340"/>
        <v>0</v>
      </c>
      <c r="AQ451" s="16">
        <f t="shared" si="365"/>
        <v>0</v>
      </c>
      <c r="AR451" s="16">
        <f t="shared" si="366"/>
        <v>0</v>
      </c>
      <c r="AS451" s="15">
        <f t="shared" si="341"/>
        <v>0</v>
      </c>
      <c r="AT451" s="24">
        <f t="shared" si="342"/>
        <v>0</v>
      </c>
      <c r="AU451" s="15">
        <f t="shared" si="367"/>
        <v>0</v>
      </c>
      <c r="AV451" s="22">
        <f>return!Q435</f>
        <v>1.0295804507949091E-2</v>
      </c>
      <c r="AW451" s="7">
        <f t="shared" si="343"/>
        <v>1.4272140510774074</v>
      </c>
      <c r="AX451" s="7"/>
      <c r="AY451">
        <f t="shared" si="368"/>
        <v>0</v>
      </c>
      <c r="AZ451">
        <f t="shared" si="344"/>
        <v>0</v>
      </c>
      <c r="BA451">
        <f t="shared" si="345"/>
        <v>0</v>
      </c>
      <c r="BB451">
        <f t="shared" si="369"/>
        <v>0</v>
      </c>
      <c r="BD451">
        <f t="shared" si="346"/>
        <v>35</v>
      </c>
      <c r="BE451">
        <f t="shared" si="347"/>
        <v>5</v>
      </c>
      <c r="BF451">
        <f t="shared" si="370"/>
        <v>1.4493629226119964E-4</v>
      </c>
      <c r="BG451">
        <f>VLOOKUP(MIN(120,BH451),mortality!$B$4:$H$106,saving_model!BE451+2,FALSE)</f>
        <v>1.737849745827682E-3</v>
      </c>
      <c r="BH451">
        <f t="shared" si="348"/>
        <v>55</v>
      </c>
      <c r="BI451" s="8">
        <f t="shared" si="371"/>
        <v>1.6821425527395739E-3</v>
      </c>
      <c r="BJ451" s="6">
        <f>VLOOKUP(saving_model!BD451,lapse!$B$4:$C$134,2,FALSE)</f>
        <v>0.02</v>
      </c>
      <c r="BL451">
        <f>discount_curve!K436</f>
        <v>0.63128967491388399</v>
      </c>
    </row>
    <row r="452" spans="1:64" x14ac:dyDescent="0.55000000000000004">
      <c r="A452">
        <f t="shared" si="372"/>
        <v>430</v>
      </c>
      <c r="B452" s="16">
        <f t="shared" ca="1" si="349"/>
        <v>0</v>
      </c>
      <c r="C452" s="16">
        <f t="shared" si="325"/>
        <v>0</v>
      </c>
      <c r="D452">
        <f t="shared" si="350"/>
        <v>0</v>
      </c>
      <c r="E452">
        <f t="shared" ca="1" si="351"/>
        <v>0</v>
      </c>
      <c r="F452" s="19">
        <f t="shared" si="352"/>
        <v>0</v>
      </c>
      <c r="G452">
        <f t="shared" si="326"/>
        <v>0</v>
      </c>
      <c r="H452">
        <f t="shared" si="327"/>
        <v>0</v>
      </c>
      <c r="I452" s="16">
        <f t="shared" si="353"/>
        <v>0</v>
      </c>
      <c r="J452" s="19">
        <f t="shared" si="354"/>
        <v>0</v>
      </c>
      <c r="K452" s="19"/>
      <c r="L452" s="16">
        <f t="shared" si="328"/>
        <v>0</v>
      </c>
      <c r="M452" s="16">
        <f t="shared" ca="1" si="329"/>
        <v>0</v>
      </c>
      <c r="N452" s="16">
        <f t="shared" si="330"/>
        <v>0</v>
      </c>
      <c r="O452" s="16">
        <f t="shared" si="323"/>
        <v>0</v>
      </c>
      <c r="P452" s="16">
        <f t="shared" si="324"/>
        <v>0</v>
      </c>
      <c r="Q452" s="16">
        <f t="shared" ca="1" si="331"/>
        <v>0</v>
      </c>
      <c r="R452">
        <f t="shared" si="332"/>
        <v>0</v>
      </c>
      <c r="S452" s="16">
        <f t="shared" si="333"/>
        <v>0</v>
      </c>
      <c r="T452" s="21">
        <f t="shared" si="334"/>
        <v>0</v>
      </c>
      <c r="U452" s="16">
        <f t="shared" ca="1" si="335"/>
        <v>0</v>
      </c>
      <c r="V452" s="21">
        <f t="shared" ca="1" si="336"/>
        <v>0</v>
      </c>
      <c r="W452" s="16"/>
      <c r="X452" s="16">
        <f t="shared" si="355"/>
        <v>0</v>
      </c>
      <c r="Y452" s="16">
        <f t="shared" si="322"/>
        <v>0</v>
      </c>
      <c r="Z452" s="19">
        <f t="shared" si="337"/>
        <v>0</v>
      </c>
      <c r="AA452" s="15">
        <f t="shared" si="356"/>
        <v>0</v>
      </c>
      <c r="AB452" s="15">
        <f t="shared" si="357"/>
        <v>0</v>
      </c>
      <c r="AC452" s="15">
        <f t="shared" si="358"/>
        <v>0</v>
      </c>
      <c r="AD452" s="15">
        <f t="shared" si="359"/>
        <v>0</v>
      </c>
      <c r="AE452" s="15">
        <f t="shared" si="360"/>
        <v>0</v>
      </c>
      <c r="AF452" s="19">
        <f t="shared" si="361"/>
        <v>0</v>
      </c>
      <c r="AG452" s="20">
        <f t="shared" si="362"/>
        <v>0</v>
      </c>
      <c r="AH452" s="20"/>
      <c r="AI452" s="16">
        <f t="shared" si="338"/>
        <v>0</v>
      </c>
      <c r="AJ452" s="16">
        <f t="shared" si="374"/>
        <v>0</v>
      </c>
      <c r="AK452" s="16">
        <f t="shared" si="363"/>
        <v>0</v>
      </c>
      <c r="AL452" s="16">
        <f t="shared" ca="1" si="364"/>
        <v>0</v>
      </c>
      <c r="AM452" s="17">
        <f ca="1">IF($F$13,OFFSET(product_specs!$I$5,MIN(10,saving_model!BD452),saving_model!$F$15),0)</f>
        <v>0</v>
      </c>
      <c r="AN452" s="16">
        <f t="shared" si="339"/>
        <v>0</v>
      </c>
      <c r="AO452" s="16">
        <f t="shared" si="373"/>
        <v>0</v>
      </c>
      <c r="AP452" s="16">
        <f t="shared" si="340"/>
        <v>0</v>
      </c>
      <c r="AQ452" s="16">
        <f t="shared" si="365"/>
        <v>0</v>
      </c>
      <c r="AR452" s="16">
        <f t="shared" si="366"/>
        <v>0</v>
      </c>
      <c r="AS452" s="15">
        <f t="shared" si="341"/>
        <v>0</v>
      </c>
      <c r="AT452" s="24">
        <f t="shared" si="342"/>
        <v>0</v>
      </c>
      <c r="AU452" s="15">
        <f t="shared" si="367"/>
        <v>0</v>
      </c>
      <c r="AV452" s="22">
        <f>return!Q436</f>
        <v>-1.8175502768588037E-2</v>
      </c>
      <c r="AW452" s="7">
        <f t="shared" si="343"/>
        <v>1.4283979795301065</v>
      </c>
      <c r="AX452" s="7"/>
      <c r="AY452">
        <f t="shared" si="368"/>
        <v>0</v>
      </c>
      <c r="AZ452">
        <f t="shared" si="344"/>
        <v>0</v>
      </c>
      <c r="BA452">
        <f t="shared" si="345"/>
        <v>0</v>
      </c>
      <c r="BB452">
        <f t="shared" si="369"/>
        <v>0</v>
      </c>
      <c r="BD452">
        <f t="shared" si="346"/>
        <v>35</v>
      </c>
      <c r="BE452">
        <f t="shared" si="347"/>
        <v>5</v>
      </c>
      <c r="BF452">
        <f t="shared" si="370"/>
        <v>1.4493629226119964E-4</v>
      </c>
      <c r="BG452">
        <f>VLOOKUP(MIN(120,BH452),mortality!$B$4:$H$106,saving_model!BE452+2,FALSE)</f>
        <v>1.737849745827682E-3</v>
      </c>
      <c r="BH452">
        <f t="shared" si="348"/>
        <v>55</v>
      </c>
      <c r="BI452" s="8">
        <f t="shared" si="371"/>
        <v>1.6821425527395739E-3</v>
      </c>
      <c r="BJ452" s="6">
        <f>VLOOKUP(saving_model!BD452,lapse!$B$4:$C$134,2,FALSE)</f>
        <v>0.02</v>
      </c>
      <c r="BL452">
        <f>discount_curve!K437</f>
        <v>0.63061314439074068</v>
      </c>
    </row>
    <row r="453" spans="1:64" x14ac:dyDescent="0.55000000000000004">
      <c r="A453">
        <f t="shared" si="372"/>
        <v>431</v>
      </c>
      <c r="B453" s="16">
        <f t="shared" ca="1" si="349"/>
        <v>0</v>
      </c>
      <c r="C453" s="16">
        <f t="shared" si="325"/>
        <v>0</v>
      </c>
      <c r="D453">
        <f t="shared" si="350"/>
        <v>0</v>
      </c>
      <c r="E453">
        <f t="shared" ca="1" si="351"/>
        <v>0</v>
      </c>
      <c r="F453" s="19">
        <f t="shared" si="352"/>
        <v>0</v>
      </c>
      <c r="G453">
        <f t="shared" si="326"/>
        <v>0</v>
      </c>
      <c r="H453">
        <f t="shared" si="327"/>
        <v>0</v>
      </c>
      <c r="I453" s="16">
        <f t="shared" si="353"/>
        <v>0</v>
      </c>
      <c r="J453" s="19">
        <f t="shared" si="354"/>
        <v>0</v>
      </c>
      <c r="K453" s="19"/>
      <c r="L453" s="16">
        <f t="shared" si="328"/>
        <v>0</v>
      </c>
      <c r="M453" s="16">
        <f t="shared" ca="1" si="329"/>
        <v>0</v>
      </c>
      <c r="N453" s="16">
        <f t="shared" si="330"/>
        <v>0</v>
      </c>
      <c r="O453" s="16">
        <f t="shared" si="323"/>
        <v>0</v>
      </c>
      <c r="P453" s="16">
        <f t="shared" si="324"/>
        <v>0</v>
      </c>
      <c r="Q453" s="16">
        <f t="shared" ca="1" si="331"/>
        <v>0</v>
      </c>
      <c r="R453">
        <f t="shared" si="332"/>
        <v>0</v>
      </c>
      <c r="S453" s="16">
        <f t="shared" si="333"/>
        <v>0</v>
      </c>
      <c r="T453" s="21">
        <f t="shared" si="334"/>
        <v>0</v>
      </c>
      <c r="U453" s="16">
        <f t="shared" ca="1" si="335"/>
        <v>0</v>
      </c>
      <c r="V453" s="21">
        <f t="shared" ca="1" si="336"/>
        <v>0</v>
      </c>
      <c r="W453" s="16"/>
      <c r="X453" s="16">
        <f t="shared" si="355"/>
        <v>0</v>
      </c>
      <c r="Y453" s="16">
        <f t="shared" si="322"/>
        <v>0</v>
      </c>
      <c r="Z453" s="19">
        <f t="shared" si="337"/>
        <v>0</v>
      </c>
      <c r="AA453" s="15">
        <f t="shared" si="356"/>
        <v>0</v>
      </c>
      <c r="AB453" s="15">
        <f t="shared" si="357"/>
        <v>0</v>
      </c>
      <c r="AC453" s="15">
        <f t="shared" si="358"/>
        <v>0</v>
      </c>
      <c r="AD453" s="15">
        <f t="shared" si="359"/>
        <v>0</v>
      </c>
      <c r="AE453" s="15">
        <f t="shared" si="360"/>
        <v>0</v>
      </c>
      <c r="AF453" s="19">
        <f t="shared" si="361"/>
        <v>0</v>
      </c>
      <c r="AG453" s="20">
        <f t="shared" si="362"/>
        <v>0</v>
      </c>
      <c r="AH453" s="20"/>
      <c r="AI453" s="16">
        <f t="shared" si="338"/>
        <v>0</v>
      </c>
      <c r="AJ453" s="16">
        <f t="shared" si="374"/>
        <v>0</v>
      </c>
      <c r="AK453" s="16">
        <f t="shared" si="363"/>
        <v>0</v>
      </c>
      <c r="AL453" s="16">
        <f t="shared" ca="1" si="364"/>
        <v>0</v>
      </c>
      <c r="AM453" s="17">
        <f ca="1">IF($F$13,OFFSET(product_specs!$I$5,MIN(10,saving_model!BD453),saving_model!$F$15),0)</f>
        <v>0</v>
      </c>
      <c r="AN453" s="16">
        <f t="shared" si="339"/>
        <v>0</v>
      </c>
      <c r="AO453" s="16">
        <f t="shared" si="373"/>
        <v>0</v>
      </c>
      <c r="AP453" s="16">
        <f t="shared" si="340"/>
        <v>0</v>
      </c>
      <c r="AQ453" s="16">
        <f t="shared" si="365"/>
        <v>0</v>
      </c>
      <c r="AR453" s="16">
        <f t="shared" si="366"/>
        <v>0</v>
      </c>
      <c r="AS453" s="15">
        <f t="shared" si="341"/>
        <v>0</v>
      </c>
      <c r="AT453" s="24">
        <f t="shared" si="342"/>
        <v>0</v>
      </c>
      <c r="AU453" s="15">
        <f t="shared" si="367"/>
        <v>0</v>
      </c>
      <c r="AV453" s="22">
        <f>return!Q437</f>
        <v>1.2187261145808703E-2</v>
      </c>
      <c r="AW453" s="7">
        <f t="shared" si="343"/>
        <v>1.4295828900965817</v>
      </c>
      <c r="AX453" s="7"/>
      <c r="AY453">
        <f t="shared" si="368"/>
        <v>0</v>
      </c>
      <c r="AZ453">
        <f t="shared" si="344"/>
        <v>0</v>
      </c>
      <c r="BA453">
        <f t="shared" si="345"/>
        <v>0</v>
      </c>
      <c r="BB453">
        <f t="shared" si="369"/>
        <v>0</v>
      </c>
      <c r="BD453">
        <f t="shared" si="346"/>
        <v>35</v>
      </c>
      <c r="BE453">
        <f t="shared" si="347"/>
        <v>5</v>
      </c>
      <c r="BF453">
        <f t="shared" si="370"/>
        <v>1.4493629226119964E-4</v>
      </c>
      <c r="BG453">
        <f>VLOOKUP(MIN(120,BH453),mortality!$B$4:$H$106,saving_model!BE453+2,FALSE)</f>
        <v>1.737849745827682E-3</v>
      </c>
      <c r="BH453">
        <f t="shared" si="348"/>
        <v>55</v>
      </c>
      <c r="BI453" s="8">
        <f t="shared" si="371"/>
        <v>1.6821425527395739E-3</v>
      </c>
      <c r="BJ453" s="6">
        <f>VLOOKUP(saving_model!BD453,lapse!$B$4:$C$134,2,FALSE)</f>
        <v>0.02</v>
      </c>
      <c r="BL453">
        <f>discount_curve!K438</f>
        <v>0.62993733888111592</v>
      </c>
    </row>
    <row r="454" spans="1:64" x14ac:dyDescent="0.55000000000000004">
      <c r="A454">
        <f t="shared" si="372"/>
        <v>432</v>
      </c>
      <c r="B454" s="16">
        <f t="shared" ca="1" si="349"/>
        <v>0</v>
      </c>
      <c r="C454" s="16">
        <f t="shared" si="325"/>
        <v>0</v>
      </c>
      <c r="D454">
        <f t="shared" si="350"/>
        <v>0</v>
      </c>
      <c r="E454">
        <f t="shared" ca="1" si="351"/>
        <v>0</v>
      </c>
      <c r="F454" s="19">
        <f t="shared" si="352"/>
        <v>0</v>
      </c>
      <c r="G454">
        <f t="shared" si="326"/>
        <v>0</v>
      </c>
      <c r="H454">
        <f t="shared" si="327"/>
        <v>0</v>
      </c>
      <c r="I454" s="16">
        <f t="shared" si="353"/>
        <v>0</v>
      </c>
      <c r="J454" s="19">
        <f t="shared" si="354"/>
        <v>0</v>
      </c>
      <c r="K454" s="19"/>
      <c r="L454" s="16">
        <f t="shared" si="328"/>
        <v>0</v>
      </c>
      <c r="M454" s="16">
        <f t="shared" ca="1" si="329"/>
        <v>0</v>
      </c>
      <c r="N454" s="16">
        <f t="shared" si="330"/>
        <v>0</v>
      </c>
      <c r="O454" s="16">
        <f t="shared" si="323"/>
        <v>0</v>
      </c>
      <c r="P454" s="16">
        <f t="shared" si="324"/>
        <v>0</v>
      </c>
      <c r="Q454" s="16">
        <f t="shared" ca="1" si="331"/>
        <v>0</v>
      </c>
      <c r="R454">
        <f t="shared" si="332"/>
        <v>0</v>
      </c>
      <c r="S454" s="16">
        <f t="shared" si="333"/>
        <v>0</v>
      </c>
      <c r="T454" s="21">
        <f t="shared" si="334"/>
        <v>0</v>
      </c>
      <c r="U454" s="16">
        <f t="shared" ca="1" si="335"/>
        <v>0</v>
      </c>
      <c r="V454" s="21">
        <f t="shared" ca="1" si="336"/>
        <v>0</v>
      </c>
      <c r="W454" s="16"/>
      <c r="X454" s="16">
        <f t="shared" si="355"/>
        <v>0</v>
      </c>
      <c r="Y454" s="16">
        <f t="shared" si="322"/>
        <v>0</v>
      </c>
      <c r="Z454" s="19">
        <f t="shared" si="337"/>
        <v>0</v>
      </c>
      <c r="AA454" s="15">
        <f t="shared" si="356"/>
        <v>0</v>
      </c>
      <c r="AB454" s="15">
        <f t="shared" si="357"/>
        <v>0</v>
      </c>
      <c r="AC454" s="15">
        <f t="shared" si="358"/>
        <v>0</v>
      </c>
      <c r="AD454" s="15">
        <f t="shared" si="359"/>
        <v>0</v>
      </c>
      <c r="AE454" s="15">
        <f t="shared" si="360"/>
        <v>0</v>
      </c>
      <c r="AF454" s="19">
        <f t="shared" si="361"/>
        <v>0</v>
      </c>
      <c r="AG454" s="20">
        <f t="shared" si="362"/>
        <v>0</v>
      </c>
      <c r="AH454" s="20"/>
      <c r="AI454" s="16">
        <f t="shared" si="338"/>
        <v>0</v>
      </c>
      <c r="AJ454" s="16">
        <f t="shared" si="374"/>
        <v>0</v>
      </c>
      <c r="AK454" s="16">
        <f t="shared" si="363"/>
        <v>0</v>
      </c>
      <c r="AL454" s="16">
        <f t="shared" ca="1" si="364"/>
        <v>0</v>
      </c>
      <c r="AM454" s="17">
        <f ca="1">IF($F$13,OFFSET(product_specs!$I$5,MIN(10,saving_model!BD454),saving_model!$F$15),0)</f>
        <v>0</v>
      </c>
      <c r="AN454" s="16">
        <f t="shared" si="339"/>
        <v>0</v>
      </c>
      <c r="AO454" s="16">
        <f t="shared" si="373"/>
        <v>0</v>
      </c>
      <c r="AP454" s="16">
        <f t="shared" si="340"/>
        <v>0</v>
      </c>
      <c r="AQ454" s="16">
        <f t="shared" si="365"/>
        <v>0</v>
      </c>
      <c r="AR454" s="16">
        <f t="shared" si="366"/>
        <v>0</v>
      </c>
      <c r="AS454" s="15">
        <f t="shared" si="341"/>
        <v>0</v>
      </c>
      <c r="AT454" s="24">
        <f t="shared" si="342"/>
        <v>0</v>
      </c>
      <c r="AU454" s="15">
        <f t="shared" si="367"/>
        <v>0</v>
      </c>
      <c r="AV454" s="22">
        <f>return!Q438</f>
        <v>3.9802893176339449E-3</v>
      </c>
      <c r="AW454" s="7">
        <f t="shared" si="343"/>
        <v>1.4307687835915339</v>
      </c>
      <c r="AX454" s="7"/>
      <c r="AY454">
        <f t="shared" si="368"/>
        <v>0</v>
      </c>
      <c r="AZ454">
        <f t="shared" si="344"/>
        <v>0</v>
      </c>
      <c r="BA454">
        <f t="shared" si="345"/>
        <v>0</v>
      </c>
      <c r="BB454">
        <f t="shared" si="369"/>
        <v>0</v>
      </c>
      <c r="BD454">
        <f t="shared" si="346"/>
        <v>36</v>
      </c>
      <c r="BE454">
        <f t="shared" si="347"/>
        <v>5</v>
      </c>
      <c r="BF454">
        <f t="shared" si="370"/>
        <v>1.5516799439008189E-4</v>
      </c>
      <c r="BG454">
        <f>VLOOKUP(MIN(120,BH454),mortality!$B$4:$H$106,saving_model!BE454+2,FALSE)</f>
        <v>1.8604276652855905E-3</v>
      </c>
      <c r="BH454">
        <f t="shared" si="348"/>
        <v>56</v>
      </c>
      <c r="BI454" s="8">
        <f t="shared" si="371"/>
        <v>1.6821425527395739E-3</v>
      </c>
      <c r="BJ454" s="6">
        <f>VLOOKUP(saving_model!BD454,lapse!$B$4:$C$134,2,FALSE)</f>
        <v>0.02</v>
      </c>
      <c r="BL454">
        <f>discount_curve!K439</f>
        <v>0.63195180756350433</v>
      </c>
    </row>
    <row r="455" spans="1:64" x14ac:dyDescent="0.55000000000000004">
      <c r="A455">
        <f t="shared" si="372"/>
        <v>433</v>
      </c>
      <c r="B455" s="16">
        <f t="shared" ca="1" si="349"/>
        <v>0</v>
      </c>
      <c r="C455" s="16">
        <f t="shared" si="325"/>
        <v>0</v>
      </c>
      <c r="D455">
        <f t="shared" si="350"/>
        <v>0</v>
      </c>
      <c r="E455">
        <f t="shared" ca="1" si="351"/>
        <v>0</v>
      </c>
      <c r="F455" s="19">
        <f t="shared" si="352"/>
        <v>0</v>
      </c>
      <c r="G455">
        <f t="shared" si="326"/>
        <v>0</v>
      </c>
      <c r="H455">
        <f t="shared" si="327"/>
        <v>0</v>
      </c>
      <c r="I455" s="16">
        <f t="shared" si="353"/>
        <v>0</v>
      </c>
      <c r="J455" s="19">
        <f t="shared" si="354"/>
        <v>0</v>
      </c>
      <c r="K455" s="19"/>
      <c r="L455" s="16">
        <f t="shared" si="328"/>
        <v>0</v>
      </c>
      <c r="M455" s="16">
        <f t="shared" ca="1" si="329"/>
        <v>0</v>
      </c>
      <c r="N455" s="16">
        <f t="shared" si="330"/>
        <v>0</v>
      </c>
      <c r="O455" s="16">
        <f t="shared" si="323"/>
        <v>0</v>
      </c>
      <c r="P455" s="16">
        <f t="shared" si="324"/>
        <v>0</v>
      </c>
      <c r="Q455" s="16">
        <f t="shared" ca="1" si="331"/>
        <v>0</v>
      </c>
      <c r="R455">
        <f t="shared" si="332"/>
        <v>0</v>
      </c>
      <c r="S455" s="16">
        <f t="shared" si="333"/>
        <v>0</v>
      </c>
      <c r="T455" s="21">
        <f t="shared" si="334"/>
        <v>0</v>
      </c>
      <c r="U455" s="16">
        <f t="shared" ca="1" si="335"/>
        <v>0</v>
      </c>
      <c r="V455" s="21">
        <f t="shared" ca="1" si="336"/>
        <v>0</v>
      </c>
      <c r="W455" s="16"/>
      <c r="X455" s="16">
        <f t="shared" si="355"/>
        <v>0</v>
      </c>
      <c r="Y455" s="16">
        <f t="shared" si="322"/>
        <v>0</v>
      </c>
      <c r="Z455" s="19">
        <f t="shared" si="337"/>
        <v>0</v>
      </c>
      <c r="AA455" s="15">
        <f t="shared" si="356"/>
        <v>0</v>
      </c>
      <c r="AB455" s="15">
        <f t="shared" si="357"/>
        <v>0</v>
      </c>
      <c r="AC455" s="15">
        <f t="shared" si="358"/>
        <v>0</v>
      </c>
      <c r="AD455" s="15">
        <f t="shared" si="359"/>
        <v>0</v>
      </c>
      <c r="AE455" s="15">
        <f t="shared" si="360"/>
        <v>0</v>
      </c>
      <c r="AF455" s="19">
        <f t="shared" si="361"/>
        <v>0</v>
      </c>
      <c r="AG455" s="20">
        <f t="shared" si="362"/>
        <v>0</v>
      </c>
      <c r="AH455" s="20"/>
      <c r="AI455" s="16">
        <f t="shared" si="338"/>
        <v>0</v>
      </c>
      <c r="AJ455" s="16">
        <f t="shared" si="374"/>
        <v>0</v>
      </c>
      <c r="AK455" s="16">
        <f t="shared" si="363"/>
        <v>0</v>
      </c>
      <c r="AL455" s="16">
        <f t="shared" ca="1" si="364"/>
        <v>0</v>
      </c>
      <c r="AM455" s="17">
        <f ca="1">IF($F$13,OFFSET(product_specs!$I$5,MIN(10,saving_model!BD455),saving_model!$F$15),0)</f>
        <v>0</v>
      </c>
      <c r="AN455" s="16">
        <f t="shared" si="339"/>
        <v>0</v>
      </c>
      <c r="AO455" s="16">
        <f t="shared" si="373"/>
        <v>0</v>
      </c>
      <c r="AP455" s="16">
        <f t="shared" si="340"/>
        <v>0</v>
      </c>
      <c r="AQ455" s="16">
        <f t="shared" si="365"/>
        <v>0</v>
      </c>
      <c r="AR455" s="16">
        <f t="shared" si="366"/>
        <v>0</v>
      </c>
      <c r="AS455" s="15">
        <f t="shared" si="341"/>
        <v>0</v>
      </c>
      <c r="AT455" s="24">
        <f t="shared" si="342"/>
        <v>0</v>
      </c>
      <c r="AU455" s="15">
        <f t="shared" si="367"/>
        <v>0</v>
      </c>
      <c r="AV455" s="22">
        <f>return!Q439</f>
        <v>8.0098728137507624E-3</v>
      </c>
      <c r="AW455" s="7">
        <f t="shared" si="343"/>
        <v>1.4319556608303399</v>
      </c>
      <c r="AX455" s="7"/>
      <c r="AY455">
        <f t="shared" si="368"/>
        <v>0</v>
      </c>
      <c r="AZ455">
        <f t="shared" si="344"/>
        <v>0</v>
      </c>
      <c r="BA455">
        <f t="shared" si="345"/>
        <v>0</v>
      </c>
      <c r="BB455">
        <f t="shared" si="369"/>
        <v>0</v>
      </c>
      <c r="BD455">
        <f t="shared" si="346"/>
        <v>36</v>
      </c>
      <c r="BE455">
        <f t="shared" si="347"/>
        <v>5</v>
      </c>
      <c r="BF455">
        <f t="shared" si="370"/>
        <v>1.5516799439008189E-4</v>
      </c>
      <c r="BG455">
        <f>VLOOKUP(MIN(120,BH455),mortality!$B$4:$H$106,saving_model!BE455+2,FALSE)</f>
        <v>1.8604276652855905E-3</v>
      </c>
      <c r="BH455">
        <f t="shared" si="348"/>
        <v>56</v>
      </c>
      <c r="BI455" s="8">
        <f t="shared" si="371"/>
        <v>1.6821425527395739E-3</v>
      </c>
      <c r="BJ455" s="6">
        <f>VLOOKUP(saving_model!BD455,lapse!$B$4:$C$134,2,FALSE)</f>
        <v>0.02</v>
      </c>
      <c r="BL455">
        <f>discount_curve!K440</f>
        <v>0.63128079989721064</v>
      </c>
    </row>
    <row r="456" spans="1:64" x14ac:dyDescent="0.55000000000000004">
      <c r="A456">
        <f t="shared" si="372"/>
        <v>434</v>
      </c>
      <c r="B456" s="16">
        <f t="shared" ca="1" si="349"/>
        <v>0</v>
      </c>
      <c r="C456" s="16">
        <f t="shared" si="325"/>
        <v>0</v>
      </c>
      <c r="D456">
        <f t="shared" si="350"/>
        <v>0</v>
      </c>
      <c r="E456">
        <f t="shared" ca="1" si="351"/>
        <v>0</v>
      </c>
      <c r="F456" s="19">
        <f t="shared" si="352"/>
        <v>0</v>
      </c>
      <c r="G456">
        <f t="shared" si="326"/>
        <v>0</v>
      </c>
      <c r="H456">
        <f t="shared" si="327"/>
        <v>0</v>
      </c>
      <c r="I456" s="16">
        <f t="shared" si="353"/>
        <v>0</v>
      </c>
      <c r="J456" s="19">
        <f t="shared" si="354"/>
        <v>0</v>
      </c>
      <c r="K456" s="19"/>
      <c r="L456" s="16">
        <f t="shared" si="328"/>
        <v>0</v>
      </c>
      <c r="M456" s="16">
        <f t="shared" ca="1" si="329"/>
        <v>0</v>
      </c>
      <c r="N456" s="16">
        <f t="shared" si="330"/>
        <v>0</v>
      </c>
      <c r="O456" s="16">
        <f t="shared" si="323"/>
        <v>0</v>
      </c>
      <c r="P456" s="16">
        <f t="shared" si="324"/>
        <v>0</v>
      </c>
      <c r="Q456" s="16">
        <f t="shared" ca="1" si="331"/>
        <v>0</v>
      </c>
      <c r="R456">
        <f t="shared" si="332"/>
        <v>0</v>
      </c>
      <c r="S456" s="16">
        <f t="shared" si="333"/>
        <v>0</v>
      </c>
      <c r="T456" s="21">
        <f t="shared" si="334"/>
        <v>0</v>
      </c>
      <c r="U456" s="16">
        <f t="shared" ca="1" si="335"/>
        <v>0</v>
      </c>
      <c r="V456" s="21">
        <f t="shared" ca="1" si="336"/>
        <v>0</v>
      </c>
      <c r="W456" s="16"/>
      <c r="X456" s="16">
        <f t="shared" si="355"/>
        <v>0</v>
      </c>
      <c r="Y456" s="16">
        <f t="shared" si="322"/>
        <v>0</v>
      </c>
      <c r="Z456" s="19">
        <f t="shared" si="337"/>
        <v>0</v>
      </c>
      <c r="AA456" s="15">
        <f t="shared" si="356"/>
        <v>0</v>
      </c>
      <c r="AB456" s="15">
        <f t="shared" si="357"/>
        <v>0</v>
      </c>
      <c r="AC456" s="15">
        <f t="shared" si="358"/>
        <v>0</v>
      </c>
      <c r="AD456" s="15">
        <f t="shared" si="359"/>
        <v>0</v>
      </c>
      <c r="AE456" s="15">
        <f t="shared" si="360"/>
        <v>0</v>
      </c>
      <c r="AF456" s="19">
        <f t="shared" si="361"/>
        <v>0</v>
      </c>
      <c r="AG456" s="20">
        <f t="shared" si="362"/>
        <v>0</v>
      </c>
      <c r="AH456" s="20"/>
      <c r="AI456" s="16">
        <f t="shared" si="338"/>
        <v>0</v>
      </c>
      <c r="AJ456" s="16">
        <f t="shared" si="374"/>
        <v>0</v>
      </c>
      <c r="AK456" s="16">
        <f t="shared" si="363"/>
        <v>0</v>
      </c>
      <c r="AL456" s="16">
        <f t="shared" ca="1" si="364"/>
        <v>0</v>
      </c>
      <c r="AM456" s="17">
        <f ca="1">IF($F$13,OFFSET(product_specs!$I$5,MIN(10,saving_model!BD456),saving_model!$F$15),0)</f>
        <v>0</v>
      </c>
      <c r="AN456" s="16">
        <f t="shared" si="339"/>
        <v>0</v>
      </c>
      <c r="AO456" s="16">
        <f t="shared" si="373"/>
        <v>0</v>
      </c>
      <c r="AP456" s="16">
        <f t="shared" si="340"/>
        <v>0</v>
      </c>
      <c r="AQ456" s="16">
        <f t="shared" si="365"/>
        <v>0</v>
      </c>
      <c r="AR456" s="16">
        <f t="shared" si="366"/>
        <v>0</v>
      </c>
      <c r="AS456" s="15">
        <f t="shared" si="341"/>
        <v>0</v>
      </c>
      <c r="AT456" s="24">
        <f t="shared" si="342"/>
        <v>0</v>
      </c>
      <c r="AU456" s="15">
        <f t="shared" si="367"/>
        <v>0</v>
      </c>
      <c r="AV456" s="22">
        <f>return!Q440</f>
        <v>-6.5959861306740253E-3</v>
      </c>
      <c r="AW456" s="7">
        <f t="shared" si="343"/>
        <v>1.4331435226290523</v>
      </c>
      <c r="AX456" s="7"/>
      <c r="AY456">
        <f t="shared" si="368"/>
        <v>0</v>
      </c>
      <c r="AZ456">
        <f t="shared" si="344"/>
        <v>0</v>
      </c>
      <c r="BA456">
        <f t="shared" si="345"/>
        <v>0</v>
      </c>
      <c r="BB456">
        <f t="shared" si="369"/>
        <v>0</v>
      </c>
      <c r="BD456">
        <f t="shared" si="346"/>
        <v>36</v>
      </c>
      <c r="BE456">
        <f t="shared" si="347"/>
        <v>5</v>
      </c>
      <c r="BF456">
        <f t="shared" si="370"/>
        <v>1.5516799439008189E-4</v>
      </c>
      <c r="BG456">
        <f>VLOOKUP(MIN(120,BH456),mortality!$B$4:$H$106,saving_model!BE456+2,FALSE)</f>
        <v>1.8604276652855905E-3</v>
      </c>
      <c r="BH456">
        <f t="shared" si="348"/>
        <v>56</v>
      </c>
      <c r="BI456" s="8">
        <f t="shared" si="371"/>
        <v>1.6821425527395739E-3</v>
      </c>
      <c r="BJ456" s="6">
        <f>VLOOKUP(saving_model!BD456,lapse!$B$4:$C$134,2,FALSE)</f>
        <v>0.02</v>
      </c>
      <c r="BL456">
        <f>discount_curve!K441</f>
        <v>0.63061050470817026</v>
      </c>
    </row>
    <row r="457" spans="1:64" x14ac:dyDescent="0.55000000000000004">
      <c r="A457">
        <f t="shared" si="372"/>
        <v>435</v>
      </c>
      <c r="B457" s="16">
        <f t="shared" ca="1" si="349"/>
        <v>0</v>
      </c>
      <c r="C457" s="16">
        <f t="shared" si="325"/>
        <v>0</v>
      </c>
      <c r="D457">
        <f t="shared" si="350"/>
        <v>0</v>
      </c>
      <c r="E457">
        <f t="shared" ca="1" si="351"/>
        <v>0</v>
      </c>
      <c r="F457" s="19">
        <f t="shared" si="352"/>
        <v>0</v>
      </c>
      <c r="G457">
        <f t="shared" si="326"/>
        <v>0</v>
      </c>
      <c r="H457">
        <f t="shared" si="327"/>
        <v>0</v>
      </c>
      <c r="I457" s="16">
        <f t="shared" si="353"/>
        <v>0</v>
      </c>
      <c r="J457" s="19">
        <f t="shared" si="354"/>
        <v>0</v>
      </c>
      <c r="K457" s="19"/>
      <c r="L457" s="16">
        <f t="shared" si="328"/>
        <v>0</v>
      </c>
      <c r="M457" s="16">
        <f t="shared" ca="1" si="329"/>
        <v>0</v>
      </c>
      <c r="N457" s="16">
        <f t="shared" si="330"/>
        <v>0</v>
      </c>
      <c r="O457" s="16">
        <f t="shared" si="323"/>
        <v>0</v>
      </c>
      <c r="P457" s="16">
        <f t="shared" si="324"/>
        <v>0</v>
      </c>
      <c r="Q457" s="16">
        <f t="shared" ca="1" si="331"/>
        <v>0</v>
      </c>
      <c r="R457">
        <f t="shared" si="332"/>
        <v>0</v>
      </c>
      <c r="S457" s="16">
        <f t="shared" si="333"/>
        <v>0</v>
      </c>
      <c r="T457" s="21">
        <f t="shared" si="334"/>
        <v>0</v>
      </c>
      <c r="U457" s="16">
        <f t="shared" ca="1" si="335"/>
        <v>0</v>
      </c>
      <c r="V457" s="21">
        <f t="shared" ca="1" si="336"/>
        <v>0</v>
      </c>
      <c r="W457" s="16"/>
      <c r="X457" s="16">
        <f t="shared" si="355"/>
        <v>0</v>
      </c>
      <c r="Y457" s="16">
        <f t="shared" si="322"/>
        <v>0</v>
      </c>
      <c r="Z457" s="19">
        <f t="shared" si="337"/>
        <v>0</v>
      </c>
      <c r="AA457" s="15">
        <f t="shared" si="356"/>
        <v>0</v>
      </c>
      <c r="AB457" s="15">
        <f t="shared" si="357"/>
        <v>0</v>
      </c>
      <c r="AC457" s="15">
        <f t="shared" si="358"/>
        <v>0</v>
      </c>
      <c r="AD457" s="15">
        <f t="shared" si="359"/>
        <v>0</v>
      </c>
      <c r="AE457" s="15">
        <f t="shared" si="360"/>
        <v>0</v>
      </c>
      <c r="AF457" s="19">
        <f t="shared" si="361"/>
        <v>0</v>
      </c>
      <c r="AG457" s="20">
        <f t="shared" si="362"/>
        <v>0</v>
      </c>
      <c r="AH457" s="20"/>
      <c r="AI457" s="16">
        <f t="shared" si="338"/>
        <v>0</v>
      </c>
      <c r="AJ457" s="16">
        <f t="shared" si="374"/>
        <v>0</v>
      </c>
      <c r="AK457" s="16">
        <f t="shared" si="363"/>
        <v>0</v>
      </c>
      <c r="AL457" s="16">
        <f t="shared" ca="1" si="364"/>
        <v>0</v>
      </c>
      <c r="AM457" s="17">
        <f ca="1">IF($F$13,OFFSET(product_specs!$I$5,MIN(10,saving_model!BD457),saving_model!$F$15),0)</f>
        <v>0</v>
      </c>
      <c r="AN457" s="16">
        <f t="shared" si="339"/>
        <v>0</v>
      </c>
      <c r="AO457" s="16">
        <f t="shared" si="373"/>
        <v>0</v>
      </c>
      <c r="AP457" s="16">
        <f t="shared" si="340"/>
        <v>0</v>
      </c>
      <c r="AQ457" s="16">
        <f t="shared" si="365"/>
        <v>0</v>
      </c>
      <c r="AR457" s="16">
        <f t="shared" si="366"/>
        <v>0</v>
      </c>
      <c r="AS457" s="15">
        <f t="shared" si="341"/>
        <v>0</v>
      </c>
      <c r="AT457" s="24">
        <f t="shared" si="342"/>
        <v>0</v>
      </c>
      <c r="AU457" s="15">
        <f t="shared" si="367"/>
        <v>0</v>
      </c>
      <c r="AV457" s="22">
        <f>return!Q441</f>
        <v>-4.7719083146358088E-4</v>
      </c>
      <c r="AW457" s="7">
        <f t="shared" si="343"/>
        <v>1.4343323698044015</v>
      </c>
      <c r="AX457" s="7"/>
      <c r="AY457">
        <f t="shared" si="368"/>
        <v>0</v>
      </c>
      <c r="AZ457">
        <f t="shared" si="344"/>
        <v>0</v>
      </c>
      <c r="BA457">
        <f t="shared" si="345"/>
        <v>0</v>
      </c>
      <c r="BB457">
        <f t="shared" si="369"/>
        <v>0</v>
      </c>
      <c r="BD457">
        <f t="shared" si="346"/>
        <v>36</v>
      </c>
      <c r="BE457">
        <f t="shared" si="347"/>
        <v>5</v>
      </c>
      <c r="BF457">
        <f t="shared" si="370"/>
        <v>1.5516799439008189E-4</v>
      </c>
      <c r="BG457">
        <f>VLOOKUP(MIN(120,BH457),mortality!$B$4:$H$106,saving_model!BE457+2,FALSE)</f>
        <v>1.8604276652855905E-3</v>
      </c>
      <c r="BH457">
        <f t="shared" si="348"/>
        <v>56</v>
      </c>
      <c r="BI457" s="8">
        <f t="shared" si="371"/>
        <v>1.6821425527395739E-3</v>
      </c>
      <c r="BJ457" s="6">
        <f>VLOOKUP(saving_model!BD457,lapse!$B$4:$C$134,2,FALSE)</f>
        <v>0.02</v>
      </c>
      <c r="BL457">
        <f>discount_curve!K442</f>
        <v>0.629940921239874</v>
      </c>
    </row>
    <row r="458" spans="1:64" x14ac:dyDescent="0.55000000000000004">
      <c r="A458">
        <f t="shared" si="372"/>
        <v>436</v>
      </c>
      <c r="B458" s="16">
        <f t="shared" ca="1" si="349"/>
        <v>0</v>
      </c>
      <c r="C458" s="16">
        <f t="shared" si="325"/>
        <v>0</v>
      </c>
      <c r="D458">
        <f t="shared" si="350"/>
        <v>0</v>
      </c>
      <c r="E458">
        <f t="shared" ca="1" si="351"/>
        <v>0</v>
      </c>
      <c r="F458" s="19">
        <f t="shared" si="352"/>
        <v>0</v>
      </c>
      <c r="G458">
        <f t="shared" si="326"/>
        <v>0</v>
      </c>
      <c r="H458">
        <f t="shared" si="327"/>
        <v>0</v>
      </c>
      <c r="I458" s="16">
        <f t="shared" si="353"/>
        <v>0</v>
      </c>
      <c r="J458" s="19">
        <f t="shared" si="354"/>
        <v>0</v>
      </c>
      <c r="K458" s="19"/>
      <c r="L458" s="16">
        <f t="shared" si="328"/>
        <v>0</v>
      </c>
      <c r="M458" s="16">
        <f t="shared" ca="1" si="329"/>
        <v>0</v>
      </c>
      <c r="N458" s="16">
        <f t="shared" si="330"/>
        <v>0</v>
      </c>
      <c r="O458" s="16">
        <f t="shared" si="323"/>
        <v>0</v>
      </c>
      <c r="P458" s="16">
        <f t="shared" si="324"/>
        <v>0</v>
      </c>
      <c r="Q458" s="16">
        <f t="shared" ca="1" si="331"/>
        <v>0</v>
      </c>
      <c r="R458">
        <f t="shared" si="332"/>
        <v>0</v>
      </c>
      <c r="S458" s="16">
        <f t="shared" si="333"/>
        <v>0</v>
      </c>
      <c r="T458" s="21">
        <f t="shared" si="334"/>
        <v>0</v>
      </c>
      <c r="U458" s="16">
        <f t="shared" ca="1" si="335"/>
        <v>0</v>
      </c>
      <c r="V458" s="21">
        <f t="shared" ca="1" si="336"/>
        <v>0</v>
      </c>
      <c r="W458" s="16"/>
      <c r="X458" s="16">
        <f t="shared" si="355"/>
        <v>0</v>
      </c>
      <c r="Y458" s="16">
        <f t="shared" si="322"/>
        <v>0</v>
      </c>
      <c r="Z458" s="19">
        <f t="shared" si="337"/>
        <v>0</v>
      </c>
      <c r="AA458" s="15">
        <f t="shared" si="356"/>
        <v>0</v>
      </c>
      <c r="AB458" s="15">
        <f t="shared" si="357"/>
        <v>0</v>
      </c>
      <c r="AC458" s="15">
        <f t="shared" si="358"/>
        <v>0</v>
      </c>
      <c r="AD458" s="15">
        <f t="shared" si="359"/>
        <v>0</v>
      </c>
      <c r="AE458" s="15">
        <f t="shared" si="360"/>
        <v>0</v>
      </c>
      <c r="AF458" s="19">
        <f t="shared" si="361"/>
        <v>0</v>
      </c>
      <c r="AG458" s="20">
        <f t="shared" si="362"/>
        <v>0</v>
      </c>
      <c r="AH458" s="20"/>
      <c r="AI458" s="16">
        <f t="shared" si="338"/>
        <v>0</v>
      </c>
      <c r="AJ458" s="16">
        <f t="shared" si="374"/>
        <v>0</v>
      </c>
      <c r="AK458" s="16">
        <f t="shared" si="363"/>
        <v>0</v>
      </c>
      <c r="AL458" s="16">
        <f t="shared" ca="1" si="364"/>
        <v>0</v>
      </c>
      <c r="AM458" s="17">
        <f ca="1">IF($F$13,OFFSET(product_specs!$I$5,MIN(10,saving_model!BD458),saving_model!$F$15),0)</f>
        <v>0</v>
      </c>
      <c r="AN458" s="16">
        <f t="shared" si="339"/>
        <v>0</v>
      </c>
      <c r="AO458" s="16">
        <f t="shared" si="373"/>
        <v>0</v>
      </c>
      <c r="AP458" s="16">
        <f t="shared" si="340"/>
        <v>0</v>
      </c>
      <c r="AQ458" s="16">
        <f t="shared" si="365"/>
        <v>0</v>
      </c>
      <c r="AR458" s="16">
        <f t="shared" si="366"/>
        <v>0</v>
      </c>
      <c r="AS458" s="15">
        <f t="shared" si="341"/>
        <v>0</v>
      </c>
      <c r="AT458" s="24">
        <f t="shared" si="342"/>
        <v>0</v>
      </c>
      <c r="AU458" s="15">
        <f t="shared" si="367"/>
        <v>0</v>
      </c>
      <c r="AV458" s="22">
        <f>return!Q442</f>
        <v>1.1002196319360724E-3</v>
      </c>
      <c r="AW458" s="7">
        <f t="shared" si="343"/>
        <v>1.4355222031737946</v>
      </c>
      <c r="AX458" s="7"/>
      <c r="AY458">
        <f t="shared" si="368"/>
        <v>0</v>
      </c>
      <c r="AZ458">
        <f t="shared" si="344"/>
        <v>0</v>
      </c>
      <c r="BA458">
        <f t="shared" si="345"/>
        <v>0</v>
      </c>
      <c r="BB458">
        <f t="shared" si="369"/>
        <v>0</v>
      </c>
      <c r="BD458">
        <f t="shared" si="346"/>
        <v>36</v>
      </c>
      <c r="BE458">
        <f t="shared" si="347"/>
        <v>5</v>
      </c>
      <c r="BF458">
        <f t="shared" si="370"/>
        <v>1.5516799439008189E-4</v>
      </c>
      <c r="BG458">
        <f>VLOOKUP(MIN(120,BH458),mortality!$B$4:$H$106,saving_model!BE458+2,FALSE)</f>
        <v>1.8604276652855905E-3</v>
      </c>
      <c r="BH458">
        <f t="shared" si="348"/>
        <v>56</v>
      </c>
      <c r="BI458" s="8">
        <f t="shared" si="371"/>
        <v>1.6821425527395739E-3</v>
      </c>
      <c r="BJ458" s="6">
        <f>VLOOKUP(saving_model!BD458,lapse!$B$4:$C$134,2,FALSE)</f>
        <v>0.02</v>
      </c>
      <c r="BL458">
        <f>discount_curve!K443</f>
        <v>0.6292720487366148</v>
      </c>
    </row>
    <row r="459" spans="1:64" x14ac:dyDescent="0.55000000000000004">
      <c r="A459">
        <f t="shared" si="372"/>
        <v>437</v>
      </c>
      <c r="B459" s="16">
        <f t="shared" ca="1" si="349"/>
        <v>0</v>
      </c>
      <c r="C459" s="16">
        <f t="shared" si="325"/>
        <v>0</v>
      </c>
      <c r="D459">
        <f t="shared" si="350"/>
        <v>0</v>
      </c>
      <c r="E459">
        <f t="shared" ca="1" si="351"/>
        <v>0</v>
      </c>
      <c r="F459" s="19">
        <f t="shared" si="352"/>
        <v>0</v>
      </c>
      <c r="G459">
        <f t="shared" si="326"/>
        <v>0</v>
      </c>
      <c r="H459">
        <f t="shared" si="327"/>
        <v>0</v>
      </c>
      <c r="I459" s="16">
        <f t="shared" si="353"/>
        <v>0</v>
      </c>
      <c r="J459" s="19">
        <f t="shared" si="354"/>
        <v>0</v>
      </c>
      <c r="K459" s="19"/>
      <c r="L459" s="16">
        <f t="shared" si="328"/>
        <v>0</v>
      </c>
      <c r="M459" s="16">
        <f t="shared" ca="1" si="329"/>
        <v>0</v>
      </c>
      <c r="N459" s="16">
        <f t="shared" si="330"/>
        <v>0</v>
      </c>
      <c r="O459" s="16">
        <f t="shared" si="323"/>
        <v>0</v>
      </c>
      <c r="P459" s="16">
        <f t="shared" si="324"/>
        <v>0</v>
      </c>
      <c r="Q459" s="16">
        <f t="shared" ca="1" si="331"/>
        <v>0</v>
      </c>
      <c r="R459">
        <f t="shared" si="332"/>
        <v>0</v>
      </c>
      <c r="S459" s="16">
        <f t="shared" si="333"/>
        <v>0</v>
      </c>
      <c r="T459" s="21">
        <f t="shared" si="334"/>
        <v>0</v>
      </c>
      <c r="U459" s="16">
        <f t="shared" ca="1" si="335"/>
        <v>0</v>
      </c>
      <c r="V459" s="21">
        <f t="shared" ca="1" si="336"/>
        <v>0</v>
      </c>
      <c r="W459" s="16"/>
      <c r="X459" s="16">
        <f t="shared" si="355"/>
        <v>0</v>
      </c>
      <c r="Y459" s="16">
        <f t="shared" si="322"/>
        <v>0</v>
      </c>
      <c r="Z459" s="19">
        <f t="shared" si="337"/>
        <v>0</v>
      </c>
      <c r="AA459" s="15">
        <f t="shared" si="356"/>
        <v>0</v>
      </c>
      <c r="AB459" s="15">
        <f t="shared" si="357"/>
        <v>0</v>
      </c>
      <c r="AC459" s="15">
        <f t="shared" si="358"/>
        <v>0</v>
      </c>
      <c r="AD459" s="15">
        <f t="shared" si="359"/>
        <v>0</v>
      </c>
      <c r="AE459" s="15">
        <f t="shared" si="360"/>
        <v>0</v>
      </c>
      <c r="AF459" s="19">
        <f t="shared" si="361"/>
        <v>0</v>
      </c>
      <c r="AG459" s="20">
        <f t="shared" si="362"/>
        <v>0</v>
      </c>
      <c r="AH459" s="20"/>
      <c r="AI459" s="16">
        <f t="shared" si="338"/>
        <v>0</v>
      </c>
      <c r="AJ459" s="16">
        <f t="shared" si="374"/>
        <v>0</v>
      </c>
      <c r="AK459" s="16">
        <f t="shared" si="363"/>
        <v>0</v>
      </c>
      <c r="AL459" s="16">
        <f t="shared" ca="1" si="364"/>
        <v>0</v>
      </c>
      <c r="AM459" s="17">
        <f ca="1">IF($F$13,OFFSET(product_specs!$I$5,MIN(10,saving_model!BD459),saving_model!$F$15),0)</f>
        <v>0</v>
      </c>
      <c r="AN459" s="16">
        <f t="shared" si="339"/>
        <v>0</v>
      </c>
      <c r="AO459" s="16">
        <f t="shared" si="373"/>
        <v>0</v>
      </c>
      <c r="AP459" s="16">
        <f t="shared" si="340"/>
        <v>0</v>
      </c>
      <c r="AQ459" s="16">
        <f t="shared" si="365"/>
        <v>0</v>
      </c>
      <c r="AR459" s="16">
        <f t="shared" si="366"/>
        <v>0</v>
      </c>
      <c r="AS459" s="15">
        <f t="shared" si="341"/>
        <v>0</v>
      </c>
      <c r="AT459" s="24">
        <f t="shared" si="342"/>
        <v>0</v>
      </c>
      <c r="AU459" s="15">
        <f t="shared" si="367"/>
        <v>0</v>
      </c>
      <c r="AV459" s="22">
        <f>return!Q443</f>
        <v>-2.0337791430347085E-3</v>
      </c>
      <c r="AW459" s="7">
        <f t="shared" si="343"/>
        <v>1.4367130235553174</v>
      </c>
      <c r="AX459" s="7"/>
      <c r="AY459">
        <f t="shared" si="368"/>
        <v>0</v>
      </c>
      <c r="AZ459">
        <f t="shared" si="344"/>
        <v>0</v>
      </c>
      <c r="BA459">
        <f t="shared" si="345"/>
        <v>0</v>
      </c>
      <c r="BB459">
        <f t="shared" si="369"/>
        <v>0</v>
      </c>
      <c r="BD459">
        <f t="shared" si="346"/>
        <v>36</v>
      </c>
      <c r="BE459">
        <f t="shared" si="347"/>
        <v>5</v>
      </c>
      <c r="BF459">
        <f t="shared" si="370"/>
        <v>1.5516799439008189E-4</v>
      </c>
      <c r="BG459">
        <f>VLOOKUP(MIN(120,BH459),mortality!$B$4:$H$106,saving_model!BE459+2,FALSE)</f>
        <v>1.8604276652855905E-3</v>
      </c>
      <c r="BH459">
        <f t="shared" si="348"/>
        <v>56</v>
      </c>
      <c r="BI459" s="8">
        <f t="shared" si="371"/>
        <v>1.6821425527395739E-3</v>
      </c>
      <c r="BJ459" s="6">
        <f>VLOOKUP(saving_model!BD459,lapse!$B$4:$C$134,2,FALSE)</f>
        <v>0.02</v>
      </c>
      <c r="BL459">
        <f>discount_curve!K444</f>
        <v>0.62860388644348897</v>
      </c>
    </row>
    <row r="460" spans="1:64" x14ac:dyDescent="0.55000000000000004">
      <c r="A460">
        <f t="shared" si="372"/>
        <v>438</v>
      </c>
      <c r="B460" s="16">
        <f t="shared" ca="1" si="349"/>
        <v>0</v>
      </c>
      <c r="C460" s="16">
        <f t="shared" si="325"/>
        <v>0</v>
      </c>
      <c r="D460">
        <f t="shared" si="350"/>
        <v>0</v>
      </c>
      <c r="E460">
        <f t="shared" ca="1" si="351"/>
        <v>0</v>
      </c>
      <c r="F460" s="19">
        <f t="shared" si="352"/>
        <v>0</v>
      </c>
      <c r="G460">
        <f t="shared" si="326"/>
        <v>0</v>
      </c>
      <c r="H460">
        <f t="shared" si="327"/>
        <v>0</v>
      </c>
      <c r="I460" s="16">
        <f t="shared" si="353"/>
        <v>0</v>
      </c>
      <c r="J460" s="19">
        <f t="shared" si="354"/>
        <v>0</v>
      </c>
      <c r="K460" s="19"/>
      <c r="L460" s="16">
        <f t="shared" si="328"/>
        <v>0</v>
      </c>
      <c r="M460" s="16">
        <f t="shared" ca="1" si="329"/>
        <v>0</v>
      </c>
      <c r="N460" s="16">
        <f t="shared" si="330"/>
        <v>0</v>
      </c>
      <c r="O460" s="16">
        <f t="shared" si="323"/>
        <v>0</v>
      </c>
      <c r="P460" s="16">
        <f t="shared" si="324"/>
        <v>0</v>
      </c>
      <c r="Q460" s="16">
        <f t="shared" ca="1" si="331"/>
        <v>0</v>
      </c>
      <c r="R460">
        <f t="shared" si="332"/>
        <v>0</v>
      </c>
      <c r="S460" s="16">
        <f t="shared" si="333"/>
        <v>0</v>
      </c>
      <c r="T460" s="21">
        <f t="shared" si="334"/>
        <v>0</v>
      </c>
      <c r="U460" s="16">
        <f t="shared" ca="1" si="335"/>
        <v>0</v>
      </c>
      <c r="V460" s="21">
        <f t="shared" ca="1" si="336"/>
        <v>0</v>
      </c>
      <c r="W460" s="16"/>
      <c r="X460" s="16">
        <f t="shared" si="355"/>
        <v>0</v>
      </c>
      <c r="Y460" s="16">
        <f t="shared" si="322"/>
        <v>0</v>
      </c>
      <c r="Z460" s="19">
        <f t="shared" si="337"/>
        <v>0</v>
      </c>
      <c r="AA460" s="15">
        <f t="shared" si="356"/>
        <v>0</v>
      </c>
      <c r="AB460" s="15">
        <f t="shared" si="357"/>
        <v>0</v>
      </c>
      <c r="AC460" s="15">
        <f t="shared" si="358"/>
        <v>0</v>
      </c>
      <c r="AD460" s="15">
        <f t="shared" si="359"/>
        <v>0</v>
      </c>
      <c r="AE460" s="15">
        <f t="shared" si="360"/>
        <v>0</v>
      </c>
      <c r="AF460" s="19">
        <f t="shared" si="361"/>
        <v>0</v>
      </c>
      <c r="AG460" s="20">
        <f t="shared" si="362"/>
        <v>0</v>
      </c>
      <c r="AH460" s="20"/>
      <c r="AI460" s="16">
        <f t="shared" si="338"/>
        <v>0</v>
      </c>
      <c r="AJ460" s="16">
        <f t="shared" si="374"/>
        <v>0</v>
      </c>
      <c r="AK460" s="16">
        <f t="shared" si="363"/>
        <v>0</v>
      </c>
      <c r="AL460" s="16">
        <f t="shared" ca="1" si="364"/>
        <v>0</v>
      </c>
      <c r="AM460" s="17">
        <f ca="1">IF($F$13,OFFSET(product_specs!$I$5,MIN(10,saving_model!BD460),saving_model!$F$15),0)</f>
        <v>0</v>
      </c>
      <c r="AN460" s="16">
        <f t="shared" si="339"/>
        <v>0</v>
      </c>
      <c r="AO460" s="16">
        <f t="shared" si="373"/>
        <v>0</v>
      </c>
      <c r="AP460" s="16">
        <f t="shared" si="340"/>
        <v>0</v>
      </c>
      <c r="AQ460" s="16">
        <f t="shared" si="365"/>
        <v>0</v>
      </c>
      <c r="AR460" s="16">
        <f t="shared" si="366"/>
        <v>0</v>
      </c>
      <c r="AS460" s="15">
        <f t="shared" si="341"/>
        <v>0</v>
      </c>
      <c r="AT460" s="24">
        <f t="shared" si="342"/>
        <v>0</v>
      </c>
      <c r="AU460" s="15">
        <f t="shared" si="367"/>
        <v>0</v>
      </c>
      <c r="AV460" s="22">
        <f>return!Q444</f>
        <v>7.4404664248950425E-4</v>
      </c>
      <c r="AW460" s="7">
        <f t="shared" si="343"/>
        <v>1.4379048317677341</v>
      </c>
      <c r="AX460" s="7"/>
      <c r="AY460">
        <f t="shared" si="368"/>
        <v>0</v>
      </c>
      <c r="AZ460">
        <f t="shared" si="344"/>
        <v>0</v>
      </c>
      <c r="BA460">
        <f t="shared" si="345"/>
        <v>0</v>
      </c>
      <c r="BB460">
        <f t="shared" si="369"/>
        <v>0</v>
      </c>
      <c r="BD460">
        <f t="shared" si="346"/>
        <v>36</v>
      </c>
      <c r="BE460">
        <f t="shared" si="347"/>
        <v>5</v>
      </c>
      <c r="BF460">
        <f t="shared" si="370"/>
        <v>1.5516799439008189E-4</v>
      </c>
      <c r="BG460">
        <f>VLOOKUP(MIN(120,BH460),mortality!$B$4:$H$106,saving_model!BE460+2,FALSE)</f>
        <v>1.8604276652855905E-3</v>
      </c>
      <c r="BH460">
        <f t="shared" si="348"/>
        <v>56</v>
      </c>
      <c r="BI460" s="8">
        <f t="shared" si="371"/>
        <v>1.6821425527395739E-3</v>
      </c>
      <c r="BJ460" s="6">
        <f>VLOOKUP(saving_model!BD460,lapse!$B$4:$C$134,2,FALSE)</f>
        <v>0.02</v>
      </c>
      <c r="BL460">
        <f>discount_curve!K445</f>
        <v>0.62793643360639395</v>
      </c>
    </row>
    <row r="461" spans="1:64" x14ac:dyDescent="0.55000000000000004">
      <c r="A461">
        <f t="shared" si="372"/>
        <v>439</v>
      </c>
      <c r="B461" s="16">
        <f t="shared" ca="1" si="349"/>
        <v>0</v>
      </c>
      <c r="C461" s="16">
        <f t="shared" si="325"/>
        <v>0</v>
      </c>
      <c r="D461">
        <f t="shared" si="350"/>
        <v>0</v>
      </c>
      <c r="E461">
        <f t="shared" ca="1" si="351"/>
        <v>0</v>
      </c>
      <c r="F461" s="19">
        <f t="shared" si="352"/>
        <v>0</v>
      </c>
      <c r="G461">
        <f t="shared" si="326"/>
        <v>0</v>
      </c>
      <c r="H461">
        <f t="shared" si="327"/>
        <v>0</v>
      </c>
      <c r="I461" s="16">
        <f t="shared" si="353"/>
        <v>0</v>
      </c>
      <c r="J461" s="19">
        <f t="shared" si="354"/>
        <v>0</v>
      </c>
      <c r="K461" s="19"/>
      <c r="L461" s="16">
        <f t="shared" si="328"/>
        <v>0</v>
      </c>
      <c r="M461" s="16">
        <f t="shared" ca="1" si="329"/>
        <v>0</v>
      </c>
      <c r="N461" s="16">
        <f t="shared" si="330"/>
        <v>0</v>
      </c>
      <c r="O461" s="16">
        <f t="shared" si="323"/>
        <v>0</v>
      </c>
      <c r="P461" s="16">
        <f t="shared" si="324"/>
        <v>0</v>
      </c>
      <c r="Q461" s="16">
        <f t="shared" ca="1" si="331"/>
        <v>0</v>
      </c>
      <c r="R461">
        <f t="shared" si="332"/>
        <v>0</v>
      </c>
      <c r="S461" s="16">
        <f t="shared" si="333"/>
        <v>0</v>
      </c>
      <c r="T461" s="21">
        <f t="shared" si="334"/>
        <v>0</v>
      </c>
      <c r="U461" s="16">
        <f t="shared" ca="1" si="335"/>
        <v>0</v>
      </c>
      <c r="V461" s="21">
        <f t="shared" ca="1" si="336"/>
        <v>0</v>
      </c>
      <c r="W461" s="16"/>
      <c r="X461" s="16">
        <f t="shared" si="355"/>
        <v>0</v>
      </c>
      <c r="Y461" s="16">
        <f t="shared" si="322"/>
        <v>0</v>
      </c>
      <c r="Z461" s="19">
        <f t="shared" si="337"/>
        <v>0</v>
      </c>
      <c r="AA461" s="15">
        <f t="shared" si="356"/>
        <v>0</v>
      </c>
      <c r="AB461" s="15">
        <f t="shared" si="357"/>
        <v>0</v>
      </c>
      <c r="AC461" s="15">
        <f t="shared" si="358"/>
        <v>0</v>
      </c>
      <c r="AD461" s="15">
        <f t="shared" si="359"/>
        <v>0</v>
      </c>
      <c r="AE461" s="15">
        <f t="shared" si="360"/>
        <v>0</v>
      </c>
      <c r="AF461" s="19">
        <f t="shared" si="361"/>
        <v>0</v>
      </c>
      <c r="AG461" s="20">
        <f t="shared" si="362"/>
        <v>0</v>
      </c>
      <c r="AH461" s="20"/>
      <c r="AI461" s="16">
        <f t="shared" si="338"/>
        <v>0</v>
      </c>
      <c r="AJ461" s="16">
        <f t="shared" si="374"/>
        <v>0</v>
      </c>
      <c r="AK461" s="16">
        <f t="shared" si="363"/>
        <v>0</v>
      </c>
      <c r="AL461" s="16">
        <f t="shared" ca="1" si="364"/>
        <v>0</v>
      </c>
      <c r="AM461" s="17">
        <f ca="1">IF($F$13,OFFSET(product_specs!$I$5,MIN(10,saving_model!BD461),saving_model!$F$15),0)</f>
        <v>0</v>
      </c>
      <c r="AN461" s="16">
        <f t="shared" si="339"/>
        <v>0</v>
      </c>
      <c r="AO461" s="16">
        <f t="shared" si="373"/>
        <v>0</v>
      </c>
      <c r="AP461" s="16">
        <f t="shared" si="340"/>
        <v>0</v>
      </c>
      <c r="AQ461" s="16">
        <f t="shared" si="365"/>
        <v>0</v>
      </c>
      <c r="AR461" s="16">
        <f t="shared" si="366"/>
        <v>0</v>
      </c>
      <c r="AS461" s="15">
        <f t="shared" si="341"/>
        <v>0</v>
      </c>
      <c r="AT461" s="24">
        <f t="shared" si="342"/>
        <v>0</v>
      </c>
      <c r="AU461" s="15">
        <f t="shared" si="367"/>
        <v>0</v>
      </c>
      <c r="AV461" s="22">
        <f>return!Q445</f>
        <v>1.0109217790307712E-2</v>
      </c>
      <c r="AW461" s="7">
        <f t="shared" si="343"/>
        <v>1.439097628630488</v>
      </c>
      <c r="AX461" s="7"/>
      <c r="AY461">
        <f t="shared" si="368"/>
        <v>0</v>
      </c>
      <c r="AZ461">
        <f t="shared" si="344"/>
        <v>0</v>
      </c>
      <c r="BA461">
        <f t="shared" si="345"/>
        <v>0</v>
      </c>
      <c r="BB461">
        <f t="shared" si="369"/>
        <v>0</v>
      </c>
      <c r="BD461">
        <f t="shared" si="346"/>
        <v>36</v>
      </c>
      <c r="BE461">
        <f t="shared" si="347"/>
        <v>5</v>
      </c>
      <c r="BF461">
        <f t="shared" si="370"/>
        <v>1.5516799439008189E-4</v>
      </c>
      <c r="BG461">
        <f>VLOOKUP(MIN(120,BH461),mortality!$B$4:$H$106,saving_model!BE461+2,FALSE)</f>
        <v>1.8604276652855905E-3</v>
      </c>
      <c r="BH461">
        <f t="shared" si="348"/>
        <v>56</v>
      </c>
      <c r="BI461" s="8">
        <f t="shared" si="371"/>
        <v>1.6821425527395739E-3</v>
      </c>
      <c r="BJ461" s="6">
        <f>VLOOKUP(saving_model!BD461,lapse!$B$4:$C$134,2,FALSE)</f>
        <v>0.02</v>
      </c>
      <c r="BL461">
        <f>discount_curve!K446</f>
        <v>0.62726968947202788</v>
      </c>
    </row>
    <row r="462" spans="1:64" x14ac:dyDescent="0.55000000000000004">
      <c r="A462">
        <f t="shared" si="372"/>
        <v>440</v>
      </c>
      <c r="B462" s="16">
        <f t="shared" ca="1" si="349"/>
        <v>0</v>
      </c>
      <c r="C462" s="16">
        <f t="shared" si="325"/>
        <v>0</v>
      </c>
      <c r="D462">
        <f t="shared" si="350"/>
        <v>0</v>
      </c>
      <c r="E462">
        <f t="shared" ca="1" si="351"/>
        <v>0</v>
      </c>
      <c r="F462" s="19">
        <f t="shared" si="352"/>
        <v>0</v>
      </c>
      <c r="G462">
        <f t="shared" si="326"/>
        <v>0</v>
      </c>
      <c r="H462">
        <f t="shared" si="327"/>
        <v>0</v>
      </c>
      <c r="I462" s="16">
        <f t="shared" si="353"/>
        <v>0</v>
      </c>
      <c r="J462" s="19">
        <f t="shared" si="354"/>
        <v>0</v>
      </c>
      <c r="K462" s="19"/>
      <c r="L462" s="16">
        <f t="shared" si="328"/>
        <v>0</v>
      </c>
      <c r="M462" s="16">
        <f t="shared" ca="1" si="329"/>
        <v>0</v>
      </c>
      <c r="N462" s="16">
        <f t="shared" si="330"/>
        <v>0</v>
      </c>
      <c r="O462" s="16">
        <f t="shared" si="323"/>
        <v>0</v>
      </c>
      <c r="P462" s="16">
        <f t="shared" si="324"/>
        <v>0</v>
      </c>
      <c r="Q462" s="16">
        <f t="shared" ca="1" si="331"/>
        <v>0</v>
      </c>
      <c r="R462">
        <f t="shared" si="332"/>
        <v>0</v>
      </c>
      <c r="S462" s="16">
        <f t="shared" si="333"/>
        <v>0</v>
      </c>
      <c r="T462" s="21">
        <f t="shared" si="334"/>
        <v>0</v>
      </c>
      <c r="U462" s="16">
        <f t="shared" ca="1" si="335"/>
        <v>0</v>
      </c>
      <c r="V462" s="21">
        <f t="shared" ca="1" si="336"/>
        <v>0</v>
      </c>
      <c r="W462" s="16"/>
      <c r="X462" s="16">
        <f t="shared" si="355"/>
        <v>0</v>
      </c>
      <c r="Y462" s="16">
        <f t="shared" si="322"/>
        <v>0</v>
      </c>
      <c r="Z462" s="19">
        <f t="shared" si="337"/>
        <v>0</v>
      </c>
      <c r="AA462" s="15">
        <f t="shared" si="356"/>
        <v>0</v>
      </c>
      <c r="AB462" s="15">
        <f t="shared" si="357"/>
        <v>0</v>
      </c>
      <c r="AC462" s="15">
        <f t="shared" si="358"/>
        <v>0</v>
      </c>
      <c r="AD462" s="15">
        <f t="shared" si="359"/>
        <v>0</v>
      </c>
      <c r="AE462" s="15">
        <f t="shared" si="360"/>
        <v>0</v>
      </c>
      <c r="AF462" s="19">
        <f t="shared" si="361"/>
        <v>0</v>
      </c>
      <c r="AG462" s="20">
        <f t="shared" si="362"/>
        <v>0</v>
      </c>
      <c r="AH462" s="20"/>
      <c r="AI462" s="16">
        <f t="shared" si="338"/>
        <v>0</v>
      </c>
      <c r="AJ462" s="16">
        <f t="shared" si="374"/>
        <v>0</v>
      </c>
      <c r="AK462" s="16">
        <f t="shared" si="363"/>
        <v>0</v>
      </c>
      <c r="AL462" s="16">
        <f t="shared" ca="1" si="364"/>
        <v>0</v>
      </c>
      <c r="AM462" s="17">
        <f ca="1">IF($F$13,OFFSET(product_specs!$I$5,MIN(10,saving_model!BD462),saving_model!$F$15),0)</f>
        <v>0</v>
      </c>
      <c r="AN462" s="16">
        <f t="shared" si="339"/>
        <v>0</v>
      </c>
      <c r="AO462" s="16">
        <f t="shared" si="373"/>
        <v>0</v>
      </c>
      <c r="AP462" s="16">
        <f t="shared" si="340"/>
        <v>0</v>
      </c>
      <c r="AQ462" s="16">
        <f t="shared" si="365"/>
        <v>0</v>
      </c>
      <c r="AR462" s="16">
        <f t="shared" si="366"/>
        <v>0</v>
      </c>
      <c r="AS462" s="15">
        <f t="shared" si="341"/>
        <v>0</v>
      </c>
      <c r="AT462" s="24">
        <f t="shared" si="342"/>
        <v>0</v>
      </c>
      <c r="AU462" s="15">
        <f t="shared" si="367"/>
        <v>0</v>
      </c>
      <c r="AV462" s="22">
        <f>return!Q446</f>
        <v>-4.2720886604319386E-4</v>
      </c>
      <c r="AW462" s="7">
        <f t="shared" si="343"/>
        <v>1.4402914149637021</v>
      </c>
      <c r="AX462" s="7"/>
      <c r="AY462">
        <f t="shared" si="368"/>
        <v>0</v>
      </c>
      <c r="AZ462">
        <f t="shared" si="344"/>
        <v>0</v>
      </c>
      <c r="BA462">
        <f t="shared" si="345"/>
        <v>0</v>
      </c>
      <c r="BB462">
        <f t="shared" si="369"/>
        <v>0</v>
      </c>
      <c r="BD462">
        <f t="shared" si="346"/>
        <v>36</v>
      </c>
      <c r="BE462">
        <f t="shared" si="347"/>
        <v>5</v>
      </c>
      <c r="BF462">
        <f t="shared" si="370"/>
        <v>1.5516799439008189E-4</v>
      </c>
      <c r="BG462">
        <f>VLOOKUP(MIN(120,BH462),mortality!$B$4:$H$106,saving_model!BE462+2,FALSE)</f>
        <v>1.8604276652855905E-3</v>
      </c>
      <c r="BH462">
        <f t="shared" si="348"/>
        <v>56</v>
      </c>
      <c r="BI462" s="8">
        <f t="shared" si="371"/>
        <v>1.6821425527395739E-3</v>
      </c>
      <c r="BJ462" s="6">
        <f>VLOOKUP(saving_model!BD462,lapse!$B$4:$C$134,2,FALSE)</f>
        <v>0.02</v>
      </c>
      <c r="BL462">
        <f>discount_curve!K447</f>
        <v>0.62660365328788847</v>
      </c>
    </row>
    <row r="463" spans="1:64" x14ac:dyDescent="0.55000000000000004">
      <c r="A463">
        <f t="shared" si="372"/>
        <v>441</v>
      </c>
      <c r="B463" s="16">
        <f t="shared" ca="1" si="349"/>
        <v>0</v>
      </c>
      <c r="C463" s="16">
        <f t="shared" si="325"/>
        <v>0</v>
      </c>
      <c r="D463">
        <f t="shared" si="350"/>
        <v>0</v>
      </c>
      <c r="E463">
        <f t="shared" ca="1" si="351"/>
        <v>0</v>
      </c>
      <c r="F463" s="19">
        <f t="shared" si="352"/>
        <v>0</v>
      </c>
      <c r="G463">
        <f t="shared" si="326"/>
        <v>0</v>
      </c>
      <c r="H463">
        <f t="shared" si="327"/>
        <v>0</v>
      </c>
      <c r="I463" s="16">
        <f t="shared" si="353"/>
        <v>0</v>
      </c>
      <c r="J463" s="19">
        <f t="shared" si="354"/>
        <v>0</v>
      </c>
      <c r="K463" s="19"/>
      <c r="L463" s="16">
        <f t="shared" si="328"/>
        <v>0</v>
      </c>
      <c r="M463" s="16">
        <f t="shared" ca="1" si="329"/>
        <v>0</v>
      </c>
      <c r="N463" s="16">
        <f t="shared" si="330"/>
        <v>0</v>
      </c>
      <c r="O463" s="16">
        <f t="shared" si="323"/>
        <v>0</v>
      </c>
      <c r="P463" s="16">
        <f t="shared" si="324"/>
        <v>0</v>
      </c>
      <c r="Q463" s="16">
        <f t="shared" ca="1" si="331"/>
        <v>0</v>
      </c>
      <c r="R463">
        <f t="shared" si="332"/>
        <v>0</v>
      </c>
      <c r="S463" s="16">
        <f t="shared" si="333"/>
        <v>0</v>
      </c>
      <c r="T463" s="21">
        <f t="shared" si="334"/>
        <v>0</v>
      </c>
      <c r="U463" s="16">
        <f t="shared" ca="1" si="335"/>
        <v>0</v>
      </c>
      <c r="V463" s="21">
        <f t="shared" ca="1" si="336"/>
        <v>0</v>
      </c>
      <c r="W463" s="16"/>
      <c r="X463" s="16">
        <f t="shared" si="355"/>
        <v>0</v>
      </c>
      <c r="Y463" s="16">
        <f t="shared" ref="Y463:Y526" si="375">AO463*AY463</f>
        <v>0</v>
      </c>
      <c r="Z463" s="19">
        <f t="shared" si="337"/>
        <v>0</v>
      </c>
      <c r="AA463" s="15">
        <f t="shared" si="356"/>
        <v>0</v>
      </c>
      <c r="AB463" s="15">
        <f t="shared" si="357"/>
        <v>0</v>
      </c>
      <c r="AC463" s="15">
        <f t="shared" si="358"/>
        <v>0</v>
      </c>
      <c r="AD463" s="15">
        <f t="shared" si="359"/>
        <v>0</v>
      </c>
      <c r="AE463" s="15">
        <f t="shared" si="360"/>
        <v>0</v>
      </c>
      <c r="AF463" s="19">
        <f t="shared" si="361"/>
        <v>0</v>
      </c>
      <c r="AG463" s="20">
        <f t="shared" si="362"/>
        <v>0</v>
      </c>
      <c r="AH463" s="20"/>
      <c r="AI463" s="16">
        <f t="shared" si="338"/>
        <v>0</v>
      </c>
      <c r="AJ463" s="16">
        <f t="shared" si="374"/>
        <v>0</v>
      </c>
      <c r="AK463" s="16">
        <f t="shared" si="363"/>
        <v>0</v>
      </c>
      <c r="AL463" s="16">
        <f t="shared" ca="1" si="364"/>
        <v>0</v>
      </c>
      <c r="AM463" s="17">
        <f ca="1">IF($F$13,OFFSET(product_specs!$I$5,MIN(10,saving_model!BD463),saving_model!$F$15),0)</f>
        <v>0</v>
      </c>
      <c r="AN463" s="16">
        <f t="shared" si="339"/>
        <v>0</v>
      </c>
      <c r="AO463" s="16">
        <f t="shared" si="373"/>
        <v>0</v>
      </c>
      <c r="AP463" s="16">
        <f t="shared" si="340"/>
        <v>0</v>
      </c>
      <c r="AQ463" s="16">
        <f t="shared" si="365"/>
        <v>0</v>
      </c>
      <c r="AR463" s="16">
        <f t="shared" si="366"/>
        <v>0</v>
      </c>
      <c r="AS463" s="15">
        <f t="shared" si="341"/>
        <v>0</v>
      </c>
      <c r="AT463" s="24">
        <f t="shared" si="342"/>
        <v>0</v>
      </c>
      <c r="AU463" s="15">
        <f t="shared" si="367"/>
        <v>0</v>
      </c>
      <c r="AV463" s="22">
        <f>return!Q447</f>
        <v>1.3395509448085319E-2</v>
      </c>
      <c r="AW463" s="7">
        <f t="shared" si="343"/>
        <v>1.44148619158818</v>
      </c>
      <c r="AX463" s="7"/>
      <c r="AY463">
        <f t="shared" si="368"/>
        <v>0</v>
      </c>
      <c r="AZ463">
        <f t="shared" si="344"/>
        <v>0</v>
      </c>
      <c r="BA463">
        <f t="shared" si="345"/>
        <v>0</v>
      </c>
      <c r="BB463">
        <f t="shared" si="369"/>
        <v>0</v>
      </c>
      <c r="BD463">
        <f t="shared" si="346"/>
        <v>36</v>
      </c>
      <c r="BE463">
        <f t="shared" si="347"/>
        <v>5</v>
      </c>
      <c r="BF463">
        <f t="shared" si="370"/>
        <v>1.5516799439008189E-4</v>
      </c>
      <c r="BG463">
        <f>VLOOKUP(MIN(120,BH463),mortality!$B$4:$H$106,saving_model!BE463+2,FALSE)</f>
        <v>1.8604276652855905E-3</v>
      </c>
      <c r="BH463">
        <f t="shared" si="348"/>
        <v>56</v>
      </c>
      <c r="BI463" s="8">
        <f t="shared" si="371"/>
        <v>1.6821425527395739E-3</v>
      </c>
      <c r="BJ463" s="6">
        <f>VLOOKUP(saving_model!BD463,lapse!$B$4:$C$134,2,FALSE)</f>
        <v>0.02</v>
      </c>
      <c r="BL463">
        <f>discount_curve!K448</f>
        <v>0.62593832430227325</v>
      </c>
    </row>
    <row r="464" spans="1:64" x14ac:dyDescent="0.55000000000000004">
      <c r="A464">
        <f t="shared" si="372"/>
        <v>442</v>
      </c>
      <c r="B464" s="16">
        <f t="shared" ca="1" si="349"/>
        <v>0</v>
      </c>
      <c r="C464" s="16">
        <f t="shared" si="325"/>
        <v>0</v>
      </c>
      <c r="D464">
        <f t="shared" si="350"/>
        <v>0</v>
      </c>
      <c r="E464">
        <f t="shared" ca="1" si="351"/>
        <v>0</v>
      </c>
      <c r="F464" s="19">
        <f t="shared" si="352"/>
        <v>0</v>
      </c>
      <c r="G464">
        <f t="shared" si="326"/>
        <v>0</v>
      </c>
      <c r="H464">
        <f t="shared" si="327"/>
        <v>0</v>
      </c>
      <c r="I464" s="16">
        <f t="shared" si="353"/>
        <v>0</v>
      </c>
      <c r="J464" s="19">
        <f t="shared" si="354"/>
        <v>0</v>
      </c>
      <c r="K464" s="19"/>
      <c r="L464" s="16">
        <f t="shared" si="328"/>
        <v>0</v>
      </c>
      <c r="M464" s="16">
        <f t="shared" ca="1" si="329"/>
        <v>0</v>
      </c>
      <c r="N464" s="16">
        <f t="shared" si="330"/>
        <v>0</v>
      </c>
      <c r="O464" s="16">
        <f t="shared" si="323"/>
        <v>0</v>
      </c>
      <c r="P464" s="16">
        <f t="shared" si="324"/>
        <v>0</v>
      </c>
      <c r="Q464" s="16">
        <f t="shared" ca="1" si="331"/>
        <v>0</v>
      </c>
      <c r="R464">
        <f t="shared" si="332"/>
        <v>0</v>
      </c>
      <c r="S464" s="16">
        <f t="shared" si="333"/>
        <v>0</v>
      </c>
      <c r="T464" s="21">
        <f t="shared" si="334"/>
        <v>0</v>
      </c>
      <c r="U464" s="16">
        <f t="shared" ca="1" si="335"/>
        <v>0</v>
      </c>
      <c r="V464" s="21">
        <f t="shared" ca="1" si="336"/>
        <v>0</v>
      </c>
      <c r="W464" s="16"/>
      <c r="X464" s="16">
        <f t="shared" si="355"/>
        <v>0</v>
      </c>
      <c r="Y464" s="16">
        <f t="shared" si="375"/>
        <v>0</v>
      </c>
      <c r="Z464" s="19">
        <f t="shared" si="337"/>
        <v>0</v>
      </c>
      <c r="AA464" s="15">
        <f t="shared" si="356"/>
        <v>0</v>
      </c>
      <c r="AB464" s="15">
        <f t="shared" si="357"/>
        <v>0</v>
      </c>
      <c r="AC464" s="15">
        <f t="shared" si="358"/>
        <v>0</v>
      </c>
      <c r="AD464" s="15">
        <f t="shared" si="359"/>
        <v>0</v>
      </c>
      <c r="AE464" s="15">
        <f t="shared" si="360"/>
        <v>0</v>
      </c>
      <c r="AF464" s="19">
        <f t="shared" si="361"/>
        <v>0</v>
      </c>
      <c r="AG464" s="20">
        <f t="shared" si="362"/>
        <v>0</v>
      </c>
      <c r="AH464" s="20"/>
      <c r="AI464" s="16">
        <f t="shared" si="338"/>
        <v>0</v>
      </c>
      <c r="AJ464" s="16">
        <f t="shared" si="374"/>
        <v>0</v>
      </c>
      <c r="AK464" s="16">
        <f t="shared" si="363"/>
        <v>0</v>
      </c>
      <c r="AL464" s="16">
        <f t="shared" ca="1" si="364"/>
        <v>0</v>
      </c>
      <c r="AM464" s="17">
        <f ca="1">IF($F$13,OFFSET(product_specs!$I$5,MIN(10,saving_model!BD464),saving_model!$F$15),0)</f>
        <v>0</v>
      </c>
      <c r="AN464" s="16">
        <f t="shared" si="339"/>
        <v>0</v>
      </c>
      <c r="AO464" s="16">
        <f t="shared" si="373"/>
        <v>0</v>
      </c>
      <c r="AP464" s="16">
        <f t="shared" si="340"/>
        <v>0</v>
      </c>
      <c r="AQ464" s="16">
        <f t="shared" si="365"/>
        <v>0</v>
      </c>
      <c r="AR464" s="16">
        <f t="shared" si="366"/>
        <v>0</v>
      </c>
      <c r="AS464" s="15">
        <f t="shared" si="341"/>
        <v>0</v>
      </c>
      <c r="AT464" s="24">
        <f t="shared" si="342"/>
        <v>0</v>
      </c>
      <c r="AU464" s="15">
        <f t="shared" si="367"/>
        <v>0</v>
      </c>
      <c r="AV464" s="22">
        <f>return!Q448</f>
        <v>1.8364728252062701E-3</v>
      </c>
      <c r="AW464" s="7">
        <f t="shared" si="343"/>
        <v>1.4426819593254061</v>
      </c>
      <c r="AX464" s="7"/>
      <c r="AY464">
        <f t="shared" si="368"/>
        <v>0</v>
      </c>
      <c r="AZ464">
        <f t="shared" si="344"/>
        <v>0</v>
      </c>
      <c r="BA464">
        <f t="shared" si="345"/>
        <v>0</v>
      </c>
      <c r="BB464">
        <f t="shared" si="369"/>
        <v>0</v>
      </c>
      <c r="BD464">
        <f t="shared" si="346"/>
        <v>36</v>
      </c>
      <c r="BE464">
        <f t="shared" si="347"/>
        <v>5</v>
      </c>
      <c r="BF464">
        <f t="shared" si="370"/>
        <v>1.5516799439008189E-4</v>
      </c>
      <c r="BG464">
        <f>VLOOKUP(MIN(120,BH464),mortality!$B$4:$H$106,saving_model!BE464+2,FALSE)</f>
        <v>1.8604276652855905E-3</v>
      </c>
      <c r="BH464">
        <f t="shared" si="348"/>
        <v>56</v>
      </c>
      <c r="BI464" s="8">
        <f t="shared" si="371"/>
        <v>1.6821425527395739E-3</v>
      </c>
      <c r="BJ464" s="6">
        <f>VLOOKUP(saving_model!BD464,lapse!$B$4:$C$134,2,FALSE)</f>
        <v>0.02</v>
      </c>
      <c r="BL464">
        <f>discount_curve!K449</f>
        <v>0.62527370176427777</v>
      </c>
    </row>
    <row r="465" spans="1:64" x14ac:dyDescent="0.55000000000000004">
      <c r="A465">
        <f t="shared" si="372"/>
        <v>443</v>
      </c>
      <c r="B465" s="16">
        <f t="shared" ca="1" si="349"/>
        <v>0</v>
      </c>
      <c r="C465" s="16">
        <f t="shared" si="325"/>
        <v>0</v>
      </c>
      <c r="D465">
        <f t="shared" si="350"/>
        <v>0</v>
      </c>
      <c r="E465">
        <f t="shared" ca="1" si="351"/>
        <v>0</v>
      </c>
      <c r="F465" s="19">
        <f t="shared" si="352"/>
        <v>0</v>
      </c>
      <c r="G465">
        <f t="shared" si="326"/>
        <v>0</v>
      </c>
      <c r="H465">
        <f t="shared" si="327"/>
        <v>0</v>
      </c>
      <c r="I465" s="16">
        <f t="shared" si="353"/>
        <v>0</v>
      </c>
      <c r="J465" s="19">
        <f t="shared" si="354"/>
        <v>0</v>
      </c>
      <c r="K465" s="19"/>
      <c r="L465" s="16">
        <f t="shared" si="328"/>
        <v>0</v>
      </c>
      <c r="M465" s="16">
        <f t="shared" ca="1" si="329"/>
        <v>0</v>
      </c>
      <c r="N465" s="16">
        <f t="shared" si="330"/>
        <v>0</v>
      </c>
      <c r="O465" s="16">
        <f t="shared" si="323"/>
        <v>0</v>
      </c>
      <c r="P465" s="16">
        <f t="shared" si="324"/>
        <v>0</v>
      </c>
      <c r="Q465" s="16">
        <f t="shared" ca="1" si="331"/>
        <v>0</v>
      </c>
      <c r="R465">
        <f t="shared" si="332"/>
        <v>0</v>
      </c>
      <c r="S465" s="16">
        <f t="shared" si="333"/>
        <v>0</v>
      </c>
      <c r="T465" s="21">
        <f t="shared" si="334"/>
        <v>0</v>
      </c>
      <c r="U465" s="16">
        <f t="shared" ca="1" si="335"/>
        <v>0</v>
      </c>
      <c r="V465" s="21">
        <f t="shared" ca="1" si="336"/>
        <v>0</v>
      </c>
      <c r="W465" s="16"/>
      <c r="X465" s="16">
        <f t="shared" si="355"/>
        <v>0</v>
      </c>
      <c r="Y465" s="16">
        <f t="shared" si="375"/>
        <v>0</v>
      </c>
      <c r="Z465" s="19">
        <f t="shared" si="337"/>
        <v>0</v>
      </c>
      <c r="AA465" s="15">
        <f t="shared" si="356"/>
        <v>0</v>
      </c>
      <c r="AB465" s="15">
        <f t="shared" si="357"/>
        <v>0</v>
      </c>
      <c r="AC465" s="15">
        <f t="shared" si="358"/>
        <v>0</v>
      </c>
      <c r="AD465" s="15">
        <f t="shared" si="359"/>
        <v>0</v>
      </c>
      <c r="AE465" s="15">
        <f t="shared" si="360"/>
        <v>0</v>
      </c>
      <c r="AF465" s="19">
        <f t="shared" si="361"/>
        <v>0</v>
      </c>
      <c r="AG465" s="20">
        <f t="shared" si="362"/>
        <v>0</v>
      </c>
      <c r="AH465" s="20"/>
      <c r="AI465" s="16">
        <f t="shared" si="338"/>
        <v>0</v>
      </c>
      <c r="AJ465" s="16">
        <f t="shared" si="374"/>
        <v>0</v>
      </c>
      <c r="AK465" s="16">
        <f t="shared" si="363"/>
        <v>0</v>
      </c>
      <c r="AL465" s="16">
        <f t="shared" ca="1" si="364"/>
        <v>0</v>
      </c>
      <c r="AM465" s="17">
        <f ca="1">IF($F$13,OFFSET(product_specs!$I$5,MIN(10,saving_model!BD465),saving_model!$F$15),0)</f>
        <v>0</v>
      </c>
      <c r="AN465" s="16">
        <f t="shared" si="339"/>
        <v>0</v>
      </c>
      <c r="AO465" s="16">
        <f t="shared" si="373"/>
        <v>0</v>
      </c>
      <c r="AP465" s="16">
        <f t="shared" si="340"/>
        <v>0</v>
      </c>
      <c r="AQ465" s="16">
        <f t="shared" si="365"/>
        <v>0</v>
      </c>
      <c r="AR465" s="16">
        <f t="shared" si="366"/>
        <v>0</v>
      </c>
      <c r="AS465" s="15">
        <f t="shared" si="341"/>
        <v>0</v>
      </c>
      <c r="AT465" s="24">
        <f t="shared" si="342"/>
        <v>0</v>
      </c>
      <c r="AU465" s="15">
        <f t="shared" si="367"/>
        <v>0</v>
      </c>
      <c r="AV465" s="22">
        <f>return!Q449</f>
        <v>-1.3597712775112458E-2</v>
      </c>
      <c r="AW465" s="7">
        <f t="shared" si="343"/>
        <v>1.4438787189975462</v>
      </c>
      <c r="AX465" s="7"/>
      <c r="AY465">
        <f t="shared" si="368"/>
        <v>0</v>
      </c>
      <c r="AZ465">
        <f t="shared" si="344"/>
        <v>0</v>
      </c>
      <c r="BA465">
        <f t="shared" si="345"/>
        <v>0</v>
      </c>
      <c r="BB465">
        <f t="shared" si="369"/>
        <v>0</v>
      </c>
      <c r="BD465">
        <f t="shared" si="346"/>
        <v>36</v>
      </c>
      <c r="BE465">
        <f t="shared" si="347"/>
        <v>5</v>
      </c>
      <c r="BF465">
        <f t="shared" si="370"/>
        <v>1.5516799439008189E-4</v>
      </c>
      <c r="BG465">
        <f>VLOOKUP(MIN(120,BH465),mortality!$B$4:$H$106,saving_model!BE465+2,FALSE)</f>
        <v>1.8604276652855905E-3</v>
      </c>
      <c r="BH465">
        <f t="shared" si="348"/>
        <v>56</v>
      </c>
      <c r="BI465" s="8">
        <f t="shared" si="371"/>
        <v>1.6821425527395739E-3</v>
      </c>
      <c r="BJ465" s="6">
        <f>VLOOKUP(saving_model!BD465,lapse!$B$4:$C$134,2,FALSE)</f>
        <v>0.02</v>
      </c>
      <c r="BL465">
        <f>discount_curve!K450</f>
        <v>0.6246097849237936</v>
      </c>
    </row>
    <row r="466" spans="1:64" x14ac:dyDescent="0.55000000000000004">
      <c r="A466">
        <f t="shared" si="372"/>
        <v>444</v>
      </c>
      <c r="B466" s="16">
        <f t="shared" ca="1" si="349"/>
        <v>0</v>
      </c>
      <c r="C466" s="16">
        <f t="shared" si="325"/>
        <v>0</v>
      </c>
      <c r="D466">
        <f t="shared" si="350"/>
        <v>0</v>
      </c>
      <c r="E466">
        <f t="shared" ca="1" si="351"/>
        <v>0</v>
      </c>
      <c r="F466" s="19">
        <f t="shared" si="352"/>
        <v>0</v>
      </c>
      <c r="G466">
        <f t="shared" si="326"/>
        <v>0</v>
      </c>
      <c r="H466">
        <f t="shared" si="327"/>
        <v>0</v>
      </c>
      <c r="I466" s="16">
        <f t="shared" si="353"/>
        <v>0</v>
      </c>
      <c r="J466" s="19">
        <f t="shared" si="354"/>
        <v>0</v>
      </c>
      <c r="K466" s="19"/>
      <c r="L466" s="16">
        <f t="shared" si="328"/>
        <v>0</v>
      </c>
      <c r="M466" s="16">
        <f t="shared" ca="1" si="329"/>
        <v>0</v>
      </c>
      <c r="N466" s="16">
        <f t="shared" si="330"/>
        <v>0</v>
      </c>
      <c r="O466" s="16">
        <f t="shared" si="323"/>
        <v>0</v>
      </c>
      <c r="P466" s="16">
        <f t="shared" si="324"/>
        <v>0</v>
      </c>
      <c r="Q466" s="16">
        <f t="shared" ca="1" si="331"/>
        <v>0</v>
      </c>
      <c r="R466">
        <f t="shared" si="332"/>
        <v>0</v>
      </c>
      <c r="S466" s="16">
        <f t="shared" si="333"/>
        <v>0</v>
      </c>
      <c r="T466" s="21">
        <f t="shared" si="334"/>
        <v>0</v>
      </c>
      <c r="U466" s="16">
        <f t="shared" ca="1" si="335"/>
        <v>0</v>
      </c>
      <c r="V466" s="21">
        <f t="shared" ca="1" si="336"/>
        <v>0</v>
      </c>
      <c r="W466" s="16"/>
      <c r="X466" s="16">
        <f t="shared" si="355"/>
        <v>0</v>
      </c>
      <c r="Y466" s="16">
        <f t="shared" si="375"/>
        <v>0</v>
      </c>
      <c r="Z466" s="19">
        <f t="shared" si="337"/>
        <v>0</v>
      </c>
      <c r="AA466" s="15">
        <f t="shared" si="356"/>
        <v>0</v>
      </c>
      <c r="AB466" s="15">
        <f t="shared" si="357"/>
        <v>0</v>
      </c>
      <c r="AC466" s="15">
        <f t="shared" si="358"/>
        <v>0</v>
      </c>
      <c r="AD466" s="15">
        <f t="shared" si="359"/>
        <v>0</v>
      </c>
      <c r="AE466" s="15">
        <f t="shared" si="360"/>
        <v>0</v>
      </c>
      <c r="AF466" s="19">
        <f t="shared" si="361"/>
        <v>0</v>
      </c>
      <c r="AG466" s="20">
        <f t="shared" si="362"/>
        <v>0</v>
      </c>
      <c r="AH466" s="20"/>
      <c r="AI466" s="16">
        <f t="shared" si="338"/>
        <v>0</v>
      </c>
      <c r="AJ466" s="16">
        <f t="shared" si="374"/>
        <v>0</v>
      </c>
      <c r="AK466" s="16">
        <f t="shared" si="363"/>
        <v>0</v>
      </c>
      <c r="AL466" s="16">
        <f t="shared" ca="1" si="364"/>
        <v>0</v>
      </c>
      <c r="AM466" s="17">
        <f ca="1">IF($F$13,OFFSET(product_specs!$I$5,MIN(10,saving_model!BD466),saving_model!$F$15),0)</f>
        <v>0</v>
      </c>
      <c r="AN466" s="16">
        <f t="shared" si="339"/>
        <v>0</v>
      </c>
      <c r="AO466" s="16">
        <f t="shared" si="373"/>
        <v>0</v>
      </c>
      <c r="AP466" s="16">
        <f t="shared" si="340"/>
        <v>0</v>
      </c>
      <c r="AQ466" s="16">
        <f t="shared" si="365"/>
        <v>0</v>
      </c>
      <c r="AR466" s="16">
        <f t="shared" si="366"/>
        <v>0</v>
      </c>
      <c r="AS466" s="15">
        <f t="shared" si="341"/>
        <v>0</v>
      </c>
      <c r="AT466" s="24">
        <f t="shared" si="342"/>
        <v>0</v>
      </c>
      <c r="AU466" s="15">
        <f t="shared" si="367"/>
        <v>0</v>
      </c>
      <c r="AV466" s="22">
        <f>return!Q450</f>
        <v>-4.3934997611391191E-3</v>
      </c>
      <c r="AW466" s="7">
        <f t="shared" si="343"/>
        <v>1.445076471427448</v>
      </c>
      <c r="AX466" s="7"/>
      <c r="AY466">
        <f t="shared" si="368"/>
        <v>0</v>
      </c>
      <c r="AZ466">
        <f t="shared" si="344"/>
        <v>0</v>
      </c>
      <c r="BA466">
        <f t="shared" si="345"/>
        <v>0</v>
      </c>
      <c r="BB466">
        <f t="shared" si="369"/>
        <v>0</v>
      </c>
      <c r="BD466">
        <f t="shared" si="346"/>
        <v>37</v>
      </c>
      <c r="BE466">
        <f t="shared" si="347"/>
        <v>5</v>
      </c>
      <c r="BF466">
        <f t="shared" si="370"/>
        <v>1.6636831412386588E-4</v>
      </c>
      <c r="BG466">
        <f>VLOOKUP(MIN(120,BH466),mortality!$B$4:$H$106,saving_model!BE466+2,FALSE)</f>
        <v>1.9945940067129736E-3</v>
      </c>
      <c r="BH466">
        <f t="shared" si="348"/>
        <v>57</v>
      </c>
      <c r="BI466" s="8">
        <f t="shared" si="371"/>
        <v>1.6821425527395739E-3</v>
      </c>
      <c r="BJ466" s="6">
        <f>VLOOKUP(saving_model!BD466,lapse!$B$4:$C$134,2,FALSE)</f>
        <v>0.02</v>
      </c>
      <c r="BL466">
        <f>discount_curve!K451</f>
        <v>0.62668796963798923</v>
      </c>
    </row>
    <row r="467" spans="1:64" x14ac:dyDescent="0.55000000000000004">
      <c r="A467">
        <f t="shared" si="372"/>
        <v>445</v>
      </c>
      <c r="B467" s="16">
        <f t="shared" ca="1" si="349"/>
        <v>0</v>
      </c>
      <c r="C467" s="16">
        <f t="shared" si="325"/>
        <v>0</v>
      </c>
      <c r="D467">
        <f t="shared" si="350"/>
        <v>0</v>
      </c>
      <c r="E467">
        <f t="shared" ca="1" si="351"/>
        <v>0</v>
      </c>
      <c r="F467" s="19">
        <f t="shared" si="352"/>
        <v>0</v>
      </c>
      <c r="G467">
        <f t="shared" si="326"/>
        <v>0</v>
      </c>
      <c r="H467">
        <f t="shared" si="327"/>
        <v>0</v>
      </c>
      <c r="I467" s="16">
        <f t="shared" si="353"/>
        <v>0</v>
      </c>
      <c r="J467" s="19">
        <f t="shared" si="354"/>
        <v>0</v>
      </c>
      <c r="K467" s="19"/>
      <c r="L467" s="16">
        <f t="shared" si="328"/>
        <v>0</v>
      </c>
      <c r="M467" s="16">
        <f t="shared" ca="1" si="329"/>
        <v>0</v>
      </c>
      <c r="N467" s="16">
        <f t="shared" si="330"/>
        <v>0</v>
      </c>
      <c r="O467" s="16">
        <f t="shared" si="323"/>
        <v>0</v>
      </c>
      <c r="P467" s="16">
        <f t="shared" si="324"/>
        <v>0</v>
      </c>
      <c r="Q467" s="16">
        <f t="shared" ca="1" si="331"/>
        <v>0</v>
      </c>
      <c r="R467">
        <f t="shared" si="332"/>
        <v>0</v>
      </c>
      <c r="S467" s="16">
        <f t="shared" si="333"/>
        <v>0</v>
      </c>
      <c r="T467" s="21">
        <f t="shared" si="334"/>
        <v>0</v>
      </c>
      <c r="U467" s="16">
        <f t="shared" ca="1" si="335"/>
        <v>0</v>
      </c>
      <c r="V467" s="21">
        <f t="shared" ca="1" si="336"/>
        <v>0</v>
      </c>
      <c r="W467" s="16"/>
      <c r="X467" s="16">
        <f t="shared" si="355"/>
        <v>0</v>
      </c>
      <c r="Y467" s="16">
        <f t="shared" si="375"/>
        <v>0</v>
      </c>
      <c r="Z467" s="19">
        <f t="shared" si="337"/>
        <v>0</v>
      </c>
      <c r="AA467" s="15">
        <f t="shared" si="356"/>
        <v>0</v>
      </c>
      <c r="AB467" s="15">
        <f t="shared" si="357"/>
        <v>0</v>
      </c>
      <c r="AC467" s="15">
        <f t="shared" si="358"/>
        <v>0</v>
      </c>
      <c r="AD467" s="15">
        <f t="shared" si="359"/>
        <v>0</v>
      </c>
      <c r="AE467" s="15">
        <f t="shared" si="360"/>
        <v>0</v>
      </c>
      <c r="AF467" s="19">
        <f t="shared" si="361"/>
        <v>0</v>
      </c>
      <c r="AG467" s="20">
        <f t="shared" si="362"/>
        <v>0</v>
      </c>
      <c r="AH467" s="20"/>
      <c r="AI467" s="16">
        <f t="shared" si="338"/>
        <v>0</v>
      </c>
      <c r="AJ467" s="16">
        <f t="shared" si="374"/>
        <v>0</v>
      </c>
      <c r="AK467" s="16">
        <f t="shared" si="363"/>
        <v>0</v>
      </c>
      <c r="AL467" s="16">
        <f t="shared" ca="1" si="364"/>
        <v>0</v>
      </c>
      <c r="AM467" s="17">
        <f ca="1">IF($F$13,OFFSET(product_specs!$I$5,MIN(10,saving_model!BD467),saving_model!$F$15),0)</f>
        <v>0</v>
      </c>
      <c r="AN467" s="16">
        <f t="shared" si="339"/>
        <v>0</v>
      </c>
      <c r="AO467" s="16">
        <f t="shared" si="373"/>
        <v>0</v>
      </c>
      <c r="AP467" s="16">
        <f t="shared" si="340"/>
        <v>0</v>
      </c>
      <c r="AQ467" s="16">
        <f t="shared" si="365"/>
        <v>0</v>
      </c>
      <c r="AR467" s="16">
        <f t="shared" si="366"/>
        <v>0</v>
      </c>
      <c r="AS467" s="15">
        <f t="shared" si="341"/>
        <v>0</v>
      </c>
      <c r="AT467" s="24">
        <f t="shared" si="342"/>
        <v>0</v>
      </c>
      <c r="AU467" s="15">
        <f t="shared" si="367"/>
        <v>0</v>
      </c>
      <c r="AV467" s="22">
        <f>return!Q451</f>
        <v>-6.9368921573595976E-3</v>
      </c>
      <c r="AW467" s="7">
        <f t="shared" si="343"/>
        <v>1.446275217438642</v>
      </c>
      <c r="AX467" s="7"/>
      <c r="AY467">
        <f t="shared" si="368"/>
        <v>0</v>
      </c>
      <c r="AZ467">
        <f t="shared" si="344"/>
        <v>0</v>
      </c>
      <c r="BA467">
        <f t="shared" si="345"/>
        <v>0</v>
      </c>
      <c r="BB467">
        <f t="shared" si="369"/>
        <v>0</v>
      </c>
      <c r="BD467">
        <f t="shared" si="346"/>
        <v>37</v>
      </c>
      <c r="BE467">
        <f t="shared" si="347"/>
        <v>5</v>
      </c>
      <c r="BF467">
        <f t="shared" si="370"/>
        <v>1.6636831412386588E-4</v>
      </c>
      <c r="BG467">
        <f>VLOOKUP(MIN(120,BH467),mortality!$B$4:$H$106,saving_model!BE467+2,FALSE)</f>
        <v>1.9945940067129736E-3</v>
      </c>
      <c r="BH467">
        <f t="shared" si="348"/>
        <v>57</v>
      </c>
      <c r="BI467" s="8">
        <f t="shared" si="371"/>
        <v>1.6821425527395739E-3</v>
      </c>
      <c r="BJ467" s="6">
        <f>VLOOKUP(saving_model!BD467,lapse!$B$4:$C$134,2,FALSE)</f>
        <v>0.02</v>
      </c>
      <c r="BL467">
        <f>discount_curve!K452</f>
        <v>0.62602873244606483</v>
      </c>
    </row>
    <row r="468" spans="1:64" x14ac:dyDescent="0.55000000000000004">
      <c r="A468">
        <f t="shared" si="372"/>
        <v>446</v>
      </c>
      <c r="B468" s="16">
        <f t="shared" ca="1" si="349"/>
        <v>0</v>
      </c>
      <c r="C468" s="16">
        <f t="shared" si="325"/>
        <v>0</v>
      </c>
      <c r="D468">
        <f t="shared" si="350"/>
        <v>0</v>
      </c>
      <c r="E468">
        <f t="shared" ca="1" si="351"/>
        <v>0</v>
      </c>
      <c r="F468" s="19">
        <f t="shared" si="352"/>
        <v>0</v>
      </c>
      <c r="G468">
        <f t="shared" si="326"/>
        <v>0</v>
      </c>
      <c r="H468">
        <f t="shared" si="327"/>
        <v>0</v>
      </c>
      <c r="I468" s="16">
        <f t="shared" si="353"/>
        <v>0</v>
      </c>
      <c r="J468" s="19">
        <f t="shared" si="354"/>
        <v>0</v>
      </c>
      <c r="K468" s="19"/>
      <c r="L468" s="16">
        <f t="shared" si="328"/>
        <v>0</v>
      </c>
      <c r="M468" s="16">
        <f t="shared" ca="1" si="329"/>
        <v>0</v>
      </c>
      <c r="N468" s="16">
        <f t="shared" si="330"/>
        <v>0</v>
      </c>
      <c r="O468" s="16">
        <f t="shared" si="323"/>
        <v>0</v>
      </c>
      <c r="P468" s="16">
        <f t="shared" si="324"/>
        <v>0</v>
      </c>
      <c r="Q468" s="16">
        <f t="shared" ca="1" si="331"/>
        <v>0</v>
      </c>
      <c r="R468">
        <f t="shared" si="332"/>
        <v>0</v>
      </c>
      <c r="S468" s="16">
        <f t="shared" si="333"/>
        <v>0</v>
      </c>
      <c r="T468" s="21">
        <f t="shared" si="334"/>
        <v>0</v>
      </c>
      <c r="U468" s="16">
        <f t="shared" ca="1" si="335"/>
        <v>0</v>
      </c>
      <c r="V468" s="21">
        <f t="shared" ca="1" si="336"/>
        <v>0</v>
      </c>
      <c r="W468" s="16"/>
      <c r="X468" s="16">
        <f t="shared" si="355"/>
        <v>0</v>
      </c>
      <c r="Y468" s="16">
        <f t="shared" si="375"/>
        <v>0</v>
      </c>
      <c r="Z468" s="19">
        <f t="shared" si="337"/>
        <v>0</v>
      </c>
      <c r="AA468" s="15">
        <f t="shared" si="356"/>
        <v>0</v>
      </c>
      <c r="AB468" s="15">
        <f t="shared" si="357"/>
        <v>0</v>
      </c>
      <c r="AC468" s="15">
        <f t="shared" si="358"/>
        <v>0</v>
      </c>
      <c r="AD468" s="15">
        <f t="shared" si="359"/>
        <v>0</v>
      </c>
      <c r="AE468" s="15">
        <f t="shared" si="360"/>
        <v>0</v>
      </c>
      <c r="AF468" s="19">
        <f t="shared" si="361"/>
        <v>0</v>
      </c>
      <c r="AG468" s="20">
        <f t="shared" si="362"/>
        <v>0</v>
      </c>
      <c r="AH468" s="20"/>
      <c r="AI468" s="16">
        <f t="shared" si="338"/>
        <v>0</v>
      </c>
      <c r="AJ468" s="16">
        <f t="shared" si="374"/>
        <v>0</v>
      </c>
      <c r="AK468" s="16">
        <f t="shared" si="363"/>
        <v>0</v>
      </c>
      <c r="AL468" s="16">
        <f t="shared" ca="1" si="364"/>
        <v>0</v>
      </c>
      <c r="AM468" s="17">
        <f ca="1">IF($F$13,OFFSET(product_specs!$I$5,MIN(10,saving_model!BD468),saving_model!$F$15),0)</f>
        <v>0</v>
      </c>
      <c r="AN468" s="16">
        <f t="shared" si="339"/>
        <v>0</v>
      </c>
      <c r="AO468" s="16">
        <f t="shared" si="373"/>
        <v>0</v>
      </c>
      <c r="AP468" s="16">
        <f t="shared" si="340"/>
        <v>0</v>
      </c>
      <c r="AQ468" s="16">
        <f t="shared" si="365"/>
        <v>0</v>
      </c>
      <c r="AR468" s="16">
        <f t="shared" si="366"/>
        <v>0</v>
      </c>
      <c r="AS468" s="15">
        <f t="shared" si="341"/>
        <v>0</v>
      </c>
      <c r="AT468" s="24">
        <f t="shared" si="342"/>
        <v>0</v>
      </c>
      <c r="AU468" s="15">
        <f t="shared" si="367"/>
        <v>0</v>
      </c>
      <c r="AV468" s="22">
        <f>return!Q452</f>
        <v>6.720571130118147E-3</v>
      </c>
      <c r="AW468" s="7">
        <f t="shared" si="343"/>
        <v>1.4474749578553416</v>
      </c>
      <c r="AX468" s="7"/>
      <c r="AY468">
        <f t="shared" si="368"/>
        <v>0</v>
      </c>
      <c r="AZ468">
        <f t="shared" si="344"/>
        <v>0</v>
      </c>
      <c r="BA468">
        <f t="shared" si="345"/>
        <v>0</v>
      </c>
      <c r="BB468">
        <f t="shared" si="369"/>
        <v>0</v>
      </c>
      <c r="BD468">
        <f t="shared" si="346"/>
        <v>37</v>
      </c>
      <c r="BE468">
        <f t="shared" si="347"/>
        <v>5</v>
      </c>
      <c r="BF468">
        <f t="shared" si="370"/>
        <v>1.6636831412386588E-4</v>
      </c>
      <c r="BG468">
        <f>VLOOKUP(MIN(120,BH468),mortality!$B$4:$H$106,saving_model!BE468+2,FALSE)</f>
        <v>1.9945940067129736E-3</v>
      </c>
      <c r="BH468">
        <f t="shared" si="348"/>
        <v>57</v>
      </c>
      <c r="BI468" s="8">
        <f t="shared" si="371"/>
        <v>1.6821425527395739E-3</v>
      </c>
      <c r="BJ468" s="6">
        <f>VLOOKUP(saving_model!BD468,lapse!$B$4:$C$134,2,FALSE)</f>
        <v>0.02</v>
      </c>
      <c r="BL468">
        <f>discount_curve!K453</f>
        <v>0.62537018873111205</v>
      </c>
    </row>
    <row r="469" spans="1:64" x14ac:dyDescent="0.55000000000000004">
      <c r="A469">
        <f t="shared" si="372"/>
        <v>447</v>
      </c>
      <c r="B469" s="16">
        <f t="shared" ca="1" si="349"/>
        <v>0</v>
      </c>
      <c r="C469" s="16">
        <f t="shared" si="325"/>
        <v>0</v>
      </c>
      <c r="D469">
        <f t="shared" si="350"/>
        <v>0</v>
      </c>
      <c r="E469">
        <f t="shared" ca="1" si="351"/>
        <v>0</v>
      </c>
      <c r="F469" s="19">
        <f t="shared" si="352"/>
        <v>0</v>
      </c>
      <c r="G469">
        <f t="shared" si="326"/>
        <v>0</v>
      </c>
      <c r="H469">
        <f t="shared" si="327"/>
        <v>0</v>
      </c>
      <c r="I469" s="16">
        <f t="shared" si="353"/>
        <v>0</v>
      </c>
      <c r="J469" s="19">
        <f t="shared" si="354"/>
        <v>0</v>
      </c>
      <c r="K469" s="19"/>
      <c r="L469" s="16">
        <f t="shared" si="328"/>
        <v>0</v>
      </c>
      <c r="M469" s="16">
        <f t="shared" ca="1" si="329"/>
        <v>0</v>
      </c>
      <c r="N469" s="16">
        <f t="shared" si="330"/>
        <v>0</v>
      </c>
      <c r="O469" s="16">
        <f t="shared" ref="O469:O532" si="376">G469</f>
        <v>0</v>
      </c>
      <c r="P469" s="16">
        <f t="shared" ref="P469:P532" si="377">H469</f>
        <v>0</v>
      </c>
      <c r="Q469" s="16">
        <f t="shared" ca="1" si="331"/>
        <v>0</v>
      </c>
      <c r="R469">
        <f t="shared" si="332"/>
        <v>0</v>
      </c>
      <c r="S469" s="16">
        <f t="shared" si="333"/>
        <v>0</v>
      </c>
      <c r="T469" s="21">
        <f t="shared" si="334"/>
        <v>0</v>
      </c>
      <c r="U469" s="16">
        <f t="shared" ca="1" si="335"/>
        <v>0</v>
      </c>
      <c r="V469" s="21">
        <f t="shared" ca="1" si="336"/>
        <v>0</v>
      </c>
      <c r="W469" s="16"/>
      <c r="X469" s="16">
        <f t="shared" si="355"/>
        <v>0</v>
      </c>
      <c r="Y469" s="16">
        <f t="shared" si="375"/>
        <v>0</v>
      </c>
      <c r="Z469" s="19">
        <f t="shared" si="337"/>
        <v>0</v>
      </c>
      <c r="AA469" s="15">
        <f t="shared" si="356"/>
        <v>0</v>
      </c>
      <c r="AB469" s="15">
        <f t="shared" si="357"/>
        <v>0</v>
      </c>
      <c r="AC469" s="15">
        <f t="shared" si="358"/>
        <v>0</v>
      </c>
      <c r="AD469" s="15">
        <f t="shared" si="359"/>
        <v>0</v>
      </c>
      <c r="AE469" s="15">
        <f t="shared" si="360"/>
        <v>0</v>
      </c>
      <c r="AF469" s="19">
        <f t="shared" si="361"/>
        <v>0</v>
      </c>
      <c r="AG469" s="20">
        <f t="shared" si="362"/>
        <v>0</v>
      </c>
      <c r="AH469" s="20"/>
      <c r="AI469" s="16">
        <f t="shared" si="338"/>
        <v>0</v>
      </c>
      <c r="AJ469" s="16">
        <f t="shared" si="374"/>
        <v>0</v>
      </c>
      <c r="AK469" s="16">
        <f t="shared" si="363"/>
        <v>0</v>
      </c>
      <c r="AL469" s="16">
        <f t="shared" ca="1" si="364"/>
        <v>0</v>
      </c>
      <c r="AM469" s="17">
        <f ca="1">IF($F$13,OFFSET(product_specs!$I$5,MIN(10,saving_model!BD469),saving_model!$F$15),0)</f>
        <v>0</v>
      </c>
      <c r="AN469" s="16">
        <f t="shared" si="339"/>
        <v>0</v>
      </c>
      <c r="AO469" s="16">
        <f t="shared" si="373"/>
        <v>0</v>
      </c>
      <c r="AP469" s="16">
        <f t="shared" si="340"/>
        <v>0</v>
      </c>
      <c r="AQ469" s="16">
        <f t="shared" si="365"/>
        <v>0</v>
      </c>
      <c r="AR469" s="16">
        <f t="shared" si="366"/>
        <v>0</v>
      </c>
      <c r="AS469" s="15">
        <f t="shared" si="341"/>
        <v>0</v>
      </c>
      <c r="AT469" s="24">
        <f t="shared" si="342"/>
        <v>0</v>
      </c>
      <c r="AU469" s="15">
        <f t="shared" si="367"/>
        <v>0</v>
      </c>
      <c r="AV469" s="22">
        <f>return!Q453</f>
        <v>7.9683704288393553E-3</v>
      </c>
      <c r="AW469" s="7">
        <f t="shared" si="343"/>
        <v>1.4486756935024443</v>
      </c>
      <c r="AX469" s="7"/>
      <c r="AY469">
        <f t="shared" si="368"/>
        <v>0</v>
      </c>
      <c r="AZ469">
        <f t="shared" si="344"/>
        <v>0</v>
      </c>
      <c r="BA469">
        <f t="shared" si="345"/>
        <v>0</v>
      </c>
      <c r="BB469">
        <f t="shared" si="369"/>
        <v>0</v>
      </c>
      <c r="BD469">
        <f t="shared" si="346"/>
        <v>37</v>
      </c>
      <c r="BE469">
        <f t="shared" si="347"/>
        <v>5</v>
      </c>
      <c r="BF469">
        <f t="shared" si="370"/>
        <v>1.6636831412386588E-4</v>
      </c>
      <c r="BG469">
        <f>VLOOKUP(MIN(120,BH469),mortality!$B$4:$H$106,saving_model!BE469+2,FALSE)</f>
        <v>1.9945940067129736E-3</v>
      </c>
      <c r="BH469">
        <f t="shared" si="348"/>
        <v>57</v>
      </c>
      <c r="BI469" s="8">
        <f t="shared" si="371"/>
        <v>1.6821425527395739E-3</v>
      </c>
      <c r="BJ469" s="6">
        <f>VLOOKUP(saving_model!BD469,lapse!$B$4:$C$134,2,FALSE)</f>
        <v>0.02</v>
      </c>
      <c r="BL469">
        <f>discount_curve!K454</f>
        <v>0.62471233776363555</v>
      </c>
    </row>
    <row r="470" spans="1:64" x14ac:dyDescent="0.55000000000000004">
      <c r="A470">
        <f t="shared" si="372"/>
        <v>448</v>
      </c>
      <c r="B470" s="16">
        <f t="shared" ca="1" si="349"/>
        <v>0</v>
      </c>
      <c r="C470" s="16">
        <f t="shared" ref="C470:C533" si="378">AI470*AZ470</f>
        <v>0</v>
      </c>
      <c r="D470">
        <f t="shared" si="350"/>
        <v>0</v>
      </c>
      <c r="E470">
        <f t="shared" ca="1" si="351"/>
        <v>0</v>
      </c>
      <c r="F470" s="19">
        <f t="shared" si="352"/>
        <v>0</v>
      </c>
      <c r="G470">
        <f t="shared" ref="G470:G533" si="379">AZ470*($F$7/12*AW470+IF(A470=0, $F$8,0))</f>
        <v>0</v>
      </c>
      <c r="H470">
        <f t="shared" ref="H470:H533" si="380">C470*$F$9</f>
        <v>0</v>
      </c>
      <c r="I470" s="16">
        <f t="shared" si="353"/>
        <v>0</v>
      </c>
      <c r="J470" s="19">
        <f t="shared" si="354"/>
        <v>0</v>
      </c>
      <c r="K470" s="19"/>
      <c r="L470" s="16">
        <f t="shared" ref="L470:L533" si="381">C470*$F$10</f>
        <v>0</v>
      </c>
      <c r="M470" s="16">
        <f t="shared" ref="M470:M533" ca="1" si="382">AE470-AL470*BB470</f>
        <v>0</v>
      </c>
      <c r="N470" s="16">
        <f t="shared" ref="N470:N533" si="383">AA470</f>
        <v>0</v>
      </c>
      <c r="O470" s="16">
        <f t="shared" si="376"/>
        <v>0</v>
      </c>
      <c r="P470" s="16">
        <f t="shared" si="377"/>
        <v>0</v>
      </c>
      <c r="Q470" s="16">
        <f t="shared" ref="Q470:Q533" ca="1" si="384">SUM(L470:N470)-SUM(O470:P470)</f>
        <v>0</v>
      </c>
      <c r="R470">
        <f t="shared" ref="R470:R533" si="385">AB470</f>
        <v>0</v>
      </c>
      <c r="S470" s="16">
        <f t="shared" ref="S470:S533" si="386">D470-AD470</f>
        <v>0</v>
      </c>
      <c r="T470" s="21">
        <f t="shared" ref="T470:T533" si="387">R470-S470</f>
        <v>0</v>
      </c>
      <c r="U470" s="16">
        <f t="shared" ref="U470:U533" ca="1" si="388">Q470+T470</f>
        <v>0</v>
      </c>
      <c r="V470" s="21">
        <f t="shared" ref="V470:V533" ca="1" si="389">(B470-U470)*10^6</f>
        <v>0</v>
      </c>
      <c r="W470" s="16"/>
      <c r="X470" s="16">
        <f t="shared" si="355"/>
        <v>0</v>
      </c>
      <c r="Y470" s="16">
        <f t="shared" si="375"/>
        <v>0</v>
      </c>
      <c r="Z470" s="19">
        <f t="shared" ref="Z470:Z533" si="390">C470-L470</f>
        <v>0</v>
      </c>
      <c r="AA470" s="15">
        <f t="shared" si="356"/>
        <v>0</v>
      </c>
      <c r="AB470" s="15">
        <f t="shared" si="357"/>
        <v>0</v>
      </c>
      <c r="AC470" s="15">
        <f t="shared" si="358"/>
        <v>0</v>
      </c>
      <c r="AD470" s="15">
        <f t="shared" si="359"/>
        <v>0</v>
      </c>
      <c r="AE470" s="15">
        <f t="shared" si="360"/>
        <v>0</v>
      </c>
      <c r="AF470" s="19">
        <f t="shared" si="361"/>
        <v>0</v>
      </c>
      <c r="AG470" s="20">
        <f t="shared" si="362"/>
        <v>0</v>
      </c>
      <c r="AH470" s="20"/>
      <c r="AI470" s="16">
        <f t="shared" ref="AI470:AI533" si="391">IF(AND($C$7="SINGLE",A470=0),1,0)*$C$8+IF(AND($C$7="LEVEL",A470&lt;$C$10*12),1,0)*$C$8</f>
        <v>0</v>
      </c>
      <c r="AJ470" s="16">
        <f t="shared" si="374"/>
        <v>0</v>
      </c>
      <c r="AK470" s="16">
        <f t="shared" si="363"/>
        <v>0</v>
      </c>
      <c r="AL470" s="16">
        <f t="shared" ca="1" si="364"/>
        <v>0</v>
      </c>
      <c r="AM470" s="17">
        <f ca="1">IF($F$13,OFFSET(product_specs!$I$5,MIN(10,saving_model!BD470),saving_model!$F$15),0)</f>
        <v>0</v>
      </c>
      <c r="AN470" s="16">
        <f t="shared" ref="AN470:AN533" si="392">(AO470+AP470-AS470-AT470+AU470/2)*IF(A470&lt;$C$10*12,1,0)</f>
        <v>0</v>
      </c>
      <c r="AO470" s="16">
        <f t="shared" si="373"/>
        <v>0</v>
      </c>
      <c r="AP470" s="16">
        <f t="shared" ref="AP470:AP533" si="393">AI470*(1-$F$10)</f>
        <v>0</v>
      </c>
      <c r="AQ470" s="16">
        <f t="shared" si="365"/>
        <v>0</v>
      </c>
      <c r="AR470" s="16">
        <f t="shared" si="366"/>
        <v>0</v>
      </c>
      <c r="AS470" s="15">
        <f t="shared" ref="AS470:AS533" si="394">(AO470+AP470-AQ470)*$F$11/12</f>
        <v>0</v>
      </c>
      <c r="AT470" s="24">
        <f t="shared" ref="AT470:AT533" si="395">AR470*BF470*(1+$F$12)</f>
        <v>0</v>
      </c>
      <c r="AU470" s="15">
        <f t="shared" si="367"/>
        <v>0</v>
      </c>
      <c r="AV470" s="22">
        <f>return!Q454</f>
        <v>6.4063695691973788E-3</v>
      </c>
      <c r="AW470" s="7">
        <f t="shared" ref="AW470:AW533" si="396">IF(A470=0,1,AW469*(1+$F$6)^(1/12))</f>
        <v>1.4498774252055315</v>
      </c>
      <c r="AX470" s="7"/>
      <c r="AY470">
        <f t="shared" si="368"/>
        <v>0</v>
      </c>
      <c r="AZ470">
        <f t="shared" ref="AZ470:AZ533" si="397">IF(A470=0,$C$11,AZ469-BA469-BB469-AY470)</f>
        <v>0</v>
      </c>
      <c r="BA470">
        <f t="shared" ref="BA470:BA533" si="398">IFERROR(AZ470*BF470,0)</f>
        <v>0</v>
      </c>
      <c r="BB470">
        <f t="shared" si="369"/>
        <v>0</v>
      </c>
      <c r="BD470">
        <f t="shared" ref="BD470:BD533" si="399">FLOOR(A470/12,1)</f>
        <v>37</v>
      </c>
      <c r="BE470">
        <f t="shared" ref="BE470:BE533" si="400">MIN(BD470,5)</f>
        <v>5</v>
      </c>
      <c r="BF470">
        <f t="shared" si="370"/>
        <v>1.6636831412386588E-4</v>
      </c>
      <c r="BG470">
        <f>VLOOKUP(MIN(120,BH470),mortality!$B$4:$H$106,saving_model!BE470+2,FALSE)</f>
        <v>1.9945940067129736E-3</v>
      </c>
      <c r="BH470">
        <f t="shared" ref="BH470:BH533" si="401">$C$9+BD470</f>
        <v>57</v>
      </c>
      <c r="BI470" s="8">
        <f t="shared" si="371"/>
        <v>1.6821425527395739E-3</v>
      </c>
      <c r="BJ470" s="6">
        <f>VLOOKUP(saving_model!BD470,lapse!$B$4:$C$134,2,FALSE)</f>
        <v>0.02</v>
      </c>
      <c r="BL470">
        <f>discount_curve!K455</f>
        <v>0.62405517881490757</v>
      </c>
    </row>
    <row r="471" spans="1:64" x14ac:dyDescent="0.55000000000000004">
      <c r="A471">
        <f t="shared" si="372"/>
        <v>449</v>
      </c>
      <c r="B471" s="16">
        <f t="shared" ref="B471:B534" ca="1" si="402">C471-SUM(D471:H471)+I471-J471</f>
        <v>0</v>
      </c>
      <c r="C471" s="16">
        <f t="shared" si="378"/>
        <v>0</v>
      </c>
      <c r="D471">
        <f t="shared" ref="D471:D534" si="403">AK471*BA471</f>
        <v>0</v>
      </c>
      <c r="E471">
        <f t="shared" ref="E471:E534" ca="1" si="404">AL471*BB471</f>
        <v>0</v>
      </c>
      <c r="F471" s="19">
        <f t="shared" ref="F471:F534" si="405">Y471</f>
        <v>0</v>
      </c>
      <c r="G471">
        <f t="shared" si="379"/>
        <v>0</v>
      </c>
      <c r="H471">
        <f t="shared" si="380"/>
        <v>0</v>
      </c>
      <c r="I471" s="16">
        <f t="shared" ref="I471:I534" si="406">AC471</f>
        <v>0</v>
      </c>
      <c r="J471" s="19">
        <f t="shared" ref="J471:J534" si="407">X472-X471</f>
        <v>0</v>
      </c>
      <c r="K471" s="19"/>
      <c r="L471" s="16">
        <f t="shared" si="381"/>
        <v>0</v>
      </c>
      <c r="M471" s="16">
        <f t="shared" ca="1" si="382"/>
        <v>0</v>
      </c>
      <c r="N471" s="16">
        <f t="shared" si="383"/>
        <v>0</v>
      </c>
      <c r="O471" s="16">
        <f t="shared" si="376"/>
        <v>0</v>
      </c>
      <c r="P471" s="16">
        <f t="shared" si="377"/>
        <v>0</v>
      </c>
      <c r="Q471" s="16">
        <f t="shared" ca="1" si="384"/>
        <v>0</v>
      </c>
      <c r="R471">
        <f t="shared" si="385"/>
        <v>0</v>
      </c>
      <c r="S471" s="16">
        <f t="shared" si="386"/>
        <v>0</v>
      </c>
      <c r="T471" s="21">
        <f t="shared" si="387"/>
        <v>0</v>
      </c>
      <c r="U471" s="16">
        <f t="shared" ca="1" si="388"/>
        <v>0</v>
      </c>
      <c r="V471" s="21">
        <f t="shared" ca="1" si="389"/>
        <v>0</v>
      </c>
      <c r="W471" s="16"/>
      <c r="X471" s="16">
        <f t="shared" ref="X471:X534" si="408">AO471*SUM(AY471:AZ471)</f>
        <v>0</v>
      </c>
      <c r="Y471" s="16">
        <f t="shared" si="375"/>
        <v>0</v>
      </c>
      <c r="Z471" s="19">
        <f t="shared" si="390"/>
        <v>0</v>
      </c>
      <c r="AA471" s="15">
        <f t="shared" ref="AA471:AA534" si="409">AZ471*AS471</f>
        <v>0</v>
      </c>
      <c r="AB471" s="15">
        <f t="shared" ref="AB471:AB534" si="410">AT471*AZ471</f>
        <v>0</v>
      </c>
      <c r="AC471" s="15">
        <f t="shared" ref="AC471:AC534" si="411">(AZ471-BA471-BB471)*AU471+(BA471+BB471)*AU471/2</f>
        <v>0</v>
      </c>
      <c r="AD471" s="15">
        <f t="shared" ref="AD471:AD534" si="412">AN471*BA471</f>
        <v>0</v>
      </c>
      <c r="AE471" s="15">
        <f t="shared" ref="AE471:AE534" si="413">AN471*BB471</f>
        <v>0</v>
      </c>
      <c r="AF471" s="19">
        <f t="shared" ref="AF471:AF534" si="414">X471-Y471+Z471-AA471-AB471+AC471-AD471-AE471</f>
        <v>0</v>
      </c>
      <c r="AG471" s="20">
        <f t="shared" ref="AG471:AG534" si="415">X472-AF471</f>
        <v>0</v>
      </c>
      <c r="AH471" s="20"/>
      <c r="AI471" s="16">
        <f t="shared" si="391"/>
        <v>0</v>
      </c>
      <c r="AJ471" s="16">
        <f t="shared" si="374"/>
        <v>0</v>
      </c>
      <c r="AK471" s="16">
        <f t="shared" ref="AK471:AK534" si="416">MAX(AJ471, AN471)</f>
        <v>0</v>
      </c>
      <c r="AL471" s="16">
        <f t="shared" ref="AL471:AL534" ca="1" si="417">AN471*(1-AM471)</f>
        <v>0</v>
      </c>
      <c r="AM471" s="17">
        <f ca="1">IF($F$13,OFFSET(product_specs!$I$5,MIN(10,saving_model!BD471),saving_model!$F$15),0)</f>
        <v>0</v>
      </c>
      <c r="AN471" s="16">
        <f t="shared" si="392"/>
        <v>0</v>
      </c>
      <c r="AO471" s="16">
        <f t="shared" si="373"/>
        <v>0</v>
      </c>
      <c r="AP471" s="16">
        <f t="shared" si="393"/>
        <v>0</v>
      </c>
      <c r="AQ471" s="16">
        <f t="shared" ref="AQ471:AQ534" si="418">IF(A471=$C$10*12,AO471,0)</f>
        <v>0</v>
      </c>
      <c r="AR471" s="16">
        <f t="shared" ref="AR471:AR534" si="419">MAX(0,AJ471-SUM(AO471:AP471))</f>
        <v>0</v>
      </c>
      <c r="AS471" s="15">
        <f t="shared" si="394"/>
        <v>0</v>
      </c>
      <c r="AT471" s="24">
        <f t="shared" si="395"/>
        <v>0</v>
      </c>
      <c r="AU471" s="15">
        <f t="shared" ref="AU471:AU534" si="420">(AO471+AP471-AQ471-AS471-AT471)*AV471</f>
        <v>0</v>
      </c>
      <c r="AV471" s="22">
        <f>return!Q455</f>
        <v>-1.0735768461695994E-2</v>
      </c>
      <c r="AW471" s="7">
        <f t="shared" si="396"/>
        <v>1.4510801537908695</v>
      </c>
      <c r="AX471" s="7"/>
      <c r="AY471">
        <f t="shared" ref="AY471:AY534" si="421">IF(A471=12*$C$10,AZ470-BA470-BB470,0)</f>
        <v>0</v>
      </c>
      <c r="AZ471">
        <f t="shared" si="397"/>
        <v>0</v>
      </c>
      <c r="BA471">
        <f t="shared" si="398"/>
        <v>0</v>
      </c>
      <c r="BB471">
        <f t="shared" ref="BB471:BB534" si="422">(AZ471-BA471)*BI471</f>
        <v>0</v>
      </c>
      <c r="BD471">
        <f t="shared" si="399"/>
        <v>37</v>
      </c>
      <c r="BE471">
        <f t="shared" si="400"/>
        <v>5</v>
      </c>
      <c r="BF471">
        <f t="shared" ref="BF471:BF534" si="423">1-(1-BG471)^(1/12)</f>
        <v>1.6636831412386588E-4</v>
      </c>
      <c r="BG471">
        <f>VLOOKUP(MIN(120,BH471),mortality!$B$4:$H$106,saving_model!BE471+2,FALSE)</f>
        <v>1.9945940067129736E-3</v>
      </c>
      <c r="BH471">
        <f t="shared" si="401"/>
        <v>57</v>
      </c>
      <c r="BI471" s="8">
        <f t="shared" ref="BI471:BI534" si="424">1-(1-BJ471)^(1/12)</f>
        <v>1.6821425527395739E-3</v>
      </c>
      <c r="BJ471" s="6">
        <f>VLOOKUP(saving_model!BD471,lapse!$B$4:$C$134,2,FALSE)</f>
        <v>0.02</v>
      </c>
      <c r="BL471">
        <f>discount_curve!K456</f>
        <v>0.6233987111569671</v>
      </c>
    </row>
    <row r="472" spans="1:64" x14ac:dyDescent="0.55000000000000004">
      <c r="A472">
        <f t="shared" ref="A472:A535" si="425">A471+1</f>
        <v>450</v>
      </c>
      <c r="B472" s="16">
        <f t="shared" ca="1" si="402"/>
        <v>0</v>
      </c>
      <c r="C472" s="16">
        <f t="shared" si="378"/>
        <v>0</v>
      </c>
      <c r="D472">
        <f t="shared" si="403"/>
        <v>0</v>
      </c>
      <c r="E472">
        <f t="shared" ca="1" si="404"/>
        <v>0</v>
      </c>
      <c r="F472" s="19">
        <f t="shared" si="405"/>
        <v>0</v>
      </c>
      <c r="G472">
        <f t="shared" si="379"/>
        <v>0</v>
      </c>
      <c r="H472">
        <f t="shared" si="380"/>
        <v>0</v>
      </c>
      <c r="I472" s="16">
        <f t="shared" si="406"/>
        <v>0</v>
      </c>
      <c r="J472" s="19">
        <f t="shared" si="407"/>
        <v>0</v>
      </c>
      <c r="K472" s="19"/>
      <c r="L472" s="16">
        <f t="shared" si="381"/>
        <v>0</v>
      </c>
      <c r="M472" s="16">
        <f t="shared" ca="1" si="382"/>
        <v>0</v>
      </c>
      <c r="N472" s="16">
        <f t="shared" si="383"/>
        <v>0</v>
      </c>
      <c r="O472" s="16">
        <f t="shared" si="376"/>
        <v>0</v>
      </c>
      <c r="P472" s="16">
        <f t="shared" si="377"/>
        <v>0</v>
      </c>
      <c r="Q472" s="16">
        <f t="shared" ca="1" si="384"/>
        <v>0</v>
      </c>
      <c r="R472">
        <f t="shared" si="385"/>
        <v>0</v>
      </c>
      <c r="S472" s="16">
        <f t="shared" si="386"/>
        <v>0</v>
      </c>
      <c r="T472" s="21">
        <f t="shared" si="387"/>
        <v>0</v>
      </c>
      <c r="U472" s="16">
        <f t="shared" ca="1" si="388"/>
        <v>0</v>
      </c>
      <c r="V472" s="21">
        <f t="shared" ca="1" si="389"/>
        <v>0</v>
      </c>
      <c r="W472" s="16"/>
      <c r="X472" s="16">
        <f t="shared" si="408"/>
        <v>0</v>
      </c>
      <c r="Y472" s="16">
        <f t="shared" si="375"/>
        <v>0</v>
      </c>
      <c r="Z472" s="19">
        <f t="shared" si="390"/>
        <v>0</v>
      </c>
      <c r="AA472" s="15">
        <f t="shared" si="409"/>
        <v>0</v>
      </c>
      <c r="AB472" s="15">
        <f t="shared" si="410"/>
        <v>0</v>
      </c>
      <c r="AC472" s="15">
        <f t="shared" si="411"/>
        <v>0</v>
      </c>
      <c r="AD472" s="15">
        <f t="shared" si="412"/>
        <v>0</v>
      </c>
      <c r="AE472" s="15">
        <f t="shared" si="413"/>
        <v>0</v>
      </c>
      <c r="AF472" s="19">
        <f t="shared" si="414"/>
        <v>0</v>
      </c>
      <c r="AG472" s="20">
        <f t="shared" si="415"/>
        <v>0</v>
      </c>
      <c r="AH472" s="20"/>
      <c r="AI472" s="16">
        <f t="shared" si="391"/>
        <v>0</v>
      </c>
      <c r="AJ472" s="16">
        <f t="shared" si="374"/>
        <v>0</v>
      </c>
      <c r="AK472" s="16">
        <f t="shared" si="416"/>
        <v>0</v>
      </c>
      <c r="AL472" s="16">
        <f t="shared" ca="1" si="417"/>
        <v>0</v>
      </c>
      <c r="AM472" s="17">
        <f ca="1">IF($F$13,OFFSET(product_specs!$I$5,MIN(10,saving_model!BD472),saving_model!$F$15),0)</f>
        <v>0</v>
      </c>
      <c r="AN472" s="16">
        <f t="shared" si="392"/>
        <v>0</v>
      </c>
      <c r="AO472" s="16">
        <f t="shared" ref="AO472:AO535" si="426">AO471+AP471-AQ471+AU471-AS471-AT471</f>
        <v>0</v>
      </c>
      <c r="AP472" s="16">
        <f t="shared" si="393"/>
        <v>0</v>
      </c>
      <c r="AQ472" s="16">
        <f t="shared" si="418"/>
        <v>0</v>
      </c>
      <c r="AR472" s="16">
        <f t="shared" si="419"/>
        <v>0</v>
      </c>
      <c r="AS472" s="15">
        <f t="shared" si="394"/>
        <v>0</v>
      </c>
      <c r="AT472" s="24">
        <f t="shared" si="395"/>
        <v>0</v>
      </c>
      <c r="AU472" s="15">
        <f t="shared" si="420"/>
        <v>0</v>
      </c>
      <c r="AV472" s="22">
        <f>return!Q456</f>
        <v>2.4118970925401939E-3</v>
      </c>
      <c r="AW472" s="7">
        <f t="shared" si="396"/>
        <v>1.4522838800854103</v>
      </c>
      <c r="AX472" s="7"/>
      <c r="AY472">
        <f t="shared" si="421"/>
        <v>0</v>
      </c>
      <c r="AZ472">
        <f t="shared" si="397"/>
        <v>0</v>
      </c>
      <c r="BA472">
        <f t="shared" si="398"/>
        <v>0</v>
      </c>
      <c r="BB472">
        <f t="shared" si="422"/>
        <v>0</v>
      </c>
      <c r="BD472">
        <f t="shared" si="399"/>
        <v>37</v>
      </c>
      <c r="BE472">
        <f t="shared" si="400"/>
        <v>5</v>
      </c>
      <c r="BF472">
        <f t="shared" si="423"/>
        <v>1.6636831412386588E-4</v>
      </c>
      <c r="BG472">
        <f>VLOOKUP(MIN(120,BH472),mortality!$B$4:$H$106,saving_model!BE472+2,FALSE)</f>
        <v>1.9945940067129736E-3</v>
      </c>
      <c r="BH472">
        <f t="shared" si="401"/>
        <v>57</v>
      </c>
      <c r="BI472" s="8">
        <f t="shared" si="424"/>
        <v>1.6821425527395739E-3</v>
      </c>
      <c r="BJ472" s="6">
        <f>VLOOKUP(saving_model!BD472,lapse!$B$4:$C$134,2,FALSE)</f>
        <v>0.02</v>
      </c>
      <c r="BL472">
        <f>discount_curve!K457</f>
        <v>0.6227429340626186</v>
      </c>
    </row>
    <row r="473" spans="1:64" x14ac:dyDescent="0.55000000000000004">
      <c r="A473">
        <f t="shared" si="425"/>
        <v>451</v>
      </c>
      <c r="B473" s="16">
        <f t="shared" ca="1" si="402"/>
        <v>0</v>
      </c>
      <c r="C473" s="16">
        <f t="shared" si="378"/>
        <v>0</v>
      </c>
      <c r="D473">
        <f t="shared" si="403"/>
        <v>0</v>
      </c>
      <c r="E473">
        <f t="shared" ca="1" si="404"/>
        <v>0</v>
      </c>
      <c r="F473" s="19">
        <f t="shared" si="405"/>
        <v>0</v>
      </c>
      <c r="G473">
        <f t="shared" si="379"/>
        <v>0</v>
      </c>
      <c r="H473">
        <f t="shared" si="380"/>
        <v>0</v>
      </c>
      <c r="I473" s="16">
        <f t="shared" si="406"/>
        <v>0</v>
      </c>
      <c r="J473" s="19">
        <f t="shared" si="407"/>
        <v>0</v>
      </c>
      <c r="K473" s="19"/>
      <c r="L473" s="16">
        <f t="shared" si="381"/>
        <v>0</v>
      </c>
      <c r="M473" s="16">
        <f t="shared" ca="1" si="382"/>
        <v>0</v>
      </c>
      <c r="N473" s="16">
        <f t="shared" si="383"/>
        <v>0</v>
      </c>
      <c r="O473" s="16">
        <f t="shared" si="376"/>
        <v>0</v>
      </c>
      <c r="P473" s="16">
        <f t="shared" si="377"/>
        <v>0</v>
      </c>
      <c r="Q473" s="16">
        <f t="shared" ca="1" si="384"/>
        <v>0</v>
      </c>
      <c r="R473">
        <f t="shared" si="385"/>
        <v>0</v>
      </c>
      <c r="S473" s="16">
        <f t="shared" si="386"/>
        <v>0</v>
      </c>
      <c r="T473" s="21">
        <f t="shared" si="387"/>
        <v>0</v>
      </c>
      <c r="U473" s="16">
        <f t="shared" ca="1" si="388"/>
        <v>0</v>
      </c>
      <c r="V473" s="21">
        <f t="shared" ca="1" si="389"/>
        <v>0</v>
      </c>
      <c r="W473" s="16"/>
      <c r="X473" s="16">
        <f t="shared" si="408"/>
        <v>0</v>
      </c>
      <c r="Y473" s="16">
        <f t="shared" si="375"/>
        <v>0</v>
      </c>
      <c r="Z473" s="19">
        <f t="shared" si="390"/>
        <v>0</v>
      </c>
      <c r="AA473" s="15">
        <f t="shared" si="409"/>
        <v>0</v>
      </c>
      <c r="AB473" s="15">
        <f t="shared" si="410"/>
        <v>0</v>
      </c>
      <c r="AC473" s="15">
        <f t="shared" si="411"/>
        <v>0</v>
      </c>
      <c r="AD473" s="15">
        <f t="shared" si="412"/>
        <v>0</v>
      </c>
      <c r="AE473" s="15">
        <f t="shared" si="413"/>
        <v>0</v>
      </c>
      <c r="AF473" s="19">
        <f t="shared" si="414"/>
        <v>0</v>
      </c>
      <c r="AG473" s="20">
        <f t="shared" si="415"/>
        <v>0</v>
      </c>
      <c r="AH473" s="20"/>
      <c r="AI473" s="16">
        <f t="shared" si="391"/>
        <v>0</v>
      </c>
      <c r="AJ473" s="16">
        <f t="shared" si="374"/>
        <v>0</v>
      </c>
      <c r="AK473" s="16">
        <f t="shared" si="416"/>
        <v>0</v>
      </c>
      <c r="AL473" s="16">
        <f t="shared" ca="1" si="417"/>
        <v>0</v>
      </c>
      <c r="AM473" s="17">
        <f ca="1">IF($F$13,OFFSET(product_specs!$I$5,MIN(10,saving_model!BD473),saving_model!$F$15),0)</f>
        <v>0</v>
      </c>
      <c r="AN473" s="16">
        <f t="shared" si="392"/>
        <v>0</v>
      </c>
      <c r="AO473" s="16">
        <f t="shared" si="426"/>
        <v>0</v>
      </c>
      <c r="AP473" s="16">
        <f t="shared" si="393"/>
        <v>0</v>
      </c>
      <c r="AQ473" s="16">
        <f t="shared" si="418"/>
        <v>0</v>
      </c>
      <c r="AR473" s="16">
        <f t="shared" si="419"/>
        <v>0</v>
      </c>
      <c r="AS473" s="15">
        <f t="shared" si="394"/>
        <v>0</v>
      </c>
      <c r="AT473" s="24">
        <f t="shared" si="395"/>
        <v>0</v>
      </c>
      <c r="AU473" s="15">
        <f t="shared" si="420"/>
        <v>0</v>
      </c>
      <c r="AV473" s="22">
        <f>return!Q457</f>
        <v>1.6707567197186579E-2</v>
      </c>
      <c r="AW473" s="7">
        <f t="shared" si="396"/>
        <v>1.4534886049167917</v>
      </c>
      <c r="AX473" s="7"/>
      <c r="AY473">
        <f t="shared" si="421"/>
        <v>0</v>
      </c>
      <c r="AZ473">
        <f t="shared" si="397"/>
        <v>0</v>
      </c>
      <c r="BA473">
        <f t="shared" si="398"/>
        <v>0</v>
      </c>
      <c r="BB473">
        <f t="shared" si="422"/>
        <v>0</v>
      </c>
      <c r="BD473">
        <f t="shared" si="399"/>
        <v>37</v>
      </c>
      <c r="BE473">
        <f t="shared" si="400"/>
        <v>5</v>
      </c>
      <c r="BF473">
        <f t="shared" si="423"/>
        <v>1.6636831412386588E-4</v>
      </c>
      <c r="BG473">
        <f>VLOOKUP(MIN(120,BH473),mortality!$B$4:$H$106,saving_model!BE473+2,FALSE)</f>
        <v>1.9945940067129736E-3</v>
      </c>
      <c r="BH473">
        <f t="shared" si="401"/>
        <v>57</v>
      </c>
      <c r="BI473" s="8">
        <f t="shared" si="424"/>
        <v>1.6821425527395739E-3</v>
      </c>
      <c r="BJ473" s="6">
        <f>VLOOKUP(saving_model!BD473,lapse!$B$4:$C$134,2,FALSE)</f>
        <v>0.02</v>
      </c>
      <c r="BL473">
        <f>discount_curve!K458</f>
        <v>0.62208784680543172</v>
      </c>
    </row>
    <row r="474" spans="1:64" x14ac:dyDescent="0.55000000000000004">
      <c r="A474">
        <f t="shared" si="425"/>
        <v>452</v>
      </c>
      <c r="B474" s="16">
        <f t="shared" ca="1" si="402"/>
        <v>0</v>
      </c>
      <c r="C474" s="16">
        <f t="shared" si="378"/>
        <v>0</v>
      </c>
      <c r="D474">
        <f t="shared" si="403"/>
        <v>0</v>
      </c>
      <c r="E474">
        <f t="shared" ca="1" si="404"/>
        <v>0</v>
      </c>
      <c r="F474" s="19">
        <f t="shared" si="405"/>
        <v>0</v>
      </c>
      <c r="G474">
        <f t="shared" si="379"/>
        <v>0</v>
      </c>
      <c r="H474">
        <f t="shared" si="380"/>
        <v>0</v>
      </c>
      <c r="I474" s="16">
        <f t="shared" si="406"/>
        <v>0</v>
      </c>
      <c r="J474" s="19">
        <f t="shared" si="407"/>
        <v>0</v>
      </c>
      <c r="K474" s="19"/>
      <c r="L474" s="16">
        <f t="shared" si="381"/>
        <v>0</v>
      </c>
      <c r="M474" s="16">
        <f t="shared" ca="1" si="382"/>
        <v>0</v>
      </c>
      <c r="N474" s="16">
        <f t="shared" si="383"/>
        <v>0</v>
      </c>
      <c r="O474" s="16">
        <f t="shared" si="376"/>
        <v>0</v>
      </c>
      <c r="P474" s="16">
        <f t="shared" si="377"/>
        <v>0</v>
      </c>
      <c r="Q474" s="16">
        <f t="shared" ca="1" si="384"/>
        <v>0</v>
      </c>
      <c r="R474">
        <f t="shared" si="385"/>
        <v>0</v>
      </c>
      <c r="S474" s="16">
        <f t="shared" si="386"/>
        <v>0</v>
      </c>
      <c r="T474" s="21">
        <f t="shared" si="387"/>
        <v>0</v>
      </c>
      <c r="U474" s="16">
        <f t="shared" ca="1" si="388"/>
        <v>0</v>
      </c>
      <c r="V474" s="21">
        <f t="shared" ca="1" si="389"/>
        <v>0</v>
      </c>
      <c r="W474" s="16"/>
      <c r="X474" s="16">
        <f t="shared" si="408"/>
        <v>0</v>
      </c>
      <c r="Y474" s="16">
        <f t="shared" si="375"/>
        <v>0</v>
      </c>
      <c r="Z474" s="19">
        <f t="shared" si="390"/>
        <v>0</v>
      </c>
      <c r="AA474" s="15">
        <f t="shared" si="409"/>
        <v>0</v>
      </c>
      <c r="AB474" s="15">
        <f t="shared" si="410"/>
        <v>0</v>
      </c>
      <c r="AC474" s="15">
        <f t="shared" si="411"/>
        <v>0</v>
      </c>
      <c r="AD474" s="15">
        <f t="shared" si="412"/>
        <v>0</v>
      </c>
      <c r="AE474" s="15">
        <f t="shared" si="413"/>
        <v>0</v>
      </c>
      <c r="AF474" s="19">
        <f t="shared" si="414"/>
        <v>0</v>
      </c>
      <c r="AG474" s="20">
        <f t="shared" si="415"/>
        <v>0</v>
      </c>
      <c r="AH474" s="20"/>
      <c r="AI474" s="16">
        <f t="shared" si="391"/>
        <v>0</v>
      </c>
      <c r="AJ474" s="16">
        <f t="shared" si="374"/>
        <v>0</v>
      </c>
      <c r="AK474" s="16">
        <f t="shared" si="416"/>
        <v>0</v>
      </c>
      <c r="AL474" s="16">
        <f t="shared" ca="1" si="417"/>
        <v>0</v>
      </c>
      <c r="AM474" s="17">
        <f ca="1">IF($F$13,OFFSET(product_specs!$I$5,MIN(10,saving_model!BD474),saving_model!$F$15),0)</f>
        <v>0</v>
      </c>
      <c r="AN474" s="16">
        <f t="shared" si="392"/>
        <v>0</v>
      </c>
      <c r="AO474" s="16">
        <f t="shared" si="426"/>
        <v>0</v>
      </c>
      <c r="AP474" s="16">
        <f t="shared" si="393"/>
        <v>0</v>
      </c>
      <c r="AQ474" s="16">
        <f t="shared" si="418"/>
        <v>0</v>
      </c>
      <c r="AR474" s="16">
        <f t="shared" si="419"/>
        <v>0</v>
      </c>
      <c r="AS474" s="15">
        <f t="shared" si="394"/>
        <v>0</v>
      </c>
      <c r="AT474" s="24">
        <f t="shared" si="395"/>
        <v>0</v>
      </c>
      <c r="AU474" s="15">
        <f t="shared" si="420"/>
        <v>0</v>
      </c>
      <c r="AV474" s="22">
        <f>return!Q458</f>
        <v>2.7647030522111038E-3</v>
      </c>
      <c r="AW474" s="7">
        <f t="shared" si="396"/>
        <v>1.4546943291133381</v>
      </c>
      <c r="AX474" s="7"/>
      <c r="AY474">
        <f t="shared" si="421"/>
        <v>0</v>
      </c>
      <c r="AZ474">
        <f t="shared" si="397"/>
        <v>0</v>
      </c>
      <c r="BA474">
        <f t="shared" si="398"/>
        <v>0</v>
      </c>
      <c r="BB474">
        <f t="shared" si="422"/>
        <v>0</v>
      </c>
      <c r="BD474">
        <f t="shared" si="399"/>
        <v>37</v>
      </c>
      <c r="BE474">
        <f t="shared" si="400"/>
        <v>5</v>
      </c>
      <c r="BF474">
        <f t="shared" si="423"/>
        <v>1.6636831412386588E-4</v>
      </c>
      <c r="BG474">
        <f>VLOOKUP(MIN(120,BH474),mortality!$B$4:$H$106,saving_model!BE474+2,FALSE)</f>
        <v>1.9945940067129736E-3</v>
      </c>
      <c r="BH474">
        <f t="shared" si="401"/>
        <v>57</v>
      </c>
      <c r="BI474" s="8">
        <f t="shared" si="424"/>
        <v>1.6821425527395739E-3</v>
      </c>
      <c r="BJ474" s="6">
        <f>VLOOKUP(saving_model!BD474,lapse!$B$4:$C$134,2,FALSE)</f>
        <v>0.02</v>
      </c>
      <c r="BL474">
        <f>discount_curve!K459</f>
        <v>0.62143344865974026</v>
      </c>
    </row>
    <row r="475" spans="1:64" x14ac:dyDescent="0.55000000000000004">
      <c r="A475">
        <f t="shared" si="425"/>
        <v>453</v>
      </c>
      <c r="B475" s="16">
        <f t="shared" ca="1" si="402"/>
        <v>0</v>
      </c>
      <c r="C475" s="16">
        <f t="shared" si="378"/>
        <v>0</v>
      </c>
      <c r="D475">
        <f t="shared" si="403"/>
        <v>0</v>
      </c>
      <c r="E475">
        <f t="shared" ca="1" si="404"/>
        <v>0</v>
      </c>
      <c r="F475" s="19">
        <f t="shared" si="405"/>
        <v>0</v>
      </c>
      <c r="G475">
        <f t="shared" si="379"/>
        <v>0</v>
      </c>
      <c r="H475">
        <f t="shared" si="380"/>
        <v>0</v>
      </c>
      <c r="I475" s="16">
        <f t="shared" si="406"/>
        <v>0</v>
      </c>
      <c r="J475" s="19">
        <f t="shared" si="407"/>
        <v>0</v>
      </c>
      <c r="K475" s="19"/>
      <c r="L475" s="16">
        <f t="shared" si="381"/>
        <v>0</v>
      </c>
      <c r="M475" s="16">
        <f t="shared" ca="1" si="382"/>
        <v>0</v>
      </c>
      <c r="N475" s="16">
        <f t="shared" si="383"/>
        <v>0</v>
      </c>
      <c r="O475" s="16">
        <f t="shared" si="376"/>
        <v>0</v>
      </c>
      <c r="P475" s="16">
        <f t="shared" si="377"/>
        <v>0</v>
      </c>
      <c r="Q475" s="16">
        <f t="shared" ca="1" si="384"/>
        <v>0</v>
      </c>
      <c r="R475">
        <f t="shared" si="385"/>
        <v>0</v>
      </c>
      <c r="S475" s="16">
        <f t="shared" si="386"/>
        <v>0</v>
      </c>
      <c r="T475" s="21">
        <f t="shared" si="387"/>
        <v>0</v>
      </c>
      <c r="U475" s="16">
        <f t="shared" ca="1" si="388"/>
        <v>0</v>
      </c>
      <c r="V475" s="21">
        <f t="shared" ca="1" si="389"/>
        <v>0</v>
      </c>
      <c r="W475" s="16"/>
      <c r="X475" s="16">
        <f t="shared" si="408"/>
        <v>0</v>
      </c>
      <c r="Y475" s="16">
        <f t="shared" si="375"/>
        <v>0</v>
      </c>
      <c r="Z475" s="19">
        <f t="shared" si="390"/>
        <v>0</v>
      </c>
      <c r="AA475" s="15">
        <f t="shared" si="409"/>
        <v>0</v>
      </c>
      <c r="AB475" s="15">
        <f t="shared" si="410"/>
        <v>0</v>
      </c>
      <c r="AC475" s="15">
        <f t="shared" si="411"/>
        <v>0</v>
      </c>
      <c r="AD475" s="15">
        <f t="shared" si="412"/>
        <v>0</v>
      </c>
      <c r="AE475" s="15">
        <f t="shared" si="413"/>
        <v>0</v>
      </c>
      <c r="AF475" s="19">
        <f t="shared" si="414"/>
        <v>0</v>
      </c>
      <c r="AG475" s="20">
        <f t="shared" si="415"/>
        <v>0</v>
      </c>
      <c r="AH475" s="20"/>
      <c r="AI475" s="16">
        <f t="shared" si="391"/>
        <v>0</v>
      </c>
      <c r="AJ475" s="16">
        <f t="shared" si="374"/>
        <v>0</v>
      </c>
      <c r="AK475" s="16">
        <f t="shared" si="416"/>
        <v>0</v>
      </c>
      <c r="AL475" s="16">
        <f t="shared" ca="1" si="417"/>
        <v>0</v>
      </c>
      <c r="AM475" s="17">
        <f ca="1">IF($F$13,OFFSET(product_specs!$I$5,MIN(10,saving_model!BD475),saving_model!$F$15),0)</f>
        <v>0</v>
      </c>
      <c r="AN475" s="16">
        <f t="shared" si="392"/>
        <v>0</v>
      </c>
      <c r="AO475" s="16">
        <f t="shared" si="426"/>
        <v>0</v>
      </c>
      <c r="AP475" s="16">
        <f t="shared" si="393"/>
        <v>0</v>
      </c>
      <c r="AQ475" s="16">
        <f t="shared" si="418"/>
        <v>0</v>
      </c>
      <c r="AR475" s="16">
        <f t="shared" si="419"/>
        <v>0</v>
      </c>
      <c r="AS475" s="15">
        <f t="shared" si="394"/>
        <v>0</v>
      </c>
      <c r="AT475" s="24">
        <f t="shared" si="395"/>
        <v>0</v>
      </c>
      <c r="AU475" s="15">
        <f t="shared" si="420"/>
        <v>0</v>
      </c>
      <c r="AV475" s="22">
        <f>return!Q459</f>
        <v>2.1652834777332597E-3</v>
      </c>
      <c r="AW475" s="7">
        <f t="shared" si="396"/>
        <v>1.4559010535040608</v>
      </c>
      <c r="AX475" s="7"/>
      <c r="AY475">
        <f t="shared" si="421"/>
        <v>0</v>
      </c>
      <c r="AZ475">
        <f t="shared" si="397"/>
        <v>0</v>
      </c>
      <c r="BA475">
        <f t="shared" si="398"/>
        <v>0</v>
      </c>
      <c r="BB475">
        <f t="shared" si="422"/>
        <v>0</v>
      </c>
      <c r="BD475">
        <f t="shared" si="399"/>
        <v>37</v>
      </c>
      <c r="BE475">
        <f t="shared" si="400"/>
        <v>5</v>
      </c>
      <c r="BF475">
        <f t="shared" si="423"/>
        <v>1.6636831412386588E-4</v>
      </c>
      <c r="BG475">
        <f>VLOOKUP(MIN(120,BH475),mortality!$B$4:$H$106,saving_model!BE475+2,FALSE)</f>
        <v>1.9945940067129736E-3</v>
      </c>
      <c r="BH475">
        <f t="shared" si="401"/>
        <v>57</v>
      </c>
      <c r="BI475" s="8">
        <f t="shared" si="424"/>
        <v>1.6821425527395739E-3</v>
      </c>
      <c r="BJ475" s="6">
        <f>VLOOKUP(saving_model!BD475,lapse!$B$4:$C$134,2,FALSE)</f>
        <v>0.02</v>
      </c>
      <c r="BL475">
        <f>discount_curve!K460</f>
        <v>0.62077973890064131</v>
      </c>
    </row>
    <row r="476" spans="1:64" x14ac:dyDescent="0.55000000000000004">
      <c r="A476">
        <f t="shared" si="425"/>
        <v>454</v>
      </c>
      <c r="B476" s="16">
        <f t="shared" ca="1" si="402"/>
        <v>0</v>
      </c>
      <c r="C476" s="16">
        <f t="shared" si="378"/>
        <v>0</v>
      </c>
      <c r="D476">
        <f t="shared" si="403"/>
        <v>0</v>
      </c>
      <c r="E476">
        <f t="shared" ca="1" si="404"/>
        <v>0</v>
      </c>
      <c r="F476" s="19">
        <f t="shared" si="405"/>
        <v>0</v>
      </c>
      <c r="G476">
        <f t="shared" si="379"/>
        <v>0</v>
      </c>
      <c r="H476">
        <f t="shared" si="380"/>
        <v>0</v>
      </c>
      <c r="I476" s="16">
        <f t="shared" si="406"/>
        <v>0</v>
      </c>
      <c r="J476" s="19">
        <f t="shared" si="407"/>
        <v>0</v>
      </c>
      <c r="K476" s="19"/>
      <c r="L476" s="16">
        <f t="shared" si="381"/>
        <v>0</v>
      </c>
      <c r="M476" s="16">
        <f t="shared" ca="1" si="382"/>
        <v>0</v>
      </c>
      <c r="N476" s="16">
        <f t="shared" si="383"/>
        <v>0</v>
      </c>
      <c r="O476" s="16">
        <f t="shared" si="376"/>
        <v>0</v>
      </c>
      <c r="P476" s="16">
        <f t="shared" si="377"/>
        <v>0</v>
      </c>
      <c r="Q476" s="16">
        <f t="shared" ca="1" si="384"/>
        <v>0</v>
      </c>
      <c r="R476">
        <f t="shared" si="385"/>
        <v>0</v>
      </c>
      <c r="S476" s="16">
        <f t="shared" si="386"/>
        <v>0</v>
      </c>
      <c r="T476" s="21">
        <f t="shared" si="387"/>
        <v>0</v>
      </c>
      <c r="U476" s="16">
        <f t="shared" ca="1" si="388"/>
        <v>0</v>
      </c>
      <c r="V476" s="21">
        <f t="shared" ca="1" si="389"/>
        <v>0</v>
      </c>
      <c r="W476" s="16"/>
      <c r="X476" s="16">
        <f t="shared" si="408"/>
        <v>0</v>
      </c>
      <c r="Y476" s="16">
        <f t="shared" si="375"/>
        <v>0</v>
      </c>
      <c r="Z476" s="19">
        <f t="shared" si="390"/>
        <v>0</v>
      </c>
      <c r="AA476" s="15">
        <f t="shared" si="409"/>
        <v>0</v>
      </c>
      <c r="AB476" s="15">
        <f t="shared" si="410"/>
        <v>0</v>
      </c>
      <c r="AC476" s="15">
        <f t="shared" si="411"/>
        <v>0</v>
      </c>
      <c r="AD476" s="15">
        <f t="shared" si="412"/>
        <v>0</v>
      </c>
      <c r="AE476" s="15">
        <f t="shared" si="413"/>
        <v>0</v>
      </c>
      <c r="AF476" s="19">
        <f t="shared" si="414"/>
        <v>0</v>
      </c>
      <c r="AG476" s="20">
        <f t="shared" si="415"/>
        <v>0</v>
      </c>
      <c r="AH476" s="20"/>
      <c r="AI476" s="16">
        <f t="shared" si="391"/>
        <v>0</v>
      </c>
      <c r="AJ476" s="16">
        <f t="shared" si="374"/>
        <v>0</v>
      </c>
      <c r="AK476" s="16">
        <f t="shared" si="416"/>
        <v>0</v>
      </c>
      <c r="AL476" s="16">
        <f t="shared" ca="1" si="417"/>
        <v>0</v>
      </c>
      <c r="AM476" s="17">
        <f ca="1">IF($F$13,OFFSET(product_specs!$I$5,MIN(10,saving_model!BD476),saving_model!$F$15),0)</f>
        <v>0</v>
      </c>
      <c r="AN476" s="16">
        <f t="shared" si="392"/>
        <v>0</v>
      </c>
      <c r="AO476" s="16">
        <f t="shared" si="426"/>
        <v>0</v>
      </c>
      <c r="AP476" s="16">
        <f t="shared" si="393"/>
        <v>0</v>
      </c>
      <c r="AQ476" s="16">
        <f t="shared" si="418"/>
        <v>0</v>
      </c>
      <c r="AR476" s="16">
        <f t="shared" si="419"/>
        <v>0</v>
      </c>
      <c r="AS476" s="15">
        <f t="shared" si="394"/>
        <v>0</v>
      </c>
      <c r="AT476" s="24">
        <f t="shared" si="395"/>
        <v>0</v>
      </c>
      <c r="AU476" s="15">
        <f t="shared" si="420"/>
        <v>0</v>
      </c>
      <c r="AV476" s="22">
        <f>return!Q460</f>
        <v>-1.133698153822349E-2</v>
      </c>
      <c r="AW476" s="7">
        <f t="shared" si="396"/>
        <v>1.4571087789186592</v>
      </c>
      <c r="AX476" s="7"/>
      <c r="AY476">
        <f t="shared" si="421"/>
        <v>0</v>
      </c>
      <c r="AZ476">
        <f t="shared" si="397"/>
        <v>0</v>
      </c>
      <c r="BA476">
        <f t="shared" si="398"/>
        <v>0</v>
      </c>
      <c r="BB476">
        <f t="shared" si="422"/>
        <v>0</v>
      </c>
      <c r="BD476">
        <f t="shared" si="399"/>
        <v>37</v>
      </c>
      <c r="BE476">
        <f t="shared" si="400"/>
        <v>5</v>
      </c>
      <c r="BF476">
        <f t="shared" si="423"/>
        <v>1.6636831412386588E-4</v>
      </c>
      <c r="BG476">
        <f>VLOOKUP(MIN(120,BH476),mortality!$B$4:$H$106,saving_model!BE476+2,FALSE)</f>
        <v>1.9945940067129736E-3</v>
      </c>
      <c r="BH476">
        <f t="shared" si="401"/>
        <v>57</v>
      </c>
      <c r="BI476" s="8">
        <f t="shared" si="424"/>
        <v>1.6821425527395739E-3</v>
      </c>
      <c r="BJ476" s="6">
        <f>VLOOKUP(saving_model!BD476,lapse!$B$4:$C$134,2,FALSE)</f>
        <v>0.02</v>
      </c>
      <c r="BL476">
        <f>discount_curve!K461</f>
        <v>0.62012671680399456</v>
      </c>
    </row>
    <row r="477" spans="1:64" x14ac:dyDescent="0.55000000000000004">
      <c r="A477">
        <f t="shared" si="425"/>
        <v>455</v>
      </c>
      <c r="B477" s="16">
        <f t="shared" ca="1" si="402"/>
        <v>0</v>
      </c>
      <c r="C477" s="16">
        <f t="shared" si="378"/>
        <v>0</v>
      </c>
      <c r="D477">
        <f t="shared" si="403"/>
        <v>0</v>
      </c>
      <c r="E477">
        <f t="shared" ca="1" si="404"/>
        <v>0</v>
      </c>
      <c r="F477" s="19">
        <f t="shared" si="405"/>
        <v>0</v>
      </c>
      <c r="G477">
        <f t="shared" si="379"/>
        <v>0</v>
      </c>
      <c r="H477">
        <f t="shared" si="380"/>
        <v>0</v>
      </c>
      <c r="I477" s="16">
        <f t="shared" si="406"/>
        <v>0</v>
      </c>
      <c r="J477" s="19">
        <f t="shared" si="407"/>
        <v>0</v>
      </c>
      <c r="K477" s="19"/>
      <c r="L477" s="16">
        <f t="shared" si="381"/>
        <v>0</v>
      </c>
      <c r="M477" s="16">
        <f t="shared" ca="1" si="382"/>
        <v>0</v>
      </c>
      <c r="N477" s="16">
        <f t="shared" si="383"/>
        <v>0</v>
      </c>
      <c r="O477" s="16">
        <f t="shared" si="376"/>
        <v>0</v>
      </c>
      <c r="P477" s="16">
        <f t="shared" si="377"/>
        <v>0</v>
      </c>
      <c r="Q477" s="16">
        <f t="shared" ca="1" si="384"/>
        <v>0</v>
      </c>
      <c r="R477">
        <f t="shared" si="385"/>
        <v>0</v>
      </c>
      <c r="S477" s="16">
        <f t="shared" si="386"/>
        <v>0</v>
      </c>
      <c r="T477" s="21">
        <f t="shared" si="387"/>
        <v>0</v>
      </c>
      <c r="U477" s="16">
        <f t="shared" ca="1" si="388"/>
        <v>0</v>
      </c>
      <c r="V477" s="21">
        <f t="shared" ca="1" si="389"/>
        <v>0</v>
      </c>
      <c r="W477" s="16"/>
      <c r="X477" s="16">
        <f t="shared" si="408"/>
        <v>0</v>
      </c>
      <c r="Y477" s="16">
        <f t="shared" si="375"/>
        <v>0</v>
      </c>
      <c r="Z477" s="19">
        <f t="shared" si="390"/>
        <v>0</v>
      </c>
      <c r="AA477" s="15">
        <f t="shared" si="409"/>
        <v>0</v>
      </c>
      <c r="AB477" s="15">
        <f t="shared" si="410"/>
        <v>0</v>
      </c>
      <c r="AC477" s="15">
        <f t="shared" si="411"/>
        <v>0</v>
      </c>
      <c r="AD477" s="15">
        <f t="shared" si="412"/>
        <v>0</v>
      </c>
      <c r="AE477" s="15">
        <f t="shared" si="413"/>
        <v>0</v>
      </c>
      <c r="AF477" s="19">
        <f t="shared" si="414"/>
        <v>0</v>
      </c>
      <c r="AG477" s="20">
        <f t="shared" si="415"/>
        <v>0</v>
      </c>
      <c r="AH477" s="20"/>
      <c r="AI477" s="16">
        <f t="shared" si="391"/>
        <v>0</v>
      </c>
      <c r="AJ477" s="16">
        <f t="shared" ref="AJ477:AJ540" si="427">$C$13*IF(A477&lt;$C$10*12,1,0)</f>
        <v>0</v>
      </c>
      <c r="AK477" s="16">
        <f t="shared" si="416"/>
        <v>0</v>
      </c>
      <c r="AL477" s="16">
        <f t="shared" ca="1" si="417"/>
        <v>0</v>
      </c>
      <c r="AM477" s="17">
        <f ca="1">IF($F$13,OFFSET(product_specs!$I$5,MIN(10,saving_model!BD477),saving_model!$F$15),0)</f>
        <v>0</v>
      </c>
      <c r="AN477" s="16">
        <f t="shared" si="392"/>
        <v>0</v>
      </c>
      <c r="AO477" s="16">
        <f t="shared" si="426"/>
        <v>0</v>
      </c>
      <c r="AP477" s="16">
        <f t="shared" si="393"/>
        <v>0</v>
      </c>
      <c r="AQ477" s="16">
        <f t="shared" si="418"/>
        <v>0</v>
      </c>
      <c r="AR477" s="16">
        <f t="shared" si="419"/>
        <v>0</v>
      </c>
      <c r="AS477" s="15">
        <f t="shared" si="394"/>
        <v>0</v>
      </c>
      <c r="AT477" s="24">
        <f t="shared" si="395"/>
        <v>0</v>
      </c>
      <c r="AU477" s="15">
        <f t="shared" si="420"/>
        <v>0</v>
      </c>
      <c r="AV477" s="22">
        <f>return!Q461</f>
        <v>4.3781674211338384E-3</v>
      </c>
      <c r="AW477" s="7">
        <f t="shared" si="396"/>
        <v>1.4583175061875207</v>
      </c>
      <c r="AX477" s="7"/>
      <c r="AY477">
        <f t="shared" si="421"/>
        <v>0</v>
      </c>
      <c r="AZ477">
        <f t="shared" si="397"/>
        <v>0</v>
      </c>
      <c r="BA477">
        <f t="shared" si="398"/>
        <v>0</v>
      </c>
      <c r="BB477">
        <f t="shared" si="422"/>
        <v>0</v>
      </c>
      <c r="BD477">
        <f t="shared" si="399"/>
        <v>37</v>
      </c>
      <c r="BE477">
        <f t="shared" si="400"/>
        <v>5</v>
      </c>
      <c r="BF477">
        <f t="shared" si="423"/>
        <v>1.6636831412386588E-4</v>
      </c>
      <c r="BG477">
        <f>VLOOKUP(MIN(120,BH477),mortality!$B$4:$H$106,saving_model!BE477+2,FALSE)</f>
        <v>1.9945940067129736E-3</v>
      </c>
      <c r="BH477">
        <f t="shared" si="401"/>
        <v>57</v>
      </c>
      <c r="BI477" s="8">
        <f t="shared" si="424"/>
        <v>1.6821425527395739E-3</v>
      </c>
      <c r="BJ477" s="6">
        <f>VLOOKUP(saving_model!BD477,lapse!$B$4:$C$134,2,FALSE)</f>
        <v>0.02</v>
      </c>
      <c r="BL477">
        <f>discount_curve!K462</f>
        <v>0.61947438164642121</v>
      </c>
    </row>
    <row r="478" spans="1:64" x14ac:dyDescent="0.55000000000000004">
      <c r="A478">
        <f t="shared" si="425"/>
        <v>456</v>
      </c>
      <c r="B478" s="16">
        <f t="shared" ca="1" si="402"/>
        <v>0</v>
      </c>
      <c r="C478" s="16">
        <f t="shared" si="378"/>
        <v>0</v>
      </c>
      <c r="D478">
        <f t="shared" si="403"/>
        <v>0</v>
      </c>
      <c r="E478">
        <f t="shared" ca="1" si="404"/>
        <v>0</v>
      </c>
      <c r="F478" s="19">
        <f t="shared" si="405"/>
        <v>0</v>
      </c>
      <c r="G478">
        <f t="shared" si="379"/>
        <v>0</v>
      </c>
      <c r="H478">
        <f t="shared" si="380"/>
        <v>0</v>
      </c>
      <c r="I478" s="16">
        <f t="shared" si="406"/>
        <v>0</v>
      </c>
      <c r="J478" s="19">
        <f t="shared" si="407"/>
        <v>0</v>
      </c>
      <c r="K478" s="19"/>
      <c r="L478" s="16">
        <f t="shared" si="381"/>
        <v>0</v>
      </c>
      <c r="M478" s="16">
        <f t="shared" ca="1" si="382"/>
        <v>0</v>
      </c>
      <c r="N478" s="16">
        <f t="shared" si="383"/>
        <v>0</v>
      </c>
      <c r="O478" s="16">
        <f t="shared" si="376"/>
        <v>0</v>
      </c>
      <c r="P478" s="16">
        <f t="shared" si="377"/>
        <v>0</v>
      </c>
      <c r="Q478" s="16">
        <f t="shared" ca="1" si="384"/>
        <v>0</v>
      </c>
      <c r="R478">
        <f t="shared" si="385"/>
        <v>0</v>
      </c>
      <c r="S478" s="16">
        <f t="shared" si="386"/>
        <v>0</v>
      </c>
      <c r="T478" s="21">
        <f t="shared" si="387"/>
        <v>0</v>
      </c>
      <c r="U478" s="16">
        <f t="shared" ca="1" si="388"/>
        <v>0</v>
      </c>
      <c r="V478" s="21">
        <f t="shared" ca="1" si="389"/>
        <v>0</v>
      </c>
      <c r="W478" s="16"/>
      <c r="X478" s="16">
        <f t="shared" si="408"/>
        <v>0</v>
      </c>
      <c r="Y478" s="16">
        <f t="shared" si="375"/>
        <v>0</v>
      </c>
      <c r="Z478" s="19">
        <f t="shared" si="390"/>
        <v>0</v>
      </c>
      <c r="AA478" s="15">
        <f t="shared" si="409"/>
        <v>0</v>
      </c>
      <c r="AB478" s="15">
        <f t="shared" si="410"/>
        <v>0</v>
      </c>
      <c r="AC478" s="15">
        <f t="shared" si="411"/>
        <v>0</v>
      </c>
      <c r="AD478" s="15">
        <f t="shared" si="412"/>
        <v>0</v>
      </c>
      <c r="AE478" s="15">
        <f t="shared" si="413"/>
        <v>0</v>
      </c>
      <c r="AF478" s="19">
        <f t="shared" si="414"/>
        <v>0</v>
      </c>
      <c r="AG478" s="20">
        <f t="shared" si="415"/>
        <v>0</v>
      </c>
      <c r="AH478" s="20"/>
      <c r="AI478" s="16">
        <f t="shared" si="391"/>
        <v>0</v>
      </c>
      <c r="AJ478" s="16">
        <f t="shared" si="427"/>
        <v>0</v>
      </c>
      <c r="AK478" s="16">
        <f t="shared" si="416"/>
        <v>0</v>
      </c>
      <c r="AL478" s="16">
        <f t="shared" ca="1" si="417"/>
        <v>0</v>
      </c>
      <c r="AM478" s="17">
        <f ca="1">IF($F$13,OFFSET(product_specs!$I$5,MIN(10,saving_model!BD478),saving_model!$F$15),0)</f>
        <v>0</v>
      </c>
      <c r="AN478" s="16">
        <f t="shared" si="392"/>
        <v>0</v>
      </c>
      <c r="AO478" s="16">
        <f t="shared" si="426"/>
        <v>0</v>
      </c>
      <c r="AP478" s="16">
        <f t="shared" si="393"/>
        <v>0</v>
      </c>
      <c r="AQ478" s="16">
        <f t="shared" si="418"/>
        <v>0</v>
      </c>
      <c r="AR478" s="16">
        <f t="shared" si="419"/>
        <v>0</v>
      </c>
      <c r="AS478" s="15">
        <f t="shared" si="394"/>
        <v>0</v>
      </c>
      <c r="AT478" s="24">
        <f t="shared" si="395"/>
        <v>0</v>
      </c>
      <c r="AU478" s="15">
        <f t="shared" si="420"/>
        <v>0</v>
      </c>
      <c r="AV478" s="22">
        <f>return!Q462</f>
        <v>1.2686830327766074E-2</v>
      </c>
      <c r="AW478" s="7">
        <f t="shared" si="396"/>
        <v>1.4595272361417215</v>
      </c>
      <c r="AX478" s="7"/>
      <c r="AY478">
        <f t="shared" si="421"/>
        <v>0</v>
      </c>
      <c r="AZ478">
        <f t="shared" si="397"/>
        <v>0</v>
      </c>
      <c r="BA478">
        <f t="shared" si="398"/>
        <v>0</v>
      </c>
      <c r="BB478">
        <f t="shared" si="422"/>
        <v>0</v>
      </c>
      <c r="BD478">
        <f t="shared" si="399"/>
        <v>38</v>
      </c>
      <c r="BE478">
        <f t="shared" si="400"/>
        <v>5</v>
      </c>
      <c r="BF478">
        <f t="shared" si="423"/>
        <v>1.7864261995514941E-4</v>
      </c>
      <c r="BG478">
        <f>VLOOKUP(MIN(120,BH478),mortality!$B$4:$H$106,saving_model!BE478+2,FALSE)</f>
        <v>2.1416064229359552E-3</v>
      </c>
      <c r="BH478">
        <f t="shared" si="401"/>
        <v>58</v>
      </c>
      <c r="BI478" s="8">
        <f t="shared" si="424"/>
        <v>1.6821425527395739E-3</v>
      </c>
      <c r="BJ478" s="6">
        <f>VLOOKUP(saving_model!BD478,lapse!$B$4:$C$134,2,FALSE)</f>
        <v>0.02</v>
      </c>
      <c r="BL478">
        <f>discount_curve!K463</f>
        <v>0.62138236552948378</v>
      </c>
    </row>
    <row r="479" spans="1:64" x14ac:dyDescent="0.55000000000000004">
      <c r="A479">
        <f t="shared" si="425"/>
        <v>457</v>
      </c>
      <c r="B479" s="16">
        <f t="shared" ca="1" si="402"/>
        <v>0</v>
      </c>
      <c r="C479" s="16">
        <f t="shared" si="378"/>
        <v>0</v>
      </c>
      <c r="D479">
        <f t="shared" si="403"/>
        <v>0</v>
      </c>
      <c r="E479">
        <f t="shared" ca="1" si="404"/>
        <v>0</v>
      </c>
      <c r="F479" s="19">
        <f t="shared" si="405"/>
        <v>0</v>
      </c>
      <c r="G479">
        <f t="shared" si="379"/>
        <v>0</v>
      </c>
      <c r="H479">
        <f t="shared" si="380"/>
        <v>0</v>
      </c>
      <c r="I479" s="16">
        <f t="shared" si="406"/>
        <v>0</v>
      </c>
      <c r="J479" s="19">
        <f t="shared" si="407"/>
        <v>0</v>
      </c>
      <c r="K479" s="19"/>
      <c r="L479" s="16">
        <f t="shared" si="381"/>
        <v>0</v>
      </c>
      <c r="M479" s="16">
        <f t="shared" ca="1" si="382"/>
        <v>0</v>
      </c>
      <c r="N479" s="16">
        <f t="shared" si="383"/>
        <v>0</v>
      </c>
      <c r="O479" s="16">
        <f t="shared" si="376"/>
        <v>0</v>
      </c>
      <c r="P479" s="16">
        <f t="shared" si="377"/>
        <v>0</v>
      </c>
      <c r="Q479" s="16">
        <f t="shared" ca="1" si="384"/>
        <v>0</v>
      </c>
      <c r="R479">
        <f t="shared" si="385"/>
        <v>0</v>
      </c>
      <c r="S479" s="16">
        <f t="shared" si="386"/>
        <v>0</v>
      </c>
      <c r="T479" s="21">
        <f t="shared" si="387"/>
        <v>0</v>
      </c>
      <c r="U479" s="16">
        <f t="shared" ca="1" si="388"/>
        <v>0</v>
      </c>
      <c r="V479" s="21">
        <f t="shared" ca="1" si="389"/>
        <v>0</v>
      </c>
      <c r="W479" s="16"/>
      <c r="X479" s="16">
        <f t="shared" si="408"/>
        <v>0</v>
      </c>
      <c r="Y479" s="16">
        <f t="shared" si="375"/>
        <v>0</v>
      </c>
      <c r="Z479" s="19">
        <f t="shared" si="390"/>
        <v>0</v>
      </c>
      <c r="AA479" s="15">
        <f t="shared" si="409"/>
        <v>0</v>
      </c>
      <c r="AB479" s="15">
        <f t="shared" si="410"/>
        <v>0</v>
      </c>
      <c r="AC479" s="15">
        <f t="shared" si="411"/>
        <v>0</v>
      </c>
      <c r="AD479" s="15">
        <f t="shared" si="412"/>
        <v>0</v>
      </c>
      <c r="AE479" s="15">
        <f t="shared" si="413"/>
        <v>0</v>
      </c>
      <c r="AF479" s="19">
        <f t="shared" si="414"/>
        <v>0</v>
      </c>
      <c r="AG479" s="20">
        <f t="shared" si="415"/>
        <v>0</v>
      </c>
      <c r="AH479" s="20"/>
      <c r="AI479" s="16">
        <f t="shared" si="391"/>
        <v>0</v>
      </c>
      <c r="AJ479" s="16">
        <f t="shared" si="427"/>
        <v>0</v>
      </c>
      <c r="AK479" s="16">
        <f t="shared" si="416"/>
        <v>0</v>
      </c>
      <c r="AL479" s="16">
        <f t="shared" ca="1" si="417"/>
        <v>0</v>
      </c>
      <c r="AM479" s="17">
        <f ca="1">IF($F$13,OFFSET(product_specs!$I$5,MIN(10,saving_model!BD479),saving_model!$F$15),0)</f>
        <v>0</v>
      </c>
      <c r="AN479" s="16">
        <f t="shared" si="392"/>
        <v>0</v>
      </c>
      <c r="AO479" s="16">
        <f t="shared" si="426"/>
        <v>0</v>
      </c>
      <c r="AP479" s="16">
        <f t="shared" si="393"/>
        <v>0</v>
      </c>
      <c r="AQ479" s="16">
        <f t="shared" si="418"/>
        <v>0</v>
      </c>
      <c r="AR479" s="16">
        <f t="shared" si="419"/>
        <v>0</v>
      </c>
      <c r="AS479" s="15">
        <f t="shared" si="394"/>
        <v>0</v>
      </c>
      <c r="AT479" s="24">
        <f t="shared" si="395"/>
        <v>0</v>
      </c>
      <c r="AU479" s="15">
        <f t="shared" si="420"/>
        <v>0</v>
      </c>
      <c r="AV479" s="22">
        <f>return!Q463</f>
        <v>-5.0234066289778223E-3</v>
      </c>
      <c r="AW479" s="7">
        <f t="shared" si="396"/>
        <v>1.4607379696130274</v>
      </c>
      <c r="AX479" s="7"/>
      <c r="AY479">
        <f t="shared" si="421"/>
        <v>0</v>
      </c>
      <c r="AZ479">
        <f t="shared" si="397"/>
        <v>0</v>
      </c>
      <c r="BA479">
        <f t="shared" si="398"/>
        <v>0</v>
      </c>
      <c r="BB479">
        <f t="shared" si="422"/>
        <v>0</v>
      </c>
      <c r="BD479">
        <f t="shared" si="399"/>
        <v>38</v>
      </c>
      <c r="BE479">
        <f t="shared" si="400"/>
        <v>5</v>
      </c>
      <c r="BF479">
        <f t="shared" si="423"/>
        <v>1.7864261995514941E-4</v>
      </c>
      <c r="BG479">
        <f>VLOOKUP(MIN(120,BH479),mortality!$B$4:$H$106,saving_model!BE479+2,FALSE)</f>
        <v>2.1416064229359552E-3</v>
      </c>
      <c r="BH479">
        <f t="shared" si="401"/>
        <v>58</v>
      </c>
      <c r="BI479" s="8">
        <f t="shared" si="424"/>
        <v>1.6821425527395739E-3</v>
      </c>
      <c r="BJ479" s="6">
        <f>VLOOKUP(saving_model!BD479,lapse!$B$4:$C$134,2,FALSE)</f>
        <v>0.02</v>
      </c>
      <c r="BL479">
        <f>discount_curve!K464</f>
        <v>0.62073432843804877</v>
      </c>
    </row>
    <row r="480" spans="1:64" x14ac:dyDescent="0.55000000000000004">
      <c r="A480">
        <f t="shared" si="425"/>
        <v>458</v>
      </c>
      <c r="B480" s="16">
        <f t="shared" ca="1" si="402"/>
        <v>0</v>
      </c>
      <c r="C480" s="16">
        <f t="shared" si="378"/>
        <v>0</v>
      </c>
      <c r="D480">
        <f t="shared" si="403"/>
        <v>0</v>
      </c>
      <c r="E480">
        <f t="shared" ca="1" si="404"/>
        <v>0</v>
      </c>
      <c r="F480" s="19">
        <f t="shared" si="405"/>
        <v>0</v>
      </c>
      <c r="G480">
        <f t="shared" si="379"/>
        <v>0</v>
      </c>
      <c r="H480">
        <f t="shared" si="380"/>
        <v>0</v>
      </c>
      <c r="I480" s="16">
        <f t="shared" si="406"/>
        <v>0</v>
      </c>
      <c r="J480" s="19">
        <f t="shared" si="407"/>
        <v>0</v>
      </c>
      <c r="K480" s="19"/>
      <c r="L480" s="16">
        <f t="shared" si="381"/>
        <v>0</v>
      </c>
      <c r="M480" s="16">
        <f t="shared" ca="1" si="382"/>
        <v>0</v>
      </c>
      <c r="N480" s="16">
        <f t="shared" si="383"/>
        <v>0</v>
      </c>
      <c r="O480" s="16">
        <f t="shared" si="376"/>
        <v>0</v>
      </c>
      <c r="P480" s="16">
        <f t="shared" si="377"/>
        <v>0</v>
      </c>
      <c r="Q480" s="16">
        <f t="shared" ca="1" si="384"/>
        <v>0</v>
      </c>
      <c r="R480">
        <f t="shared" si="385"/>
        <v>0</v>
      </c>
      <c r="S480" s="16">
        <f t="shared" si="386"/>
        <v>0</v>
      </c>
      <c r="T480" s="21">
        <f t="shared" si="387"/>
        <v>0</v>
      </c>
      <c r="U480" s="16">
        <f t="shared" ca="1" si="388"/>
        <v>0</v>
      </c>
      <c r="V480" s="21">
        <f t="shared" ca="1" si="389"/>
        <v>0</v>
      </c>
      <c r="W480" s="16"/>
      <c r="X480" s="16">
        <f t="shared" si="408"/>
        <v>0</v>
      </c>
      <c r="Y480" s="16">
        <f t="shared" si="375"/>
        <v>0</v>
      </c>
      <c r="Z480" s="19">
        <f t="shared" si="390"/>
        <v>0</v>
      </c>
      <c r="AA480" s="15">
        <f t="shared" si="409"/>
        <v>0</v>
      </c>
      <c r="AB480" s="15">
        <f t="shared" si="410"/>
        <v>0</v>
      </c>
      <c r="AC480" s="15">
        <f t="shared" si="411"/>
        <v>0</v>
      </c>
      <c r="AD480" s="15">
        <f t="shared" si="412"/>
        <v>0</v>
      </c>
      <c r="AE480" s="15">
        <f t="shared" si="413"/>
        <v>0</v>
      </c>
      <c r="AF480" s="19">
        <f t="shared" si="414"/>
        <v>0</v>
      </c>
      <c r="AG480" s="20">
        <f t="shared" si="415"/>
        <v>0</v>
      </c>
      <c r="AH480" s="20"/>
      <c r="AI480" s="16">
        <f t="shared" si="391"/>
        <v>0</v>
      </c>
      <c r="AJ480" s="16">
        <f t="shared" si="427"/>
        <v>0</v>
      </c>
      <c r="AK480" s="16">
        <f t="shared" si="416"/>
        <v>0</v>
      </c>
      <c r="AL480" s="16">
        <f t="shared" ca="1" si="417"/>
        <v>0</v>
      </c>
      <c r="AM480" s="17">
        <f ca="1">IF($F$13,OFFSET(product_specs!$I$5,MIN(10,saving_model!BD480),saving_model!$F$15),0)</f>
        <v>0</v>
      </c>
      <c r="AN480" s="16">
        <f t="shared" si="392"/>
        <v>0</v>
      </c>
      <c r="AO480" s="16">
        <f t="shared" si="426"/>
        <v>0</v>
      </c>
      <c r="AP480" s="16">
        <f t="shared" si="393"/>
        <v>0</v>
      </c>
      <c r="AQ480" s="16">
        <f t="shared" si="418"/>
        <v>0</v>
      </c>
      <c r="AR480" s="16">
        <f t="shared" si="419"/>
        <v>0</v>
      </c>
      <c r="AS480" s="15">
        <f t="shared" si="394"/>
        <v>0</v>
      </c>
      <c r="AT480" s="24">
        <f t="shared" si="395"/>
        <v>0</v>
      </c>
      <c r="AU480" s="15">
        <f t="shared" si="420"/>
        <v>0</v>
      </c>
      <c r="AV480" s="22">
        <f>return!Q464</f>
        <v>6.5880785906435868E-4</v>
      </c>
      <c r="AW480" s="7">
        <f t="shared" si="396"/>
        <v>1.4619497074338941</v>
      </c>
      <c r="AX480" s="7"/>
      <c r="AY480">
        <f t="shared" si="421"/>
        <v>0</v>
      </c>
      <c r="AZ480">
        <f t="shared" si="397"/>
        <v>0</v>
      </c>
      <c r="BA480">
        <f t="shared" si="398"/>
        <v>0</v>
      </c>
      <c r="BB480">
        <f t="shared" si="422"/>
        <v>0</v>
      </c>
      <c r="BD480">
        <f t="shared" si="399"/>
        <v>38</v>
      </c>
      <c r="BE480">
        <f t="shared" si="400"/>
        <v>5</v>
      </c>
      <c r="BF480">
        <f t="shared" si="423"/>
        <v>1.7864261995514941E-4</v>
      </c>
      <c r="BG480">
        <f>VLOOKUP(MIN(120,BH480),mortality!$B$4:$H$106,saving_model!BE480+2,FALSE)</f>
        <v>2.1416064229359552E-3</v>
      </c>
      <c r="BH480">
        <f t="shared" si="401"/>
        <v>58</v>
      </c>
      <c r="BI480" s="8">
        <f t="shared" si="424"/>
        <v>1.6821425527395739E-3</v>
      </c>
      <c r="BJ480" s="6">
        <f>VLOOKUP(saving_model!BD480,lapse!$B$4:$C$134,2,FALSE)</f>
        <v>0.02</v>
      </c>
      <c r="BL480">
        <f>discount_curve!K465</f>
        <v>0.62008696718180811</v>
      </c>
    </row>
    <row r="481" spans="1:64" x14ac:dyDescent="0.55000000000000004">
      <c r="A481">
        <f t="shared" si="425"/>
        <v>459</v>
      </c>
      <c r="B481" s="16">
        <f t="shared" ca="1" si="402"/>
        <v>0</v>
      </c>
      <c r="C481" s="16">
        <f t="shared" si="378"/>
        <v>0</v>
      </c>
      <c r="D481">
        <f t="shared" si="403"/>
        <v>0</v>
      </c>
      <c r="E481">
        <f t="shared" ca="1" si="404"/>
        <v>0</v>
      </c>
      <c r="F481" s="19">
        <f t="shared" si="405"/>
        <v>0</v>
      </c>
      <c r="G481">
        <f t="shared" si="379"/>
        <v>0</v>
      </c>
      <c r="H481">
        <f t="shared" si="380"/>
        <v>0</v>
      </c>
      <c r="I481" s="16">
        <f t="shared" si="406"/>
        <v>0</v>
      </c>
      <c r="J481" s="19">
        <f t="shared" si="407"/>
        <v>0</v>
      </c>
      <c r="K481" s="19"/>
      <c r="L481" s="16">
        <f t="shared" si="381"/>
        <v>0</v>
      </c>
      <c r="M481" s="16">
        <f t="shared" ca="1" si="382"/>
        <v>0</v>
      </c>
      <c r="N481" s="16">
        <f t="shared" si="383"/>
        <v>0</v>
      </c>
      <c r="O481" s="16">
        <f t="shared" si="376"/>
        <v>0</v>
      </c>
      <c r="P481" s="16">
        <f t="shared" si="377"/>
        <v>0</v>
      </c>
      <c r="Q481" s="16">
        <f t="shared" ca="1" si="384"/>
        <v>0</v>
      </c>
      <c r="R481">
        <f t="shared" si="385"/>
        <v>0</v>
      </c>
      <c r="S481" s="16">
        <f t="shared" si="386"/>
        <v>0</v>
      </c>
      <c r="T481" s="21">
        <f t="shared" si="387"/>
        <v>0</v>
      </c>
      <c r="U481" s="16">
        <f t="shared" ca="1" si="388"/>
        <v>0</v>
      </c>
      <c r="V481" s="21">
        <f t="shared" ca="1" si="389"/>
        <v>0</v>
      </c>
      <c r="W481" s="16"/>
      <c r="X481" s="16">
        <f t="shared" si="408"/>
        <v>0</v>
      </c>
      <c r="Y481" s="16">
        <f t="shared" si="375"/>
        <v>0</v>
      </c>
      <c r="Z481" s="19">
        <f t="shared" si="390"/>
        <v>0</v>
      </c>
      <c r="AA481" s="15">
        <f t="shared" si="409"/>
        <v>0</v>
      </c>
      <c r="AB481" s="15">
        <f t="shared" si="410"/>
        <v>0</v>
      </c>
      <c r="AC481" s="15">
        <f t="shared" si="411"/>
        <v>0</v>
      </c>
      <c r="AD481" s="15">
        <f t="shared" si="412"/>
        <v>0</v>
      </c>
      <c r="AE481" s="15">
        <f t="shared" si="413"/>
        <v>0</v>
      </c>
      <c r="AF481" s="19">
        <f t="shared" si="414"/>
        <v>0</v>
      </c>
      <c r="AG481" s="20">
        <f t="shared" si="415"/>
        <v>0</v>
      </c>
      <c r="AH481" s="20"/>
      <c r="AI481" s="16">
        <f t="shared" si="391"/>
        <v>0</v>
      </c>
      <c r="AJ481" s="16">
        <f t="shared" si="427"/>
        <v>0</v>
      </c>
      <c r="AK481" s="16">
        <f t="shared" si="416"/>
        <v>0</v>
      </c>
      <c r="AL481" s="16">
        <f t="shared" ca="1" si="417"/>
        <v>0</v>
      </c>
      <c r="AM481" s="17">
        <f ca="1">IF($F$13,OFFSET(product_specs!$I$5,MIN(10,saving_model!BD481),saving_model!$F$15),0)</f>
        <v>0</v>
      </c>
      <c r="AN481" s="16">
        <f t="shared" si="392"/>
        <v>0</v>
      </c>
      <c r="AO481" s="16">
        <f t="shared" si="426"/>
        <v>0</v>
      </c>
      <c r="AP481" s="16">
        <f t="shared" si="393"/>
        <v>0</v>
      </c>
      <c r="AQ481" s="16">
        <f t="shared" si="418"/>
        <v>0</v>
      </c>
      <c r="AR481" s="16">
        <f t="shared" si="419"/>
        <v>0</v>
      </c>
      <c r="AS481" s="15">
        <f t="shared" si="394"/>
        <v>0</v>
      </c>
      <c r="AT481" s="24">
        <f t="shared" si="395"/>
        <v>0</v>
      </c>
      <c r="AU481" s="15">
        <f t="shared" si="420"/>
        <v>0</v>
      </c>
      <c r="AV481" s="22">
        <f>return!Q465</f>
        <v>1.0646832376529192E-2</v>
      </c>
      <c r="AW481" s="7">
        <f t="shared" si="396"/>
        <v>1.4631624504374676</v>
      </c>
      <c r="AX481" s="7"/>
      <c r="AY481">
        <f t="shared" si="421"/>
        <v>0</v>
      </c>
      <c r="AZ481">
        <f t="shared" si="397"/>
        <v>0</v>
      </c>
      <c r="BA481">
        <f t="shared" si="398"/>
        <v>0</v>
      </c>
      <c r="BB481">
        <f t="shared" si="422"/>
        <v>0</v>
      </c>
      <c r="BD481">
        <f t="shared" si="399"/>
        <v>38</v>
      </c>
      <c r="BE481">
        <f t="shared" si="400"/>
        <v>5</v>
      </c>
      <c r="BF481">
        <f t="shared" si="423"/>
        <v>1.7864261995514941E-4</v>
      </c>
      <c r="BG481">
        <f>VLOOKUP(MIN(120,BH481),mortality!$B$4:$H$106,saving_model!BE481+2,FALSE)</f>
        <v>2.1416064229359552E-3</v>
      </c>
      <c r="BH481">
        <f t="shared" si="401"/>
        <v>58</v>
      </c>
      <c r="BI481" s="8">
        <f t="shared" si="424"/>
        <v>1.6821425527395739E-3</v>
      </c>
      <c r="BJ481" s="6">
        <f>VLOOKUP(saving_model!BD481,lapse!$B$4:$C$134,2,FALSE)</f>
        <v>0.02</v>
      </c>
      <c r="BL481">
        <f>discount_curve!K466</f>
        <v>0.61944028105593629</v>
      </c>
    </row>
    <row r="482" spans="1:64" x14ac:dyDescent="0.55000000000000004">
      <c r="A482">
        <f t="shared" si="425"/>
        <v>460</v>
      </c>
      <c r="B482" s="16">
        <f t="shared" ca="1" si="402"/>
        <v>0</v>
      </c>
      <c r="C482" s="16">
        <f t="shared" si="378"/>
        <v>0</v>
      </c>
      <c r="D482">
        <f t="shared" si="403"/>
        <v>0</v>
      </c>
      <c r="E482">
        <f t="shared" ca="1" si="404"/>
        <v>0</v>
      </c>
      <c r="F482" s="19">
        <f t="shared" si="405"/>
        <v>0</v>
      </c>
      <c r="G482">
        <f t="shared" si="379"/>
        <v>0</v>
      </c>
      <c r="H482">
        <f t="shared" si="380"/>
        <v>0</v>
      </c>
      <c r="I482" s="16">
        <f t="shared" si="406"/>
        <v>0</v>
      </c>
      <c r="J482" s="19">
        <f t="shared" si="407"/>
        <v>0</v>
      </c>
      <c r="K482" s="19"/>
      <c r="L482" s="16">
        <f t="shared" si="381"/>
        <v>0</v>
      </c>
      <c r="M482" s="16">
        <f t="shared" ca="1" si="382"/>
        <v>0</v>
      </c>
      <c r="N482" s="16">
        <f t="shared" si="383"/>
        <v>0</v>
      </c>
      <c r="O482" s="16">
        <f t="shared" si="376"/>
        <v>0</v>
      </c>
      <c r="P482" s="16">
        <f t="shared" si="377"/>
        <v>0</v>
      </c>
      <c r="Q482" s="16">
        <f t="shared" ca="1" si="384"/>
        <v>0</v>
      </c>
      <c r="R482">
        <f t="shared" si="385"/>
        <v>0</v>
      </c>
      <c r="S482" s="16">
        <f t="shared" si="386"/>
        <v>0</v>
      </c>
      <c r="T482" s="21">
        <f t="shared" si="387"/>
        <v>0</v>
      </c>
      <c r="U482" s="16">
        <f t="shared" ca="1" si="388"/>
        <v>0</v>
      </c>
      <c r="V482" s="21">
        <f t="shared" ca="1" si="389"/>
        <v>0</v>
      </c>
      <c r="W482" s="16"/>
      <c r="X482" s="16">
        <f t="shared" si="408"/>
        <v>0</v>
      </c>
      <c r="Y482" s="16">
        <f t="shared" si="375"/>
        <v>0</v>
      </c>
      <c r="Z482" s="19">
        <f t="shared" si="390"/>
        <v>0</v>
      </c>
      <c r="AA482" s="15">
        <f t="shared" si="409"/>
        <v>0</v>
      </c>
      <c r="AB482" s="15">
        <f t="shared" si="410"/>
        <v>0</v>
      </c>
      <c r="AC482" s="15">
        <f t="shared" si="411"/>
        <v>0</v>
      </c>
      <c r="AD482" s="15">
        <f t="shared" si="412"/>
        <v>0</v>
      </c>
      <c r="AE482" s="15">
        <f t="shared" si="413"/>
        <v>0</v>
      </c>
      <c r="AF482" s="19">
        <f t="shared" si="414"/>
        <v>0</v>
      </c>
      <c r="AG482" s="20">
        <f t="shared" si="415"/>
        <v>0</v>
      </c>
      <c r="AH482" s="20"/>
      <c r="AI482" s="16">
        <f t="shared" si="391"/>
        <v>0</v>
      </c>
      <c r="AJ482" s="16">
        <f t="shared" si="427"/>
        <v>0</v>
      </c>
      <c r="AK482" s="16">
        <f t="shared" si="416"/>
        <v>0</v>
      </c>
      <c r="AL482" s="16">
        <f t="shared" ca="1" si="417"/>
        <v>0</v>
      </c>
      <c r="AM482" s="17">
        <f ca="1">IF($F$13,OFFSET(product_specs!$I$5,MIN(10,saving_model!BD482),saving_model!$F$15),0)</f>
        <v>0</v>
      </c>
      <c r="AN482" s="16">
        <f t="shared" si="392"/>
        <v>0</v>
      </c>
      <c r="AO482" s="16">
        <f t="shared" si="426"/>
        <v>0</v>
      </c>
      <c r="AP482" s="16">
        <f t="shared" si="393"/>
        <v>0</v>
      </c>
      <c r="AQ482" s="16">
        <f t="shared" si="418"/>
        <v>0</v>
      </c>
      <c r="AR482" s="16">
        <f t="shared" si="419"/>
        <v>0</v>
      </c>
      <c r="AS482" s="15">
        <f t="shared" si="394"/>
        <v>0</v>
      </c>
      <c r="AT482" s="24">
        <f t="shared" si="395"/>
        <v>0</v>
      </c>
      <c r="AU482" s="15">
        <f t="shared" si="420"/>
        <v>0</v>
      </c>
      <c r="AV482" s="22">
        <f>return!Q466</f>
        <v>-3.7270889235698768E-3</v>
      </c>
      <c r="AW482" s="7">
        <f t="shared" si="396"/>
        <v>1.4643761994575857</v>
      </c>
      <c r="AX482" s="7"/>
      <c r="AY482">
        <f t="shared" si="421"/>
        <v>0</v>
      </c>
      <c r="AZ482">
        <f t="shared" si="397"/>
        <v>0</v>
      </c>
      <c r="BA482">
        <f t="shared" si="398"/>
        <v>0</v>
      </c>
      <c r="BB482">
        <f t="shared" si="422"/>
        <v>0</v>
      </c>
      <c r="BD482">
        <f t="shared" si="399"/>
        <v>38</v>
      </c>
      <c r="BE482">
        <f t="shared" si="400"/>
        <v>5</v>
      </c>
      <c r="BF482">
        <f t="shared" si="423"/>
        <v>1.7864261995514941E-4</v>
      </c>
      <c r="BG482">
        <f>VLOOKUP(MIN(120,BH482),mortality!$B$4:$H$106,saving_model!BE482+2,FALSE)</f>
        <v>2.1416064229359552E-3</v>
      </c>
      <c r="BH482">
        <f t="shared" si="401"/>
        <v>58</v>
      </c>
      <c r="BI482" s="8">
        <f t="shared" si="424"/>
        <v>1.6821425527395739E-3</v>
      </c>
      <c r="BJ482" s="6">
        <f>VLOOKUP(saving_model!BD482,lapse!$B$4:$C$134,2,FALSE)</f>
        <v>0.02</v>
      </c>
      <c r="BL482">
        <f>discount_curve!K467</f>
        <v>0.61879426935634263</v>
      </c>
    </row>
    <row r="483" spans="1:64" x14ac:dyDescent="0.55000000000000004">
      <c r="A483">
        <f t="shared" si="425"/>
        <v>461</v>
      </c>
      <c r="B483" s="16">
        <f t="shared" ca="1" si="402"/>
        <v>0</v>
      </c>
      <c r="C483" s="16">
        <f t="shared" si="378"/>
        <v>0</v>
      </c>
      <c r="D483">
        <f t="shared" si="403"/>
        <v>0</v>
      </c>
      <c r="E483">
        <f t="shared" ca="1" si="404"/>
        <v>0</v>
      </c>
      <c r="F483" s="19">
        <f t="shared" si="405"/>
        <v>0</v>
      </c>
      <c r="G483">
        <f t="shared" si="379"/>
        <v>0</v>
      </c>
      <c r="H483">
        <f t="shared" si="380"/>
        <v>0</v>
      </c>
      <c r="I483" s="16">
        <f t="shared" si="406"/>
        <v>0</v>
      </c>
      <c r="J483" s="19">
        <f t="shared" si="407"/>
        <v>0</v>
      </c>
      <c r="K483" s="19"/>
      <c r="L483" s="16">
        <f t="shared" si="381"/>
        <v>0</v>
      </c>
      <c r="M483" s="16">
        <f t="shared" ca="1" si="382"/>
        <v>0</v>
      </c>
      <c r="N483" s="16">
        <f t="shared" si="383"/>
        <v>0</v>
      </c>
      <c r="O483" s="16">
        <f t="shared" si="376"/>
        <v>0</v>
      </c>
      <c r="P483" s="16">
        <f t="shared" si="377"/>
        <v>0</v>
      </c>
      <c r="Q483" s="16">
        <f t="shared" ca="1" si="384"/>
        <v>0</v>
      </c>
      <c r="R483">
        <f t="shared" si="385"/>
        <v>0</v>
      </c>
      <c r="S483" s="16">
        <f t="shared" si="386"/>
        <v>0</v>
      </c>
      <c r="T483" s="21">
        <f t="shared" si="387"/>
        <v>0</v>
      </c>
      <c r="U483" s="16">
        <f t="shared" ca="1" si="388"/>
        <v>0</v>
      </c>
      <c r="V483" s="21">
        <f t="shared" ca="1" si="389"/>
        <v>0</v>
      </c>
      <c r="W483" s="16"/>
      <c r="X483" s="16">
        <f t="shared" si="408"/>
        <v>0</v>
      </c>
      <c r="Y483" s="16">
        <f t="shared" si="375"/>
        <v>0</v>
      </c>
      <c r="Z483" s="19">
        <f t="shared" si="390"/>
        <v>0</v>
      </c>
      <c r="AA483" s="15">
        <f t="shared" si="409"/>
        <v>0</v>
      </c>
      <c r="AB483" s="15">
        <f t="shared" si="410"/>
        <v>0</v>
      </c>
      <c r="AC483" s="15">
        <f t="shared" si="411"/>
        <v>0</v>
      </c>
      <c r="AD483" s="15">
        <f t="shared" si="412"/>
        <v>0</v>
      </c>
      <c r="AE483" s="15">
        <f t="shared" si="413"/>
        <v>0</v>
      </c>
      <c r="AF483" s="19">
        <f t="shared" si="414"/>
        <v>0</v>
      </c>
      <c r="AG483" s="20">
        <f t="shared" si="415"/>
        <v>0</v>
      </c>
      <c r="AH483" s="20"/>
      <c r="AI483" s="16">
        <f t="shared" si="391"/>
        <v>0</v>
      </c>
      <c r="AJ483" s="16">
        <f t="shared" si="427"/>
        <v>0</v>
      </c>
      <c r="AK483" s="16">
        <f t="shared" si="416"/>
        <v>0</v>
      </c>
      <c r="AL483" s="16">
        <f t="shared" ca="1" si="417"/>
        <v>0</v>
      </c>
      <c r="AM483" s="17">
        <f ca="1">IF($F$13,OFFSET(product_specs!$I$5,MIN(10,saving_model!BD483),saving_model!$F$15),0)</f>
        <v>0</v>
      </c>
      <c r="AN483" s="16">
        <f t="shared" si="392"/>
        <v>0</v>
      </c>
      <c r="AO483" s="16">
        <f t="shared" si="426"/>
        <v>0</v>
      </c>
      <c r="AP483" s="16">
        <f t="shared" si="393"/>
        <v>0</v>
      </c>
      <c r="AQ483" s="16">
        <f t="shared" si="418"/>
        <v>0</v>
      </c>
      <c r="AR483" s="16">
        <f t="shared" si="419"/>
        <v>0</v>
      </c>
      <c r="AS483" s="15">
        <f t="shared" si="394"/>
        <v>0</v>
      </c>
      <c r="AT483" s="24">
        <f t="shared" si="395"/>
        <v>0</v>
      </c>
      <c r="AU483" s="15">
        <f t="shared" si="420"/>
        <v>0</v>
      </c>
      <c r="AV483" s="22">
        <f>return!Q467</f>
        <v>-1.6614351723778564E-2</v>
      </c>
      <c r="AW483" s="7">
        <f t="shared" si="396"/>
        <v>1.4655909553287771</v>
      </c>
      <c r="AX483" s="7"/>
      <c r="AY483">
        <f t="shared" si="421"/>
        <v>0</v>
      </c>
      <c r="AZ483">
        <f t="shared" si="397"/>
        <v>0</v>
      </c>
      <c r="BA483">
        <f t="shared" si="398"/>
        <v>0</v>
      </c>
      <c r="BB483">
        <f t="shared" si="422"/>
        <v>0</v>
      </c>
      <c r="BD483">
        <f t="shared" si="399"/>
        <v>38</v>
      </c>
      <c r="BE483">
        <f t="shared" si="400"/>
        <v>5</v>
      </c>
      <c r="BF483">
        <f t="shared" si="423"/>
        <v>1.7864261995514941E-4</v>
      </c>
      <c r="BG483">
        <f>VLOOKUP(MIN(120,BH483),mortality!$B$4:$H$106,saving_model!BE483+2,FALSE)</f>
        <v>2.1416064229359552E-3</v>
      </c>
      <c r="BH483">
        <f t="shared" si="401"/>
        <v>58</v>
      </c>
      <c r="BI483" s="8">
        <f t="shared" si="424"/>
        <v>1.6821425527395739E-3</v>
      </c>
      <c r="BJ483" s="6">
        <f>VLOOKUP(saving_model!BD483,lapse!$B$4:$C$134,2,FALSE)</f>
        <v>0.02</v>
      </c>
      <c r="BL483">
        <f>discount_curve!K468</f>
        <v>0.61814893137967053</v>
      </c>
    </row>
    <row r="484" spans="1:64" x14ac:dyDescent="0.55000000000000004">
      <c r="A484">
        <f t="shared" si="425"/>
        <v>462</v>
      </c>
      <c r="B484" s="16">
        <f t="shared" ca="1" si="402"/>
        <v>0</v>
      </c>
      <c r="C484" s="16">
        <f t="shared" si="378"/>
        <v>0</v>
      </c>
      <c r="D484">
        <f t="shared" si="403"/>
        <v>0</v>
      </c>
      <c r="E484">
        <f t="shared" ca="1" si="404"/>
        <v>0</v>
      </c>
      <c r="F484" s="19">
        <f t="shared" si="405"/>
        <v>0</v>
      </c>
      <c r="G484">
        <f t="shared" si="379"/>
        <v>0</v>
      </c>
      <c r="H484">
        <f t="shared" si="380"/>
        <v>0</v>
      </c>
      <c r="I484" s="16">
        <f t="shared" si="406"/>
        <v>0</v>
      </c>
      <c r="J484" s="19">
        <f t="shared" si="407"/>
        <v>0</v>
      </c>
      <c r="K484" s="19"/>
      <c r="L484" s="16">
        <f t="shared" si="381"/>
        <v>0</v>
      </c>
      <c r="M484" s="16">
        <f t="shared" ca="1" si="382"/>
        <v>0</v>
      </c>
      <c r="N484" s="16">
        <f t="shared" si="383"/>
        <v>0</v>
      </c>
      <c r="O484" s="16">
        <f t="shared" si="376"/>
        <v>0</v>
      </c>
      <c r="P484" s="16">
        <f t="shared" si="377"/>
        <v>0</v>
      </c>
      <c r="Q484" s="16">
        <f t="shared" ca="1" si="384"/>
        <v>0</v>
      </c>
      <c r="R484">
        <f t="shared" si="385"/>
        <v>0</v>
      </c>
      <c r="S484" s="16">
        <f t="shared" si="386"/>
        <v>0</v>
      </c>
      <c r="T484" s="21">
        <f t="shared" si="387"/>
        <v>0</v>
      </c>
      <c r="U484" s="16">
        <f t="shared" ca="1" si="388"/>
        <v>0</v>
      </c>
      <c r="V484" s="21">
        <f t="shared" ca="1" si="389"/>
        <v>0</v>
      </c>
      <c r="W484" s="16"/>
      <c r="X484" s="16">
        <f t="shared" si="408"/>
        <v>0</v>
      </c>
      <c r="Y484" s="16">
        <f t="shared" si="375"/>
        <v>0</v>
      </c>
      <c r="Z484" s="19">
        <f t="shared" si="390"/>
        <v>0</v>
      </c>
      <c r="AA484" s="15">
        <f t="shared" si="409"/>
        <v>0</v>
      </c>
      <c r="AB484" s="15">
        <f t="shared" si="410"/>
        <v>0</v>
      </c>
      <c r="AC484" s="15">
        <f t="shared" si="411"/>
        <v>0</v>
      </c>
      <c r="AD484" s="15">
        <f t="shared" si="412"/>
        <v>0</v>
      </c>
      <c r="AE484" s="15">
        <f t="shared" si="413"/>
        <v>0</v>
      </c>
      <c r="AF484" s="19">
        <f t="shared" si="414"/>
        <v>0</v>
      </c>
      <c r="AG484" s="20">
        <f t="shared" si="415"/>
        <v>0</v>
      </c>
      <c r="AH484" s="20"/>
      <c r="AI484" s="16">
        <f t="shared" si="391"/>
        <v>0</v>
      </c>
      <c r="AJ484" s="16">
        <f t="shared" si="427"/>
        <v>0</v>
      </c>
      <c r="AK484" s="16">
        <f t="shared" si="416"/>
        <v>0</v>
      </c>
      <c r="AL484" s="16">
        <f t="shared" ca="1" si="417"/>
        <v>0</v>
      </c>
      <c r="AM484" s="17">
        <f ca="1">IF($F$13,OFFSET(product_specs!$I$5,MIN(10,saving_model!BD484),saving_model!$F$15),0)</f>
        <v>0</v>
      </c>
      <c r="AN484" s="16">
        <f t="shared" si="392"/>
        <v>0</v>
      </c>
      <c r="AO484" s="16">
        <f t="shared" si="426"/>
        <v>0</v>
      </c>
      <c r="AP484" s="16">
        <f t="shared" si="393"/>
        <v>0</v>
      </c>
      <c r="AQ484" s="16">
        <f t="shared" si="418"/>
        <v>0</v>
      </c>
      <c r="AR484" s="16">
        <f t="shared" si="419"/>
        <v>0</v>
      </c>
      <c r="AS484" s="15">
        <f t="shared" si="394"/>
        <v>0</v>
      </c>
      <c r="AT484" s="24">
        <f t="shared" si="395"/>
        <v>0</v>
      </c>
      <c r="AU484" s="15">
        <f t="shared" si="420"/>
        <v>0</v>
      </c>
      <c r="AV484" s="22">
        <f>return!Q468</f>
        <v>-7.7189359160511062E-3</v>
      </c>
      <c r="AW484" s="7">
        <f t="shared" si="396"/>
        <v>1.4668067188862635</v>
      </c>
      <c r="AX484" s="7"/>
      <c r="AY484">
        <f t="shared" si="421"/>
        <v>0</v>
      </c>
      <c r="AZ484">
        <f t="shared" si="397"/>
        <v>0</v>
      </c>
      <c r="BA484">
        <f t="shared" si="398"/>
        <v>0</v>
      </c>
      <c r="BB484">
        <f t="shared" si="422"/>
        <v>0</v>
      </c>
      <c r="BD484">
        <f t="shared" si="399"/>
        <v>38</v>
      </c>
      <c r="BE484">
        <f t="shared" si="400"/>
        <v>5</v>
      </c>
      <c r="BF484">
        <f t="shared" si="423"/>
        <v>1.7864261995514941E-4</v>
      </c>
      <c r="BG484">
        <f>VLOOKUP(MIN(120,BH484),mortality!$B$4:$H$106,saving_model!BE484+2,FALSE)</f>
        <v>2.1416064229359552E-3</v>
      </c>
      <c r="BH484">
        <f t="shared" si="401"/>
        <v>58</v>
      </c>
      <c r="BI484" s="8">
        <f t="shared" si="424"/>
        <v>1.6821425527395739E-3</v>
      </c>
      <c r="BJ484" s="6">
        <f>VLOOKUP(saving_model!BD484,lapse!$B$4:$C$134,2,FALSE)</f>
        <v>0.02</v>
      </c>
      <c r="BL484">
        <f>discount_curve!K469</f>
        <v>0.61750426642329781</v>
      </c>
    </row>
    <row r="485" spans="1:64" x14ac:dyDescent="0.55000000000000004">
      <c r="A485">
        <f t="shared" si="425"/>
        <v>463</v>
      </c>
      <c r="B485" s="16">
        <f t="shared" ca="1" si="402"/>
        <v>0</v>
      </c>
      <c r="C485" s="16">
        <f t="shared" si="378"/>
        <v>0</v>
      </c>
      <c r="D485">
        <f t="shared" si="403"/>
        <v>0</v>
      </c>
      <c r="E485">
        <f t="shared" ca="1" si="404"/>
        <v>0</v>
      </c>
      <c r="F485" s="19">
        <f t="shared" si="405"/>
        <v>0</v>
      </c>
      <c r="G485">
        <f t="shared" si="379"/>
        <v>0</v>
      </c>
      <c r="H485">
        <f t="shared" si="380"/>
        <v>0</v>
      </c>
      <c r="I485" s="16">
        <f t="shared" si="406"/>
        <v>0</v>
      </c>
      <c r="J485" s="19">
        <f t="shared" si="407"/>
        <v>0</v>
      </c>
      <c r="K485" s="19"/>
      <c r="L485" s="16">
        <f t="shared" si="381"/>
        <v>0</v>
      </c>
      <c r="M485" s="16">
        <f t="shared" ca="1" si="382"/>
        <v>0</v>
      </c>
      <c r="N485" s="16">
        <f t="shared" si="383"/>
        <v>0</v>
      </c>
      <c r="O485" s="16">
        <f t="shared" si="376"/>
        <v>0</v>
      </c>
      <c r="P485" s="16">
        <f t="shared" si="377"/>
        <v>0</v>
      </c>
      <c r="Q485" s="16">
        <f t="shared" ca="1" si="384"/>
        <v>0</v>
      </c>
      <c r="R485">
        <f t="shared" si="385"/>
        <v>0</v>
      </c>
      <c r="S485" s="16">
        <f t="shared" si="386"/>
        <v>0</v>
      </c>
      <c r="T485" s="21">
        <f t="shared" si="387"/>
        <v>0</v>
      </c>
      <c r="U485" s="16">
        <f t="shared" ca="1" si="388"/>
        <v>0</v>
      </c>
      <c r="V485" s="21">
        <f t="shared" ca="1" si="389"/>
        <v>0</v>
      </c>
      <c r="W485" s="16"/>
      <c r="X485" s="16">
        <f t="shared" si="408"/>
        <v>0</v>
      </c>
      <c r="Y485" s="16">
        <f t="shared" si="375"/>
        <v>0</v>
      </c>
      <c r="Z485" s="19">
        <f t="shared" si="390"/>
        <v>0</v>
      </c>
      <c r="AA485" s="15">
        <f t="shared" si="409"/>
        <v>0</v>
      </c>
      <c r="AB485" s="15">
        <f t="shared" si="410"/>
        <v>0</v>
      </c>
      <c r="AC485" s="15">
        <f t="shared" si="411"/>
        <v>0</v>
      </c>
      <c r="AD485" s="15">
        <f t="shared" si="412"/>
        <v>0</v>
      </c>
      <c r="AE485" s="15">
        <f t="shared" si="413"/>
        <v>0</v>
      </c>
      <c r="AF485" s="19">
        <f t="shared" si="414"/>
        <v>0</v>
      </c>
      <c r="AG485" s="20">
        <f t="shared" si="415"/>
        <v>0</v>
      </c>
      <c r="AH485" s="20"/>
      <c r="AI485" s="16">
        <f t="shared" si="391"/>
        <v>0</v>
      </c>
      <c r="AJ485" s="16">
        <f t="shared" si="427"/>
        <v>0</v>
      </c>
      <c r="AK485" s="16">
        <f t="shared" si="416"/>
        <v>0</v>
      </c>
      <c r="AL485" s="16">
        <f t="shared" ca="1" si="417"/>
        <v>0</v>
      </c>
      <c r="AM485" s="17">
        <f ca="1">IF($F$13,OFFSET(product_specs!$I$5,MIN(10,saving_model!BD485),saving_model!$F$15),0)</f>
        <v>0</v>
      </c>
      <c r="AN485" s="16">
        <f t="shared" si="392"/>
        <v>0</v>
      </c>
      <c r="AO485" s="16">
        <f t="shared" si="426"/>
        <v>0</v>
      </c>
      <c r="AP485" s="16">
        <f t="shared" si="393"/>
        <v>0</v>
      </c>
      <c r="AQ485" s="16">
        <f t="shared" si="418"/>
        <v>0</v>
      </c>
      <c r="AR485" s="16">
        <f t="shared" si="419"/>
        <v>0</v>
      </c>
      <c r="AS485" s="15">
        <f t="shared" si="394"/>
        <v>0</v>
      </c>
      <c r="AT485" s="24">
        <f t="shared" si="395"/>
        <v>0</v>
      </c>
      <c r="AU485" s="15">
        <f t="shared" si="420"/>
        <v>0</v>
      </c>
      <c r="AV485" s="22">
        <f>return!Q469</f>
        <v>1.219521227774556E-2</v>
      </c>
      <c r="AW485" s="7">
        <f t="shared" si="396"/>
        <v>1.4680234909659586</v>
      </c>
      <c r="AX485" s="7"/>
      <c r="AY485">
        <f t="shared" si="421"/>
        <v>0</v>
      </c>
      <c r="AZ485">
        <f t="shared" si="397"/>
        <v>0</v>
      </c>
      <c r="BA485">
        <f t="shared" si="398"/>
        <v>0</v>
      </c>
      <c r="BB485">
        <f t="shared" si="422"/>
        <v>0</v>
      </c>
      <c r="BD485">
        <f t="shared" si="399"/>
        <v>38</v>
      </c>
      <c r="BE485">
        <f t="shared" si="400"/>
        <v>5</v>
      </c>
      <c r="BF485">
        <f t="shared" si="423"/>
        <v>1.7864261995514941E-4</v>
      </c>
      <c r="BG485">
        <f>VLOOKUP(MIN(120,BH485),mortality!$B$4:$H$106,saving_model!BE485+2,FALSE)</f>
        <v>2.1416064229359552E-3</v>
      </c>
      <c r="BH485">
        <f t="shared" si="401"/>
        <v>58</v>
      </c>
      <c r="BI485" s="8">
        <f t="shared" si="424"/>
        <v>1.6821425527395739E-3</v>
      </c>
      <c r="BJ485" s="6">
        <f>VLOOKUP(saving_model!BD485,lapse!$B$4:$C$134,2,FALSE)</f>
        <v>0.02</v>
      </c>
      <c r="BL485">
        <f>discount_curve!K470</f>
        <v>0.61686027378533359</v>
      </c>
    </row>
    <row r="486" spans="1:64" x14ac:dyDescent="0.55000000000000004">
      <c r="A486">
        <f t="shared" si="425"/>
        <v>464</v>
      </c>
      <c r="B486" s="16">
        <f t="shared" ca="1" si="402"/>
        <v>0</v>
      </c>
      <c r="C486" s="16">
        <f t="shared" si="378"/>
        <v>0</v>
      </c>
      <c r="D486">
        <f t="shared" si="403"/>
        <v>0</v>
      </c>
      <c r="E486">
        <f t="shared" ca="1" si="404"/>
        <v>0</v>
      </c>
      <c r="F486" s="19">
        <f t="shared" si="405"/>
        <v>0</v>
      </c>
      <c r="G486">
        <f t="shared" si="379"/>
        <v>0</v>
      </c>
      <c r="H486">
        <f t="shared" si="380"/>
        <v>0</v>
      </c>
      <c r="I486" s="16">
        <f t="shared" si="406"/>
        <v>0</v>
      </c>
      <c r="J486" s="19">
        <f t="shared" si="407"/>
        <v>0</v>
      </c>
      <c r="K486" s="19"/>
      <c r="L486" s="16">
        <f t="shared" si="381"/>
        <v>0</v>
      </c>
      <c r="M486" s="16">
        <f t="shared" ca="1" si="382"/>
        <v>0</v>
      </c>
      <c r="N486" s="16">
        <f t="shared" si="383"/>
        <v>0</v>
      </c>
      <c r="O486" s="16">
        <f t="shared" si="376"/>
        <v>0</v>
      </c>
      <c r="P486" s="16">
        <f t="shared" si="377"/>
        <v>0</v>
      </c>
      <c r="Q486" s="16">
        <f t="shared" ca="1" si="384"/>
        <v>0</v>
      </c>
      <c r="R486">
        <f t="shared" si="385"/>
        <v>0</v>
      </c>
      <c r="S486" s="16">
        <f t="shared" si="386"/>
        <v>0</v>
      </c>
      <c r="T486" s="21">
        <f t="shared" si="387"/>
        <v>0</v>
      </c>
      <c r="U486" s="16">
        <f t="shared" ca="1" si="388"/>
        <v>0</v>
      </c>
      <c r="V486" s="21">
        <f t="shared" ca="1" si="389"/>
        <v>0</v>
      </c>
      <c r="W486" s="16"/>
      <c r="X486" s="16">
        <f t="shared" si="408"/>
        <v>0</v>
      </c>
      <c r="Y486" s="16">
        <f t="shared" si="375"/>
        <v>0</v>
      </c>
      <c r="Z486" s="19">
        <f t="shared" si="390"/>
        <v>0</v>
      </c>
      <c r="AA486" s="15">
        <f t="shared" si="409"/>
        <v>0</v>
      </c>
      <c r="AB486" s="15">
        <f t="shared" si="410"/>
        <v>0</v>
      </c>
      <c r="AC486" s="15">
        <f t="shared" si="411"/>
        <v>0</v>
      </c>
      <c r="AD486" s="15">
        <f t="shared" si="412"/>
        <v>0</v>
      </c>
      <c r="AE486" s="15">
        <f t="shared" si="413"/>
        <v>0</v>
      </c>
      <c r="AF486" s="19">
        <f t="shared" si="414"/>
        <v>0</v>
      </c>
      <c r="AG486" s="20">
        <f t="shared" si="415"/>
        <v>0</v>
      </c>
      <c r="AH486" s="20"/>
      <c r="AI486" s="16">
        <f t="shared" si="391"/>
        <v>0</v>
      </c>
      <c r="AJ486" s="16">
        <f t="shared" si="427"/>
        <v>0</v>
      </c>
      <c r="AK486" s="16">
        <f t="shared" si="416"/>
        <v>0</v>
      </c>
      <c r="AL486" s="16">
        <f t="shared" ca="1" si="417"/>
        <v>0</v>
      </c>
      <c r="AM486" s="17">
        <f ca="1">IF($F$13,OFFSET(product_specs!$I$5,MIN(10,saving_model!BD486),saving_model!$F$15),0)</f>
        <v>0</v>
      </c>
      <c r="AN486" s="16">
        <f t="shared" si="392"/>
        <v>0</v>
      </c>
      <c r="AO486" s="16">
        <f t="shared" si="426"/>
        <v>0</v>
      </c>
      <c r="AP486" s="16">
        <f t="shared" si="393"/>
        <v>0</v>
      </c>
      <c r="AQ486" s="16">
        <f t="shared" si="418"/>
        <v>0</v>
      </c>
      <c r="AR486" s="16">
        <f t="shared" si="419"/>
        <v>0</v>
      </c>
      <c r="AS486" s="15">
        <f t="shared" si="394"/>
        <v>0</v>
      </c>
      <c r="AT486" s="24">
        <f t="shared" si="395"/>
        <v>0</v>
      </c>
      <c r="AU486" s="15">
        <f t="shared" si="420"/>
        <v>0</v>
      </c>
      <c r="AV486" s="22">
        <f>return!Q470</f>
        <v>7.841919970705824E-3</v>
      </c>
      <c r="AW486" s="7">
        <f t="shared" si="396"/>
        <v>1.4692412724044703</v>
      </c>
      <c r="AX486" s="7"/>
      <c r="AY486">
        <f t="shared" si="421"/>
        <v>0</v>
      </c>
      <c r="AZ486">
        <f t="shared" si="397"/>
        <v>0</v>
      </c>
      <c r="BA486">
        <f t="shared" si="398"/>
        <v>0</v>
      </c>
      <c r="BB486">
        <f t="shared" si="422"/>
        <v>0</v>
      </c>
      <c r="BD486">
        <f t="shared" si="399"/>
        <v>38</v>
      </c>
      <c r="BE486">
        <f t="shared" si="400"/>
        <v>5</v>
      </c>
      <c r="BF486">
        <f t="shared" si="423"/>
        <v>1.7864261995514941E-4</v>
      </c>
      <c r="BG486">
        <f>VLOOKUP(MIN(120,BH486),mortality!$B$4:$H$106,saving_model!BE486+2,FALSE)</f>
        <v>2.1416064229359552E-3</v>
      </c>
      <c r="BH486">
        <f t="shared" si="401"/>
        <v>58</v>
      </c>
      <c r="BI486" s="8">
        <f t="shared" si="424"/>
        <v>1.6821425527395739E-3</v>
      </c>
      <c r="BJ486" s="6">
        <f>VLOOKUP(saving_model!BD486,lapse!$B$4:$C$134,2,FALSE)</f>
        <v>0.02</v>
      </c>
      <c r="BL486">
        <f>discount_curve!K471</f>
        <v>0.61621695276462018</v>
      </c>
    </row>
    <row r="487" spans="1:64" x14ac:dyDescent="0.55000000000000004">
      <c r="A487">
        <f t="shared" si="425"/>
        <v>465</v>
      </c>
      <c r="B487" s="16">
        <f t="shared" ca="1" si="402"/>
        <v>0</v>
      </c>
      <c r="C487" s="16">
        <f t="shared" si="378"/>
        <v>0</v>
      </c>
      <c r="D487">
        <f t="shared" si="403"/>
        <v>0</v>
      </c>
      <c r="E487">
        <f t="shared" ca="1" si="404"/>
        <v>0</v>
      </c>
      <c r="F487" s="19">
        <f t="shared" si="405"/>
        <v>0</v>
      </c>
      <c r="G487">
        <f t="shared" si="379"/>
        <v>0</v>
      </c>
      <c r="H487">
        <f t="shared" si="380"/>
        <v>0</v>
      </c>
      <c r="I487" s="16">
        <f t="shared" si="406"/>
        <v>0</v>
      </c>
      <c r="J487" s="19">
        <f t="shared" si="407"/>
        <v>0</v>
      </c>
      <c r="K487" s="19"/>
      <c r="L487" s="16">
        <f t="shared" si="381"/>
        <v>0</v>
      </c>
      <c r="M487" s="16">
        <f t="shared" ca="1" si="382"/>
        <v>0</v>
      </c>
      <c r="N487" s="16">
        <f t="shared" si="383"/>
        <v>0</v>
      </c>
      <c r="O487" s="16">
        <f t="shared" si="376"/>
        <v>0</v>
      </c>
      <c r="P487" s="16">
        <f t="shared" si="377"/>
        <v>0</v>
      </c>
      <c r="Q487" s="16">
        <f t="shared" ca="1" si="384"/>
        <v>0</v>
      </c>
      <c r="R487">
        <f t="shared" si="385"/>
        <v>0</v>
      </c>
      <c r="S487" s="16">
        <f t="shared" si="386"/>
        <v>0</v>
      </c>
      <c r="T487" s="21">
        <f t="shared" si="387"/>
        <v>0</v>
      </c>
      <c r="U487" s="16">
        <f t="shared" ca="1" si="388"/>
        <v>0</v>
      </c>
      <c r="V487" s="21">
        <f t="shared" ca="1" si="389"/>
        <v>0</v>
      </c>
      <c r="W487" s="16"/>
      <c r="X487" s="16">
        <f t="shared" si="408"/>
        <v>0</v>
      </c>
      <c r="Y487" s="16">
        <f t="shared" si="375"/>
        <v>0</v>
      </c>
      <c r="Z487" s="19">
        <f t="shared" si="390"/>
        <v>0</v>
      </c>
      <c r="AA487" s="15">
        <f t="shared" si="409"/>
        <v>0</v>
      </c>
      <c r="AB487" s="15">
        <f t="shared" si="410"/>
        <v>0</v>
      </c>
      <c r="AC487" s="15">
        <f t="shared" si="411"/>
        <v>0</v>
      </c>
      <c r="AD487" s="15">
        <f t="shared" si="412"/>
        <v>0</v>
      </c>
      <c r="AE487" s="15">
        <f t="shared" si="413"/>
        <v>0</v>
      </c>
      <c r="AF487" s="19">
        <f t="shared" si="414"/>
        <v>0</v>
      </c>
      <c r="AG487" s="20">
        <f t="shared" si="415"/>
        <v>0</v>
      </c>
      <c r="AH487" s="20"/>
      <c r="AI487" s="16">
        <f t="shared" si="391"/>
        <v>0</v>
      </c>
      <c r="AJ487" s="16">
        <f t="shared" si="427"/>
        <v>0</v>
      </c>
      <c r="AK487" s="16">
        <f t="shared" si="416"/>
        <v>0</v>
      </c>
      <c r="AL487" s="16">
        <f t="shared" ca="1" si="417"/>
        <v>0</v>
      </c>
      <c r="AM487" s="17">
        <f ca="1">IF($F$13,OFFSET(product_specs!$I$5,MIN(10,saving_model!BD487),saving_model!$F$15),0)</f>
        <v>0</v>
      </c>
      <c r="AN487" s="16">
        <f t="shared" si="392"/>
        <v>0</v>
      </c>
      <c r="AO487" s="16">
        <f t="shared" si="426"/>
        <v>0</v>
      </c>
      <c r="AP487" s="16">
        <f t="shared" si="393"/>
        <v>0</v>
      </c>
      <c r="AQ487" s="16">
        <f t="shared" si="418"/>
        <v>0</v>
      </c>
      <c r="AR487" s="16">
        <f t="shared" si="419"/>
        <v>0</v>
      </c>
      <c r="AS487" s="15">
        <f t="shared" si="394"/>
        <v>0</v>
      </c>
      <c r="AT487" s="24">
        <f t="shared" si="395"/>
        <v>0</v>
      </c>
      <c r="AU487" s="15">
        <f t="shared" si="420"/>
        <v>0</v>
      </c>
      <c r="AV487" s="22">
        <f>return!Q471</f>
        <v>4.0288529753012003E-3</v>
      </c>
      <c r="AW487" s="7">
        <f t="shared" si="396"/>
        <v>1.4704600640391003</v>
      </c>
      <c r="AX487" s="7"/>
      <c r="AY487">
        <f t="shared" si="421"/>
        <v>0</v>
      </c>
      <c r="AZ487">
        <f t="shared" si="397"/>
        <v>0</v>
      </c>
      <c r="BA487">
        <f t="shared" si="398"/>
        <v>0</v>
      </c>
      <c r="BB487">
        <f t="shared" si="422"/>
        <v>0</v>
      </c>
      <c r="BD487">
        <f t="shared" si="399"/>
        <v>38</v>
      </c>
      <c r="BE487">
        <f t="shared" si="400"/>
        <v>5</v>
      </c>
      <c r="BF487">
        <f t="shared" si="423"/>
        <v>1.7864261995514941E-4</v>
      </c>
      <c r="BG487">
        <f>VLOOKUP(MIN(120,BH487),mortality!$B$4:$H$106,saving_model!BE487+2,FALSE)</f>
        <v>2.1416064229359552E-3</v>
      </c>
      <c r="BH487">
        <f t="shared" si="401"/>
        <v>58</v>
      </c>
      <c r="BI487" s="8">
        <f t="shared" si="424"/>
        <v>1.6821425527395739E-3</v>
      </c>
      <c r="BJ487" s="6">
        <f>VLOOKUP(saving_model!BD487,lapse!$B$4:$C$134,2,FALSE)</f>
        <v>0.02</v>
      </c>
      <c r="BL487">
        <f>discount_curve!K472</f>
        <v>0.61557430266073088</v>
      </c>
    </row>
    <row r="488" spans="1:64" x14ac:dyDescent="0.55000000000000004">
      <c r="A488">
        <f t="shared" si="425"/>
        <v>466</v>
      </c>
      <c r="B488" s="16">
        <f t="shared" ca="1" si="402"/>
        <v>0</v>
      </c>
      <c r="C488" s="16">
        <f t="shared" si="378"/>
        <v>0</v>
      </c>
      <c r="D488">
        <f t="shared" si="403"/>
        <v>0</v>
      </c>
      <c r="E488">
        <f t="shared" ca="1" si="404"/>
        <v>0</v>
      </c>
      <c r="F488" s="19">
        <f t="shared" si="405"/>
        <v>0</v>
      </c>
      <c r="G488">
        <f t="shared" si="379"/>
        <v>0</v>
      </c>
      <c r="H488">
        <f t="shared" si="380"/>
        <v>0</v>
      </c>
      <c r="I488" s="16">
        <f t="shared" si="406"/>
        <v>0</v>
      </c>
      <c r="J488" s="19">
        <f t="shared" si="407"/>
        <v>0</v>
      </c>
      <c r="K488" s="19"/>
      <c r="L488" s="16">
        <f t="shared" si="381"/>
        <v>0</v>
      </c>
      <c r="M488" s="16">
        <f t="shared" ca="1" si="382"/>
        <v>0</v>
      </c>
      <c r="N488" s="16">
        <f t="shared" si="383"/>
        <v>0</v>
      </c>
      <c r="O488" s="16">
        <f t="shared" si="376"/>
        <v>0</v>
      </c>
      <c r="P488" s="16">
        <f t="shared" si="377"/>
        <v>0</v>
      </c>
      <c r="Q488" s="16">
        <f t="shared" ca="1" si="384"/>
        <v>0</v>
      </c>
      <c r="R488">
        <f t="shared" si="385"/>
        <v>0</v>
      </c>
      <c r="S488" s="16">
        <f t="shared" si="386"/>
        <v>0</v>
      </c>
      <c r="T488" s="21">
        <f t="shared" si="387"/>
        <v>0</v>
      </c>
      <c r="U488" s="16">
        <f t="shared" ca="1" si="388"/>
        <v>0</v>
      </c>
      <c r="V488" s="21">
        <f t="shared" ca="1" si="389"/>
        <v>0</v>
      </c>
      <c r="W488" s="16"/>
      <c r="X488" s="16">
        <f t="shared" si="408"/>
        <v>0</v>
      </c>
      <c r="Y488" s="16">
        <f t="shared" si="375"/>
        <v>0</v>
      </c>
      <c r="Z488" s="19">
        <f t="shared" si="390"/>
        <v>0</v>
      </c>
      <c r="AA488" s="15">
        <f t="shared" si="409"/>
        <v>0</v>
      </c>
      <c r="AB488" s="15">
        <f t="shared" si="410"/>
        <v>0</v>
      </c>
      <c r="AC488" s="15">
        <f t="shared" si="411"/>
        <v>0</v>
      </c>
      <c r="AD488" s="15">
        <f t="shared" si="412"/>
        <v>0</v>
      </c>
      <c r="AE488" s="15">
        <f t="shared" si="413"/>
        <v>0</v>
      </c>
      <c r="AF488" s="19">
        <f t="shared" si="414"/>
        <v>0</v>
      </c>
      <c r="AG488" s="20">
        <f t="shared" si="415"/>
        <v>0</v>
      </c>
      <c r="AH488" s="20"/>
      <c r="AI488" s="16">
        <f t="shared" si="391"/>
        <v>0</v>
      </c>
      <c r="AJ488" s="16">
        <f t="shared" si="427"/>
        <v>0</v>
      </c>
      <c r="AK488" s="16">
        <f t="shared" si="416"/>
        <v>0</v>
      </c>
      <c r="AL488" s="16">
        <f t="shared" ca="1" si="417"/>
        <v>0</v>
      </c>
      <c r="AM488" s="17">
        <f ca="1">IF($F$13,OFFSET(product_specs!$I$5,MIN(10,saving_model!BD488),saving_model!$F$15),0)</f>
        <v>0</v>
      </c>
      <c r="AN488" s="16">
        <f t="shared" si="392"/>
        <v>0</v>
      </c>
      <c r="AO488" s="16">
        <f t="shared" si="426"/>
        <v>0</v>
      </c>
      <c r="AP488" s="16">
        <f t="shared" si="393"/>
        <v>0</v>
      </c>
      <c r="AQ488" s="16">
        <f t="shared" si="418"/>
        <v>0</v>
      </c>
      <c r="AR488" s="16">
        <f t="shared" si="419"/>
        <v>0</v>
      </c>
      <c r="AS488" s="15">
        <f t="shared" si="394"/>
        <v>0</v>
      </c>
      <c r="AT488" s="24">
        <f t="shared" si="395"/>
        <v>0</v>
      </c>
      <c r="AU488" s="15">
        <f t="shared" si="420"/>
        <v>0</v>
      </c>
      <c r="AV488" s="22">
        <f>return!Q472</f>
        <v>-1.3156353724211867E-3</v>
      </c>
      <c r="AW488" s="7">
        <f t="shared" si="396"/>
        <v>1.4716798667078448</v>
      </c>
      <c r="AX488" s="7"/>
      <c r="AY488">
        <f t="shared" si="421"/>
        <v>0</v>
      </c>
      <c r="AZ488">
        <f t="shared" si="397"/>
        <v>0</v>
      </c>
      <c r="BA488">
        <f t="shared" si="398"/>
        <v>0</v>
      </c>
      <c r="BB488">
        <f t="shared" si="422"/>
        <v>0</v>
      </c>
      <c r="BD488">
        <f t="shared" si="399"/>
        <v>38</v>
      </c>
      <c r="BE488">
        <f t="shared" si="400"/>
        <v>5</v>
      </c>
      <c r="BF488">
        <f t="shared" si="423"/>
        <v>1.7864261995514941E-4</v>
      </c>
      <c r="BG488">
        <f>VLOOKUP(MIN(120,BH488),mortality!$B$4:$H$106,saving_model!BE488+2,FALSE)</f>
        <v>2.1416064229359552E-3</v>
      </c>
      <c r="BH488">
        <f t="shared" si="401"/>
        <v>58</v>
      </c>
      <c r="BI488" s="8">
        <f t="shared" si="424"/>
        <v>1.6821425527395739E-3</v>
      </c>
      <c r="BJ488" s="6">
        <f>VLOOKUP(saving_model!BD488,lapse!$B$4:$C$134,2,FALSE)</f>
        <v>0.02</v>
      </c>
      <c r="BL488">
        <f>discount_curve!K473</f>
        <v>0.61493232277396881</v>
      </c>
    </row>
    <row r="489" spans="1:64" x14ac:dyDescent="0.55000000000000004">
      <c r="A489">
        <f t="shared" si="425"/>
        <v>467</v>
      </c>
      <c r="B489" s="16">
        <f t="shared" ca="1" si="402"/>
        <v>0</v>
      </c>
      <c r="C489" s="16">
        <f t="shared" si="378"/>
        <v>0</v>
      </c>
      <c r="D489">
        <f t="shared" si="403"/>
        <v>0</v>
      </c>
      <c r="E489">
        <f t="shared" ca="1" si="404"/>
        <v>0</v>
      </c>
      <c r="F489" s="19">
        <f t="shared" si="405"/>
        <v>0</v>
      </c>
      <c r="G489">
        <f t="shared" si="379"/>
        <v>0</v>
      </c>
      <c r="H489">
        <f t="shared" si="380"/>
        <v>0</v>
      </c>
      <c r="I489" s="16">
        <f t="shared" si="406"/>
        <v>0</v>
      </c>
      <c r="J489" s="19">
        <f t="shared" si="407"/>
        <v>0</v>
      </c>
      <c r="K489" s="19"/>
      <c r="L489" s="16">
        <f t="shared" si="381"/>
        <v>0</v>
      </c>
      <c r="M489" s="16">
        <f t="shared" ca="1" si="382"/>
        <v>0</v>
      </c>
      <c r="N489" s="16">
        <f t="shared" si="383"/>
        <v>0</v>
      </c>
      <c r="O489" s="16">
        <f t="shared" si="376"/>
        <v>0</v>
      </c>
      <c r="P489" s="16">
        <f t="shared" si="377"/>
        <v>0</v>
      </c>
      <c r="Q489" s="16">
        <f t="shared" ca="1" si="384"/>
        <v>0</v>
      </c>
      <c r="R489">
        <f t="shared" si="385"/>
        <v>0</v>
      </c>
      <c r="S489" s="16">
        <f t="shared" si="386"/>
        <v>0</v>
      </c>
      <c r="T489" s="21">
        <f t="shared" si="387"/>
        <v>0</v>
      </c>
      <c r="U489" s="16">
        <f t="shared" ca="1" si="388"/>
        <v>0</v>
      </c>
      <c r="V489" s="21">
        <f t="shared" ca="1" si="389"/>
        <v>0</v>
      </c>
      <c r="W489" s="16"/>
      <c r="X489" s="16">
        <f t="shared" si="408"/>
        <v>0</v>
      </c>
      <c r="Y489" s="16">
        <f t="shared" si="375"/>
        <v>0</v>
      </c>
      <c r="Z489" s="19">
        <f t="shared" si="390"/>
        <v>0</v>
      </c>
      <c r="AA489" s="15">
        <f t="shared" si="409"/>
        <v>0</v>
      </c>
      <c r="AB489" s="15">
        <f t="shared" si="410"/>
        <v>0</v>
      </c>
      <c r="AC489" s="15">
        <f t="shared" si="411"/>
        <v>0</v>
      </c>
      <c r="AD489" s="15">
        <f t="shared" si="412"/>
        <v>0</v>
      </c>
      <c r="AE489" s="15">
        <f t="shared" si="413"/>
        <v>0</v>
      </c>
      <c r="AF489" s="19">
        <f t="shared" si="414"/>
        <v>0</v>
      </c>
      <c r="AG489" s="20">
        <f t="shared" si="415"/>
        <v>0</v>
      </c>
      <c r="AH489" s="20"/>
      <c r="AI489" s="16">
        <f t="shared" si="391"/>
        <v>0</v>
      </c>
      <c r="AJ489" s="16">
        <f t="shared" si="427"/>
        <v>0</v>
      </c>
      <c r="AK489" s="16">
        <f t="shared" si="416"/>
        <v>0</v>
      </c>
      <c r="AL489" s="16">
        <f t="shared" ca="1" si="417"/>
        <v>0</v>
      </c>
      <c r="AM489" s="17">
        <f ca="1">IF($F$13,OFFSET(product_specs!$I$5,MIN(10,saving_model!BD489),saving_model!$F$15),0)</f>
        <v>0</v>
      </c>
      <c r="AN489" s="16">
        <f t="shared" si="392"/>
        <v>0</v>
      </c>
      <c r="AO489" s="16">
        <f t="shared" si="426"/>
        <v>0</v>
      </c>
      <c r="AP489" s="16">
        <f t="shared" si="393"/>
        <v>0</v>
      </c>
      <c r="AQ489" s="16">
        <f t="shared" si="418"/>
        <v>0</v>
      </c>
      <c r="AR489" s="16">
        <f t="shared" si="419"/>
        <v>0</v>
      </c>
      <c r="AS489" s="15">
        <f t="shared" si="394"/>
        <v>0</v>
      </c>
      <c r="AT489" s="24">
        <f t="shared" si="395"/>
        <v>0</v>
      </c>
      <c r="AU489" s="15">
        <f t="shared" si="420"/>
        <v>0</v>
      </c>
      <c r="AV489" s="22">
        <f>return!Q473</f>
        <v>1.6626750049515637E-2</v>
      </c>
      <c r="AW489" s="7">
        <f t="shared" si="396"/>
        <v>1.4729006812493948</v>
      </c>
      <c r="AX489" s="7"/>
      <c r="AY489">
        <f t="shared" si="421"/>
        <v>0</v>
      </c>
      <c r="AZ489">
        <f t="shared" si="397"/>
        <v>0</v>
      </c>
      <c r="BA489">
        <f t="shared" si="398"/>
        <v>0</v>
      </c>
      <c r="BB489">
        <f t="shared" si="422"/>
        <v>0</v>
      </c>
      <c r="BD489">
        <f t="shared" si="399"/>
        <v>38</v>
      </c>
      <c r="BE489">
        <f t="shared" si="400"/>
        <v>5</v>
      </c>
      <c r="BF489">
        <f t="shared" si="423"/>
        <v>1.7864261995514941E-4</v>
      </c>
      <c r="BG489">
        <f>VLOOKUP(MIN(120,BH489),mortality!$B$4:$H$106,saving_model!BE489+2,FALSE)</f>
        <v>2.1416064229359552E-3</v>
      </c>
      <c r="BH489">
        <f t="shared" si="401"/>
        <v>58</v>
      </c>
      <c r="BI489" s="8">
        <f t="shared" si="424"/>
        <v>1.6821425527395739E-3</v>
      </c>
      <c r="BJ489" s="6">
        <f>VLOOKUP(saving_model!BD489,lapse!$B$4:$C$134,2,FALSE)</f>
        <v>0.02</v>
      </c>
      <c r="BL489">
        <f>discount_curve!K474</f>
        <v>0.61429101240536776</v>
      </c>
    </row>
    <row r="490" spans="1:64" x14ac:dyDescent="0.55000000000000004">
      <c r="A490">
        <f t="shared" si="425"/>
        <v>468</v>
      </c>
      <c r="B490" s="16">
        <f t="shared" ca="1" si="402"/>
        <v>0</v>
      </c>
      <c r="C490" s="16">
        <f t="shared" si="378"/>
        <v>0</v>
      </c>
      <c r="D490">
        <f t="shared" si="403"/>
        <v>0</v>
      </c>
      <c r="E490">
        <f t="shared" ca="1" si="404"/>
        <v>0</v>
      </c>
      <c r="F490" s="19">
        <f t="shared" si="405"/>
        <v>0</v>
      </c>
      <c r="G490">
        <f t="shared" si="379"/>
        <v>0</v>
      </c>
      <c r="H490">
        <f t="shared" si="380"/>
        <v>0</v>
      </c>
      <c r="I490" s="16">
        <f t="shared" si="406"/>
        <v>0</v>
      </c>
      <c r="J490" s="19">
        <f t="shared" si="407"/>
        <v>0</v>
      </c>
      <c r="K490" s="19"/>
      <c r="L490" s="16">
        <f t="shared" si="381"/>
        <v>0</v>
      </c>
      <c r="M490" s="16">
        <f t="shared" ca="1" si="382"/>
        <v>0</v>
      </c>
      <c r="N490" s="16">
        <f t="shared" si="383"/>
        <v>0</v>
      </c>
      <c r="O490" s="16">
        <f t="shared" si="376"/>
        <v>0</v>
      </c>
      <c r="P490" s="16">
        <f t="shared" si="377"/>
        <v>0</v>
      </c>
      <c r="Q490" s="16">
        <f t="shared" ca="1" si="384"/>
        <v>0</v>
      </c>
      <c r="R490">
        <f t="shared" si="385"/>
        <v>0</v>
      </c>
      <c r="S490" s="16">
        <f t="shared" si="386"/>
        <v>0</v>
      </c>
      <c r="T490" s="21">
        <f t="shared" si="387"/>
        <v>0</v>
      </c>
      <c r="U490" s="16">
        <f t="shared" ca="1" si="388"/>
        <v>0</v>
      </c>
      <c r="V490" s="21">
        <f t="shared" ca="1" si="389"/>
        <v>0</v>
      </c>
      <c r="W490" s="16"/>
      <c r="X490" s="16">
        <f t="shared" si="408"/>
        <v>0</v>
      </c>
      <c r="Y490" s="16">
        <f t="shared" si="375"/>
        <v>0</v>
      </c>
      <c r="Z490" s="19">
        <f t="shared" si="390"/>
        <v>0</v>
      </c>
      <c r="AA490" s="15">
        <f t="shared" si="409"/>
        <v>0</v>
      </c>
      <c r="AB490" s="15">
        <f t="shared" si="410"/>
        <v>0</v>
      </c>
      <c r="AC490" s="15">
        <f t="shared" si="411"/>
        <v>0</v>
      </c>
      <c r="AD490" s="15">
        <f t="shared" si="412"/>
        <v>0</v>
      </c>
      <c r="AE490" s="15">
        <f t="shared" si="413"/>
        <v>0</v>
      </c>
      <c r="AF490" s="19">
        <f t="shared" si="414"/>
        <v>0</v>
      </c>
      <c r="AG490" s="20">
        <f t="shared" si="415"/>
        <v>0</v>
      </c>
      <c r="AH490" s="20"/>
      <c r="AI490" s="16">
        <f t="shared" si="391"/>
        <v>0</v>
      </c>
      <c r="AJ490" s="16">
        <f t="shared" si="427"/>
        <v>0</v>
      </c>
      <c r="AK490" s="16">
        <f t="shared" si="416"/>
        <v>0</v>
      </c>
      <c r="AL490" s="16">
        <f t="shared" ca="1" si="417"/>
        <v>0</v>
      </c>
      <c r="AM490" s="17">
        <f ca="1">IF($F$13,OFFSET(product_specs!$I$5,MIN(10,saving_model!BD490),saving_model!$F$15),0)</f>
        <v>0</v>
      </c>
      <c r="AN490" s="16">
        <f t="shared" si="392"/>
        <v>0</v>
      </c>
      <c r="AO490" s="16">
        <f t="shared" si="426"/>
        <v>0</v>
      </c>
      <c r="AP490" s="16">
        <f t="shared" si="393"/>
        <v>0</v>
      </c>
      <c r="AQ490" s="16">
        <f t="shared" si="418"/>
        <v>0</v>
      </c>
      <c r="AR490" s="16">
        <f t="shared" si="419"/>
        <v>0</v>
      </c>
      <c r="AS490" s="15">
        <f t="shared" si="394"/>
        <v>0</v>
      </c>
      <c r="AT490" s="24">
        <f t="shared" si="395"/>
        <v>0</v>
      </c>
      <c r="AU490" s="15">
        <f t="shared" si="420"/>
        <v>0</v>
      </c>
      <c r="AV490" s="22">
        <f>return!Q474</f>
        <v>-2.4143363861753864E-3</v>
      </c>
      <c r="AW490" s="7">
        <f t="shared" si="396"/>
        <v>1.4741225085031375</v>
      </c>
      <c r="AX490" s="7"/>
      <c r="AY490">
        <f t="shared" si="421"/>
        <v>0</v>
      </c>
      <c r="AZ490">
        <f t="shared" si="397"/>
        <v>0</v>
      </c>
      <c r="BA490">
        <f t="shared" si="398"/>
        <v>0</v>
      </c>
      <c r="BB490">
        <f t="shared" si="422"/>
        <v>0</v>
      </c>
      <c r="BD490">
        <f t="shared" si="399"/>
        <v>39</v>
      </c>
      <c r="BE490">
        <f t="shared" si="400"/>
        <v>5</v>
      </c>
      <c r="BF490">
        <f t="shared" si="423"/>
        <v>1.9210915515044391E-4</v>
      </c>
      <c r="BG490">
        <f>VLOOKUP(MIN(120,BH490),mortality!$B$4:$H$106,saving_model!BE490+2,FALSE)</f>
        <v>2.3028756297091162E-3</v>
      </c>
      <c r="BH490">
        <f t="shared" si="401"/>
        <v>59</v>
      </c>
      <c r="BI490" s="8">
        <f t="shared" si="424"/>
        <v>1.6821425527395739E-3</v>
      </c>
      <c r="BJ490" s="6">
        <f>VLOOKUP(saving_model!BD490,lapse!$B$4:$C$134,2,FALSE)</f>
        <v>0.02</v>
      </c>
      <c r="BL490">
        <f>discount_curve!K475</f>
        <v>0.61601850214886256</v>
      </c>
    </row>
    <row r="491" spans="1:64" x14ac:dyDescent="0.55000000000000004">
      <c r="A491">
        <f t="shared" si="425"/>
        <v>469</v>
      </c>
      <c r="B491" s="16">
        <f t="shared" ca="1" si="402"/>
        <v>0</v>
      </c>
      <c r="C491" s="16">
        <f t="shared" si="378"/>
        <v>0</v>
      </c>
      <c r="D491">
        <f t="shared" si="403"/>
        <v>0</v>
      </c>
      <c r="E491">
        <f t="shared" ca="1" si="404"/>
        <v>0</v>
      </c>
      <c r="F491" s="19">
        <f t="shared" si="405"/>
        <v>0</v>
      </c>
      <c r="G491">
        <f t="shared" si="379"/>
        <v>0</v>
      </c>
      <c r="H491">
        <f t="shared" si="380"/>
        <v>0</v>
      </c>
      <c r="I491" s="16">
        <f t="shared" si="406"/>
        <v>0</v>
      </c>
      <c r="J491" s="19">
        <f t="shared" si="407"/>
        <v>0</v>
      </c>
      <c r="K491" s="19"/>
      <c r="L491" s="16">
        <f t="shared" si="381"/>
        <v>0</v>
      </c>
      <c r="M491" s="16">
        <f t="shared" ca="1" si="382"/>
        <v>0</v>
      </c>
      <c r="N491" s="16">
        <f t="shared" si="383"/>
        <v>0</v>
      </c>
      <c r="O491" s="16">
        <f t="shared" si="376"/>
        <v>0</v>
      </c>
      <c r="P491" s="16">
        <f t="shared" si="377"/>
        <v>0</v>
      </c>
      <c r="Q491" s="16">
        <f t="shared" ca="1" si="384"/>
        <v>0</v>
      </c>
      <c r="R491">
        <f t="shared" si="385"/>
        <v>0</v>
      </c>
      <c r="S491" s="16">
        <f t="shared" si="386"/>
        <v>0</v>
      </c>
      <c r="T491" s="21">
        <f t="shared" si="387"/>
        <v>0</v>
      </c>
      <c r="U491" s="16">
        <f t="shared" ca="1" si="388"/>
        <v>0</v>
      </c>
      <c r="V491" s="21">
        <f t="shared" ca="1" si="389"/>
        <v>0</v>
      </c>
      <c r="W491" s="16"/>
      <c r="X491" s="16">
        <f t="shared" si="408"/>
        <v>0</v>
      </c>
      <c r="Y491" s="16">
        <f t="shared" si="375"/>
        <v>0</v>
      </c>
      <c r="Z491" s="19">
        <f t="shared" si="390"/>
        <v>0</v>
      </c>
      <c r="AA491" s="15">
        <f t="shared" si="409"/>
        <v>0</v>
      </c>
      <c r="AB491" s="15">
        <f t="shared" si="410"/>
        <v>0</v>
      </c>
      <c r="AC491" s="15">
        <f t="shared" si="411"/>
        <v>0</v>
      </c>
      <c r="AD491" s="15">
        <f t="shared" si="412"/>
        <v>0</v>
      </c>
      <c r="AE491" s="15">
        <f t="shared" si="413"/>
        <v>0</v>
      </c>
      <c r="AF491" s="19">
        <f t="shared" si="414"/>
        <v>0</v>
      </c>
      <c r="AG491" s="20">
        <f t="shared" si="415"/>
        <v>0</v>
      </c>
      <c r="AH491" s="20"/>
      <c r="AI491" s="16">
        <f t="shared" si="391"/>
        <v>0</v>
      </c>
      <c r="AJ491" s="16">
        <f t="shared" si="427"/>
        <v>0</v>
      </c>
      <c r="AK491" s="16">
        <f t="shared" si="416"/>
        <v>0</v>
      </c>
      <c r="AL491" s="16">
        <f t="shared" ca="1" si="417"/>
        <v>0</v>
      </c>
      <c r="AM491" s="17">
        <f ca="1">IF($F$13,OFFSET(product_specs!$I$5,MIN(10,saving_model!BD491),saving_model!$F$15),0)</f>
        <v>0</v>
      </c>
      <c r="AN491" s="16">
        <f t="shared" si="392"/>
        <v>0</v>
      </c>
      <c r="AO491" s="16">
        <f t="shared" si="426"/>
        <v>0</v>
      </c>
      <c r="AP491" s="16">
        <f t="shared" si="393"/>
        <v>0</v>
      </c>
      <c r="AQ491" s="16">
        <f t="shared" si="418"/>
        <v>0</v>
      </c>
      <c r="AR491" s="16">
        <f t="shared" si="419"/>
        <v>0</v>
      </c>
      <c r="AS491" s="15">
        <f t="shared" si="394"/>
        <v>0</v>
      </c>
      <c r="AT491" s="24">
        <f t="shared" si="395"/>
        <v>0</v>
      </c>
      <c r="AU491" s="15">
        <f t="shared" si="420"/>
        <v>0</v>
      </c>
      <c r="AV491" s="22">
        <f>return!Q475</f>
        <v>-1.1523319684760391E-2</v>
      </c>
      <c r="AW491" s="7">
        <f t="shared" si="396"/>
        <v>1.4753453493091564</v>
      </c>
      <c r="AX491" s="7"/>
      <c r="AY491">
        <f t="shared" si="421"/>
        <v>0</v>
      </c>
      <c r="AZ491">
        <f t="shared" si="397"/>
        <v>0</v>
      </c>
      <c r="BA491">
        <f t="shared" si="398"/>
        <v>0</v>
      </c>
      <c r="BB491">
        <f t="shared" si="422"/>
        <v>0</v>
      </c>
      <c r="BD491">
        <f t="shared" si="399"/>
        <v>39</v>
      </c>
      <c r="BE491">
        <f t="shared" si="400"/>
        <v>5</v>
      </c>
      <c r="BF491">
        <f t="shared" si="423"/>
        <v>1.9210915515044391E-4</v>
      </c>
      <c r="BG491">
        <f>VLOOKUP(MIN(120,BH491),mortality!$B$4:$H$106,saving_model!BE491+2,FALSE)</f>
        <v>2.3028756297091162E-3</v>
      </c>
      <c r="BH491">
        <f t="shared" si="401"/>
        <v>59</v>
      </c>
      <c r="BI491" s="8">
        <f t="shared" si="424"/>
        <v>1.6821425527395739E-3</v>
      </c>
      <c r="BJ491" s="6">
        <f>VLOOKUP(saving_model!BD491,lapse!$B$4:$C$134,2,FALSE)</f>
        <v>0.02</v>
      </c>
      <c r="BL491">
        <f>discount_curve!K476</f>
        <v>0.61538112360257069</v>
      </c>
    </row>
    <row r="492" spans="1:64" x14ac:dyDescent="0.55000000000000004">
      <c r="A492">
        <f t="shared" si="425"/>
        <v>470</v>
      </c>
      <c r="B492" s="16">
        <f t="shared" ca="1" si="402"/>
        <v>0</v>
      </c>
      <c r="C492" s="16">
        <f t="shared" si="378"/>
        <v>0</v>
      </c>
      <c r="D492">
        <f t="shared" si="403"/>
        <v>0</v>
      </c>
      <c r="E492">
        <f t="shared" ca="1" si="404"/>
        <v>0</v>
      </c>
      <c r="F492" s="19">
        <f t="shared" si="405"/>
        <v>0</v>
      </c>
      <c r="G492">
        <f t="shared" si="379"/>
        <v>0</v>
      </c>
      <c r="H492">
        <f t="shared" si="380"/>
        <v>0</v>
      </c>
      <c r="I492" s="16">
        <f t="shared" si="406"/>
        <v>0</v>
      </c>
      <c r="J492" s="19">
        <f t="shared" si="407"/>
        <v>0</v>
      </c>
      <c r="K492" s="19"/>
      <c r="L492" s="16">
        <f t="shared" si="381"/>
        <v>0</v>
      </c>
      <c r="M492" s="16">
        <f t="shared" ca="1" si="382"/>
        <v>0</v>
      </c>
      <c r="N492" s="16">
        <f t="shared" si="383"/>
        <v>0</v>
      </c>
      <c r="O492" s="16">
        <f t="shared" si="376"/>
        <v>0</v>
      </c>
      <c r="P492" s="16">
        <f t="shared" si="377"/>
        <v>0</v>
      </c>
      <c r="Q492" s="16">
        <f t="shared" ca="1" si="384"/>
        <v>0</v>
      </c>
      <c r="R492">
        <f t="shared" si="385"/>
        <v>0</v>
      </c>
      <c r="S492" s="16">
        <f t="shared" si="386"/>
        <v>0</v>
      </c>
      <c r="T492" s="21">
        <f t="shared" si="387"/>
        <v>0</v>
      </c>
      <c r="U492" s="16">
        <f t="shared" ca="1" si="388"/>
        <v>0</v>
      </c>
      <c r="V492" s="21">
        <f t="shared" ca="1" si="389"/>
        <v>0</v>
      </c>
      <c r="W492" s="16"/>
      <c r="X492" s="16">
        <f t="shared" si="408"/>
        <v>0</v>
      </c>
      <c r="Y492" s="16">
        <f t="shared" si="375"/>
        <v>0</v>
      </c>
      <c r="Z492" s="19">
        <f t="shared" si="390"/>
        <v>0</v>
      </c>
      <c r="AA492" s="15">
        <f t="shared" si="409"/>
        <v>0</v>
      </c>
      <c r="AB492" s="15">
        <f t="shared" si="410"/>
        <v>0</v>
      </c>
      <c r="AC492" s="15">
        <f t="shared" si="411"/>
        <v>0</v>
      </c>
      <c r="AD492" s="15">
        <f t="shared" si="412"/>
        <v>0</v>
      </c>
      <c r="AE492" s="15">
        <f t="shared" si="413"/>
        <v>0</v>
      </c>
      <c r="AF492" s="19">
        <f t="shared" si="414"/>
        <v>0</v>
      </c>
      <c r="AG492" s="20">
        <f t="shared" si="415"/>
        <v>0</v>
      </c>
      <c r="AH492" s="20"/>
      <c r="AI492" s="16">
        <f t="shared" si="391"/>
        <v>0</v>
      </c>
      <c r="AJ492" s="16">
        <f t="shared" si="427"/>
        <v>0</v>
      </c>
      <c r="AK492" s="16">
        <f t="shared" si="416"/>
        <v>0</v>
      </c>
      <c r="AL492" s="16">
        <f t="shared" ca="1" si="417"/>
        <v>0</v>
      </c>
      <c r="AM492" s="17">
        <f ca="1">IF($F$13,OFFSET(product_specs!$I$5,MIN(10,saving_model!BD492),saving_model!$F$15),0)</f>
        <v>0</v>
      </c>
      <c r="AN492" s="16">
        <f t="shared" si="392"/>
        <v>0</v>
      </c>
      <c r="AO492" s="16">
        <f t="shared" si="426"/>
        <v>0</v>
      </c>
      <c r="AP492" s="16">
        <f t="shared" si="393"/>
        <v>0</v>
      </c>
      <c r="AQ492" s="16">
        <f t="shared" si="418"/>
        <v>0</v>
      </c>
      <c r="AR492" s="16">
        <f t="shared" si="419"/>
        <v>0</v>
      </c>
      <c r="AS492" s="15">
        <f t="shared" si="394"/>
        <v>0</v>
      </c>
      <c r="AT492" s="24">
        <f t="shared" si="395"/>
        <v>0</v>
      </c>
      <c r="AU492" s="15">
        <f t="shared" si="420"/>
        <v>0</v>
      </c>
      <c r="AV492" s="22">
        <f>return!Q476</f>
        <v>1.8340290398710657E-3</v>
      </c>
      <c r="AW492" s="7">
        <f t="shared" si="396"/>
        <v>1.4765692045082317</v>
      </c>
      <c r="AX492" s="7"/>
      <c r="AY492">
        <f t="shared" si="421"/>
        <v>0</v>
      </c>
      <c r="AZ492">
        <f t="shared" si="397"/>
        <v>0</v>
      </c>
      <c r="BA492">
        <f t="shared" si="398"/>
        <v>0</v>
      </c>
      <c r="BB492">
        <f t="shared" si="422"/>
        <v>0</v>
      </c>
      <c r="BD492">
        <f t="shared" si="399"/>
        <v>39</v>
      </c>
      <c r="BE492">
        <f t="shared" si="400"/>
        <v>5</v>
      </c>
      <c r="BF492">
        <f t="shared" si="423"/>
        <v>1.9210915515044391E-4</v>
      </c>
      <c r="BG492">
        <f>VLOOKUP(MIN(120,BH492),mortality!$B$4:$H$106,saving_model!BE492+2,FALSE)</f>
        <v>2.3028756297091162E-3</v>
      </c>
      <c r="BH492">
        <f t="shared" si="401"/>
        <v>59</v>
      </c>
      <c r="BI492" s="8">
        <f t="shared" si="424"/>
        <v>1.6821425527395739E-3</v>
      </c>
      <c r="BJ492" s="6">
        <f>VLOOKUP(saving_model!BD492,lapse!$B$4:$C$134,2,FALSE)</f>
        <v>0.02</v>
      </c>
      <c r="BL492">
        <f>discount_curve!K477</f>
        <v>0.61474440453551504</v>
      </c>
    </row>
    <row r="493" spans="1:64" x14ac:dyDescent="0.55000000000000004">
      <c r="A493">
        <f t="shared" si="425"/>
        <v>471</v>
      </c>
      <c r="B493" s="16">
        <f t="shared" ca="1" si="402"/>
        <v>0</v>
      </c>
      <c r="C493" s="16">
        <f t="shared" si="378"/>
        <v>0</v>
      </c>
      <c r="D493">
        <f t="shared" si="403"/>
        <v>0</v>
      </c>
      <c r="E493">
        <f t="shared" ca="1" si="404"/>
        <v>0</v>
      </c>
      <c r="F493" s="19">
        <f t="shared" si="405"/>
        <v>0</v>
      </c>
      <c r="G493">
        <f t="shared" si="379"/>
        <v>0</v>
      </c>
      <c r="H493">
        <f t="shared" si="380"/>
        <v>0</v>
      </c>
      <c r="I493" s="16">
        <f t="shared" si="406"/>
        <v>0</v>
      </c>
      <c r="J493" s="19">
        <f t="shared" si="407"/>
        <v>0</v>
      </c>
      <c r="K493" s="19"/>
      <c r="L493" s="16">
        <f t="shared" si="381"/>
        <v>0</v>
      </c>
      <c r="M493" s="16">
        <f t="shared" ca="1" si="382"/>
        <v>0</v>
      </c>
      <c r="N493" s="16">
        <f t="shared" si="383"/>
        <v>0</v>
      </c>
      <c r="O493" s="16">
        <f t="shared" si="376"/>
        <v>0</v>
      </c>
      <c r="P493" s="16">
        <f t="shared" si="377"/>
        <v>0</v>
      </c>
      <c r="Q493" s="16">
        <f t="shared" ca="1" si="384"/>
        <v>0</v>
      </c>
      <c r="R493">
        <f t="shared" si="385"/>
        <v>0</v>
      </c>
      <c r="S493" s="16">
        <f t="shared" si="386"/>
        <v>0</v>
      </c>
      <c r="T493" s="21">
        <f t="shared" si="387"/>
        <v>0</v>
      </c>
      <c r="U493" s="16">
        <f t="shared" ca="1" si="388"/>
        <v>0</v>
      </c>
      <c r="V493" s="21">
        <f t="shared" ca="1" si="389"/>
        <v>0</v>
      </c>
      <c r="W493" s="16"/>
      <c r="X493" s="16">
        <f t="shared" si="408"/>
        <v>0</v>
      </c>
      <c r="Y493" s="16">
        <f t="shared" si="375"/>
        <v>0</v>
      </c>
      <c r="Z493" s="19">
        <f t="shared" si="390"/>
        <v>0</v>
      </c>
      <c r="AA493" s="15">
        <f t="shared" si="409"/>
        <v>0</v>
      </c>
      <c r="AB493" s="15">
        <f t="shared" si="410"/>
        <v>0</v>
      </c>
      <c r="AC493" s="15">
        <f t="shared" si="411"/>
        <v>0</v>
      </c>
      <c r="AD493" s="15">
        <f t="shared" si="412"/>
        <v>0</v>
      </c>
      <c r="AE493" s="15">
        <f t="shared" si="413"/>
        <v>0</v>
      </c>
      <c r="AF493" s="19">
        <f t="shared" si="414"/>
        <v>0</v>
      </c>
      <c r="AG493" s="20">
        <f t="shared" si="415"/>
        <v>0</v>
      </c>
      <c r="AH493" s="20"/>
      <c r="AI493" s="16">
        <f t="shared" si="391"/>
        <v>0</v>
      </c>
      <c r="AJ493" s="16">
        <f t="shared" si="427"/>
        <v>0</v>
      </c>
      <c r="AK493" s="16">
        <f t="shared" si="416"/>
        <v>0</v>
      </c>
      <c r="AL493" s="16">
        <f t="shared" ca="1" si="417"/>
        <v>0</v>
      </c>
      <c r="AM493" s="17">
        <f ca="1">IF($F$13,OFFSET(product_specs!$I$5,MIN(10,saving_model!BD493),saving_model!$F$15),0)</f>
        <v>0</v>
      </c>
      <c r="AN493" s="16">
        <f t="shared" si="392"/>
        <v>0</v>
      </c>
      <c r="AO493" s="16">
        <f t="shared" si="426"/>
        <v>0</v>
      </c>
      <c r="AP493" s="16">
        <f t="shared" si="393"/>
        <v>0</v>
      </c>
      <c r="AQ493" s="16">
        <f t="shared" si="418"/>
        <v>0</v>
      </c>
      <c r="AR493" s="16">
        <f t="shared" si="419"/>
        <v>0</v>
      </c>
      <c r="AS493" s="15">
        <f t="shared" si="394"/>
        <v>0</v>
      </c>
      <c r="AT493" s="24">
        <f t="shared" si="395"/>
        <v>0</v>
      </c>
      <c r="AU493" s="15">
        <f t="shared" si="420"/>
        <v>0</v>
      </c>
      <c r="AV493" s="22">
        <f>return!Q477</f>
        <v>1.9058111270908729E-3</v>
      </c>
      <c r="AW493" s="7">
        <f t="shared" si="396"/>
        <v>1.477794074941841</v>
      </c>
      <c r="AX493" s="7"/>
      <c r="AY493">
        <f t="shared" si="421"/>
        <v>0</v>
      </c>
      <c r="AZ493">
        <f t="shared" si="397"/>
        <v>0</v>
      </c>
      <c r="BA493">
        <f t="shared" si="398"/>
        <v>0</v>
      </c>
      <c r="BB493">
        <f t="shared" si="422"/>
        <v>0</v>
      </c>
      <c r="BD493">
        <f t="shared" si="399"/>
        <v>39</v>
      </c>
      <c r="BE493">
        <f t="shared" si="400"/>
        <v>5</v>
      </c>
      <c r="BF493">
        <f t="shared" si="423"/>
        <v>1.9210915515044391E-4</v>
      </c>
      <c r="BG493">
        <f>VLOOKUP(MIN(120,BH493),mortality!$B$4:$H$106,saving_model!BE493+2,FALSE)</f>
        <v>2.3028756297091162E-3</v>
      </c>
      <c r="BH493">
        <f t="shared" si="401"/>
        <v>59</v>
      </c>
      <c r="BI493" s="8">
        <f t="shared" si="424"/>
        <v>1.6821425527395739E-3</v>
      </c>
      <c r="BJ493" s="6">
        <f>VLOOKUP(saving_model!BD493,lapse!$B$4:$C$134,2,FALSE)</f>
        <v>0.02</v>
      </c>
      <c r="BL493">
        <f>discount_curve!K478</f>
        <v>0.61410834426534922</v>
      </c>
    </row>
    <row r="494" spans="1:64" x14ac:dyDescent="0.55000000000000004">
      <c r="A494">
        <f t="shared" si="425"/>
        <v>472</v>
      </c>
      <c r="B494" s="16">
        <f t="shared" ca="1" si="402"/>
        <v>0</v>
      </c>
      <c r="C494" s="16">
        <f t="shared" si="378"/>
        <v>0</v>
      </c>
      <c r="D494">
        <f t="shared" si="403"/>
        <v>0</v>
      </c>
      <c r="E494">
        <f t="shared" ca="1" si="404"/>
        <v>0</v>
      </c>
      <c r="F494" s="19">
        <f t="shared" si="405"/>
        <v>0</v>
      </c>
      <c r="G494">
        <f t="shared" si="379"/>
        <v>0</v>
      </c>
      <c r="H494">
        <f t="shared" si="380"/>
        <v>0</v>
      </c>
      <c r="I494" s="16">
        <f t="shared" si="406"/>
        <v>0</v>
      </c>
      <c r="J494" s="19">
        <f t="shared" si="407"/>
        <v>0</v>
      </c>
      <c r="K494" s="19"/>
      <c r="L494" s="16">
        <f t="shared" si="381"/>
        <v>0</v>
      </c>
      <c r="M494" s="16">
        <f t="shared" ca="1" si="382"/>
        <v>0</v>
      </c>
      <c r="N494" s="16">
        <f t="shared" si="383"/>
        <v>0</v>
      </c>
      <c r="O494" s="16">
        <f t="shared" si="376"/>
        <v>0</v>
      </c>
      <c r="P494" s="16">
        <f t="shared" si="377"/>
        <v>0</v>
      </c>
      <c r="Q494" s="16">
        <f t="shared" ca="1" si="384"/>
        <v>0</v>
      </c>
      <c r="R494">
        <f t="shared" si="385"/>
        <v>0</v>
      </c>
      <c r="S494" s="16">
        <f t="shared" si="386"/>
        <v>0</v>
      </c>
      <c r="T494" s="21">
        <f t="shared" si="387"/>
        <v>0</v>
      </c>
      <c r="U494" s="16">
        <f t="shared" ca="1" si="388"/>
        <v>0</v>
      </c>
      <c r="V494" s="21">
        <f t="shared" ca="1" si="389"/>
        <v>0</v>
      </c>
      <c r="W494" s="16"/>
      <c r="X494" s="16">
        <f t="shared" si="408"/>
        <v>0</v>
      </c>
      <c r="Y494" s="16">
        <f t="shared" si="375"/>
        <v>0</v>
      </c>
      <c r="Z494" s="19">
        <f t="shared" si="390"/>
        <v>0</v>
      </c>
      <c r="AA494" s="15">
        <f t="shared" si="409"/>
        <v>0</v>
      </c>
      <c r="AB494" s="15">
        <f t="shared" si="410"/>
        <v>0</v>
      </c>
      <c r="AC494" s="15">
        <f t="shared" si="411"/>
        <v>0</v>
      </c>
      <c r="AD494" s="15">
        <f t="shared" si="412"/>
        <v>0</v>
      </c>
      <c r="AE494" s="15">
        <f t="shared" si="413"/>
        <v>0</v>
      </c>
      <c r="AF494" s="19">
        <f t="shared" si="414"/>
        <v>0</v>
      </c>
      <c r="AG494" s="20">
        <f t="shared" si="415"/>
        <v>0</v>
      </c>
      <c r="AH494" s="20"/>
      <c r="AI494" s="16">
        <f t="shared" si="391"/>
        <v>0</v>
      </c>
      <c r="AJ494" s="16">
        <f t="shared" si="427"/>
        <v>0</v>
      </c>
      <c r="AK494" s="16">
        <f t="shared" si="416"/>
        <v>0</v>
      </c>
      <c r="AL494" s="16">
        <f t="shared" ca="1" si="417"/>
        <v>0</v>
      </c>
      <c r="AM494" s="17">
        <f ca="1">IF($F$13,OFFSET(product_specs!$I$5,MIN(10,saving_model!BD494),saving_model!$F$15),0)</f>
        <v>0</v>
      </c>
      <c r="AN494" s="16">
        <f t="shared" si="392"/>
        <v>0</v>
      </c>
      <c r="AO494" s="16">
        <f t="shared" si="426"/>
        <v>0</v>
      </c>
      <c r="AP494" s="16">
        <f t="shared" si="393"/>
        <v>0</v>
      </c>
      <c r="AQ494" s="16">
        <f t="shared" si="418"/>
        <v>0</v>
      </c>
      <c r="AR494" s="16">
        <f t="shared" si="419"/>
        <v>0</v>
      </c>
      <c r="AS494" s="15">
        <f t="shared" si="394"/>
        <v>0</v>
      </c>
      <c r="AT494" s="24">
        <f t="shared" si="395"/>
        <v>0</v>
      </c>
      <c r="AU494" s="15">
        <f t="shared" si="420"/>
        <v>0</v>
      </c>
      <c r="AV494" s="22">
        <f>return!Q478</f>
        <v>-4.4882484040988935E-3</v>
      </c>
      <c r="AW494" s="7">
        <f t="shared" si="396"/>
        <v>1.4790199614521602</v>
      </c>
      <c r="AX494" s="7"/>
      <c r="AY494">
        <f t="shared" si="421"/>
        <v>0</v>
      </c>
      <c r="AZ494">
        <f t="shared" si="397"/>
        <v>0</v>
      </c>
      <c r="BA494">
        <f t="shared" si="398"/>
        <v>0</v>
      </c>
      <c r="BB494">
        <f t="shared" si="422"/>
        <v>0</v>
      </c>
      <c r="BD494">
        <f t="shared" si="399"/>
        <v>39</v>
      </c>
      <c r="BE494">
        <f t="shared" si="400"/>
        <v>5</v>
      </c>
      <c r="BF494">
        <f t="shared" si="423"/>
        <v>1.9210915515044391E-4</v>
      </c>
      <c r="BG494">
        <f>VLOOKUP(MIN(120,BH494),mortality!$B$4:$H$106,saving_model!BE494+2,FALSE)</f>
        <v>2.3028756297091162E-3</v>
      </c>
      <c r="BH494">
        <f t="shared" si="401"/>
        <v>59</v>
      </c>
      <c r="BI494" s="8">
        <f t="shared" si="424"/>
        <v>1.6821425527395739E-3</v>
      </c>
      <c r="BJ494" s="6">
        <f>VLOOKUP(saving_model!BD494,lapse!$B$4:$C$134,2,FALSE)</f>
        <v>0.02</v>
      </c>
      <c r="BL494">
        <f>discount_curve!K479</f>
        <v>0.61347294211043291</v>
      </c>
    </row>
    <row r="495" spans="1:64" x14ac:dyDescent="0.55000000000000004">
      <c r="A495">
        <f t="shared" si="425"/>
        <v>473</v>
      </c>
      <c r="B495" s="16">
        <f t="shared" ca="1" si="402"/>
        <v>0</v>
      </c>
      <c r="C495" s="16">
        <f t="shared" si="378"/>
        <v>0</v>
      </c>
      <c r="D495">
        <f t="shared" si="403"/>
        <v>0</v>
      </c>
      <c r="E495">
        <f t="shared" ca="1" si="404"/>
        <v>0</v>
      </c>
      <c r="F495" s="19">
        <f t="shared" si="405"/>
        <v>0</v>
      </c>
      <c r="G495">
        <f t="shared" si="379"/>
        <v>0</v>
      </c>
      <c r="H495">
        <f t="shared" si="380"/>
        <v>0</v>
      </c>
      <c r="I495" s="16">
        <f t="shared" si="406"/>
        <v>0</v>
      </c>
      <c r="J495" s="19">
        <f t="shared" si="407"/>
        <v>0</v>
      </c>
      <c r="K495" s="19"/>
      <c r="L495" s="16">
        <f t="shared" si="381"/>
        <v>0</v>
      </c>
      <c r="M495" s="16">
        <f t="shared" ca="1" si="382"/>
        <v>0</v>
      </c>
      <c r="N495" s="16">
        <f t="shared" si="383"/>
        <v>0</v>
      </c>
      <c r="O495" s="16">
        <f t="shared" si="376"/>
        <v>0</v>
      </c>
      <c r="P495" s="16">
        <f t="shared" si="377"/>
        <v>0</v>
      </c>
      <c r="Q495" s="16">
        <f t="shared" ca="1" si="384"/>
        <v>0</v>
      </c>
      <c r="R495">
        <f t="shared" si="385"/>
        <v>0</v>
      </c>
      <c r="S495" s="16">
        <f t="shared" si="386"/>
        <v>0</v>
      </c>
      <c r="T495" s="21">
        <f t="shared" si="387"/>
        <v>0</v>
      </c>
      <c r="U495" s="16">
        <f t="shared" ca="1" si="388"/>
        <v>0</v>
      </c>
      <c r="V495" s="21">
        <f t="shared" ca="1" si="389"/>
        <v>0</v>
      </c>
      <c r="W495" s="16"/>
      <c r="X495" s="16">
        <f t="shared" si="408"/>
        <v>0</v>
      </c>
      <c r="Y495" s="16">
        <f t="shared" si="375"/>
        <v>0</v>
      </c>
      <c r="Z495" s="19">
        <f t="shared" si="390"/>
        <v>0</v>
      </c>
      <c r="AA495" s="15">
        <f t="shared" si="409"/>
        <v>0</v>
      </c>
      <c r="AB495" s="15">
        <f t="shared" si="410"/>
        <v>0</v>
      </c>
      <c r="AC495" s="15">
        <f t="shared" si="411"/>
        <v>0</v>
      </c>
      <c r="AD495" s="15">
        <f t="shared" si="412"/>
        <v>0</v>
      </c>
      <c r="AE495" s="15">
        <f t="shared" si="413"/>
        <v>0</v>
      </c>
      <c r="AF495" s="19">
        <f t="shared" si="414"/>
        <v>0</v>
      </c>
      <c r="AG495" s="20">
        <f t="shared" si="415"/>
        <v>0</v>
      </c>
      <c r="AH495" s="20"/>
      <c r="AI495" s="16">
        <f t="shared" si="391"/>
        <v>0</v>
      </c>
      <c r="AJ495" s="16">
        <f t="shared" si="427"/>
        <v>0</v>
      </c>
      <c r="AK495" s="16">
        <f t="shared" si="416"/>
        <v>0</v>
      </c>
      <c r="AL495" s="16">
        <f t="shared" ca="1" si="417"/>
        <v>0</v>
      </c>
      <c r="AM495" s="17">
        <f ca="1">IF($F$13,OFFSET(product_specs!$I$5,MIN(10,saving_model!BD495),saving_model!$F$15),0)</f>
        <v>0</v>
      </c>
      <c r="AN495" s="16">
        <f t="shared" si="392"/>
        <v>0</v>
      </c>
      <c r="AO495" s="16">
        <f t="shared" si="426"/>
        <v>0</v>
      </c>
      <c r="AP495" s="16">
        <f t="shared" si="393"/>
        <v>0</v>
      </c>
      <c r="AQ495" s="16">
        <f t="shared" si="418"/>
        <v>0</v>
      </c>
      <c r="AR495" s="16">
        <f t="shared" si="419"/>
        <v>0</v>
      </c>
      <c r="AS495" s="15">
        <f t="shared" si="394"/>
        <v>0</v>
      </c>
      <c r="AT495" s="24">
        <f t="shared" si="395"/>
        <v>0</v>
      </c>
      <c r="AU495" s="15">
        <f t="shared" si="420"/>
        <v>0</v>
      </c>
      <c r="AV495" s="22">
        <f>return!Q479</f>
        <v>1.7211110074120795E-2</v>
      </c>
      <c r="AW495" s="7">
        <f t="shared" si="396"/>
        <v>1.4802468648820635</v>
      </c>
      <c r="AX495" s="7"/>
      <c r="AY495">
        <f t="shared" si="421"/>
        <v>0</v>
      </c>
      <c r="AZ495">
        <f t="shared" si="397"/>
        <v>0</v>
      </c>
      <c r="BA495">
        <f t="shared" si="398"/>
        <v>0</v>
      </c>
      <c r="BB495">
        <f t="shared" si="422"/>
        <v>0</v>
      </c>
      <c r="BD495">
        <f t="shared" si="399"/>
        <v>39</v>
      </c>
      <c r="BE495">
        <f t="shared" si="400"/>
        <v>5</v>
      </c>
      <c r="BF495">
        <f t="shared" si="423"/>
        <v>1.9210915515044391E-4</v>
      </c>
      <c r="BG495">
        <f>VLOOKUP(MIN(120,BH495),mortality!$B$4:$H$106,saving_model!BE495+2,FALSE)</f>
        <v>2.3028756297091162E-3</v>
      </c>
      <c r="BH495">
        <f t="shared" si="401"/>
        <v>59</v>
      </c>
      <c r="BI495" s="8">
        <f t="shared" si="424"/>
        <v>1.6821425527395739E-3</v>
      </c>
      <c r="BJ495" s="6">
        <f>VLOOKUP(saving_model!BD495,lapse!$B$4:$C$134,2,FALSE)</f>
        <v>0.02</v>
      </c>
      <c r="BL495">
        <f>discount_curve!K480</f>
        <v>0.61283819738983158</v>
      </c>
    </row>
    <row r="496" spans="1:64" x14ac:dyDescent="0.55000000000000004">
      <c r="A496">
        <f t="shared" si="425"/>
        <v>474</v>
      </c>
      <c r="B496" s="16">
        <f t="shared" ca="1" si="402"/>
        <v>0</v>
      </c>
      <c r="C496" s="16">
        <f t="shared" si="378"/>
        <v>0</v>
      </c>
      <c r="D496">
        <f t="shared" si="403"/>
        <v>0</v>
      </c>
      <c r="E496">
        <f t="shared" ca="1" si="404"/>
        <v>0</v>
      </c>
      <c r="F496" s="19">
        <f t="shared" si="405"/>
        <v>0</v>
      </c>
      <c r="G496">
        <f t="shared" si="379"/>
        <v>0</v>
      </c>
      <c r="H496">
        <f t="shared" si="380"/>
        <v>0</v>
      </c>
      <c r="I496" s="16">
        <f t="shared" si="406"/>
        <v>0</v>
      </c>
      <c r="J496" s="19">
        <f t="shared" si="407"/>
        <v>0</v>
      </c>
      <c r="K496" s="19"/>
      <c r="L496" s="16">
        <f t="shared" si="381"/>
        <v>0</v>
      </c>
      <c r="M496" s="16">
        <f t="shared" ca="1" si="382"/>
        <v>0</v>
      </c>
      <c r="N496" s="16">
        <f t="shared" si="383"/>
        <v>0</v>
      </c>
      <c r="O496" s="16">
        <f t="shared" si="376"/>
        <v>0</v>
      </c>
      <c r="P496" s="16">
        <f t="shared" si="377"/>
        <v>0</v>
      </c>
      <c r="Q496" s="16">
        <f t="shared" ca="1" si="384"/>
        <v>0</v>
      </c>
      <c r="R496">
        <f t="shared" si="385"/>
        <v>0</v>
      </c>
      <c r="S496" s="16">
        <f t="shared" si="386"/>
        <v>0</v>
      </c>
      <c r="T496" s="21">
        <f t="shared" si="387"/>
        <v>0</v>
      </c>
      <c r="U496" s="16">
        <f t="shared" ca="1" si="388"/>
        <v>0</v>
      </c>
      <c r="V496" s="21">
        <f t="shared" ca="1" si="389"/>
        <v>0</v>
      </c>
      <c r="W496" s="16"/>
      <c r="X496" s="16">
        <f t="shared" si="408"/>
        <v>0</v>
      </c>
      <c r="Y496" s="16">
        <f t="shared" si="375"/>
        <v>0</v>
      </c>
      <c r="Z496" s="19">
        <f t="shared" si="390"/>
        <v>0</v>
      </c>
      <c r="AA496" s="15">
        <f t="shared" si="409"/>
        <v>0</v>
      </c>
      <c r="AB496" s="15">
        <f t="shared" si="410"/>
        <v>0</v>
      </c>
      <c r="AC496" s="15">
        <f t="shared" si="411"/>
        <v>0</v>
      </c>
      <c r="AD496" s="15">
        <f t="shared" si="412"/>
        <v>0</v>
      </c>
      <c r="AE496" s="15">
        <f t="shared" si="413"/>
        <v>0</v>
      </c>
      <c r="AF496" s="19">
        <f t="shared" si="414"/>
        <v>0</v>
      </c>
      <c r="AG496" s="20">
        <f t="shared" si="415"/>
        <v>0</v>
      </c>
      <c r="AH496" s="20"/>
      <c r="AI496" s="16">
        <f t="shared" si="391"/>
        <v>0</v>
      </c>
      <c r="AJ496" s="16">
        <f t="shared" si="427"/>
        <v>0</v>
      </c>
      <c r="AK496" s="16">
        <f t="shared" si="416"/>
        <v>0</v>
      </c>
      <c r="AL496" s="16">
        <f t="shared" ca="1" si="417"/>
        <v>0</v>
      </c>
      <c r="AM496" s="17">
        <f ca="1">IF($F$13,OFFSET(product_specs!$I$5,MIN(10,saving_model!BD496),saving_model!$F$15),0)</f>
        <v>0</v>
      </c>
      <c r="AN496" s="16">
        <f t="shared" si="392"/>
        <v>0</v>
      </c>
      <c r="AO496" s="16">
        <f t="shared" si="426"/>
        <v>0</v>
      </c>
      <c r="AP496" s="16">
        <f t="shared" si="393"/>
        <v>0</v>
      </c>
      <c r="AQ496" s="16">
        <f t="shared" si="418"/>
        <v>0</v>
      </c>
      <c r="AR496" s="16">
        <f t="shared" si="419"/>
        <v>0</v>
      </c>
      <c r="AS496" s="15">
        <f t="shared" si="394"/>
        <v>0</v>
      </c>
      <c r="AT496" s="24">
        <f t="shared" si="395"/>
        <v>0</v>
      </c>
      <c r="AU496" s="15">
        <f t="shared" si="420"/>
        <v>0</v>
      </c>
      <c r="AV496" s="22">
        <f>return!Q480</f>
        <v>4.6186952373261647E-4</v>
      </c>
      <c r="AW496" s="7">
        <f t="shared" si="396"/>
        <v>1.4814747860751245</v>
      </c>
      <c r="AX496" s="7"/>
      <c r="AY496">
        <f t="shared" si="421"/>
        <v>0</v>
      </c>
      <c r="AZ496">
        <f t="shared" si="397"/>
        <v>0</v>
      </c>
      <c r="BA496">
        <f t="shared" si="398"/>
        <v>0</v>
      </c>
      <c r="BB496">
        <f t="shared" si="422"/>
        <v>0</v>
      </c>
      <c r="BD496">
        <f t="shared" si="399"/>
        <v>39</v>
      </c>
      <c r="BE496">
        <f t="shared" si="400"/>
        <v>5</v>
      </c>
      <c r="BF496">
        <f t="shared" si="423"/>
        <v>1.9210915515044391E-4</v>
      </c>
      <c r="BG496">
        <f>VLOOKUP(MIN(120,BH496),mortality!$B$4:$H$106,saving_model!BE496+2,FALSE)</f>
        <v>2.3028756297091162E-3</v>
      </c>
      <c r="BH496">
        <f t="shared" si="401"/>
        <v>59</v>
      </c>
      <c r="BI496" s="8">
        <f t="shared" si="424"/>
        <v>1.6821425527395739E-3</v>
      </c>
      <c r="BJ496" s="6">
        <f>VLOOKUP(saving_model!BD496,lapse!$B$4:$C$134,2,FALSE)</f>
        <v>0.02</v>
      </c>
      <c r="BL496">
        <f>discount_curve!K481</f>
        <v>0.61220410942331438</v>
      </c>
    </row>
    <row r="497" spans="1:64" x14ac:dyDescent="0.55000000000000004">
      <c r="A497">
        <f t="shared" si="425"/>
        <v>475</v>
      </c>
      <c r="B497" s="16">
        <f t="shared" ca="1" si="402"/>
        <v>0</v>
      </c>
      <c r="C497" s="16">
        <f t="shared" si="378"/>
        <v>0</v>
      </c>
      <c r="D497">
        <f t="shared" si="403"/>
        <v>0</v>
      </c>
      <c r="E497">
        <f t="shared" ca="1" si="404"/>
        <v>0</v>
      </c>
      <c r="F497" s="19">
        <f t="shared" si="405"/>
        <v>0</v>
      </c>
      <c r="G497">
        <f t="shared" si="379"/>
        <v>0</v>
      </c>
      <c r="H497">
        <f t="shared" si="380"/>
        <v>0</v>
      </c>
      <c r="I497" s="16">
        <f t="shared" si="406"/>
        <v>0</v>
      </c>
      <c r="J497" s="19">
        <f t="shared" si="407"/>
        <v>0</v>
      </c>
      <c r="K497" s="19"/>
      <c r="L497" s="16">
        <f t="shared" si="381"/>
        <v>0</v>
      </c>
      <c r="M497" s="16">
        <f t="shared" ca="1" si="382"/>
        <v>0</v>
      </c>
      <c r="N497" s="16">
        <f t="shared" si="383"/>
        <v>0</v>
      </c>
      <c r="O497" s="16">
        <f t="shared" si="376"/>
        <v>0</v>
      </c>
      <c r="P497" s="16">
        <f t="shared" si="377"/>
        <v>0</v>
      </c>
      <c r="Q497" s="16">
        <f t="shared" ca="1" si="384"/>
        <v>0</v>
      </c>
      <c r="R497">
        <f t="shared" si="385"/>
        <v>0</v>
      </c>
      <c r="S497" s="16">
        <f t="shared" si="386"/>
        <v>0</v>
      </c>
      <c r="T497" s="21">
        <f t="shared" si="387"/>
        <v>0</v>
      </c>
      <c r="U497" s="16">
        <f t="shared" ca="1" si="388"/>
        <v>0</v>
      </c>
      <c r="V497" s="21">
        <f t="shared" ca="1" si="389"/>
        <v>0</v>
      </c>
      <c r="W497" s="16"/>
      <c r="X497" s="16">
        <f t="shared" si="408"/>
        <v>0</v>
      </c>
      <c r="Y497" s="16">
        <f t="shared" si="375"/>
        <v>0</v>
      </c>
      <c r="Z497" s="19">
        <f t="shared" si="390"/>
        <v>0</v>
      </c>
      <c r="AA497" s="15">
        <f t="shared" si="409"/>
        <v>0</v>
      </c>
      <c r="AB497" s="15">
        <f t="shared" si="410"/>
        <v>0</v>
      </c>
      <c r="AC497" s="15">
        <f t="shared" si="411"/>
        <v>0</v>
      </c>
      <c r="AD497" s="15">
        <f t="shared" si="412"/>
        <v>0</v>
      </c>
      <c r="AE497" s="15">
        <f t="shared" si="413"/>
        <v>0</v>
      </c>
      <c r="AF497" s="19">
        <f t="shared" si="414"/>
        <v>0</v>
      </c>
      <c r="AG497" s="20">
        <f t="shared" si="415"/>
        <v>0</v>
      </c>
      <c r="AH497" s="20"/>
      <c r="AI497" s="16">
        <f t="shared" si="391"/>
        <v>0</v>
      </c>
      <c r="AJ497" s="16">
        <f t="shared" si="427"/>
        <v>0</v>
      </c>
      <c r="AK497" s="16">
        <f t="shared" si="416"/>
        <v>0</v>
      </c>
      <c r="AL497" s="16">
        <f t="shared" ca="1" si="417"/>
        <v>0</v>
      </c>
      <c r="AM497" s="17">
        <f ca="1">IF($F$13,OFFSET(product_specs!$I$5,MIN(10,saving_model!BD497),saving_model!$F$15),0)</f>
        <v>0</v>
      </c>
      <c r="AN497" s="16">
        <f t="shared" si="392"/>
        <v>0</v>
      </c>
      <c r="AO497" s="16">
        <f t="shared" si="426"/>
        <v>0</v>
      </c>
      <c r="AP497" s="16">
        <f t="shared" si="393"/>
        <v>0</v>
      </c>
      <c r="AQ497" s="16">
        <f t="shared" si="418"/>
        <v>0</v>
      </c>
      <c r="AR497" s="16">
        <f t="shared" si="419"/>
        <v>0</v>
      </c>
      <c r="AS497" s="15">
        <f t="shared" si="394"/>
        <v>0</v>
      </c>
      <c r="AT497" s="24">
        <f t="shared" si="395"/>
        <v>0</v>
      </c>
      <c r="AU497" s="15">
        <f t="shared" si="420"/>
        <v>0</v>
      </c>
      <c r="AV497" s="22">
        <f>return!Q481</f>
        <v>8.5646242363874858E-3</v>
      </c>
      <c r="AW497" s="7">
        <f t="shared" si="396"/>
        <v>1.4827037258756166</v>
      </c>
      <c r="AX497" s="7"/>
      <c r="AY497">
        <f t="shared" si="421"/>
        <v>0</v>
      </c>
      <c r="AZ497">
        <f t="shared" si="397"/>
        <v>0</v>
      </c>
      <c r="BA497">
        <f t="shared" si="398"/>
        <v>0</v>
      </c>
      <c r="BB497">
        <f t="shared" si="422"/>
        <v>0</v>
      </c>
      <c r="BD497">
        <f t="shared" si="399"/>
        <v>39</v>
      </c>
      <c r="BE497">
        <f t="shared" si="400"/>
        <v>5</v>
      </c>
      <c r="BF497">
        <f t="shared" si="423"/>
        <v>1.9210915515044391E-4</v>
      </c>
      <c r="BG497">
        <f>VLOOKUP(MIN(120,BH497),mortality!$B$4:$H$106,saving_model!BE497+2,FALSE)</f>
        <v>2.3028756297091162E-3</v>
      </c>
      <c r="BH497">
        <f t="shared" si="401"/>
        <v>59</v>
      </c>
      <c r="BI497" s="8">
        <f t="shared" si="424"/>
        <v>1.6821425527395739E-3</v>
      </c>
      <c r="BJ497" s="6">
        <f>VLOOKUP(saving_model!BD497,lapse!$B$4:$C$134,2,FALSE)</f>
        <v>0.02</v>
      </c>
      <c r="BL497">
        <f>discount_curve!K482</f>
        <v>0.61157067753135497</v>
      </c>
    </row>
    <row r="498" spans="1:64" x14ac:dyDescent="0.55000000000000004">
      <c r="A498">
        <f t="shared" si="425"/>
        <v>476</v>
      </c>
      <c r="B498" s="16">
        <f t="shared" ca="1" si="402"/>
        <v>0</v>
      </c>
      <c r="C498" s="16">
        <f t="shared" si="378"/>
        <v>0</v>
      </c>
      <c r="D498">
        <f t="shared" si="403"/>
        <v>0</v>
      </c>
      <c r="E498">
        <f t="shared" ca="1" si="404"/>
        <v>0</v>
      </c>
      <c r="F498" s="19">
        <f t="shared" si="405"/>
        <v>0</v>
      </c>
      <c r="G498">
        <f t="shared" si="379"/>
        <v>0</v>
      </c>
      <c r="H498">
        <f t="shared" si="380"/>
        <v>0</v>
      </c>
      <c r="I498" s="16">
        <f t="shared" si="406"/>
        <v>0</v>
      </c>
      <c r="J498" s="19">
        <f t="shared" si="407"/>
        <v>0</v>
      </c>
      <c r="K498" s="19"/>
      <c r="L498" s="16">
        <f t="shared" si="381"/>
        <v>0</v>
      </c>
      <c r="M498" s="16">
        <f t="shared" ca="1" si="382"/>
        <v>0</v>
      </c>
      <c r="N498" s="16">
        <f t="shared" si="383"/>
        <v>0</v>
      </c>
      <c r="O498" s="16">
        <f t="shared" si="376"/>
        <v>0</v>
      </c>
      <c r="P498" s="16">
        <f t="shared" si="377"/>
        <v>0</v>
      </c>
      <c r="Q498" s="16">
        <f t="shared" ca="1" si="384"/>
        <v>0</v>
      </c>
      <c r="R498">
        <f t="shared" si="385"/>
        <v>0</v>
      </c>
      <c r="S498" s="16">
        <f t="shared" si="386"/>
        <v>0</v>
      </c>
      <c r="T498" s="21">
        <f t="shared" si="387"/>
        <v>0</v>
      </c>
      <c r="U498" s="16">
        <f t="shared" ca="1" si="388"/>
        <v>0</v>
      </c>
      <c r="V498" s="21">
        <f t="shared" ca="1" si="389"/>
        <v>0</v>
      </c>
      <c r="W498" s="16"/>
      <c r="X498" s="16">
        <f t="shared" si="408"/>
        <v>0</v>
      </c>
      <c r="Y498" s="16">
        <f t="shared" si="375"/>
        <v>0</v>
      </c>
      <c r="Z498" s="19">
        <f t="shared" si="390"/>
        <v>0</v>
      </c>
      <c r="AA498" s="15">
        <f t="shared" si="409"/>
        <v>0</v>
      </c>
      <c r="AB498" s="15">
        <f t="shared" si="410"/>
        <v>0</v>
      </c>
      <c r="AC498" s="15">
        <f t="shared" si="411"/>
        <v>0</v>
      </c>
      <c r="AD498" s="15">
        <f t="shared" si="412"/>
        <v>0</v>
      </c>
      <c r="AE498" s="15">
        <f t="shared" si="413"/>
        <v>0</v>
      </c>
      <c r="AF498" s="19">
        <f t="shared" si="414"/>
        <v>0</v>
      </c>
      <c r="AG498" s="20">
        <f t="shared" si="415"/>
        <v>0</v>
      </c>
      <c r="AH498" s="20"/>
      <c r="AI498" s="16">
        <f t="shared" si="391"/>
        <v>0</v>
      </c>
      <c r="AJ498" s="16">
        <f t="shared" si="427"/>
        <v>0</v>
      </c>
      <c r="AK498" s="16">
        <f t="shared" si="416"/>
        <v>0</v>
      </c>
      <c r="AL498" s="16">
        <f t="shared" ca="1" si="417"/>
        <v>0</v>
      </c>
      <c r="AM498" s="17">
        <f ca="1">IF($F$13,OFFSET(product_specs!$I$5,MIN(10,saving_model!BD498),saving_model!$F$15),0)</f>
        <v>0</v>
      </c>
      <c r="AN498" s="16">
        <f t="shared" si="392"/>
        <v>0</v>
      </c>
      <c r="AO498" s="16">
        <f t="shared" si="426"/>
        <v>0</v>
      </c>
      <c r="AP498" s="16">
        <f t="shared" si="393"/>
        <v>0</v>
      </c>
      <c r="AQ498" s="16">
        <f t="shared" si="418"/>
        <v>0</v>
      </c>
      <c r="AR498" s="16">
        <f t="shared" si="419"/>
        <v>0</v>
      </c>
      <c r="AS498" s="15">
        <f t="shared" si="394"/>
        <v>0</v>
      </c>
      <c r="AT498" s="24">
        <f t="shared" si="395"/>
        <v>0</v>
      </c>
      <c r="AU498" s="15">
        <f t="shared" si="420"/>
        <v>0</v>
      </c>
      <c r="AV498" s="22">
        <f>return!Q482</f>
        <v>-1.0008792060781091E-2</v>
      </c>
      <c r="AW498" s="7">
        <f t="shared" si="396"/>
        <v>1.4839336851285134</v>
      </c>
      <c r="AX498" s="7"/>
      <c r="AY498">
        <f t="shared" si="421"/>
        <v>0</v>
      </c>
      <c r="AZ498">
        <f t="shared" si="397"/>
        <v>0</v>
      </c>
      <c r="BA498">
        <f t="shared" si="398"/>
        <v>0</v>
      </c>
      <c r="BB498">
        <f t="shared" si="422"/>
        <v>0</v>
      </c>
      <c r="BD498">
        <f t="shared" si="399"/>
        <v>39</v>
      </c>
      <c r="BE498">
        <f t="shared" si="400"/>
        <v>5</v>
      </c>
      <c r="BF498">
        <f t="shared" si="423"/>
        <v>1.9210915515044391E-4</v>
      </c>
      <c r="BG498">
        <f>VLOOKUP(MIN(120,BH498),mortality!$B$4:$H$106,saving_model!BE498+2,FALSE)</f>
        <v>2.3028756297091162E-3</v>
      </c>
      <c r="BH498">
        <f t="shared" si="401"/>
        <v>59</v>
      </c>
      <c r="BI498" s="8">
        <f t="shared" si="424"/>
        <v>1.6821425527395739E-3</v>
      </c>
      <c r="BJ498" s="6">
        <f>VLOOKUP(saving_model!BD498,lapse!$B$4:$C$134,2,FALSE)</f>
        <v>0.02</v>
      </c>
      <c r="BL498">
        <f>discount_curve!K483</f>
        <v>0.61093790103512946</v>
      </c>
    </row>
    <row r="499" spans="1:64" x14ac:dyDescent="0.55000000000000004">
      <c r="A499">
        <f t="shared" si="425"/>
        <v>477</v>
      </c>
      <c r="B499" s="16">
        <f t="shared" ca="1" si="402"/>
        <v>0</v>
      </c>
      <c r="C499" s="16">
        <f t="shared" si="378"/>
        <v>0</v>
      </c>
      <c r="D499">
        <f t="shared" si="403"/>
        <v>0</v>
      </c>
      <c r="E499">
        <f t="shared" ca="1" si="404"/>
        <v>0</v>
      </c>
      <c r="F499" s="19">
        <f t="shared" si="405"/>
        <v>0</v>
      </c>
      <c r="G499">
        <f t="shared" si="379"/>
        <v>0</v>
      </c>
      <c r="H499">
        <f t="shared" si="380"/>
        <v>0</v>
      </c>
      <c r="I499" s="16">
        <f t="shared" si="406"/>
        <v>0</v>
      </c>
      <c r="J499" s="19">
        <f t="shared" si="407"/>
        <v>0</v>
      </c>
      <c r="K499" s="19"/>
      <c r="L499" s="16">
        <f t="shared" si="381"/>
        <v>0</v>
      </c>
      <c r="M499" s="16">
        <f t="shared" ca="1" si="382"/>
        <v>0</v>
      </c>
      <c r="N499" s="16">
        <f t="shared" si="383"/>
        <v>0</v>
      </c>
      <c r="O499" s="16">
        <f t="shared" si="376"/>
        <v>0</v>
      </c>
      <c r="P499" s="16">
        <f t="shared" si="377"/>
        <v>0</v>
      </c>
      <c r="Q499" s="16">
        <f t="shared" ca="1" si="384"/>
        <v>0</v>
      </c>
      <c r="R499">
        <f t="shared" si="385"/>
        <v>0</v>
      </c>
      <c r="S499" s="16">
        <f t="shared" si="386"/>
        <v>0</v>
      </c>
      <c r="T499" s="21">
        <f t="shared" si="387"/>
        <v>0</v>
      </c>
      <c r="U499" s="16">
        <f t="shared" ca="1" si="388"/>
        <v>0</v>
      </c>
      <c r="V499" s="21">
        <f t="shared" ca="1" si="389"/>
        <v>0</v>
      </c>
      <c r="W499" s="16"/>
      <c r="X499" s="16">
        <f t="shared" si="408"/>
        <v>0</v>
      </c>
      <c r="Y499" s="16">
        <f t="shared" si="375"/>
        <v>0</v>
      </c>
      <c r="Z499" s="19">
        <f t="shared" si="390"/>
        <v>0</v>
      </c>
      <c r="AA499" s="15">
        <f t="shared" si="409"/>
        <v>0</v>
      </c>
      <c r="AB499" s="15">
        <f t="shared" si="410"/>
        <v>0</v>
      </c>
      <c r="AC499" s="15">
        <f t="shared" si="411"/>
        <v>0</v>
      </c>
      <c r="AD499" s="15">
        <f t="shared" si="412"/>
        <v>0</v>
      </c>
      <c r="AE499" s="15">
        <f t="shared" si="413"/>
        <v>0</v>
      </c>
      <c r="AF499" s="19">
        <f t="shared" si="414"/>
        <v>0</v>
      </c>
      <c r="AG499" s="20">
        <f t="shared" si="415"/>
        <v>0</v>
      </c>
      <c r="AH499" s="20"/>
      <c r="AI499" s="16">
        <f t="shared" si="391"/>
        <v>0</v>
      </c>
      <c r="AJ499" s="16">
        <f t="shared" si="427"/>
        <v>0</v>
      </c>
      <c r="AK499" s="16">
        <f t="shared" si="416"/>
        <v>0</v>
      </c>
      <c r="AL499" s="16">
        <f t="shared" ca="1" si="417"/>
        <v>0</v>
      </c>
      <c r="AM499" s="17">
        <f ca="1">IF($F$13,OFFSET(product_specs!$I$5,MIN(10,saving_model!BD499),saving_model!$F$15),0)</f>
        <v>0</v>
      </c>
      <c r="AN499" s="16">
        <f t="shared" si="392"/>
        <v>0</v>
      </c>
      <c r="AO499" s="16">
        <f t="shared" si="426"/>
        <v>0</v>
      </c>
      <c r="AP499" s="16">
        <f t="shared" si="393"/>
        <v>0</v>
      </c>
      <c r="AQ499" s="16">
        <f t="shared" si="418"/>
        <v>0</v>
      </c>
      <c r="AR499" s="16">
        <f t="shared" si="419"/>
        <v>0</v>
      </c>
      <c r="AS499" s="15">
        <f t="shared" si="394"/>
        <v>0</v>
      </c>
      <c r="AT499" s="24">
        <f t="shared" si="395"/>
        <v>0</v>
      </c>
      <c r="AU499" s="15">
        <f t="shared" si="420"/>
        <v>0</v>
      </c>
      <c r="AV499" s="22">
        <f>return!Q483</f>
        <v>1.0905685775729257E-2</v>
      </c>
      <c r="AW499" s="7">
        <f t="shared" si="396"/>
        <v>1.4851646646794896</v>
      </c>
      <c r="AX499" s="7"/>
      <c r="AY499">
        <f t="shared" si="421"/>
        <v>0</v>
      </c>
      <c r="AZ499">
        <f t="shared" si="397"/>
        <v>0</v>
      </c>
      <c r="BA499">
        <f t="shared" si="398"/>
        <v>0</v>
      </c>
      <c r="BB499">
        <f t="shared" si="422"/>
        <v>0</v>
      </c>
      <c r="BD499">
        <f t="shared" si="399"/>
        <v>39</v>
      </c>
      <c r="BE499">
        <f t="shared" si="400"/>
        <v>5</v>
      </c>
      <c r="BF499">
        <f t="shared" si="423"/>
        <v>1.9210915515044391E-4</v>
      </c>
      <c r="BG499">
        <f>VLOOKUP(MIN(120,BH499),mortality!$B$4:$H$106,saving_model!BE499+2,FALSE)</f>
        <v>2.3028756297091162E-3</v>
      </c>
      <c r="BH499">
        <f t="shared" si="401"/>
        <v>59</v>
      </c>
      <c r="BI499" s="8">
        <f t="shared" si="424"/>
        <v>1.6821425527395739E-3</v>
      </c>
      <c r="BJ499" s="6">
        <f>VLOOKUP(saving_model!BD499,lapse!$B$4:$C$134,2,FALSE)</f>
        <v>0.02</v>
      </c>
      <c r="BL499">
        <f>discount_curve!K484</f>
        <v>0.61030577925651708</v>
      </c>
    </row>
    <row r="500" spans="1:64" x14ac:dyDescent="0.55000000000000004">
      <c r="A500">
        <f t="shared" si="425"/>
        <v>478</v>
      </c>
      <c r="B500" s="16">
        <f t="shared" ca="1" si="402"/>
        <v>0</v>
      </c>
      <c r="C500" s="16">
        <f t="shared" si="378"/>
        <v>0</v>
      </c>
      <c r="D500">
        <f t="shared" si="403"/>
        <v>0</v>
      </c>
      <c r="E500">
        <f t="shared" ca="1" si="404"/>
        <v>0</v>
      </c>
      <c r="F500" s="19">
        <f t="shared" si="405"/>
        <v>0</v>
      </c>
      <c r="G500">
        <f t="shared" si="379"/>
        <v>0</v>
      </c>
      <c r="H500">
        <f t="shared" si="380"/>
        <v>0</v>
      </c>
      <c r="I500" s="16">
        <f t="shared" si="406"/>
        <v>0</v>
      </c>
      <c r="J500" s="19">
        <f t="shared" si="407"/>
        <v>0</v>
      </c>
      <c r="K500" s="19"/>
      <c r="L500" s="16">
        <f t="shared" si="381"/>
        <v>0</v>
      </c>
      <c r="M500" s="16">
        <f t="shared" ca="1" si="382"/>
        <v>0</v>
      </c>
      <c r="N500" s="16">
        <f t="shared" si="383"/>
        <v>0</v>
      </c>
      <c r="O500" s="16">
        <f t="shared" si="376"/>
        <v>0</v>
      </c>
      <c r="P500" s="16">
        <f t="shared" si="377"/>
        <v>0</v>
      </c>
      <c r="Q500" s="16">
        <f t="shared" ca="1" si="384"/>
        <v>0</v>
      </c>
      <c r="R500">
        <f t="shared" si="385"/>
        <v>0</v>
      </c>
      <c r="S500" s="16">
        <f t="shared" si="386"/>
        <v>0</v>
      </c>
      <c r="T500" s="21">
        <f t="shared" si="387"/>
        <v>0</v>
      </c>
      <c r="U500" s="16">
        <f t="shared" ca="1" si="388"/>
        <v>0</v>
      </c>
      <c r="V500" s="21">
        <f t="shared" ca="1" si="389"/>
        <v>0</v>
      </c>
      <c r="W500" s="16"/>
      <c r="X500" s="16">
        <f t="shared" si="408"/>
        <v>0</v>
      </c>
      <c r="Y500" s="16">
        <f t="shared" si="375"/>
        <v>0</v>
      </c>
      <c r="Z500" s="19">
        <f t="shared" si="390"/>
        <v>0</v>
      </c>
      <c r="AA500" s="15">
        <f t="shared" si="409"/>
        <v>0</v>
      </c>
      <c r="AB500" s="15">
        <f t="shared" si="410"/>
        <v>0</v>
      </c>
      <c r="AC500" s="15">
        <f t="shared" si="411"/>
        <v>0</v>
      </c>
      <c r="AD500" s="15">
        <f t="shared" si="412"/>
        <v>0</v>
      </c>
      <c r="AE500" s="15">
        <f t="shared" si="413"/>
        <v>0</v>
      </c>
      <c r="AF500" s="19">
        <f t="shared" si="414"/>
        <v>0</v>
      </c>
      <c r="AG500" s="20">
        <f t="shared" si="415"/>
        <v>0</v>
      </c>
      <c r="AH500" s="20"/>
      <c r="AI500" s="16">
        <f t="shared" si="391"/>
        <v>0</v>
      </c>
      <c r="AJ500" s="16">
        <f t="shared" si="427"/>
        <v>0</v>
      </c>
      <c r="AK500" s="16">
        <f t="shared" si="416"/>
        <v>0</v>
      </c>
      <c r="AL500" s="16">
        <f t="shared" ca="1" si="417"/>
        <v>0</v>
      </c>
      <c r="AM500" s="17">
        <f ca="1">IF($F$13,OFFSET(product_specs!$I$5,MIN(10,saving_model!BD500),saving_model!$F$15),0)</f>
        <v>0</v>
      </c>
      <c r="AN500" s="16">
        <f t="shared" si="392"/>
        <v>0</v>
      </c>
      <c r="AO500" s="16">
        <f t="shared" si="426"/>
        <v>0</v>
      </c>
      <c r="AP500" s="16">
        <f t="shared" si="393"/>
        <v>0</v>
      </c>
      <c r="AQ500" s="16">
        <f t="shared" si="418"/>
        <v>0</v>
      </c>
      <c r="AR500" s="16">
        <f t="shared" si="419"/>
        <v>0</v>
      </c>
      <c r="AS500" s="15">
        <f t="shared" si="394"/>
        <v>0</v>
      </c>
      <c r="AT500" s="24">
        <f t="shared" si="395"/>
        <v>0</v>
      </c>
      <c r="AU500" s="15">
        <f t="shared" si="420"/>
        <v>0</v>
      </c>
      <c r="AV500" s="22">
        <f>return!Q484</f>
        <v>-8.2352031763430755E-3</v>
      </c>
      <c r="AW500" s="7">
        <f t="shared" si="396"/>
        <v>1.4863966653749214</v>
      </c>
      <c r="AX500" s="7"/>
      <c r="AY500">
        <f t="shared" si="421"/>
        <v>0</v>
      </c>
      <c r="AZ500">
        <f t="shared" si="397"/>
        <v>0</v>
      </c>
      <c r="BA500">
        <f t="shared" si="398"/>
        <v>0</v>
      </c>
      <c r="BB500">
        <f t="shared" si="422"/>
        <v>0</v>
      </c>
      <c r="BD500">
        <f t="shared" si="399"/>
        <v>39</v>
      </c>
      <c r="BE500">
        <f t="shared" si="400"/>
        <v>5</v>
      </c>
      <c r="BF500">
        <f t="shared" si="423"/>
        <v>1.9210915515044391E-4</v>
      </c>
      <c r="BG500">
        <f>VLOOKUP(MIN(120,BH500),mortality!$B$4:$H$106,saving_model!BE500+2,FALSE)</f>
        <v>2.3028756297091162E-3</v>
      </c>
      <c r="BH500">
        <f t="shared" si="401"/>
        <v>59</v>
      </c>
      <c r="BI500" s="8">
        <f t="shared" si="424"/>
        <v>1.6821425527395739E-3</v>
      </c>
      <c r="BJ500" s="6">
        <f>VLOOKUP(saving_model!BD500,lapse!$B$4:$C$134,2,FALSE)</f>
        <v>0.02</v>
      </c>
      <c r="BL500">
        <f>discount_curve!K485</f>
        <v>0.60967431151809837</v>
      </c>
    </row>
    <row r="501" spans="1:64" x14ac:dyDescent="0.55000000000000004">
      <c r="A501">
        <f t="shared" si="425"/>
        <v>479</v>
      </c>
      <c r="B501" s="16">
        <f t="shared" ca="1" si="402"/>
        <v>0</v>
      </c>
      <c r="C501" s="16">
        <f t="shared" si="378"/>
        <v>0</v>
      </c>
      <c r="D501">
        <f t="shared" si="403"/>
        <v>0</v>
      </c>
      <c r="E501">
        <f t="shared" ca="1" si="404"/>
        <v>0</v>
      </c>
      <c r="F501" s="19">
        <f t="shared" si="405"/>
        <v>0</v>
      </c>
      <c r="G501">
        <f t="shared" si="379"/>
        <v>0</v>
      </c>
      <c r="H501">
        <f t="shared" si="380"/>
        <v>0</v>
      </c>
      <c r="I501" s="16">
        <f t="shared" si="406"/>
        <v>0</v>
      </c>
      <c r="J501" s="19">
        <f t="shared" si="407"/>
        <v>0</v>
      </c>
      <c r="K501" s="19"/>
      <c r="L501" s="16">
        <f t="shared" si="381"/>
        <v>0</v>
      </c>
      <c r="M501" s="16">
        <f t="shared" ca="1" si="382"/>
        <v>0</v>
      </c>
      <c r="N501" s="16">
        <f t="shared" si="383"/>
        <v>0</v>
      </c>
      <c r="O501" s="16">
        <f t="shared" si="376"/>
        <v>0</v>
      </c>
      <c r="P501" s="16">
        <f t="shared" si="377"/>
        <v>0</v>
      </c>
      <c r="Q501" s="16">
        <f t="shared" ca="1" si="384"/>
        <v>0</v>
      </c>
      <c r="R501">
        <f t="shared" si="385"/>
        <v>0</v>
      </c>
      <c r="S501" s="16">
        <f t="shared" si="386"/>
        <v>0</v>
      </c>
      <c r="T501" s="21">
        <f t="shared" si="387"/>
        <v>0</v>
      </c>
      <c r="U501" s="16">
        <f t="shared" ca="1" si="388"/>
        <v>0</v>
      </c>
      <c r="V501" s="21">
        <f t="shared" ca="1" si="389"/>
        <v>0</v>
      </c>
      <c r="W501" s="16"/>
      <c r="X501" s="16">
        <f t="shared" si="408"/>
        <v>0</v>
      </c>
      <c r="Y501" s="16">
        <f t="shared" si="375"/>
        <v>0</v>
      </c>
      <c r="Z501" s="19">
        <f t="shared" si="390"/>
        <v>0</v>
      </c>
      <c r="AA501" s="15">
        <f t="shared" si="409"/>
        <v>0</v>
      </c>
      <c r="AB501" s="15">
        <f t="shared" si="410"/>
        <v>0</v>
      </c>
      <c r="AC501" s="15">
        <f t="shared" si="411"/>
        <v>0</v>
      </c>
      <c r="AD501" s="15">
        <f t="shared" si="412"/>
        <v>0</v>
      </c>
      <c r="AE501" s="15">
        <f t="shared" si="413"/>
        <v>0</v>
      </c>
      <c r="AF501" s="19">
        <f t="shared" si="414"/>
        <v>0</v>
      </c>
      <c r="AG501" s="20">
        <f t="shared" si="415"/>
        <v>0</v>
      </c>
      <c r="AH501" s="20"/>
      <c r="AI501" s="16">
        <f t="shared" si="391"/>
        <v>0</v>
      </c>
      <c r="AJ501" s="16">
        <f t="shared" si="427"/>
        <v>0</v>
      </c>
      <c r="AK501" s="16">
        <f t="shared" si="416"/>
        <v>0</v>
      </c>
      <c r="AL501" s="16">
        <f t="shared" ca="1" si="417"/>
        <v>0</v>
      </c>
      <c r="AM501" s="17">
        <f ca="1">IF($F$13,OFFSET(product_specs!$I$5,MIN(10,saving_model!BD501),saving_model!$F$15),0)</f>
        <v>0</v>
      </c>
      <c r="AN501" s="16">
        <f t="shared" si="392"/>
        <v>0</v>
      </c>
      <c r="AO501" s="16">
        <f t="shared" si="426"/>
        <v>0</v>
      </c>
      <c r="AP501" s="16">
        <f t="shared" si="393"/>
        <v>0</v>
      </c>
      <c r="AQ501" s="16">
        <f t="shared" si="418"/>
        <v>0</v>
      </c>
      <c r="AR501" s="16">
        <f t="shared" si="419"/>
        <v>0</v>
      </c>
      <c r="AS501" s="15">
        <f t="shared" si="394"/>
        <v>0</v>
      </c>
      <c r="AT501" s="24">
        <f t="shared" si="395"/>
        <v>0</v>
      </c>
      <c r="AU501" s="15">
        <f t="shared" si="420"/>
        <v>0</v>
      </c>
      <c r="AV501" s="22">
        <f>return!Q485</f>
        <v>4.1478735703117664E-3</v>
      </c>
      <c r="AW501" s="7">
        <f t="shared" si="396"/>
        <v>1.4876296880618869</v>
      </c>
      <c r="AX501" s="7"/>
      <c r="AY501">
        <f t="shared" si="421"/>
        <v>0</v>
      </c>
      <c r="AZ501">
        <f t="shared" si="397"/>
        <v>0</v>
      </c>
      <c r="BA501">
        <f t="shared" si="398"/>
        <v>0</v>
      </c>
      <c r="BB501">
        <f t="shared" si="422"/>
        <v>0</v>
      </c>
      <c r="BD501">
        <f t="shared" si="399"/>
        <v>39</v>
      </c>
      <c r="BE501">
        <f t="shared" si="400"/>
        <v>5</v>
      </c>
      <c r="BF501">
        <f t="shared" si="423"/>
        <v>1.9210915515044391E-4</v>
      </c>
      <c r="BG501">
        <f>VLOOKUP(MIN(120,BH501),mortality!$B$4:$H$106,saving_model!BE501+2,FALSE)</f>
        <v>2.3028756297091162E-3</v>
      </c>
      <c r="BH501">
        <f t="shared" si="401"/>
        <v>59</v>
      </c>
      <c r="BI501" s="8">
        <f t="shared" si="424"/>
        <v>1.6821425527395739E-3</v>
      </c>
      <c r="BJ501" s="6">
        <f>VLOOKUP(saving_model!BD501,lapse!$B$4:$C$134,2,FALSE)</f>
        <v>0.02</v>
      </c>
      <c r="BL501">
        <f>discount_curve!K486</f>
        <v>0.60904349714315453</v>
      </c>
    </row>
    <row r="502" spans="1:64" x14ac:dyDescent="0.55000000000000004">
      <c r="A502">
        <f t="shared" si="425"/>
        <v>480</v>
      </c>
      <c r="B502" s="16">
        <f t="shared" ca="1" si="402"/>
        <v>0</v>
      </c>
      <c r="C502" s="16">
        <f t="shared" si="378"/>
        <v>0</v>
      </c>
      <c r="D502">
        <f t="shared" si="403"/>
        <v>0</v>
      </c>
      <c r="E502">
        <f t="shared" ca="1" si="404"/>
        <v>0</v>
      </c>
      <c r="F502" s="19">
        <f t="shared" si="405"/>
        <v>0</v>
      </c>
      <c r="G502">
        <f t="shared" si="379"/>
        <v>0</v>
      </c>
      <c r="H502">
        <f t="shared" si="380"/>
        <v>0</v>
      </c>
      <c r="I502" s="16">
        <f t="shared" si="406"/>
        <v>0</v>
      </c>
      <c r="J502" s="19">
        <f t="shared" si="407"/>
        <v>0</v>
      </c>
      <c r="K502" s="19"/>
      <c r="L502" s="16">
        <f t="shared" si="381"/>
        <v>0</v>
      </c>
      <c r="M502" s="16">
        <f t="shared" ca="1" si="382"/>
        <v>0</v>
      </c>
      <c r="N502" s="16">
        <f t="shared" si="383"/>
        <v>0</v>
      </c>
      <c r="O502" s="16">
        <f t="shared" si="376"/>
        <v>0</v>
      </c>
      <c r="P502" s="16">
        <f t="shared" si="377"/>
        <v>0</v>
      </c>
      <c r="Q502" s="16">
        <f t="shared" ca="1" si="384"/>
        <v>0</v>
      </c>
      <c r="R502">
        <f t="shared" si="385"/>
        <v>0</v>
      </c>
      <c r="S502" s="16">
        <f t="shared" si="386"/>
        <v>0</v>
      </c>
      <c r="T502" s="21">
        <f t="shared" si="387"/>
        <v>0</v>
      </c>
      <c r="U502" s="16">
        <f t="shared" ca="1" si="388"/>
        <v>0</v>
      </c>
      <c r="V502" s="21">
        <f t="shared" ca="1" si="389"/>
        <v>0</v>
      </c>
      <c r="W502" s="16"/>
      <c r="X502" s="16">
        <f t="shared" si="408"/>
        <v>0</v>
      </c>
      <c r="Y502" s="16">
        <f t="shared" si="375"/>
        <v>0</v>
      </c>
      <c r="Z502" s="19">
        <f t="shared" si="390"/>
        <v>0</v>
      </c>
      <c r="AA502" s="15">
        <f t="shared" si="409"/>
        <v>0</v>
      </c>
      <c r="AB502" s="15">
        <f t="shared" si="410"/>
        <v>0</v>
      </c>
      <c r="AC502" s="15">
        <f t="shared" si="411"/>
        <v>0</v>
      </c>
      <c r="AD502" s="15">
        <f t="shared" si="412"/>
        <v>0</v>
      </c>
      <c r="AE502" s="15">
        <f t="shared" si="413"/>
        <v>0</v>
      </c>
      <c r="AF502" s="19">
        <f t="shared" si="414"/>
        <v>0</v>
      </c>
      <c r="AG502" s="20">
        <f t="shared" si="415"/>
        <v>0</v>
      </c>
      <c r="AH502" s="20"/>
      <c r="AI502" s="16">
        <f t="shared" si="391"/>
        <v>0</v>
      </c>
      <c r="AJ502" s="16">
        <f t="shared" si="427"/>
        <v>0</v>
      </c>
      <c r="AK502" s="16">
        <f t="shared" si="416"/>
        <v>0</v>
      </c>
      <c r="AL502" s="16">
        <f t="shared" ca="1" si="417"/>
        <v>0</v>
      </c>
      <c r="AM502" s="17">
        <f ca="1">IF($F$13,OFFSET(product_specs!$I$5,MIN(10,saving_model!BD502),saving_model!$F$15),0)</f>
        <v>0</v>
      </c>
      <c r="AN502" s="16">
        <f t="shared" si="392"/>
        <v>0</v>
      </c>
      <c r="AO502" s="16">
        <f t="shared" si="426"/>
        <v>0</v>
      </c>
      <c r="AP502" s="16">
        <f t="shared" si="393"/>
        <v>0</v>
      </c>
      <c r="AQ502" s="16">
        <f t="shared" si="418"/>
        <v>0</v>
      </c>
      <c r="AR502" s="16">
        <f t="shared" si="419"/>
        <v>0</v>
      </c>
      <c r="AS502" s="15">
        <f t="shared" si="394"/>
        <v>0</v>
      </c>
      <c r="AT502" s="24">
        <f t="shared" si="395"/>
        <v>0</v>
      </c>
      <c r="AU502" s="15">
        <f t="shared" si="420"/>
        <v>0</v>
      </c>
      <c r="AV502" s="22">
        <f>return!Q486</f>
        <v>-5.9674165621518283E-3</v>
      </c>
      <c r="AW502" s="7">
        <f t="shared" si="396"/>
        <v>1.4888637335881671</v>
      </c>
      <c r="AX502" s="7"/>
      <c r="AY502">
        <f t="shared" si="421"/>
        <v>0</v>
      </c>
      <c r="AZ502">
        <f t="shared" si="397"/>
        <v>0</v>
      </c>
      <c r="BA502">
        <f t="shared" si="398"/>
        <v>0</v>
      </c>
      <c r="BB502">
        <f t="shared" si="422"/>
        <v>0</v>
      </c>
      <c r="BD502">
        <f t="shared" si="399"/>
        <v>40</v>
      </c>
      <c r="BE502">
        <f t="shared" si="400"/>
        <v>5</v>
      </c>
      <c r="BF502">
        <f t="shared" si="423"/>
        <v>2.0690076296325799E-4</v>
      </c>
      <c r="BG502">
        <f>VLOOKUP(MIN(120,BH502),mortality!$B$4:$H$106,saving_model!BE502+2,FALSE)</f>
        <v>2.4799857800929716E-3</v>
      </c>
      <c r="BH502">
        <f t="shared" si="401"/>
        <v>60</v>
      </c>
      <c r="BI502" s="8">
        <f t="shared" si="424"/>
        <v>1.6821425527395739E-3</v>
      </c>
      <c r="BJ502" s="6">
        <f>VLOOKUP(saving_model!BD502,lapse!$B$4:$C$134,2,FALSE)</f>
        <v>0.02</v>
      </c>
      <c r="BL502">
        <f>discount_curve!K487</f>
        <v>0.61058052969833954</v>
      </c>
    </row>
    <row r="503" spans="1:64" x14ac:dyDescent="0.55000000000000004">
      <c r="A503">
        <f t="shared" si="425"/>
        <v>481</v>
      </c>
      <c r="B503" s="16">
        <f t="shared" ca="1" si="402"/>
        <v>0</v>
      </c>
      <c r="C503" s="16">
        <f t="shared" si="378"/>
        <v>0</v>
      </c>
      <c r="D503">
        <f t="shared" si="403"/>
        <v>0</v>
      </c>
      <c r="E503">
        <f t="shared" ca="1" si="404"/>
        <v>0</v>
      </c>
      <c r="F503" s="19">
        <f t="shared" si="405"/>
        <v>0</v>
      </c>
      <c r="G503">
        <f t="shared" si="379"/>
        <v>0</v>
      </c>
      <c r="H503">
        <f t="shared" si="380"/>
        <v>0</v>
      </c>
      <c r="I503" s="16">
        <f t="shared" si="406"/>
        <v>0</v>
      </c>
      <c r="J503" s="19">
        <f t="shared" si="407"/>
        <v>0</v>
      </c>
      <c r="K503" s="19"/>
      <c r="L503" s="16">
        <f t="shared" si="381"/>
        <v>0</v>
      </c>
      <c r="M503" s="16">
        <f t="shared" ca="1" si="382"/>
        <v>0</v>
      </c>
      <c r="N503" s="16">
        <f t="shared" si="383"/>
        <v>0</v>
      </c>
      <c r="O503" s="16">
        <f t="shared" si="376"/>
        <v>0</v>
      </c>
      <c r="P503" s="16">
        <f t="shared" si="377"/>
        <v>0</v>
      </c>
      <c r="Q503" s="16">
        <f t="shared" ca="1" si="384"/>
        <v>0</v>
      </c>
      <c r="R503">
        <f t="shared" si="385"/>
        <v>0</v>
      </c>
      <c r="S503" s="16">
        <f t="shared" si="386"/>
        <v>0</v>
      </c>
      <c r="T503" s="21">
        <f t="shared" si="387"/>
        <v>0</v>
      </c>
      <c r="U503" s="16">
        <f t="shared" ca="1" si="388"/>
        <v>0</v>
      </c>
      <c r="V503" s="21">
        <f t="shared" ca="1" si="389"/>
        <v>0</v>
      </c>
      <c r="W503" s="16"/>
      <c r="X503" s="16">
        <f t="shared" si="408"/>
        <v>0</v>
      </c>
      <c r="Y503" s="16">
        <f t="shared" si="375"/>
        <v>0</v>
      </c>
      <c r="Z503" s="19">
        <f t="shared" si="390"/>
        <v>0</v>
      </c>
      <c r="AA503" s="15">
        <f t="shared" si="409"/>
        <v>0</v>
      </c>
      <c r="AB503" s="15">
        <f t="shared" si="410"/>
        <v>0</v>
      </c>
      <c r="AC503" s="15">
        <f t="shared" si="411"/>
        <v>0</v>
      </c>
      <c r="AD503" s="15">
        <f t="shared" si="412"/>
        <v>0</v>
      </c>
      <c r="AE503" s="15">
        <f t="shared" si="413"/>
        <v>0</v>
      </c>
      <c r="AF503" s="19">
        <f t="shared" si="414"/>
        <v>0</v>
      </c>
      <c r="AG503" s="20">
        <f t="shared" si="415"/>
        <v>0</v>
      </c>
      <c r="AH503" s="20"/>
      <c r="AI503" s="16">
        <f t="shared" si="391"/>
        <v>0</v>
      </c>
      <c r="AJ503" s="16">
        <f t="shared" si="427"/>
        <v>0</v>
      </c>
      <c r="AK503" s="16">
        <f t="shared" si="416"/>
        <v>0</v>
      </c>
      <c r="AL503" s="16">
        <f t="shared" ca="1" si="417"/>
        <v>0</v>
      </c>
      <c r="AM503" s="17">
        <f ca="1">IF($F$13,OFFSET(product_specs!$I$5,MIN(10,saving_model!BD503),saving_model!$F$15),0)</f>
        <v>0</v>
      </c>
      <c r="AN503" s="16">
        <f t="shared" si="392"/>
        <v>0</v>
      </c>
      <c r="AO503" s="16">
        <f t="shared" si="426"/>
        <v>0</v>
      </c>
      <c r="AP503" s="16">
        <f t="shared" si="393"/>
        <v>0</v>
      </c>
      <c r="AQ503" s="16">
        <f t="shared" si="418"/>
        <v>0</v>
      </c>
      <c r="AR503" s="16">
        <f t="shared" si="419"/>
        <v>0</v>
      </c>
      <c r="AS503" s="15">
        <f t="shared" si="394"/>
        <v>0</v>
      </c>
      <c r="AT503" s="24">
        <f t="shared" si="395"/>
        <v>0</v>
      </c>
      <c r="AU503" s="15">
        <f t="shared" si="420"/>
        <v>0</v>
      </c>
      <c r="AV503" s="22">
        <f>return!Q487</f>
        <v>-1.0837740271437579E-2</v>
      </c>
      <c r="AW503" s="7">
        <f t="shared" si="396"/>
        <v>1.4900988028022462</v>
      </c>
      <c r="AX503" s="7"/>
      <c r="AY503">
        <f t="shared" si="421"/>
        <v>0</v>
      </c>
      <c r="AZ503">
        <f t="shared" si="397"/>
        <v>0</v>
      </c>
      <c r="BA503">
        <f t="shared" si="398"/>
        <v>0</v>
      </c>
      <c r="BB503">
        <f t="shared" si="422"/>
        <v>0</v>
      </c>
      <c r="BD503">
        <f t="shared" si="399"/>
        <v>40</v>
      </c>
      <c r="BE503">
        <f t="shared" si="400"/>
        <v>5</v>
      </c>
      <c r="BF503">
        <f t="shared" si="423"/>
        <v>2.0690076296325799E-4</v>
      </c>
      <c r="BG503">
        <f>VLOOKUP(MIN(120,BH503),mortality!$B$4:$H$106,saving_model!BE503+2,FALSE)</f>
        <v>2.4799857800929716E-3</v>
      </c>
      <c r="BH503">
        <f t="shared" si="401"/>
        <v>60</v>
      </c>
      <c r="BI503" s="8">
        <f t="shared" si="424"/>
        <v>1.6821425527395739E-3</v>
      </c>
      <c r="BJ503" s="6">
        <f>VLOOKUP(saving_model!BD503,lapse!$B$4:$C$134,2,FALSE)</f>
        <v>0.02</v>
      </c>
      <c r="BL503">
        <f>discount_curve!K488</f>
        <v>0.60995329603933202</v>
      </c>
    </row>
    <row r="504" spans="1:64" x14ac:dyDescent="0.55000000000000004">
      <c r="A504">
        <f t="shared" si="425"/>
        <v>482</v>
      </c>
      <c r="B504" s="16">
        <f t="shared" ca="1" si="402"/>
        <v>0</v>
      </c>
      <c r="C504" s="16">
        <f t="shared" si="378"/>
        <v>0</v>
      </c>
      <c r="D504">
        <f t="shared" si="403"/>
        <v>0</v>
      </c>
      <c r="E504">
        <f t="shared" ca="1" si="404"/>
        <v>0</v>
      </c>
      <c r="F504" s="19">
        <f t="shared" si="405"/>
        <v>0</v>
      </c>
      <c r="G504">
        <f t="shared" si="379"/>
        <v>0</v>
      </c>
      <c r="H504">
        <f t="shared" si="380"/>
        <v>0</v>
      </c>
      <c r="I504" s="16">
        <f t="shared" si="406"/>
        <v>0</v>
      </c>
      <c r="J504" s="19">
        <f t="shared" si="407"/>
        <v>0</v>
      </c>
      <c r="K504" s="19"/>
      <c r="L504" s="16">
        <f t="shared" si="381"/>
        <v>0</v>
      </c>
      <c r="M504" s="16">
        <f t="shared" ca="1" si="382"/>
        <v>0</v>
      </c>
      <c r="N504" s="16">
        <f t="shared" si="383"/>
        <v>0</v>
      </c>
      <c r="O504" s="16">
        <f t="shared" si="376"/>
        <v>0</v>
      </c>
      <c r="P504" s="16">
        <f t="shared" si="377"/>
        <v>0</v>
      </c>
      <c r="Q504" s="16">
        <f t="shared" ca="1" si="384"/>
        <v>0</v>
      </c>
      <c r="R504">
        <f t="shared" si="385"/>
        <v>0</v>
      </c>
      <c r="S504" s="16">
        <f t="shared" si="386"/>
        <v>0</v>
      </c>
      <c r="T504" s="21">
        <f t="shared" si="387"/>
        <v>0</v>
      </c>
      <c r="U504" s="16">
        <f t="shared" ca="1" si="388"/>
        <v>0</v>
      </c>
      <c r="V504" s="21">
        <f t="shared" ca="1" si="389"/>
        <v>0</v>
      </c>
      <c r="W504" s="16"/>
      <c r="X504" s="16">
        <f t="shared" si="408"/>
        <v>0</v>
      </c>
      <c r="Y504" s="16">
        <f t="shared" si="375"/>
        <v>0</v>
      </c>
      <c r="Z504" s="19">
        <f t="shared" si="390"/>
        <v>0</v>
      </c>
      <c r="AA504" s="15">
        <f t="shared" si="409"/>
        <v>0</v>
      </c>
      <c r="AB504" s="15">
        <f t="shared" si="410"/>
        <v>0</v>
      </c>
      <c r="AC504" s="15">
        <f t="shared" si="411"/>
        <v>0</v>
      </c>
      <c r="AD504" s="15">
        <f t="shared" si="412"/>
        <v>0</v>
      </c>
      <c r="AE504" s="15">
        <f t="shared" si="413"/>
        <v>0</v>
      </c>
      <c r="AF504" s="19">
        <f t="shared" si="414"/>
        <v>0</v>
      </c>
      <c r="AG504" s="20">
        <f t="shared" si="415"/>
        <v>0</v>
      </c>
      <c r="AH504" s="20"/>
      <c r="AI504" s="16">
        <f t="shared" si="391"/>
        <v>0</v>
      </c>
      <c r="AJ504" s="16">
        <f t="shared" si="427"/>
        <v>0</v>
      </c>
      <c r="AK504" s="16">
        <f t="shared" si="416"/>
        <v>0</v>
      </c>
      <c r="AL504" s="16">
        <f t="shared" ca="1" si="417"/>
        <v>0</v>
      </c>
      <c r="AM504" s="17">
        <f ca="1">IF($F$13,OFFSET(product_specs!$I$5,MIN(10,saving_model!BD504),saving_model!$F$15),0)</f>
        <v>0</v>
      </c>
      <c r="AN504" s="16">
        <f t="shared" si="392"/>
        <v>0</v>
      </c>
      <c r="AO504" s="16">
        <f t="shared" si="426"/>
        <v>0</v>
      </c>
      <c r="AP504" s="16">
        <f t="shared" si="393"/>
        <v>0</v>
      </c>
      <c r="AQ504" s="16">
        <f t="shared" si="418"/>
        <v>0</v>
      </c>
      <c r="AR504" s="16">
        <f t="shared" si="419"/>
        <v>0</v>
      </c>
      <c r="AS504" s="15">
        <f t="shared" si="394"/>
        <v>0</v>
      </c>
      <c r="AT504" s="24">
        <f t="shared" si="395"/>
        <v>0</v>
      </c>
      <c r="AU504" s="15">
        <f t="shared" si="420"/>
        <v>0</v>
      </c>
      <c r="AV504" s="22">
        <f>return!Q488</f>
        <v>6.1562463676199108E-3</v>
      </c>
      <c r="AW504" s="7">
        <f t="shared" si="396"/>
        <v>1.4913348965533122</v>
      </c>
      <c r="AX504" s="7"/>
      <c r="AY504">
        <f t="shared" si="421"/>
        <v>0</v>
      </c>
      <c r="AZ504">
        <f t="shared" si="397"/>
        <v>0</v>
      </c>
      <c r="BA504">
        <f t="shared" si="398"/>
        <v>0</v>
      </c>
      <c r="BB504">
        <f t="shared" si="422"/>
        <v>0</v>
      </c>
      <c r="BD504">
        <f t="shared" si="399"/>
        <v>40</v>
      </c>
      <c r="BE504">
        <f t="shared" si="400"/>
        <v>5</v>
      </c>
      <c r="BF504">
        <f t="shared" si="423"/>
        <v>2.0690076296325799E-4</v>
      </c>
      <c r="BG504">
        <f>VLOOKUP(MIN(120,BH504),mortality!$B$4:$H$106,saving_model!BE504+2,FALSE)</f>
        <v>2.4799857800929716E-3</v>
      </c>
      <c r="BH504">
        <f t="shared" si="401"/>
        <v>60</v>
      </c>
      <c r="BI504" s="8">
        <f t="shared" si="424"/>
        <v>1.6821425527395739E-3</v>
      </c>
      <c r="BJ504" s="6">
        <f>VLOOKUP(saving_model!BD504,lapse!$B$4:$C$134,2,FALSE)</f>
        <v>0.02</v>
      </c>
      <c r="BL504">
        <f>discount_curve!K489</f>
        <v>0.6093267067213145</v>
      </c>
    </row>
    <row r="505" spans="1:64" x14ac:dyDescent="0.55000000000000004">
      <c r="A505">
        <f t="shared" si="425"/>
        <v>483</v>
      </c>
      <c r="B505" s="16">
        <f t="shared" ca="1" si="402"/>
        <v>0</v>
      </c>
      <c r="C505" s="16">
        <f t="shared" si="378"/>
        <v>0</v>
      </c>
      <c r="D505">
        <f t="shared" si="403"/>
        <v>0</v>
      </c>
      <c r="E505">
        <f t="shared" ca="1" si="404"/>
        <v>0</v>
      </c>
      <c r="F505" s="19">
        <f t="shared" si="405"/>
        <v>0</v>
      </c>
      <c r="G505">
        <f t="shared" si="379"/>
        <v>0</v>
      </c>
      <c r="H505">
        <f t="shared" si="380"/>
        <v>0</v>
      </c>
      <c r="I505" s="16">
        <f t="shared" si="406"/>
        <v>0</v>
      </c>
      <c r="J505" s="19">
        <f t="shared" si="407"/>
        <v>0</v>
      </c>
      <c r="K505" s="19"/>
      <c r="L505" s="16">
        <f t="shared" si="381"/>
        <v>0</v>
      </c>
      <c r="M505" s="16">
        <f t="shared" ca="1" si="382"/>
        <v>0</v>
      </c>
      <c r="N505" s="16">
        <f t="shared" si="383"/>
        <v>0</v>
      </c>
      <c r="O505" s="16">
        <f t="shared" si="376"/>
        <v>0</v>
      </c>
      <c r="P505" s="16">
        <f t="shared" si="377"/>
        <v>0</v>
      </c>
      <c r="Q505" s="16">
        <f t="shared" ca="1" si="384"/>
        <v>0</v>
      </c>
      <c r="R505">
        <f t="shared" si="385"/>
        <v>0</v>
      </c>
      <c r="S505" s="16">
        <f t="shared" si="386"/>
        <v>0</v>
      </c>
      <c r="T505" s="21">
        <f t="shared" si="387"/>
        <v>0</v>
      </c>
      <c r="U505" s="16">
        <f t="shared" ca="1" si="388"/>
        <v>0</v>
      </c>
      <c r="V505" s="21">
        <f t="shared" ca="1" si="389"/>
        <v>0</v>
      </c>
      <c r="W505" s="16"/>
      <c r="X505" s="16">
        <f t="shared" si="408"/>
        <v>0</v>
      </c>
      <c r="Y505" s="16">
        <f t="shared" si="375"/>
        <v>0</v>
      </c>
      <c r="Z505" s="19">
        <f t="shared" si="390"/>
        <v>0</v>
      </c>
      <c r="AA505" s="15">
        <f t="shared" si="409"/>
        <v>0</v>
      </c>
      <c r="AB505" s="15">
        <f t="shared" si="410"/>
        <v>0</v>
      </c>
      <c r="AC505" s="15">
        <f t="shared" si="411"/>
        <v>0</v>
      </c>
      <c r="AD505" s="15">
        <f t="shared" si="412"/>
        <v>0</v>
      </c>
      <c r="AE505" s="15">
        <f t="shared" si="413"/>
        <v>0</v>
      </c>
      <c r="AF505" s="19">
        <f t="shared" si="414"/>
        <v>0</v>
      </c>
      <c r="AG505" s="20">
        <f t="shared" si="415"/>
        <v>0</v>
      </c>
      <c r="AH505" s="20"/>
      <c r="AI505" s="16">
        <f t="shared" si="391"/>
        <v>0</v>
      </c>
      <c r="AJ505" s="16">
        <f t="shared" si="427"/>
        <v>0</v>
      </c>
      <c r="AK505" s="16">
        <f t="shared" si="416"/>
        <v>0</v>
      </c>
      <c r="AL505" s="16">
        <f t="shared" ca="1" si="417"/>
        <v>0</v>
      </c>
      <c r="AM505" s="17">
        <f ca="1">IF($F$13,OFFSET(product_specs!$I$5,MIN(10,saving_model!BD505),saving_model!$F$15),0)</f>
        <v>0</v>
      </c>
      <c r="AN505" s="16">
        <f t="shared" si="392"/>
        <v>0</v>
      </c>
      <c r="AO505" s="16">
        <f t="shared" si="426"/>
        <v>0</v>
      </c>
      <c r="AP505" s="16">
        <f t="shared" si="393"/>
        <v>0</v>
      </c>
      <c r="AQ505" s="16">
        <f t="shared" si="418"/>
        <v>0</v>
      </c>
      <c r="AR505" s="16">
        <f t="shared" si="419"/>
        <v>0</v>
      </c>
      <c r="AS505" s="15">
        <f t="shared" si="394"/>
        <v>0</v>
      </c>
      <c r="AT505" s="24">
        <f t="shared" si="395"/>
        <v>0</v>
      </c>
      <c r="AU505" s="15">
        <f t="shared" si="420"/>
        <v>0</v>
      </c>
      <c r="AV505" s="22">
        <f>return!Q489</f>
        <v>-6.6051447441518585E-3</v>
      </c>
      <c r="AW505" s="7">
        <f t="shared" si="396"/>
        <v>1.4925720156912576</v>
      </c>
      <c r="AX505" s="7"/>
      <c r="AY505">
        <f t="shared" si="421"/>
        <v>0</v>
      </c>
      <c r="AZ505">
        <f t="shared" si="397"/>
        <v>0</v>
      </c>
      <c r="BA505">
        <f t="shared" si="398"/>
        <v>0</v>
      </c>
      <c r="BB505">
        <f t="shared" si="422"/>
        <v>0</v>
      </c>
      <c r="BD505">
        <f t="shared" si="399"/>
        <v>40</v>
      </c>
      <c r="BE505">
        <f t="shared" si="400"/>
        <v>5</v>
      </c>
      <c r="BF505">
        <f t="shared" si="423"/>
        <v>2.0690076296325799E-4</v>
      </c>
      <c r="BG505">
        <f>VLOOKUP(MIN(120,BH505),mortality!$B$4:$H$106,saving_model!BE505+2,FALSE)</f>
        <v>2.4799857800929716E-3</v>
      </c>
      <c r="BH505">
        <f t="shared" si="401"/>
        <v>60</v>
      </c>
      <c r="BI505" s="8">
        <f t="shared" si="424"/>
        <v>1.6821425527395739E-3</v>
      </c>
      <c r="BJ505" s="6">
        <f>VLOOKUP(saving_model!BD505,lapse!$B$4:$C$134,2,FALSE)</f>
        <v>0.02</v>
      </c>
      <c r="BL505">
        <f>discount_curve!K490</f>
        <v>0.60870076108237214</v>
      </c>
    </row>
    <row r="506" spans="1:64" x14ac:dyDescent="0.55000000000000004">
      <c r="A506">
        <f t="shared" si="425"/>
        <v>484</v>
      </c>
      <c r="B506" s="16">
        <f t="shared" ca="1" si="402"/>
        <v>0</v>
      </c>
      <c r="C506" s="16">
        <f t="shared" si="378"/>
        <v>0</v>
      </c>
      <c r="D506">
        <f t="shared" si="403"/>
        <v>0</v>
      </c>
      <c r="E506">
        <f t="shared" ca="1" si="404"/>
        <v>0</v>
      </c>
      <c r="F506" s="19">
        <f t="shared" si="405"/>
        <v>0</v>
      </c>
      <c r="G506">
        <f t="shared" si="379"/>
        <v>0</v>
      </c>
      <c r="H506">
        <f t="shared" si="380"/>
        <v>0</v>
      </c>
      <c r="I506" s="16">
        <f t="shared" si="406"/>
        <v>0</v>
      </c>
      <c r="J506" s="19">
        <f t="shared" si="407"/>
        <v>0</v>
      </c>
      <c r="K506" s="19"/>
      <c r="L506" s="16">
        <f t="shared" si="381"/>
        <v>0</v>
      </c>
      <c r="M506" s="16">
        <f t="shared" ca="1" si="382"/>
        <v>0</v>
      </c>
      <c r="N506" s="16">
        <f t="shared" si="383"/>
        <v>0</v>
      </c>
      <c r="O506" s="16">
        <f t="shared" si="376"/>
        <v>0</v>
      </c>
      <c r="P506" s="16">
        <f t="shared" si="377"/>
        <v>0</v>
      </c>
      <c r="Q506" s="16">
        <f t="shared" ca="1" si="384"/>
        <v>0</v>
      </c>
      <c r="R506">
        <f t="shared" si="385"/>
        <v>0</v>
      </c>
      <c r="S506" s="16">
        <f t="shared" si="386"/>
        <v>0</v>
      </c>
      <c r="T506" s="21">
        <f t="shared" si="387"/>
        <v>0</v>
      </c>
      <c r="U506" s="16">
        <f t="shared" ca="1" si="388"/>
        <v>0</v>
      </c>
      <c r="V506" s="21">
        <f t="shared" ca="1" si="389"/>
        <v>0</v>
      </c>
      <c r="W506" s="16"/>
      <c r="X506" s="16">
        <f t="shared" si="408"/>
        <v>0</v>
      </c>
      <c r="Y506" s="16">
        <f t="shared" si="375"/>
        <v>0</v>
      </c>
      <c r="Z506" s="19">
        <f t="shared" si="390"/>
        <v>0</v>
      </c>
      <c r="AA506" s="15">
        <f t="shared" si="409"/>
        <v>0</v>
      </c>
      <c r="AB506" s="15">
        <f t="shared" si="410"/>
        <v>0</v>
      </c>
      <c r="AC506" s="15">
        <f t="shared" si="411"/>
        <v>0</v>
      </c>
      <c r="AD506" s="15">
        <f t="shared" si="412"/>
        <v>0</v>
      </c>
      <c r="AE506" s="15">
        <f t="shared" si="413"/>
        <v>0</v>
      </c>
      <c r="AF506" s="19">
        <f t="shared" si="414"/>
        <v>0</v>
      </c>
      <c r="AG506" s="20">
        <f t="shared" si="415"/>
        <v>0</v>
      </c>
      <c r="AH506" s="20"/>
      <c r="AI506" s="16">
        <f t="shared" si="391"/>
        <v>0</v>
      </c>
      <c r="AJ506" s="16">
        <f t="shared" si="427"/>
        <v>0</v>
      </c>
      <c r="AK506" s="16">
        <f t="shared" si="416"/>
        <v>0</v>
      </c>
      <c r="AL506" s="16">
        <f t="shared" ca="1" si="417"/>
        <v>0</v>
      </c>
      <c r="AM506" s="17">
        <f ca="1">IF($F$13,OFFSET(product_specs!$I$5,MIN(10,saving_model!BD506),saving_model!$F$15),0)</f>
        <v>0</v>
      </c>
      <c r="AN506" s="16">
        <f t="shared" si="392"/>
        <v>0</v>
      </c>
      <c r="AO506" s="16">
        <f t="shared" si="426"/>
        <v>0</v>
      </c>
      <c r="AP506" s="16">
        <f t="shared" si="393"/>
        <v>0</v>
      </c>
      <c r="AQ506" s="16">
        <f t="shared" si="418"/>
        <v>0</v>
      </c>
      <c r="AR506" s="16">
        <f t="shared" si="419"/>
        <v>0</v>
      </c>
      <c r="AS506" s="15">
        <f t="shared" si="394"/>
        <v>0</v>
      </c>
      <c r="AT506" s="24">
        <f t="shared" si="395"/>
        <v>0</v>
      </c>
      <c r="AU506" s="15">
        <f t="shared" si="420"/>
        <v>0</v>
      </c>
      <c r="AV506" s="22">
        <f>return!Q490</f>
        <v>-2.5213768546562543E-3</v>
      </c>
      <c r="AW506" s="7">
        <f t="shared" si="396"/>
        <v>1.4938101610666801</v>
      </c>
      <c r="AX506" s="7"/>
      <c r="AY506">
        <f t="shared" si="421"/>
        <v>0</v>
      </c>
      <c r="AZ506">
        <f t="shared" si="397"/>
        <v>0</v>
      </c>
      <c r="BA506">
        <f t="shared" si="398"/>
        <v>0</v>
      </c>
      <c r="BB506">
        <f t="shared" si="422"/>
        <v>0</v>
      </c>
      <c r="BD506">
        <f t="shared" si="399"/>
        <v>40</v>
      </c>
      <c r="BE506">
        <f t="shared" si="400"/>
        <v>5</v>
      </c>
      <c r="BF506">
        <f t="shared" si="423"/>
        <v>2.0690076296325799E-4</v>
      </c>
      <c r="BG506">
        <f>VLOOKUP(MIN(120,BH506),mortality!$B$4:$H$106,saving_model!BE506+2,FALSE)</f>
        <v>2.4799857800929716E-3</v>
      </c>
      <c r="BH506">
        <f t="shared" si="401"/>
        <v>60</v>
      </c>
      <c r="BI506" s="8">
        <f t="shared" si="424"/>
        <v>1.6821425527395739E-3</v>
      </c>
      <c r="BJ506" s="6">
        <f>VLOOKUP(saving_model!BD506,lapse!$B$4:$C$134,2,FALSE)</f>
        <v>0.02</v>
      </c>
      <c r="BL506">
        <f>discount_curve!K491</f>
        <v>0.60807545846126987</v>
      </c>
    </row>
    <row r="507" spans="1:64" x14ac:dyDescent="0.55000000000000004">
      <c r="A507">
        <f t="shared" si="425"/>
        <v>485</v>
      </c>
      <c r="B507" s="16">
        <f t="shared" ca="1" si="402"/>
        <v>0</v>
      </c>
      <c r="C507" s="16">
        <f t="shared" si="378"/>
        <v>0</v>
      </c>
      <c r="D507">
        <f t="shared" si="403"/>
        <v>0</v>
      </c>
      <c r="E507">
        <f t="shared" ca="1" si="404"/>
        <v>0</v>
      </c>
      <c r="F507" s="19">
        <f t="shared" si="405"/>
        <v>0</v>
      </c>
      <c r="G507">
        <f t="shared" si="379"/>
        <v>0</v>
      </c>
      <c r="H507">
        <f t="shared" si="380"/>
        <v>0</v>
      </c>
      <c r="I507" s="16">
        <f t="shared" si="406"/>
        <v>0</v>
      </c>
      <c r="J507" s="19">
        <f t="shared" si="407"/>
        <v>0</v>
      </c>
      <c r="K507" s="19"/>
      <c r="L507" s="16">
        <f t="shared" si="381"/>
        <v>0</v>
      </c>
      <c r="M507" s="16">
        <f t="shared" ca="1" si="382"/>
        <v>0</v>
      </c>
      <c r="N507" s="16">
        <f t="shared" si="383"/>
        <v>0</v>
      </c>
      <c r="O507" s="16">
        <f t="shared" si="376"/>
        <v>0</v>
      </c>
      <c r="P507" s="16">
        <f t="shared" si="377"/>
        <v>0</v>
      </c>
      <c r="Q507" s="16">
        <f t="shared" ca="1" si="384"/>
        <v>0</v>
      </c>
      <c r="R507">
        <f t="shared" si="385"/>
        <v>0</v>
      </c>
      <c r="S507" s="16">
        <f t="shared" si="386"/>
        <v>0</v>
      </c>
      <c r="T507" s="21">
        <f t="shared" si="387"/>
        <v>0</v>
      </c>
      <c r="U507" s="16">
        <f t="shared" ca="1" si="388"/>
        <v>0</v>
      </c>
      <c r="V507" s="21">
        <f t="shared" ca="1" si="389"/>
        <v>0</v>
      </c>
      <c r="W507" s="16"/>
      <c r="X507" s="16">
        <f t="shared" si="408"/>
        <v>0</v>
      </c>
      <c r="Y507" s="16">
        <f t="shared" si="375"/>
        <v>0</v>
      </c>
      <c r="Z507" s="19">
        <f t="shared" si="390"/>
        <v>0</v>
      </c>
      <c r="AA507" s="15">
        <f t="shared" si="409"/>
        <v>0</v>
      </c>
      <c r="AB507" s="15">
        <f t="shared" si="410"/>
        <v>0</v>
      </c>
      <c r="AC507" s="15">
        <f t="shared" si="411"/>
        <v>0</v>
      </c>
      <c r="AD507" s="15">
        <f t="shared" si="412"/>
        <v>0</v>
      </c>
      <c r="AE507" s="15">
        <f t="shared" si="413"/>
        <v>0</v>
      </c>
      <c r="AF507" s="19">
        <f t="shared" si="414"/>
        <v>0</v>
      </c>
      <c r="AG507" s="20">
        <f t="shared" si="415"/>
        <v>0</v>
      </c>
      <c r="AH507" s="20"/>
      <c r="AI507" s="16">
        <f t="shared" si="391"/>
        <v>0</v>
      </c>
      <c r="AJ507" s="16">
        <f t="shared" si="427"/>
        <v>0</v>
      </c>
      <c r="AK507" s="16">
        <f t="shared" si="416"/>
        <v>0</v>
      </c>
      <c r="AL507" s="16">
        <f t="shared" ca="1" si="417"/>
        <v>0</v>
      </c>
      <c r="AM507" s="17">
        <f ca="1">IF($F$13,OFFSET(product_specs!$I$5,MIN(10,saving_model!BD507),saving_model!$F$15),0)</f>
        <v>0</v>
      </c>
      <c r="AN507" s="16">
        <f t="shared" si="392"/>
        <v>0</v>
      </c>
      <c r="AO507" s="16">
        <f t="shared" si="426"/>
        <v>0</v>
      </c>
      <c r="AP507" s="16">
        <f t="shared" si="393"/>
        <v>0</v>
      </c>
      <c r="AQ507" s="16">
        <f t="shared" si="418"/>
        <v>0</v>
      </c>
      <c r="AR507" s="16">
        <f t="shared" si="419"/>
        <v>0</v>
      </c>
      <c r="AS507" s="15">
        <f t="shared" si="394"/>
        <v>0</v>
      </c>
      <c r="AT507" s="24">
        <f t="shared" si="395"/>
        <v>0</v>
      </c>
      <c r="AU507" s="15">
        <f t="shared" si="420"/>
        <v>0</v>
      </c>
      <c r="AV507" s="22">
        <f>return!Q491</f>
        <v>1.0417889008558223E-3</v>
      </c>
      <c r="AW507" s="7">
        <f t="shared" si="396"/>
        <v>1.4950493335308825</v>
      </c>
      <c r="AX507" s="7"/>
      <c r="AY507">
        <f t="shared" si="421"/>
        <v>0</v>
      </c>
      <c r="AZ507">
        <f t="shared" si="397"/>
        <v>0</v>
      </c>
      <c r="BA507">
        <f t="shared" si="398"/>
        <v>0</v>
      </c>
      <c r="BB507">
        <f t="shared" si="422"/>
        <v>0</v>
      </c>
      <c r="BD507">
        <f t="shared" si="399"/>
        <v>40</v>
      </c>
      <c r="BE507">
        <f t="shared" si="400"/>
        <v>5</v>
      </c>
      <c r="BF507">
        <f t="shared" si="423"/>
        <v>2.0690076296325799E-4</v>
      </c>
      <c r="BG507">
        <f>VLOOKUP(MIN(120,BH507),mortality!$B$4:$H$106,saving_model!BE507+2,FALSE)</f>
        <v>2.4799857800929716E-3</v>
      </c>
      <c r="BH507">
        <f t="shared" si="401"/>
        <v>60</v>
      </c>
      <c r="BI507" s="8">
        <f t="shared" si="424"/>
        <v>1.6821425527395739E-3</v>
      </c>
      <c r="BJ507" s="6">
        <f>VLOOKUP(saving_model!BD507,lapse!$B$4:$C$134,2,FALSE)</f>
        <v>0.02</v>
      </c>
      <c r="BL507">
        <f>discount_curve!K492</f>
        <v>0.60745079819745207</v>
      </c>
    </row>
    <row r="508" spans="1:64" x14ac:dyDescent="0.55000000000000004">
      <c r="A508">
        <f t="shared" si="425"/>
        <v>486</v>
      </c>
      <c r="B508" s="16">
        <f t="shared" ca="1" si="402"/>
        <v>0</v>
      </c>
      <c r="C508" s="16">
        <f t="shared" si="378"/>
        <v>0</v>
      </c>
      <c r="D508">
        <f t="shared" si="403"/>
        <v>0</v>
      </c>
      <c r="E508">
        <f t="shared" ca="1" si="404"/>
        <v>0</v>
      </c>
      <c r="F508" s="19">
        <f t="shared" si="405"/>
        <v>0</v>
      </c>
      <c r="G508">
        <f t="shared" si="379"/>
        <v>0</v>
      </c>
      <c r="H508">
        <f t="shared" si="380"/>
        <v>0</v>
      </c>
      <c r="I508" s="16">
        <f t="shared" si="406"/>
        <v>0</v>
      </c>
      <c r="J508" s="19">
        <f t="shared" si="407"/>
        <v>0</v>
      </c>
      <c r="K508" s="19"/>
      <c r="L508" s="16">
        <f t="shared" si="381"/>
        <v>0</v>
      </c>
      <c r="M508" s="16">
        <f t="shared" ca="1" si="382"/>
        <v>0</v>
      </c>
      <c r="N508" s="16">
        <f t="shared" si="383"/>
        <v>0</v>
      </c>
      <c r="O508" s="16">
        <f t="shared" si="376"/>
        <v>0</v>
      </c>
      <c r="P508" s="16">
        <f t="shared" si="377"/>
        <v>0</v>
      </c>
      <c r="Q508" s="16">
        <f t="shared" ca="1" si="384"/>
        <v>0</v>
      </c>
      <c r="R508">
        <f t="shared" si="385"/>
        <v>0</v>
      </c>
      <c r="S508" s="16">
        <f t="shared" si="386"/>
        <v>0</v>
      </c>
      <c r="T508" s="21">
        <f t="shared" si="387"/>
        <v>0</v>
      </c>
      <c r="U508" s="16">
        <f t="shared" ca="1" si="388"/>
        <v>0</v>
      </c>
      <c r="V508" s="21">
        <f t="shared" ca="1" si="389"/>
        <v>0</v>
      </c>
      <c r="W508" s="16"/>
      <c r="X508" s="16">
        <f t="shared" si="408"/>
        <v>0</v>
      </c>
      <c r="Y508" s="16">
        <f t="shared" si="375"/>
        <v>0</v>
      </c>
      <c r="Z508" s="19">
        <f t="shared" si="390"/>
        <v>0</v>
      </c>
      <c r="AA508" s="15">
        <f t="shared" si="409"/>
        <v>0</v>
      </c>
      <c r="AB508" s="15">
        <f t="shared" si="410"/>
        <v>0</v>
      </c>
      <c r="AC508" s="15">
        <f t="shared" si="411"/>
        <v>0</v>
      </c>
      <c r="AD508" s="15">
        <f t="shared" si="412"/>
        <v>0</v>
      </c>
      <c r="AE508" s="15">
        <f t="shared" si="413"/>
        <v>0</v>
      </c>
      <c r="AF508" s="19">
        <f t="shared" si="414"/>
        <v>0</v>
      </c>
      <c r="AG508" s="20">
        <f t="shared" si="415"/>
        <v>0</v>
      </c>
      <c r="AH508" s="20"/>
      <c r="AI508" s="16">
        <f t="shared" si="391"/>
        <v>0</v>
      </c>
      <c r="AJ508" s="16">
        <f t="shared" si="427"/>
        <v>0</v>
      </c>
      <c r="AK508" s="16">
        <f t="shared" si="416"/>
        <v>0</v>
      </c>
      <c r="AL508" s="16">
        <f t="shared" ca="1" si="417"/>
        <v>0</v>
      </c>
      <c r="AM508" s="17">
        <f ca="1">IF($F$13,OFFSET(product_specs!$I$5,MIN(10,saving_model!BD508),saving_model!$F$15),0)</f>
        <v>0</v>
      </c>
      <c r="AN508" s="16">
        <f t="shared" si="392"/>
        <v>0</v>
      </c>
      <c r="AO508" s="16">
        <f t="shared" si="426"/>
        <v>0</v>
      </c>
      <c r="AP508" s="16">
        <f t="shared" si="393"/>
        <v>0</v>
      </c>
      <c r="AQ508" s="16">
        <f t="shared" si="418"/>
        <v>0</v>
      </c>
      <c r="AR508" s="16">
        <f t="shared" si="419"/>
        <v>0</v>
      </c>
      <c r="AS508" s="15">
        <f t="shared" si="394"/>
        <v>0</v>
      </c>
      <c r="AT508" s="24">
        <f t="shared" si="395"/>
        <v>0</v>
      </c>
      <c r="AU508" s="15">
        <f t="shared" si="420"/>
        <v>0</v>
      </c>
      <c r="AV508" s="22">
        <f>return!Q492</f>
        <v>-3.6326832059934144E-3</v>
      </c>
      <c r="AW508" s="7">
        <f t="shared" si="396"/>
        <v>1.4962895339358742</v>
      </c>
      <c r="AX508" s="7"/>
      <c r="AY508">
        <f t="shared" si="421"/>
        <v>0</v>
      </c>
      <c r="AZ508">
        <f t="shared" si="397"/>
        <v>0</v>
      </c>
      <c r="BA508">
        <f t="shared" si="398"/>
        <v>0</v>
      </c>
      <c r="BB508">
        <f t="shared" si="422"/>
        <v>0</v>
      </c>
      <c r="BD508">
        <f t="shared" si="399"/>
        <v>40</v>
      </c>
      <c r="BE508">
        <f t="shared" si="400"/>
        <v>5</v>
      </c>
      <c r="BF508">
        <f t="shared" si="423"/>
        <v>2.0690076296325799E-4</v>
      </c>
      <c r="BG508">
        <f>VLOOKUP(MIN(120,BH508),mortality!$B$4:$H$106,saving_model!BE508+2,FALSE)</f>
        <v>2.4799857800929716E-3</v>
      </c>
      <c r="BH508">
        <f t="shared" si="401"/>
        <v>60</v>
      </c>
      <c r="BI508" s="8">
        <f t="shared" si="424"/>
        <v>1.6821425527395739E-3</v>
      </c>
      <c r="BJ508" s="6">
        <f>VLOOKUP(saving_model!BD508,lapse!$B$4:$C$134,2,FALSE)</f>
        <v>0.02</v>
      </c>
      <c r="BL508">
        <f>discount_curve!K493</f>
        <v>0.60682677963104159</v>
      </c>
    </row>
    <row r="509" spans="1:64" x14ac:dyDescent="0.55000000000000004">
      <c r="A509">
        <f t="shared" si="425"/>
        <v>487</v>
      </c>
      <c r="B509" s="16">
        <f t="shared" ca="1" si="402"/>
        <v>0</v>
      </c>
      <c r="C509" s="16">
        <f t="shared" si="378"/>
        <v>0</v>
      </c>
      <c r="D509">
        <f t="shared" si="403"/>
        <v>0</v>
      </c>
      <c r="E509">
        <f t="shared" ca="1" si="404"/>
        <v>0</v>
      </c>
      <c r="F509" s="19">
        <f t="shared" si="405"/>
        <v>0</v>
      </c>
      <c r="G509">
        <f t="shared" si="379"/>
        <v>0</v>
      </c>
      <c r="H509">
        <f t="shared" si="380"/>
        <v>0</v>
      </c>
      <c r="I509" s="16">
        <f t="shared" si="406"/>
        <v>0</v>
      </c>
      <c r="J509" s="19">
        <f t="shared" si="407"/>
        <v>0</v>
      </c>
      <c r="K509" s="19"/>
      <c r="L509" s="16">
        <f t="shared" si="381"/>
        <v>0</v>
      </c>
      <c r="M509" s="16">
        <f t="shared" ca="1" si="382"/>
        <v>0</v>
      </c>
      <c r="N509" s="16">
        <f t="shared" si="383"/>
        <v>0</v>
      </c>
      <c r="O509" s="16">
        <f t="shared" si="376"/>
        <v>0</v>
      </c>
      <c r="P509" s="16">
        <f t="shared" si="377"/>
        <v>0</v>
      </c>
      <c r="Q509" s="16">
        <f t="shared" ca="1" si="384"/>
        <v>0</v>
      </c>
      <c r="R509">
        <f t="shared" si="385"/>
        <v>0</v>
      </c>
      <c r="S509" s="16">
        <f t="shared" si="386"/>
        <v>0</v>
      </c>
      <c r="T509" s="21">
        <f t="shared" si="387"/>
        <v>0</v>
      </c>
      <c r="U509" s="16">
        <f t="shared" ca="1" si="388"/>
        <v>0</v>
      </c>
      <c r="V509" s="21">
        <f t="shared" ca="1" si="389"/>
        <v>0</v>
      </c>
      <c r="W509" s="16"/>
      <c r="X509" s="16">
        <f t="shared" si="408"/>
        <v>0</v>
      </c>
      <c r="Y509" s="16">
        <f t="shared" si="375"/>
        <v>0</v>
      </c>
      <c r="Z509" s="19">
        <f t="shared" si="390"/>
        <v>0</v>
      </c>
      <c r="AA509" s="15">
        <f t="shared" si="409"/>
        <v>0</v>
      </c>
      <c r="AB509" s="15">
        <f t="shared" si="410"/>
        <v>0</v>
      </c>
      <c r="AC509" s="15">
        <f t="shared" si="411"/>
        <v>0</v>
      </c>
      <c r="AD509" s="15">
        <f t="shared" si="412"/>
        <v>0</v>
      </c>
      <c r="AE509" s="15">
        <f t="shared" si="413"/>
        <v>0</v>
      </c>
      <c r="AF509" s="19">
        <f t="shared" si="414"/>
        <v>0</v>
      </c>
      <c r="AG509" s="20">
        <f t="shared" si="415"/>
        <v>0</v>
      </c>
      <c r="AH509" s="20"/>
      <c r="AI509" s="16">
        <f t="shared" si="391"/>
        <v>0</v>
      </c>
      <c r="AJ509" s="16">
        <f t="shared" si="427"/>
        <v>0</v>
      </c>
      <c r="AK509" s="16">
        <f t="shared" si="416"/>
        <v>0</v>
      </c>
      <c r="AL509" s="16">
        <f t="shared" ca="1" si="417"/>
        <v>0</v>
      </c>
      <c r="AM509" s="17">
        <f ca="1">IF($F$13,OFFSET(product_specs!$I$5,MIN(10,saving_model!BD509),saving_model!$F$15),0)</f>
        <v>0</v>
      </c>
      <c r="AN509" s="16">
        <f t="shared" si="392"/>
        <v>0</v>
      </c>
      <c r="AO509" s="16">
        <f t="shared" si="426"/>
        <v>0</v>
      </c>
      <c r="AP509" s="16">
        <f t="shared" si="393"/>
        <v>0</v>
      </c>
      <c r="AQ509" s="16">
        <f t="shared" si="418"/>
        <v>0</v>
      </c>
      <c r="AR509" s="16">
        <f t="shared" si="419"/>
        <v>0</v>
      </c>
      <c r="AS509" s="15">
        <f t="shared" si="394"/>
        <v>0</v>
      </c>
      <c r="AT509" s="24">
        <f t="shared" si="395"/>
        <v>0</v>
      </c>
      <c r="AU509" s="15">
        <f t="shared" si="420"/>
        <v>0</v>
      </c>
      <c r="AV509" s="22">
        <f>return!Q493</f>
        <v>-4.7907963520337216E-3</v>
      </c>
      <c r="AW509" s="7">
        <f t="shared" si="396"/>
        <v>1.4975307631343713</v>
      </c>
      <c r="AX509" s="7"/>
      <c r="AY509">
        <f t="shared" si="421"/>
        <v>0</v>
      </c>
      <c r="AZ509">
        <f t="shared" si="397"/>
        <v>0</v>
      </c>
      <c r="BA509">
        <f t="shared" si="398"/>
        <v>0</v>
      </c>
      <c r="BB509">
        <f t="shared" si="422"/>
        <v>0</v>
      </c>
      <c r="BD509">
        <f t="shared" si="399"/>
        <v>40</v>
      </c>
      <c r="BE509">
        <f t="shared" si="400"/>
        <v>5</v>
      </c>
      <c r="BF509">
        <f t="shared" si="423"/>
        <v>2.0690076296325799E-4</v>
      </c>
      <c r="BG509">
        <f>VLOOKUP(MIN(120,BH509),mortality!$B$4:$H$106,saving_model!BE509+2,FALSE)</f>
        <v>2.4799857800929716E-3</v>
      </c>
      <c r="BH509">
        <f t="shared" si="401"/>
        <v>60</v>
      </c>
      <c r="BI509" s="8">
        <f t="shared" si="424"/>
        <v>1.6821425527395739E-3</v>
      </c>
      <c r="BJ509" s="6">
        <f>VLOOKUP(saving_model!BD509,lapse!$B$4:$C$134,2,FALSE)</f>
        <v>0.02</v>
      </c>
      <c r="BL509">
        <f>discount_curve!K494</f>
        <v>0.60620340210283952</v>
      </c>
    </row>
    <row r="510" spans="1:64" x14ac:dyDescent="0.55000000000000004">
      <c r="A510">
        <f t="shared" si="425"/>
        <v>488</v>
      </c>
      <c r="B510" s="16">
        <f t="shared" ca="1" si="402"/>
        <v>0</v>
      </c>
      <c r="C510" s="16">
        <f t="shared" si="378"/>
        <v>0</v>
      </c>
      <c r="D510">
        <f t="shared" si="403"/>
        <v>0</v>
      </c>
      <c r="E510">
        <f t="shared" ca="1" si="404"/>
        <v>0</v>
      </c>
      <c r="F510" s="19">
        <f t="shared" si="405"/>
        <v>0</v>
      </c>
      <c r="G510">
        <f t="shared" si="379"/>
        <v>0</v>
      </c>
      <c r="H510">
        <f t="shared" si="380"/>
        <v>0</v>
      </c>
      <c r="I510" s="16">
        <f t="shared" si="406"/>
        <v>0</v>
      </c>
      <c r="J510" s="19">
        <f t="shared" si="407"/>
        <v>0</v>
      </c>
      <c r="K510" s="19"/>
      <c r="L510" s="16">
        <f t="shared" si="381"/>
        <v>0</v>
      </c>
      <c r="M510" s="16">
        <f t="shared" ca="1" si="382"/>
        <v>0</v>
      </c>
      <c r="N510" s="16">
        <f t="shared" si="383"/>
        <v>0</v>
      </c>
      <c r="O510" s="16">
        <f t="shared" si="376"/>
        <v>0</v>
      </c>
      <c r="P510" s="16">
        <f t="shared" si="377"/>
        <v>0</v>
      </c>
      <c r="Q510" s="16">
        <f t="shared" ca="1" si="384"/>
        <v>0</v>
      </c>
      <c r="R510">
        <f t="shared" si="385"/>
        <v>0</v>
      </c>
      <c r="S510" s="16">
        <f t="shared" si="386"/>
        <v>0</v>
      </c>
      <c r="T510" s="21">
        <f t="shared" si="387"/>
        <v>0</v>
      </c>
      <c r="U510" s="16">
        <f t="shared" ca="1" si="388"/>
        <v>0</v>
      </c>
      <c r="V510" s="21">
        <f t="shared" ca="1" si="389"/>
        <v>0</v>
      </c>
      <c r="W510" s="16"/>
      <c r="X510" s="16">
        <f t="shared" si="408"/>
        <v>0</v>
      </c>
      <c r="Y510" s="16">
        <f t="shared" si="375"/>
        <v>0</v>
      </c>
      <c r="Z510" s="19">
        <f t="shared" si="390"/>
        <v>0</v>
      </c>
      <c r="AA510" s="15">
        <f t="shared" si="409"/>
        <v>0</v>
      </c>
      <c r="AB510" s="15">
        <f t="shared" si="410"/>
        <v>0</v>
      </c>
      <c r="AC510" s="15">
        <f t="shared" si="411"/>
        <v>0</v>
      </c>
      <c r="AD510" s="15">
        <f t="shared" si="412"/>
        <v>0</v>
      </c>
      <c r="AE510" s="15">
        <f t="shared" si="413"/>
        <v>0</v>
      </c>
      <c r="AF510" s="19">
        <f t="shared" si="414"/>
        <v>0</v>
      </c>
      <c r="AG510" s="20">
        <f t="shared" si="415"/>
        <v>0</v>
      </c>
      <c r="AH510" s="20"/>
      <c r="AI510" s="16">
        <f t="shared" si="391"/>
        <v>0</v>
      </c>
      <c r="AJ510" s="16">
        <f t="shared" si="427"/>
        <v>0</v>
      </c>
      <c r="AK510" s="16">
        <f t="shared" si="416"/>
        <v>0</v>
      </c>
      <c r="AL510" s="16">
        <f t="shared" ca="1" si="417"/>
        <v>0</v>
      </c>
      <c r="AM510" s="17">
        <f ca="1">IF($F$13,OFFSET(product_specs!$I$5,MIN(10,saving_model!BD510),saving_model!$F$15),0)</f>
        <v>0</v>
      </c>
      <c r="AN510" s="16">
        <f t="shared" si="392"/>
        <v>0</v>
      </c>
      <c r="AO510" s="16">
        <f t="shared" si="426"/>
        <v>0</v>
      </c>
      <c r="AP510" s="16">
        <f t="shared" si="393"/>
        <v>0</v>
      </c>
      <c r="AQ510" s="16">
        <f t="shared" si="418"/>
        <v>0</v>
      </c>
      <c r="AR510" s="16">
        <f t="shared" si="419"/>
        <v>0</v>
      </c>
      <c r="AS510" s="15">
        <f t="shared" si="394"/>
        <v>0</v>
      </c>
      <c r="AT510" s="24">
        <f t="shared" si="395"/>
        <v>0</v>
      </c>
      <c r="AU510" s="15">
        <f t="shared" si="420"/>
        <v>0</v>
      </c>
      <c r="AV510" s="22">
        <f>return!Q494</f>
        <v>-2.7657878588489559E-3</v>
      </c>
      <c r="AW510" s="7">
        <f t="shared" si="396"/>
        <v>1.4987730219797972</v>
      </c>
      <c r="AX510" s="7"/>
      <c r="AY510">
        <f t="shared" si="421"/>
        <v>0</v>
      </c>
      <c r="AZ510">
        <f t="shared" si="397"/>
        <v>0</v>
      </c>
      <c r="BA510">
        <f t="shared" si="398"/>
        <v>0</v>
      </c>
      <c r="BB510">
        <f t="shared" si="422"/>
        <v>0</v>
      </c>
      <c r="BD510">
        <f t="shared" si="399"/>
        <v>40</v>
      </c>
      <c r="BE510">
        <f t="shared" si="400"/>
        <v>5</v>
      </c>
      <c r="BF510">
        <f t="shared" si="423"/>
        <v>2.0690076296325799E-4</v>
      </c>
      <c r="BG510">
        <f>VLOOKUP(MIN(120,BH510),mortality!$B$4:$H$106,saving_model!BE510+2,FALSE)</f>
        <v>2.4799857800929716E-3</v>
      </c>
      <c r="BH510">
        <f t="shared" si="401"/>
        <v>60</v>
      </c>
      <c r="BI510" s="8">
        <f t="shared" si="424"/>
        <v>1.6821425527395739E-3</v>
      </c>
      <c r="BJ510" s="6">
        <f>VLOOKUP(saving_model!BD510,lapse!$B$4:$C$134,2,FALSE)</f>
        <v>0.02</v>
      </c>
      <c r="BL510">
        <f>discount_curve!K495</f>
        <v>0.6055806649543235</v>
      </c>
    </row>
    <row r="511" spans="1:64" x14ac:dyDescent="0.55000000000000004">
      <c r="A511">
        <f t="shared" si="425"/>
        <v>489</v>
      </c>
      <c r="B511" s="16">
        <f t="shared" ca="1" si="402"/>
        <v>0</v>
      </c>
      <c r="C511" s="16">
        <f t="shared" si="378"/>
        <v>0</v>
      </c>
      <c r="D511">
        <f t="shared" si="403"/>
        <v>0</v>
      </c>
      <c r="E511">
        <f t="shared" ca="1" si="404"/>
        <v>0</v>
      </c>
      <c r="F511" s="19">
        <f t="shared" si="405"/>
        <v>0</v>
      </c>
      <c r="G511">
        <f t="shared" si="379"/>
        <v>0</v>
      </c>
      <c r="H511">
        <f t="shared" si="380"/>
        <v>0</v>
      </c>
      <c r="I511" s="16">
        <f t="shared" si="406"/>
        <v>0</v>
      </c>
      <c r="J511" s="19">
        <f t="shared" si="407"/>
        <v>0</v>
      </c>
      <c r="K511" s="19"/>
      <c r="L511" s="16">
        <f t="shared" si="381"/>
        <v>0</v>
      </c>
      <c r="M511" s="16">
        <f t="shared" ca="1" si="382"/>
        <v>0</v>
      </c>
      <c r="N511" s="16">
        <f t="shared" si="383"/>
        <v>0</v>
      </c>
      <c r="O511" s="16">
        <f t="shared" si="376"/>
        <v>0</v>
      </c>
      <c r="P511" s="16">
        <f t="shared" si="377"/>
        <v>0</v>
      </c>
      <c r="Q511" s="16">
        <f t="shared" ca="1" si="384"/>
        <v>0</v>
      </c>
      <c r="R511">
        <f t="shared" si="385"/>
        <v>0</v>
      </c>
      <c r="S511" s="16">
        <f t="shared" si="386"/>
        <v>0</v>
      </c>
      <c r="T511" s="21">
        <f t="shared" si="387"/>
        <v>0</v>
      </c>
      <c r="U511" s="16">
        <f t="shared" ca="1" si="388"/>
        <v>0</v>
      </c>
      <c r="V511" s="21">
        <f t="shared" ca="1" si="389"/>
        <v>0</v>
      </c>
      <c r="W511" s="16"/>
      <c r="X511" s="16">
        <f t="shared" si="408"/>
        <v>0</v>
      </c>
      <c r="Y511" s="16">
        <f t="shared" si="375"/>
        <v>0</v>
      </c>
      <c r="Z511" s="19">
        <f t="shared" si="390"/>
        <v>0</v>
      </c>
      <c r="AA511" s="15">
        <f t="shared" si="409"/>
        <v>0</v>
      </c>
      <c r="AB511" s="15">
        <f t="shared" si="410"/>
        <v>0</v>
      </c>
      <c r="AC511" s="15">
        <f t="shared" si="411"/>
        <v>0</v>
      </c>
      <c r="AD511" s="15">
        <f t="shared" si="412"/>
        <v>0</v>
      </c>
      <c r="AE511" s="15">
        <f t="shared" si="413"/>
        <v>0</v>
      </c>
      <c r="AF511" s="19">
        <f t="shared" si="414"/>
        <v>0</v>
      </c>
      <c r="AG511" s="20">
        <f t="shared" si="415"/>
        <v>0</v>
      </c>
      <c r="AH511" s="20"/>
      <c r="AI511" s="16">
        <f t="shared" si="391"/>
        <v>0</v>
      </c>
      <c r="AJ511" s="16">
        <f t="shared" si="427"/>
        <v>0</v>
      </c>
      <c r="AK511" s="16">
        <f t="shared" si="416"/>
        <v>0</v>
      </c>
      <c r="AL511" s="16">
        <f t="shared" ca="1" si="417"/>
        <v>0</v>
      </c>
      <c r="AM511" s="17">
        <f ca="1">IF($F$13,OFFSET(product_specs!$I$5,MIN(10,saving_model!BD511),saving_model!$F$15),0)</f>
        <v>0</v>
      </c>
      <c r="AN511" s="16">
        <f t="shared" si="392"/>
        <v>0</v>
      </c>
      <c r="AO511" s="16">
        <f t="shared" si="426"/>
        <v>0</v>
      </c>
      <c r="AP511" s="16">
        <f t="shared" si="393"/>
        <v>0</v>
      </c>
      <c r="AQ511" s="16">
        <f t="shared" si="418"/>
        <v>0</v>
      </c>
      <c r="AR511" s="16">
        <f t="shared" si="419"/>
        <v>0</v>
      </c>
      <c r="AS511" s="15">
        <f t="shared" si="394"/>
        <v>0</v>
      </c>
      <c r="AT511" s="24">
        <f t="shared" si="395"/>
        <v>0</v>
      </c>
      <c r="AU511" s="15">
        <f t="shared" si="420"/>
        <v>0</v>
      </c>
      <c r="AV511" s="22">
        <f>return!Q495</f>
        <v>2.2733210491928224E-2</v>
      </c>
      <c r="AW511" s="7">
        <f t="shared" si="396"/>
        <v>1.5000163113262832</v>
      </c>
      <c r="AX511" s="7"/>
      <c r="AY511">
        <f t="shared" si="421"/>
        <v>0</v>
      </c>
      <c r="AZ511">
        <f t="shared" si="397"/>
        <v>0</v>
      </c>
      <c r="BA511">
        <f t="shared" si="398"/>
        <v>0</v>
      </c>
      <c r="BB511">
        <f t="shared" si="422"/>
        <v>0</v>
      </c>
      <c r="BD511">
        <f t="shared" si="399"/>
        <v>40</v>
      </c>
      <c r="BE511">
        <f t="shared" si="400"/>
        <v>5</v>
      </c>
      <c r="BF511">
        <f t="shared" si="423"/>
        <v>2.0690076296325799E-4</v>
      </c>
      <c r="BG511">
        <f>VLOOKUP(MIN(120,BH511),mortality!$B$4:$H$106,saving_model!BE511+2,FALSE)</f>
        <v>2.4799857800929716E-3</v>
      </c>
      <c r="BH511">
        <f t="shared" si="401"/>
        <v>60</v>
      </c>
      <c r="BI511" s="8">
        <f t="shared" si="424"/>
        <v>1.6821425527395739E-3</v>
      </c>
      <c r="BJ511" s="6">
        <f>VLOOKUP(saving_model!BD511,lapse!$B$4:$C$134,2,FALSE)</f>
        <v>0.02</v>
      </c>
      <c r="BL511">
        <f>discount_curve!K496</f>
        <v>0.60495856752764787</v>
      </c>
    </row>
    <row r="512" spans="1:64" x14ac:dyDescent="0.55000000000000004">
      <c r="A512">
        <f t="shared" si="425"/>
        <v>490</v>
      </c>
      <c r="B512" s="16">
        <f t="shared" ca="1" si="402"/>
        <v>0</v>
      </c>
      <c r="C512" s="16">
        <f t="shared" si="378"/>
        <v>0</v>
      </c>
      <c r="D512">
        <f t="shared" si="403"/>
        <v>0</v>
      </c>
      <c r="E512">
        <f t="shared" ca="1" si="404"/>
        <v>0</v>
      </c>
      <c r="F512" s="19">
        <f t="shared" si="405"/>
        <v>0</v>
      </c>
      <c r="G512">
        <f t="shared" si="379"/>
        <v>0</v>
      </c>
      <c r="H512">
        <f t="shared" si="380"/>
        <v>0</v>
      </c>
      <c r="I512" s="16">
        <f t="shared" si="406"/>
        <v>0</v>
      </c>
      <c r="J512" s="19">
        <f t="shared" si="407"/>
        <v>0</v>
      </c>
      <c r="K512" s="19"/>
      <c r="L512" s="16">
        <f t="shared" si="381"/>
        <v>0</v>
      </c>
      <c r="M512" s="16">
        <f t="shared" ca="1" si="382"/>
        <v>0</v>
      </c>
      <c r="N512" s="16">
        <f t="shared" si="383"/>
        <v>0</v>
      </c>
      <c r="O512" s="16">
        <f t="shared" si="376"/>
        <v>0</v>
      </c>
      <c r="P512" s="16">
        <f t="shared" si="377"/>
        <v>0</v>
      </c>
      <c r="Q512" s="16">
        <f t="shared" ca="1" si="384"/>
        <v>0</v>
      </c>
      <c r="R512">
        <f t="shared" si="385"/>
        <v>0</v>
      </c>
      <c r="S512" s="16">
        <f t="shared" si="386"/>
        <v>0</v>
      </c>
      <c r="T512" s="21">
        <f t="shared" si="387"/>
        <v>0</v>
      </c>
      <c r="U512" s="16">
        <f t="shared" ca="1" si="388"/>
        <v>0</v>
      </c>
      <c r="V512" s="21">
        <f t="shared" ca="1" si="389"/>
        <v>0</v>
      </c>
      <c r="W512" s="16"/>
      <c r="X512" s="16">
        <f t="shared" si="408"/>
        <v>0</v>
      </c>
      <c r="Y512" s="16">
        <f t="shared" si="375"/>
        <v>0</v>
      </c>
      <c r="Z512" s="19">
        <f t="shared" si="390"/>
        <v>0</v>
      </c>
      <c r="AA512" s="15">
        <f t="shared" si="409"/>
        <v>0</v>
      </c>
      <c r="AB512" s="15">
        <f t="shared" si="410"/>
        <v>0</v>
      </c>
      <c r="AC512" s="15">
        <f t="shared" si="411"/>
        <v>0</v>
      </c>
      <c r="AD512" s="15">
        <f t="shared" si="412"/>
        <v>0</v>
      </c>
      <c r="AE512" s="15">
        <f t="shared" si="413"/>
        <v>0</v>
      </c>
      <c r="AF512" s="19">
        <f t="shared" si="414"/>
        <v>0</v>
      </c>
      <c r="AG512" s="20">
        <f t="shared" si="415"/>
        <v>0</v>
      </c>
      <c r="AH512" s="20"/>
      <c r="AI512" s="16">
        <f t="shared" si="391"/>
        <v>0</v>
      </c>
      <c r="AJ512" s="16">
        <f t="shared" si="427"/>
        <v>0</v>
      </c>
      <c r="AK512" s="16">
        <f t="shared" si="416"/>
        <v>0</v>
      </c>
      <c r="AL512" s="16">
        <f t="shared" ca="1" si="417"/>
        <v>0</v>
      </c>
      <c r="AM512" s="17">
        <f ca="1">IF($F$13,OFFSET(product_specs!$I$5,MIN(10,saving_model!BD512),saving_model!$F$15),0)</f>
        <v>0</v>
      </c>
      <c r="AN512" s="16">
        <f t="shared" si="392"/>
        <v>0</v>
      </c>
      <c r="AO512" s="16">
        <f t="shared" si="426"/>
        <v>0</v>
      </c>
      <c r="AP512" s="16">
        <f t="shared" si="393"/>
        <v>0</v>
      </c>
      <c r="AQ512" s="16">
        <f t="shared" si="418"/>
        <v>0</v>
      </c>
      <c r="AR512" s="16">
        <f t="shared" si="419"/>
        <v>0</v>
      </c>
      <c r="AS512" s="15">
        <f t="shared" si="394"/>
        <v>0</v>
      </c>
      <c r="AT512" s="24">
        <f t="shared" si="395"/>
        <v>0</v>
      </c>
      <c r="AU512" s="15">
        <f t="shared" si="420"/>
        <v>0</v>
      </c>
      <c r="AV512" s="22">
        <f>return!Q496</f>
        <v>-7.9181814358445513E-3</v>
      </c>
      <c r="AW512" s="7">
        <f t="shared" si="396"/>
        <v>1.5012606320286692</v>
      </c>
      <c r="AX512" s="7"/>
      <c r="AY512">
        <f t="shared" si="421"/>
        <v>0</v>
      </c>
      <c r="AZ512">
        <f t="shared" si="397"/>
        <v>0</v>
      </c>
      <c r="BA512">
        <f t="shared" si="398"/>
        <v>0</v>
      </c>
      <c r="BB512">
        <f t="shared" si="422"/>
        <v>0</v>
      </c>
      <c r="BD512">
        <f t="shared" si="399"/>
        <v>40</v>
      </c>
      <c r="BE512">
        <f t="shared" si="400"/>
        <v>5</v>
      </c>
      <c r="BF512">
        <f t="shared" si="423"/>
        <v>2.0690076296325799E-4</v>
      </c>
      <c r="BG512">
        <f>VLOOKUP(MIN(120,BH512),mortality!$B$4:$H$106,saving_model!BE512+2,FALSE)</f>
        <v>2.4799857800929716E-3</v>
      </c>
      <c r="BH512">
        <f t="shared" si="401"/>
        <v>60</v>
      </c>
      <c r="BI512" s="8">
        <f t="shared" si="424"/>
        <v>1.6821425527395739E-3</v>
      </c>
      <c r="BJ512" s="6">
        <f>VLOOKUP(saving_model!BD512,lapse!$B$4:$C$134,2,FALSE)</f>
        <v>0.02</v>
      </c>
      <c r="BL512">
        <f>discount_curve!K497</f>
        <v>0.60433710916564309</v>
      </c>
    </row>
    <row r="513" spans="1:64" x14ac:dyDescent="0.55000000000000004">
      <c r="A513">
        <f t="shared" si="425"/>
        <v>491</v>
      </c>
      <c r="B513" s="16">
        <f t="shared" ca="1" si="402"/>
        <v>0</v>
      </c>
      <c r="C513" s="16">
        <f t="shared" si="378"/>
        <v>0</v>
      </c>
      <c r="D513">
        <f t="shared" si="403"/>
        <v>0</v>
      </c>
      <c r="E513">
        <f t="shared" ca="1" si="404"/>
        <v>0</v>
      </c>
      <c r="F513" s="19">
        <f t="shared" si="405"/>
        <v>0</v>
      </c>
      <c r="G513">
        <f t="shared" si="379"/>
        <v>0</v>
      </c>
      <c r="H513">
        <f t="shared" si="380"/>
        <v>0</v>
      </c>
      <c r="I513" s="16">
        <f t="shared" si="406"/>
        <v>0</v>
      </c>
      <c r="J513" s="19">
        <f t="shared" si="407"/>
        <v>0</v>
      </c>
      <c r="K513" s="19"/>
      <c r="L513" s="16">
        <f t="shared" si="381"/>
        <v>0</v>
      </c>
      <c r="M513" s="16">
        <f t="shared" ca="1" si="382"/>
        <v>0</v>
      </c>
      <c r="N513" s="16">
        <f t="shared" si="383"/>
        <v>0</v>
      </c>
      <c r="O513" s="16">
        <f t="shared" si="376"/>
        <v>0</v>
      </c>
      <c r="P513" s="16">
        <f t="shared" si="377"/>
        <v>0</v>
      </c>
      <c r="Q513" s="16">
        <f t="shared" ca="1" si="384"/>
        <v>0</v>
      </c>
      <c r="R513">
        <f t="shared" si="385"/>
        <v>0</v>
      </c>
      <c r="S513" s="16">
        <f t="shared" si="386"/>
        <v>0</v>
      </c>
      <c r="T513" s="21">
        <f t="shared" si="387"/>
        <v>0</v>
      </c>
      <c r="U513" s="16">
        <f t="shared" ca="1" si="388"/>
        <v>0</v>
      </c>
      <c r="V513" s="21">
        <f t="shared" ca="1" si="389"/>
        <v>0</v>
      </c>
      <c r="W513" s="16"/>
      <c r="X513" s="16">
        <f t="shared" si="408"/>
        <v>0</v>
      </c>
      <c r="Y513" s="16">
        <f t="shared" si="375"/>
        <v>0</v>
      </c>
      <c r="Z513" s="19">
        <f t="shared" si="390"/>
        <v>0</v>
      </c>
      <c r="AA513" s="15">
        <f t="shared" si="409"/>
        <v>0</v>
      </c>
      <c r="AB513" s="15">
        <f t="shared" si="410"/>
        <v>0</v>
      </c>
      <c r="AC513" s="15">
        <f t="shared" si="411"/>
        <v>0</v>
      </c>
      <c r="AD513" s="15">
        <f t="shared" si="412"/>
        <v>0</v>
      </c>
      <c r="AE513" s="15">
        <f t="shared" si="413"/>
        <v>0</v>
      </c>
      <c r="AF513" s="19">
        <f t="shared" si="414"/>
        <v>0</v>
      </c>
      <c r="AG513" s="20">
        <f t="shared" si="415"/>
        <v>0</v>
      </c>
      <c r="AH513" s="20"/>
      <c r="AI513" s="16">
        <f t="shared" si="391"/>
        <v>0</v>
      </c>
      <c r="AJ513" s="16">
        <f t="shared" si="427"/>
        <v>0</v>
      </c>
      <c r="AK513" s="16">
        <f t="shared" si="416"/>
        <v>0</v>
      </c>
      <c r="AL513" s="16">
        <f t="shared" ca="1" si="417"/>
        <v>0</v>
      </c>
      <c r="AM513" s="17">
        <f ca="1">IF($F$13,OFFSET(product_specs!$I$5,MIN(10,saving_model!BD513),saving_model!$F$15),0)</f>
        <v>0</v>
      </c>
      <c r="AN513" s="16">
        <f t="shared" si="392"/>
        <v>0</v>
      </c>
      <c r="AO513" s="16">
        <f t="shared" si="426"/>
        <v>0</v>
      </c>
      <c r="AP513" s="16">
        <f t="shared" si="393"/>
        <v>0</v>
      </c>
      <c r="AQ513" s="16">
        <f t="shared" si="418"/>
        <v>0</v>
      </c>
      <c r="AR513" s="16">
        <f t="shared" si="419"/>
        <v>0</v>
      </c>
      <c r="AS513" s="15">
        <f t="shared" si="394"/>
        <v>0</v>
      </c>
      <c r="AT513" s="24">
        <f t="shared" si="395"/>
        <v>0</v>
      </c>
      <c r="AU513" s="15">
        <f t="shared" si="420"/>
        <v>0</v>
      </c>
      <c r="AV513" s="22">
        <f>return!Q497</f>
        <v>5.3903813643740861E-3</v>
      </c>
      <c r="AW513" s="7">
        <f t="shared" si="396"/>
        <v>1.5025059849425044</v>
      </c>
      <c r="AX513" s="7"/>
      <c r="AY513">
        <f t="shared" si="421"/>
        <v>0</v>
      </c>
      <c r="AZ513">
        <f t="shared" si="397"/>
        <v>0</v>
      </c>
      <c r="BA513">
        <f t="shared" si="398"/>
        <v>0</v>
      </c>
      <c r="BB513">
        <f t="shared" si="422"/>
        <v>0</v>
      </c>
      <c r="BD513">
        <f t="shared" si="399"/>
        <v>40</v>
      </c>
      <c r="BE513">
        <f t="shared" si="400"/>
        <v>5</v>
      </c>
      <c r="BF513">
        <f t="shared" si="423"/>
        <v>2.0690076296325799E-4</v>
      </c>
      <c r="BG513">
        <f>VLOOKUP(MIN(120,BH513),mortality!$B$4:$H$106,saving_model!BE513+2,FALSE)</f>
        <v>2.4799857800929716E-3</v>
      </c>
      <c r="BH513">
        <f t="shared" si="401"/>
        <v>60</v>
      </c>
      <c r="BI513" s="8">
        <f t="shared" si="424"/>
        <v>1.6821425527395739E-3</v>
      </c>
      <c r="BJ513" s="6">
        <f>VLOOKUP(saving_model!BD513,lapse!$B$4:$C$134,2,FALSE)</f>
        <v>0.02</v>
      </c>
      <c r="BL513">
        <f>discount_curve!K498</f>
        <v>0.60371628921181431</v>
      </c>
    </row>
    <row r="514" spans="1:64" x14ac:dyDescent="0.55000000000000004">
      <c r="A514">
        <f t="shared" si="425"/>
        <v>492</v>
      </c>
      <c r="B514" s="16">
        <f t="shared" ca="1" si="402"/>
        <v>0</v>
      </c>
      <c r="C514" s="16">
        <f t="shared" si="378"/>
        <v>0</v>
      </c>
      <c r="D514">
        <f t="shared" si="403"/>
        <v>0</v>
      </c>
      <c r="E514">
        <f t="shared" ca="1" si="404"/>
        <v>0</v>
      </c>
      <c r="F514" s="19">
        <f t="shared" si="405"/>
        <v>0</v>
      </c>
      <c r="G514">
        <f t="shared" si="379"/>
        <v>0</v>
      </c>
      <c r="H514">
        <f t="shared" si="380"/>
        <v>0</v>
      </c>
      <c r="I514" s="16">
        <f t="shared" si="406"/>
        <v>0</v>
      </c>
      <c r="J514" s="19">
        <f t="shared" si="407"/>
        <v>0</v>
      </c>
      <c r="K514" s="19"/>
      <c r="L514" s="16">
        <f t="shared" si="381"/>
        <v>0</v>
      </c>
      <c r="M514" s="16">
        <f t="shared" ca="1" si="382"/>
        <v>0</v>
      </c>
      <c r="N514" s="16">
        <f t="shared" si="383"/>
        <v>0</v>
      </c>
      <c r="O514" s="16">
        <f t="shared" si="376"/>
        <v>0</v>
      </c>
      <c r="P514" s="16">
        <f t="shared" si="377"/>
        <v>0</v>
      </c>
      <c r="Q514" s="16">
        <f t="shared" ca="1" si="384"/>
        <v>0</v>
      </c>
      <c r="R514">
        <f t="shared" si="385"/>
        <v>0</v>
      </c>
      <c r="S514" s="16">
        <f t="shared" si="386"/>
        <v>0</v>
      </c>
      <c r="T514" s="21">
        <f t="shared" si="387"/>
        <v>0</v>
      </c>
      <c r="U514" s="16">
        <f t="shared" ca="1" si="388"/>
        <v>0</v>
      </c>
      <c r="V514" s="21">
        <f t="shared" ca="1" si="389"/>
        <v>0</v>
      </c>
      <c r="W514" s="16"/>
      <c r="X514" s="16">
        <f t="shared" si="408"/>
        <v>0</v>
      </c>
      <c r="Y514" s="16">
        <f t="shared" si="375"/>
        <v>0</v>
      </c>
      <c r="Z514" s="19">
        <f t="shared" si="390"/>
        <v>0</v>
      </c>
      <c r="AA514" s="15">
        <f t="shared" si="409"/>
        <v>0</v>
      </c>
      <c r="AB514" s="15">
        <f t="shared" si="410"/>
        <v>0</v>
      </c>
      <c r="AC514" s="15">
        <f t="shared" si="411"/>
        <v>0</v>
      </c>
      <c r="AD514" s="15">
        <f t="shared" si="412"/>
        <v>0</v>
      </c>
      <c r="AE514" s="15">
        <f t="shared" si="413"/>
        <v>0</v>
      </c>
      <c r="AF514" s="19">
        <f t="shared" si="414"/>
        <v>0</v>
      </c>
      <c r="AG514" s="20">
        <f t="shared" si="415"/>
        <v>0</v>
      </c>
      <c r="AH514" s="20"/>
      <c r="AI514" s="16">
        <f t="shared" si="391"/>
        <v>0</v>
      </c>
      <c r="AJ514" s="16">
        <f t="shared" si="427"/>
        <v>0</v>
      </c>
      <c r="AK514" s="16">
        <f t="shared" si="416"/>
        <v>0</v>
      </c>
      <c r="AL514" s="16">
        <f t="shared" ca="1" si="417"/>
        <v>0</v>
      </c>
      <c r="AM514" s="17">
        <f ca="1">IF($F$13,OFFSET(product_specs!$I$5,MIN(10,saving_model!BD514),saving_model!$F$15),0)</f>
        <v>0</v>
      </c>
      <c r="AN514" s="16">
        <f t="shared" si="392"/>
        <v>0</v>
      </c>
      <c r="AO514" s="16">
        <f t="shared" si="426"/>
        <v>0</v>
      </c>
      <c r="AP514" s="16">
        <f t="shared" si="393"/>
        <v>0</v>
      </c>
      <c r="AQ514" s="16">
        <f t="shared" si="418"/>
        <v>0</v>
      </c>
      <c r="AR514" s="16">
        <f t="shared" si="419"/>
        <v>0</v>
      </c>
      <c r="AS514" s="15">
        <f t="shared" si="394"/>
        <v>0</v>
      </c>
      <c r="AT514" s="24">
        <f t="shared" si="395"/>
        <v>0</v>
      </c>
      <c r="AU514" s="15">
        <f t="shared" si="420"/>
        <v>0</v>
      </c>
      <c r="AV514" s="22">
        <f>return!Q498</f>
        <v>-3.9696313180006548E-3</v>
      </c>
      <c r="AW514" s="7">
        <f t="shared" si="396"/>
        <v>1.5037523709240475</v>
      </c>
      <c r="AX514" s="7"/>
      <c r="AY514">
        <f t="shared" si="421"/>
        <v>0</v>
      </c>
      <c r="AZ514">
        <f t="shared" si="397"/>
        <v>0</v>
      </c>
      <c r="BA514">
        <f t="shared" si="398"/>
        <v>0</v>
      </c>
      <c r="BB514">
        <f t="shared" si="422"/>
        <v>0</v>
      </c>
      <c r="BD514">
        <f t="shared" si="399"/>
        <v>41</v>
      </c>
      <c r="BE514">
        <f t="shared" si="400"/>
        <v>5</v>
      </c>
      <c r="BF514">
        <f t="shared" si="423"/>
        <v>2.2316686257484175E-4</v>
      </c>
      <c r="BG514">
        <f>VLOOKUP(MIN(120,BH514),mortality!$B$4:$H$106,saving_model!BE514+2,FALSE)</f>
        <v>2.6747177672513541E-3</v>
      </c>
      <c r="BH514">
        <f t="shared" si="401"/>
        <v>61</v>
      </c>
      <c r="BI514" s="8">
        <f t="shared" si="424"/>
        <v>1.6821425527395739E-3</v>
      </c>
      <c r="BJ514" s="6">
        <f>VLOOKUP(saving_model!BD514,lapse!$B$4:$C$134,2,FALSE)</f>
        <v>0.02</v>
      </c>
      <c r="BL514">
        <f>discount_curve!K499</f>
        <v>0.60456336280107414</v>
      </c>
    </row>
    <row r="515" spans="1:64" x14ac:dyDescent="0.55000000000000004">
      <c r="A515">
        <f t="shared" si="425"/>
        <v>493</v>
      </c>
      <c r="B515" s="16">
        <f t="shared" ca="1" si="402"/>
        <v>0</v>
      </c>
      <c r="C515" s="16">
        <f t="shared" si="378"/>
        <v>0</v>
      </c>
      <c r="D515">
        <f t="shared" si="403"/>
        <v>0</v>
      </c>
      <c r="E515">
        <f t="shared" ca="1" si="404"/>
        <v>0</v>
      </c>
      <c r="F515" s="19">
        <f t="shared" si="405"/>
        <v>0</v>
      </c>
      <c r="G515">
        <f t="shared" si="379"/>
        <v>0</v>
      </c>
      <c r="H515">
        <f t="shared" si="380"/>
        <v>0</v>
      </c>
      <c r="I515" s="16">
        <f t="shared" si="406"/>
        <v>0</v>
      </c>
      <c r="J515" s="19">
        <f t="shared" si="407"/>
        <v>0</v>
      </c>
      <c r="K515" s="19"/>
      <c r="L515" s="16">
        <f t="shared" si="381"/>
        <v>0</v>
      </c>
      <c r="M515" s="16">
        <f t="shared" ca="1" si="382"/>
        <v>0</v>
      </c>
      <c r="N515" s="16">
        <f t="shared" si="383"/>
        <v>0</v>
      </c>
      <c r="O515" s="16">
        <f t="shared" si="376"/>
        <v>0</v>
      </c>
      <c r="P515" s="16">
        <f t="shared" si="377"/>
        <v>0</v>
      </c>
      <c r="Q515" s="16">
        <f t="shared" ca="1" si="384"/>
        <v>0</v>
      </c>
      <c r="R515">
        <f t="shared" si="385"/>
        <v>0</v>
      </c>
      <c r="S515" s="16">
        <f t="shared" si="386"/>
        <v>0</v>
      </c>
      <c r="T515" s="21">
        <f t="shared" si="387"/>
        <v>0</v>
      </c>
      <c r="U515" s="16">
        <f t="shared" ca="1" si="388"/>
        <v>0</v>
      </c>
      <c r="V515" s="21">
        <f t="shared" ca="1" si="389"/>
        <v>0</v>
      </c>
      <c r="W515" s="16"/>
      <c r="X515" s="16">
        <f t="shared" si="408"/>
        <v>0</v>
      </c>
      <c r="Y515" s="16">
        <f t="shared" si="375"/>
        <v>0</v>
      </c>
      <c r="Z515" s="19">
        <f t="shared" si="390"/>
        <v>0</v>
      </c>
      <c r="AA515" s="15">
        <f t="shared" si="409"/>
        <v>0</v>
      </c>
      <c r="AB515" s="15">
        <f t="shared" si="410"/>
        <v>0</v>
      </c>
      <c r="AC515" s="15">
        <f t="shared" si="411"/>
        <v>0</v>
      </c>
      <c r="AD515" s="15">
        <f t="shared" si="412"/>
        <v>0</v>
      </c>
      <c r="AE515" s="15">
        <f t="shared" si="413"/>
        <v>0</v>
      </c>
      <c r="AF515" s="19">
        <f t="shared" si="414"/>
        <v>0</v>
      </c>
      <c r="AG515" s="20">
        <f t="shared" si="415"/>
        <v>0</v>
      </c>
      <c r="AH515" s="20"/>
      <c r="AI515" s="16">
        <f t="shared" si="391"/>
        <v>0</v>
      </c>
      <c r="AJ515" s="16">
        <f t="shared" si="427"/>
        <v>0</v>
      </c>
      <c r="AK515" s="16">
        <f t="shared" si="416"/>
        <v>0</v>
      </c>
      <c r="AL515" s="16">
        <f t="shared" ca="1" si="417"/>
        <v>0</v>
      </c>
      <c r="AM515" s="17">
        <f ca="1">IF($F$13,OFFSET(product_specs!$I$5,MIN(10,saving_model!BD515),saving_model!$F$15),0)</f>
        <v>0</v>
      </c>
      <c r="AN515" s="16">
        <f t="shared" si="392"/>
        <v>0</v>
      </c>
      <c r="AO515" s="16">
        <f t="shared" si="426"/>
        <v>0</v>
      </c>
      <c r="AP515" s="16">
        <f t="shared" si="393"/>
        <v>0</v>
      </c>
      <c r="AQ515" s="16">
        <f t="shared" si="418"/>
        <v>0</v>
      </c>
      <c r="AR515" s="16">
        <f t="shared" si="419"/>
        <v>0</v>
      </c>
      <c r="AS515" s="15">
        <f t="shared" si="394"/>
        <v>0</v>
      </c>
      <c r="AT515" s="24">
        <f t="shared" si="395"/>
        <v>0</v>
      </c>
      <c r="AU515" s="15">
        <f t="shared" si="420"/>
        <v>0</v>
      </c>
      <c r="AV515" s="22">
        <f>return!Q499</f>
        <v>1.4228182587336047E-2</v>
      </c>
      <c r="AW515" s="7">
        <f t="shared" si="396"/>
        <v>1.5049997908302675</v>
      </c>
      <c r="AX515" s="7"/>
      <c r="AY515">
        <f t="shared" si="421"/>
        <v>0</v>
      </c>
      <c r="AZ515">
        <f t="shared" si="397"/>
        <v>0</v>
      </c>
      <c r="BA515">
        <f t="shared" si="398"/>
        <v>0</v>
      </c>
      <c r="BB515">
        <f t="shared" si="422"/>
        <v>0</v>
      </c>
      <c r="BD515">
        <f t="shared" si="399"/>
        <v>41</v>
      </c>
      <c r="BE515">
        <f t="shared" si="400"/>
        <v>5</v>
      </c>
      <c r="BF515">
        <f t="shared" si="423"/>
        <v>2.2316686257484175E-4</v>
      </c>
      <c r="BG515">
        <f>VLOOKUP(MIN(120,BH515),mortality!$B$4:$H$106,saving_model!BE515+2,FALSE)</f>
        <v>2.6747177672513541E-3</v>
      </c>
      <c r="BH515">
        <f t="shared" si="401"/>
        <v>61</v>
      </c>
      <c r="BI515" s="8">
        <f t="shared" si="424"/>
        <v>1.6821425527395739E-3</v>
      </c>
      <c r="BJ515" s="6">
        <f>VLOOKUP(saving_model!BD515,lapse!$B$4:$C$134,2,FALSE)</f>
        <v>0.02</v>
      </c>
      <c r="BL515">
        <f>discount_curve!K500</f>
        <v>0.60394529321475521</v>
      </c>
    </row>
    <row r="516" spans="1:64" x14ac:dyDescent="0.55000000000000004">
      <c r="A516">
        <f t="shared" si="425"/>
        <v>494</v>
      </c>
      <c r="B516" s="16">
        <f t="shared" ca="1" si="402"/>
        <v>0</v>
      </c>
      <c r="C516" s="16">
        <f t="shared" si="378"/>
        <v>0</v>
      </c>
      <c r="D516">
        <f t="shared" si="403"/>
        <v>0</v>
      </c>
      <c r="E516">
        <f t="shared" ca="1" si="404"/>
        <v>0</v>
      </c>
      <c r="F516" s="19">
        <f t="shared" si="405"/>
        <v>0</v>
      </c>
      <c r="G516">
        <f t="shared" si="379"/>
        <v>0</v>
      </c>
      <c r="H516">
        <f t="shared" si="380"/>
        <v>0</v>
      </c>
      <c r="I516" s="16">
        <f t="shared" si="406"/>
        <v>0</v>
      </c>
      <c r="J516" s="19">
        <f t="shared" si="407"/>
        <v>0</v>
      </c>
      <c r="K516" s="19"/>
      <c r="L516" s="16">
        <f t="shared" si="381"/>
        <v>0</v>
      </c>
      <c r="M516" s="16">
        <f t="shared" ca="1" si="382"/>
        <v>0</v>
      </c>
      <c r="N516" s="16">
        <f t="shared" si="383"/>
        <v>0</v>
      </c>
      <c r="O516" s="16">
        <f t="shared" si="376"/>
        <v>0</v>
      </c>
      <c r="P516" s="16">
        <f t="shared" si="377"/>
        <v>0</v>
      </c>
      <c r="Q516" s="16">
        <f t="shared" ca="1" si="384"/>
        <v>0</v>
      </c>
      <c r="R516">
        <f t="shared" si="385"/>
        <v>0</v>
      </c>
      <c r="S516" s="16">
        <f t="shared" si="386"/>
        <v>0</v>
      </c>
      <c r="T516" s="21">
        <f t="shared" si="387"/>
        <v>0</v>
      </c>
      <c r="U516" s="16">
        <f t="shared" ca="1" si="388"/>
        <v>0</v>
      </c>
      <c r="V516" s="21">
        <f t="shared" ca="1" si="389"/>
        <v>0</v>
      </c>
      <c r="W516" s="16"/>
      <c r="X516" s="16">
        <f t="shared" si="408"/>
        <v>0</v>
      </c>
      <c r="Y516" s="16">
        <f t="shared" si="375"/>
        <v>0</v>
      </c>
      <c r="Z516" s="19">
        <f t="shared" si="390"/>
        <v>0</v>
      </c>
      <c r="AA516" s="15">
        <f t="shared" si="409"/>
        <v>0</v>
      </c>
      <c r="AB516" s="15">
        <f t="shared" si="410"/>
        <v>0</v>
      </c>
      <c r="AC516" s="15">
        <f t="shared" si="411"/>
        <v>0</v>
      </c>
      <c r="AD516" s="15">
        <f t="shared" si="412"/>
        <v>0</v>
      </c>
      <c r="AE516" s="15">
        <f t="shared" si="413"/>
        <v>0</v>
      </c>
      <c r="AF516" s="19">
        <f t="shared" si="414"/>
        <v>0</v>
      </c>
      <c r="AG516" s="20">
        <f t="shared" si="415"/>
        <v>0</v>
      </c>
      <c r="AH516" s="20"/>
      <c r="AI516" s="16">
        <f t="shared" si="391"/>
        <v>0</v>
      </c>
      <c r="AJ516" s="16">
        <f t="shared" si="427"/>
        <v>0</v>
      </c>
      <c r="AK516" s="16">
        <f t="shared" si="416"/>
        <v>0</v>
      </c>
      <c r="AL516" s="16">
        <f t="shared" ca="1" si="417"/>
        <v>0</v>
      </c>
      <c r="AM516" s="17">
        <f ca="1">IF($F$13,OFFSET(product_specs!$I$5,MIN(10,saving_model!BD516),saving_model!$F$15),0)</f>
        <v>0</v>
      </c>
      <c r="AN516" s="16">
        <f t="shared" si="392"/>
        <v>0</v>
      </c>
      <c r="AO516" s="16">
        <f t="shared" si="426"/>
        <v>0</v>
      </c>
      <c r="AP516" s="16">
        <f t="shared" si="393"/>
        <v>0</v>
      </c>
      <c r="AQ516" s="16">
        <f t="shared" si="418"/>
        <v>0</v>
      </c>
      <c r="AR516" s="16">
        <f t="shared" si="419"/>
        <v>0</v>
      </c>
      <c r="AS516" s="15">
        <f t="shared" si="394"/>
        <v>0</v>
      </c>
      <c r="AT516" s="24">
        <f t="shared" si="395"/>
        <v>0</v>
      </c>
      <c r="AU516" s="15">
        <f t="shared" si="420"/>
        <v>0</v>
      </c>
      <c r="AV516" s="22">
        <f>return!Q500</f>
        <v>-1.0379925273782287E-2</v>
      </c>
      <c r="AW516" s="7">
        <f t="shared" si="396"/>
        <v>1.5062482455188442</v>
      </c>
      <c r="AX516" s="7"/>
      <c r="AY516">
        <f t="shared" si="421"/>
        <v>0</v>
      </c>
      <c r="AZ516">
        <f t="shared" si="397"/>
        <v>0</v>
      </c>
      <c r="BA516">
        <f t="shared" si="398"/>
        <v>0</v>
      </c>
      <c r="BB516">
        <f t="shared" si="422"/>
        <v>0</v>
      </c>
      <c r="BD516">
        <f t="shared" si="399"/>
        <v>41</v>
      </c>
      <c r="BE516">
        <f t="shared" si="400"/>
        <v>5</v>
      </c>
      <c r="BF516">
        <f t="shared" si="423"/>
        <v>2.2316686257484175E-4</v>
      </c>
      <c r="BG516">
        <f>VLOOKUP(MIN(120,BH516),mortality!$B$4:$H$106,saving_model!BE516+2,FALSE)</f>
        <v>2.6747177672513541E-3</v>
      </c>
      <c r="BH516">
        <f t="shared" si="401"/>
        <v>61</v>
      </c>
      <c r="BI516" s="8">
        <f t="shared" si="424"/>
        <v>1.6821425527395739E-3</v>
      </c>
      <c r="BJ516" s="6">
        <f>VLOOKUP(saving_model!BD516,lapse!$B$4:$C$134,2,FALSE)</f>
        <v>0.02</v>
      </c>
      <c r="BL516">
        <f>discount_curve!K501</f>
        <v>0.60332785550598111</v>
      </c>
    </row>
    <row r="517" spans="1:64" x14ac:dyDescent="0.55000000000000004">
      <c r="A517">
        <f t="shared" si="425"/>
        <v>495</v>
      </c>
      <c r="B517" s="16">
        <f t="shared" ca="1" si="402"/>
        <v>0</v>
      </c>
      <c r="C517" s="16">
        <f t="shared" si="378"/>
        <v>0</v>
      </c>
      <c r="D517">
        <f t="shared" si="403"/>
        <v>0</v>
      </c>
      <c r="E517">
        <f t="shared" ca="1" si="404"/>
        <v>0</v>
      </c>
      <c r="F517" s="19">
        <f t="shared" si="405"/>
        <v>0</v>
      </c>
      <c r="G517">
        <f t="shared" si="379"/>
        <v>0</v>
      </c>
      <c r="H517">
        <f t="shared" si="380"/>
        <v>0</v>
      </c>
      <c r="I517" s="16">
        <f t="shared" si="406"/>
        <v>0</v>
      </c>
      <c r="J517" s="19">
        <f t="shared" si="407"/>
        <v>0</v>
      </c>
      <c r="K517" s="19"/>
      <c r="L517" s="16">
        <f t="shared" si="381"/>
        <v>0</v>
      </c>
      <c r="M517" s="16">
        <f t="shared" ca="1" si="382"/>
        <v>0</v>
      </c>
      <c r="N517" s="16">
        <f t="shared" si="383"/>
        <v>0</v>
      </c>
      <c r="O517" s="16">
        <f t="shared" si="376"/>
        <v>0</v>
      </c>
      <c r="P517" s="16">
        <f t="shared" si="377"/>
        <v>0</v>
      </c>
      <c r="Q517" s="16">
        <f t="shared" ca="1" si="384"/>
        <v>0</v>
      </c>
      <c r="R517">
        <f t="shared" si="385"/>
        <v>0</v>
      </c>
      <c r="S517" s="16">
        <f t="shared" si="386"/>
        <v>0</v>
      </c>
      <c r="T517" s="21">
        <f t="shared" si="387"/>
        <v>0</v>
      </c>
      <c r="U517" s="16">
        <f t="shared" ca="1" si="388"/>
        <v>0</v>
      </c>
      <c r="V517" s="21">
        <f t="shared" ca="1" si="389"/>
        <v>0</v>
      </c>
      <c r="W517" s="16"/>
      <c r="X517" s="16">
        <f t="shared" si="408"/>
        <v>0</v>
      </c>
      <c r="Y517" s="16">
        <f t="shared" si="375"/>
        <v>0</v>
      </c>
      <c r="Z517" s="19">
        <f t="shared" si="390"/>
        <v>0</v>
      </c>
      <c r="AA517" s="15">
        <f t="shared" si="409"/>
        <v>0</v>
      </c>
      <c r="AB517" s="15">
        <f t="shared" si="410"/>
        <v>0</v>
      </c>
      <c r="AC517" s="15">
        <f t="shared" si="411"/>
        <v>0</v>
      </c>
      <c r="AD517" s="15">
        <f t="shared" si="412"/>
        <v>0</v>
      </c>
      <c r="AE517" s="15">
        <f t="shared" si="413"/>
        <v>0</v>
      </c>
      <c r="AF517" s="19">
        <f t="shared" si="414"/>
        <v>0</v>
      </c>
      <c r="AG517" s="20">
        <f t="shared" si="415"/>
        <v>0</v>
      </c>
      <c r="AH517" s="20"/>
      <c r="AI517" s="16">
        <f t="shared" si="391"/>
        <v>0</v>
      </c>
      <c r="AJ517" s="16">
        <f t="shared" si="427"/>
        <v>0</v>
      </c>
      <c r="AK517" s="16">
        <f t="shared" si="416"/>
        <v>0</v>
      </c>
      <c r="AL517" s="16">
        <f t="shared" ca="1" si="417"/>
        <v>0</v>
      </c>
      <c r="AM517" s="17">
        <f ca="1">IF($F$13,OFFSET(product_specs!$I$5,MIN(10,saving_model!BD517),saving_model!$F$15),0)</f>
        <v>0</v>
      </c>
      <c r="AN517" s="16">
        <f t="shared" si="392"/>
        <v>0</v>
      </c>
      <c r="AO517" s="16">
        <f t="shared" si="426"/>
        <v>0</v>
      </c>
      <c r="AP517" s="16">
        <f t="shared" si="393"/>
        <v>0</v>
      </c>
      <c r="AQ517" s="16">
        <f t="shared" si="418"/>
        <v>0</v>
      </c>
      <c r="AR517" s="16">
        <f t="shared" si="419"/>
        <v>0</v>
      </c>
      <c r="AS517" s="15">
        <f t="shared" si="394"/>
        <v>0</v>
      </c>
      <c r="AT517" s="24">
        <f t="shared" si="395"/>
        <v>0</v>
      </c>
      <c r="AU517" s="15">
        <f t="shared" si="420"/>
        <v>0</v>
      </c>
      <c r="AV517" s="22">
        <f>return!Q501</f>
        <v>-4.0308357700307162E-3</v>
      </c>
      <c r="AW517" s="7">
        <f t="shared" si="396"/>
        <v>1.5074977358481692</v>
      </c>
      <c r="AX517" s="7"/>
      <c r="AY517">
        <f t="shared" si="421"/>
        <v>0</v>
      </c>
      <c r="AZ517">
        <f t="shared" si="397"/>
        <v>0</v>
      </c>
      <c r="BA517">
        <f t="shared" si="398"/>
        <v>0</v>
      </c>
      <c r="BB517">
        <f t="shared" si="422"/>
        <v>0</v>
      </c>
      <c r="BD517">
        <f t="shared" si="399"/>
        <v>41</v>
      </c>
      <c r="BE517">
        <f t="shared" si="400"/>
        <v>5</v>
      </c>
      <c r="BF517">
        <f t="shared" si="423"/>
        <v>2.2316686257484175E-4</v>
      </c>
      <c r="BG517">
        <f>VLOOKUP(MIN(120,BH517),mortality!$B$4:$H$106,saving_model!BE517+2,FALSE)</f>
        <v>2.6747177672513541E-3</v>
      </c>
      <c r="BH517">
        <f t="shared" si="401"/>
        <v>61</v>
      </c>
      <c r="BI517" s="8">
        <f t="shared" si="424"/>
        <v>1.6821425527395739E-3</v>
      </c>
      <c r="BJ517" s="6">
        <f>VLOOKUP(saving_model!BD517,lapse!$B$4:$C$134,2,FALSE)</f>
        <v>0.02</v>
      </c>
      <c r="BL517">
        <f>discount_curve!K502</f>
        <v>0.60271104902875816</v>
      </c>
    </row>
    <row r="518" spans="1:64" x14ac:dyDescent="0.55000000000000004">
      <c r="A518">
        <f t="shared" si="425"/>
        <v>496</v>
      </c>
      <c r="B518" s="16">
        <f t="shared" ca="1" si="402"/>
        <v>0</v>
      </c>
      <c r="C518" s="16">
        <f t="shared" si="378"/>
        <v>0</v>
      </c>
      <c r="D518">
        <f t="shared" si="403"/>
        <v>0</v>
      </c>
      <c r="E518">
        <f t="shared" ca="1" si="404"/>
        <v>0</v>
      </c>
      <c r="F518" s="19">
        <f t="shared" si="405"/>
        <v>0</v>
      </c>
      <c r="G518">
        <f t="shared" si="379"/>
        <v>0</v>
      </c>
      <c r="H518">
        <f t="shared" si="380"/>
        <v>0</v>
      </c>
      <c r="I518" s="16">
        <f t="shared" si="406"/>
        <v>0</v>
      </c>
      <c r="J518" s="19">
        <f t="shared" si="407"/>
        <v>0</v>
      </c>
      <c r="K518" s="19"/>
      <c r="L518" s="16">
        <f t="shared" si="381"/>
        <v>0</v>
      </c>
      <c r="M518" s="16">
        <f t="shared" ca="1" si="382"/>
        <v>0</v>
      </c>
      <c r="N518" s="16">
        <f t="shared" si="383"/>
        <v>0</v>
      </c>
      <c r="O518" s="16">
        <f t="shared" si="376"/>
        <v>0</v>
      </c>
      <c r="P518" s="16">
        <f t="shared" si="377"/>
        <v>0</v>
      </c>
      <c r="Q518" s="16">
        <f t="shared" ca="1" si="384"/>
        <v>0</v>
      </c>
      <c r="R518">
        <f t="shared" si="385"/>
        <v>0</v>
      </c>
      <c r="S518" s="16">
        <f t="shared" si="386"/>
        <v>0</v>
      </c>
      <c r="T518" s="21">
        <f t="shared" si="387"/>
        <v>0</v>
      </c>
      <c r="U518" s="16">
        <f t="shared" ca="1" si="388"/>
        <v>0</v>
      </c>
      <c r="V518" s="21">
        <f t="shared" ca="1" si="389"/>
        <v>0</v>
      </c>
      <c r="W518" s="16"/>
      <c r="X518" s="16">
        <f t="shared" si="408"/>
        <v>0</v>
      </c>
      <c r="Y518" s="16">
        <f t="shared" si="375"/>
        <v>0</v>
      </c>
      <c r="Z518" s="19">
        <f t="shared" si="390"/>
        <v>0</v>
      </c>
      <c r="AA518" s="15">
        <f t="shared" si="409"/>
        <v>0</v>
      </c>
      <c r="AB518" s="15">
        <f t="shared" si="410"/>
        <v>0</v>
      </c>
      <c r="AC518" s="15">
        <f t="shared" si="411"/>
        <v>0</v>
      </c>
      <c r="AD518" s="15">
        <f t="shared" si="412"/>
        <v>0</v>
      </c>
      <c r="AE518" s="15">
        <f t="shared" si="413"/>
        <v>0</v>
      </c>
      <c r="AF518" s="19">
        <f t="shared" si="414"/>
        <v>0</v>
      </c>
      <c r="AG518" s="20">
        <f t="shared" si="415"/>
        <v>0</v>
      </c>
      <c r="AH518" s="20"/>
      <c r="AI518" s="16">
        <f t="shared" si="391"/>
        <v>0</v>
      </c>
      <c r="AJ518" s="16">
        <f t="shared" si="427"/>
        <v>0</v>
      </c>
      <c r="AK518" s="16">
        <f t="shared" si="416"/>
        <v>0</v>
      </c>
      <c r="AL518" s="16">
        <f t="shared" ca="1" si="417"/>
        <v>0</v>
      </c>
      <c r="AM518" s="17">
        <f ca="1">IF($F$13,OFFSET(product_specs!$I$5,MIN(10,saving_model!BD518),saving_model!$F$15),0)</f>
        <v>0</v>
      </c>
      <c r="AN518" s="16">
        <f t="shared" si="392"/>
        <v>0</v>
      </c>
      <c r="AO518" s="16">
        <f t="shared" si="426"/>
        <v>0</v>
      </c>
      <c r="AP518" s="16">
        <f t="shared" si="393"/>
        <v>0</v>
      </c>
      <c r="AQ518" s="16">
        <f t="shared" si="418"/>
        <v>0</v>
      </c>
      <c r="AR518" s="16">
        <f t="shared" si="419"/>
        <v>0</v>
      </c>
      <c r="AS518" s="15">
        <f t="shared" si="394"/>
        <v>0</v>
      </c>
      <c r="AT518" s="24">
        <f t="shared" si="395"/>
        <v>0</v>
      </c>
      <c r="AU518" s="15">
        <f t="shared" si="420"/>
        <v>0</v>
      </c>
      <c r="AV518" s="22">
        <f>return!Q502</f>
        <v>6.1385844516030907E-3</v>
      </c>
      <c r="AW518" s="7">
        <f t="shared" si="396"/>
        <v>1.5087482626773459</v>
      </c>
      <c r="AX518" s="7"/>
      <c r="AY518">
        <f t="shared" si="421"/>
        <v>0</v>
      </c>
      <c r="AZ518">
        <f t="shared" si="397"/>
        <v>0</v>
      </c>
      <c r="BA518">
        <f t="shared" si="398"/>
        <v>0</v>
      </c>
      <c r="BB518">
        <f t="shared" si="422"/>
        <v>0</v>
      </c>
      <c r="BD518">
        <f t="shared" si="399"/>
        <v>41</v>
      </c>
      <c r="BE518">
        <f t="shared" si="400"/>
        <v>5</v>
      </c>
      <c r="BF518">
        <f t="shared" si="423"/>
        <v>2.2316686257484175E-4</v>
      </c>
      <c r="BG518">
        <f>VLOOKUP(MIN(120,BH518),mortality!$B$4:$H$106,saving_model!BE518+2,FALSE)</f>
        <v>2.6747177672513541E-3</v>
      </c>
      <c r="BH518">
        <f t="shared" si="401"/>
        <v>61</v>
      </c>
      <c r="BI518" s="8">
        <f t="shared" si="424"/>
        <v>1.6821425527395739E-3</v>
      </c>
      <c r="BJ518" s="6">
        <f>VLOOKUP(saving_model!BD518,lapse!$B$4:$C$134,2,FALSE)</f>
        <v>0.02</v>
      </c>
      <c r="BL518">
        <f>discount_curve!K503</f>
        <v>0.60209487313775278</v>
      </c>
    </row>
    <row r="519" spans="1:64" x14ac:dyDescent="0.55000000000000004">
      <c r="A519">
        <f t="shared" si="425"/>
        <v>497</v>
      </c>
      <c r="B519" s="16">
        <f t="shared" ca="1" si="402"/>
        <v>0</v>
      </c>
      <c r="C519" s="16">
        <f t="shared" si="378"/>
        <v>0</v>
      </c>
      <c r="D519">
        <f t="shared" si="403"/>
        <v>0</v>
      </c>
      <c r="E519">
        <f t="shared" ca="1" si="404"/>
        <v>0</v>
      </c>
      <c r="F519" s="19">
        <f t="shared" si="405"/>
        <v>0</v>
      </c>
      <c r="G519">
        <f t="shared" si="379"/>
        <v>0</v>
      </c>
      <c r="H519">
        <f t="shared" si="380"/>
        <v>0</v>
      </c>
      <c r="I519" s="16">
        <f t="shared" si="406"/>
        <v>0</v>
      </c>
      <c r="J519" s="19">
        <f t="shared" si="407"/>
        <v>0</v>
      </c>
      <c r="K519" s="19"/>
      <c r="L519" s="16">
        <f t="shared" si="381"/>
        <v>0</v>
      </c>
      <c r="M519" s="16">
        <f t="shared" ca="1" si="382"/>
        <v>0</v>
      </c>
      <c r="N519" s="16">
        <f t="shared" si="383"/>
        <v>0</v>
      </c>
      <c r="O519" s="16">
        <f t="shared" si="376"/>
        <v>0</v>
      </c>
      <c r="P519" s="16">
        <f t="shared" si="377"/>
        <v>0</v>
      </c>
      <c r="Q519" s="16">
        <f t="shared" ca="1" si="384"/>
        <v>0</v>
      </c>
      <c r="R519">
        <f t="shared" si="385"/>
        <v>0</v>
      </c>
      <c r="S519" s="16">
        <f t="shared" si="386"/>
        <v>0</v>
      </c>
      <c r="T519" s="21">
        <f t="shared" si="387"/>
        <v>0</v>
      </c>
      <c r="U519" s="16">
        <f t="shared" ca="1" si="388"/>
        <v>0</v>
      </c>
      <c r="V519" s="21">
        <f t="shared" ca="1" si="389"/>
        <v>0</v>
      </c>
      <c r="W519" s="16"/>
      <c r="X519" s="16">
        <f t="shared" si="408"/>
        <v>0</v>
      </c>
      <c r="Y519" s="16">
        <f t="shared" si="375"/>
        <v>0</v>
      </c>
      <c r="Z519" s="19">
        <f t="shared" si="390"/>
        <v>0</v>
      </c>
      <c r="AA519" s="15">
        <f t="shared" si="409"/>
        <v>0</v>
      </c>
      <c r="AB519" s="15">
        <f t="shared" si="410"/>
        <v>0</v>
      </c>
      <c r="AC519" s="15">
        <f t="shared" si="411"/>
        <v>0</v>
      </c>
      <c r="AD519" s="15">
        <f t="shared" si="412"/>
        <v>0</v>
      </c>
      <c r="AE519" s="15">
        <f t="shared" si="413"/>
        <v>0</v>
      </c>
      <c r="AF519" s="19">
        <f t="shared" si="414"/>
        <v>0</v>
      </c>
      <c r="AG519" s="20">
        <f t="shared" si="415"/>
        <v>0</v>
      </c>
      <c r="AH519" s="20"/>
      <c r="AI519" s="16">
        <f t="shared" si="391"/>
        <v>0</v>
      </c>
      <c r="AJ519" s="16">
        <f t="shared" si="427"/>
        <v>0</v>
      </c>
      <c r="AK519" s="16">
        <f t="shared" si="416"/>
        <v>0</v>
      </c>
      <c r="AL519" s="16">
        <f t="shared" ca="1" si="417"/>
        <v>0</v>
      </c>
      <c r="AM519" s="17">
        <f ca="1">IF($F$13,OFFSET(product_specs!$I$5,MIN(10,saving_model!BD519),saving_model!$F$15),0)</f>
        <v>0</v>
      </c>
      <c r="AN519" s="16">
        <f t="shared" si="392"/>
        <v>0</v>
      </c>
      <c r="AO519" s="16">
        <f t="shared" si="426"/>
        <v>0</v>
      </c>
      <c r="AP519" s="16">
        <f t="shared" si="393"/>
        <v>0</v>
      </c>
      <c r="AQ519" s="16">
        <f t="shared" si="418"/>
        <v>0</v>
      </c>
      <c r="AR519" s="16">
        <f t="shared" si="419"/>
        <v>0</v>
      </c>
      <c r="AS519" s="15">
        <f t="shared" si="394"/>
        <v>0</v>
      </c>
      <c r="AT519" s="24">
        <f t="shared" si="395"/>
        <v>0</v>
      </c>
      <c r="AU519" s="15">
        <f t="shared" si="420"/>
        <v>0</v>
      </c>
      <c r="AV519" s="22">
        <f>return!Q503</f>
        <v>-6.3670293337353412E-3</v>
      </c>
      <c r="AW519" s="7">
        <f t="shared" si="396"/>
        <v>1.5099998268661903</v>
      </c>
      <c r="AX519" s="7"/>
      <c r="AY519">
        <f t="shared" si="421"/>
        <v>0</v>
      </c>
      <c r="AZ519">
        <f t="shared" si="397"/>
        <v>0</v>
      </c>
      <c r="BA519">
        <f t="shared" si="398"/>
        <v>0</v>
      </c>
      <c r="BB519">
        <f t="shared" si="422"/>
        <v>0</v>
      </c>
      <c r="BD519">
        <f t="shared" si="399"/>
        <v>41</v>
      </c>
      <c r="BE519">
        <f t="shared" si="400"/>
        <v>5</v>
      </c>
      <c r="BF519">
        <f t="shared" si="423"/>
        <v>2.2316686257484175E-4</v>
      </c>
      <c r="BG519">
        <f>VLOOKUP(MIN(120,BH519),mortality!$B$4:$H$106,saving_model!BE519+2,FALSE)</f>
        <v>2.6747177672513541E-3</v>
      </c>
      <c r="BH519">
        <f t="shared" si="401"/>
        <v>61</v>
      </c>
      <c r="BI519" s="8">
        <f t="shared" si="424"/>
        <v>1.6821425527395739E-3</v>
      </c>
      <c r="BJ519" s="6">
        <f>VLOOKUP(saving_model!BD519,lapse!$B$4:$C$134,2,FALSE)</f>
        <v>0.02</v>
      </c>
      <c r="BL519">
        <f>discount_curve!K504</f>
        <v>0.60147932718829134</v>
      </c>
    </row>
    <row r="520" spans="1:64" x14ac:dyDescent="0.55000000000000004">
      <c r="A520">
        <f t="shared" si="425"/>
        <v>498</v>
      </c>
      <c r="B520" s="16">
        <f t="shared" ca="1" si="402"/>
        <v>0</v>
      </c>
      <c r="C520" s="16">
        <f t="shared" si="378"/>
        <v>0</v>
      </c>
      <c r="D520">
        <f t="shared" si="403"/>
        <v>0</v>
      </c>
      <c r="E520">
        <f t="shared" ca="1" si="404"/>
        <v>0</v>
      </c>
      <c r="F520" s="19">
        <f t="shared" si="405"/>
        <v>0</v>
      </c>
      <c r="G520">
        <f t="shared" si="379"/>
        <v>0</v>
      </c>
      <c r="H520">
        <f t="shared" si="380"/>
        <v>0</v>
      </c>
      <c r="I520" s="16">
        <f t="shared" si="406"/>
        <v>0</v>
      </c>
      <c r="J520" s="19">
        <f t="shared" si="407"/>
        <v>0</v>
      </c>
      <c r="K520" s="19"/>
      <c r="L520" s="16">
        <f t="shared" si="381"/>
        <v>0</v>
      </c>
      <c r="M520" s="16">
        <f t="shared" ca="1" si="382"/>
        <v>0</v>
      </c>
      <c r="N520" s="16">
        <f t="shared" si="383"/>
        <v>0</v>
      </c>
      <c r="O520" s="16">
        <f t="shared" si="376"/>
        <v>0</v>
      </c>
      <c r="P520" s="16">
        <f t="shared" si="377"/>
        <v>0</v>
      </c>
      <c r="Q520" s="16">
        <f t="shared" ca="1" si="384"/>
        <v>0</v>
      </c>
      <c r="R520">
        <f t="shared" si="385"/>
        <v>0</v>
      </c>
      <c r="S520" s="16">
        <f t="shared" si="386"/>
        <v>0</v>
      </c>
      <c r="T520" s="21">
        <f t="shared" si="387"/>
        <v>0</v>
      </c>
      <c r="U520" s="16">
        <f t="shared" ca="1" si="388"/>
        <v>0</v>
      </c>
      <c r="V520" s="21">
        <f t="shared" ca="1" si="389"/>
        <v>0</v>
      </c>
      <c r="W520" s="16"/>
      <c r="X520" s="16">
        <f t="shared" si="408"/>
        <v>0</v>
      </c>
      <c r="Y520" s="16">
        <f t="shared" si="375"/>
        <v>0</v>
      </c>
      <c r="Z520" s="19">
        <f t="shared" si="390"/>
        <v>0</v>
      </c>
      <c r="AA520" s="15">
        <f t="shared" si="409"/>
        <v>0</v>
      </c>
      <c r="AB520" s="15">
        <f t="shared" si="410"/>
        <v>0</v>
      </c>
      <c r="AC520" s="15">
        <f t="shared" si="411"/>
        <v>0</v>
      </c>
      <c r="AD520" s="15">
        <f t="shared" si="412"/>
        <v>0</v>
      </c>
      <c r="AE520" s="15">
        <f t="shared" si="413"/>
        <v>0</v>
      </c>
      <c r="AF520" s="19">
        <f t="shared" si="414"/>
        <v>0</v>
      </c>
      <c r="AG520" s="20">
        <f t="shared" si="415"/>
        <v>0</v>
      </c>
      <c r="AH520" s="20"/>
      <c r="AI520" s="16">
        <f t="shared" si="391"/>
        <v>0</v>
      </c>
      <c r="AJ520" s="16">
        <f t="shared" si="427"/>
        <v>0</v>
      </c>
      <c r="AK520" s="16">
        <f t="shared" si="416"/>
        <v>0</v>
      </c>
      <c r="AL520" s="16">
        <f t="shared" ca="1" si="417"/>
        <v>0</v>
      </c>
      <c r="AM520" s="17">
        <f ca="1">IF($F$13,OFFSET(product_specs!$I$5,MIN(10,saving_model!BD520),saving_model!$F$15),0)</f>
        <v>0</v>
      </c>
      <c r="AN520" s="16">
        <f t="shared" si="392"/>
        <v>0</v>
      </c>
      <c r="AO520" s="16">
        <f t="shared" si="426"/>
        <v>0</v>
      </c>
      <c r="AP520" s="16">
        <f t="shared" si="393"/>
        <v>0</v>
      </c>
      <c r="AQ520" s="16">
        <f t="shared" si="418"/>
        <v>0</v>
      </c>
      <c r="AR520" s="16">
        <f t="shared" si="419"/>
        <v>0</v>
      </c>
      <c r="AS520" s="15">
        <f t="shared" si="394"/>
        <v>0</v>
      </c>
      <c r="AT520" s="24">
        <f t="shared" si="395"/>
        <v>0</v>
      </c>
      <c r="AU520" s="15">
        <f t="shared" si="420"/>
        <v>0</v>
      </c>
      <c r="AV520" s="22">
        <f>return!Q504</f>
        <v>7.89458791584563E-3</v>
      </c>
      <c r="AW520" s="7">
        <f t="shared" si="396"/>
        <v>1.5112524292752318</v>
      </c>
      <c r="AX520" s="7"/>
      <c r="AY520">
        <f t="shared" si="421"/>
        <v>0</v>
      </c>
      <c r="AZ520">
        <f t="shared" si="397"/>
        <v>0</v>
      </c>
      <c r="BA520">
        <f t="shared" si="398"/>
        <v>0</v>
      </c>
      <c r="BB520">
        <f t="shared" si="422"/>
        <v>0</v>
      </c>
      <c r="BD520">
        <f t="shared" si="399"/>
        <v>41</v>
      </c>
      <c r="BE520">
        <f t="shared" si="400"/>
        <v>5</v>
      </c>
      <c r="BF520">
        <f t="shared" si="423"/>
        <v>2.2316686257484175E-4</v>
      </c>
      <c r="BG520">
        <f>VLOOKUP(MIN(120,BH520),mortality!$B$4:$H$106,saving_model!BE520+2,FALSE)</f>
        <v>2.6747177672513541E-3</v>
      </c>
      <c r="BH520">
        <f t="shared" si="401"/>
        <v>61</v>
      </c>
      <c r="BI520" s="8">
        <f t="shared" si="424"/>
        <v>1.6821425527395739E-3</v>
      </c>
      <c r="BJ520" s="6">
        <f>VLOOKUP(saving_model!BD520,lapse!$B$4:$C$134,2,FALSE)</f>
        <v>0.02</v>
      </c>
      <c r="BL520">
        <f>discount_curve!K505</f>
        <v>0.60086441053635864</v>
      </c>
    </row>
    <row r="521" spans="1:64" x14ac:dyDescent="0.55000000000000004">
      <c r="A521">
        <f t="shared" si="425"/>
        <v>499</v>
      </c>
      <c r="B521" s="16">
        <f t="shared" ca="1" si="402"/>
        <v>0</v>
      </c>
      <c r="C521" s="16">
        <f t="shared" si="378"/>
        <v>0</v>
      </c>
      <c r="D521">
        <f t="shared" si="403"/>
        <v>0</v>
      </c>
      <c r="E521">
        <f t="shared" ca="1" si="404"/>
        <v>0</v>
      </c>
      <c r="F521" s="19">
        <f t="shared" si="405"/>
        <v>0</v>
      </c>
      <c r="G521">
        <f t="shared" si="379"/>
        <v>0</v>
      </c>
      <c r="H521">
        <f t="shared" si="380"/>
        <v>0</v>
      </c>
      <c r="I521" s="16">
        <f t="shared" si="406"/>
        <v>0</v>
      </c>
      <c r="J521" s="19">
        <f t="shared" si="407"/>
        <v>0</v>
      </c>
      <c r="K521" s="19"/>
      <c r="L521" s="16">
        <f t="shared" si="381"/>
        <v>0</v>
      </c>
      <c r="M521" s="16">
        <f t="shared" ca="1" si="382"/>
        <v>0</v>
      </c>
      <c r="N521" s="16">
        <f t="shared" si="383"/>
        <v>0</v>
      </c>
      <c r="O521" s="16">
        <f t="shared" si="376"/>
        <v>0</v>
      </c>
      <c r="P521" s="16">
        <f t="shared" si="377"/>
        <v>0</v>
      </c>
      <c r="Q521" s="16">
        <f t="shared" ca="1" si="384"/>
        <v>0</v>
      </c>
      <c r="R521">
        <f t="shared" si="385"/>
        <v>0</v>
      </c>
      <c r="S521" s="16">
        <f t="shared" si="386"/>
        <v>0</v>
      </c>
      <c r="T521" s="21">
        <f t="shared" si="387"/>
        <v>0</v>
      </c>
      <c r="U521" s="16">
        <f t="shared" ca="1" si="388"/>
        <v>0</v>
      </c>
      <c r="V521" s="21">
        <f t="shared" ca="1" si="389"/>
        <v>0</v>
      </c>
      <c r="W521" s="16"/>
      <c r="X521" s="16">
        <f t="shared" si="408"/>
        <v>0</v>
      </c>
      <c r="Y521" s="16">
        <f t="shared" si="375"/>
        <v>0</v>
      </c>
      <c r="Z521" s="19">
        <f t="shared" si="390"/>
        <v>0</v>
      </c>
      <c r="AA521" s="15">
        <f t="shared" si="409"/>
        <v>0</v>
      </c>
      <c r="AB521" s="15">
        <f t="shared" si="410"/>
        <v>0</v>
      </c>
      <c r="AC521" s="15">
        <f t="shared" si="411"/>
        <v>0</v>
      </c>
      <c r="AD521" s="15">
        <f t="shared" si="412"/>
        <v>0</v>
      </c>
      <c r="AE521" s="15">
        <f t="shared" si="413"/>
        <v>0</v>
      </c>
      <c r="AF521" s="19">
        <f t="shared" si="414"/>
        <v>0</v>
      </c>
      <c r="AG521" s="20">
        <f t="shared" si="415"/>
        <v>0</v>
      </c>
      <c r="AH521" s="20"/>
      <c r="AI521" s="16">
        <f t="shared" si="391"/>
        <v>0</v>
      </c>
      <c r="AJ521" s="16">
        <f t="shared" si="427"/>
        <v>0</v>
      </c>
      <c r="AK521" s="16">
        <f t="shared" si="416"/>
        <v>0</v>
      </c>
      <c r="AL521" s="16">
        <f t="shared" ca="1" si="417"/>
        <v>0</v>
      </c>
      <c r="AM521" s="17">
        <f ca="1">IF($F$13,OFFSET(product_specs!$I$5,MIN(10,saving_model!BD521),saving_model!$F$15),0)</f>
        <v>0</v>
      </c>
      <c r="AN521" s="16">
        <f t="shared" si="392"/>
        <v>0</v>
      </c>
      <c r="AO521" s="16">
        <f t="shared" si="426"/>
        <v>0</v>
      </c>
      <c r="AP521" s="16">
        <f t="shared" si="393"/>
        <v>0</v>
      </c>
      <c r="AQ521" s="16">
        <f t="shared" si="418"/>
        <v>0</v>
      </c>
      <c r="AR521" s="16">
        <f t="shared" si="419"/>
        <v>0</v>
      </c>
      <c r="AS521" s="15">
        <f t="shared" si="394"/>
        <v>0</v>
      </c>
      <c r="AT521" s="24">
        <f t="shared" si="395"/>
        <v>0</v>
      </c>
      <c r="AU521" s="15">
        <f t="shared" si="420"/>
        <v>0</v>
      </c>
      <c r="AV521" s="22">
        <f>return!Q505</f>
        <v>8.4573636124589679E-3</v>
      </c>
      <c r="AW521" s="7">
        <f t="shared" si="396"/>
        <v>1.5125060707657139</v>
      </c>
      <c r="AX521" s="7"/>
      <c r="AY521">
        <f t="shared" si="421"/>
        <v>0</v>
      </c>
      <c r="AZ521">
        <f t="shared" si="397"/>
        <v>0</v>
      </c>
      <c r="BA521">
        <f t="shared" si="398"/>
        <v>0</v>
      </c>
      <c r="BB521">
        <f t="shared" si="422"/>
        <v>0</v>
      </c>
      <c r="BD521">
        <f t="shared" si="399"/>
        <v>41</v>
      </c>
      <c r="BE521">
        <f t="shared" si="400"/>
        <v>5</v>
      </c>
      <c r="BF521">
        <f t="shared" si="423"/>
        <v>2.2316686257484175E-4</v>
      </c>
      <c r="BG521">
        <f>VLOOKUP(MIN(120,BH521),mortality!$B$4:$H$106,saving_model!BE521+2,FALSE)</f>
        <v>2.6747177672513541E-3</v>
      </c>
      <c r="BH521">
        <f t="shared" si="401"/>
        <v>61</v>
      </c>
      <c r="BI521" s="8">
        <f t="shared" si="424"/>
        <v>1.6821425527395739E-3</v>
      </c>
      <c r="BJ521" s="6">
        <f>VLOOKUP(saving_model!BD521,lapse!$B$4:$C$134,2,FALSE)</f>
        <v>0.02</v>
      </c>
      <c r="BL521">
        <f>discount_curve!K506</f>
        <v>0.60025012253859877</v>
      </c>
    </row>
    <row r="522" spans="1:64" x14ac:dyDescent="0.55000000000000004">
      <c r="A522">
        <f t="shared" si="425"/>
        <v>500</v>
      </c>
      <c r="B522" s="16">
        <f t="shared" ca="1" si="402"/>
        <v>0</v>
      </c>
      <c r="C522" s="16">
        <f t="shared" si="378"/>
        <v>0</v>
      </c>
      <c r="D522">
        <f t="shared" si="403"/>
        <v>0</v>
      </c>
      <c r="E522">
        <f t="shared" ca="1" si="404"/>
        <v>0</v>
      </c>
      <c r="F522" s="19">
        <f t="shared" si="405"/>
        <v>0</v>
      </c>
      <c r="G522">
        <f t="shared" si="379"/>
        <v>0</v>
      </c>
      <c r="H522">
        <f t="shared" si="380"/>
        <v>0</v>
      </c>
      <c r="I522" s="16">
        <f t="shared" si="406"/>
        <v>0</v>
      </c>
      <c r="J522" s="19">
        <f t="shared" si="407"/>
        <v>0</v>
      </c>
      <c r="K522" s="19"/>
      <c r="L522" s="16">
        <f t="shared" si="381"/>
        <v>0</v>
      </c>
      <c r="M522" s="16">
        <f t="shared" ca="1" si="382"/>
        <v>0</v>
      </c>
      <c r="N522" s="16">
        <f t="shared" si="383"/>
        <v>0</v>
      </c>
      <c r="O522" s="16">
        <f t="shared" si="376"/>
        <v>0</v>
      </c>
      <c r="P522" s="16">
        <f t="shared" si="377"/>
        <v>0</v>
      </c>
      <c r="Q522" s="16">
        <f t="shared" ca="1" si="384"/>
        <v>0</v>
      </c>
      <c r="R522">
        <f t="shared" si="385"/>
        <v>0</v>
      </c>
      <c r="S522" s="16">
        <f t="shared" si="386"/>
        <v>0</v>
      </c>
      <c r="T522" s="21">
        <f t="shared" si="387"/>
        <v>0</v>
      </c>
      <c r="U522" s="16">
        <f t="shared" ca="1" si="388"/>
        <v>0</v>
      </c>
      <c r="V522" s="21">
        <f t="shared" ca="1" si="389"/>
        <v>0</v>
      </c>
      <c r="W522" s="16"/>
      <c r="X522" s="16">
        <f t="shared" si="408"/>
        <v>0</v>
      </c>
      <c r="Y522" s="16">
        <f t="shared" si="375"/>
        <v>0</v>
      </c>
      <c r="Z522" s="19">
        <f t="shared" si="390"/>
        <v>0</v>
      </c>
      <c r="AA522" s="15">
        <f t="shared" si="409"/>
        <v>0</v>
      </c>
      <c r="AB522" s="15">
        <f t="shared" si="410"/>
        <v>0</v>
      </c>
      <c r="AC522" s="15">
        <f t="shared" si="411"/>
        <v>0</v>
      </c>
      <c r="AD522" s="15">
        <f t="shared" si="412"/>
        <v>0</v>
      </c>
      <c r="AE522" s="15">
        <f t="shared" si="413"/>
        <v>0</v>
      </c>
      <c r="AF522" s="19">
        <f t="shared" si="414"/>
        <v>0</v>
      </c>
      <c r="AG522" s="20">
        <f t="shared" si="415"/>
        <v>0</v>
      </c>
      <c r="AH522" s="20"/>
      <c r="AI522" s="16">
        <f t="shared" si="391"/>
        <v>0</v>
      </c>
      <c r="AJ522" s="16">
        <f t="shared" si="427"/>
        <v>0</v>
      </c>
      <c r="AK522" s="16">
        <f t="shared" si="416"/>
        <v>0</v>
      </c>
      <c r="AL522" s="16">
        <f t="shared" ca="1" si="417"/>
        <v>0</v>
      </c>
      <c r="AM522" s="17">
        <f ca="1">IF($F$13,OFFSET(product_specs!$I$5,MIN(10,saving_model!BD522),saving_model!$F$15),0)</f>
        <v>0</v>
      </c>
      <c r="AN522" s="16">
        <f t="shared" si="392"/>
        <v>0</v>
      </c>
      <c r="AO522" s="16">
        <f t="shared" si="426"/>
        <v>0</v>
      </c>
      <c r="AP522" s="16">
        <f t="shared" si="393"/>
        <v>0</v>
      </c>
      <c r="AQ522" s="16">
        <f t="shared" si="418"/>
        <v>0</v>
      </c>
      <c r="AR522" s="16">
        <f t="shared" si="419"/>
        <v>0</v>
      </c>
      <c r="AS522" s="15">
        <f t="shared" si="394"/>
        <v>0</v>
      </c>
      <c r="AT522" s="24">
        <f t="shared" si="395"/>
        <v>0</v>
      </c>
      <c r="AU522" s="15">
        <f t="shared" si="420"/>
        <v>0</v>
      </c>
      <c r="AV522" s="22">
        <f>return!Q506</f>
        <v>-1.0155269825373736E-2</v>
      </c>
      <c r="AW522" s="7">
        <f t="shared" si="396"/>
        <v>1.5137607521995939</v>
      </c>
      <c r="AX522" s="7"/>
      <c r="AY522">
        <f t="shared" si="421"/>
        <v>0</v>
      </c>
      <c r="AZ522">
        <f t="shared" si="397"/>
        <v>0</v>
      </c>
      <c r="BA522">
        <f t="shared" si="398"/>
        <v>0</v>
      </c>
      <c r="BB522">
        <f t="shared" si="422"/>
        <v>0</v>
      </c>
      <c r="BD522">
        <f t="shared" si="399"/>
        <v>41</v>
      </c>
      <c r="BE522">
        <f t="shared" si="400"/>
        <v>5</v>
      </c>
      <c r="BF522">
        <f t="shared" si="423"/>
        <v>2.2316686257484175E-4</v>
      </c>
      <c r="BG522">
        <f>VLOOKUP(MIN(120,BH522),mortality!$B$4:$H$106,saving_model!BE522+2,FALSE)</f>
        <v>2.6747177672513541E-3</v>
      </c>
      <c r="BH522">
        <f t="shared" si="401"/>
        <v>61</v>
      </c>
      <c r="BI522" s="8">
        <f t="shared" si="424"/>
        <v>1.6821425527395739E-3</v>
      </c>
      <c r="BJ522" s="6">
        <f>VLOOKUP(saving_model!BD522,lapse!$B$4:$C$134,2,FALSE)</f>
        <v>0.02</v>
      </c>
      <c r="BL522">
        <f>discount_curve!K507</f>
        <v>0.59963646255231295</v>
      </c>
    </row>
    <row r="523" spans="1:64" x14ac:dyDescent="0.55000000000000004">
      <c r="A523">
        <f t="shared" si="425"/>
        <v>501</v>
      </c>
      <c r="B523" s="16">
        <f t="shared" ca="1" si="402"/>
        <v>0</v>
      </c>
      <c r="C523" s="16">
        <f t="shared" si="378"/>
        <v>0</v>
      </c>
      <c r="D523">
        <f t="shared" si="403"/>
        <v>0</v>
      </c>
      <c r="E523">
        <f t="shared" ca="1" si="404"/>
        <v>0</v>
      </c>
      <c r="F523" s="19">
        <f t="shared" si="405"/>
        <v>0</v>
      </c>
      <c r="G523">
        <f t="shared" si="379"/>
        <v>0</v>
      </c>
      <c r="H523">
        <f t="shared" si="380"/>
        <v>0</v>
      </c>
      <c r="I523" s="16">
        <f t="shared" si="406"/>
        <v>0</v>
      </c>
      <c r="J523" s="19">
        <f t="shared" si="407"/>
        <v>0</v>
      </c>
      <c r="K523" s="19"/>
      <c r="L523" s="16">
        <f t="shared" si="381"/>
        <v>0</v>
      </c>
      <c r="M523" s="16">
        <f t="shared" ca="1" si="382"/>
        <v>0</v>
      </c>
      <c r="N523" s="16">
        <f t="shared" si="383"/>
        <v>0</v>
      </c>
      <c r="O523" s="16">
        <f t="shared" si="376"/>
        <v>0</v>
      </c>
      <c r="P523" s="16">
        <f t="shared" si="377"/>
        <v>0</v>
      </c>
      <c r="Q523" s="16">
        <f t="shared" ca="1" si="384"/>
        <v>0</v>
      </c>
      <c r="R523">
        <f t="shared" si="385"/>
        <v>0</v>
      </c>
      <c r="S523" s="16">
        <f t="shared" si="386"/>
        <v>0</v>
      </c>
      <c r="T523" s="21">
        <f t="shared" si="387"/>
        <v>0</v>
      </c>
      <c r="U523" s="16">
        <f t="shared" ca="1" si="388"/>
        <v>0</v>
      </c>
      <c r="V523" s="21">
        <f t="shared" ca="1" si="389"/>
        <v>0</v>
      </c>
      <c r="W523" s="16"/>
      <c r="X523" s="16">
        <f t="shared" si="408"/>
        <v>0</v>
      </c>
      <c r="Y523" s="16">
        <f t="shared" si="375"/>
        <v>0</v>
      </c>
      <c r="Z523" s="19">
        <f t="shared" si="390"/>
        <v>0</v>
      </c>
      <c r="AA523" s="15">
        <f t="shared" si="409"/>
        <v>0</v>
      </c>
      <c r="AB523" s="15">
        <f t="shared" si="410"/>
        <v>0</v>
      </c>
      <c r="AC523" s="15">
        <f t="shared" si="411"/>
        <v>0</v>
      </c>
      <c r="AD523" s="15">
        <f t="shared" si="412"/>
        <v>0</v>
      </c>
      <c r="AE523" s="15">
        <f t="shared" si="413"/>
        <v>0</v>
      </c>
      <c r="AF523" s="19">
        <f t="shared" si="414"/>
        <v>0</v>
      </c>
      <c r="AG523" s="20">
        <f t="shared" si="415"/>
        <v>0</v>
      </c>
      <c r="AH523" s="20"/>
      <c r="AI523" s="16">
        <f t="shared" si="391"/>
        <v>0</v>
      </c>
      <c r="AJ523" s="16">
        <f t="shared" si="427"/>
        <v>0</v>
      </c>
      <c r="AK523" s="16">
        <f t="shared" si="416"/>
        <v>0</v>
      </c>
      <c r="AL523" s="16">
        <f t="shared" ca="1" si="417"/>
        <v>0</v>
      </c>
      <c r="AM523" s="17">
        <f ca="1">IF($F$13,OFFSET(product_specs!$I$5,MIN(10,saving_model!BD523),saving_model!$F$15),0)</f>
        <v>0</v>
      </c>
      <c r="AN523" s="16">
        <f t="shared" si="392"/>
        <v>0</v>
      </c>
      <c r="AO523" s="16">
        <f t="shared" si="426"/>
        <v>0</v>
      </c>
      <c r="AP523" s="16">
        <f t="shared" si="393"/>
        <v>0</v>
      </c>
      <c r="AQ523" s="16">
        <f t="shared" si="418"/>
        <v>0</v>
      </c>
      <c r="AR523" s="16">
        <f t="shared" si="419"/>
        <v>0</v>
      </c>
      <c r="AS523" s="15">
        <f t="shared" si="394"/>
        <v>0</v>
      </c>
      <c r="AT523" s="24">
        <f t="shared" si="395"/>
        <v>0</v>
      </c>
      <c r="AU523" s="15">
        <f t="shared" si="420"/>
        <v>0</v>
      </c>
      <c r="AV523" s="22">
        <f>return!Q507</f>
        <v>-2.2484246184794054E-3</v>
      </c>
      <c r="AW523" s="7">
        <f t="shared" si="396"/>
        <v>1.5150164744395449</v>
      </c>
      <c r="AX523" s="7"/>
      <c r="AY523">
        <f t="shared" si="421"/>
        <v>0</v>
      </c>
      <c r="AZ523">
        <f t="shared" si="397"/>
        <v>0</v>
      </c>
      <c r="BA523">
        <f t="shared" si="398"/>
        <v>0</v>
      </c>
      <c r="BB523">
        <f t="shared" si="422"/>
        <v>0</v>
      </c>
      <c r="BD523">
        <f t="shared" si="399"/>
        <v>41</v>
      </c>
      <c r="BE523">
        <f t="shared" si="400"/>
        <v>5</v>
      </c>
      <c r="BF523">
        <f t="shared" si="423"/>
        <v>2.2316686257484175E-4</v>
      </c>
      <c r="BG523">
        <f>VLOOKUP(MIN(120,BH523),mortality!$B$4:$H$106,saving_model!BE523+2,FALSE)</f>
        <v>2.6747177672513541E-3</v>
      </c>
      <c r="BH523">
        <f t="shared" si="401"/>
        <v>61</v>
      </c>
      <c r="BI523" s="8">
        <f t="shared" si="424"/>
        <v>1.6821425527395739E-3</v>
      </c>
      <c r="BJ523" s="6">
        <f>VLOOKUP(saving_model!BD523,lapse!$B$4:$C$134,2,FALSE)</f>
        <v>0.02</v>
      </c>
      <c r="BL523">
        <f>discount_curve!K508</f>
        <v>0.59902342993545976</v>
      </c>
    </row>
    <row r="524" spans="1:64" x14ac:dyDescent="0.55000000000000004">
      <c r="A524">
        <f t="shared" si="425"/>
        <v>502</v>
      </c>
      <c r="B524" s="16">
        <f t="shared" ca="1" si="402"/>
        <v>0</v>
      </c>
      <c r="C524" s="16">
        <f t="shared" si="378"/>
        <v>0</v>
      </c>
      <c r="D524">
        <f t="shared" si="403"/>
        <v>0</v>
      </c>
      <c r="E524">
        <f t="shared" ca="1" si="404"/>
        <v>0</v>
      </c>
      <c r="F524" s="19">
        <f t="shared" si="405"/>
        <v>0</v>
      </c>
      <c r="G524">
        <f t="shared" si="379"/>
        <v>0</v>
      </c>
      <c r="H524">
        <f t="shared" si="380"/>
        <v>0</v>
      </c>
      <c r="I524" s="16">
        <f t="shared" si="406"/>
        <v>0</v>
      </c>
      <c r="J524" s="19">
        <f t="shared" si="407"/>
        <v>0</v>
      </c>
      <c r="K524" s="19"/>
      <c r="L524" s="16">
        <f t="shared" si="381"/>
        <v>0</v>
      </c>
      <c r="M524" s="16">
        <f t="shared" ca="1" si="382"/>
        <v>0</v>
      </c>
      <c r="N524" s="16">
        <f t="shared" si="383"/>
        <v>0</v>
      </c>
      <c r="O524" s="16">
        <f t="shared" si="376"/>
        <v>0</v>
      </c>
      <c r="P524" s="16">
        <f t="shared" si="377"/>
        <v>0</v>
      </c>
      <c r="Q524" s="16">
        <f t="shared" ca="1" si="384"/>
        <v>0</v>
      </c>
      <c r="R524">
        <f t="shared" si="385"/>
        <v>0</v>
      </c>
      <c r="S524" s="16">
        <f t="shared" si="386"/>
        <v>0</v>
      </c>
      <c r="T524" s="21">
        <f t="shared" si="387"/>
        <v>0</v>
      </c>
      <c r="U524" s="16">
        <f t="shared" ca="1" si="388"/>
        <v>0</v>
      </c>
      <c r="V524" s="21">
        <f t="shared" ca="1" si="389"/>
        <v>0</v>
      </c>
      <c r="W524" s="16"/>
      <c r="X524" s="16">
        <f t="shared" si="408"/>
        <v>0</v>
      </c>
      <c r="Y524" s="16">
        <f t="shared" si="375"/>
        <v>0</v>
      </c>
      <c r="Z524" s="19">
        <f t="shared" si="390"/>
        <v>0</v>
      </c>
      <c r="AA524" s="15">
        <f t="shared" si="409"/>
        <v>0</v>
      </c>
      <c r="AB524" s="15">
        <f t="shared" si="410"/>
        <v>0</v>
      </c>
      <c r="AC524" s="15">
        <f t="shared" si="411"/>
        <v>0</v>
      </c>
      <c r="AD524" s="15">
        <f t="shared" si="412"/>
        <v>0</v>
      </c>
      <c r="AE524" s="15">
        <f t="shared" si="413"/>
        <v>0</v>
      </c>
      <c r="AF524" s="19">
        <f t="shared" si="414"/>
        <v>0</v>
      </c>
      <c r="AG524" s="20">
        <f t="shared" si="415"/>
        <v>0</v>
      </c>
      <c r="AH524" s="20"/>
      <c r="AI524" s="16">
        <f t="shared" si="391"/>
        <v>0</v>
      </c>
      <c r="AJ524" s="16">
        <f t="shared" si="427"/>
        <v>0</v>
      </c>
      <c r="AK524" s="16">
        <f t="shared" si="416"/>
        <v>0</v>
      </c>
      <c r="AL524" s="16">
        <f t="shared" ca="1" si="417"/>
        <v>0</v>
      </c>
      <c r="AM524" s="17">
        <f ca="1">IF($F$13,OFFSET(product_specs!$I$5,MIN(10,saving_model!BD524),saving_model!$F$15),0)</f>
        <v>0</v>
      </c>
      <c r="AN524" s="16">
        <f t="shared" si="392"/>
        <v>0</v>
      </c>
      <c r="AO524" s="16">
        <f t="shared" si="426"/>
        <v>0</v>
      </c>
      <c r="AP524" s="16">
        <f t="shared" si="393"/>
        <v>0</v>
      </c>
      <c r="AQ524" s="16">
        <f t="shared" si="418"/>
        <v>0</v>
      </c>
      <c r="AR524" s="16">
        <f t="shared" si="419"/>
        <v>0</v>
      </c>
      <c r="AS524" s="15">
        <f t="shared" si="394"/>
        <v>0</v>
      </c>
      <c r="AT524" s="24">
        <f t="shared" si="395"/>
        <v>0</v>
      </c>
      <c r="AU524" s="15">
        <f t="shared" si="420"/>
        <v>0</v>
      </c>
      <c r="AV524" s="22">
        <f>return!Q508</f>
        <v>7.0325943022644388E-3</v>
      </c>
      <c r="AW524" s="7">
        <f t="shared" si="396"/>
        <v>1.5162732383489548</v>
      </c>
      <c r="AX524" s="7"/>
      <c r="AY524">
        <f t="shared" si="421"/>
        <v>0</v>
      </c>
      <c r="AZ524">
        <f t="shared" si="397"/>
        <v>0</v>
      </c>
      <c r="BA524">
        <f t="shared" si="398"/>
        <v>0</v>
      </c>
      <c r="BB524">
        <f t="shared" si="422"/>
        <v>0</v>
      </c>
      <c r="BD524">
        <f t="shared" si="399"/>
        <v>41</v>
      </c>
      <c r="BE524">
        <f t="shared" si="400"/>
        <v>5</v>
      </c>
      <c r="BF524">
        <f t="shared" si="423"/>
        <v>2.2316686257484175E-4</v>
      </c>
      <c r="BG524">
        <f>VLOOKUP(MIN(120,BH524),mortality!$B$4:$H$106,saving_model!BE524+2,FALSE)</f>
        <v>2.6747177672513541E-3</v>
      </c>
      <c r="BH524">
        <f t="shared" si="401"/>
        <v>61</v>
      </c>
      <c r="BI524" s="8">
        <f t="shared" si="424"/>
        <v>1.6821425527395739E-3</v>
      </c>
      <c r="BJ524" s="6">
        <f>VLOOKUP(saving_model!BD524,lapse!$B$4:$C$134,2,FALSE)</f>
        <v>0.02</v>
      </c>
      <c r="BL524">
        <f>discount_curve!K509</f>
        <v>0.59841102404665403</v>
      </c>
    </row>
    <row r="525" spans="1:64" x14ac:dyDescent="0.55000000000000004">
      <c r="A525">
        <f t="shared" si="425"/>
        <v>503</v>
      </c>
      <c r="B525" s="16">
        <f t="shared" ca="1" si="402"/>
        <v>0</v>
      </c>
      <c r="C525" s="16">
        <f t="shared" si="378"/>
        <v>0</v>
      </c>
      <c r="D525">
        <f t="shared" si="403"/>
        <v>0</v>
      </c>
      <c r="E525">
        <f t="shared" ca="1" si="404"/>
        <v>0</v>
      </c>
      <c r="F525" s="19">
        <f t="shared" si="405"/>
        <v>0</v>
      </c>
      <c r="G525">
        <f t="shared" si="379"/>
        <v>0</v>
      </c>
      <c r="H525">
        <f t="shared" si="380"/>
        <v>0</v>
      </c>
      <c r="I525" s="16">
        <f t="shared" si="406"/>
        <v>0</v>
      </c>
      <c r="J525" s="19">
        <f t="shared" si="407"/>
        <v>0</v>
      </c>
      <c r="K525" s="19"/>
      <c r="L525" s="16">
        <f t="shared" si="381"/>
        <v>0</v>
      </c>
      <c r="M525" s="16">
        <f t="shared" ca="1" si="382"/>
        <v>0</v>
      </c>
      <c r="N525" s="16">
        <f t="shared" si="383"/>
        <v>0</v>
      </c>
      <c r="O525" s="16">
        <f t="shared" si="376"/>
        <v>0</v>
      </c>
      <c r="P525" s="16">
        <f t="shared" si="377"/>
        <v>0</v>
      </c>
      <c r="Q525" s="16">
        <f t="shared" ca="1" si="384"/>
        <v>0</v>
      </c>
      <c r="R525">
        <f t="shared" si="385"/>
        <v>0</v>
      </c>
      <c r="S525" s="16">
        <f t="shared" si="386"/>
        <v>0</v>
      </c>
      <c r="T525" s="21">
        <f t="shared" si="387"/>
        <v>0</v>
      </c>
      <c r="U525" s="16">
        <f t="shared" ca="1" si="388"/>
        <v>0</v>
      </c>
      <c r="V525" s="21">
        <f t="shared" ca="1" si="389"/>
        <v>0</v>
      </c>
      <c r="W525" s="16"/>
      <c r="X525" s="16">
        <f t="shared" si="408"/>
        <v>0</v>
      </c>
      <c r="Y525" s="16">
        <f t="shared" si="375"/>
        <v>0</v>
      </c>
      <c r="Z525" s="19">
        <f t="shared" si="390"/>
        <v>0</v>
      </c>
      <c r="AA525" s="15">
        <f t="shared" si="409"/>
        <v>0</v>
      </c>
      <c r="AB525" s="15">
        <f t="shared" si="410"/>
        <v>0</v>
      </c>
      <c r="AC525" s="15">
        <f t="shared" si="411"/>
        <v>0</v>
      </c>
      <c r="AD525" s="15">
        <f t="shared" si="412"/>
        <v>0</v>
      </c>
      <c r="AE525" s="15">
        <f t="shared" si="413"/>
        <v>0</v>
      </c>
      <c r="AF525" s="19">
        <f t="shared" si="414"/>
        <v>0</v>
      </c>
      <c r="AG525" s="20">
        <f t="shared" si="415"/>
        <v>0</v>
      </c>
      <c r="AH525" s="20"/>
      <c r="AI525" s="16">
        <f t="shared" si="391"/>
        <v>0</v>
      </c>
      <c r="AJ525" s="16">
        <f t="shared" si="427"/>
        <v>0</v>
      </c>
      <c r="AK525" s="16">
        <f t="shared" si="416"/>
        <v>0</v>
      </c>
      <c r="AL525" s="16">
        <f t="shared" ca="1" si="417"/>
        <v>0</v>
      </c>
      <c r="AM525" s="17">
        <f ca="1">IF($F$13,OFFSET(product_specs!$I$5,MIN(10,saving_model!BD525),saving_model!$F$15),0)</f>
        <v>0</v>
      </c>
      <c r="AN525" s="16">
        <f t="shared" si="392"/>
        <v>0</v>
      </c>
      <c r="AO525" s="16">
        <f t="shared" si="426"/>
        <v>0</v>
      </c>
      <c r="AP525" s="16">
        <f t="shared" si="393"/>
        <v>0</v>
      </c>
      <c r="AQ525" s="16">
        <f t="shared" si="418"/>
        <v>0</v>
      </c>
      <c r="AR525" s="16">
        <f t="shared" si="419"/>
        <v>0</v>
      </c>
      <c r="AS525" s="15">
        <f t="shared" si="394"/>
        <v>0</v>
      </c>
      <c r="AT525" s="24">
        <f t="shared" si="395"/>
        <v>0</v>
      </c>
      <c r="AU525" s="15">
        <f t="shared" si="420"/>
        <v>0</v>
      </c>
      <c r="AV525" s="22">
        <f>return!Q509</f>
        <v>-3.9018052569641526E-3</v>
      </c>
      <c r="AW525" s="7">
        <f t="shared" si="396"/>
        <v>1.5175310447919284</v>
      </c>
      <c r="AX525" s="7"/>
      <c r="AY525">
        <f t="shared" si="421"/>
        <v>0</v>
      </c>
      <c r="AZ525">
        <f t="shared" si="397"/>
        <v>0</v>
      </c>
      <c r="BA525">
        <f t="shared" si="398"/>
        <v>0</v>
      </c>
      <c r="BB525">
        <f t="shared" si="422"/>
        <v>0</v>
      </c>
      <c r="BD525">
        <f t="shared" si="399"/>
        <v>41</v>
      </c>
      <c r="BE525">
        <f t="shared" si="400"/>
        <v>5</v>
      </c>
      <c r="BF525">
        <f t="shared" si="423"/>
        <v>2.2316686257484175E-4</v>
      </c>
      <c r="BG525">
        <f>VLOOKUP(MIN(120,BH525),mortality!$B$4:$H$106,saving_model!BE525+2,FALSE)</f>
        <v>2.6747177672513541E-3</v>
      </c>
      <c r="BH525">
        <f t="shared" si="401"/>
        <v>61</v>
      </c>
      <c r="BI525" s="8">
        <f t="shared" si="424"/>
        <v>1.6821425527395739E-3</v>
      </c>
      <c r="BJ525" s="6">
        <f>VLOOKUP(saving_model!BD525,lapse!$B$4:$C$134,2,FALSE)</f>
        <v>0.02</v>
      </c>
      <c r="BL525">
        <f>discount_curve!K510</f>
        <v>0.59779924424516606</v>
      </c>
    </row>
    <row r="526" spans="1:64" x14ac:dyDescent="0.55000000000000004">
      <c r="A526">
        <f t="shared" si="425"/>
        <v>504</v>
      </c>
      <c r="B526" s="16">
        <f t="shared" ca="1" si="402"/>
        <v>0</v>
      </c>
      <c r="C526" s="16">
        <f t="shared" si="378"/>
        <v>0</v>
      </c>
      <c r="D526">
        <f t="shared" si="403"/>
        <v>0</v>
      </c>
      <c r="E526">
        <f t="shared" ca="1" si="404"/>
        <v>0</v>
      </c>
      <c r="F526" s="19">
        <f t="shared" si="405"/>
        <v>0</v>
      </c>
      <c r="G526">
        <f t="shared" si="379"/>
        <v>0</v>
      </c>
      <c r="H526">
        <f t="shared" si="380"/>
        <v>0</v>
      </c>
      <c r="I526" s="16">
        <f t="shared" si="406"/>
        <v>0</v>
      </c>
      <c r="J526" s="19">
        <f t="shared" si="407"/>
        <v>0</v>
      </c>
      <c r="K526" s="19"/>
      <c r="L526" s="16">
        <f t="shared" si="381"/>
        <v>0</v>
      </c>
      <c r="M526" s="16">
        <f t="shared" ca="1" si="382"/>
        <v>0</v>
      </c>
      <c r="N526" s="16">
        <f t="shared" si="383"/>
        <v>0</v>
      </c>
      <c r="O526" s="16">
        <f t="shared" si="376"/>
        <v>0</v>
      </c>
      <c r="P526" s="16">
        <f t="shared" si="377"/>
        <v>0</v>
      </c>
      <c r="Q526" s="16">
        <f t="shared" ca="1" si="384"/>
        <v>0</v>
      </c>
      <c r="R526">
        <f t="shared" si="385"/>
        <v>0</v>
      </c>
      <c r="S526" s="16">
        <f t="shared" si="386"/>
        <v>0</v>
      </c>
      <c r="T526" s="21">
        <f t="shared" si="387"/>
        <v>0</v>
      </c>
      <c r="U526" s="16">
        <f t="shared" ca="1" si="388"/>
        <v>0</v>
      </c>
      <c r="V526" s="21">
        <f t="shared" ca="1" si="389"/>
        <v>0</v>
      </c>
      <c r="W526" s="16"/>
      <c r="X526" s="16">
        <f t="shared" si="408"/>
        <v>0</v>
      </c>
      <c r="Y526" s="16">
        <f t="shared" si="375"/>
        <v>0</v>
      </c>
      <c r="Z526" s="19">
        <f t="shared" si="390"/>
        <v>0</v>
      </c>
      <c r="AA526" s="15">
        <f t="shared" si="409"/>
        <v>0</v>
      </c>
      <c r="AB526" s="15">
        <f t="shared" si="410"/>
        <v>0</v>
      </c>
      <c r="AC526" s="15">
        <f t="shared" si="411"/>
        <v>0</v>
      </c>
      <c r="AD526" s="15">
        <f t="shared" si="412"/>
        <v>0</v>
      </c>
      <c r="AE526" s="15">
        <f t="shared" si="413"/>
        <v>0</v>
      </c>
      <c r="AF526" s="19">
        <f t="shared" si="414"/>
        <v>0</v>
      </c>
      <c r="AG526" s="20">
        <f t="shared" si="415"/>
        <v>0</v>
      </c>
      <c r="AH526" s="20"/>
      <c r="AI526" s="16">
        <f t="shared" si="391"/>
        <v>0</v>
      </c>
      <c r="AJ526" s="16">
        <f t="shared" si="427"/>
        <v>0</v>
      </c>
      <c r="AK526" s="16">
        <f t="shared" si="416"/>
        <v>0</v>
      </c>
      <c r="AL526" s="16">
        <f t="shared" ca="1" si="417"/>
        <v>0</v>
      </c>
      <c r="AM526" s="17">
        <f ca="1">IF($F$13,OFFSET(product_specs!$I$5,MIN(10,saving_model!BD526),saving_model!$F$15),0)</f>
        <v>0</v>
      </c>
      <c r="AN526" s="16">
        <f t="shared" si="392"/>
        <v>0</v>
      </c>
      <c r="AO526" s="16">
        <f t="shared" si="426"/>
        <v>0</v>
      </c>
      <c r="AP526" s="16">
        <f t="shared" si="393"/>
        <v>0</v>
      </c>
      <c r="AQ526" s="16">
        <f t="shared" si="418"/>
        <v>0</v>
      </c>
      <c r="AR526" s="16">
        <f t="shared" si="419"/>
        <v>0</v>
      </c>
      <c r="AS526" s="15">
        <f t="shared" si="394"/>
        <v>0</v>
      </c>
      <c r="AT526" s="24">
        <f t="shared" si="395"/>
        <v>0</v>
      </c>
      <c r="AU526" s="15">
        <f t="shared" si="420"/>
        <v>0</v>
      </c>
      <c r="AV526" s="22">
        <f>return!Q510</f>
        <v>-1.2406317704607428E-3</v>
      </c>
      <c r="AW526" s="7">
        <f t="shared" si="396"/>
        <v>1.5187898946332867</v>
      </c>
      <c r="AX526" s="7"/>
      <c r="AY526">
        <f t="shared" si="421"/>
        <v>0</v>
      </c>
      <c r="AZ526">
        <f t="shared" si="397"/>
        <v>0</v>
      </c>
      <c r="BA526">
        <f t="shared" si="398"/>
        <v>0</v>
      </c>
      <c r="BB526">
        <f t="shared" si="422"/>
        <v>0</v>
      </c>
      <c r="BD526">
        <f t="shared" si="399"/>
        <v>42</v>
      </c>
      <c r="BE526">
        <f t="shared" si="400"/>
        <v>5</v>
      </c>
      <c r="BF526">
        <f t="shared" si="423"/>
        <v>2.4107571498821478E-4</v>
      </c>
      <c r="BG526">
        <f>VLOOKUP(MIN(120,BH526),mortality!$B$4:$H$106,saving_model!BE526+2,FALSE)</f>
        <v>2.8890759055220012E-3</v>
      </c>
      <c r="BH526">
        <f t="shared" si="401"/>
        <v>62</v>
      </c>
      <c r="BI526" s="8">
        <f t="shared" si="424"/>
        <v>1.6821425527395739E-3</v>
      </c>
      <c r="BJ526" s="6">
        <f>VLOOKUP(saving_model!BD526,lapse!$B$4:$C$134,2,FALSE)</f>
        <v>0.02</v>
      </c>
      <c r="BL526">
        <f>discount_curve!K511</f>
        <v>0.59867654083237809</v>
      </c>
    </row>
    <row r="527" spans="1:64" x14ac:dyDescent="0.55000000000000004">
      <c r="A527">
        <f t="shared" si="425"/>
        <v>505</v>
      </c>
      <c r="B527" s="16">
        <f t="shared" ca="1" si="402"/>
        <v>0</v>
      </c>
      <c r="C527" s="16">
        <f t="shared" si="378"/>
        <v>0</v>
      </c>
      <c r="D527">
        <f t="shared" si="403"/>
        <v>0</v>
      </c>
      <c r="E527">
        <f t="shared" ca="1" si="404"/>
        <v>0</v>
      </c>
      <c r="F527" s="19">
        <f t="shared" si="405"/>
        <v>0</v>
      </c>
      <c r="G527">
        <f t="shared" si="379"/>
        <v>0</v>
      </c>
      <c r="H527">
        <f t="shared" si="380"/>
        <v>0</v>
      </c>
      <c r="I527" s="16">
        <f t="shared" si="406"/>
        <v>0</v>
      </c>
      <c r="J527" s="19">
        <f t="shared" si="407"/>
        <v>0</v>
      </c>
      <c r="K527" s="19"/>
      <c r="L527" s="16">
        <f t="shared" si="381"/>
        <v>0</v>
      </c>
      <c r="M527" s="16">
        <f t="shared" ca="1" si="382"/>
        <v>0</v>
      </c>
      <c r="N527" s="16">
        <f t="shared" si="383"/>
        <v>0</v>
      </c>
      <c r="O527" s="16">
        <f t="shared" si="376"/>
        <v>0</v>
      </c>
      <c r="P527" s="16">
        <f t="shared" si="377"/>
        <v>0</v>
      </c>
      <c r="Q527" s="16">
        <f t="shared" ca="1" si="384"/>
        <v>0</v>
      </c>
      <c r="R527">
        <f t="shared" si="385"/>
        <v>0</v>
      </c>
      <c r="S527" s="16">
        <f t="shared" si="386"/>
        <v>0</v>
      </c>
      <c r="T527" s="21">
        <f t="shared" si="387"/>
        <v>0</v>
      </c>
      <c r="U527" s="16">
        <f t="shared" ca="1" si="388"/>
        <v>0</v>
      </c>
      <c r="V527" s="21">
        <f t="shared" ca="1" si="389"/>
        <v>0</v>
      </c>
      <c r="W527" s="16"/>
      <c r="X527" s="16">
        <f t="shared" si="408"/>
        <v>0</v>
      </c>
      <c r="Y527" s="16">
        <f t="shared" ref="Y527:Y590" si="428">AO527*AY527</f>
        <v>0</v>
      </c>
      <c r="Z527" s="19">
        <f t="shared" si="390"/>
        <v>0</v>
      </c>
      <c r="AA527" s="15">
        <f t="shared" si="409"/>
        <v>0</v>
      </c>
      <c r="AB527" s="15">
        <f t="shared" si="410"/>
        <v>0</v>
      </c>
      <c r="AC527" s="15">
        <f t="shared" si="411"/>
        <v>0</v>
      </c>
      <c r="AD527" s="15">
        <f t="shared" si="412"/>
        <v>0</v>
      </c>
      <c r="AE527" s="15">
        <f t="shared" si="413"/>
        <v>0</v>
      </c>
      <c r="AF527" s="19">
        <f t="shared" si="414"/>
        <v>0</v>
      </c>
      <c r="AG527" s="20">
        <f t="shared" si="415"/>
        <v>0</v>
      </c>
      <c r="AH527" s="20"/>
      <c r="AI527" s="16">
        <f t="shared" si="391"/>
        <v>0</v>
      </c>
      <c r="AJ527" s="16">
        <f t="shared" si="427"/>
        <v>0</v>
      </c>
      <c r="AK527" s="16">
        <f t="shared" si="416"/>
        <v>0</v>
      </c>
      <c r="AL527" s="16">
        <f t="shared" ca="1" si="417"/>
        <v>0</v>
      </c>
      <c r="AM527" s="17">
        <f ca="1">IF($F$13,OFFSET(product_specs!$I$5,MIN(10,saving_model!BD527),saving_model!$F$15),0)</f>
        <v>0</v>
      </c>
      <c r="AN527" s="16">
        <f t="shared" si="392"/>
        <v>0</v>
      </c>
      <c r="AO527" s="16">
        <f t="shared" si="426"/>
        <v>0</v>
      </c>
      <c r="AP527" s="16">
        <f t="shared" si="393"/>
        <v>0</v>
      </c>
      <c r="AQ527" s="16">
        <f t="shared" si="418"/>
        <v>0</v>
      </c>
      <c r="AR527" s="16">
        <f t="shared" si="419"/>
        <v>0</v>
      </c>
      <c r="AS527" s="15">
        <f t="shared" si="394"/>
        <v>0</v>
      </c>
      <c r="AT527" s="24">
        <f t="shared" si="395"/>
        <v>0</v>
      </c>
      <c r="AU527" s="15">
        <f t="shared" si="420"/>
        <v>0</v>
      </c>
      <c r="AV527" s="22">
        <f>return!Q511</f>
        <v>1.4358820622120794E-2</v>
      </c>
      <c r="AW527" s="7">
        <f t="shared" si="396"/>
        <v>1.5200497887385689</v>
      </c>
      <c r="AX527" s="7"/>
      <c r="AY527">
        <f t="shared" si="421"/>
        <v>0</v>
      </c>
      <c r="AZ527">
        <f t="shared" si="397"/>
        <v>0</v>
      </c>
      <c r="BA527">
        <f t="shared" si="398"/>
        <v>0</v>
      </c>
      <c r="BB527">
        <f t="shared" si="422"/>
        <v>0</v>
      </c>
      <c r="BD527">
        <f t="shared" si="399"/>
        <v>42</v>
      </c>
      <c r="BE527">
        <f t="shared" si="400"/>
        <v>5</v>
      </c>
      <c r="BF527">
        <f t="shared" si="423"/>
        <v>2.4107571498821478E-4</v>
      </c>
      <c r="BG527">
        <f>VLOOKUP(MIN(120,BH527),mortality!$B$4:$H$106,saving_model!BE527+2,FALSE)</f>
        <v>2.8890759055220012E-3</v>
      </c>
      <c r="BH527">
        <f t="shared" si="401"/>
        <v>62</v>
      </c>
      <c r="BI527" s="8">
        <f t="shared" si="424"/>
        <v>1.6821425527395739E-3</v>
      </c>
      <c r="BJ527" s="6">
        <f>VLOOKUP(saving_model!BD527,lapse!$B$4:$C$134,2,FALSE)</f>
        <v>0.02</v>
      </c>
      <c r="BL527">
        <f>discount_curve!K512</f>
        <v>0.59806744351966312</v>
      </c>
    </row>
    <row r="528" spans="1:64" x14ac:dyDescent="0.55000000000000004">
      <c r="A528">
        <f t="shared" si="425"/>
        <v>506</v>
      </c>
      <c r="B528" s="16">
        <f t="shared" ca="1" si="402"/>
        <v>0</v>
      </c>
      <c r="C528" s="16">
        <f t="shared" si="378"/>
        <v>0</v>
      </c>
      <c r="D528">
        <f t="shared" si="403"/>
        <v>0</v>
      </c>
      <c r="E528">
        <f t="shared" ca="1" si="404"/>
        <v>0</v>
      </c>
      <c r="F528" s="19">
        <f t="shared" si="405"/>
        <v>0</v>
      </c>
      <c r="G528">
        <f t="shared" si="379"/>
        <v>0</v>
      </c>
      <c r="H528">
        <f t="shared" si="380"/>
        <v>0</v>
      </c>
      <c r="I528" s="16">
        <f t="shared" si="406"/>
        <v>0</v>
      </c>
      <c r="J528" s="19">
        <f t="shared" si="407"/>
        <v>0</v>
      </c>
      <c r="K528" s="19"/>
      <c r="L528" s="16">
        <f t="shared" si="381"/>
        <v>0</v>
      </c>
      <c r="M528" s="16">
        <f t="shared" ca="1" si="382"/>
        <v>0</v>
      </c>
      <c r="N528" s="16">
        <f t="shared" si="383"/>
        <v>0</v>
      </c>
      <c r="O528" s="16">
        <f t="shared" si="376"/>
        <v>0</v>
      </c>
      <c r="P528" s="16">
        <f t="shared" si="377"/>
        <v>0</v>
      </c>
      <c r="Q528" s="16">
        <f t="shared" ca="1" si="384"/>
        <v>0</v>
      </c>
      <c r="R528">
        <f t="shared" si="385"/>
        <v>0</v>
      </c>
      <c r="S528" s="16">
        <f t="shared" si="386"/>
        <v>0</v>
      </c>
      <c r="T528" s="21">
        <f t="shared" si="387"/>
        <v>0</v>
      </c>
      <c r="U528" s="16">
        <f t="shared" ca="1" si="388"/>
        <v>0</v>
      </c>
      <c r="V528" s="21">
        <f t="shared" ca="1" si="389"/>
        <v>0</v>
      </c>
      <c r="W528" s="16"/>
      <c r="X528" s="16">
        <f t="shared" si="408"/>
        <v>0</v>
      </c>
      <c r="Y528" s="16">
        <f t="shared" si="428"/>
        <v>0</v>
      </c>
      <c r="Z528" s="19">
        <f t="shared" si="390"/>
        <v>0</v>
      </c>
      <c r="AA528" s="15">
        <f t="shared" si="409"/>
        <v>0</v>
      </c>
      <c r="AB528" s="15">
        <f t="shared" si="410"/>
        <v>0</v>
      </c>
      <c r="AC528" s="15">
        <f t="shared" si="411"/>
        <v>0</v>
      </c>
      <c r="AD528" s="15">
        <f t="shared" si="412"/>
        <v>0</v>
      </c>
      <c r="AE528" s="15">
        <f t="shared" si="413"/>
        <v>0</v>
      </c>
      <c r="AF528" s="19">
        <f t="shared" si="414"/>
        <v>0</v>
      </c>
      <c r="AG528" s="20">
        <f t="shared" si="415"/>
        <v>0</v>
      </c>
      <c r="AH528" s="20"/>
      <c r="AI528" s="16">
        <f t="shared" si="391"/>
        <v>0</v>
      </c>
      <c r="AJ528" s="16">
        <f t="shared" si="427"/>
        <v>0</v>
      </c>
      <c r="AK528" s="16">
        <f t="shared" si="416"/>
        <v>0</v>
      </c>
      <c r="AL528" s="16">
        <f t="shared" ca="1" si="417"/>
        <v>0</v>
      </c>
      <c r="AM528" s="17">
        <f ca="1">IF($F$13,OFFSET(product_specs!$I$5,MIN(10,saving_model!BD528),saving_model!$F$15),0)</f>
        <v>0</v>
      </c>
      <c r="AN528" s="16">
        <f t="shared" si="392"/>
        <v>0</v>
      </c>
      <c r="AO528" s="16">
        <f t="shared" si="426"/>
        <v>0</v>
      </c>
      <c r="AP528" s="16">
        <f t="shared" si="393"/>
        <v>0</v>
      </c>
      <c r="AQ528" s="16">
        <f t="shared" si="418"/>
        <v>0</v>
      </c>
      <c r="AR528" s="16">
        <f t="shared" si="419"/>
        <v>0</v>
      </c>
      <c r="AS528" s="15">
        <f t="shared" si="394"/>
        <v>0</v>
      </c>
      <c r="AT528" s="24">
        <f t="shared" si="395"/>
        <v>0</v>
      </c>
      <c r="AU528" s="15">
        <f t="shared" si="420"/>
        <v>0</v>
      </c>
      <c r="AV528" s="22">
        <f>return!Q512</f>
        <v>3.376407715013352E-3</v>
      </c>
      <c r="AW528" s="7">
        <f t="shared" si="396"/>
        <v>1.5213107279740314</v>
      </c>
      <c r="AX528" s="7"/>
      <c r="AY528">
        <f t="shared" si="421"/>
        <v>0</v>
      </c>
      <c r="AZ528">
        <f t="shared" si="397"/>
        <v>0</v>
      </c>
      <c r="BA528">
        <f t="shared" si="398"/>
        <v>0</v>
      </c>
      <c r="BB528">
        <f t="shared" si="422"/>
        <v>0</v>
      </c>
      <c r="BD528">
        <f t="shared" si="399"/>
        <v>42</v>
      </c>
      <c r="BE528">
        <f t="shared" si="400"/>
        <v>5</v>
      </c>
      <c r="BF528">
        <f t="shared" si="423"/>
        <v>2.4107571498821478E-4</v>
      </c>
      <c r="BG528">
        <f>VLOOKUP(MIN(120,BH528),mortality!$B$4:$H$106,saving_model!BE528+2,FALSE)</f>
        <v>2.8890759055220012E-3</v>
      </c>
      <c r="BH528">
        <f t="shared" si="401"/>
        <v>62</v>
      </c>
      <c r="BI528" s="8">
        <f t="shared" si="424"/>
        <v>1.6821425527395739E-3</v>
      </c>
      <c r="BJ528" s="6">
        <f>VLOOKUP(saving_model!BD528,lapse!$B$4:$C$134,2,FALSE)</f>
        <v>0.02</v>
      </c>
      <c r="BL528">
        <f>discount_curve!K513</f>
        <v>0.59745896590642045</v>
      </c>
    </row>
    <row r="529" spans="1:64" x14ac:dyDescent="0.55000000000000004">
      <c r="A529">
        <f t="shared" si="425"/>
        <v>507</v>
      </c>
      <c r="B529" s="16">
        <f t="shared" ca="1" si="402"/>
        <v>0</v>
      </c>
      <c r="C529" s="16">
        <f t="shared" si="378"/>
        <v>0</v>
      </c>
      <c r="D529">
        <f t="shared" si="403"/>
        <v>0</v>
      </c>
      <c r="E529">
        <f t="shared" ca="1" si="404"/>
        <v>0</v>
      </c>
      <c r="F529" s="19">
        <f t="shared" si="405"/>
        <v>0</v>
      </c>
      <c r="G529">
        <f t="shared" si="379"/>
        <v>0</v>
      </c>
      <c r="H529">
        <f t="shared" si="380"/>
        <v>0</v>
      </c>
      <c r="I529" s="16">
        <f t="shared" si="406"/>
        <v>0</v>
      </c>
      <c r="J529" s="19">
        <f t="shared" si="407"/>
        <v>0</v>
      </c>
      <c r="K529" s="19"/>
      <c r="L529" s="16">
        <f t="shared" si="381"/>
        <v>0</v>
      </c>
      <c r="M529" s="16">
        <f t="shared" ca="1" si="382"/>
        <v>0</v>
      </c>
      <c r="N529" s="16">
        <f t="shared" si="383"/>
        <v>0</v>
      </c>
      <c r="O529" s="16">
        <f t="shared" si="376"/>
        <v>0</v>
      </c>
      <c r="P529" s="16">
        <f t="shared" si="377"/>
        <v>0</v>
      </c>
      <c r="Q529" s="16">
        <f t="shared" ca="1" si="384"/>
        <v>0</v>
      </c>
      <c r="R529">
        <f t="shared" si="385"/>
        <v>0</v>
      </c>
      <c r="S529" s="16">
        <f t="shared" si="386"/>
        <v>0</v>
      </c>
      <c r="T529" s="21">
        <f t="shared" si="387"/>
        <v>0</v>
      </c>
      <c r="U529" s="16">
        <f t="shared" ca="1" si="388"/>
        <v>0</v>
      </c>
      <c r="V529" s="21">
        <f t="shared" ca="1" si="389"/>
        <v>0</v>
      </c>
      <c r="W529" s="16"/>
      <c r="X529" s="16">
        <f t="shared" si="408"/>
        <v>0</v>
      </c>
      <c r="Y529" s="16">
        <f t="shared" si="428"/>
        <v>0</v>
      </c>
      <c r="Z529" s="19">
        <f t="shared" si="390"/>
        <v>0</v>
      </c>
      <c r="AA529" s="15">
        <f t="shared" si="409"/>
        <v>0</v>
      </c>
      <c r="AB529" s="15">
        <f t="shared" si="410"/>
        <v>0</v>
      </c>
      <c r="AC529" s="15">
        <f t="shared" si="411"/>
        <v>0</v>
      </c>
      <c r="AD529" s="15">
        <f t="shared" si="412"/>
        <v>0</v>
      </c>
      <c r="AE529" s="15">
        <f t="shared" si="413"/>
        <v>0</v>
      </c>
      <c r="AF529" s="19">
        <f t="shared" si="414"/>
        <v>0</v>
      </c>
      <c r="AG529" s="20">
        <f t="shared" si="415"/>
        <v>0</v>
      </c>
      <c r="AH529" s="20"/>
      <c r="AI529" s="16">
        <f t="shared" si="391"/>
        <v>0</v>
      </c>
      <c r="AJ529" s="16">
        <f t="shared" si="427"/>
        <v>0</v>
      </c>
      <c r="AK529" s="16">
        <f t="shared" si="416"/>
        <v>0</v>
      </c>
      <c r="AL529" s="16">
        <f t="shared" ca="1" si="417"/>
        <v>0</v>
      </c>
      <c r="AM529" s="17">
        <f ca="1">IF($F$13,OFFSET(product_specs!$I$5,MIN(10,saving_model!BD529),saving_model!$F$15),0)</f>
        <v>0</v>
      </c>
      <c r="AN529" s="16">
        <f t="shared" si="392"/>
        <v>0</v>
      </c>
      <c r="AO529" s="16">
        <f t="shared" si="426"/>
        <v>0</v>
      </c>
      <c r="AP529" s="16">
        <f t="shared" si="393"/>
        <v>0</v>
      </c>
      <c r="AQ529" s="16">
        <f t="shared" si="418"/>
        <v>0</v>
      </c>
      <c r="AR529" s="16">
        <f t="shared" si="419"/>
        <v>0</v>
      </c>
      <c r="AS529" s="15">
        <f t="shared" si="394"/>
        <v>0</v>
      </c>
      <c r="AT529" s="24">
        <f t="shared" si="395"/>
        <v>0</v>
      </c>
      <c r="AU529" s="15">
        <f t="shared" si="420"/>
        <v>0</v>
      </c>
      <c r="AV529" s="22">
        <f>return!Q513</f>
        <v>-3.1986669861130412E-3</v>
      </c>
      <c r="AW529" s="7">
        <f t="shared" si="396"/>
        <v>1.5225727132066496</v>
      </c>
      <c r="AX529" s="7"/>
      <c r="AY529">
        <f t="shared" si="421"/>
        <v>0</v>
      </c>
      <c r="AZ529">
        <f t="shared" si="397"/>
        <v>0</v>
      </c>
      <c r="BA529">
        <f t="shared" si="398"/>
        <v>0</v>
      </c>
      <c r="BB529">
        <f t="shared" si="422"/>
        <v>0</v>
      </c>
      <c r="BD529">
        <f t="shared" si="399"/>
        <v>42</v>
      </c>
      <c r="BE529">
        <f t="shared" si="400"/>
        <v>5</v>
      </c>
      <c r="BF529">
        <f t="shared" si="423"/>
        <v>2.4107571498821478E-4</v>
      </c>
      <c r="BG529">
        <f>VLOOKUP(MIN(120,BH529),mortality!$B$4:$H$106,saving_model!BE529+2,FALSE)</f>
        <v>2.8890759055220012E-3</v>
      </c>
      <c r="BH529">
        <f t="shared" si="401"/>
        <v>62</v>
      </c>
      <c r="BI529" s="8">
        <f t="shared" si="424"/>
        <v>1.6821425527395739E-3</v>
      </c>
      <c r="BJ529" s="6">
        <f>VLOOKUP(saving_model!BD529,lapse!$B$4:$C$134,2,FALSE)</f>
        <v>0.02</v>
      </c>
      <c r="BL529">
        <f>discount_curve!K514</f>
        <v>0.59685110736216374</v>
      </c>
    </row>
    <row r="530" spans="1:64" x14ac:dyDescent="0.55000000000000004">
      <c r="A530">
        <f t="shared" si="425"/>
        <v>508</v>
      </c>
      <c r="B530" s="16">
        <f t="shared" ca="1" si="402"/>
        <v>0</v>
      </c>
      <c r="C530" s="16">
        <f t="shared" si="378"/>
        <v>0</v>
      </c>
      <c r="D530">
        <f t="shared" si="403"/>
        <v>0</v>
      </c>
      <c r="E530">
        <f t="shared" ca="1" si="404"/>
        <v>0</v>
      </c>
      <c r="F530" s="19">
        <f t="shared" si="405"/>
        <v>0</v>
      </c>
      <c r="G530">
        <f t="shared" si="379"/>
        <v>0</v>
      </c>
      <c r="H530">
        <f t="shared" si="380"/>
        <v>0</v>
      </c>
      <c r="I530" s="16">
        <f t="shared" si="406"/>
        <v>0</v>
      </c>
      <c r="J530" s="19">
        <f t="shared" si="407"/>
        <v>0</v>
      </c>
      <c r="K530" s="19"/>
      <c r="L530" s="16">
        <f t="shared" si="381"/>
        <v>0</v>
      </c>
      <c r="M530" s="16">
        <f t="shared" ca="1" si="382"/>
        <v>0</v>
      </c>
      <c r="N530" s="16">
        <f t="shared" si="383"/>
        <v>0</v>
      </c>
      <c r="O530" s="16">
        <f t="shared" si="376"/>
        <v>0</v>
      </c>
      <c r="P530" s="16">
        <f t="shared" si="377"/>
        <v>0</v>
      </c>
      <c r="Q530" s="16">
        <f t="shared" ca="1" si="384"/>
        <v>0</v>
      </c>
      <c r="R530">
        <f t="shared" si="385"/>
        <v>0</v>
      </c>
      <c r="S530" s="16">
        <f t="shared" si="386"/>
        <v>0</v>
      </c>
      <c r="T530" s="21">
        <f t="shared" si="387"/>
        <v>0</v>
      </c>
      <c r="U530" s="16">
        <f t="shared" ca="1" si="388"/>
        <v>0</v>
      </c>
      <c r="V530" s="21">
        <f t="shared" ca="1" si="389"/>
        <v>0</v>
      </c>
      <c r="W530" s="16"/>
      <c r="X530" s="16">
        <f t="shared" si="408"/>
        <v>0</v>
      </c>
      <c r="Y530" s="16">
        <f t="shared" si="428"/>
        <v>0</v>
      </c>
      <c r="Z530" s="19">
        <f t="shared" si="390"/>
        <v>0</v>
      </c>
      <c r="AA530" s="15">
        <f t="shared" si="409"/>
        <v>0</v>
      </c>
      <c r="AB530" s="15">
        <f t="shared" si="410"/>
        <v>0</v>
      </c>
      <c r="AC530" s="15">
        <f t="shared" si="411"/>
        <v>0</v>
      </c>
      <c r="AD530" s="15">
        <f t="shared" si="412"/>
        <v>0</v>
      </c>
      <c r="AE530" s="15">
        <f t="shared" si="413"/>
        <v>0</v>
      </c>
      <c r="AF530" s="19">
        <f t="shared" si="414"/>
        <v>0</v>
      </c>
      <c r="AG530" s="20">
        <f t="shared" si="415"/>
        <v>0</v>
      </c>
      <c r="AH530" s="20"/>
      <c r="AI530" s="16">
        <f t="shared" si="391"/>
        <v>0</v>
      </c>
      <c r="AJ530" s="16">
        <f t="shared" si="427"/>
        <v>0</v>
      </c>
      <c r="AK530" s="16">
        <f t="shared" si="416"/>
        <v>0</v>
      </c>
      <c r="AL530" s="16">
        <f t="shared" ca="1" si="417"/>
        <v>0</v>
      </c>
      <c r="AM530" s="17">
        <f ca="1">IF($F$13,OFFSET(product_specs!$I$5,MIN(10,saving_model!BD530),saving_model!$F$15),0)</f>
        <v>0</v>
      </c>
      <c r="AN530" s="16">
        <f t="shared" si="392"/>
        <v>0</v>
      </c>
      <c r="AO530" s="16">
        <f t="shared" si="426"/>
        <v>0</v>
      </c>
      <c r="AP530" s="16">
        <f t="shared" si="393"/>
        <v>0</v>
      </c>
      <c r="AQ530" s="16">
        <f t="shared" si="418"/>
        <v>0</v>
      </c>
      <c r="AR530" s="16">
        <f t="shared" si="419"/>
        <v>0</v>
      </c>
      <c r="AS530" s="15">
        <f t="shared" si="394"/>
        <v>0</v>
      </c>
      <c r="AT530" s="24">
        <f t="shared" si="395"/>
        <v>0</v>
      </c>
      <c r="AU530" s="15">
        <f t="shared" si="420"/>
        <v>0</v>
      </c>
      <c r="AV530" s="22">
        <f>return!Q514</f>
        <v>3.2788489841355517E-3</v>
      </c>
      <c r="AW530" s="7">
        <f t="shared" si="396"/>
        <v>1.523835745304118</v>
      </c>
      <c r="AX530" s="7"/>
      <c r="AY530">
        <f t="shared" si="421"/>
        <v>0</v>
      </c>
      <c r="AZ530">
        <f t="shared" si="397"/>
        <v>0</v>
      </c>
      <c r="BA530">
        <f t="shared" si="398"/>
        <v>0</v>
      </c>
      <c r="BB530">
        <f t="shared" si="422"/>
        <v>0</v>
      </c>
      <c r="BD530">
        <f t="shared" si="399"/>
        <v>42</v>
      </c>
      <c r="BE530">
        <f t="shared" si="400"/>
        <v>5</v>
      </c>
      <c r="BF530">
        <f t="shared" si="423"/>
        <v>2.4107571498821478E-4</v>
      </c>
      <c r="BG530">
        <f>VLOOKUP(MIN(120,BH530),mortality!$B$4:$H$106,saving_model!BE530+2,FALSE)</f>
        <v>2.8890759055220012E-3</v>
      </c>
      <c r="BH530">
        <f t="shared" si="401"/>
        <v>62</v>
      </c>
      <c r="BI530" s="8">
        <f t="shared" si="424"/>
        <v>1.6821425527395739E-3</v>
      </c>
      <c r="BJ530" s="6">
        <f>VLOOKUP(saving_model!BD530,lapse!$B$4:$C$134,2,FALSE)</f>
        <v>0.02</v>
      </c>
      <c r="BL530">
        <f>discount_curve!K515</f>
        <v>0.59624386725704814</v>
      </c>
    </row>
    <row r="531" spans="1:64" x14ac:dyDescent="0.55000000000000004">
      <c r="A531">
        <f t="shared" si="425"/>
        <v>509</v>
      </c>
      <c r="B531" s="16">
        <f t="shared" ca="1" si="402"/>
        <v>0</v>
      </c>
      <c r="C531" s="16">
        <f t="shared" si="378"/>
        <v>0</v>
      </c>
      <c r="D531">
        <f t="shared" si="403"/>
        <v>0</v>
      </c>
      <c r="E531">
        <f t="shared" ca="1" si="404"/>
        <v>0</v>
      </c>
      <c r="F531" s="19">
        <f t="shared" si="405"/>
        <v>0</v>
      </c>
      <c r="G531">
        <f t="shared" si="379"/>
        <v>0</v>
      </c>
      <c r="H531">
        <f t="shared" si="380"/>
        <v>0</v>
      </c>
      <c r="I531" s="16">
        <f t="shared" si="406"/>
        <v>0</v>
      </c>
      <c r="J531" s="19">
        <f t="shared" si="407"/>
        <v>0</v>
      </c>
      <c r="K531" s="19"/>
      <c r="L531" s="16">
        <f t="shared" si="381"/>
        <v>0</v>
      </c>
      <c r="M531" s="16">
        <f t="shared" ca="1" si="382"/>
        <v>0</v>
      </c>
      <c r="N531" s="16">
        <f t="shared" si="383"/>
        <v>0</v>
      </c>
      <c r="O531" s="16">
        <f t="shared" si="376"/>
        <v>0</v>
      </c>
      <c r="P531" s="16">
        <f t="shared" si="377"/>
        <v>0</v>
      </c>
      <c r="Q531" s="16">
        <f t="shared" ca="1" si="384"/>
        <v>0</v>
      </c>
      <c r="R531">
        <f t="shared" si="385"/>
        <v>0</v>
      </c>
      <c r="S531" s="16">
        <f t="shared" si="386"/>
        <v>0</v>
      </c>
      <c r="T531" s="21">
        <f t="shared" si="387"/>
        <v>0</v>
      </c>
      <c r="U531" s="16">
        <f t="shared" ca="1" si="388"/>
        <v>0</v>
      </c>
      <c r="V531" s="21">
        <f t="shared" ca="1" si="389"/>
        <v>0</v>
      </c>
      <c r="W531" s="16"/>
      <c r="X531" s="16">
        <f t="shared" si="408"/>
        <v>0</v>
      </c>
      <c r="Y531" s="16">
        <f t="shared" si="428"/>
        <v>0</v>
      </c>
      <c r="Z531" s="19">
        <f t="shared" si="390"/>
        <v>0</v>
      </c>
      <c r="AA531" s="15">
        <f t="shared" si="409"/>
        <v>0</v>
      </c>
      <c r="AB531" s="15">
        <f t="shared" si="410"/>
        <v>0</v>
      </c>
      <c r="AC531" s="15">
        <f t="shared" si="411"/>
        <v>0</v>
      </c>
      <c r="AD531" s="15">
        <f t="shared" si="412"/>
        <v>0</v>
      </c>
      <c r="AE531" s="15">
        <f t="shared" si="413"/>
        <v>0</v>
      </c>
      <c r="AF531" s="19">
        <f t="shared" si="414"/>
        <v>0</v>
      </c>
      <c r="AG531" s="20">
        <f t="shared" si="415"/>
        <v>0</v>
      </c>
      <c r="AH531" s="20"/>
      <c r="AI531" s="16">
        <f t="shared" si="391"/>
        <v>0</v>
      </c>
      <c r="AJ531" s="16">
        <f t="shared" si="427"/>
        <v>0</v>
      </c>
      <c r="AK531" s="16">
        <f t="shared" si="416"/>
        <v>0</v>
      </c>
      <c r="AL531" s="16">
        <f t="shared" ca="1" si="417"/>
        <v>0</v>
      </c>
      <c r="AM531" s="17">
        <f ca="1">IF($F$13,OFFSET(product_specs!$I$5,MIN(10,saving_model!BD531),saving_model!$F$15),0)</f>
        <v>0</v>
      </c>
      <c r="AN531" s="16">
        <f t="shared" si="392"/>
        <v>0</v>
      </c>
      <c r="AO531" s="16">
        <f t="shared" si="426"/>
        <v>0</v>
      </c>
      <c r="AP531" s="16">
        <f t="shared" si="393"/>
        <v>0</v>
      </c>
      <c r="AQ531" s="16">
        <f t="shared" si="418"/>
        <v>0</v>
      </c>
      <c r="AR531" s="16">
        <f t="shared" si="419"/>
        <v>0</v>
      </c>
      <c r="AS531" s="15">
        <f t="shared" si="394"/>
        <v>0</v>
      </c>
      <c r="AT531" s="24">
        <f t="shared" si="395"/>
        <v>0</v>
      </c>
      <c r="AU531" s="15">
        <f t="shared" si="420"/>
        <v>0</v>
      </c>
      <c r="AV531" s="22">
        <f>return!Q515</f>
        <v>-8.9846397535653377E-3</v>
      </c>
      <c r="AW531" s="7">
        <f t="shared" si="396"/>
        <v>1.5250998251348509</v>
      </c>
      <c r="AX531" s="7"/>
      <c r="AY531">
        <f t="shared" si="421"/>
        <v>0</v>
      </c>
      <c r="AZ531">
        <f t="shared" si="397"/>
        <v>0</v>
      </c>
      <c r="BA531">
        <f t="shared" si="398"/>
        <v>0</v>
      </c>
      <c r="BB531">
        <f t="shared" si="422"/>
        <v>0</v>
      </c>
      <c r="BD531">
        <f t="shared" si="399"/>
        <v>42</v>
      </c>
      <c r="BE531">
        <f t="shared" si="400"/>
        <v>5</v>
      </c>
      <c r="BF531">
        <f t="shared" si="423"/>
        <v>2.4107571498821478E-4</v>
      </c>
      <c r="BG531">
        <f>VLOOKUP(MIN(120,BH531),mortality!$B$4:$H$106,saving_model!BE531+2,FALSE)</f>
        <v>2.8890759055220012E-3</v>
      </c>
      <c r="BH531">
        <f t="shared" si="401"/>
        <v>62</v>
      </c>
      <c r="BI531" s="8">
        <f t="shared" si="424"/>
        <v>1.6821425527395739E-3</v>
      </c>
      <c r="BJ531" s="6">
        <f>VLOOKUP(saving_model!BD531,lapse!$B$4:$C$134,2,FALSE)</f>
        <v>0.02</v>
      </c>
      <c r="BL531">
        <f>discount_curve!K516</f>
        <v>0.59563724496187009</v>
      </c>
    </row>
    <row r="532" spans="1:64" x14ac:dyDescent="0.55000000000000004">
      <c r="A532">
        <f t="shared" si="425"/>
        <v>510</v>
      </c>
      <c r="B532" s="16">
        <f t="shared" ca="1" si="402"/>
        <v>0</v>
      </c>
      <c r="C532" s="16">
        <f t="shared" si="378"/>
        <v>0</v>
      </c>
      <c r="D532">
        <f t="shared" si="403"/>
        <v>0</v>
      </c>
      <c r="E532">
        <f t="shared" ca="1" si="404"/>
        <v>0</v>
      </c>
      <c r="F532" s="19">
        <f t="shared" si="405"/>
        <v>0</v>
      </c>
      <c r="G532">
        <f t="shared" si="379"/>
        <v>0</v>
      </c>
      <c r="H532">
        <f t="shared" si="380"/>
        <v>0</v>
      </c>
      <c r="I532" s="16">
        <f t="shared" si="406"/>
        <v>0</v>
      </c>
      <c r="J532" s="19">
        <f t="shared" si="407"/>
        <v>0</v>
      </c>
      <c r="K532" s="19"/>
      <c r="L532" s="16">
        <f t="shared" si="381"/>
        <v>0</v>
      </c>
      <c r="M532" s="16">
        <f t="shared" ca="1" si="382"/>
        <v>0</v>
      </c>
      <c r="N532" s="16">
        <f t="shared" si="383"/>
        <v>0</v>
      </c>
      <c r="O532" s="16">
        <f t="shared" si="376"/>
        <v>0</v>
      </c>
      <c r="P532" s="16">
        <f t="shared" si="377"/>
        <v>0</v>
      </c>
      <c r="Q532" s="16">
        <f t="shared" ca="1" si="384"/>
        <v>0</v>
      </c>
      <c r="R532">
        <f t="shared" si="385"/>
        <v>0</v>
      </c>
      <c r="S532" s="16">
        <f t="shared" si="386"/>
        <v>0</v>
      </c>
      <c r="T532" s="21">
        <f t="shared" si="387"/>
        <v>0</v>
      </c>
      <c r="U532" s="16">
        <f t="shared" ca="1" si="388"/>
        <v>0</v>
      </c>
      <c r="V532" s="21">
        <f t="shared" ca="1" si="389"/>
        <v>0</v>
      </c>
      <c r="W532" s="16"/>
      <c r="X532" s="16">
        <f t="shared" si="408"/>
        <v>0</v>
      </c>
      <c r="Y532" s="16">
        <f t="shared" si="428"/>
        <v>0</v>
      </c>
      <c r="Z532" s="19">
        <f t="shared" si="390"/>
        <v>0</v>
      </c>
      <c r="AA532" s="15">
        <f t="shared" si="409"/>
        <v>0</v>
      </c>
      <c r="AB532" s="15">
        <f t="shared" si="410"/>
        <v>0</v>
      </c>
      <c r="AC532" s="15">
        <f t="shared" si="411"/>
        <v>0</v>
      </c>
      <c r="AD532" s="15">
        <f t="shared" si="412"/>
        <v>0</v>
      </c>
      <c r="AE532" s="15">
        <f t="shared" si="413"/>
        <v>0</v>
      </c>
      <c r="AF532" s="19">
        <f t="shared" si="414"/>
        <v>0</v>
      </c>
      <c r="AG532" s="20">
        <f t="shared" si="415"/>
        <v>0</v>
      </c>
      <c r="AH532" s="20"/>
      <c r="AI532" s="16">
        <f t="shared" si="391"/>
        <v>0</v>
      </c>
      <c r="AJ532" s="16">
        <f t="shared" si="427"/>
        <v>0</v>
      </c>
      <c r="AK532" s="16">
        <f t="shared" si="416"/>
        <v>0</v>
      </c>
      <c r="AL532" s="16">
        <f t="shared" ca="1" si="417"/>
        <v>0</v>
      </c>
      <c r="AM532" s="17">
        <f ca="1">IF($F$13,OFFSET(product_specs!$I$5,MIN(10,saving_model!BD532),saving_model!$F$15),0)</f>
        <v>0</v>
      </c>
      <c r="AN532" s="16">
        <f t="shared" si="392"/>
        <v>0</v>
      </c>
      <c r="AO532" s="16">
        <f t="shared" si="426"/>
        <v>0</v>
      </c>
      <c r="AP532" s="16">
        <f t="shared" si="393"/>
        <v>0</v>
      </c>
      <c r="AQ532" s="16">
        <f t="shared" si="418"/>
        <v>0</v>
      </c>
      <c r="AR532" s="16">
        <f t="shared" si="419"/>
        <v>0</v>
      </c>
      <c r="AS532" s="15">
        <f t="shared" si="394"/>
        <v>0</v>
      </c>
      <c r="AT532" s="24">
        <f t="shared" si="395"/>
        <v>0</v>
      </c>
      <c r="AU532" s="15">
        <f t="shared" si="420"/>
        <v>0</v>
      </c>
      <c r="AV532" s="22">
        <f>return!Q516</f>
        <v>-1.0111738535407033E-2</v>
      </c>
      <c r="AW532" s="7">
        <f t="shared" si="396"/>
        <v>1.5263649535679829</v>
      </c>
      <c r="AX532" s="7"/>
      <c r="AY532">
        <f t="shared" si="421"/>
        <v>0</v>
      </c>
      <c r="AZ532">
        <f t="shared" si="397"/>
        <v>0</v>
      </c>
      <c r="BA532">
        <f t="shared" si="398"/>
        <v>0</v>
      </c>
      <c r="BB532">
        <f t="shared" si="422"/>
        <v>0</v>
      </c>
      <c r="BD532">
        <f t="shared" si="399"/>
        <v>42</v>
      </c>
      <c r="BE532">
        <f t="shared" si="400"/>
        <v>5</v>
      </c>
      <c r="BF532">
        <f t="shared" si="423"/>
        <v>2.4107571498821478E-4</v>
      </c>
      <c r="BG532">
        <f>VLOOKUP(MIN(120,BH532),mortality!$B$4:$H$106,saving_model!BE532+2,FALSE)</f>
        <v>2.8890759055220012E-3</v>
      </c>
      <c r="BH532">
        <f t="shared" si="401"/>
        <v>62</v>
      </c>
      <c r="BI532" s="8">
        <f t="shared" si="424"/>
        <v>1.6821425527395739E-3</v>
      </c>
      <c r="BJ532" s="6">
        <f>VLOOKUP(saving_model!BD532,lapse!$B$4:$C$134,2,FALSE)</f>
        <v>0.02</v>
      </c>
      <c r="BL532">
        <f>discount_curve!K517</f>
        <v>0.59503123984806561</v>
      </c>
    </row>
    <row r="533" spans="1:64" x14ac:dyDescent="0.55000000000000004">
      <c r="A533">
        <f t="shared" si="425"/>
        <v>511</v>
      </c>
      <c r="B533" s="16">
        <f t="shared" ca="1" si="402"/>
        <v>0</v>
      </c>
      <c r="C533" s="16">
        <f t="shared" si="378"/>
        <v>0</v>
      </c>
      <c r="D533">
        <f t="shared" si="403"/>
        <v>0</v>
      </c>
      <c r="E533">
        <f t="shared" ca="1" si="404"/>
        <v>0</v>
      </c>
      <c r="F533" s="19">
        <f t="shared" si="405"/>
        <v>0</v>
      </c>
      <c r="G533">
        <f t="shared" si="379"/>
        <v>0</v>
      </c>
      <c r="H533">
        <f t="shared" si="380"/>
        <v>0</v>
      </c>
      <c r="I533" s="16">
        <f t="shared" si="406"/>
        <v>0</v>
      </c>
      <c r="J533" s="19">
        <f t="shared" si="407"/>
        <v>0</v>
      </c>
      <c r="K533" s="19"/>
      <c r="L533" s="16">
        <f t="shared" si="381"/>
        <v>0</v>
      </c>
      <c r="M533" s="16">
        <f t="shared" ca="1" si="382"/>
        <v>0</v>
      </c>
      <c r="N533" s="16">
        <f t="shared" si="383"/>
        <v>0</v>
      </c>
      <c r="O533" s="16">
        <f t="shared" ref="O533:O596" si="429">G533</f>
        <v>0</v>
      </c>
      <c r="P533" s="16">
        <f t="shared" ref="P533:P596" si="430">H533</f>
        <v>0</v>
      </c>
      <c r="Q533" s="16">
        <f t="shared" ca="1" si="384"/>
        <v>0</v>
      </c>
      <c r="R533">
        <f t="shared" si="385"/>
        <v>0</v>
      </c>
      <c r="S533" s="16">
        <f t="shared" si="386"/>
        <v>0</v>
      </c>
      <c r="T533" s="21">
        <f t="shared" si="387"/>
        <v>0</v>
      </c>
      <c r="U533" s="16">
        <f t="shared" ca="1" si="388"/>
        <v>0</v>
      </c>
      <c r="V533" s="21">
        <f t="shared" ca="1" si="389"/>
        <v>0</v>
      </c>
      <c r="W533" s="16"/>
      <c r="X533" s="16">
        <f t="shared" si="408"/>
        <v>0</v>
      </c>
      <c r="Y533" s="16">
        <f t="shared" si="428"/>
        <v>0</v>
      </c>
      <c r="Z533" s="19">
        <f t="shared" si="390"/>
        <v>0</v>
      </c>
      <c r="AA533" s="15">
        <f t="shared" si="409"/>
        <v>0</v>
      </c>
      <c r="AB533" s="15">
        <f t="shared" si="410"/>
        <v>0</v>
      </c>
      <c r="AC533" s="15">
        <f t="shared" si="411"/>
        <v>0</v>
      </c>
      <c r="AD533" s="15">
        <f t="shared" si="412"/>
        <v>0</v>
      </c>
      <c r="AE533" s="15">
        <f t="shared" si="413"/>
        <v>0</v>
      </c>
      <c r="AF533" s="19">
        <f t="shared" si="414"/>
        <v>0</v>
      </c>
      <c r="AG533" s="20">
        <f t="shared" si="415"/>
        <v>0</v>
      </c>
      <c r="AH533" s="20"/>
      <c r="AI533" s="16">
        <f t="shared" si="391"/>
        <v>0</v>
      </c>
      <c r="AJ533" s="16">
        <f t="shared" si="427"/>
        <v>0</v>
      </c>
      <c r="AK533" s="16">
        <f t="shared" si="416"/>
        <v>0</v>
      </c>
      <c r="AL533" s="16">
        <f t="shared" ca="1" si="417"/>
        <v>0</v>
      </c>
      <c r="AM533" s="17">
        <f ca="1">IF($F$13,OFFSET(product_specs!$I$5,MIN(10,saving_model!BD533),saving_model!$F$15),0)</f>
        <v>0</v>
      </c>
      <c r="AN533" s="16">
        <f t="shared" si="392"/>
        <v>0</v>
      </c>
      <c r="AO533" s="16">
        <f t="shared" si="426"/>
        <v>0</v>
      </c>
      <c r="AP533" s="16">
        <f t="shared" si="393"/>
        <v>0</v>
      </c>
      <c r="AQ533" s="16">
        <f t="shared" si="418"/>
        <v>0</v>
      </c>
      <c r="AR533" s="16">
        <f t="shared" si="419"/>
        <v>0</v>
      </c>
      <c r="AS533" s="15">
        <f t="shared" si="394"/>
        <v>0</v>
      </c>
      <c r="AT533" s="24">
        <f t="shared" si="395"/>
        <v>0</v>
      </c>
      <c r="AU533" s="15">
        <f t="shared" si="420"/>
        <v>0</v>
      </c>
      <c r="AV533" s="22">
        <f>return!Q517</f>
        <v>-5.2271583799904375E-3</v>
      </c>
      <c r="AW533" s="7">
        <f t="shared" si="396"/>
        <v>1.5276311314733697</v>
      </c>
      <c r="AX533" s="7"/>
      <c r="AY533">
        <f t="shared" si="421"/>
        <v>0</v>
      </c>
      <c r="AZ533">
        <f t="shared" si="397"/>
        <v>0</v>
      </c>
      <c r="BA533">
        <f t="shared" si="398"/>
        <v>0</v>
      </c>
      <c r="BB533">
        <f t="shared" si="422"/>
        <v>0</v>
      </c>
      <c r="BD533">
        <f t="shared" si="399"/>
        <v>42</v>
      </c>
      <c r="BE533">
        <f t="shared" si="400"/>
        <v>5</v>
      </c>
      <c r="BF533">
        <f t="shared" si="423"/>
        <v>2.4107571498821478E-4</v>
      </c>
      <c r="BG533">
        <f>VLOOKUP(MIN(120,BH533),mortality!$B$4:$H$106,saving_model!BE533+2,FALSE)</f>
        <v>2.8890759055220012E-3</v>
      </c>
      <c r="BH533">
        <f t="shared" si="401"/>
        <v>62</v>
      </c>
      <c r="BI533" s="8">
        <f t="shared" si="424"/>
        <v>1.6821425527395739E-3</v>
      </c>
      <c r="BJ533" s="6">
        <f>VLOOKUP(saving_model!BD533,lapse!$B$4:$C$134,2,FALSE)</f>
        <v>0.02</v>
      </c>
      <c r="BL533">
        <f>discount_curve!K518</f>
        <v>0.59442585128771064</v>
      </c>
    </row>
    <row r="534" spans="1:64" x14ac:dyDescent="0.55000000000000004">
      <c r="A534">
        <f t="shared" si="425"/>
        <v>512</v>
      </c>
      <c r="B534" s="16">
        <f t="shared" ca="1" si="402"/>
        <v>0</v>
      </c>
      <c r="C534" s="16">
        <f t="shared" ref="C534:C597" si="431">AI534*AZ534</f>
        <v>0</v>
      </c>
      <c r="D534">
        <f t="shared" si="403"/>
        <v>0</v>
      </c>
      <c r="E534">
        <f t="shared" ca="1" si="404"/>
        <v>0</v>
      </c>
      <c r="F534" s="19">
        <f t="shared" si="405"/>
        <v>0</v>
      </c>
      <c r="G534">
        <f t="shared" ref="G534:G597" si="432">AZ534*($F$7/12*AW534+IF(A534=0, $F$8,0))</f>
        <v>0</v>
      </c>
      <c r="H534">
        <f t="shared" ref="H534:H597" si="433">C534*$F$9</f>
        <v>0</v>
      </c>
      <c r="I534" s="16">
        <f t="shared" si="406"/>
        <v>0</v>
      </c>
      <c r="J534" s="19">
        <f t="shared" si="407"/>
        <v>0</v>
      </c>
      <c r="K534" s="19"/>
      <c r="L534" s="16">
        <f t="shared" ref="L534:L597" si="434">C534*$F$10</f>
        <v>0</v>
      </c>
      <c r="M534" s="16">
        <f t="shared" ref="M534:M597" ca="1" si="435">AE534-AL534*BB534</f>
        <v>0</v>
      </c>
      <c r="N534" s="16">
        <f t="shared" ref="N534:N597" si="436">AA534</f>
        <v>0</v>
      </c>
      <c r="O534" s="16">
        <f t="shared" si="429"/>
        <v>0</v>
      </c>
      <c r="P534" s="16">
        <f t="shared" si="430"/>
        <v>0</v>
      </c>
      <c r="Q534" s="16">
        <f t="shared" ref="Q534:Q597" ca="1" si="437">SUM(L534:N534)-SUM(O534:P534)</f>
        <v>0</v>
      </c>
      <c r="R534">
        <f t="shared" ref="R534:R597" si="438">AB534</f>
        <v>0</v>
      </c>
      <c r="S534" s="16">
        <f t="shared" ref="S534:S597" si="439">D534-AD534</f>
        <v>0</v>
      </c>
      <c r="T534" s="21">
        <f t="shared" ref="T534:T597" si="440">R534-S534</f>
        <v>0</v>
      </c>
      <c r="U534" s="16">
        <f t="shared" ref="U534:U597" ca="1" si="441">Q534+T534</f>
        <v>0</v>
      </c>
      <c r="V534" s="21">
        <f t="shared" ref="V534:V597" ca="1" si="442">(B534-U534)*10^6</f>
        <v>0</v>
      </c>
      <c r="W534" s="16"/>
      <c r="X534" s="16">
        <f t="shared" si="408"/>
        <v>0</v>
      </c>
      <c r="Y534" s="16">
        <f t="shared" si="428"/>
        <v>0</v>
      </c>
      <c r="Z534" s="19">
        <f t="shared" ref="Z534:Z597" si="443">C534-L534</f>
        <v>0</v>
      </c>
      <c r="AA534" s="15">
        <f t="shared" si="409"/>
        <v>0</v>
      </c>
      <c r="AB534" s="15">
        <f t="shared" si="410"/>
        <v>0</v>
      </c>
      <c r="AC534" s="15">
        <f t="shared" si="411"/>
        <v>0</v>
      </c>
      <c r="AD534" s="15">
        <f t="shared" si="412"/>
        <v>0</v>
      </c>
      <c r="AE534" s="15">
        <f t="shared" si="413"/>
        <v>0</v>
      </c>
      <c r="AF534" s="19">
        <f t="shared" si="414"/>
        <v>0</v>
      </c>
      <c r="AG534" s="20">
        <f t="shared" si="415"/>
        <v>0</v>
      </c>
      <c r="AH534" s="20"/>
      <c r="AI534" s="16">
        <f t="shared" ref="AI534:AI597" si="444">IF(AND($C$7="SINGLE",A534=0),1,0)*$C$8+IF(AND($C$7="LEVEL",A534&lt;$C$10*12),1,0)*$C$8</f>
        <v>0</v>
      </c>
      <c r="AJ534" s="16">
        <f t="shared" si="427"/>
        <v>0</v>
      </c>
      <c r="AK534" s="16">
        <f t="shared" si="416"/>
        <v>0</v>
      </c>
      <c r="AL534" s="16">
        <f t="shared" ca="1" si="417"/>
        <v>0</v>
      </c>
      <c r="AM534" s="17">
        <f ca="1">IF($F$13,OFFSET(product_specs!$I$5,MIN(10,saving_model!BD534),saving_model!$F$15),0)</f>
        <v>0</v>
      </c>
      <c r="AN534" s="16">
        <f t="shared" ref="AN534:AN597" si="445">(AO534+AP534-AS534-AT534+AU534/2)*IF(A534&lt;$C$10*12,1,0)</f>
        <v>0</v>
      </c>
      <c r="AO534" s="16">
        <f t="shared" si="426"/>
        <v>0</v>
      </c>
      <c r="AP534" s="16">
        <f t="shared" ref="AP534:AP597" si="446">AI534*(1-$F$10)</f>
        <v>0</v>
      </c>
      <c r="AQ534" s="16">
        <f t="shared" si="418"/>
        <v>0</v>
      </c>
      <c r="AR534" s="16">
        <f t="shared" si="419"/>
        <v>0</v>
      </c>
      <c r="AS534" s="15">
        <f t="shared" ref="AS534:AS597" si="447">(AO534+AP534-AQ534)*$F$11/12</f>
        <v>0</v>
      </c>
      <c r="AT534" s="24">
        <f t="shared" ref="AT534:AT597" si="448">AR534*BF534*(1+$F$12)</f>
        <v>0</v>
      </c>
      <c r="AU534" s="15">
        <f t="shared" si="420"/>
        <v>0</v>
      </c>
      <c r="AV534" s="22">
        <f>return!Q518</f>
        <v>4.5338770405933815E-4</v>
      </c>
      <c r="AW534" s="7">
        <f t="shared" ref="AW534:AW597" si="449">IF(A534=0,1,AW533*(1+$F$6)^(1/12))</f>
        <v>1.5288983597215886</v>
      </c>
      <c r="AX534" s="7"/>
      <c r="AY534">
        <f t="shared" si="421"/>
        <v>0</v>
      </c>
      <c r="AZ534">
        <f t="shared" ref="AZ534:AZ597" si="450">IF(A534=0,$C$11,AZ533-BA533-BB533-AY534)</f>
        <v>0</v>
      </c>
      <c r="BA534">
        <f t="shared" ref="BA534:BA597" si="451">IFERROR(AZ534*BF534,0)</f>
        <v>0</v>
      </c>
      <c r="BB534">
        <f t="shared" si="422"/>
        <v>0</v>
      </c>
      <c r="BD534">
        <f t="shared" ref="BD534:BD597" si="452">FLOOR(A534/12,1)</f>
        <v>42</v>
      </c>
      <c r="BE534">
        <f t="shared" ref="BE534:BE597" si="453">MIN(BD534,5)</f>
        <v>5</v>
      </c>
      <c r="BF534">
        <f t="shared" si="423"/>
        <v>2.4107571498821478E-4</v>
      </c>
      <c r="BG534">
        <f>VLOOKUP(MIN(120,BH534),mortality!$B$4:$H$106,saving_model!BE534+2,FALSE)</f>
        <v>2.8890759055220012E-3</v>
      </c>
      <c r="BH534">
        <f t="shared" ref="BH534:BH597" si="454">$C$9+BD534</f>
        <v>62</v>
      </c>
      <c r="BI534" s="8">
        <f t="shared" si="424"/>
        <v>1.6821425527395739E-3</v>
      </c>
      <c r="BJ534" s="6">
        <f>VLOOKUP(saving_model!BD534,lapse!$B$4:$C$134,2,FALSE)</f>
        <v>0.02</v>
      </c>
      <c r="BL534">
        <f>discount_curve!K519</f>
        <v>0.59382107865351952</v>
      </c>
    </row>
    <row r="535" spans="1:64" x14ac:dyDescent="0.55000000000000004">
      <c r="A535">
        <f t="shared" si="425"/>
        <v>513</v>
      </c>
      <c r="B535" s="16">
        <f t="shared" ref="B535:B598" ca="1" si="455">C535-SUM(D535:H535)+I535-J535</f>
        <v>0</v>
      </c>
      <c r="C535" s="16">
        <f t="shared" si="431"/>
        <v>0</v>
      </c>
      <c r="D535">
        <f t="shared" ref="D535:D598" si="456">AK535*BA535</f>
        <v>0</v>
      </c>
      <c r="E535">
        <f t="shared" ref="E535:E598" ca="1" si="457">AL535*BB535</f>
        <v>0</v>
      </c>
      <c r="F535" s="19">
        <f t="shared" ref="F535:F598" si="458">Y535</f>
        <v>0</v>
      </c>
      <c r="G535">
        <f t="shared" si="432"/>
        <v>0</v>
      </c>
      <c r="H535">
        <f t="shared" si="433"/>
        <v>0</v>
      </c>
      <c r="I535" s="16">
        <f t="shared" ref="I535:I598" si="459">AC535</f>
        <v>0</v>
      </c>
      <c r="J535" s="19">
        <f t="shared" ref="J535:J598" si="460">X536-X535</f>
        <v>0</v>
      </c>
      <c r="K535" s="19"/>
      <c r="L535" s="16">
        <f t="shared" si="434"/>
        <v>0</v>
      </c>
      <c r="M535" s="16">
        <f t="shared" ca="1" si="435"/>
        <v>0</v>
      </c>
      <c r="N535" s="16">
        <f t="shared" si="436"/>
        <v>0</v>
      </c>
      <c r="O535" s="16">
        <f t="shared" si="429"/>
        <v>0</v>
      </c>
      <c r="P535" s="16">
        <f t="shared" si="430"/>
        <v>0</v>
      </c>
      <c r="Q535" s="16">
        <f t="shared" ca="1" si="437"/>
        <v>0</v>
      </c>
      <c r="R535">
        <f t="shared" si="438"/>
        <v>0</v>
      </c>
      <c r="S535" s="16">
        <f t="shared" si="439"/>
        <v>0</v>
      </c>
      <c r="T535" s="21">
        <f t="shared" si="440"/>
        <v>0</v>
      </c>
      <c r="U535" s="16">
        <f t="shared" ca="1" si="441"/>
        <v>0</v>
      </c>
      <c r="V535" s="21">
        <f t="shared" ca="1" si="442"/>
        <v>0</v>
      </c>
      <c r="W535" s="16"/>
      <c r="X535" s="16">
        <f t="shared" ref="X535:X598" si="461">AO535*SUM(AY535:AZ535)</f>
        <v>0</v>
      </c>
      <c r="Y535" s="16">
        <f t="shared" si="428"/>
        <v>0</v>
      </c>
      <c r="Z535" s="19">
        <f t="shared" si="443"/>
        <v>0</v>
      </c>
      <c r="AA535" s="15">
        <f t="shared" ref="AA535:AA598" si="462">AZ535*AS535</f>
        <v>0</v>
      </c>
      <c r="AB535" s="15">
        <f t="shared" ref="AB535:AB598" si="463">AT535*AZ535</f>
        <v>0</v>
      </c>
      <c r="AC535" s="15">
        <f t="shared" ref="AC535:AC598" si="464">(AZ535-BA535-BB535)*AU535+(BA535+BB535)*AU535/2</f>
        <v>0</v>
      </c>
      <c r="AD535" s="15">
        <f t="shared" ref="AD535:AD598" si="465">AN535*BA535</f>
        <v>0</v>
      </c>
      <c r="AE535" s="15">
        <f t="shared" ref="AE535:AE598" si="466">AN535*BB535</f>
        <v>0</v>
      </c>
      <c r="AF535" s="19">
        <f t="shared" ref="AF535:AF598" si="467">X535-Y535+Z535-AA535-AB535+AC535-AD535-AE535</f>
        <v>0</v>
      </c>
      <c r="AG535" s="20">
        <f t="shared" ref="AG535:AG598" si="468">X536-AF535</f>
        <v>0</v>
      </c>
      <c r="AH535" s="20"/>
      <c r="AI535" s="16">
        <f t="shared" si="444"/>
        <v>0</v>
      </c>
      <c r="AJ535" s="16">
        <f t="shared" si="427"/>
        <v>0</v>
      </c>
      <c r="AK535" s="16">
        <f t="shared" ref="AK535:AK598" si="469">MAX(AJ535, AN535)</f>
        <v>0</v>
      </c>
      <c r="AL535" s="16">
        <f t="shared" ref="AL535:AL598" ca="1" si="470">AN535*(1-AM535)</f>
        <v>0</v>
      </c>
      <c r="AM535" s="17">
        <f ca="1">IF($F$13,OFFSET(product_specs!$I$5,MIN(10,saving_model!BD535),saving_model!$F$15),0)</f>
        <v>0</v>
      </c>
      <c r="AN535" s="16">
        <f t="shared" si="445"/>
        <v>0</v>
      </c>
      <c r="AO535" s="16">
        <f t="shared" si="426"/>
        <v>0</v>
      </c>
      <c r="AP535" s="16">
        <f t="shared" si="446"/>
        <v>0</v>
      </c>
      <c r="AQ535" s="16">
        <f t="shared" ref="AQ535:AQ598" si="471">IF(A535=$C$10*12,AO535,0)</f>
        <v>0</v>
      </c>
      <c r="AR535" s="16">
        <f t="shared" ref="AR535:AR598" si="472">MAX(0,AJ535-SUM(AO535:AP535))</f>
        <v>0</v>
      </c>
      <c r="AS535" s="15">
        <f t="shared" si="447"/>
        <v>0</v>
      </c>
      <c r="AT535" s="24">
        <f t="shared" si="448"/>
        <v>0</v>
      </c>
      <c r="AU535" s="15">
        <f t="shared" ref="AU535:AU598" si="473">(AO535+AP535-AQ535-AS535-AT535)*AV535</f>
        <v>0</v>
      </c>
      <c r="AV535" s="22">
        <f>return!Q519</f>
        <v>1.9747773443820948E-2</v>
      </c>
      <c r="AW535" s="7">
        <f t="shared" si="449"/>
        <v>1.530166639183939</v>
      </c>
      <c r="AX535" s="7"/>
      <c r="AY535">
        <f t="shared" ref="AY535:AY598" si="474">IF(A535=12*$C$10,AZ534-BA534-BB534,0)</f>
        <v>0</v>
      </c>
      <c r="AZ535">
        <f t="shared" si="450"/>
        <v>0</v>
      </c>
      <c r="BA535">
        <f t="shared" si="451"/>
        <v>0</v>
      </c>
      <c r="BB535">
        <f t="shared" ref="BB535:BB598" si="475">(AZ535-BA535)*BI535</f>
        <v>0</v>
      </c>
      <c r="BD535">
        <f t="shared" si="452"/>
        <v>42</v>
      </c>
      <c r="BE535">
        <f t="shared" si="453"/>
        <v>5</v>
      </c>
      <c r="BF535">
        <f t="shared" ref="BF535:BF598" si="476">1-(1-BG535)^(1/12)</f>
        <v>2.4107571498821478E-4</v>
      </c>
      <c r="BG535">
        <f>VLOOKUP(MIN(120,BH535),mortality!$B$4:$H$106,saving_model!BE535+2,FALSE)</f>
        <v>2.8890759055220012E-3</v>
      </c>
      <c r="BH535">
        <f t="shared" si="454"/>
        <v>62</v>
      </c>
      <c r="BI535" s="8">
        <f t="shared" ref="BI535:BI598" si="477">1-(1-BJ535)^(1/12)</f>
        <v>1.6821425527395739E-3</v>
      </c>
      <c r="BJ535" s="6">
        <f>VLOOKUP(saving_model!BD535,lapse!$B$4:$C$134,2,FALSE)</f>
        <v>0.02</v>
      </c>
      <c r="BL535">
        <f>discount_curve!K520</f>
        <v>0.59321692131884518</v>
      </c>
    </row>
    <row r="536" spans="1:64" x14ac:dyDescent="0.55000000000000004">
      <c r="A536">
        <f t="shared" ref="A536:A599" si="478">A535+1</f>
        <v>514</v>
      </c>
      <c r="B536" s="16">
        <f t="shared" ca="1" si="455"/>
        <v>0</v>
      </c>
      <c r="C536" s="16">
        <f t="shared" si="431"/>
        <v>0</v>
      </c>
      <c r="D536">
        <f t="shared" si="456"/>
        <v>0</v>
      </c>
      <c r="E536">
        <f t="shared" ca="1" si="457"/>
        <v>0</v>
      </c>
      <c r="F536" s="19">
        <f t="shared" si="458"/>
        <v>0</v>
      </c>
      <c r="G536">
        <f t="shared" si="432"/>
        <v>0</v>
      </c>
      <c r="H536">
        <f t="shared" si="433"/>
        <v>0</v>
      </c>
      <c r="I536" s="16">
        <f t="shared" si="459"/>
        <v>0</v>
      </c>
      <c r="J536" s="19">
        <f t="shared" si="460"/>
        <v>0</v>
      </c>
      <c r="K536" s="19"/>
      <c r="L536" s="16">
        <f t="shared" si="434"/>
        <v>0</v>
      </c>
      <c r="M536" s="16">
        <f t="shared" ca="1" si="435"/>
        <v>0</v>
      </c>
      <c r="N536" s="16">
        <f t="shared" si="436"/>
        <v>0</v>
      </c>
      <c r="O536" s="16">
        <f t="shared" si="429"/>
        <v>0</v>
      </c>
      <c r="P536" s="16">
        <f t="shared" si="430"/>
        <v>0</v>
      </c>
      <c r="Q536" s="16">
        <f t="shared" ca="1" si="437"/>
        <v>0</v>
      </c>
      <c r="R536">
        <f t="shared" si="438"/>
        <v>0</v>
      </c>
      <c r="S536" s="16">
        <f t="shared" si="439"/>
        <v>0</v>
      </c>
      <c r="T536" s="21">
        <f t="shared" si="440"/>
        <v>0</v>
      </c>
      <c r="U536" s="16">
        <f t="shared" ca="1" si="441"/>
        <v>0</v>
      </c>
      <c r="V536" s="21">
        <f t="shared" ca="1" si="442"/>
        <v>0</v>
      </c>
      <c r="W536" s="16"/>
      <c r="X536" s="16">
        <f t="shared" si="461"/>
        <v>0</v>
      </c>
      <c r="Y536" s="16">
        <f t="shared" si="428"/>
        <v>0</v>
      </c>
      <c r="Z536" s="19">
        <f t="shared" si="443"/>
        <v>0</v>
      </c>
      <c r="AA536" s="15">
        <f t="shared" si="462"/>
        <v>0</v>
      </c>
      <c r="AB536" s="15">
        <f t="shared" si="463"/>
        <v>0</v>
      </c>
      <c r="AC536" s="15">
        <f t="shared" si="464"/>
        <v>0</v>
      </c>
      <c r="AD536" s="15">
        <f t="shared" si="465"/>
        <v>0</v>
      </c>
      <c r="AE536" s="15">
        <f t="shared" si="466"/>
        <v>0</v>
      </c>
      <c r="AF536" s="19">
        <f t="shared" si="467"/>
        <v>0</v>
      </c>
      <c r="AG536" s="20">
        <f t="shared" si="468"/>
        <v>0</v>
      </c>
      <c r="AH536" s="20"/>
      <c r="AI536" s="16">
        <f t="shared" si="444"/>
        <v>0</v>
      </c>
      <c r="AJ536" s="16">
        <f t="shared" si="427"/>
        <v>0</v>
      </c>
      <c r="AK536" s="16">
        <f t="shared" si="469"/>
        <v>0</v>
      </c>
      <c r="AL536" s="16">
        <f t="shared" ca="1" si="470"/>
        <v>0</v>
      </c>
      <c r="AM536" s="17">
        <f ca="1">IF($F$13,OFFSET(product_specs!$I$5,MIN(10,saving_model!BD536),saving_model!$F$15),0)</f>
        <v>0</v>
      </c>
      <c r="AN536" s="16">
        <f t="shared" si="445"/>
        <v>0</v>
      </c>
      <c r="AO536" s="16">
        <f t="shared" ref="AO536:AO599" si="479">AO535+AP535-AQ535+AU535-AS535-AT535</f>
        <v>0</v>
      </c>
      <c r="AP536" s="16">
        <f t="shared" si="446"/>
        <v>0</v>
      </c>
      <c r="AQ536" s="16">
        <f t="shared" si="471"/>
        <v>0</v>
      </c>
      <c r="AR536" s="16">
        <f t="shared" si="472"/>
        <v>0</v>
      </c>
      <c r="AS536" s="15">
        <f t="shared" si="447"/>
        <v>0</v>
      </c>
      <c r="AT536" s="24">
        <f t="shared" si="448"/>
        <v>0</v>
      </c>
      <c r="AU536" s="15">
        <f t="shared" si="473"/>
        <v>0</v>
      </c>
      <c r="AV536" s="22">
        <f>return!Q520</f>
        <v>-1.6205315020781708E-2</v>
      </c>
      <c r="AW536" s="7">
        <f t="shared" si="449"/>
        <v>1.531435970732443</v>
      </c>
      <c r="AX536" s="7"/>
      <c r="AY536">
        <f t="shared" si="474"/>
        <v>0</v>
      </c>
      <c r="AZ536">
        <f t="shared" si="450"/>
        <v>0</v>
      </c>
      <c r="BA536">
        <f t="shared" si="451"/>
        <v>0</v>
      </c>
      <c r="BB536">
        <f t="shared" si="475"/>
        <v>0</v>
      </c>
      <c r="BD536">
        <f t="shared" si="452"/>
        <v>42</v>
      </c>
      <c r="BE536">
        <f t="shared" si="453"/>
        <v>5</v>
      </c>
      <c r="BF536">
        <f t="shared" si="476"/>
        <v>2.4107571498821478E-4</v>
      </c>
      <c r="BG536">
        <f>VLOOKUP(MIN(120,BH536),mortality!$B$4:$H$106,saving_model!BE536+2,FALSE)</f>
        <v>2.8890759055220012E-3</v>
      </c>
      <c r="BH536">
        <f t="shared" si="454"/>
        <v>62</v>
      </c>
      <c r="BI536" s="8">
        <f t="shared" si="477"/>
        <v>1.6821425527395739E-3</v>
      </c>
      <c r="BJ536" s="6">
        <f>VLOOKUP(saving_model!BD536,lapse!$B$4:$C$134,2,FALSE)</f>
        <v>0.02</v>
      </c>
      <c r="BL536">
        <f>discount_curve!K521</f>
        <v>0.59261337865767805</v>
      </c>
    </row>
    <row r="537" spans="1:64" x14ac:dyDescent="0.55000000000000004">
      <c r="A537">
        <f t="shared" si="478"/>
        <v>515</v>
      </c>
      <c r="B537" s="16">
        <f t="shared" ca="1" si="455"/>
        <v>0</v>
      </c>
      <c r="C537" s="16">
        <f t="shared" si="431"/>
        <v>0</v>
      </c>
      <c r="D537">
        <f t="shared" si="456"/>
        <v>0</v>
      </c>
      <c r="E537">
        <f t="shared" ca="1" si="457"/>
        <v>0</v>
      </c>
      <c r="F537" s="19">
        <f t="shared" si="458"/>
        <v>0</v>
      </c>
      <c r="G537">
        <f t="shared" si="432"/>
        <v>0</v>
      </c>
      <c r="H537">
        <f t="shared" si="433"/>
        <v>0</v>
      </c>
      <c r="I537" s="16">
        <f t="shared" si="459"/>
        <v>0</v>
      </c>
      <c r="J537" s="19">
        <f t="shared" si="460"/>
        <v>0</v>
      </c>
      <c r="K537" s="19"/>
      <c r="L537" s="16">
        <f t="shared" si="434"/>
        <v>0</v>
      </c>
      <c r="M537" s="16">
        <f t="shared" ca="1" si="435"/>
        <v>0</v>
      </c>
      <c r="N537" s="16">
        <f t="shared" si="436"/>
        <v>0</v>
      </c>
      <c r="O537" s="16">
        <f t="shared" si="429"/>
        <v>0</v>
      </c>
      <c r="P537" s="16">
        <f t="shared" si="430"/>
        <v>0</v>
      </c>
      <c r="Q537" s="16">
        <f t="shared" ca="1" si="437"/>
        <v>0</v>
      </c>
      <c r="R537">
        <f t="shared" si="438"/>
        <v>0</v>
      </c>
      <c r="S537" s="16">
        <f t="shared" si="439"/>
        <v>0</v>
      </c>
      <c r="T537" s="21">
        <f t="shared" si="440"/>
        <v>0</v>
      </c>
      <c r="U537" s="16">
        <f t="shared" ca="1" si="441"/>
        <v>0</v>
      </c>
      <c r="V537" s="21">
        <f t="shared" ca="1" si="442"/>
        <v>0</v>
      </c>
      <c r="W537" s="16"/>
      <c r="X537" s="16">
        <f t="shared" si="461"/>
        <v>0</v>
      </c>
      <c r="Y537" s="16">
        <f t="shared" si="428"/>
        <v>0</v>
      </c>
      <c r="Z537" s="19">
        <f t="shared" si="443"/>
        <v>0</v>
      </c>
      <c r="AA537" s="15">
        <f t="shared" si="462"/>
        <v>0</v>
      </c>
      <c r="AB537" s="15">
        <f t="shared" si="463"/>
        <v>0</v>
      </c>
      <c r="AC537" s="15">
        <f t="shared" si="464"/>
        <v>0</v>
      </c>
      <c r="AD537" s="15">
        <f t="shared" si="465"/>
        <v>0</v>
      </c>
      <c r="AE537" s="15">
        <f t="shared" si="466"/>
        <v>0</v>
      </c>
      <c r="AF537" s="19">
        <f t="shared" si="467"/>
        <v>0</v>
      </c>
      <c r="AG537" s="20">
        <f t="shared" si="468"/>
        <v>0</v>
      </c>
      <c r="AH537" s="20"/>
      <c r="AI537" s="16">
        <f t="shared" si="444"/>
        <v>0</v>
      </c>
      <c r="AJ537" s="16">
        <f t="shared" si="427"/>
        <v>0</v>
      </c>
      <c r="AK537" s="16">
        <f t="shared" si="469"/>
        <v>0</v>
      </c>
      <c r="AL537" s="16">
        <f t="shared" ca="1" si="470"/>
        <v>0</v>
      </c>
      <c r="AM537" s="17">
        <f ca="1">IF($F$13,OFFSET(product_specs!$I$5,MIN(10,saving_model!BD537),saving_model!$F$15),0)</f>
        <v>0</v>
      </c>
      <c r="AN537" s="16">
        <f t="shared" si="445"/>
        <v>0</v>
      </c>
      <c r="AO537" s="16">
        <f t="shared" si="479"/>
        <v>0</v>
      </c>
      <c r="AP537" s="16">
        <f t="shared" si="446"/>
        <v>0</v>
      </c>
      <c r="AQ537" s="16">
        <f t="shared" si="471"/>
        <v>0</v>
      </c>
      <c r="AR537" s="16">
        <f t="shared" si="472"/>
        <v>0</v>
      </c>
      <c r="AS537" s="15">
        <f t="shared" si="447"/>
        <v>0</v>
      </c>
      <c r="AT537" s="24">
        <f t="shared" si="448"/>
        <v>0</v>
      </c>
      <c r="AU537" s="15">
        <f t="shared" si="473"/>
        <v>0</v>
      </c>
      <c r="AV537" s="22">
        <f>return!Q521</f>
        <v>3.5105142404967538E-4</v>
      </c>
      <c r="AW537" s="7">
        <f t="shared" si="449"/>
        <v>1.5327063552398463</v>
      </c>
      <c r="AX537" s="7"/>
      <c r="AY537">
        <f t="shared" si="474"/>
        <v>0</v>
      </c>
      <c r="AZ537">
        <f t="shared" si="450"/>
        <v>0</v>
      </c>
      <c r="BA537">
        <f t="shared" si="451"/>
        <v>0</v>
      </c>
      <c r="BB537">
        <f t="shared" si="475"/>
        <v>0</v>
      </c>
      <c r="BD537">
        <f t="shared" si="452"/>
        <v>42</v>
      </c>
      <c r="BE537">
        <f t="shared" si="453"/>
        <v>5</v>
      </c>
      <c r="BF537">
        <f t="shared" si="476"/>
        <v>2.4107571498821478E-4</v>
      </c>
      <c r="BG537">
        <f>VLOOKUP(MIN(120,BH537),mortality!$B$4:$H$106,saving_model!BE537+2,FALSE)</f>
        <v>2.8890759055220012E-3</v>
      </c>
      <c r="BH537">
        <f t="shared" si="454"/>
        <v>62</v>
      </c>
      <c r="BI537" s="8">
        <f t="shared" si="477"/>
        <v>1.6821425527395739E-3</v>
      </c>
      <c r="BJ537" s="6">
        <f>VLOOKUP(saving_model!BD537,lapse!$B$4:$C$134,2,FALSE)</f>
        <v>0.02</v>
      </c>
      <c r="BL537">
        <f>discount_curve!K522</f>
        <v>0.59201045004464525</v>
      </c>
    </row>
    <row r="538" spans="1:64" x14ac:dyDescent="0.55000000000000004">
      <c r="A538">
        <f t="shared" si="478"/>
        <v>516</v>
      </c>
      <c r="B538" s="16">
        <f t="shared" ca="1" si="455"/>
        <v>0</v>
      </c>
      <c r="C538" s="16">
        <f t="shared" si="431"/>
        <v>0</v>
      </c>
      <c r="D538">
        <f t="shared" si="456"/>
        <v>0</v>
      </c>
      <c r="E538">
        <f t="shared" ca="1" si="457"/>
        <v>0</v>
      </c>
      <c r="F538" s="19">
        <f t="shared" si="458"/>
        <v>0</v>
      </c>
      <c r="G538">
        <f t="shared" si="432"/>
        <v>0</v>
      </c>
      <c r="H538">
        <f t="shared" si="433"/>
        <v>0</v>
      </c>
      <c r="I538" s="16">
        <f t="shared" si="459"/>
        <v>0</v>
      </c>
      <c r="J538" s="19">
        <f t="shared" si="460"/>
        <v>0</v>
      </c>
      <c r="K538" s="19"/>
      <c r="L538" s="16">
        <f t="shared" si="434"/>
        <v>0</v>
      </c>
      <c r="M538" s="16">
        <f t="shared" ca="1" si="435"/>
        <v>0</v>
      </c>
      <c r="N538" s="16">
        <f t="shared" si="436"/>
        <v>0</v>
      </c>
      <c r="O538" s="16">
        <f t="shared" si="429"/>
        <v>0</v>
      </c>
      <c r="P538" s="16">
        <f t="shared" si="430"/>
        <v>0</v>
      </c>
      <c r="Q538" s="16">
        <f t="shared" ca="1" si="437"/>
        <v>0</v>
      </c>
      <c r="R538">
        <f t="shared" si="438"/>
        <v>0</v>
      </c>
      <c r="S538" s="16">
        <f t="shared" si="439"/>
        <v>0</v>
      </c>
      <c r="T538" s="21">
        <f t="shared" si="440"/>
        <v>0</v>
      </c>
      <c r="U538" s="16">
        <f t="shared" ca="1" si="441"/>
        <v>0</v>
      </c>
      <c r="V538" s="21">
        <f t="shared" ca="1" si="442"/>
        <v>0</v>
      </c>
      <c r="W538" s="16"/>
      <c r="X538" s="16">
        <f t="shared" si="461"/>
        <v>0</v>
      </c>
      <c r="Y538" s="16">
        <f t="shared" si="428"/>
        <v>0</v>
      </c>
      <c r="Z538" s="19">
        <f t="shared" si="443"/>
        <v>0</v>
      </c>
      <c r="AA538" s="15">
        <f t="shared" si="462"/>
        <v>0</v>
      </c>
      <c r="AB538" s="15">
        <f t="shared" si="463"/>
        <v>0</v>
      </c>
      <c r="AC538" s="15">
        <f t="shared" si="464"/>
        <v>0</v>
      </c>
      <c r="AD538" s="15">
        <f t="shared" si="465"/>
        <v>0</v>
      </c>
      <c r="AE538" s="15">
        <f t="shared" si="466"/>
        <v>0</v>
      </c>
      <c r="AF538" s="19">
        <f t="shared" si="467"/>
        <v>0</v>
      </c>
      <c r="AG538" s="20">
        <f t="shared" si="468"/>
        <v>0</v>
      </c>
      <c r="AH538" s="20"/>
      <c r="AI538" s="16">
        <f t="shared" si="444"/>
        <v>0</v>
      </c>
      <c r="AJ538" s="16">
        <f t="shared" si="427"/>
        <v>0</v>
      </c>
      <c r="AK538" s="16">
        <f t="shared" si="469"/>
        <v>0</v>
      </c>
      <c r="AL538" s="16">
        <f t="shared" ca="1" si="470"/>
        <v>0</v>
      </c>
      <c r="AM538" s="17">
        <f ca="1">IF($F$13,OFFSET(product_specs!$I$5,MIN(10,saving_model!BD538),saving_model!$F$15),0)</f>
        <v>0</v>
      </c>
      <c r="AN538" s="16">
        <f t="shared" si="445"/>
        <v>0</v>
      </c>
      <c r="AO538" s="16">
        <f t="shared" si="479"/>
        <v>0</v>
      </c>
      <c r="AP538" s="16">
        <f t="shared" si="446"/>
        <v>0</v>
      </c>
      <c r="AQ538" s="16">
        <f t="shared" si="471"/>
        <v>0</v>
      </c>
      <c r="AR538" s="16">
        <f t="shared" si="472"/>
        <v>0</v>
      </c>
      <c r="AS538" s="15">
        <f t="shared" si="447"/>
        <v>0</v>
      </c>
      <c r="AT538" s="24">
        <f t="shared" si="448"/>
        <v>0</v>
      </c>
      <c r="AU538" s="15">
        <f t="shared" si="473"/>
        <v>0</v>
      </c>
      <c r="AV538" s="22">
        <f>return!Q522</f>
        <v>8.9729219831125029E-3</v>
      </c>
      <c r="AW538" s="7">
        <f t="shared" si="449"/>
        <v>1.5339777935796184</v>
      </c>
      <c r="AX538" s="7"/>
      <c r="AY538">
        <f t="shared" si="474"/>
        <v>0</v>
      </c>
      <c r="AZ538">
        <f t="shared" si="450"/>
        <v>0</v>
      </c>
      <c r="BA538">
        <f t="shared" si="451"/>
        <v>0</v>
      </c>
      <c r="BB538">
        <f t="shared" si="475"/>
        <v>0</v>
      </c>
      <c r="BD538">
        <f t="shared" si="452"/>
        <v>43</v>
      </c>
      <c r="BE538">
        <f t="shared" si="453"/>
        <v>5</v>
      </c>
      <c r="BF538">
        <f t="shared" si="476"/>
        <v>2.6081702468971901E-4</v>
      </c>
      <c r="BG538">
        <f>VLOOKUP(MIN(120,BH538),mortality!$B$4:$H$106,saving_model!BE538+2,FALSE)</f>
        <v>3.1253185129296777E-3</v>
      </c>
      <c r="BH538">
        <f t="shared" si="454"/>
        <v>63</v>
      </c>
      <c r="BI538" s="8">
        <f t="shared" si="477"/>
        <v>1.6821425527395739E-3</v>
      </c>
      <c r="BJ538" s="6">
        <f>VLOOKUP(saving_model!BD538,lapse!$B$4:$C$134,2,FALSE)</f>
        <v>0.02</v>
      </c>
      <c r="BL538">
        <f>discount_curve!K523</f>
        <v>0.59316933908255398</v>
      </c>
    </row>
    <row r="539" spans="1:64" x14ac:dyDescent="0.55000000000000004">
      <c r="A539">
        <f t="shared" si="478"/>
        <v>517</v>
      </c>
      <c r="B539" s="16">
        <f t="shared" ca="1" si="455"/>
        <v>0</v>
      </c>
      <c r="C539" s="16">
        <f t="shared" si="431"/>
        <v>0</v>
      </c>
      <c r="D539">
        <f t="shared" si="456"/>
        <v>0</v>
      </c>
      <c r="E539">
        <f t="shared" ca="1" si="457"/>
        <v>0</v>
      </c>
      <c r="F539" s="19">
        <f t="shared" si="458"/>
        <v>0</v>
      </c>
      <c r="G539">
        <f t="shared" si="432"/>
        <v>0</v>
      </c>
      <c r="H539">
        <f t="shared" si="433"/>
        <v>0</v>
      </c>
      <c r="I539" s="16">
        <f t="shared" si="459"/>
        <v>0</v>
      </c>
      <c r="J539" s="19">
        <f t="shared" si="460"/>
        <v>0</v>
      </c>
      <c r="K539" s="19"/>
      <c r="L539" s="16">
        <f t="shared" si="434"/>
        <v>0</v>
      </c>
      <c r="M539" s="16">
        <f t="shared" ca="1" si="435"/>
        <v>0</v>
      </c>
      <c r="N539" s="16">
        <f t="shared" si="436"/>
        <v>0</v>
      </c>
      <c r="O539" s="16">
        <f t="shared" si="429"/>
        <v>0</v>
      </c>
      <c r="P539" s="16">
        <f t="shared" si="430"/>
        <v>0</v>
      </c>
      <c r="Q539" s="16">
        <f t="shared" ca="1" si="437"/>
        <v>0</v>
      </c>
      <c r="R539">
        <f t="shared" si="438"/>
        <v>0</v>
      </c>
      <c r="S539" s="16">
        <f t="shared" si="439"/>
        <v>0</v>
      </c>
      <c r="T539" s="21">
        <f t="shared" si="440"/>
        <v>0</v>
      </c>
      <c r="U539" s="16">
        <f t="shared" ca="1" si="441"/>
        <v>0</v>
      </c>
      <c r="V539" s="21">
        <f t="shared" ca="1" si="442"/>
        <v>0</v>
      </c>
      <c r="W539" s="16"/>
      <c r="X539" s="16">
        <f t="shared" si="461"/>
        <v>0</v>
      </c>
      <c r="Y539" s="16">
        <f t="shared" si="428"/>
        <v>0</v>
      </c>
      <c r="Z539" s="19">
        <f t="shared" si="443"/>
        <v>0</v>
      </c>
      <c r="AA539" s="15">
        <f t="shared" si="462"/>
        <v>0</v>
      </c>
      <c r="AB539" s="15">
        <f t="shared" si="463"/>
        <v>0</v>
      </c>
      <c r="AC539" s="15">
        <f t="shared" si="464"/>
        <v>0</v>
      </c>
      <c r="AD539" s="15">
        <f t="shared" si="465"/>
        <v>0</v>
      </c>
      <c r="AE539" s="15">
        <f t="shared" si="466"/>
        <v>0</v>
      </c>
      <c r="AF539" s="19">
        <f t="shared" si="467"/>
        <v>0</v>
      </c>
      <c r="AG539" s="20">
        <f t="shared" si="468"/>
        <v>0</v>
      </c>
      <c r="AH539" s="20"/>
      <c r="AI539" s="16">
        <f t="shared" si="444"/>
        <v>0</v>
      </c>
      <c r="AJ539" s="16">
        <f t="shared" si="427"/>
        <v>0</v>
      </c>
      <c r="AK539" s="16">
        <f t="shared" si="469"/>
        <v>0</v>
      </c>
      <c r="AL539" s="16">
        <f t="shared" ca="1" si="470"/>
        <v>0</v>
      </c>
      <c r="AM539" s="17">
        <f ca="1">IF($F$13,OFFSET(product_specs!$I$5,MIN(10,saving_model!BD539),saving_model!$F$15),0)</f>
        <v>0</v>
      </c>
      <c r="AN539" s="16">
        <f t="shared" si="445"/>
        <v>0</v>
      </c>
      <c r="AO539" s="16">
        <f t="shared" si="479"/>
        <v>0</v>
      </c>
      <c r="AP539" s="16">
        <f t="shared" si="446"/>
        <v>0</v>
      </c>
      <c r="AQ539" s="16">
        <f t="shared" si="471"/>
        <v>0</v>
      </c>
      <c r="AR539" s="16">
        <f t="shared" si="472"/>
        <v>0</v>
      </c>
      <c r="AS539" s="15">
        <f t="shared" si="447"/>
        <v>0</v>
      </c>
      <c r="AT539" s="24">
        <f t="shared" si="448"/>
        <v>0</v>
      </c>
      <c r="AU539" s="15">
        <f t="shared" si="473"/>
        <v>0</v>
      </c>
      <c r="AV539" s="22">
        <f>return!Q523</f>
        <v>-9.0790016550021946E-3</v>
      </c>
      <c r="AW539" s="7">
        <f t="shared" si="449"/>
        <v>1.5352502866259534</v>
      </c>
      <c r="AX539" s="7"/>
      <c r="AY539">
        <f t="shared" si="474"/>
        <v>0</v>
      </c>
      <c r="AZ539">
        <f t="shared" si="450"/>
        <v>0</v>
      </c>
      <c r="BA539">
        <f t="shared" si="451"/>
        <v>0</v>
      </c>
      <c r="BB539">
        <f t="shared" si="475"/>
        <v>0</v>
      </c>
      <c r="BD539">
        <f t="shared" si="452"/>
        <v>43</v>
      </c>
      <c r="BE539">
        <f t="shared" si="453"/>
        <v>5</v>
      </c>
      <c r="BF539">
        <f t="shared" si="476"/>
        <v>2.6081702468971901E-4</v>
      </c>
      <c r="BG539">
        <f>VLOOKUP(MIN(120,BH539),mortality!$B$4:$H$106,saving_model!BE539+2,FALSE)</f>
        <v>3.1253185129296777E-3</v>
      </c>
      <c r="BH539">
        <f t="shared" si="454"/>
        <v>63</v>
      </c>
      <c r="BI539" s="8">
        <f t="shared" si="477"/>
        <v>1.6821425527395739E-3</v>
      </c>
      <c r="BJ539" s="6">
        <f>VLOOKUP(saving_model!BD539,lapse!$B$4:$C$134,2,FALSE)</f>
        <v>0.02</v>
      </c>
      <c r="BL539">
        <f>discount_curve!K524</f>
        <v>0.59256925962759033</v>
      </c>
    </row>
    <row r="540" spans="1:64" x14ac:dyDescent="0.55000000000000004">
      <c r="A540">
        <f t="shared" si="478"/>
        <v>518</v>
      </c>
      <c r="B540" s="16">
        <f t="shared" ca="1" si="455"/>
        <v>0</v>
      </c>
      <c r="C540" s="16">
        <f t="shared" si="431"/>
        <v>0</v>
      </c>
      <c r="D540">
        <f t="shared" si="456"/>
        <v>0</v>
      </c>
      <c r="E540">
        <f t="shared" ca="1" si="457"/>
        <v>0</v>
      </c>
      <c r="F540" s="19">
        <f t="shared" si="458"/>
        <v>0</v>
      </c>
      <c r="G540">
        <f t="shared" si="432"/>
        <v>0</v>
      </c>
      <c r="H540">
        <f t="shared" si="433"/>
        <v>0</v>
      </c>
      <c r="I540" s="16">
        <f t="shared" si="459"/>
        <v>0</v>
      </c>
      <c r="J540" s="19">
        <f t="shared" si="460"/>
        <v>0</v>
      </c>
      <c r="K540" s="19"/>
      <c r="L540" s="16">
        <f t="shared" si="434"/>
        <v>0</v>
      </c>
      <c r="M540" s="16">
        <f t="shared" ca="1" si="435"/>
        <v>0</v>
      </c>
      <c r="N540" s="16">
        <f t="shared" si="436"/>
        <v>0</v>
      </c>
      <c r="O540" s="16">
        <f t="shared" si="429"/>
        <v>0</v>
      </c>
      <c r="P540" s="16">
        <f t="shared" si="430"/>
        <v>0</v>
      </c>
      <c r="Q540" s="16">
        <f t="shared" ca="1" si="437"/>
        <v>0</v>
      </c>
      <c r="R540">
        <f t="shared" si="438"/>
        <v>0</v>
      </c>
      <c r="S540" s="16">
        <f t="shared" si="439"/>
        <v>0</v>
      </c>
      <c r="T540" s="21">
        <f t="shared" si="440"/>
        <v>0</v>
      </c>
      <c r="U540" s="16">
        <f t="shared" ca="1" si="441"/>
        <v>0</v>
      </c>
      <c r="V540" s="21">
        <f t="shared" ca="1" si="442"/>
        <v>0</v>
      </c>
      <c r="W540" s="16"/>
      <c r="X540" s="16">
        <f t="shared" si="461"/>
        <v>0</v>
      </c>
      <c r="Y540" s="16">
        <f t="shared" si="428"/>
        <v>0</v>
      </c>
      <c r="Z540" s="19">
        <f t="shared" si="443"/>
        <v>0</v>
      </c>
      <c r="AA540" s="15">
        <f t="shared" si="462"/>
        <v>0</v>
      </c>
      <c r="AB540" s="15">
        <f t="shared" si="463"/>
        <v>0</v>
      </c>
      <c r="AC540" s="15">
        <f t="shared" si="464"/>
        <v>0</v>
      </c>
      <c r="AD540" s="15">
        <f t="shared" si="465"/>
        <v>0</v>
      </c>
      <c r="AE540" s="15">
        <f t="shared" si="466"/>
        <v>0</v>
      </c>
      <c r="AF540" s="19">
        <f t="shared" si="467"/>
        <v>0</v>
      </c>
      <c r="AG540" s="20">
        <f t="shared" si="468"/>
        <v>0</v>
      </c>
      <c r="AH540" s="20"/>
      <c r="AI540" s="16">
        <f t="shared" si="444"/>
        <v>0</v>
      </c>
      <c r="AJ540" s="16">
        <f t="shared" si="427"/>
        <v>0</v>
      </c>
      <c r="AK540" s="16">
        <f t="shared" si="469"/>
        <v>0</v>
      </c>
      <c r="AL540" s="16">
        <f t="shared" ca="1" si="470"/>
        <v>0</v>
      </c>
      <c r="AM540" s="17">
        <f ca="1">IF($F$13,OFFSET(product_specs!$I$5,MIN(10,saving_model!BD540),saving_model!$F$15),0)</f>
        <v>0</v>
      </c>
      <c r="AN540" s="16">
        <f t="shared" si="445"/>
        <v>0</v>
      </c>
      <c r="AO540" s="16">
        <f t="shared" si="479"/>
        <v>0</v>
      </c>
      <c r="AP540" s="16">
        <f t="shared" si="446"/>
        <v>0</v>
      </c>
      <c r="AQ540" s="16">
        <f t="shared" si="471"/>
        <v>0</v>
      </c>
      <c r="AR540" s="16">
        <f t="shared" si="472"/>
        <v>0</v>
      </c>
      <c r="AS540" s="15">
        <f t="shared" si="447"/>
        <v>0</v>
      </c>
      <c r="AT540" s="24">
        <f t="shared" si="448"/>
        <v>0</v>
      </c>
      <c r="AU540" s="15">
        <f t="shared" si="473"/>
        <v>0</v>
      </c>
      <c r="AV540" s="22">
        <f>return!Q524</f>
        <v>1.14977684538764E-3</v>
      </c>
      <c r="AW540" s="7">
        <f t="shared" si="449"/>
        <v>1.5365238352537705</v>
      </c>
      <c r="AX540" s="7"/>
      <c r="AY540">
        <f t="shared" si="474"/>
        <v>0</v>
      </c>
      <c r="AZ540">
        <f t="shared" si="450"/>
        <v>0</v>
      </c>
      <c r="BA540">
        <f t="shared" si="451"/>
        <v>0</v>
      </c>
      <c r="BB540">
        <f t="shared" si="475"/>
        <v>0</v>
      </c>
      <c r="BD540">
        <f t="shared" si="452"/>
        <v>43</v>
      </c>
      <c r="BE540">
        <f t="shared" si="453"/>
        <v>5</v>
      </c>
      <c r="BF540">
        <f t="shared" si="476"/>
        <v>2.6081702468971901E-4</v>
      </c>
      <c r="BG540">
        <f>VLOOKUP(MIN(120,BH540),mortality!$B$4:$H$106,saving_model!BE540+2,FALSE)</f>
        <v>3.1253185129296777E-3</v>
      </c>
      <c r="BH540">
        <f t="shared" si="454"/>
        <v>63</v>
      </c>
      <c r="BI540" s="8">
        <f t="shared" si="477"/>
        <v>1.6821425527395739E-3</v>
      </c>
      <c r="BJ540" s="6">
        <f>VLOOKUP(saving_model!BD540,lapse!$B$4:$C$134,2,FALSE)</f>
        <v>0.02</v>
      </c>
      <c r="BL540">
        <f>discount_curve!K525</f>
        <v>0.59196978724269678</v>
      </c>
    </row>
    <row r="541" spans="1:64" x14ac:dyDescent="0.55000000000000004">
      <c r="A541">
        <f t="shared" si="478"/>
        <v>519</v>
      </c>
      <c r="B541" s="16">
        <f t="shared" ca="1" si="455"/>
        <v>0</v>
      </c>
      <c r="C541" s="16">
        <f t="shared" si="431"/>
        <v>0</v>
      </c>
      <c r="D541">
        <f t="shared" si="456"/>
        <v>0</v>
      </c>
      <c r="E541">
        <f t="shared" ca="1" si="457"/>
        <v>0</v>
      </c>
      <c r="F541" s="19">
        <f t="shared" si="458"/>
        <v>0</v>
      </c>
      <c r="G541">
        <f t="shared" si="432"/>
        <v>0</v>
      </c>
      <c r="H541">
        <f t="shared" si="433"/>
        <v>0</v>
      </c>
      <c r="I541" s="16">
        <f t="shared" si="459"/>
        <v>0</v>
      </c>
      <c r="J541" s="19">
        <f t="shared" si="460"/>
        <v>0</v>
      </c>
      <c r="K541" s="19"/>
      <c r="L541" s="16">
        <f t="shared" si="434"/>
        <v>0</v>
      </c>
      <c r="M541" s="16">
        <f t="shared" ca="1" si="435"/>
        <v>0</v>
      </c>
      <c r="N541" s="16">
        <f t="shared" si="436"/>
        <v>0</v>
      </c>
      <c r="O541" s="16">
        <f t="shared" si="429"/>
        <v>0</v>
      </c>
      <c r="P541" s="16">
        <f t="shared" si="430"/>
        <v>0</v>
      </c>
      <c r="Q541" s="16">
        <f t="shared" ca="1" si="437"/>
        <v>0</v>
      </c>
      <c r="R541">
        <f t="shared" si="438"/>
        <v>0</v>
      </c>
      <c r="S541" s="16">
        <f t="shared" si="439"/>
        <v>0</v>
      </c>
      <c r="T541" s="21">
        <f t="shared" si="440"/>
        <v>0</v>
      </c>
      <c r="U541" s="16">
        <f t="shared" ca="1" si="441"/>
        <v>0</v>
      </c>
      <c r="V541" s="21">
        <f t="shared" ca="1" si="442"/>
        <v>0</v>
      </c>
      <c r="W541" s="16"/>
      <c r="X541" s="16">
        <f t="shared" si="461"/>
        <v>0</v>
      </c>
      <c r="Y541" s="16">
        <f t="shared" si="428"/>
        <v>0</v>
      </c>
      <c r="Z541" s="19">
        <f t="shared" si="443"/>
        <v>0</v>
      </c>
      <c r="AA541" s="15">
        <f t="shared" si="462"/>
        <v>0</v>
      </c>
      <c r="AB541" s="15">
        <f t="shared" si="463"/>
        <v>0</v>
      </c>
      <c r="AC541" s="15">
        <f t="shared" si="464"/>
        <v>0</v>
      </c>
      <c r="AD541" s="15">
        <f t="shared" si="465"/>
        <v>0</v>
      </c>
      <c r="AE541" s="15">
        <f t="shared" si="466"/>
        <v>0</v>
      </c>
      <c r="AF541" s="19">
        <f t="shared" si="467"/>
        <v>0</v>
      </c>
      <c r="AG541" s="20">
        <f t="shared" si="468"/>
        <v>0</v>
      </c>
      <c r="AH541" s="20"/>
      <c r="AI541" s="16">
        <f t="shared" si="444"/>
        <v>0</v>
      </c>
      <c r="AJ541" s="16">
        <f t="shared" ref="AJ541:AJ604" si="480">$C$13*IF(A541&lt;$C$10*12,1,0)</f>
        <v>0</v>
      </c>
      <c r="AK541" s="16">
        <f t="shared" si="469"/>
        <v>0</v>
      </c>
      <c r="AL541" s="16">
        <f t="shared" ca="1" si="470"/>
        <v>0</v>
      </c>
      <c r="AM541" s="17">
        <f ca="1">IF($F$13,OFFSET(product_specs!$I$5,MIN(10,saving_model!BD541),saving_model!$F$15),0)</f>
        <v>0</v>
      </c>
      <c r="AN541" s="16">
        <f t="shared" si="445"/>
        <v>0</v>
      </c>
      <c r="AO541" s="16">
        <f t="shared" si="479"/>
        <v>0</v>
      </c>
      <c r="AP541" s="16">
        <f t="shared" si="446"/>
        <v>0</v>
      </c>
      <c r="AQ541" s="16">
        <f t="shared" si="471"/>
        <v>0</v>
      </c>
      <c r="AR541" s="16">
        <f t="shared" si="472"/>
        <v>0</v>
      </c>
      <c r="AS541" s="15">
        <f t="shared" si="447"/>
        <v>0</v>
      </c>
      <c r="AT541" s="24">
        <f t="shared" si="448"/>
        <v>0</v>
      </c>
      <c r="AU541" s="15">
        <f t="shared" si="473"/>
        <v>0</v>
      </c>
      <c r="AV541" s="22">
        <f>return!Q525</f>
        <v>3.9358297849123591E-3</v>
      </c>
      <c r="AW541" s="7">
        <f t="shared" si="449"/>
        <v>1.5377984403387148</v>
      </c>
      <c r="AX541" s="7"/>
      <c r="AY541">
        <f t="shared" si="474"/>
        <v>0</v>
      </c>
      <c r="AZ541">
        <f t="shared" si="450"/>
        <v>0</v>
      </c>
      <c r="BA541">
        <f t="shared" si="451"/>
        <v>0</v>
      </c>
      <c r="BB541">
        <f t="shared" si="475"/>
        <v>0</v>
      </c>
      <c r="BD541">
        <f t="shared" si="452"/>
        <v>43</v>
      </c>
      <c r="BE541">
        <f t="shared" si="453"/>
        <v>5</v>
      </c>
      <c r="BF541">
        <f t="shared" si="476"/>
        <v>2.6081702468971901E-4</v>
      </c>
      <c r="BG541">
        <f>VLOOKUP(MIN(120,BH541),mortality!$B$4:$H$106,saving_model!BE541+2,FALSE)</f>
        <v>3.1253185129296777E-3</v>
      </c>
      <c r="BH541">
        <f t="shared" si="454"/>
        <v>63</v>
      </c>
      <c r="BI541" s="8">
        <f t="shared" si="477"/>
        <v>1.6821425527395739E-3</v>
      </c>
      <c r="BJ541" s="6">
        <f>VLOOKUP(saving_model!BD541,lapse!$B$4:$C$134,2,FALSE)</f>
        <v>0.02</v>
      </c>
      <c r="BL541">
        <f>discount_curve!K526</f>
        <v>0.59137092131373137</v>
      </c>
    </row>
    <row r="542" spans="1:64" x14ac:dyDescent="0.55000000000000004">
      <c r="A542">
        <f t="shared" si="478"/>
        <v>520</v>
      </c>
      <c r="B542" s="16">
        <f t="shared" ca="1" si="455"/>
        <v>0</v>
      </c>
      <c r="C542" s="16">
        <f t="shared" si="431"/>
        <v>0</v>
      </c>
      <c r="D542">
        <f t="shared" si="456"/>
        <v>0</v>
      </c>
      <c r="E542">
        <f t="shared" ca="1" si="457"/>
        <v>0</v>
      </c>
      <c r="F542" s="19">
        <f t="shared" si="458"/>
        <v>0</v>
      </c>
      <c r="G542">
        <f t="shared" si="432"/>
        <v>0</v>
      </c>
      <c r="H542">
        <f t="shared" si="433"/>
        <v>0</v>
      </c>
      <c r="I542" s="16">
        <f t="shared" si="459"/>
        <v>0</v>
      </c>
      <c r="J542" s="19">
        <f t="shared" si="460"/>
        <v>0</v>
      </c>
      <c r="K542" s="19"/>
      <c r="L542" s="16">
        <f t="shared" si="434"/>
        <v>0</v>
      </c>
      <c r="M542" s="16">
        <f t="shared" ca="1" si="435"/>
        <v>0</v>
      </c>
      <c r="N542" s="16">
        <f t="shared" si="436"/>
        <v>0</v>
      </c>
      <c r="O542" s="16">
        <f t="shared" si="429"/>
        <v>0</v>
      </c>
      <c r="P542" s="16">
        <f t="shared" si="430"/>
        <v>0</v>
      </c>
      <c r="Q542" s="16">
        <f t="shared" ca="1" si="437"/>
        <v>0</v>
      </c>
      <c r="R542">
        <f t="shared" si="438"/>
        <v>0</v>
      </c>
      <c r="S542" s="16">
        <f t="shared" si="439"/>
        <v>0</v>
      </c>
      <c r="T542" s="21">
        <f t="shared" si="440"/>
        <v>0</v>
      </c>
      <c r="U542" s="16">
        <f t="shared" ca="1" si="441"/>
        <v>0</v>
      </c>
      <c r="V542" s="21">
        <f t="shared" ca="1" si="442"/>
        <v>0</v>
      </c>
      <c r="W542" s="16"/>
      <c r="X542" s="16">
        <f t="shared" si="461"/>
        <v>0</v>
      </c>
      <c r="Y542" s="16">
        <f t="shared" si="428"/>
        <v>0</v>
      </c>
      <c r="Z542" s="19">
        <f t="shared" si="443"/>
        <v>0</v>
      </c>
      <c r="AA542" s="15">
        <f t="shared" si="462"/>
        <v>0</v>
      </c>
      <c r="AB542" s="15">
        <f t="shared" si="463"/>
        <v>0</v>
      </c>
      <c r="AC542" s="15">
        <f t="shared" si="464"/>
        <v>0</v>
      </c>
      <c r="AD542" s="15">
        <f t="shared" si="465"/>
        <v>0</v>
      </c>
      <c r="AE542" s="15">
        <f t="shared" si="466"/>
        <v>0</v>
      </c>
      <c r="AF542" s="19">
        <f t="shared" si="467"/>
        <v>0</v>
      </c>
      <c r="AG542" s="20">
        <f t="shared" si="468"/>
        <v>0</v>
      </c>
      <c r="AH542" s="20"/>
      <c r="AI542" s="16">
        <f t="shared" si="444"/>
        <v>0</v>
      </c>
      <c r="AJ542" s="16">
        <f t="shared" si="480"/>
        <v>0</v>
      </c>
      <c r="AK542" s="16">
        <f t="shared" si="469"/>
        <v>0</v>
      </c>
      <c r="AL542" s="16">
        <f t="shared" ca="1" si="470"/>
        <v>0</v>
      </c>
      <c r="AM542" s="17">
        <f ca="1">IF($F$13,OFFSET(product_specs!$I$5,MIN(10,saving_model!BD542),saving_model!$F$15),0)</f>
        <v>0</v>
      </c>
      <c r="AN542" s="16">
        <f t="shared" si="445"/>
        <v>0</v>
      </c>
      <c r="AO542" s="16">
        <f t="shared" si="479"/>
        <v>0</v>
      </c>
      <c r="AP542" s="16">
        <f t="shared" si="446"/>
        <v>0</v>
      </c>
      <c r="AQ542" s="16">
        <f t="shared" si="471"/>
        <v>0</v>
      </c>
      <c r="AR542" s="16">
        <f t="shared" si="472"/>
        <v>0</v>
      </c>
      <c r="AS542" s="15">
        <f t="shared" si="447"/>
        <v>0</v>
      </c>
      <c r="AT542" s="24">
        <f t="shared" si="448"/>
        <v>0</v>
      </c>
      <c r="AU542" s="15">
        <f t="shared" si="473"/>
        <v>0</v>
      </c>
      <c r="AV542" s="22">
        <f>return!Q526</f>
        <v>1.893953913245161E-2</v>
      </c>
      <c r="AW542" s="7">
        <f t="shared" si="449"/>
        <v>1.5390741027571579</v>
      </c>
      <c r="AX542" s="7"/>
      <c r="AY542">
        <f t="shared" si="474"/>
        <v>0</v>
      </c>
      <c r="AZ542">
        <f t="shared" si="450"/>
        <v>0</v>
      </c>
      <c r="BA542">
        <f t="shared" si="451"/>
        <v>0</v>
      </c>
      <c r="BB542">
        <f t="shared" si="475"/>
        <v>0</v>
      </c>
      <c r="BD542">
        <f t="shared" si="452"/>
        <v>43</v>
      </c>
      <c r="BE542">
        <f t="shared" si="453"/>
        <v>5</v>
      </c>
      <c r="BF542">
        <f t="shared" si="476"/>
        <v>2.6081702468971901E-4</v>
      </c>
      <c r="BG542">
        <f>VLOOKUP(MIN(120,BH542),mortality!$B$4:$H$106,saving_model!BE542+2,FALSE)</f>
        <v>3.1253185129296777E-3</v>
      </c>
      <c r="BH542">
        <f t="shared" si="454"/>
        <v>63</v>
      </c>
      <c r="BI542" s="8">
        <f t="shared" si="477"/>
        <v>1.6821425527395739E-3</v>
      </c>
      <c r="BJ542" s="6">
        <f>VLOOKUP(saving_model!BD542,lapse!$B$4:$C$134,2,FALSE)</f>
        <v>0.02</v>
      </c>
      <c r="BL542">
        <f>discount_curve!K527</f>
        <v>0.59077266122717298</v>
      </c>
    </row>
    <row r="543" spans="1:64" x14ac:dyDescent="0.55000000000000004">
      <c r="A543">
        <f t="shared" si="478"/>
        <v>521</v>
      </c>
      <c r="B543" s="16">
        <f t="shared" ca="1" si="455"/>
        <v>0</v>
      </c>
      <c r="C543" s="16">
        <f t="shared" si="431"/>
        <v>0</v>
      </c>
      <c r="D543">
        <f t="shared" si="456"/>
        <v>0</v>
      </c>
      <c r="E543">
        <f t="shared" ca="1" si="457"/>
        <v>0</v>
      </c>
      <c r="F543" s="19">
        <f t="shared" si="458"/>
        <v>0</v>
      </c>
      <c r="G543">
        <f t="shared" si="432"/>
        <v>0</v>
      </c>
      <c r="H543">
        <f t="shared" si="433"/>
        <v>0</v>
      </c>
      <c r="I543" s="16">
        <f t="shared" si="459"/>
        <v>0</v>
      </c>
      <c r="J543" s="19">
        <f t="shared" si="460"/>
        <v>0</v>
      </c>
      <c r="K543" s="19"/>
      <c r="L543" s="16">
        <f t="shared" si="434"/>
        <v>0</v>
      </c>
      <c r="M543" s="16">
        <f t="shared" ca="1" si="435"/>
        <v>0</v>
      </c>
      <c r="N543" s="16">
        <f t="shared" si="436"/>
        <v>0</v>
      </c>
      <c r="O543" s="16">
        <f t="shared" si="429"/>
        <v>0</v>
      </c>
      <c r="P543" s="16">
        <f t="shared" si="430"/>
        <v>0</v>
      </c>
      <c r="Q543" s="16">
        <f t="shared" ca="1" si="437"/>
        <v>0</v>
      </c>
      <c r="R543">
        <f t="shared" si="438"/>
        <v>0</v>
      </c>
      <c r="S543" s="16">
        <f t="shared" si="439"/>
        <v>0</v>
      </c>
      <c r="T543" s="21">
        <f t="shared" si="440"/>
        <v>0</v>
      </c>
      <c r="U543" s="16">
        <f t="shared" ca="1" si="441"/>
        <v>0</v>
      </c>
      <c r="V543" s="21">
        <f t="shared" ca="1" si="442"/>
        <v>0</v>
      </c>
      <c r="W543" s="16"/>
      <c r="X543" s="16">
        <f t="shared" si="461"/>
        <v>0</v>
      </c>
      <c r="Y543" s="16">
        <f t="shared" si="428"/>
        <v>0</v>
      </c>
      <c r="Z543" s="19">
        <f t="shared" si="443"/>
        <v>0</v>
      </c>
      <c r="AA543" s="15">
        <f t="shared" si="462"/>
        <v>0</v>
      </c>
      <c r="AB543" s="15">
        <f t="shared" si="463"/>
        <v>0</v>
      </c>
      <c r="AC543" s="15">
        <f t="shared" si="464"/>
        <v>0</v>
      </c>
      <c r="AD543" s="15">
        <f t="shared" si="465"/>
        <v>0</v>
      </c>
      <c r="AE543" s="15">
        <f t="shared" si="466"/>
        <v>0</v>
      </c>
      <c r="AF543" s="19">
        <f t="shared" si="467"/>
        <v>0</v>
      </c>
      <c r="AG543" s="20">
        <f t="shared" si="468"/>
        <v>0</v>
      </c>
      <c r="AH543" s="20"/>
      <c r="AI543" s="16">
        <f t="shared" si="444"/>
        <v>0</v>
      </c>
      <c r="AJ543" s="16">
        <f t="shared" si="480"/>
        <v>0</v>
      </c>
      <c r="AK543" s="16">
        <f t="shared" si="469"/>
        <v>0</v>
      </c>
      <c r="AL543" s="16">
        <f t="shared" ca="1" si="470"/>
        <v>0</v>
      </c>
      <c r="AM543" s="17">
        <f ca="1">IF($F$13,OFFSET(product_specs!$I$5,MIN(10,saving_model!BD543),saving_model!$F$15),0)</f>
        <v>0</v>
      </c>
      <c r="AN543" s="16">
        <f t="shared" si="445"/>
        <v>0</v>
      </c>
      <c r="AO543" s="16">
        <f t="shared" si="479"/>
        <v>0</v>
      </c>
      <c r="AP543" s="16">
        <f t="shared" si="446"/>
        <v>0</v>
      </c>
      <c r="AQ543" s="16">
        <f t="shared" si="471"/>
        <v>0</v>
      </c>
      <c r="AR543" s="16">
        <f t="shared" si="472"/>
        <v>0</v>
      </c>
      <c r="AS543" s="15">
        <f t="shared" si="447"/>
        <v>0</v>
      </c>
      <c r="AT543" s="24">
        <f t="shared" si="448"/>
        <v>0</v>
      </c>
      <c r="AU543" s="15">
        <f t="shared" si="473"/>
        <v>0</v>
      </c>
      <c r="AV543" s="22">
        <f>return!Q527</f>
        <v>1.4197714355441926E-2</v>
      </c>
      <c r="AW543" s="7">
        <f t="shared" si="449"/>
        <v>1.5403508233861982</v>
      </c>
      <c r="AX543" s="7"/>
      <c r="AY543">
        <f t="shared" si="474"/>
        <v>0</v>
      </c>
      <c r="AZ543">
        <f t="shared" si="450"/>
        <v>0</v>
      </c>
      <c r="BA543">
        <f t="shared" si="451"/>
        <v>0</v>
      </c>
      <c r="BB543">
        <f t="shared" si="475"/>
        <v>0</v>
      </c>
      <c r="BD543">
        <f t="shared" si="452"/>
        <v>43</v>
      </c>
      <c r="BE543">
        <f t="shared" si="453"/>
        <v>5</v>
      </c>
      <c r="BF543">
        <f t="shared" si="476"/>
        <v>2.6081702468971901E-4</v>
      </c>
      <c r="BG543">
        <f>VLOOKUP(MIN(120,BH543),mortality!$B$4:$H$106,saving_model!BE543+2,FALSE)</f>
        <v>3.1253185129296777E-3</v>
      </c>
      <c r="BH543">
        <f t="shared" si="454"/>
        <v>63</v>
      </c>
      <c r="BI543" s="8">
        <f t="shared" si="477"/>
        <v>1.6821425527395739E-3</v>
      </c>
      <c r="BJ543" s="6">
        <f>VLOOKUP(saving_model!BD543,lapse!$B$4:$C$134,2,FALSE)</f>
        <v>0.02</v>
      </c>
      <c r="BL543">
        <f>discount_curve!K528</f>
        <v>0.59017500637012166</v>
      </c>
    </row>
    <row r="544" spans="1:64" x14ac:dyDescent="0.55000000000000004">
      <c r="A544">
        <f t="shared" si="478"/>
        <v>522</v>
      </c>
      <c r="B544" s="16">
        <f t="shared" ca="1" si="455"/>
        <v>0</v>
      </c>
      <c r="C544" s="16">
        <f t="shared" si="431"/>
        <v>0</v>
      </c>
      <c r="D544">
        <f t="shared" si="456"/>
        <v>0</v>
      </c>
      <c r="E544">
        <f t="shared" ca="1" si="457"/>
        <v>0</v>
      </c>
      <c r="F544" s="19">
        <f t="shared" si="458"/>
        <v>0</v>
      </c>
      <c r="G544">
        <f t="shared" si="432"/>
        <v>0</v>
      </c>
      <c r="H544">
        <f t="shared" si="433"/>
        <v>0</v>
      </c>
      <c r="I544" s="16">
        <f t="shared" si="459"/>
        <v>0</v>
      </c>
      <c r="J544" s="19">
        <f t="shared" si="460"/>
        <v>0</v>
      </c>
      <c r="K544" s="19"/>
      <c r="L544" s="16">
        <f t="shared" si="434"/>
        <v>0</v>
      </c>
      <c r="M544" s="16">
        <f t="shared" ca="1" si="435"/>
        <v>0</v>
      </c>
      <c r="N544" s="16">
        <f t="shared" si="436"/>
        <v>0</v>
      </c>
      <c r="O544" s="16">
        <f t="shared" si="429"/>
        <v>0</v>
      </c>
      <c r="P544" s="16">
        <f t="shared" si="430"/>
        <v>0</v>
      </c>
      <c r="Q544" s="16">
        <f t="shared" ca="1" si="437"/>
        <v>0</v>
      </c>
      <c r="R544">
        <f t="shared" si="438"/>
        <v>0</v>
      </c>
      <c r="S544" s="16">
        <f t="shared" si="439"/>
        <v>0</v>
      </c>
      <c r="T544" s="21">
        <f t="shared" si="440"/>
        <v>0</v>
      </c>
      <c r="U544" s="16">
        <f t="shared" ca="1" si="441"/>
        <v>0</v>
      </c>
      <c r="V544" s="21">
        <f t="shared" ca="1" si="442"/>
        <v>0</v>
      </c>
      <c r="W544" s="16"/>
      <c r="X544" s="16">
        <f t="shared" si="461"/>
        <v>0</v>
      </c>
      <c r="Y544" s="16">
        <f t="shared" si="428"/>
        <v>0</v>
      </c>
      <c r="Z544" s="19">
        <f t="shared" si="443"/>
        <v>0</v>
      </c>
      <c r="AA544" s="15">
        <f t="shared" si="462"/>
        <v>0</v>
      </c>
      <c r="AB544" s="15">
        <f t="shared" si="463"/>
        <v>0</v>
      </c>
      <c r="AC544" s="15">
        <f t="shared" si="464"/>
        <v>0</v>
      </c>
      <c r="AD544" s="15">
        <f t="shared" si="465"/>
        <v>0</v>
      </c>
      <c r="AE544" s="15">
        <f t="shared" si="466"/>
        <v>0</v>
      </c>
      <c r="AF544" s="19">
        <f t="shared" si="467"/>
        <v>0</v>
      </c>
      <c r="AG544" s="20">
        <f t="shared" si="468"/>
        <v>0</v>
      </c>
      <c r="AH544" s="20"/>
      <c r="AI544" s="16">
        <f t="shared" si="444"/>
        <v>0</v>
      </c>
      <c r="AJ544" s="16">
        <f t="shared" si="480"/>
        <v>0</v>
      </c>
      <c r="AK544" s="16">
        <f t="shared" si="469"/>
        <v>0</v>
      </c>
      <c r="AL544" s="16">
        <f t="shared" ca="1" si="470"/>
        <v>0</v>
      </c>
      <c r="AM544" s="17">
        <f ca="1">IF($F$13,OFFSET(product_specs!$I$5,MIN(10,saving_model!BD544),saving_model!$F$15),0)</f>
        <v>0</v>
      </c>
      <c r="AN544" s="16">
        <f t="shared" si="445"/>
        <v>0</v>
      </c>
      <c r="AO544" s="16">
        <f t="shared" si="479"/>
        <v>0</v>
      </c>
      <c r="AP544" s="16">
        <f t="shared" si="446"/>
        <v>0</v>
      </c>
      <c r="AQ544" s="16">
        <f t="shared" si="471"/>
        <v>0</v>
      </c>
      <c r="AR544" s="16">
        <f t="shared" si="472"/>
        <v>0</v>
      </c>
      <c r="AS544" s="15">
        <f t="shared" si="447"/>
        <v>0</v>
      </c>
      <c r="AT544" s="24">
        <f t="shared" si="448"/>
        <v>0</v>
      </c>
      <c r="AU544" s="15">
        <f t="shared" si="473"/>
        <v>0</v>
      </c>
      <c r="AV544" s="22">
        <f>return!Q528</f>
        <v>-4.0362902256319E-3</v>
      </c>
      <c r="AW544" s="7">
        <f t="shared" si="449"/>
        <v>1.5416286031036615</v>
      </c>
      <c r="AX544" s="7"/>
      <c r="AY544">
        <f t="shared" si="474"/>
        <v>0</v>
      </c>
      <c r="AZ544">
        <f t="shared" si="450"/>
        <v>0</v>
      </c>
      <c r="BA544">
        <f t="shared" si="451"/>
        <v>0</v>
      </c>
      <c r="BB544">
        <f t="shared" si="475"/>
        <v>0</v>
      </c>
      <c r="BD544">
        <f t="shared" si="452"/>
        <v>43</v>
      </c>
      <c r="BE544">
        <f t="shared" si="453"/>
        <v>5</v>
      </c>
      <c r="BF544">
        <f t="shared" si="476"/>
        <v>2.6081702468971901E-4</v>
      </c>
      <c r="BG544">
        <f>VLOOKUP(MIN(120,BH544),mortality!$B$4:$H$106,saving_model!BE544+2,FALSE)</f>
        <v>3.1253185129296777E-3</v>
      </c>
      <c r="BH544">
        <f t="shared" si="454"/>
        <v>63</v>
      </c>
      <c r="BI544" s="8">
        <f t="shared" si="477"/>
        <v>1.6821425527395739E-3</v>
      </c>
      <c r="BJ544" s="6">
        <f>VLOOKUP(saving_model!BD544,lapse!$B$4:$C$134,2,FALSE)</f>
        <v>0.02</v>
      </c>
      <c r="BL544">
        <f>discount_curve!K529</f>
        <v>0.58957795613029718</v>
      </c>
    </row>
    <row r="545" spans="1:64" x14ac:dyDescent="0.55000000000000004">
      <c r="A545">
        <f t="shared" si="478"/>
        <v>523</v>
      </c>
      <c r="B545" s="16">
        <f t="shared" ca="1" si="455"/>
        <v>0</v>
      </c>
      <c r="C545" s="16">
        <f t="shared" si="431"/>
        <v>0</v>
      </c>
      <c r="D545">
        <f t="shared" si="456"/>
        <v>0</v>
      </c>
      <c r="E545">
        <f t="shared" ca="1" si="457"/>
        <v>0</v>
      </c>
      <c r="F545" s="19">
        <f t="shared" si="458"/>
        <v>0</v>
      </c>
      <c r="G545">
        <f t="shared" si="432"/>
        <v>0</v>
      </c>
      <c r="H545">
        <f t="shared" si="433"/>
        <v>0</v>
      </c>
      <c r="I545" s="16">
        <f t="shared" si="459"/>
        <v>0</v>
      </c>
      <c r="J545" s="19">
        <f t="shared" si="460"/>
        <v>0</v>
      </c>
      <c r="K545" s="19"/>
      <c r="L545" s="16">
        <f t="shared" si="434"/>
        <v>0</v>
      </c>
      <c r="M545" s="16">
        <f t="shared" ca="1" si="435"/>
        <v>0</v>
      </c>
      <c r="N545" s="16">
        <f t="shared" si="436"/>
        <v>0</v>
      </c>
      <c r="O545" s="16">
        <f t="shared" si="429"/>
        <v>0</v>
      </c>
      <c r="P545" s="16">
        <f t="shared" si="430"/>
        <v>0</v>
      </c>
      <c r="Q545" s="16">
        <f t="shared" ca="1" si="437"/>
        <v>0</v>
      </c>
      <c r="R545">
        <f t="shared" si="438"/>
        <v>0</v>
      </c>
      <c r="S545" s="16">
        <f t="shared" si="439"/>
        <v>0</v>
      </c>
      <c r="T545" s="21">
        <f t="shared" si="440"/>
        <v>0</v>
      </c>
      <c r="U545" s="16">
        <f t="shared" ca="1" si="441"/>
        <v>0</v>
      </c>
      <c r="V545" s="21">
        <f t="shared" ca="1" si="442"/>
        <v>0</v>
      </c>
      <c r="W545" s="16"/>
      <c r="X545" s="16">
        <f t="shared" si="461"/>
        <v>0</v>
      </c>
      <c r="Y545" s="16">
        <f t="shared" si="428"/>
        <v>0</v>
      </c>
      <c r="Z545" s="19">
        <f t="shared" si="443"/>
        <v>0</v>
      </c>
      <c r="AA545" s="15">
        <f t="shared" si="462"/>
        <v>0</v>
      </c>
      <c r="AB545" s="15">
        <f t="shared" si="463"/>
        <v>0</v>
      </c>
      <c r="AC545" s="15">
        <f t="shared" si="464"/>
        <v>0</v>
      </c>
      <c r="AD545" s="15">
        <f t="shared" si="465"/>
        <v>0</v>
      </c>
      <c r="AE545" s="15">
        <f t="shared" si="466"/>
        <v>0</v>
      </c>
      <c r="AF545" s="19">
        <f t="shared" si="467"/>
        <v>0</v>
      </c>
      <c r="AG545" s="20">
        <f t="shared" si="468"/>
        <v>0</v>
      </c>
      <c r="AH545" s="20"/>
      <c r="AI545" s="16">
        <f t="shared" si="444"/>
        <v>0</v>
      </c>
      <c r="AJ545" s="16">
        <f t="shared" si="480"/>
        <v>0</v>
      </c>
      <c r="AK545" s="16">
        <f t="shared" si="469"/>
        <v>0</v>
      </c>
      <c r="AL545" s="16">
        <f t="shared" ca="1" si="470"/>
        <v>0</v>
      </c>
      <c r="AM545" s="17">
        <f ca="1">IF($F$13,OFFSET(product_specs!$I$5,MIN(10,saving_model!BD545),saving_model!$F$15),0)</f>
        <v>0</v>
      </c>
      <c r="AN545" s="16">
        <f t="shared" si="445"/>
        <v>0</v>
      </c>
      <c r="AO545" s="16">
        <f t="shared" si="479"/>
        <v>0</v>
      </c>
      <c r="AP545" s="16">
        <f t="shared" si="446"/>
        <v>0</v>
      </c>
      <c r="AQ545" s="16">
        <f t="shared" si="471"/>
        <v>0</v>
      </c>
      <c r="AR545" s="16">
        <f t="shared" si="472"/>
        <v>0</v>
      </c>
      <c r="AS545" s="15">
        <f t="shared" si="447"/>
        <v>0</v>
      </c>
      <c r="AT545" s="24">
        <f t="shared" si="448"/>
        <v>0</v>
      </c>
      <c r="AU545" s="15">
        <f t="shared" si="473"/>
        <v>0</v>
      </c>
      <c r="AV545" s="22">
        <f>return!Q529</f>
        <v>-3.4159299848685043E-3</v>
      </c>
      <c r="AW545" s="7">
        <f t="shared" si="449"/>
        <v>1.5429074427881022</v>
      </c>
      <c r="AX545" s="7"/>
      <c r="AY545">
        <f t="shared" si="474"/>
        <v>0</v>
      </c>
      <c r="AZ545">
        <f t="shared" si="450"/>
        <v>0</v>
      </c>
      <c r="BA545">
        <f t="shared" si="451"/>
        <v>0</v>
      </c>
      <c r="BB545">
        <f t="shared" si="475"/>
        <v>0</v>
      </c>
      <c r="BD545">
        <f t="shared" si="452"/>
        <v>43</v>
      </c>
      <c r="BE545">
        <f t="shared" si="453"/>
        <v>5</v>
      </c>
      <c r="BF545">
        <f t="shared" si="476"/>
        <v>2.6081702468971901E-4</v>
      </c>
      <c r="BG545">
        <f>VLOOKUP(MIN(120,BH545),mortality!$B$4:$H$106,saving_model!BE545+2,FALSE)</f>
        <v>3.1253185129296777E-3</v>
      </c>
      <c r="BH545">
        <f t="shared" si="454"/>
        <v>63</v>
      </c>
      <c r="BI545" s="8">
        <f t="shared" si="477"/>
        <v>1.6821425527395739E-3</v>
      </c>
      <c r="BJ545" s="6">
        <f>VLOOKUP(saving_model!BD545,lapse!$B$4:$C$134,2,FALSE)</f>
        <v>0.02</v>
      </c>
      <c r="BL545">
        <f>discount_curve!K530</f>
        <v>0.58898150989603892</v>
      </c>
    </row>
    <row r="546" spans="1:64" x14ac:dyDescent="0.55000000000000004">
      <c r="A546">
        <f t="shared" si="478"/>
        <v>524</v>
      </c>
      <c r="B546" s="16">
        <f t="shared" ca="1" si="455"/>
        <v>0</v>
      </c>
      <c r="C546" s="16">
        <f t="shared" si="431"/>
        <v>0</v>
      </c>
      <c r="D546">
        <f t="shared" si="456"/>
        <v>0</v>
      </c>
      <c r="E546">
        <f t="shared" ca="1" si="457"/>
        <v>0</v>
      </c>
      <c r="F546" s="19">
        <f t="shared" si="458"/>
        <v>0</v>
      </c>
      <c r="G546">
        <f t="shared" si="432"/>
        <v>0</v>
      </c>
      <c r="H546">
        <f t="shared" si="433"/>
        <v>0</v>
      </c>
      <c r="I546" s="16">
        <f t="shared" si="459"/>
        <v>0</v>
      </c>
      <c r="J546" s="19">
        <f t="shared" si="460"/>
        <v>0</v>
      </c>
      <c r="K546" s="19"/>
      <c r="L546" s="16">
        <f t="shared" si="434"/>
        <v>0</v>
      </c>
      <c r="M546" s="16">
        <f t="shared" ca="1" si="435"/>
        <v>0</v>
      </c>
      <c r="N546" s="16">
        <f t="shared" si="436"/>
        <v>0</v>
      </c>
      <c r="O546" s="16">
        <f t="shared" si="429"/>
        <v>0</v>
      </c>
      <c r="P546" s="16">
        <f t="shared" si="430"/>
        <v>0</v>
      </c>
      <c r="Q546" s="16">
        <f t="shared" ca="1" si="437"/>
        <v>0</v>
      </c>
      <c r="R546">
        <f t="shared" si="438"/>
        <v>0</v>
      </c>
      <c r="S546" s="16">
        <f t="shared" si="439"/>
        <v>0</v>
      </c>
      <c r="T546" s="21">
        <f t="shared" si="440"/>
        <v>0</v>
      </c>
      <c r="U546" s="16">
        <f t="shared" ca="1" si="441"/>
        <v>0</v>
      </c>
      <c r="V546" s="21">
        <f t="shared" ca="1" si="442"/>
        <v>0</v>
      </c>
      <c r="W546" s="16"/>
      <c r="X546" s="16">
        <f t="shared" si="461"/>
        <v>0</v>
      </c>
      <c r="Y546" s="16">
        <f t="shared" si="428"/>
        <v>0</v>
      </c>
      <c r="Z546" s="19">
        <f t="shared" si="443"/>
        <v>0</v>
      </c>
      <c r="AA546" s="15">
        <f t="shared" si="462"/>
        <v>0</v>
      </c>
      <c r="AB546" s="15">
        <f t="shared" si="463"/>
        <v>0</v>
      </c>
      <c r="AC546" s="15">
        <f t="shared" si="464"/>
        <v>0</v>
      </c>
      <c r="AD546" s="15">
        <f t="shared" si="465"/>
        <v>0</v>
      </c>
      <c r="AE546" s="15">
        <f t="shared" si="466"/>
        <v>0</v>
      </c>
      <c r="AF546" s="19">
        <f t="shared" si="467"/>
        <v>0</v>
      </c>
      <c r="AG546" s="20">
        <f t="shared" si="468"/>
        <v>0</v>
      </c>
      <c r="AH546" s="20"/>
      <c r="AI546" s="16">
        <f t="shared" si="444"/>
        <v>0</v>
      </c>
      <c r="AJ546" s="16">
        <f t="shared" si="480"/>
        <v>0</v>
      </c>
      <c r="AK546" s="16">
        <f t="shared" si="469"/>
        <v>0</v>
      </c>
      <c r="AL546" s="16">
        <f t="shared" ca="1" si="470"/>
        <v>0</v>
      </c>
      <c r="AM546" s="17">
        <f ca="1">IF($F$13,OFFSET(product_specs!$I$5,MIN(10,saving_model!BD546),saving_model!$F$15),0)</f>
        <v>0</v>
      </c>
      <c r="AN546" s="16">
        <f t="shared" si="445"/>
        <v>0</v>
      </c>
      <c r="AO546" s="16">
        <f t="shared" si="479"/>
        <v>0</v>
      </c>
      <c r="AP546" s="16">
        <f t="shared" si="446"/>
        <v>0</v>
      </c>
      <c r="AQ546" s="16">
        <f t="shared" si="471"/>
        <v>0</v>
      </c>
      <c r="AR546" s="16">
        <f t="shared" si="472"/>
        <v>0</v>
      </c>
      <c r="AS546" s="15">
        <f t="shared" si="447"/>
        <v>0</v>
      </c>
      <c r="AT546" s="24">
        <f t="shared" si="448"/>
        <v>0</v>
      </c>
      <c r="AU546" s="15">
        <f t="shared" si="473"/>
        <v>0</v>
      </c>
      <c r="AV546" s="22">
        <f>return!Q530</f>
        <v>-3.5141340035459434E-3</v>
      </c>
      <c r="AW546" s="7">
        <f t="shared" si="449"/>
        <v>1.5441873433188034</v>
      </c>
      <c r="AX546" s="7"/>
      <c r="AY546">
        <f t="shared" si="474"/>
        <v>0</v>
      </c>
      <c r="AZ546">
        <f t="shared" si="450"/>
        <v>0</v>
      </c>
      <c r="BA546">
        <f t="shared" si="451"/>
        <v>0</v>
      </c>
      <c r="BB546">
        <f t="shared" si="475"/>
        <v>0</v>
      </c>
      <c r="BD546">
        <f t="shared" si="452"/>
        <v>43</v>
      </c>
      <c r="BE546">
        <f t="shared" si="453"/>
        <v>5</v>
      </c>
      <c r="BF546">
        <f t="shared" si="476"/>
        <v>2.6081702468971901E-4</v>
      </c>
      <c r="BG546">
        <f>VLOOKUP(MIN(120,BH546),mortality!$B$4:$H$106,saving_model!BE546+2,FALSE)</f>
        <v>3.1253185129296777E-3</v>
      </c>
      <c r="BH546">
        <f t="shared" si="454"/>
        <v>63</v>
      </c>
      <c r="BI546" s="8">
        <f t="shared" si="477"/>
        <v>1.6821425527395739E-3</v>
      </c>
      <c r="BJ546" s="6">
        <f>VLOOKUP(saving_model!BD546,lapse!$B$4:$C$134,2,FALSE)</f>
        <v>0.02</v>
      </c>
      <c r="BL546">
        <f>discount_curve!K531</f>
        <v>0.58838566705630502</v>
      </c>
    </row>
    <row r="547" spans="1:64" x14ac:dyDescent="0.55000000000000004">
      <c r="A547">
        <f t="shared" si="478"/>
        <v>525</v>
      </c>
      <c r="B547" s="16">
        <f t="shared" ca="1" si="455"/>
        <v>0</v>
      </c>
      <c r="C547" s="16">
        <f t="shared" si="431"/>
        <v>0</v>
      </c>
      <c r="D547">
        <f t="shared" si="456"/>
        <v>0</v>
      </c>
      <c r="E547">
        <f t="shared" ca="1" si="457"/>
        <v>0</v>
      </c>
      <c r="F547" s="19">
        <f t="shared" si="458"/>
        <v>0</v>
      </c>
      <c r="G547">
        <f t="shared" si="432"/>
        <v>0</v>
      </c>
      <c r="H547">
        <f t="shared" si="433"/>
        <v>0</v>
      </c>
      <c r="I547" s="16">
        <f t="shared" si="459"/>
        <v>0</v>
      </c>
      <c r="J547" s="19">
        <f t="shared" si="460"/>
        <v>0</v>
      </c>
      <c r="K547" s="19"/>
      <c r="L547" s="16">
        <f t="shared" si="434"/>
        <v>0</v>
      </c>
      <c r="M547" s="16">
        <f t="shared" ca="1" si="435"/>
        <v>0</v>
      </c>
      <c r="N547" s="16">
        <f t="shared" si="436"/>
        <v>0</v>
      </c>
      <c r="O547" s="16">
        <f t="shared" si="429"/>
        <v>0</v>
      </c>
      <c r="P547" s="16">
        <f t="shared" si="430"/>
        <v>0</v>
      </c>
      <c r="Q547" s="16">
        <f t="shared" ca="1" si="437"/>
        <v>0</v>
      </c>
      <c r="R547">
        <f t="shared" si="438"/>
        <v>0</v>
      </c>
      <c r="S547" s="16">
        <f t="shared" si="439"/>
        <v>0</v>
      </c>
      <c r="T547" s="21">
        <f t="shared" si="440"/>
        <v>0</v>
      </c>
      <c r="U547" s="16">
        <f t="shared" ca="1" si="441"/>
        <v>0</v>
      </c>
      <c r="V547" s="21">
        <f t="shared" ca="1" si="442"/>
        <v>0</v>
      </c>
      <c r="W547" s="16"/>
      <c r="X547" s="16">
        <f t="shared" si="461"/>
        <v>0</v>
      </c>
      <c r="Y547" s="16">
        <f t="shared" si="428"/>
        <v>0</v>
      </c>
      <c r="Z547" s="19">
        <f t="shared" si="443"/>
        <v>0</v>
      </c>
      <c r="AA547" s="15">
        <f t="shared" si="462"/>
        <v>0</v>
      </c>
      <c r="AB547" s="15">
        <f t="shared" si="463"/>
        <v>0</v>
      </c>
      <c r="AC547" s="15">
        <f t="shared" si="464"/>
        <v>0</v>
      </c>
      <c r="AD547" s="15">
        <f t="shared" si="465"/>
        <v>0</v>
      </c>
      <c r="AE547" s="15">
        <f t="shared" si="466"/>
        <v>0</v>
      </c>
      <c r="AF547" s="19">
        <f t="shared" si="467"/>
        <v>0</v>
      </c>
      <c r="AG547" s="20">
        <f t="shared" si="468"/>
        <v>0</v>
      </c>
      <c r="AH547" s="20"/>
      <c r="AI547" s="16">
        <f t="shared" si="444"/>
        <v>0</v>
      </c>
      <c r="AJ547" s="16">
        <f t="shared" si="480"/>
        <v>0</v>
      </c>
      <c r="AK547" s="16">
        <f t="shared" si="469"/>
        <v>0</v>
      </c>
      <c r="AL547" s="16">
        <f t="shared" ca="1" si="470"/>
        <v>0</v>
      </c>
      <c r="AM547" s="17">
        <f ca="1">IF($F$13,OFFSET(product_specs!$I$5,MIN(10,saving_model!BD547),saving_model!$F$15),0)</f>
        <v>0</v>
      </c>
      <c r="AN547" s="16">
        <f t="shared" si="445"/>
        <v>0</v>
      </c>
      <c r="AO547" s="16">
        <f t="shared" si="479"/>
        <v>0</v>
      </c>
      <c r="AP547" s="16">
        <f t="shared" si="446"/>
        <v>0</v>
      </c>
      <c r="AQ547" s="16">
        <f t="shared" si="471"/>
        <v>0</v>
      </c>
      <c r="AR547" s="16">
        <f t="shared" si="472"/>
        <v>0</v>
      </c>
      <c r="AS547" s="15">
        <f t="shared" si="447"/>
        <v>0</v>
      </c>
      <c r="AT547" s="24">
        <f t="shared" si="448"/>
        <v>0</v>
      </c>
      <c r="AU547" s="15">
        <f t="shared" si="473"/>
        <v>0</v>
      </c>
      <c r="AV547" s="22">
        <f>return!Q531</f>
        <v>1.8471530079439802E-2</v>
      </c>
      <c r="AW547" s="7">
        <f t="shared" si="449"/>
        <v>1.5454683055757772</v>
      </c>
      <c r="AX547" s="7"/>
      <c r="AY547">
        <f t="shared" si="474"/>
        <v>0</v>
      </c>
      <c r="AZ547">
        <f t="shared" si="450"/>
        <v>0</v>
      </c>
      <c r="BA547">
        <f t="shared" si="451"/>
        <v>0</v>
      </c>
      <c r="BB547">
        <f t="shared" si="475"/>
        <v>0</v>
      </c>
      <c r="BD547">
        <f t="shared" si="452"/>
        <v>43</v>
      </c>
      <c r="BE547">
        <f t="shared" si="453"/>
        <v>5</v>
      </c>
      <c r="BF547">
        <f t="shared" si="476"/>
        <v>2.6081702468971901E-4</v>
      </c>
      <c r="BG547">
        <f>VLOOKUP(MIN(120,BH547),mortality!$B$4:$H$106,saving_model!BE547+2,FALSE)</f>
        <v>3.1253185129296777E-3</v>
      </c>
      <c r="BH547">
        <f t="shared" si="454"/>
        <v>63</v>
      </c>
      <c r="BI547" s="8">
        <f t="shared" si="477"/>
        <v>1.6821425527395739E-3</v>
      </c>
      <c r="BJ547" s="6">
        <f>VLOOKUP(saving_model!BD547,lapse!$B$4:$C$134,2,FALSE)</f>
        <v>0.02</v>
      </c>
      <c r="BL547">
        <f>discount_curve!K532</f>
        <v>0.58779042700067163</v>
      </c>
    </row>
    <row r="548" spans="1:64" x14ac:dyDescent="0.55000000000000004">
      <c r="A548">
        <f t="shared" si="478"/>
        <v>526</v>
      </c>
      <c r="B548" s="16">
        <f t="shared" ca="1" si="455"/>
        <v>0</v>
      </c>
      <c r="C548" s="16">
        <f t="shared" si="431"/>
        <v>0</v>
      </c>
      <c r="D548">
        <f t="shared" si="456"/>
        <v>0</v>
      </c>
      <c r="E548">
        <f t="shared" ca="1" si="457"/>
        <v>0</v>
      </c>
      <c r="F548" s="19">
        <f t="shared" si="458"/>
        <v>0</v>
      </c>
      <c r="G548">
        <f t="shared" si="432"/>
        <v>0</v>
      </c>
      <c r="H548">
        <f t="shared" si="433"/>
        <v>0</v>
      </c>
      <c r="I548" s="16">
        <f t="shared" si="459"/>
        <v>0</v>
      </c>
      <c r="J548" s="19">
        <f t="shared" si="460"/>
        <v>0</v>
      </c>
      <c r="K548" s="19"/>
      <c r="L548" s="16">
        <f t="shared" si="434"/>
        <v>0</v>
      </c>
      <c r="M548" s="16">
        <f t="shared" ca="1" si="435"/>
        <v>0</v>
      </c>
      <c r="N548" s="16">
        <f t="shared" si="436"/>
        <v>0</v>
      </c>
      <c r="O548" s="16">
        <f t="shared" si="429"/>
        <v>0</v>
      </c>
      <c r="P548" s="16">
        <f t="shared" si="430"/>
        <v>0</v>
      </c>
      <c r="Q548" s="16">
        <f t="shared" ca="1" si="437"/>
        <v>0</v>
      </c>
      <c r="R548">
        <f t="shared" si="438"/>
        <v>0</v>
      </c>
      <c r="S548" s="16">
        <f t="shared" si="439"/>
        <v>0</v>
      </c>
      <c r="T548" s="21">
        <f t="shared" si="440"/>
        <v>0</v>
      </c>
      <c r="U548" s="16">
        <f t="shared" ca="1" si="441"/>
        <v>0</v>
      </c>
      <c r="V548" s="21">
        <f t="shared" ca="1" si="442"/>
        <v>0</v>
      </c>
      <c r="W548" s="16"/>
      <c r="X548" s="16">
        <f t="shared" si="461"/>
        <v>0</v>
      </c>
      <c r="Y548" s="16">
        <f t="shared" si="428"/>
        <v>0</v>
      </c>
      <c r="Z548" s="19">
        <f t="shared" si="443"/>
        <v>0</v>
      </c>
      <c r="AA548" s="15">
        <f t="shared" si="462"/>
        <v>0</v>
      </c>
      <c r="AB548" s="15">
        <f t="shared" si="463"/>
        <v>0</v>
      </c>
      <c r="AC548" s="15">
        <f t="shared" si="464"/>
        <v>0</v>
      </c>
      <c r="AD548" s="15">
        <f t="shared" si="465"/>
        <v>0</v>
      </c>
      <c r="AE548" s="15">
        <f t="shared" si="466"/>
        <v>0</v>
      </c>
      <c r="AF548" s="19">
        <f t="shared" si="467"/>
        <v>0</v>
      </c>
      <c r="AG548" s="20">
        <f t="shared" si="468"/>
        <v>0</v>
      </c>
      <c r="AH548" s="20"/>
      <c r="AI548" s="16">
        <f t="shared" si="444"/>
        <v>0</v>
      </c>
      <c r="AJ548" s="16">
        <f t="shared" si="480"/>
        <v>0</v>
      </c>
      <c r="AK548" s="16">
        <f t="shared" si="469"/>
        <v>0</v>
      </c>
      <c r="AL548" s="16">
        <f t="shared" ca="1" si="470"/>
        <v>0</v>
      </c>
      <c r="AM548" s="17">
        <f ca="1">IF($F$13,OFFSET(product_specs!$I$5,MIN(10,saving_model!BD548),saving_model!$F$15),0)</f>
        <v>0</v>
      </c>
      <c r="AN548" s="16">
        <f t="shared" si="445"/>
        <v>0</v>
      </c>
      <c r="AO548" s="16">
        <f t="shared" si="479"/>
        <v>0</v>
      </c>
      <c r="AP548" s="16">
        <f t="shared" si="446"/>
        <v>0</v>
      </c>
      <c r="AQ548" s="16">
        <f t="shared" si="471"/>
        <v>0</v>
      </c>
      <c r="AR548" s="16">
        <f t="shared" si="472"/>
        <v>0</v>
      </c>
      <c r="AS548" s="15">
        <f t="shared" si="447"/>
        <v>0</v>
      </c>
      <c r="AT548" s="24">
        <f t="shared" si="448"/>
        <v>0</v>
      </c>
      <c r="AU548" s="15">
        <f t="shared" si="473"/>
        <v>0</v>
      </c>
      <c r="AV548" s="22">
        <f>return!Q532</f>
        <v>-1.6070949019493797E-2</v>
      </c>
      <c r="AW548" s="7">
        <f t="shared" si="449"/>
        <v>1.5467503304397663</v>
      </c>
      <c r="AX548" s="7"/>
      <c r="AY548">
        <f t="shared" si="474"/>
        <v>0</v>
      </c>
      <c r="AZ548">
        <f t="shared" si="450"/>
        <v>0</v>
      </c>
      <c r="BA548">
        <f t="shared" si="451"/>
        <v>0</v>
      </c>
      <c r="BB548">
        <f t="shared" si="475"/>
        <v>0</v>
      </c>
      <c r="BD548">
        <f t="shared" si="452"/>
        <v>43</v>
      </c>
      <c r="BE548">
        <f t="shared" si="453"/>
        <v>5</v>
      </c>
      <c r="BF548">
        <f t="shared" si="476"/>
        <v>2.6081702468971901E-4</v>
      </c>
      <c r="BG548">
        <f>VLOOKUP(MIN(120,BH548),mortality!$B$4:$H$106,saving_model!BE548+2,FALSE)</f>
        <v>3.1253185129296777E-3</v>
      </c>
      <c r="BH548">
        <f t="shared" si="454"/>
        <v>63</v>
      </c>
      <c r="BI548" s="8">
        <f t="shared" si="477"/>
        <v>1.6821425527395739E-3</v>
      </c>
      <c r="BJ548" s="6">
        <f>VLOOKUP(saving_model!BD548,lapse!$B$4:$C$134,2,FALSE)</f>
        <v>0.02</v>
      </c>
      <c r="BL548">
        <f>discount_curve!K533</f>
        <v>0.58719578911933235</v>
      </c>
    </row>
    <row r="549" spans="1:64" x14ac:dyDescent="0.55000000000000004">
      <c r="A549">
        <f t="shared" si="478"/>
        <v>527</v>
      </c>
      <c r="B549" s="16">
        <f t="shared" ca="1" si="455"/>
        <v>0</v>
      </c>
      <c r="C549" s="16">
        <f t="shared" si="431"/>
        <v>0</v>
      </c>
      <c r="D549">
        <f t="shared" si="456"/>
        <v>0</v>
      </c>
      <c r="E549">
        <f t="shared" ca="1" si="457"/>
        <v>0</v>
      </c>
      <c r="F549" s="19">
        <f t="shared" si="458"/>
        <v>0</v>
      </c>
      <c r="G549">
        <f t="shared" si="432"/>
        <v>0</v>
      </c>
      <c r="H549">
        <f t="shared" si="433"/>
        <v>0</v>
      </c>
      <c r="I549" s="16">
        <f t="shared" si="459"/>
        <v>0</v>
      </c>
      <c r="J549" s="19">
        <f t="shared" si="460"/>
        <v>0</v>
      </c>
      <c r="K549" s="19"/>
      <c r="L549" s="16">
        <f t="shared" si="434"/>
        <v>0</v>
      </c>
      <c r="M549" s="16">
        <f t="shared" ca="1" si="435"/>
        <v>0</v>
      </c>
      <c r="N549" s="16">
        <f t="shared" si="436"/>
        <v>0</v>
      </c>
      <c r="O549" s="16">
        <f t="shared" si="429"/>
        <v>0</v>
      </c>
      <c r="P549" s="16">
        <f t="shared" si="430"/>
        <v>0</v>
      </c>
      <c r="Q549" s="16">
        <f t="shared" ca="1" si="437"/>
        <v>0</v>
      </c>
      <c r="R549">
        <f t="shared" si="438"/>
        <v>0</v>
      </c>
      <c r="S549" s="16">
        <f t="shared" si="439"/>
        <v>0</v>
      </c>
      <c r="T549" s="21">
        <f t="shared" si="440"/>
        <v>0</v>
      </c>
      <c r="U549" s="16">
        <f t="shared" ca="1" si="441"/>
        <v>0</v>
      </c>
      <c r="V549" s="21">
        <f t="shared" ca="1" si="442"/>
        <v>0</v>
      </c>
      <c r="W549" s="16"/>
      <c r="X549" s="16">
        <f t="shared" si="461"/>
        <v>0</v>
      </c>
      <c r="Y549" s="16">
        <f t="shared" si="428"/>
        <v>0</v>
      </c>
      <c r="Z549" s="19">
        <f t="shared" si="443"/>
        <v>0</v>
      </c>
      <c r="AA549" s="15">
        <f t="shared" si="462"/>
        <v>0</v>
      </c>
      <c r="AB549" s="15">
        <f t="shared" si="463"/>
        <v>0</v>
      </c>
      <c r="AC549" s="15">
        <f t="shared" si="464"/>
        <v>0</v>
      </c>
      <c r="AD549" s="15">
        <f t="shared" si="465"/>
        <v>0</v>
      </c>
      <c r="AE549" s="15">
        <f t="shared" si="466"/>
        <v>0</v>
      </c>
      <c r="AF549" s="19">
        <f t="shared" si="467"/>
        <v>0</v>
      </c>
      <c r="AG549" s="20">
        <f t="shared" si="468"/>
        <v>0</v>
      </c>
      <c r="AH549" s="20"/>
      <c r="AI549" s="16">
        <f t="shared" si="444"/>
        <v>0</v>
      </c>
      <c r="AJ549" s="16">
        <f t="shared" si="480"/>
        <v>0</v>
      </c>
      <c r="AK549" s="16">
        <f t="shared" si="469"/>
        <v>0</v>
      </c>
      <c r="AL549" s="16">
        <f t="shared" ca="1" si="470"/>
        <v>0</v>
      </c>
      <c r="AM549" s="17">
        <f ca="1">IF($F$13,OFFSET(product_specs!$I$5,MIN(10,saving_model!BD549),saving_model!$F$15),0)</f>
        <v>0</v>
      </c>
      <c r="AN549" s="16">
        <f t="shared" si="445"/>
        <v>0</v>
      </c>
      <c r="AO549" s="16">
        <f t="shared" si="479"/>
        <v>0</v>
      </c>
      <c r="AP549" s="16">
        <f t="shared" si="446"/>
        <v>0</v>
      </c>
      <c r="AQ549" s="16">
        <f t="shared" si="471"/>
        <v>0</v>
      </c>
      <c r="AR549" s="16">
        <f t="shared" si="472"/>
        <v>0</v>
      </c>
      <c r="AS549" s="15">
        <f t="shared" si="447"/>
        <v>0</v>
      </c>
      <c r="AT549" s="24">
        <f t="shared" si="448"/>
        <v>0</v>
      </c>
      <c r="AU549" s="15">
        <f t="shared" si="473"/>
        <v>0</v>
      </c>
      <c r="AV549" s="22">
        <f>return!Q533</f>
        <v>1.1922677941109461E-2</v>
      </c>
      <c r="AW549" s="7">
        <f t="shared" si="449"/>
        <v>1.5480334187922435</v>
      </c>
      <c r="AX549" s="7"/>
      <c r="AY549">
        <f t="shared" si="474"/>
        <v>0</v>
      </c>
      <c r="AZ549">
        <f t="shared" si="450"/>
        <v>0</v>
      </c>
      <c r="BA549">
        <f t="shared" si="451"/>
        <v>0</v>
      </c>
      <c r="BB549">
        <f t="shared" si="475"/>
        <v>0</v>
      </c>
      <c r="BD549">
        <f t="shared" si="452"/>
        <v>43</v>
      </c>
      <c r="BE549">
        <f t="shared" si="453"/>
        <v>5</v>
      </c>
      <c r="BF549">
        <f t="shared" si="476"/>
        <v>2.6081702468971901E-4</v>
      </c>
      <c r="BG549">
        <f>VLOOKUP(MIN(120,BH549),mortality!$B$4:$H$106,saving_model!BE549+2,FALSE)</f>
        <v>3.1253185129296777E-3</v>
      </c>
      <c r="BH549">
        <f t="shared" si="454"/>
        <v>63</v>
      </c>
      <c r="BI549" s="8">
        <f t="shared" si="477"/>
        <v>1.6821425527395739E-3</v>
      </c>
      <c r="BJ549" s="6">
        <f>VLOOKUP(saving_model!BD549,lapse!$B$4:$C$134,2,FALSE)</f>
        <v>0.02</v>
      </c>
      <c r="BL549">
        <f>discount_curve!K534</f>
        <v>0.58660175280309823</v>
      </c>
    </row>
    <row r="550" spans="1:64" x14ac:dyDescent="0.55000000000000004">
      <c r="A550">
        <f t="shared" si="478"/>
        <v>528</v>
      </c>
      <c r="B550" s="16">
        <f t="shared" ca="1" si="455"/>
        <v>0</v>
      </c>
      <c r="C550" s="16">
        <f t="shared" si="431"/>
        <v>0</v>
      </c>
      <c r="D550">
        <f t="shared" si="456"/>
        <v>0</v>
      </c>
      <c r="E550">
        <f t="shared" ca="1" si="457"/>
        <v>0</v>
      </c>
      <c r="F550" s="19">
        <f t="shared" si="458"/>
        <v>0</v>
      </c>
      <c r="G550">
        <f t="shared" si="432"/>
        <v>0</v>
      </c>
      <c r="H550">
        <f t="shared" si="433"/>
        <v>0</v>
      </c>
      <c r="I550" s="16">
        <f t="shared" si="459"/>
        <v>0</v>
      </c>
      <c r="J550" s="19">
        <f t="shared" si="460"/>
        <v>0</v>
      </c>
      <c r="K550" s="19"/>
      <c r="L550" s="16">
        <f t="shared" si="434"/>
        <v>0</v>
      </c>
      <c r="M550" s="16">
        <f t="shared" ca="1" si="435"/>
        <v>0</v>
      </c>
      <c r="N550" s="16">
        <f t="shared" si="436"/>
        <v>0</v>
      </c>
      <c r="O550" s="16">
        <f t="shared" si="429"/>
        <v>0</v>
      </c>
      <c r="P550" s="16">
        <f t="shared" si="430"/>
        <v>0</v>
      </c>
      <c r="Q550" s="16">
        <f t="shared" ca="1" si="437"/>
        <v>0</v>
      </c>
      <c r="R550">
        <f t="shared" si="438"/>
        <v>0</v>
      </c>
      <c r="S550" s="16">
        <f t="shared" si="439"/>
        <v>0</v>
      </c>
      <c r="T550" s="21">
        <f t="shared" si="440"/>
        <v>0</v>
      </c>
      <c r="U550" s="16">
        <f t="shared" ca="1" si="441"/>
        <v>0</v>
      </c>
      <c r="V550" s="21">
        <f t="shared" ca="1" si="442"/>
        <v>0</v>
      </c>
      <c r="W550" s="16"/>
      <c r="X550" s="16">
        <f t="shared" si="461"/>
        <v>0</v>
      </c>
      <c r="Y550" s="16">
        <f t="shared" si="428"/>
        <v>0</v>
      </c>
      <c r="Z550" s="19">
        <f t="shared" si="443"/>
        <v>0</v>
      </c>
      <c r="AA550" s="15">
        <f t="shared" si="462"/>
        <v>0</v>
      </c>
      <c r="AB550" s="15">
        <f t="shared" si="463"/>
        <v>0</v>
      </c>
      <c r="AC550" s="15">
        <f t="shared" si="464"/>
        <v>0</v>
      </c>
      <c r="AD550" s="15">
        <f t="shared" si="465"/>
        <v>0</v>
      </c>
      <c r="AE550" s="15">
        <f t="shared" si="466"/>
        <v>0</v>
      </c>
      <c r="AF550" s="19">
        <f t="shared" si="467"/>
        <v>0</v>
      </c>
      <c r="AG550" s="20">
        <f t="shared" si="468"/>
        <v>0</v>
      </c>
      <c r="AH550" s="20"/>
      <c r="AI550" s="16">
        <f t="shared" si="444"/>
        <v>0</v>
      </c>
      <c r="AJ550" s="16">
        <f t="shared" si="480"/>
        <v>0</v>
      </c>
      <c r="AK550" s="16">
        <f t="shared" si="469"/>
        <v>0</v>
      </c>
      <c r="AL550" s="16">
        <f t="shared" ca="1" si="470"/>
        <v>0</v>
      </c>
      <c r="AM550" s="17">
        <f ca="1">IF($F$13,OFFSET(product_specs!$I$5,MIN(10,saving_model!BD550),saving_model!$F$15),0)</f>
        <v>0</v>
      </c>
      <c r="AN550" s="16">
        <f t="shared" si="445"/>
        <v>0</v>
      </c>
      <c r="AO550" s="16">
        <f t="shared" si="479"/>
        <v>0</v>
      </c>
      <c r="AP550" s="16">
        <f t="shared" si="446"/>
        <v>0</v>
      </c>
      <c r="AQ550" s="16">
        <f t="shared" si="471"/>
        <v>0</v>
      </c>
      <c r="AR550" s="16">
        <f t="shared" si="472"/>
        <v>0</v>
      </c>
      <c r="AS550" s="15">
        <f t="shared" si="447"/>
        <v>0</v>
      </c>
      <c r="AT550" s="24">
        <f t="shared" si="448"/>
        <v>0</v>
      </c>
      <c r="AU550" s="15">
        <f t="shared" si="473"/>
        <v>0</v>
      </c>
      <c r="AV550" s="22">
        <f>return!Q534</f>
        <v>7.6371822613494622E-3</v>
      </c>
      <c r="AW550" s="7">
        <f t="shared" si="449"/>
        <v>1.5493175715154133</v>
      </c>
      <c r="AX550" s="7"/>
      <c r="AY550">
        <f t="shared" si="474"/>
        <v>0</v>
      </c>
      <c r="AZ550">
        <f t="shared" si="450"/>
        <v>0</v>
      </c>
      <c r="BA550">
        <f t="shared" si="451"/>
        <v>0</v>
      </c>
      <c r="BB550">
        <f t="shared" si="475"/>
        <v>0</v>
      </c>
      <c r="BD550">
        <f t="shared" si="452"/>
        <v>44</v>
      </c>
      <c r="BE550">
        <f t="shared" si="453"/>
        <v>5</v>
      </c>
      <c r="BF550">
        <f t="shared" si="476"/>
        <v>2.8260493066567527E-4</v>
      </c>
      <c r="BG550">
        <f>VLOOKUP(MIN(120,BH550),mortality!$B$4:$H$106,saving_model!BE550+2,FALSE)</f>
        <v>3.3859930042282036E-3</v>
      </c>
      <c r="BH550">
        <f t="shared" si="454"/>
        <v>64</v>
      </c>
      <c r="BI550" s="8">
        <f t="shared" si="477"/>
        <v>1.6821425527395739E-3</v>
      </c>
      <c r="BJ550" s="6">
        <f>VLOOKUP(saving_model!BD550,lapse!$B$4:$C$134,2,FALSE)</f>
        <v>0.02</v>
      </c>
      <c r="BL550">
        <f>discount_curve!K535</f>
        <v>0.58804979246954825</v>
      </c>
    </row>
    <row r="551" spans="1:64" x14ac:dyDescent="0.55000000000000004">
      <c r="A551">
        <f t="shared" si="478"/>
        <v>529</v>
      </c>
      <c r="B551" s="16">
        <f t="shared" ca="1" si="455"/>
        <v>0</v>
      </c>
      <c r="C551" s="16">
        <f t="shared" si="431"/>
        <v>0</v>
      </c>
      <c r="D551">
        <f t="shared" si="456"/>
        <v>0</v>
      </c>
      <c r="E551">
        <f t="shared" ca="1" si="457"/>
        <v>0</v>
      </c>
      <c r="F551" s="19">
        <f t="shared" si="458"/>
        <v>0</v>
      </c>
      <c r="G551">
        <f t="shared" si="432"/>
        <v>0</v>
      </c>
      <c r="H551">
        <f t="shared" si="433"/>
        <v>0</v>
      </c>
      <c r="I551" s="16">
        <f t="shared" si="459"/>
        <v>0</v>
      </c>
      <c r="J551" s="19">
        <f t="shared" si="460"/>
        <v>0</v>
      </c>
      <c r="K551" s="19"/>
      <c r="L551" s="16">
        <f t="shared" si="434"/>
        <v>0</v>
      </c>
      <c r="M551" s="16">
        <f t="shared" ca="1" si="435"/>
        <v>0</v>
      </c>
      <c r="N551" s="16">
        <f t="shared" si="436"/>
        <v>0</v>
      </c>
      <c r="O551" s="16">
        <f t="shared" si="429"/>
        <v>0</v>
      </c>
      <c r="P551" s="16">
        <f t="shared" si="430"/>
        <v>0</v>
      </c>
      <c r="Q551" s="16">
        <f t="shared" ca="1" si="437"/>
        <v>0</v>
      </c>
      <c r="R551">
        <f t="shared" si="438"/>
        <v>0</v>
      </c>
      <c r="S551" s="16">
        <f t="shared" si="439"/>
        <v>0</v>
      </c>
      <c r="T551" s="21">
        <f t="shared" si="440"/>
        <v>0</v>
      </c>
      <c r="U551" s="16">
        <f t="shared" ca="1" si="441"/>
        <v>0</v>
      </c>
      <c r="V551" s="21">
        <f t="shared" ca="1" si="442"/>
        <v>0</v>
      </c>
      <c r="W551" s="16"/>
      <c r="X551" s="16">
        <f t="shared" si="461"/>
        <v>0</v>
      </c>
      <c r="Y551" s="16">
        <f t="shared" si="428"/>
        <v>0</v>
      </c>
      <c r="Z551" s="19">
        <f t="shared" si="443"/>
        <v>0</v>
      </c>
      <c r="AA551" s="15">
        <f t="shared" si="462"/>
        <v>0</v>
      </c>
      <c r="AB551" s="15">
        <f t="shared" si="463"/>
        <v>0</v>
      </c>
      <c r="AC551" s="15">
        <f t="shared" si="464"/>
        <v>0</v>
      </c>
      <c r="AD551" s="15">
        <f t="shared" si="465"/>
        <v>0</v>
      </c>
      <c r="AE551" s="15">
        <f t="shared" si="466"/>
        <v>0</v>
      </c>
      <c r="AF551" s="19">
        <f t="shared" si="467"/>
        <v>0</v>
      </c>
      <c r="AG551" s="20">
        <f t="shared" si="468"/>
        <v>0</v>
      </c>
      <c r="AH551" s="20"/>
      <c r="AI551" s="16">
        <f t="shared" si="444"/>
        <v>0</v>
      </c>
      <c r="AJ551" s="16">
        <f t="shared" si="480"/>
        <v>0</v>
      </c>
      <c r="AK551" s="16">
        <f t="shared" si="469"/>
        <v>0</v>
      </c>
      <c r="AL551" s="16">
        <f t="shared" ca="1" si="470"/>
        <v>0</v>
      </c>
      <c r="AM551" s="17">
        <f ca="1">IF($F$13,OFFSET(product_specs!$I$5,MIN(10,saving_model!BD551),saving_model!$F$15),0)</f>
        <v>0</v>
      </c>
      <c r="AN551" s="16">
        <f t="shared" si="445"/>
        <v>0</v>
      </c>
      <c r="AO551" s="16">
        <f t="shared" si="479"/>
        <v>0</v>
      </c>
      <c r="AP551" s="16">
        <f t="shared" si="446"/>
        <v>0</v>
      </c>
      <c r="AQ551" s="16">
        <f t="shared" si="471"/>
        <v>0</v>
      </c>
      <c r="AR551" s="16">
        <f t="shared" si="472"/>
        <v>0</v>
      </c>
      <c r="AS551" s="15">
        <f t="shared" si="447"/>
        <v>0</v>
      </c>
      <c r="AT551" s="24">
        <f t="shared" si="448"/>
        <v>0</v>
      </c>
      <c r="AU551" s="15">
        <f t="shared" si="473"/>
        <v>0</v>
      </c>
      <c r="AV551" s="22">
        <f>return!Q535</f>
        <v>9.6977691619026807E-3</v>
      </c>
      <c r="AW551" s="7">
        <f t="shared" si="449"/>
        <v>1.5506027894922116</v>
      </c>
      <c r="AX551" s="7"/>
      <c r="AY551">
        <f t="shared" si="474"/>
        <v>0</v>
      </c>
      <c r="AZ551">
        <f t="shared" si="450"/>
        <v>0</v>
      </c>
      <c r="BA551">
        <f t="shared" si="451"/>
        <v>0</v>
      </c>
      <c r="BB551">
        <f t="shared" si="475"/>
        <v>0</v>
      </c>
      <c r="BD551">
        <f t="shared" si="452"/>
        <v>44</v>
      </c>
      <c r="BE551">
        <f t="shared" si="453"/>
        <v>5</v>
      </c>
      <c r="BF551">
        <f t="shared" si="476"/>
        <v>2.8260493066567527E-4</v>
      </c>
      <c r="BG551">
        <f>VLOOKUP(MIN(120,BH551),mortality!$B$4:$H$106,saving_model!BE551+2,FALSE)</f>
        <v>3.3859930042282036E-3</v>
      </c>
      <c r="BH551">
        <f t="shared" si="454"/>
        <v>64</v>
      </c>
      <c r="BI551" s="8">
        <f t="shared" si="477"/>
        <v>1.6821425527395739E-3</v>
      </c>
      <c r="BJ551" s="6">
        <f>VLOOKUP(saving_model!BD551,lapse!$B$4:$C$134,2,FALSE)</f>
        <v>0.02</v>
      </c>
      <c r="BL551">
        <f>discount_curve!K536</f>
        <v>0.58745876145263254</v>
      </c>
    </row>
    <row r="552" spans="1:64" x14ac:dyDescent="0.55000000000000004">
      <c r="A552">
        <f t="shared" si="478"/>
        <v>530</v>
      </c>
      <c r="B552" s="16">
        <f t="shared" ca="1" si="455"/>
        <v>0</v>
      </c>
      <c r="C552" s="16">
        <f t="shared" si="431"/>
        <v>0</v>
      </c>
      <c r="D552">
        <f t="shared" si="456"/>
        <v>0</v>
      </c>
      <c r="E552">
        <f t="shared" ca="1" si="457"/>
        <v>0</v>
      </c>
      <c r="F552" s="19">
        <f t="shared" si="458"/>
        <v>0</v>
      </c>
      <c r="G552">
        <f t="shared" si="432"/>
        <v>0</v>
      </c>
      <c r="H552">
        <f t="shared" si="433"/>
        <v>0</v>
      </c>
      <c r="I552" s="16">
        <f t="shared" si="459"/>
        <v>0</v>
      </c>
      <c r="J552" s="19">
        <f t="shared" si="460"/>
        <v>0</v>
      </c>
      <c r="K552" s="19"/>
      <c r="L552" s="16">
        <f t="shared" si="434"/>
        <v>0</v>
      </c>
      <c r="M552" s="16">
        <f t="shared" ca="1" si="435"/>
        <v>0</v>
      </c>
      <c r="N552" s="16">
        <f t="shared" si="436"/>
        <v>0</v>
      </c>
      <c r="O552" s="16">
        <f t="shared" si="429"/>
        <v>0</v>
      </c>
      <c r="P552" s="16">
        <f t="shared" si="430"/>
        <v>0</v>
      </c>
      <c r="Q552" s="16">
        <f t="shared" ca="1" si="437"/>
        <v>0</v>
      </c>
      <c r="R552">
        <f t="shared" si="438"/>
        <v>0</v>
      </c>
      <c r="S552" s="16">
        <f t="shared" si="439"/>
        <v>0</v>
      </c>
      <c r="T552" s="21">
        <f t="shared" si="440"/>
        <v>0</v>
      </c>
      <c r="U552" s="16">
        <f t="shared" ca="1" si="441"/>
        <v>0</v>
      </c>
      <c r="V552" s="21">
        <f t="shared" ca="1" si="442"/>
        <v>0</v>
      </c>
      <c r="W552" s="16"/>
      <c r="X552" s="16">
        <f t="shared" si="461"/>
        <v>0</v>
      </c>
      <c r="Y552" s="16">
        <f t="shared" si="428"/>
        <v>0</v>
      </c>
      <c r="Z552" s="19">
        <f t="shared" si="443"/>
        <v>0</v>
      </c>
      <c r="AA552" s="15">
        <f t="shared" si="462"/>
        <v>0</v>
      </c>
      <c r="AB552" s="15">
        <f t="shared" si="463"/>
        <v>0</v>
      </c>
      <c r="AC552" s="15">
        <f t="shared" si="464"/>
        <v>0</v>
      </c>
      <c r="AD552" s="15">
        <f t="shared" si="465"/>
        <v>0</v>
      </c>
      <c r="AE552" s="15">
        <f t="shared" si="466"/>
        <v>0</v>
      </c>
      <c r="AF552" s="19">
        <f t="shared" si="467"/>
        <v>0</v>
      </c>
      <c r="AG552" s="20">
        <f t="shared" si="468"/>
        <v>0</v>
      </c>
      <c r="AH552" s="20"/>
      <c r="AI552" s="16">
        <f t="shared" si="444"/>
        <v>0</v>
      </c>
      <c r="AJ552" s="16">
        <f t="shared" si="480"/>
        <v>0</v>
      </c>
      <c r="AK552" s="16">
        <f t="shared" si="469"/>
        <v>0</v>
      </c>
      <c r="AL552" s="16">
        <f t="shared" ca="1" si="470"/>
        <v>0</v>
      </c>
      <c r="AM552" s="17">
        <f ca="1">IF($F$13,OFFSET(product_specs!$I$5,MIN(10,saving_model!BD552),saving_model!$F$15),0)</f>
        <v>0</v>
      </c>
      <c r="AN552" s="16">
        <f t="shared" si="445"/>
        <v>0</v>
      </c>
      <c r="AO552" s="16">
        <f t="shared" si="479"/>
        <v>0</v>
      </c>
      <c r="AP552" s="16">
        <f t="shared" si="446"/>
        <v>0</v>
      </c>
      <c r="AQ552" s="16">
        <f t="shared" si="471"/>
        <v>0</v>
      </c>
      <c r="AR552" s="16">
        <f t="shared" si="472"/>
        <v>0</v>
      </c>
      <c r="AS552" s="15">
        <f t="shared" si="447"/>
        <v>0</v>
      </c>
      <c r="AT552" s="24">
        <f t="shared" si="448"/>
        <v>0</v>
      </c>
      <c r="AU552" s="15">
        <f t="shared" si="473"/>
        <v>0</v>
      </c>
      <c r="AV552" s="22">
        <f>return!Q536</f>
        <v>1.7516048530843431E-3</v>
      </c>
      <c r="AW552" s="7">
        <f t="shared" si="449"/>
        <v>1.5518890736063069</v>
      </c>
      <c r="AX552" s="7"/>
      <c r="AY552">
        <f t="shared" si="474"/>
        <v>0</v>
      </c>
      <c r="AZ552">
        <f t="shared" si="450"/>
        <v>0</v>
      </c>
      <c r="BA552">
        <f t="shared" si="451"/>
        <v>0</v>
      </c>
      <c r="BB552">
        <f t="shared" si="475"/>
        <v>0</v>
      </c>
      <c r="BD552">
        <f t="shared" si="452"/>
        <v>44</v>
      </c>
      <c r="BE552">
        <f t="shared" si="453"/>
        <v>5</v>
      </c>
      <c r="BF552">
        <f t="shared" si="476"/>
        <v>2.8260493066567527E-4</v>
      </c>
      <c r="BG552">
        <f>VLOOKUP(MIN(120,BH552),mortality!$B$4:$H$106,saving_model!BE552+2,FALSE)</f>
        <v>3.3859930042282036E-3</v>
      </c>
      <c r="BH552">
        <f t="shared" si="454"/>
        <v>64</v>
      </c>
      <c r="BI552" s="8">
        <f t="shared" si="477"/>
        <v>1.6821425527395739E-3</v>
      </c>
      <c r="BJ552" s="6">
        <f>VLOOKUP(saving_model!BD552,lapse!$B$4:$C$134,2,FALSE)</f>
        <v>0.02</v>
      </c>
      <c r="BL552">
        <f>discount_curve!K537</f>
        <v>0.58686832446307213</v>
      </c>
    </row>
    <row r="553" spans="1:64" x14ac:dyDescent="0.55000000000000004">
      <c r="A553">
        <f t="shared" si="478"/>
        <v>531</v>
      </c>
      <c r="B553" s="16">
        <f t="shared" ca="1" si="455"/>
        <v>0</v>
      </c>
      <c r="C553" s="16">
        <f t="shared" si="431"/>
        <v>0</v>
      </c>
      <c r="D553">
        <f t="shared" si="456"/>
        <v>0</v>
      </c>
      <c r="E553">
        <f t="shared" ca="1" si="457"/>
        <v>0</v>
      </c>
      <c r="F553" s="19">
        <f t="shared" si="458"/>
        <v>0</v>
      </c>
      <c r="G553">
        <f t="shared" si="432"/>
        <v>0</v>
      </c>
      <c r="H553">
        <f t="shared" si="433"/>
        <v>0</v>
      </c>
      <c r="I553" s="16">
        <f t="shared" si="459"/>
        <v>0</v>
      </c>
      <c r="J553" s="19">
        <f t="shared" si="460"/>
        <v>0</v>
      </c>
      <c r="K553" s="19"/>
      <c r="L553" s="16">
        <f t="shared" si="434"/>
        <v>0</v>
      </c>
      <c r="M553" s="16">
        <f t="shared" ca="1" si="435"/>
        <v>0</v>
      </c>
      <c r="N553" s="16">
        <f t="shared" si="436"/>
        <v>0</v>
      </c>
      <c r="O553" s="16">
        <f t="shared" si="429"/>
        <v>0</v>
      </c>
      <c r="P553" s="16">
        <f t="shared" si="430"/>
        <v>0</v>
      </c>
      <c r="Q553" s="16">
        <f t="shared" ca="1" si="437"/>
        <v>0</v>
      </c>
      <c r="R553">
        <f t="shared" si="438"/>
        <v>0</v>
      </c>
      <c r="S553" s="16">
        <f t="shared" si="439"/>
        <v>0</v>
      </c>
      <c r="T553" s="21">
        <f t="shared" si="440"/>
        <v>0</v>
      </c>
      <c r="U553" s="16">
        <f t="shared" ca="1" si="441"/>
        <v>0</v>
      </c>
      <c r="V553" s="21">
        <f t="shared" ca="1" si="442"/>
        <v>0</v>
      </c>
      <c r="W553" s="16"/>
      <c r="X553" s="16">
        <f t="shared" si="461"/>
        <v>0</v>
      </c>
      <c r="Y553" s="16">
        <f t="shared" si="428"/>
        <v>0</v>
      </c>
      <c r="Z553" s="19">
        <f t="shared" si="443"/>
        <v>0</v>
      </c>
      <c r="AA553" s="15">
        <f t="shared" si="462"/>
        <v>0</v>
      </c>
      <c r="AB553" s="15">
        <f t="shared" si="463"/>
        <v>0</v>
      </c>
      <c r="AC553" s="15">
        <f t="shared" si="464"/>
        <v>0</v>
      </c>
      <c r="AD553" s="15">
        <f t="shared" si="465"/>
        <v>0</v>
      </c>
      <c r="AE553" s="15">
        <f t="shared" si="466"/>
        <v>0</v>
      </c>
      <c r="AF553" s="19">
        <f t="shared" si="467"/>
        <v>0</v>
      </c>
      <c r="AG553" s="20">
        <f t="shared" si="468"/>
        <v>0</v>
      </c>
      <c r="AH553" s="20"/>
      <c r="AI553" s="16">
        <f t="shared" si="444"/>
        <v>0</v>
      </c>
      <c r="AJ553" s="16">
        <f t="shared" si="480"/>
        <v>0</v>
      </c>
      <c r="AK553" s="16">
        <f t="shared" si="469"/>
        <v>0</v>
      </c>
      <c r="AL553" s="16">
        <f t="shared" ca="1" si="470"/>
        <v>0</v>
      </c>
      <c r="AM553" s="17">
        <f ca="1">IF($F$13,OFFSET(product_specs!$I$5,MIN(10,saving_model!BD553),saving_model!$F$15),0)</f>
        <v>0</v>
      </c>
      <c r="AN553" s="16">
        <f t="shared" si="445"/>
        <v>0</v>
      </c>
      <c r="AO553" s="16">
        <f t="shared" si="479"/>
        <v>0</v>
      </c>
      <c r="AP553" s="16">
        <f t="shared" si="446"/>
        <v>0</v>
      </c>
      <c r="AQ553" s="16">
        <f t="shared" si="471"/>
        <v>0</v>
      </c>
      <c r="AR553" s="16">
        <f t="shared" si="472"/>
        <v>0</v>
      </c>
      <c r="AS553" s="15">
        <f t="shared" si="447"/>
        <v>0</v>
      </c>
      <c r="AT553" s="24">
        <f t="shared" si="448"/>
        <v>0</v>
      </c>
      <c r="AU553" s="15">
        <f t="shared" si="473"/>
        <v>0</v>
      </c>
      <c r="AV553" s="22">
        <f>return!Q537</f>
        <v>8.3562857036467708E-3</v>
      </c>
      <c r="AW553" s="7">
        <f t="shared" si="449"/>
        <v>1.5531764247421007</v>
      </c>
      <c r="AX553" s="7"/>
      <c r="AY553">
        <f t="shared" si="474"/>
        <v>0</v>
      </c>
      <c r="AZ553">
        <f t="shared" si="450"/>
        <v>0</v>
      </c>
      <c r="BA553">
        <f t="shared" si="451"/>
        <v>0</v>
      </c>
      <c r="BB553">
        <f t="shared" si="475"/>
        <v>0</v>
      </c>
      <c r="BD553">
        <f t="shared" si="452"/>
        <v>44</v>
      </c>
      <c r="BE553">
        <f t="shared" si="453"/>
        <v>5</v>
      </c>
      <c r="BF553">
        <f t="shared" si="476"/>
        <v>2.8260493066567527E-4</v>
      </c>
      <c r="BG553">
        <f>VLOOKUP(MIN(120,BH553),mortality!$B$4:$H$106,saving_model!BE553+2,FALSE)</f>
        <v>3.3859930042282036E-3</v>
      </c>
      <c r="BH553">
        <f t="shared" si="454"/>
        <v>64</v>
      </c>
      <c r="BI553" s="8">
        <f t="shared" si="477"/>
        <v>1.6821425527395739E-3</v>
      </c>
      <c r="BJ553" s="6">
        <f>VLOOKUP(saving_model!BD553,lapse!$B$4:$C$134,2,FALSE)</f>
        <v>0.02</v>
      </c>
      <c r="BL553">
        <f>discount_curve!K538</f>
        <v>0.58627848090382806</v>
      </c>
    </row>
    <row r="554" spans="1:64" x14ac:dyDescent="0.55000000000000004">
      <c r="A554">
        <f t="shared" si="478"/>
        <v>532</v>
      </c>
      <c r="B554" s="16">
        <f t="shared" ca="1" si="455"/>
        <v>0</v>
      </c>
      <c r="C554" s="16">
        <f t="shared" si="431"/>
        <v>0</v>
      </c>
      <c r="D554">
        <f t="shared" si="456"/>
        <v>0</v>
      </c>
      <c r="E554">
        <f t="shared" ca="1" si="457"/>
        <v>0</v>
      </c>
      <c r="F554" s="19">
        <f t="shared" si="458"/>
        <v>0</v>
      </c>
      <c r="G554">
        <f t="shared" si="432"/>
        <v>0</v>
      </c>
      <c r="H554">
        <f t="shared" si="433"/>
        <v>0</v>
      </c>
      <c r="I554" s="16">
        <f t="shared" si="459"/>
        <v>0</v>
      </c>
      <c r="J554" s="19">
        <f t="shared" si="460"/>
        <v>0</v>
      </c>
      <c r="K554" s="19"/>
      <c r="L554" s="16">
        <f t="shared" si="434"/>
        <v>0</v>
      </c>
      <c r="M554" s="16">
        <f t="shared" ca="1" si="435"/>
        <v>0</v>
      </c>
      <c r="N554" s="16">
        <f t="shared" si="436"/>
        <v>0</v>
      </c>
      <c r="O554" s="16">
        <f t="shared" si="429"/>
        <v>0</v>
      </c>
      <c r="P554" s="16">
        <f t="shared" si="430"/>
        <v>0</v>
      </c>
      <c r="Q554" s="16">
        <f t="shared" ca="1" si="437"/>
        <v>0</v>
      </c>
      <c r="R554">
        <f t="shared" si="438"/>
        <v>0</v>
      </c>
      <c r="S554" s="16">
        <f t="shared" si="439"/>
        <v>0</v>
      </c>
      <c r="T554" s="21">
        <f t="shared" si="440"/>
        <v>0</v>
      </c>
      <c r="U554" s="16">
        <f t="shared" ca="1" si="441"/>
        <v>0</v>
      </c>
      <c r="V554" s="21">
        <f t="shared" ca="1" si="442"/>
        <v>0</v>
      </c>
      <c r="W554" s="16"/>
      <c r="X554" s="16">
        <f t="shared" si="461"/>
        <v>0</v>
      </c>
      <c r="Y554" s="16">
        <f t="shared" si="428"/>
        <v>0</v>
      </c>
      <c r="Z554" s="19">
        <f t="shared" si="443"/>
        <v>0</v>
      </c>
      <c r="AA554" s="15">
        <f t="shared" si="462"/>
        <v>0</v>
      </c>
      <c r="AB554" s="15">
        <f t="shared" si="463"/>
        <v>0</v>
      </c>
      <c r="AC554" s="15">
        <f t="shared" si="464"/>
        <v>0</v>
      </c>
      <c r="AD554" s="15">
        <f t="shared" si="465"/>
        <v>0</v>
      </c>
      <c r="AE554" s="15">
        <f t="shared" si="466"/>
        <v>0</v>
      </c>
      <c r="AF554" s="19">
        <f t="shared" si="467"/>
        <v>0</v>
      </c>
      <c r="AG554" s="20">
        <f t="shared" si="468"/>
        <v>0</v>
      </c>
      <c r="AH554" s="20"/>
      <c r="AI554" s="16">
        <f t="shared" si="444"/>
        <v>0</v>
      </c>
      <c r="AJ554" s="16">
        <f t="shared" si="480"/>
        <v>0</v>
      </c>
      <c r="AK554" s="16">
        <f t="shared" si="469"/>
        <v>0</v>
      </c>
      <c r="AL554" s="16">
        <f t="shared" ca="1" si="470"/>
        <v>0</v>
      </c>
      <c r="AM554" s="17">
        <f ca="1">IF($F$13,OFFSET(product_specs!$I$5,MIN(10,saving_model!BD554),saving_model!$F$15),0)</f>
        <v>0</v>
      </c>
      <c r="AN554" s="16">
        <f t="shared" si="445"/>
        <v>0</v>
      </c>
      <c r="AO554" s="16">
        <f t="shared" si="479"/>
        <v>0</v>
      </c>
      <c r="AP554" s="16">
        <f t="shared" si="446"/>
        <v>0</v>
      </c>
      <c r="AQ554" s="16">
        <f t="shared" si="471"/>
        <v>0</v>
      </c>
      <c r="AR554" s="16">
        <f t="shared" si="472"/>
        <v>0</v>
      </c>
      <c r="AS554" s="15">
        <f t="shared" si="447"/>
        <v>0</v>
      </c>
      <c r="AT554" s="24">
        <f t="shared" si="448"/>
        <v>0</v>
      </c>
      <c r="AU554" s="15">
        <f t="shared" si="473"/>
        <v>0</v>
      </c>
      <c r="AV554" s="22">
        <f>return!Q538</f>
        <v>-5.6180953506282938E-3</v>
      </c>
      <c r="AW554" s="7">
        <f t="shared" si="449"/>
        <v>1.5544648437847282</v>
      </c>
      <c r="AX554" s="7"/>
      <c r="AY554">
        <f t="shared" si="474"/>
        <v>0</v>
      </c>
      <c r="AZ554">
        <f t="shared" si="450"/>
        <v>0</v>
      </c>
      <c r="BA554">
        <f t="shared" si="451"/>
        <v>0</v>
      </c>
      <c r="BB554">
        <f t="shared" si="475"/>
        <v>0</v>
      </c>
      <c r="BD554">
        <f t="shared" si="452"/>
        <v>44</v>
      </c>
      <c r="BE554">
        <f t="shared" si="453"/>
        <v>5</v>
      </c>
      <c r="BF554">
        <f t="shared" si="476"/>
        <v>2.8260493066567527E-4</v>
      </c>
      <c r="BG554">
        <f>VLOOKUP(MIN(120,BH554),mortality!$B$4:$H$106,saving_model!BE554+2,FALSE)</f>
        <v>3.3859930042282036E-3</v>
      </c>
      <c r="BH554">
        <f t="shared" si="454"/>
        <v>64</v>
      </c>
      <c r="BI554" s="8">
        <f t="shared" si="477"/>
        <v>1.6821425527395739E-3</v>
      </c>
      <c r="BJ554" s="6">
        <f>VLOOKUP(saving_model!BD554,lapse!$B$4:$C$134,2,FALSE)</f>
        <v>0.02</v>
      </c>
      <c r="BL554">
        <f>discount_curve!K539</f>
        <v>0.58568923017846131</v>
      </c>
    </row>
    <row r="555" spans="1:64" x14ac:dyDescent="0.55000000000000004">
      <c r="A555">
        <f t="shared" si="478"/>
        <v>533</v>
      </c>
      <c r="B555" s="16">
        <f t="shared" ca="1" si="455"/>
        <v>0</v>
      </c>
      <c r="C555" s="16">
        <f t="shared" si="431"/>
        <v>0</v>
      </c>
      <c r="D555">
        <f t="shared" si="456"/>
        <v>0</v>
      </c>
      <c r="E555">
        <f t="shared" ca="1" si="457"/>
        <v>0</v>
      </c>
      <c r="F555" s="19">
        <f t="shared" si="458"/>
        <v>0</v>
      </c>
      <c r="G555">
        <f t="shared" si="432"/>
        <v>0</v>
      </c>
      <c r="H555">
        <f t="shared" si="433"/>
        <v>0</v>
      </c>
      <c r="I555" s="16">
        <f t="shared" si="459"/>
        <v>0</v>
      </c>
      <c r="J555" s="19">
        <f t="shared" si="460"/>
        <v>0</v>
      </c>
      <c r="K555" s="19"/>
      <c r="L555" s="16">
        <f t="shared" si="434"/>
        <v>0</v>
      </c>
      <c r="M555" s="16">
        <f t="shared" ca="1" si="435"/>
        <v>0</v>
      </c>
      <c r="N555" s="16">
        <f t="shared" si="436"/>
        <v>0</v>
      </c>
      <c r="O555" s="16">
        <f t="shared" si="429"/>
        <v>0</v>
      </c>
      <c r="P555" s="16">
        <f t="shared" si="430"/>
        <v>0</v>
      </c>
      <c r="Q555" s="16">
        <f t="shared" ca="1" si="437"/>
        <v>0</v>
      </c>
      <c r="R555">
        <f t="shared" si="438"/>
        <v>0</v>
      </c>
      <c r="S555" s="16">
        <f t="shared" si="439"/>
        <v>0</v>
      </c>
      <c r="T555" s="21">
        <f t="shared" si="440"/>
        <v>0</v>
      </c>
      <c r="U555" s="16">
        <f t="shared" ca="1" si="441"/>
        <v>0</v>
      </c>
      <c r="V555" s="21">
        <f t="shared" ca="1" si="442"/>
        <v>0</v>
      </c>
      <c r="W555" s="16"/>
      <c r="X555" s="16">
        <f t="shared" si="461"/>
        <v>0</v>
      </c>
      <c r="Y555" s="16">
        <f t="shared" si="428"/>
        <v>0</v>
      </c>
      <c r="Z555" s="19">
        <f t="shared" si="443"/>
        <v>0</v>
      </c>
      <c r="AA555" s="15">
        <f t="shared" si="462"/>
        <v>0</v>
      </c>
      <c r="AB555" s="15">
        <f t="shared" si="463"/>
        <v>0</v>
      </c>
      <c r="AC555" s="15">
        <f t="shared" si="464"/>
        <v>0</v>
      </c>
      <c r="AD555" s="15">
        <f t="shared" si="465"/>
        <v>0</v>
      </c>
      <c r="AE555" s="15">
        <f t="shared" si="466"/>
        <v>0</v>
      </c>
      <c r="AF555" s="19">
        <f t="shared" si="467"/>
        <v>0</v>
      </c>
      <c r="AG555" s="20">
        <f t="shared" si="468"/>
        <v>0</v>
      </c>
      <c r="AH555" s="20"/>
      <c r="AI555" s="16">
        <f t="shared" si="444"/>
        <v>0</v>
      </c>
      <c r="AJ555" s="16">
        <f t="shared" si="480"/>
        <v>0</v>
      </c>
      <c r="AK555" s="16">
        <f t="shared" si="469"/>
        <v>0</v>
      </c>
      <c r="AL555" s="16">
        <f t="shared" ca="1" si="470"/>
        <v>0</v>
      </c>
      <c r="AM555" s="17">
        <f ca="1">IF($F$13,OFFSET(product_specs!$I$5,MIN(10,saving_model!BD555),saving_model!$F$15),0)</f>
        <v>0</v>
      </c>
      <c r="AN555" s="16">
        <f t="shared" si="445"/>
        <v>0</v>
      </c>
      <c r="AO555" s="16">
        <f t="shared" si="479"/>
        <v>0</v>
      </c>
      <c r="AP555" s="16">
        <f t="shared" si="446"/>
        <v>0</v>
      </c>
      <c r="AQ555" s="16">
        <f t="shared" si="471"/>
        <v>0</v>
      </c>
      <c r="AR555" s="16">
        <f t="shared" si="472"/>
        <v>0</v>
      </c>
      <c r="AS555" s="15">
        <f t="shared" si="447"/>
        <v>0</v>
      </c>
      <c r="AT555" s="24">
        <f t="shared" si="448"/>
        <v>0</v>
      </c>
      <c r="AU555" s="15">
        <f t="shared" si="473"/>
        <v>0</v>
      </c>
      <c r="AV555" s="22">
        <f>return!Q539</f>
        <v>8.5733062371822211E-3</v>
      </c>
      <c r="AW555" s="7">
        <f t="shared" si="449"/>
        <v>1.5557543316200588</v>
      </c>
      <c r="AX555" s="7"/>
      <c r="AY555">
        <f t="shared" si="474"/>
        <v>0</v>
      </c>
      <c r="AZ555">
        <f t="shared" si="450"/>
        <v>0</v>
      </c>
      <c r="BA555">
        <f t="shared" si="451"/>
        <v>0</v>
      </c>
      <c r="BB555">
        <f t="shared" si="475"/>
        <v>0</v>
      </c>
      <c r="BD555">
        <f t="shared" si="452"/>
        <v>44</v>
      </c>
      <c r="BE555">
        <f t="shared" si="453"/>
        <v>5</v>
      </c>
      <c r="BF555">
        <f t="shared" si="476"/>
        <v>2.8260493066567527E-4</v>
      </c>
      <c r="BG555">
        <f>VLOOKUP(MIN(120,BH555),mortality!$B$4:$H$106,saving_model!BE555+2,FALSE)</f>
        <v>3.3859930042282036E-3</v>
      </c>
      <c r="BH555">
        <f t="shared" si="454"/>
        <v>64</v>
      </c>
      <c r="BI555" s="8">
        <f t="shared" si="477"/>
        <v>1.6821425527395739E-3</v>
      </c>
      <c r="BJ555" s="6">
        <f>VLOOKUP(saving_model!BD555,lapse!$B$4:$C$134,2,FALSE)</f>
        <v>0.02</v>
      </c>
      <c r="BL555">
        <f>discount_curve!K540</f>
        <v>0.58510057169113272</v>
      </c>
    </row>
    <row r="556" spans="1:64" x14ac:dyDescent="0.55000000000000004">
      <c r="A556">
        <f t="shared" si="478"/>
        <v>534</v>
      </c>
      <c r="B556" s="16">
        <f t="shared" ca="1" si="455"/>
        <v>0</v>
      </c>
      <c r="C556" s="16">
        <f t="shared" si="431"/>
        <v>0</v>
      </c>
      <c r="D556">
        <f t="shared" si="456"/>
        <v>0</v>
      </c>
      <c r="E556">
        <f t="shared" ca="1" si="457"/>
        <v>0</v>
      </c>
      <c r="F556" s="19">
        <f t="shared" si="458"/>
        <v>0</v>
      </c>
      <c r="G556">
        <f t="shared" si="432"/>
        <v>0</v>
      </c>
      <c r="H556">
        <f t="shared" si="433"/>
        <v>0</v>
      </c>
      <c r="I556" s="16">
        <f t="shared" si="459"/>
        <v>0</v>
      </c>
      <c r="J556" s="19">
        <f t="shared" si="460"/>
        <v>0</v>
      </c>
      <c r="K556" s="19"/>
      <c r="L556" s="16">
        <f t="shared" si="434"/>
        <v>0</v>
      </c>
      <c r="M556" s="16">
        <f t="shared" ca="1" si="435"/>
        <v>0</v>
      </c>
      <c r="N556" s="16">
        <f t="shared" si="436"/>
        <v>0</v>
      </c>
      <c r="O556" s="16">
        <f t="shared" si="429"/>
        <v>0</v>
      </c>
      <c r="P556" s="16">
        <f t="shared" si="430"/>
        <v>0</v>
      </c>
      <c r="Q556" s="16">
        <f t="shared" ca="1" si="437"/>
        <v>0</v>
      </c>
      <c r="R556">
        <f t="shared" si="438"/>
        <v>0</v>
      </c>
      <c r="S556" s="16">
        <f t="shared" si="439"/>
        <v>0</v>
      </c>
      <c r="T556" s="21">
        <f t="shared" si="440"/>
        <v>0</v>
      </c>
      <c r="U556" s="16">
        <f t="shared" ca="1" si="441"/>
        <v>0</v>
      </c>
      <c r="V556" s="21">
        <f t="shared" ca="1" si="442"/>
        <v>0</v>
      </c>
      <c r="W556" s="16"/>
      <c r="X556" s="16">
        <f t="shared" si="461"/>
        <v>0</v>
      </c>
      <c r="Y556" s="16">
        <f t="shared" si="428"/>
        <v>0</v>
      </c>
      <c r="Z556" s="19">
        <f t="shared" si="443"/>
        <v>0</v>
      </c>
      <c r="AA556" s="15">
        <f t="shared" si="462"/>
        <v>0</v>
      </c>
      <c r="AB556" s="15">
        <f t="shared" si="463"/>
        <v>0</v>
      </c>
      <c r="AC556" s="15">
        <f t="shared" si="464"/>
        <v>0</v>
      </c>
      <c r="AD556" s="15">
        <f t="shared" si="465"/>
        <v>0</v>
      </c>
      <c r="AE556" s="15">
        <f t="shared" si="466"/>
        <v>0</v>
      </c>
      <c r="AF556" s="19">
        <f t="shared" si="467"/>
        <v>0</v>
      </c>
      <c r="AG556" s="20">
        <f t="shared" si="468"/>
        <v>0</v>
      </c>
      <c r="AH556" s="20"/>
      <c r="AI556" s="16">
        <f t="shared" si="444"/>
        <v>0</v>
      </c>
      <c r="AJ556" s="16">
        <f t="shared" si="480"/>
        <v>0</v>
      </c>
      <c r="AK556" s="16">
        <f t="shared" si="469"/>
        <v>0</v>
      </c>
      <c r="AL556" s="16">
        <f t="shared" ca="1" si="470"/>
        <v>0</v>
      </c>
      <c r="AM556" s="17">
        <f ca="1">IF($F$13,OFFSET(product_specs!$I$5,MIN(10,saving_model!BD556),saving_model!$F$15),0)</f>
        <v>0</v>
      </c>
      <c r="AN556" s="16">
        <f t="shared" si="445"/>
        <v>0</v>
      </c>
      <c r="AO556" s="16">
        <f t="shared" si="479"/>
        <v>0</v>
      </c>
      <c r="AP556" s="16">
        <f t="shared" si="446"/>
        <v>0</v>
      </c>
      <c r="AQ556" s="16">
        <f t="shared" si="471"/>
        <v>0</v>
      </c>
      <c r="AR556" s="16">
        <f t="shared" si="472"/>
        <v>0</v>
      </c>
      <c r="AS556" s="15">
        <f t="shared" si="447"/>
        <v>0</v>
      </c>
      <c r="AT556" s="24">
        <f t="shared" si="448"/>
        <v>0</v>
      </c>
      <c r="AU556" s="15">
        <f t="shared" si="473"/>
        <v>0</v>
      </c>
      <c r="AV556" s="22">
        <f>return!Q540</f>
        <v>4.7455642990836822E-3</v>
      </c>
      <c r="AW556" s="7">
        <f t="shared" si="449"/>
        <v>1.5570448891346969</v>
      </c>
      <c r="AX556" s="7"/>
      <c r="AY556">
        <f t="shared" si="474"/>
        <v>0</v>
      </c>
      <c r="AZ556">
        <f t="shared" si="450"/>
        <v>0</v>
      </c>
      <c r="BA556">
        <f t="shared" si="451"/>
        <v>0</v>
      </c>
      <c r="BB556">
        <f t="shared" si="475"/>
        <v>0</v>
      </c>
      <c r="BD556">
        <f t="shared" si="452"/>
        <v>44</v>
      </c>
      <c r="BE556">
        <f t="shared" si="453"/>
        <v>5</v>
      </c>
      <c r="BF556">
        <f t="shared" si="476"/>
        <v>2.8260493066567527E-4</v>
      </c>
      <c r="BG556">
        <f>VLOOKUP(MIN(120,BH556),mortality!$B$4:$H$106,saving_model!BE556+2,FALSE)</f>
        <v>3.3859930042282036E-3</v>
      </c>
      <c r="BH556">
        <f t="shared" si="454"/>
        <v>64</v>
      </c>
      <c r="BI556" s="8">
        <f t="shared" si="477"/>
        <v>1.6821425527395739E-3</v>
      </c>
      <c r="BJ556" s="6">
        <f>VLOOKUP(saving_model!BD556,lapse!$B$4:$C$134,2,FALSE)</f>
        <v>0.02</v>
      </c>
      <c r="BL556">
        <f>discount_curve!K541</f>
        <v>0.584512504846602</v>
      </c>
    </row>
    <row r="557" spans="1:64" x14ac:dyDescent="0.55000000000000004">
      <c r="A557">
        <f t="shared" si="478"/>
        <v>535</v>
      </c>
      <c r="B557" s="16">
        <f t="shared" ca="1" si="455"/>
        <v>0</v>
      </c>
      <c r="C557" s="16">
        <f t="shared" si="431"/>
        <v>0</v>
      </c>
      <c r="D557">
        <f t="shared" si="456"/>
        <v>0</v>
      </c>
      <c r="E557">
        <f t="shared" ca="1" si="457"/>
        <v>0</v>
      </c>
      <c r="F557" s="19">
        <f t="shared" si="458"/>
        <v>0</v>
      </c>
      <c r="G557">
        <f t="shared" si="432"/>
        <v>0</v>
      </c>
      <c r="H557">
        <f t="shared" si="433"/>
        <v>0</v>
      </c>
      <c r="I557" s="16">
        <f t="shared" si="459"/>
        <v>0</v>
      </c>
      <c r="J557" s="19">
        <f t="shared" si="460"/>
        <v>0</v>
      </c>
      <c r="K557" s="19"/>
      <c r="L557" s="16">
        <f t="shared" si="434"/>
        <v>0</v>
      </c>
      <c r="M557" s="16">
        <f t="shared" ca="1" si="435"/>
        <v>0</v>
      </c>
      <c r="N557" s="16">
        <f t="shared" si="436"/>
        <v>0</v>
      </c>
      <c r="O557" s="16">
        <f t="shared" si="429"/>
        <v>0</v>
      </c>
      <c r="P557" s="16">
        <f t="shared" si="430"/>
        <v>0</v>
      </c>
      <c r="Q557" s="16">
        <f t="shared" ca="1" si="437"/>
        <v>0</v>
      </c>
      <c r="R557">
        <f t="shared" si="438"/>
        <v>0</v>
      </c>
      <c r="S557" s="16">
        <f t="shared" si="439"/>
        <v>0</v>
      </c>
      <c r="T557" s="21">
        <f t="shared" si="440"/>
        <v>0</v>
      </c>
      <c r="U557" s="16">
        <f t="shared" ca="1" si="441"/>
        <v>0</v>
      </c>
      <c r="V557" s="21">
        <f t="shared" ca="1" si="442"/>
        <v>0</v>
      </c>
      <c r="W557" s="16"/>
      <c r="X557" s="16">
        <f t="shared" si="461"/>
        <v>0</v>
      </c>
      <c r="Y557" s="16">
        <f t="shared" si="428"/>
        <v>0</v>
      </c>
      <c r="Z557" s="19">
        <f t="shared" si="443"/>
        <v>0</v>
      </c>
      <c r="AA557" s="15">
        <f t="shared" si="462"/>
        <v>0</v>
      </c>
      <c r="AB557" s="15">
        <f t="shared" si="463"/>
        <v>0</v>
      </c>
      <c r="AC557" s="15">
        <f t="shared" si="464"/>
        <v>0</v>
      </c>
      <c r="AD557" s="15">
        <f t="shared" si="465"/>
        <v>0</v>
      </c>
      <c r="AE557" s="15">
        <f t="shared" si="466"/>
        <v>0</v>
      </c>
      <c r="AF557" s="19">
        <f t="shared" si="467"/>
        <v>0</v>
      </c>
      <c r="AG557" s="20">
        <f t="shared" si="468"/>
        <v>0</v>
      </c>
      <c r="AH557" s="20"/>
      <c r="AI557" s="16">
        <f t="shared" si="444"/>
        <v>0</v>
      </c>
      <c r="AJ557" s="16">
        <f t="shared" si="480"/>
        <v>0</v>
      </c>
      <c r="AK557" s="16">
        <f t="shared" si="469"/>
        <v>0</v>
      </c>
      <c r="AL557" s="16">
        <f t="shared" ca="1" si="470"/>
        <v>0</v>
      </c>
      <c r="AM557" s="17">
        <f ca="1">IF($F$13,OFFSET(product_specs!$I$5,MIN(10,saving_model!BD557),saving_model!$F$15),0)</f>
        <v>0</v>
      </c>
      <c r="AN557" s="16">
        <f t="shared" si="445"/>
        <v>0</v>
      </c>
      <c r="AO557" s="16">
        <f t="shared" si="479"/>
        <v>0</v>
      </c>
      <c r="AP557" s="16">
        <f t="shared" si="446"/>
        <v>0</v>
      </c>
      <c r="AQ557" s="16">
        <f t="shared" si="471"/>
        <v>0</v>
      </c>
      <c r="AR557" s="16">
        <f t="shared" si="472"/>
        <v>0</v>
      </c>
      <c r="AS557" s="15">
        <f t="shared" si="447"/>
        <v>0</v>
      </c>
      <c r="AT557" s="24">
        <f t="shared" si="448"/>
        <v>0</v>
      </c>
      <c r="AU557" s="15">
        <f t="shared" si="473"/>
        <v>0</v>
      </c>
      <c r="AV557" s="22">
        <f>return!Q541</f>
        <v>4.4834020988859802E-3</v>
      </c>
      <c r="AW557" s="7">
        <f t="shared" si="449"/>
        <v>1.558336517215982</v>
      </c>
      <c r="AX557" s="7"/>
      <c r="AY557">
        <f t="shared" si="474"/>
        <v>0</v>
      </c>
      <c r="AZ557">
        <f t="shared" si="450"/>
        <v>0</v>
      </c>
      <c r="BA557">
        <f t="shared" si="451"/>
        <v>0</v>
      </c>
      <c r="BB557">
        <f t="shared" si="475"/>
        <v>0</v>
      </c>
      <c r="BD557">
        <f t="shared" si="452"/>
        <v>44</v>
      </c>
      <c r="BE557">
        <f t="shared" si="453"/>
        <v>5</v>
      </c>
      <c r="BF557">
        <f t="shared" si="476"/>
        <v>2.8260493066567527E-4</v>
      </c>
      <c r="BG557">
        <f>VLOOKUP(MIN(120,BH557),mortality!$B$4:$H$106,saving_model!BE557+2,FALSE)</f>
        <v>3.3859930042282036E-3</v>
      </c>
      <c r="BH557">
        <f t="shared" si="454"/>
        <v>64</v>
      </c>
      <c r="BI557" s="8">
        <f t="shared" si="477"/>
        <v>1.6821425527395739E-3</v>
      </c>
      <c r="BJ557" s="6">
        <f>VLOOKUP(saving_model!BD557,lapse!$B$4:$C$134,2,FALSE)</f>
        <v>0.02</v>
      </c>
      <c r="BL557">
        <f>discount_curve!K542</f>
        <v>0.5839250290502267</v>
      </c>
    </row>
    <row r="558" spans="1:64" x14ac:dyDescent="0.55000000000000004">
      <c r="A558">
        <f t="shared" si="478"/>
        <v>536</v>
      </c>
      <c r="B558" s="16">
        <f t="shared" ca="1" si="455"/>
        <v>0</v>
      </c>
      <c r="C558" s="16">
        <f t="shared" si="431"/>
        <v>0</v>
      </c>
      <c r="D558">
        <f t="shared" si="456"/>
        <v>0</v>
      </c>
      <c r="E558">
        <f t="shared" ca="1" si="457"/>
        <v>0</v>
      </c>
      <c r="F558" s="19">
        <f t="shared" si="458"/>
        <v>0</v>
      </c>
      <c r="G558">
        <f t="shared" si="432"/>
        <v>0</v>
      </c>
      <c r="H558">
        <f t="shared" si="433"/>
        <v>0</v>
      </c>
      <c r="I558" s="16">
        <f t="shared" si="459"/>
        <v>0</v>
      </c>
      <c r="J558" s="19">
        <f t="shared" si="460"/>
        <v>0</v>
      </c>
      <c r="K558" s="19"/>
      <c r="L558" s="16">
        <f t="shared" si="434"/>
        <v>0</v>
      </c>
      <c r="M558" s="16">
        <f t="shared" ca="1" si="435"/>
        <v>0</v>
      </c>
      <c r="N558" s="16">
        <f t="shared" si="436"/>
        <v>0</v>
      </c>
      <c r="O558" s="16">
        <f t="shared" si="429"/>
        <v>0</v>
      </c>
      <c r="P558" s="16">
        <f t="shared" si="430"/>
        <v>0</v>
      </c>
      <c r="Q558" s="16">
        <f t="shared" ca="1" si="437"/>
        <v>0</v>
      </c>
      <c r="R558">
        <f t="shared" si="438"/>
        <v>0</v>
      </c>
      <c r="S558" s="16">
        <f t="shared" si="439"/>
        <v>0</v>
      </c>
      <c r="T558" s="21">
        <f t="shared" si="440"/>
        <v>0</v>
      </c>
      <c r="U558" s="16">
        <f t="shared" ca="1" si="441"/>
        <v>0</v>
      </c>
      <c r="V558" s="21">
        <f t="shared" ca="1" si="442"/>
        <v>0</v>
      </c>
      <c r="W558" s="16"/>
      <c r="X558" s="16">
        <f t="shared" si="461"/>
        <v>0</v>
      </c>
      <c r="Y558" s="16">
        <f t="shared" si="428"/>
        <v>0</v>
      </c>
      <c r="Z558" s="19">
        <f t="shared" si="443"/>
        <v>0</v>
      </c>
      <c r="AA558" s="15">
        <f t="shared" si="462"/>
        <v>0</v>
      </c>
      <c r="AB558" s="15">
        <f t="shared" si="463"/>
        <v>0</v>
      </c>
      <c r="AC558" s="15">
        <f t="shared" si="464"/>
        <v>0</v>
      </c>
      <c r="AD558" s="15">
        <f t="shared" si="465"/>
        <v>0</v>
      </c>
      <c r="AE558" s="15">
        <f t="shared" si="466"/>
        <v>0</v>
      </c>
      <c r="AF558" s="19">
        <f t="shared" si="467"/>
        <v>0</v>
      </c>
      <c r="AG558" s="20">
        <f t="shared" si="468"/>
        <v>0</v>
      </c>
      <c r="AH558" s="20"/>
      <c r="AI558" s="16">
        <f t="shared" si="444"/>
        <v>0</v>
      </c>
      <c r="AJ558" s="16">
        <f t="shared" si="480"/>
        <v>0</v>
      </c>
      <c r="AK558" s="16">
        <f t="shared" si="469"/>
        <v>0</v>
      </c>
      <c r="AL558" s="16">
        <f t="shared" ca="1" si="470"/>
        <v>0</v>
      </c>
      <c r="AM558" s="17">
        <f ca="1">IF($F$13,OFFSET(product_specs!$I$5,MIN(10,saving_model!BD558),saving_model!$F$15),0)</f>
        <v>0</v>
      </c>
      <c r="AN558" s="16">
        <f t="shared" si="445"/>
        <v>0</v>
      </c>
      <c r="AO558" s="16">
        <f t="shared" si="479"/>
        <v>0</v>
      </c>
      <c r="AP558" s="16">
        <f t="shared" si="446"/>
        <v>0</v>
      </c>
      <c r="AQ558" s="16">
        <f t="shared" si="471"/>
        <v>0</v>
      </c>
      <c r="AR558" s="16">
        <f t="shared" si="472"/>
        <v>0</v>
      </c>
      <c r="AS558" s="15">
        <f t="shared" si="447"/>
        <v>0</v>
      </c>
      <c r="AT558" s="24">
        <f t="shared" si="448"/>
        <v>0</v>
      </c>
      <c r="AU558" s="15">
        <f t="shared" si="473"/>
        <v>0</v>
      </c>
      <c r="AV558" s="22">
        <f>return!Q542</f>
        <v>-4.4631778163579661E-3</v>
      </c>
      <c r="AW558" s="7">
        <f t="shared" si="449"/>
        <v>1.5596292167519901</v>
      </c>
      <c r="AX558" s="7"/>
      <c r="AY558">
        <f t="shared" si="474"/>
        <v>0</v>
      </c>
      <c r="AZ558">
        <f t="shared" si="450"/>
        <v>0</v>
      </c>
      <c r="BA558">
        <f t="shared" si="451"/>
        <v>0</v>
      </c>
      <c r="BB558">
        <f t="shared" si="475"/>
        <v>0</v>
      </c>
      <c r="BD558">
        <f t="shared" si="452"/>
        <v>44</v>
      </c>
      <c r="BE558">
        <f t="shared" si="453"/>
        <v>5</v>
      </c>
      <c r="BF558">
        <f t="shared" si="476"/>
        <v>2.8260493066567527E-4</v>
      </c>
      <c r="BG558">
        <f>VLOOKUP(MIN(120,BH558),mortality!$B$4:$H$106,saving_model!BE558+2,FALSE)</f>
        <v>3.3859930042282036E-3</v>
      </c>
      <c r="BH558">
        <f t="shared" si="454"/>
        <v>64</v>
      </c>
      <c r="BI558" s="8">
        <f t="shared" si="477"/>
        <v>1.6821425527395739E-3</v>
      </c>
      <c r="BJ558" s="6">
        <f>VLOOKUP(saving_model!BD558,lapse!$B$4:$C$134,2,FALSE)</f>
        <v>0.02</v>
      </c>
      <c r="BL558">
        <f>discount_curve!K543</f>
        <v>0.58333814370796211</v>
      </c>
    </row>
    <row r="559" spans="1:64" x14ac:dyDescent="0.55000000000000004">
      <c r="A559">
        <f t="shared" si="478"/>
        <v>537</v>
      </c>
      <c r="B559" s="16">
        <f t="shared" ca="1" si="455"/>
        <v>0</v>
      </c>
      <c r="C559" s="16">
        <f t="shared" si="431"/>
        <v>0</v>
      </c>
      <c r="D559">
        <f t="shared" si="456"/>
        <v>0</v>
      </c>
      <c r="E559">
        <f t="shared" ca="1" si="457"/>
        <v>0</v>
      </c>
      <c r="F559" s="19">
        <f t="shared" si="458"/>
        <v>0</v>
      </c>
      <c r="G559">
        <f t="shared" si="432"/>
        <v>0</v>
      </c>
      <c r="H559">
        <f t="shared" si="433"/>
        <v>0</v>
      </c>
      <c r="I559" s="16">
        <f t="shared" si="459"/>
        <v>0</v>
      </c>
      <c r="J559" s="19">
        <f t="shared" si="460"/>
        <v>0</v>
      </c>
      <c r="K559" s="19"/>
      <c r="L559" s="16">
        <f t="shared" si="434"/>
        <v>0</v>
      </c>
      <c r="M559" s="16">
        <f t="shared" ca="1" si="435"/>
        <v>0</v>
      </c>
      <c r="N559" s="16">
        <f t="shared" si="436"/>
        <v>0</v>
      </c>
      <c r="O559" s="16">
        <f t="shared" si="429"/>
        <v>0</v>
      </c>
      <c r="P559" s="16">
        <f t="shared" si="430"/>
        <v>0</v>
      </c>
      <c r="Q559" s="16">
        <f t="shared" ca="1" si="437"/>
        <v>0</v>
      </c>
      <c r="R559">
        <f t="shared" si="438"/>
        <v>0</v>
      </c>
      <c r="S559" s="16">
        <f t="shared" si="439"/>
        <v>0</v>
      </c>
      <c r="T559" s="21">
        <f t="shared" si="440"/>
        <v>0</v>
      </c>
      <c r="U559" s="16">
        <f t="shared" ca="1" si="441"/>
        <v>0</v>
      </c>
      <c r="V559" s="21">
        <f t="shared" ca="1" si="442"/>
        <v>0</v>
      </c>
      <c r="W559" s="16"/>
      <c r="X559" s="16">
        <f t="shared" si="461"/>
        <v>0</v>
      </c>
      <c r="Y559" s="16">
        <f t="shared" si="428"/>
        <v>0</v>
      </c>
      <c r="Z559" s="19">
        <f t="shared" si="443"/>
        <v>0</v>
      </c>
      <c r="AA559" s="15">
        <f t="shared" si="462"/>
        <v>0</v>
      </c>
      <c r="AB559" s="15">
        <f t="shared" si="463"/>
        <v>0</v>
      </c>
      <c r="AC559" s="15">
        <f t="shared" si="464"/>
        <v>0</v>
      </c>
      <c r="AD559" s="15">
        <f t="shared" si="465"/>
        <v>0</v>
      </c>
      <c r="AE559" s="15">
        <f t="shared" si="466"/>
        <v>0</v>
      </c>
      <c r="AF559" s="19">
        <f t="shared" si="467"/>
        <v>0</v>
      </c>
      <c r="AG559" s="20">
        <f t="shared" si="468"/>
        <v>0</v>
      </c>
      <c r="AH559" s="20"/>
      <c r="AI559" s="16">
        <f t="shared" si="444"/>
        <v>0</v>
      </c>
      <c r="AJ559" s="16">
        <f t="shared" si="480"/>
        <v>0</v>
      </c>
      <c r="AK559" s="16">
        <f t="shared" si="469"/>
        <v>0</v>
      </c>
      <c r="AL559" s="16">
        <f t="shared" ca="1" si="470"/>
        <v>0</v>
      </c>
      <c r="AM559" s="17">
        <f ca="1">IF($F$13,OFFSET(product_specs!$I$5,MIN(10,saving_model!BD559),saving_model!$F$15),0)</f>
        <v>0</v>
      </c>
      <c r="AN559" s="16">
        <f t="shared" si="445"/>
        <v>0</v>
      </c>
      <c r="AO559" s="16">
        <f t="shared" si="479"/>
        <v>0</v>
      </c>
      <c r="AP559" s="16">
        <f t="shared" si="446"/>
        <v>0</v>
      </c>
      <c r="AQ559" s="16">
        <f t="shared" si="471"/>
        <v>0</v>
      </c>
      <c r="AR559" s="16">
        <f t="shared" si="472"/>
        <v>0</v>
      </c>
      <c r="AS559" s="15">
        <f t="shared" si="447"/>
        <v>0</v>
      </c>
      <c r="AT559" s="24">
        <f t="shared" si="448"/>
        <v>0</v>
      </c>
      <c r="AU559" s="15">
        <f t="shared" si="473"/>
        <v>0</v>
      </c>
      <c r="AV559" s="22">
        <f>return!Q543</f>
        <v>4.2140249793549689E-3</v>
      </c>
      <c r="AW559" s="7">
        <f t="shared" si="449"/>
        <v>1.5609229886315337</v>
      </c>
      <c r="AX559" s="7"/>
      <c r="AY559">
        <f t="shared" si="474"/>
        <v>0</v>
      </c>
      <c r="AZ559">
        <f t="shared" si="450"/>
        <v>0</v>
      </c>
      <c r="BA559">
        <f t="shared" si="451"/>
        <v>0</v>
      </c>
      <c r="BB559">
        <f t="shared" si="475"/>
        <v>0</v>
      </c>
      <c r="BD559">
        <f t="shared" si="452"/>
        <v>44</v>
      </c>
      <c r="BE559">
        <f t="shared" si="453"/>
        <v>5</v>
      </c>
      <c r="BF559">
        <f t="shared" si="476"/>
        <v>2.8260493066567527E-4</v>
      </c>
      <c r="BG559">
        <f>VLOOKUP(MIN(120,BH559),mortality!$B$4:$H$106,saving_model!BE559+2,FALSE)</f>
        <v>3.3859930042282036E-3</v>
      </c>
      <c r="BH559">
        <f t="shared" si="454"/>
        <v>64</v>
      </c>
      <c r="BI559" s="8">
        <f t="shared" si="477"/>
        <v>1.6821425527395739E-3</v>
      </c>
      <c r="BJ559" s="6">
        <f>VLOOKUP(saving_model!BD559,lapse!$B$4:$C$134,2,FALSE)</f>
        <v>0.02</v>
      </c>
      <c r="BL559">
        <f>discount_curve!K544</f>
        <v>0.58275184822636084</v>
      </c>
    </row>
    <row r="560" spans="1:64" x14ac:dyDescent="0.55000000000000004">
      <c r="A560">
        <f t="shared" si="478"/>
        <v>538</v>
      </c>
      <c r="B560" s="16">
        <f t="shared" ca="1" si="455"/>
        <v>0</v>
      </c>
      <c r="C560" s="16">
        <f t="shared" si="431"/>
        <v>0</v>
      </c>
      <c r="D560">
        <f t="shared" si="456"/>
        <v>0</v>
      </c>
      <c r="E560">
        <f t="shared" ca="1" si="457"/>
        <v>0</v>
      </c>
      <c r="F560" s="19">
        <f t="shared" si="458"/>
        <v>0</v>
      </c>
      <c r="G560">
        <f t="shared" si="432"/>
        <v>0</v>
      </c>
      <c r="H560">
        <f t="shared" si="433"/>
        <v>0</v>
      </c>
      <c r="I560" s="16">
        <f t="shared" si="459"/>
        <v>0</v>
      </c>
      <c r="J560" s="19">
        <f t="shared" si="460"/>
        <v>0</v>
      </c>
      <c r="K560" s="19"/>
      <c r="L560" s="16">
        <f t="shared" si="434"/>
        <v>0</v>
      </c>
      <c r="M560" s="16">
        <f t="shared" ca="1" si="435"/>
        <v>0</v>
      </c>
      <c r="N560" s="16">
        <f t="shared" si="436"/>
        <v>0</v>
      </c>
      <c r="O560" s="16">
        <f t="shared" si="429"/>
        <v>0</v>
      </c>
      <c r="P560" s="16">
        <f t="shared" si="430"/>
        <v>0</v>
      </c>
      <c r="Q560" s="16">
        <f t="shared" ca="1" si="437"/>
        <v>0</v>
      </c>
      <c r="R560">
        <f t="shared" si="438"/>
        <v>0</v>
      </c>
      <c r="S560" s="16">
        <f t="shared" si="439"/>
        <v>0</v>
      </c>
      <c r="T560" s="21">
        <f t="shared" si="440"/>
        <v>0</v>
      </c>
      <c r="U560" s="16">
        <f t="shared" ca="1" si="441"/>
        <v>0</v>
      </c>
      <c r="V560" s="21">
        <f t="shared" ca="1" si="442"/>
        <v>0</v>
      </c>
      <c r="W560" s="16"/>
      <c r="X560" s="16">
        <f t="shared" si="461"/>
        <v>0</v>
      </c>
      <c r="Y560" s="16">
        <f t="shared" si="428"/>
        <v>0</v>
      </c>
      <c r="Z560" s="19">
        <f t="shared" si="443"/>
        <v>0</v>
      </c>
      <c r="AA560" s="15">
        <f t="shared" si="462"/>
        <v>0</v>
      </c>
      <c r="AB560" s="15">
        <f t="shared" si="463"/>
        <v>0</v>
      </c>
      <c r="AC560" s="15">
        <f t="shared" si="464"/>
        <v>0</v>
      </c>
      <c r="AD560" s="15">
        <f t="shared" si="465"/>
        <v>0</v>
      </c>
      <c r="AE560" s="15">
        <f t="shared" si="466"/>
        <v>0</v>
      </c>
      <c r="AF560" s="19">
        <f t="shared" si="467"/>
        <v>0</v>
      </c>
      <c r="AG560" s="20">
        <f t="shared" si="468"/>
        <v>0</v>
      </c>
      <c r="AH560" s="20"/>
      <c r="AI560" s="16">
        <f t="shared" si="444"/>
        <v>0</v>
      </c>
      <c r="AJ560" s="16">
        <f t="shared" si="480"/>
        <v>0</v>
      </c>
      <c r="AK560" s="16">
        <f t="shared" si="469"/>
        <v>0</v>
      </c>
      <c r="AL560" s="16">
        <f t="shared" ca="1" si="470"/>
        <v>0</v>
      </c>
      <c r="AM560" s="17">
        <f ca="1">IF($F$13,OFFSET(product_specs!$I$5,MIN(10,saving_model!BD560),saving_model!$F$15),0)</f>
        <v>0</v>
      </c>
      <c r="AN560" s="16">
        <f t="shared" si="445"/>
        <v>0</v>
      </c>
      <c r="AO560" s="16">
        <f t="shared" si="479"/>
        <v>0</v>
      </c>
      <c r="AP560" s="16">
        <f t="shared" si="446"/>
        <v>0</v>
      </c>
      <c r="AQ560" s="16">
        <f t="shared" si="471"/>
        <v>0</v>
      </c>
      <c r="AR560" s="16">
        <f t="shared" si="472"/>
        <v>0</v>
      </c>
      <c r="AS560" s="15">
        <f t="shared" si="447"/>
        <v>0</v>
      </c>
      <c r="AT560" s="24">
        <f t="shared" si="448"/>
        <v>0</v>
      </c>
      <c r="AU560" s="15">
        <f t="shared" si="473"/>
        <v>0</v>
      </c>
      <c r="AV560" s="22">
        <f>return!Q544</f>
        <v>7.4055035118354429E-3</v>
      </c>
      <c r="AW560" s="7">
        <f t="shared" si="449"/>
        <v>1.5622178337441626</v>
      </c>
      <c r="AX560" s="7"/>
      <c r="AY560">
        <f t="shared" si="474"/>
        <v>0</v>
      </c>
      <c r="AZ560">
        <f t="shared" si="450"/>
        <v>0</v>
      </c>
      <c r="BA560">
        <f t="shared" si="451"/>
        <v>0</v>
      </c>
      <c r="BB560">
        <f t="shared" si="475"/>
        <v>0</v>
      </c>
      <c r="BD560">
        <f t="shared" si="452"/>
        <v>44</v>
      </c>
      <c r="BE560">
        <f t="shared" si="453"/>
        <v>5</v>
      </c>
      <c r="BF560">
        <f t="shared" si="476"/>
        <v>2.8260493066567527E-4</v>
      </c>
      <c r="BG560">
        <f>VLOOKUP(MIN(120,BH560),mortality!$B$4:$H$106,saving_model!BE560+2,FALSE)</f>
        <v>3.3859930042282036E-3</v>
      </c>
      <c r="BH560">
        <f t="shared" si="454"/>
        <v>64</v>
      </c>
      <c r="BI560" s="8">
        <f t="shared" si="477"/>
        <v>1.6821425527395739E-3</v>
      </c>
      <c r="BJ560" s="6">
        <f>VLOOKUP(saving_model!BD560,lapse!$B$4:$C$134,2,FALSE)</f>
        <v>0.02</v>
      </c>
      <c r="BL560">
        <f>discount_curve!K545</f>
        <v>0.582166142012572</v>
      </c>
    </row>
    <row r="561" spans="1:64" x14ac:dyDescent="0.55000000000000004">
      <c r="A561">
        <f t="shared" si="478"/>
        <v>539</v>
      </c>
      <c r="B561" s="16">
        <f t="shared" ca="1" si="455"/>
        <v>0</v>
      </c>
      <c r="C561" s="16">
        <f t="shared" si="431"/>
        <v>0</v>
      </c>
      <c r="D561">
        <f t="shared" si="456"/>
        <v>0</v>
      </c>
      <c r="E561">
        <f t="shared" ca="1" si="457"/>
        <v>0</v>
      </c>
      <c r="F561" s="19">
        <f t="shared" si="458"/>
        <v>0</v>
      </c>
      <c r="G561">
        <f t="shared" si="432"/>
        <v>0</v>
      </c>
      <c r="H561">
        <f t="shared" si="433"/>
        <v>0</v>
      </c>
      <c r="I561" s="16">
        <f t="shared" si="459"/>
        <v>0</v>
      </c>
      <c r="J561" s="19">
        <f t="shared" si="460"/>
        <v>0</v>
      </c>
      <c r="K561" s="19"/>
      <c r="L561" s="16">
        <f t="shared" si="434"/>
        <v>0</v>
      </c>
      <c r="M561" s="16">
        <f t="shared" ca="1" si="435"/>
        <v>0</v>
      </c>
      <c r="N561" s="16">
        <f t="shared" si="436"/>
        <v>0</v>
      </c>
      <c r="O561" s="16">
        <f t="shared" si="429"/>
        <v>0</v>
      </c>
      <c r="P561" s="16">
        <f t="shared" si="430"/>
        <v>0</v>
      </c>
      <c r="Q561" s="16">
        <f t="shared" ca="1" si="437"/>
        <v>0</v>
      </c>
      <c r="R561">
        <f t="shared" si="438"/>
        <v>0</v>
      </c>
      <c r="S561" s="16">
        <f t="shared" si="439"/>
        <v>0</v>
      </c>
      <c r="T561" s="21">
        <f t="shared" si="440"/>
        <v>0</v>
      </c>
      <c r="U561" s="16">
        <f t="shared" ca="1" si="441"/>
        <v>0</v>
      </c>
      <c r="V561" s="21">
        <f t="shared" ca="1" si="442"/>
        <v>0</v>
      </c>
      <c r="W561" s="16"/>
      <c r="X561" s="16">
        <f t="shared" si="461"/>
        <v>0</v>
      </c>
      <c r="Y561" s="16">
        <f t="shared" si="428"/>
        <v>0</v>
      </c>
      <c r="Z561" s="19">
        <f t="shared" si="443"/>
        <v>0</v>
      </c>
      <c r="AA561" s="15">
        <f t="shared" si="462"/>
        <v>0</v>
      </c>
      <c r="AB561" s="15">
        <f t="shared" si="463"/>
        <v>0</v>
      </c>
      <c r="AC561" s="15">
        <f t="shared" si="464"/>
        <v>0</v>
      </c>
      <c r="AD561" s="15">
        <f t="shared" si="465"/>
        <v>0</v>
      </c>
      <c r="AE561" s="15">
        <f t="shared" si="466"/>
        <v>0</v>
      </c>
      <c r="AF561" s="19">
        <f t="shared" si="467"/>
        <v>0</v>
      </c>
      <c r="AG561" s="20">
        <f t="shared" si="468"/>
        <v>0</v>
      </c>
      <c r="AH561" s="20"/>
      <c r="AI561" s="16">
        <f t="shared" si="444"/>
        <v>0</v>
      </c>
      <c r="AJ561" s="16">
        <f t="shared" si="480"/>
        <v>0</v>
      </c>
      <c r="AK561" s="16">
        <f t="shared" si="469"/>
        <v>0</v>
      </c>
      <c r="AL561" s="16">
        <f t="shared" ca="1" si="470"/>
        <v>0</v>
      </c>
      <c r="AM561" s="17">
        <f ca="1">IF($F$13,OFFSET(product_specs!$I$5,MIN(10,saving_model!BD561),saving_model!$F$15),0)</f>
        <v>0</v>
      </c>
      <c r="AN561" s="16">
        <f t="shared" si="445"/>
        <v>0</v>
      </c>
      <c r="AO561" s="16">
        <f t="shared" si="479"/>
        <v>0</v>
      </c>
      <c r="AP561" s="16">
        <f t="shared" si="446"/>
        <v>0</v>
      </c>
      <c r="AQ561" s="16">
        <f t="shared" si="471"/>
        <v>0</v>
      </c>
      <c r="AR561" s="16">
        <f t="shared" si="472"/>
        <v>0</v>
      </c>
      <c r="AS561" s="15">
        <f t="shared" si="447"/>
        <v>0</v>
      </c>
      <c r="AT561" s="24">
        <f t="shared" si="448"/>
        <v>0</v>
      </c>
      <c r="AU561" s="15">
        <f t="shared" si="473"/>
        <v>0</v>
      </c>
      <c r="AV561" s="22">
        <f>return!Q545</f>
        <v>-1.185099761721109E-2</v>
      </c>
      <c r="AW561" s="7">
        <f t="shared" si="449"/>
        <v>1.5635137529801646</v>
      </c>
      <c r="AX561" s="7"/>
      <c r="AY561">
        <f t="shared" si="474"/>
        <v>0</v>
      </c>
      <c r="AZ561">
        <f t="shared" si="450"/>
        <v>0</v>
      </c>
      <c r="BA561">
        <f t="shared" si="451"/>
        <v>0</v>
      </c>
      <c r="BB561">
        <f t="shared" si="475"/>
        <v>0</v>
      </c>
      <c r="BD561">
        <f t="shared" si="452"/>
        <v>44</v>
      </c>
      <c r="BE561">
        <f t="shared" si="453"/>
        <v>5</v>
      </c>
      <c r="BF561">
        <f t="shared" si="476"/>
        <v>2.8260493066567527E-4</v>
      </c>
      <c r="BG561">
        <f>VLOOKUP(MIN(120,BH561),mortality!$B$4:$H$106,saving_model!BE561+2,FALSE)</f>
        <v>3.3859930042282036E-3</v>
      </c>
      <c r="BH561">
        <f t="shared" si="454"/>
        <v>64</v>
      </c>
      <c r="BI561" s="8">
        <f t="shared" si="477"/>
        <v>1.6821425527395739E-3</v>
      </c>
      <c r="BJ561" s="6">
        <f>VLOOKUP(saving_model!BD561,lapse!$B$4:$C$134,2,FALSE)</f>
        <v>0.02</v>
      </c>
      <c r="BL561">
        <f>discount_curve!K546</f>
        <v>0.5815810244743399</v>
      </c>
    </row>
    <row r="562" spans="1:64" x14ac:dyDescent="0.55000000000000004">
      <c r="A562">
        <f t="shared" si="478"/>
        <v>540</v>
      </c>
      <c r="B562" s="16">
        <f t="shared" ca="1" si="455"/>
        <v>0</v>
      </c>
      <c r="C562" s="16">
        <f t="shared" si="431"/>
        <v>0</v>
      </c>
      <c r="D562">
        <f t="shared" si="456"/>
        <v>0</v>
      </c>
      <c r="E562">
        <f t="shared" ca="1" si="457"/>
        <v>0</v>
      </c>
      <c r="F562" s="19">
        <f t="shared" si="458"/>
        <v>0</v>
      </c>
      <c r="G562">
        <f t="shared" si="432"/>
        <v>0</v>
      </c>
      <c r="H562">
        <f t="shared" si="433"/>
        <v>0</v>
      </c>
      <c r="I562" s="16">
        <f t="shared" si="459"/>
        <v>0</v>
      </c>
      <c r="J562" s="19">
        <f t="shared" si="460"/>
        <v>0</v>
      </c>
      <c r="K562" s="19"/>
      <c r="L562" s="16">
        <f t="shared" si="434"/>
        <v>0</v>
      </c>
      <c r="M562" s="16">
        <f t="shared" ca="1" si="435"/>
        <v>0</v>
      </c>
      <c r="N562" s="16">
        <f t="shared" si="436"/>
        <v>0</v>
      </c>
      <c r="O562" s="16">
        <f t="shared" si="429"/>
        <v>0</v>
      </c>
      <c r="P562" s="16">
        <f t="shared" si="430"/>
        <v>0</v>
      </c>
      <c r="Q562" s="16">
        <f t="shared" ca="1" si="437"/>
        <v>0</v>
      </c>
      <c r="R562">
        <f t="shared" si="438"/>
        <v>0</v>
      </c>
      <c r="S562" s="16">
        <f t="shared" si="439"/>
        <v>0</v>
      </c>
      <c r="T562" s="21">
        <f t="shared" si="440"/>
        <v>0</v>
      </c>
      <c r="U562" s="16">
        <f t="shared" ca="1" si="441"/>
        <v>0</v>
      </c>
      <c r="V562" s="21">
        <f t="shared" ca="1" si="442"/>
        <v>0</v>
      </c>
      <c r="W562" s="16"/>
      <c r="X562" s="16">
        <f t="shared" si="461"/>
        <v>0</v>
      </c>
      <c r="Y562" s="16">
        <f t="shared" si="428"/>
        <v>0</v>
      </c>
      <c r="Z562" s="19">
        <f t="shared" si="443"/>
        <v>0</v>
      </c>
      <c r="AA562" s="15">
        <f t="shared" si="462"/>
        <v>0</v>
      </c>
      <c r="AB562" s="15">
        <f t="shared" si="463"/>
        <v>0</v>
      </c>
      <c r="AC562" s="15">
        <f t="shared" si="464"/>
        <v>0</v>
      </c>
      <c r="AD562" s="15">
        <f t="shared" si="465"/>
        <v>0</v>
      </c>
      <c r="AE562" s="15">
        <f t="shared" si="466"/>
        <v>0</v>
      </c>
      <c r="AF562" s="19">
        <f t="shared" si="467"/>
        <v>0</v>
      </c>
      <c r="AG562" s="20">
        <f t="shared" si="468"/>
        <v>0</v>
      </c>
      <c r="AH562" s="20"/>
      <c r="AI562" s="16">
        <f t="shared" si="444"/>
        <v>0</v>
      </c>
      <c r="AJ562" s="16">
        <f t="shared" si="480"/>
        <v>0</v>
      </c>
      <c r="AK562" s="16">
        <f t="shared" si="469"/>
        <v>0</v>
      </c>
      <c r="AL562" s="16">
        <f t="shared" ca="1" si="470"/>
        <v>0</v>
      </c>
      <c r="AM562" s="17">
        <f ca="1">IF($F$13,OFFSET(product_specs!$I$5,MIN(10,saving_model!BD562),saving_model!$F$15),0)</f>
        <v>0</v>
      </c>
      <c r="AN562" s="16">
        <f t="shared" si="445"/>
        <v>0</v>
      </c>
      <c r="AO562" s="16">
        <f t="shared" si="479"/>
        <v>0</v>
      </c>
      <c r="AP562" s="16">
        <f t="shared" si="446"/>
        <v>0</v>
      </c>
      <c r="AQ562" s="16">
        <f t="shared" si="471"/>
        <v>0</v>
      </c>
      <c r="AR562" s="16">
        <f t="shared" si="472"/>
        <v>0</v>
      </c>
      <c r="AS562" s="15">
        <f t="shared" si="447"/>
        <v>0</v>
      </c>
      <c r="AT562" s="24">
        <f t="shared" si="448"/>
        <v>0</v>
      </c>
      <c r="AU562" s="15">
        <f t="shared" si="473"/>
        <v>0</v>
      </c>
      <c r="AV562" s="22">
        <f>return!Q546</f>
        <v>-7.4195368014368102E-3</v>
      </c>
      <c r="AW562" s="7">
        <f t="shared" si="449"/>
        <v>1.5648107472305661</v>
      </c>
      <c r="AX562" s="7"/>
      <c r="AY562">
        <f t="shared" si="474"/>
        <v>0</v>
      </c>
      <c r="AZ562">
        <f t="shared" si="450"/>
        <v>0</v>
      </c>
      <c r="BA562">
        <f t="shared" si="451"/>
        <v>0</v>
      </c>
      <c r="BB562">
        <f t="shared" si="475"/>
        <v>0</v>
      </c>
      <c r="BD562">
        <f t="shared" si="452"/>
        <v>45</v>
      </c>
      <c r="BE562">
        <f t="shared" si="453"/>
        <v>5</v>
      </c>
      <c r="BF562">
        <f t="shared" si="476"/>
        <v>3.0668144955880994E-4</v>
      </c>
      <c r="BG562">
        <f>VLOOKUP(MIN(120,BH562),mortality!$B$4:$H$106,saving_model!BE562+2,FALSE)</f>
        <v>3.673976204352814E-3</v>
      </c>
      <c r="BH562">
        <f t="shared" si="454"/>
        <v>65</v>
      </c>
      <c r="BI562" s="8">
        <f t="shared" si="477"/>
        <v>1.6821425527395739E-3</v>
      </c>
      <c r="BJ562" s="6">
        <f>VLOOKUP(saving_model!BD562,lapse!$B$4:$C$134,2,FALSE)</f>
        <v>0.02</v>
      </c>
      <c r="BL562">
        <f>discount_curve!K547</f>
        <v>0.58384504733847198</v>
      </c>
    </row>
    <row r="563" spans="1:64" x14ac:dyDescent="0.55000000000000004">
      <c r="A563">
        <f t="shared" si="478"/>
        <v>541</v>
      </c>
      <c r="B563" s="16">
        <f t="shared" ca="1" si="455"/>
        <v>0</v>
      </c>
      <c r="C563" s="16">
        <f t="shared" si="431"/>
        <v>0</v>
      </c>
      <c r="D563">
        <f t="shared" si="456"/>
        <v>0</v>
      </c>
      <c r="E563">
        <f t="shared" ca="1" si="457"/>
        <v>0</v>
      </c>
      <c r="F563" s="19">
        <f t="shared" si="458"/>
        <v>0</v>
      </c>
      <c r="G563">
        <f t="shared" si="432"/>
        <v>0</v>
      </c>
      <c r="H563">
        <f t="shared" si="433"/>
        <v>0</v>
      </c>
      <c r="I563" s="16">
        <f t="shared" si="459"/>
        <v>0</v>
      </c>
      <c r="J563" s="19">
        <f t="shared" si="460"/>
        <v>0</v>
      </c>
      <c r="K563" s="19"/>
      <c r="L563" s="16">
        <f t="shared" si="434"/>
        <v>0</v>
      </c>
      <c r="M563" s="16">
        <f t="shared" ca="1" si="435"/>
        <v>0</v>
      </c>
      <c r="N563" s="16">
        <f t="shared" si="436"/>
        <v>0</v>
      </c>
      <c r="O563" s="16">
        <f t="shared" si="429"/>
        <v>0</v>
      </c>
      <c r="P563" s="16">
        <f t="shared" si="430"/>
        <v>0</v>
      </c>
      <c r="Q563" s="16">
        <f t="shared" ca="1" si="437"/>
        <v>0</v>
      </c>
      <c r="R563">
        <f t="shared" si="438"/>
        <v>0</v>
      </c>
      <c r="S563" s="16">
        <f t="shared" si="439"/>
        <v>0</v>
      </c>
      <c r="T563" s="21">
        <f t="shared" si="440"/>
        <v>0</v>
      </c>
      <c r="U563" s="16">
        <f t="shared" ca="1" si="441"/>
        <v>0</v>
      </c>
      <c r="V563" s="21">
        <f t="shared" ca="1" si="442"/>
        <v>0</v>
      </c>
      <c r="W563" s="16"/>
      <c r="X563" s="16">
        <f t="shared" si="461"/>
        <v>0</v>
      </c>
      <c r="Y563" s="16">
        <f t="shared" si="428"/>
        <v>0</v>
      </c>
      <c r="Z563" s="19">
        <f t="shared" si="443"/>
        <v>0</v>
      </c>
      <c r="AA563" s="15">
        <f t="shared" si="462"/>
        <v>0</v>
      </c>
      <c r="AB563" s="15">
        <f t="shared" si="463"/>
        <v>0</v>
      </c>
      <c r="AC563" s="15">
        <f t="shared" si="464"/>
        <v>0</v>
      </c>
      <c r="AD563" s="15">
        <f t="shared" si="465"/>
        <v>0</v>
      </c>
      <c r="AE563" s="15">
        <f t="shared" si="466"/>
        <v>0</v>
      </c>
      <c r="AF563" s="19">
        <f t="shared" si="467"/>
        <v>0</v>
      </c>
      <c r="AG563" s="20">
        <f t="shared" si="468"/>
        <v>0</v>
      </c>
      <c r="AH563" s="20"/>
      <c r="AI563" s="16">
        <f t="shared" si="444"/>
        <v>0</v>
      </c>
      <c r="AJ563" s="16">
        <f t="shared" si="480"/>
        <v>0</v>
      </c>
      <c r="AK563" s="16">
        <f t="shared" si="469"/>
        <v>0</v>
      </c>
      <c r="AL563" s="16">
        <f t="shared" ca="1" si="470"/>
        <v>0</v>
      </c>
      <c r="AM563" s="17">
        <f ca="1">IF($F$13,OFFSET(product_specs!$I$5,MIN(10,saving_model!BD563),saving_model!$F$15),0)</f>
        <v>0</v>
      </c>
      <c r="AN563" s="16">
        <f t="shared" si="445"/>
        <v>0</v>
      </c>
      <c r="AO563" s="16">
        <f t="shared" si="479"/>
        <v>0</v>
      </c>
      <c r="AP563" s="16">
        <f t="shared" si="446"/>
        <v>0</v>
      </c>
      <c r="AQ563" s="16">
        <f t="shared" si="471"/>
        <v>0</v>
      </c>
      <c r="AR563" s="16">
        <f t="shared" si="472"/>
        <v>0</v>
      </c>
      <c r="AS563" s="15">
        <f t="shared" si="447"/>
        <v>0</v>
      </c>
      <c r="AT563" s="24">
        <f t="shared" si="448"/>
        <v>0</v>
      </c>
      <c r="AU563" s="15">
        <f t="shared" si="473"/>
        <v>0</v>
      </c>
      <c r="AV563" s="22">
        <f>return!Q547</f>
        <v>-3.7673492045020573E-3</v>
      </c>
      <c r="AW563" s="7">
        <f t="shared" si="449"/>
        <v>1.5661088173871325</v>
      </c>
      <c r="AX563" s="7"/>
      <c r="AY563">
        <f t="shared" si="474"/>
        <v>0</v>
      </c>
      <c r="AZ563">
        <f t="shared" si="450"/>
        <v>0</v>
      </c>
      <c r="BA563">
        <f t="shared" si="451"/>
        <v>0</v>
      </c>
      <c r="BB563">
        <f t="shared" si="475"/>
        <v>0</v>
      </c>
      <c r="BD563">
        <f t="shared" si="452"/>
        <v>45</v>
      </c>
      <c r="BE563">
        <f t="shared" si="453"/>
        <v>5</v>
      </c>
      <c r="BF563">
        <f t="shared" si="476"/>
        <v>3.0668144955880994E-4</v>
      </c>
      <c r="BG563">
        <f>VLOOKUP(MIN(120,BH563),mortality!$B$4:$H$106,saving_model!BE563+2,FALSE)</f>
        <v>3.673976204352814E-3</v>
      </c>
      <c r="BH563">
        <f t="shared" si="454"/>
        <v>65</v>
      </c>
      <c r="BI563" s="8">
        <f t="shared" si="477"/>
        <v>1.6821425527395739E-3</v>
      </c>
      <c r="BJ563" s="6">
        <f>VLOOKUP(saving_model!BD563,lapse!$B$4:$C$134,2,FALSE)</f>
        <v>0.02</v>
      </c>
      <c r="BL563">
        <f>discount_curve!K548</f>
        <v>0.58326352509987855</v>
      </c>
    </row>
    <row r="564" spans="1:64" x14ac:dyDescent="0.55000000000000004">
      <c r="A564">
        <f t="shared" si="478"/>
        <v>542</v>
      </c>
      <c r="B564" s="16">
        <f t="shared" ca="1" si="455"/>
        <v>0</v>
      </c>
      <c r="C564" s="16">
        <f t="shared" si="431"/>
        <v>0</v>
      </c>
      <c r="D564">
        <f t="shared" si="456"/>
        <v>0</v>
      </c>
      <c r="E564">
        <f t="shared" ca="1" si="457"/>
        <v>0</v>
      </c>
      <c r="F564" s="19">
        <f t="shared" si="458"/>
        <v>0</v>
      </c>
      <c r="G564">
        <f t="shared" si="432"/>
        <v>0</v>
      </c>
      <c r="H564">
        <f t="shared" si="433"/>
        <v>0</v>
      </c>
      <c r="I564" s="16">
        <f t="shared" si="459"/>
        <v>0</v>
      </c>
      <c r="J564" s="19">
        <f t="shared" si="460"/>
        <v>0</v>
      </c>
      <c r="K564" s="19"/>
      <c r="L564" s="16">
        <f t="shared" si="434"/>
        <v>0</v>
      </c>
      <c r="M564" s="16">
        <f t="shared" ca="1" si="435"/>
        <v>0</v>
      </c>
      <c r="N564" s="16">
        <f t="shared" si="436"/>
        <v>0</v>
      </c>
      <c r="O564" s="16">
        <f t="shared" si="429"/>
        <v>0</v>
      </c>
      <c r="P564" s="16">
        <f t="shared" si="430"/>
        <v>0</v>
      </c>
      <c r="Q564" s="16">
        <f t="shared" ca="1" si="437"/>
        <v>0</v>
      </c>
      <c r="R564">
        <f t="shared" si="438"/>
        <v>0</v>
      </c>
      <c r="S564" s="16">
        <f t="shared" si="439"/>
        <v>0</v>
      </c>
      <c r="T564" s="21">
        <f t="shared" si="440"/>
        <v>0</v>
      </c>
      <c r="U564" s="16">
        <f t="shared" ca="1" si="441"/>
        <v>0</v>
      </c>
      <c r="V564" s="21">
        <f t="shared" ca="1" si="442"/>
        <v>0</v>
      </c>
      <c r="W564" s="16"/>
      <c r="X564" s="16">
        <f t="shared" si="461"/>
        <v>0</v>
      </c>
      <c r="Y564" s="16">
        <f t="shared" si="428"/>
        <v>0</v>
      </c>
      <c r="Z564" s="19">
        <f t="shared" si="443"/>
        <v>0</v>
      </c>
      <c r="AA564" s="15">
        <f t="shared" si="462"/>
        <v>0</v>
      </c>
      <c r="AB564" s="15">
        <f t="shared" si="463"/>
        <v>0</v>
      </c>
      <c r="AC564" s="15">
        <f t="shared" si="464"/>
        <v>0</v>
      </c>
      <c r="AD564" s="15">
        <f t="shared" si="465"/>
        <v>0</v>
      </c>
      <c r="AE564" s="15">
        <f t="shared" si="466"/>
        <v>0</v>
      </c>
      <c r="AF564" s="19">
        <f t="shared" si="467"/>
        <v>0</v>
      </c>
      <c r="AG564" s="20">
        <f t="shared" si="468"/>
        <v>0</v>
      </c>
      <c r="AH564" s="20"/>
      <c r="AI564" s="16">
        <f t="shared" si="444"/>
        <v>0</v>
      </c>
      <c r="AJ564" s="16">
        <f t="shared" si="480"/>
        <v>0</v>
      </c>
      <c r="AK564" s="16">
        <f t="shared" si="469"/>
        <v>0</v>
      </c>
      <c r="AL564" s="16">
        <f t="shared" ca="1" si="470"/>
        <v>0</v>
      </c>
      <c r="AM564" s="17">
        <f ca="1">IF($F$13,OFFSET(product_specs!$I$5,MIN(10,saving_model!BD564),saving_model!$F$15),0)</f>
        <v>0</v>
      </c>
      <c r="AN564" s="16">
        <f t="shared" si="445"/>
        <v>0</v>
      </c>
      <c r="AO564" s="16">
        <f t="shared" si="479"/>
        <v>0</v>
      </c>
      <c r="AP564" s="16">
        <f t="shared" si="446"/>
        <v>0</v>
      </c>
      <c r="AQ564" s="16">
        <f t="shared" si="471"/>
        <v>0</v>
      </c>
      <c r="AR564" s="16">
        <f t="shared" si="472"/>
        <v>0</v>
      </c>
      <c r="AS564" s="15">
        <f t="shared" si="447"/>
        <v>0</v>
      </c>
      <c r="AT564" s="24">
        <f t="shared" si="448"/>
        <v>0</v>
      </c>
      <c r="AU564" s="15">
        <f t="shared" si="473"/>
        <v>0</v>
      </c>
      <c r="AV564" s="22">
        <f>return!Q548</f>
        <v>1.2836869156082731E-2</v>
      </c>
      <c r="AW564" s="7">
        <f t="shared" si="449"/>
        <v>1.5674079643423686</v>
      </c>
      <c r="AX564" s="7"/>
      <c r="AY564">
        <f t="shared" si="474"/>
        <v>0</v>
      </c>
      <c r="AZ564">
        <f t="shared" si="450"/>
        <v>0</v>
      </c>
      <c r="BA564">
        <f t="shared" si="451"/>
        <v>0</v>
      </c>
      <c r="BB564">
        <f t="shared" si="475"/>
        <v>0</v>
      </c>
      <c r="BD564">
        <f t="shared" si="452"/>
        <v>45</v>
      </c>
      <c r="BE564">
        <f t="shared" si="453"/>
        <v>5</v>
      </c>
      <c r="BF564">
        <f t="shared" si="476"/>
        <v>3.0668144955880994E-4</v>
      </c>
      <c r="BG564">
        <f>VLOOKUP(MIN(120,BH564),mortality!$B$4:$H$106,saving_model!BE564+2,FALSE)</f>
        <v>3.673976204352814E-3</v>
      </c>
      <c r="BH564">
        <f t="shared" si="454"/>
        <v>65</v>
      </c>
      <c r="BI564" s="8">
        <f t="shared" si="477"/>
        <v>1.6821425527395739E-3</v>
      </c>
      <c r="BJ564" s="6">
        <f>VLOOKUP(saving_model!BD564,lapse!$B$4:$C$134,2,FALSE)</f>
        <v>0.02</v>
      </c>
      <c r="BL564">
        <f>discount_curve!K549</f>
        <v>0.58268258206995605</v>
      </c>
    </row>
    <row r="565" spans="1:64" x14ac:dyDescent="0.55000000000000004">
      <c r="A565">
        <f t="shared" si="478"/>
        <v>543</v>
      </c>
      <c r="B565" s="16">
        <f t="shared" ca="1" si="455"/>
        <v>0</v>
      </c>
      <c r="C565" s="16">
        <f t="shared" si="431"/>
        <v>0</v>
      </c>
      <c r="D565">
        <f t="shared" si="456"/>
        <v>0</v>
      </c>
      <c r="E565">
        <f t="shared" ca="1" si="457"/>
        <v>0</v>
      </c>
      <c r="F565" s="19">
        <f t="shared" si="458"/>
        <v>0</v>
      </c>
      <c r="G565">
        <f t="shared" si="432"/>
        <v>0</v>
      </c>
      <c r="H565">
        <f t="shared" si="433"/>
        <v>0</v>
      </c>
      <c r="I565" s="16">
        <f t="shared" si="459"/>
        <v>0</v>
      </c>
      <c r="J565" s="19">
        <f t="shared" si="460"/>
        <v>0</v>
      </c>
      <c r="K565" s="19"/>
      <c r="L565" s="16">
        <f t="shared" si="434"/>
        <v>0</v>
      </c>
      <c r="M565" s="16">
        <f t="shared" ca="1" si="435"/>
        <v>0</v>
      </c>
      <c r="N565" s="16">
        <f t="shared" si="436"/>
        <v>0</v>
      </c>
      <c r="O565" s="16">
        <f t="shared" si="429"/>
        <v>0</v>
      </c>
      <c r="P565" s="16">
        <f t="shared" si="430"/>
        <v>0</v>
      </c>
      <c r="Q565" s="16">
        <f t="shared" ca="1" si="437"/>
        <v>0</v>
      </c>
      <c r="R565">
        <f t="shared" si="438"/>
        <v>0</v>
      </c>
      <c r="S565" s="16">
        <f t="shared" si="439"/>
        <v>0</v>
      </c>
      <c r="T565" s="21">
        <f t="shared" si="440"/>
        <v>0</v>
      </c>
      <c r="U565" s="16">
        <f t="shared" ca="1" si="441"/>
        <v>0</v>
      </c>
      <c r="V565" s="21">
        <f t="shared" ca="1" si="442"/>
        <v>0</v>
      </c>
      <c r="W565" s="16"/>
      <c r="X565" s="16">
        <f t="shared" si="461"/>
        <v>0</v>
      </c>
      <c r="Y565" s="16">
        <f t="shared" si="428"/>
        <v>0</v>
      </c>
      <c r="Z565" s="19">
        <f t="shared" si="443"/>
        <v>0</v>
      </c>
      <c r="AA565" s="15">
        <f t="shared" si="462"/>
        <v>0</v>
      </c>
      <c r="AB565" s="15">
        <f t="shared" si="463"/>
        <v>0</v>
      </c>
      <c r="AC565" s="15">
        <f t="shared" si="464"/>
        <v>0</v>
      </c>
      <c r="AD565" s="15">
        <f t="shared" si="465"/>
        <v>0</v>
      </c>
      <c r="AE565" s="15">
        <f t="shared" si="466"/>
        <v>0</v>
      </c>
      <c r="AF565" s="19">
        <f t="shared" si="467"/>
        <v>0</v>
      </c>
      <c r="AG565" s="20">
        <f t="shared" si="468"/>
        <v>0</v>
      </c>
      <c r="AH565" s="20"/>
      <c r="AI565" s="16">
        <f t="shared" si="444"/>
        <v>0</v>
      </c>
      <c r="AJ565" s="16">
        <f t="shared" si="480"/>
        <v>0</v>
      </c>
      <c r="AK565" s="16">
        <f t="shared" si="469"/>
        <v>0</v>
      </c>
      <c r="AL565" s="16">
        <f t="shared" ca="1" si="470"/>
        <v>0</v>
      </c>
      <c r="AM565" s="17">
        <f ca="1">IF($F$13,OFFSET(product_specs!$I$5,MIN(10,saving_model!BD565),saving_model!$F$15),0)</f>
        <v>0</v>
      </c>
      <c r="AN565" s="16">
        <f t="shared" si="445"/>
        <v>0</v>
      </c>
      <c r="AO565" s="16">
        <f t="shared" si="479"/>
        <v>0</v>
      </c>
      <c r="AP565" s="16">
        <f t="shared" si="446"/>
        <v>0</v>
      </c>
      <c r="AQ565" s="16">
        <f t="shared" si="471"/>
        <v>0</v>
      </c>
      <c r="AR565" s="16">
        <f t="shared" si="472"/>
        <v>0</v>
      </c>
      <c r="AS565" s="15">
        <f t="shared" si="447"/>
        <v>0</v>
      </c>
      <c r="AT565" s="24">
        <f t="shared" si="448"/>
        <v>0</v>
      </c>
      <c r="AU565" s="15">
        <f t="shared" si="473"/>
        <v>0</v>
      </c>
      <c r="AV565" s="22">
        <f>return!Q549</f>
        <v>5.6583081190484386E-3</v>
      </c>
      <c r="AW565" s="7">
        <f t="shared" si="449"/>
        <v>1.5687081889895202</v>
      </c>
      <c r="AX565" s="7"/>
      <c r="AY565">
        <f t="shared" si="474"/>
        <v>0</v>
      </c>
      <c r="AZ565">
        <f t="shared" si="450"/>
        <v>0</v>
      </c>
      <c r="BA565">
        <f t="shared" si="451"/>
        <v>0</v>
      </c>
      <c r="BB565">
        <f t="shared" si="475"/>
        <v>0</v>
      </c>
      <c r="BD565">
        <f t="shared" si="452"/>
        <v>45</v>
      </c>
      <c r="BE565">
        <f t="shared" si="453"/>
        <v>5</v>
      </c>
      <c r="BF565">
        <f t="shared" si="476"/>
        <v>3.0668144955880994E-4</v>
      </c>
      <c r="BG565">
        <f>VLOOKUP(MIN(120,BH565),mortality!$B$4:$H$106,saving_model!BE565+2,FALSE)</f>
        <v>3.673976204352814E-3</v>
      </c>
      <c r="BH565">
        <f t="shared" si="454"/>
        <v>65</v>
      </c>
      <c r="BI565" s="8">
        <f t="shared" si="477"/>
        <v>1.6821425527395739E-3</v>
      </c>
      <c r="BJ565" s="6">
        <f>VLOOKUP(saving_model!BD565,lapse!$B$4:$C$134,2,FALSE)</f>
        <v>0.02</v>
      </c>
      <c r="BL565">
        <f>discount_curve!K550</f>
        <v>0.58210221767180037</v>
      </c>
    </row>
    <row r="566" spans="1:64" x14ac:dyDescent="0.55000000000000004">
      <c r="A566">
        <f t="shared" si="478"/>
        <v>544</v>
      </c>
      <c r="B566" s="16">
        <f t="shared" ca="1" si="455"/>
        <v>0</v>
      </c>
      <c r="C566" s="16">
        <f t="shared" si="431"/>
        <v>0</v>
      </c>
      <c r="D566">
        <f t="shared" si="456"/>
        <v>0</v>
      </c>
      <c r="E566">
        <f t="shared" ca="1" si="457"/>
        <v>0</v>
      </c>
      <c r="F566" s="19">
        <f t="shared" si="458"/>
        <v>0</v>
      </c>
      <c r="G566">
        <f t="shared" si="432"/>
        <v>0</v>
      </c>
      <c r="H566">
        <f t="shared" si="433"/>
        <v>0</v>
      </c>
      <c r="I566" s="16">
        <f t="shared" si="459"/>
        <v>0</v>
      </c>
      <c r="J566" s="19">
        <f t="shared" si="460"/>
        <v>0</v>
      </c>
      <c r="K566" s="19"/>
      <c r="L566" s="16">
        <f t="shared" si="434"/>
        <v>0</v>
      </c>
      <c r="M566" s="16">
        <f t="shared" ca="1" si="435"/>
        <v>0</v>
      </c>
      <c r="N566" s="16">
        <f t="shared" si="436"/>
        <v>0</v>
      </c>
      <c r="O566" s="16">
        <f t="shared" si="429"/>
        <v>0</v>
      </c>
      <c r="P566" s="16">
        <f t="shared" si="430"/>
        <v>0</v>
      </c>
      <c r="Q566" s="16">
        <f t="shared" ca="1" si="437"/>
        <v>0</v>
      </c>
      <c r="R566">
        <f t="shared" si="438"/>
        <v>0</v>
      </c>
      <c r="S566" s="16">
        <f t="shared" si="439"/>
        <v>0</v>
      </c>
      <c r="T566" s="21">
        <f t="shared" si="440"/>
        <v>0</v>
      </c>
      <c r="U566" s="16">
        <f t="shared" ca="1" si="441"/>
        <v>0</v>
      </c>
      <c r="V566" s="21">
        <f t="shared" ca="1" si="442"/>
        <v>0</v>
      </c>
      <c r="W566" s="16"/>
      <c r="X566" s="16">
        <f t="shared" si="461"/>
        <v>0</v>
      </c>
      <c r="Y566" s="16">
        <f t="shared" si="428"/>
        <v>0</v>
      </c>
      <c r="Z566" s="19">
        <f t="shared" si="443"/>
        <v>0</v>
      </c>
      <c r="AA566" s="15">
        <f t="shared" si="462"/>
        <v>0</v>
      </c>
      <c r="AB566" s="15">
        <f t="shared" si="463"/>
        <v>0</v>
      </c>
      <c r="AC566" s="15">
        <f t="shared" si="464"/>
        <v>0</v>
      </c>
      <c r="AD566" s="15">
        <f t="shared" si="465"/>
        <v>0</v>
      </c>
      <c r="AE566" s="15">
        <f t="shared" si="466"/>
        <v>0</v>
      </c>
      <c r="AF566" s="19">
        <f t="shared" si="467"/>
        <v>0</v>
      </c>
      <c r="AG566" s="20">
        <f t="shared" si="468"/>
        <v>0</v>
      </c>
      <c r="AH566" s="20"/>
      <c r="AI566" s="16">
        <f t="shared" si="444"/>
        <v>0</v>
      </c>
      <c r="AJ566" s="16">
        <f t="shared" si="480"/>
        <v>0</v>
      </c>
      <c r="AK566" s="16">
        <f t="shared" si="469"/>
        <v>0</v>
      </c>
      <c r="AL566" s="16">
        <f t="shared" ca="1" si="470"/>
        <v>0</v>
      </c>
      <c r="AM566" s="17">
        <f ca="1">IF($F$13,OFFSET(product_specs!$I$5,MIN(10,saving_model!BD566),saving_model!$F$15),0)</f>
        <v>0</v>
      </c>
      <c r="AN566" s="16">
        <f t="shared" si="445"/>
        <v>0</v>
      </c>
      <c r="AO566" s="16">
        <f t="shared" si="479"/>
        <v>0</v>
      </c>
      <c r="AP566" s="16">
        <f t="shared" si="446"/>
        <v>0</v>
      </c>
      <c r="AQ566" s="16">
        <f t="shared" si="471"/>
        <v>0</v>
      </c>
      <c r="AR566" s="16">
        <f t="shared" si="472"/>
        <v>0</v>
      </c>
      <c r="AS566" s="15">
        <f t="shared" si="447"/>
        <v>0</v>
      </c>
      <c r="AT566" s="24">
        <f t="shared" si="448"/>
        <v>0</v>
      </c>
      <c r="AU566" s="15">
        <f t="shared" si="473"/>
        <v>0</v>
      </c>
      <c r="AV566" s="22">
        <f>return!Q550</f>
        <v>-4.2373643709587849E-3</v>
      </c>
      <c r="AW566" s="7">
        <f t="shared" si="449"/>
        <v>1.570009492222574</v>
      </c>
      <c r="AX566" s="7"/>
      <c r="AY566">
        <f t="shared" si="474"/>
        <v>0</v>
      </c>
      <c r="AZ566">
        <f t="shared" si="450"/>
        <v>0</v>
      </c>
      <c r="BA566">
        <f t="shared" si="451"/>
        <v>0</v>
      </c>
      <c r="BB566">
        <f t="shared" si="475"/>
        <v>0</v>
      </c>
      <c r="BD566">
        <f t="shared" si="452"/>
        <v>45</v>
      </c>
      <c r="BE566">
        <f t="shared" si="453"/>
        <v>5</v>
      </c>
      <c r="BF566">
        <f t="shared" si="476"/>
        <v>3.0668144955880994E-4</v>
      </c>
      <c r="BG566">
        <f>VLOOKUP(MIN(120,BH566),mortality!$B$4:$H$106,saving_model!BE566+2,FALSE)</f>
        <v>3.673976204352814E-3</v>
      </c>
      <c r="BH566">
        <f t="shared" si="454"/>
        <v>65</v>
      </c>
      <c r="BI566" s="8">
        <f t="shared" si="477"/>
        <v>1.6821425527395739E-3</v>
      </c>
      <c r="BJ566" s="6">
        <f>VLOOKUP(saving_model!BD566,lapse!$B$4:$C$134,2,FALSE)</f>
        <v>0.02</v>
      </c>
      <c r="BL566">
        <f>discount_curve!K551</f>
        <v>0.58152243132908177</v>
      </c>
    </row>
    <row r="567" spans="1:64" x14ac:dyDescent="0.55000000000000004">
      <c r="A567">
        <f t="shared" si="478"/>
        <v>545</v>
      </c>
      <c r="B567" s="16">
        <f t="shared" ca="1" si="455"/>
        <v>0</v>
      </c>
      <c r="C567" s="16">
        <f t="shared" si="431"/>
        <v>0</v>
      </c>
      <c r="D567">
        <f t="shared" si="456"/>
        <v>0</v>
      </c>
      <c r="E567">
        <f t="shared" ca="1" si="457"/>
        <v>0</v>
      </c>
      <c r="F567" s="19">
        <f t="shared" si="458"/>
        <v>0</v>
      </c>
      <c r="G567">
        <f t="shared" si="432"/>
        <v>0</v>
      </c>
      <c r="H567">
        <f t="shared" si="433"/>
        <v>0</v>
      </c>
      <c r="I567" s="16">
        <f t="shared" si="459"/>
        <v>0</v>
      </c>
      <c r="J567" s="19">
        <f t="shared" si="460"/>
        <v>0</v>
      </c>
      <c r="K567" s="19"/>
      <c r="L567" s="16">
        <f t="shared" si="434"/>
        <v>0</v>
      </c>
      <c r="M567" s="16">
        <f t="shared" ca="1" si="435"/>
        <v>0</v>
      </c>
      <c r="N567" s="16">
        <f t="shared" si="436"/>
        <v>0</v>
      </c>
      <c r="O567" s="16">
        <f t="shared" si="429"/>
        <v>0</v>
      </c>
      <c r="P567" s="16">
        <f t="shared" si="430"/>
        <v>0</v>
      </c>
      <c r="Q567" s="16">
        <f t="shared" ca="1" si="437"/>
        <v>0</v>
      </c>
      <c r="R567">
        <f t="shared" si="438"/>
        <v>0</v>
      </c>
      <c r="S567" s="16">
        <f t="shared" si="439"/>
        <v>0</v>
      </c>
      <c r="T567" s="21">
        <f t="shared" si="440"/>
        <v>0</v>
      </c>
      <c r="U567" s="16">
        <f t="shared" ca="1" si="441"/>
        <v>0</v>
      </c>
      <c r="V567" s="21">
        <f t="shared" ca="1" si="442"/>
        <v>0</v>
      </c>
      <c r="W567" s="16"/>
      <c r="X567" s="16">
        <f t="shared" si="461"/>
        <v>0</v>
      </c>
      <c r="Y567" s="16">
        <f t="shared" si="428"/>
        <v>0</v>
      </c>
      <c r="Z567" s="19">
        <f t="shared" si="443"/>
        <v>0</v>
      </c>
      <c r="AA567" s="15">
        <f t="shared" si="462"/>
        <v>0</v>
      </c>
      <c r="AB567" s="15">
        <f t="shared" si="463"/>
        <v>0</v>
      </c>
      <c r="AC567" s="15">
        <f t="shared" si="464"/>
        <v>0</v>
      </c>
      <c r="AD567" s="15">
        <f t="shared" si="465"/>
        <v>0</v>
      </c>
      <c r="AE567" s="15">
        <f t="shared" si="466"/>
        <v>0</v>
      </c>
      <c r="AF567" s="19">
        <f t="shared" si="467"/>
        <v>0</v>
      </c>
      <c r="AG567" s="20">
        <f t="shared" si="468"/>
        <v>0</v>
      </c>
      <c r="AH567" s="20"/>
      <c r="AI567" s="16">
        <f t="shared" si="444"/>
        <v>0</v>
      </c>
      <c r="AJ567" s="16">
        <f t="shared" si="480"/>
        <v>0</v>
      </c>
      <c r="AK567" s="16">
        <f t="shared" si="469"/>
        <v>0</v>
      </c>
      <c r="AL567" s="16">
        <f t="shared" ca="1" si="470"/>
        <v>0</v>
      </c>
      <c r="AM567" s="17">
        <f ca="1">IF($F$13,OFFSET(product_specs!$I$5,MIN(10,saving_model!BD567),saving_model!$F$15),0)</f>
        <v>0</v>
      </c>
      <c r="AN567" s="16">
        <f t="shared" si="445"/>
        <v>0</v>
      </c>
      <c r="AO567" s="16">
        <f t="shared" si="479"/>
        <v>0</v>
      </c>
      <c r="AP567" s="16">
        <f t="shared" si="446"/>
        <v>0</v>
      </c>
      <c r="AQ567" s="16">
        <f t="shared" si="471"/>
        <v>0</v>
      </c>
      <c r="AR567" s="16">
        <f t="shared" si="472"/>
        <v>0</v>
      </c>
      <c r="AS567" s="15">
        <f t="shared" si="447"/>
        <v>0</v>
      </c>
      <c r="AT567" s="24">
        <f t="shared" si="448"/>
        <v>0</v>
      </c>
      <c r="AU567" s="15">
        <f t="shared" si="473"/>
        <v>0</v>
      </c>
      <c r="AV567" s="22">
        <f>return!Q551</f>
        <v>-9.2945512730128188E-3</v>
      </c>
      <c r="AW567" s="7">
        <f t="shared" si="449"/>
        <v>1.571311874936258</v>
      </c>
      <c r="AX567" s="7"/>
      <c r="AY567">
        <f t="shared" si="474"/>
        <v>0</v>
      </c>
      <c r="AZ567">
        <f t="shared" si="450"/>
        <v>0</v>
      </c>
      <c r="BA567">
        <f t="shared" si="451"/>
        <v>0</v>
      </c>
      <c r="BB567">
        <f t="shared" si="475"/>
        <v>0</v>
      </c>
      <c r="BD567">
        <f t="shared" si="452"/>
        <v>45</v>
      </c>
      <c r="BE567">
        <f t="shared" si="453"/>
        <v>5</v>
      </c>
      <c r="BF567">
        <f t="shared" si="476"/>
        <v>3.0668144955880994E-4</v>
      </c>
      <c r="BG567">
        <f>VLOOKUP(MIN(120,BH567),mortality!$B$4:$H$106,saving_model!BE567+2,FALSE)</f>
        <v>3.673976204352814E-3</v>
      </c>
      <c r="BH567">
        <f t="shared" si="454"/>
        <v>65</v>
      </c>
      <c r="BI567" s="8">
        <f t="shared" si="477"/>
        <v>1.6821425527395739E-3</v>
      </c>
      <c r="BJ567" s="6">
        <f>VLOOKUP(saving_model!BD567,lapse!$B$4:$C$134,2,FALSE)</f>
        <v>0.02</v>
      </c>
      <c r="BL567">
        <f>discount_curve!K552</f>
        <v>0.58094322246604457</v>
      </c>
    </row>
    <row r="568" spans="1:64" x14ac:dyDescent="0.55000000000000004">
      <c r="A568">
        <f t="shared" si="478"/>
        <v>546</v>
      </c>
      <c r="B568" s="16">
        <f t="shared" ca="1" si="455"/>
        <v>0</v>
      </c>
      <c r="C568" s="16">
        <f t="shared" si="431"/>
        <v>0</v>
      </c>
      <c r="D568">
        <f t="shared" si="456"/>
        <v>0</v>
      </c>
      <c r="E568">
        <f t="shared" ca="1" si="457"/>
        <v>0</v>
      </c>
      <c r="F568" s="19">
        <f t="shared" si="458"/>
        <v>0</v>
      </c>
      <c r="G568">
        <f t="shared" si="432"/>
        <v>0</v>
      </c>
      <c r="H568">
        <f t="shared" si="433"/>
        <v>0</v>
      </c>
      <c r="I568" s="16">
        <f t="shared" si="459"/>
        <v>0</v>
      </c>
      <c r="J568" s="19">
        <f t="shared" si="460"/>
        <v>0</v>
      </c>
      <c r="K568" s="19"/>
      <c r="L568" s="16">
        <f t="shared" si="434"/>
        <v>0</v>
      </c>
      <c r="M568" s="16">
        <f t="shared" ca="1" si="435"/>
        <v>0</v>
      </c>
      <c r="N568" s="16">
        <f t="shared" si="436"/>
        <v>0</v>
      </c>
      <c r="O568" s="16">
        <f t="shared" si="429"/>
        <v>0</v>
      </c>
      <c r="P568" s="16">
        <f t="shared" si="430"/>
        <v>0</v>
      </c>
      <c r="Q568" s="16">
        <f t="shared" ca="1" si="437"/>
        <v>0</v>
      </c>
      <c r="R568">
        <f t="shared" si="438"/>
        <v>0</v>
      </c>
      <c r="S568" s="16">
        <f t="shared" si="439"/>
        <v>0</v>
      </c>
      <c r="T568" s="21">
        <f t="shared" si="440"/>
        <v>0</v>
      </c>
      <c r="U568" s="16">
        <f t="shared" ca="1" si="441"/>
        <v>0</v>
      </c>
      <c r="V568" s="21">
        <f t="shared" ca="1" si="442"/>
        <v>0</v>
      </c>
      <c r="W568" s="16"/>
      <c r="X568" s="16">
        <f t="shared" si="461"/>
        <v>0</v>
      </c>
      <c r="Y568" s="16">
        <f t="shared" si="428"/>
        <v>0</v>
      </c>
      <c r="Z568" s="19">
        <f t="shared" si="443"/>
        <v>0</v>
      </c>
      <c r="AA568" s="15">
        <f t="shared" si="462"/>
        <v>0</v>
      </c>
      <c r="AB568" s="15">
        <f t="shared" si="463"/>
        <v>0</v>
      </c>
      <c r="AC568" s="15">
        <f t="shared" si="464"/>
        <v>0</v>
      </c>
      <c r="AD568" s="15">
        <f t="shared" si="465"/>
        <v>0</v>
      </c>
      <c r="AE568" s="15">
        <f t="shared" si="466"/>
        <v>0</v>
      </c>
      <c r="AF568" s="19">
        <f t="shared" si="467"/>
        <v>0</v>
      </c>
      <c r="AG568" s="20">
        <f t="shared" si="468"/>
        <v>0</v>
      </c>
      <c r="AH568" s="20"/>
      <c r="AI568" s="16">
        <f t="shared" si="444"/>
        <v>0</v>
      </c>
      <c r="AJ568" s="16">
        <f t="shared" si="480"/>
        <v>0</v>
      </c>
      <c r="AK568" s="16">
        <f t="shared" si="469"/>
        <v>0</v>
      </c>
      <c r="AL568" s="16">
        <f t="shared" ca="1" si="470"/>
        <v>0</v>
      </c>
      <c r="AM568" s="17">
        <f ca="1">IF($F$13,OFFSET(product_specs!$I$5,MIN(10,saving_model!BD568),saving_model!$F$15),0)</f>
        <v>0</v>
      </c>
      <c r="AN568" s="16">
        <f t="shared" si="445"/>
        <v>0</v>
      </c>
      <c r="AO568" s="16">
        <f t="shared" si="479"/>
        <v>0</v>
      </c>
      <c r="AP568" s="16">
        <f t="shared" si="446"/>
        <v>0</v>
      </c>
      <c r="AQ568" s="16">
        <f t="shared" si="471"/>
        <v>0</v>
      </c>
      <c r="AR568" s="16">
        <f t="shared" si="472"/>
        <v>0</v>
      </c>
      <c r="AS568" s="15">
        <f t="shared" si="447"/>
        <v>0</v>
      </c>
      <c r="AT568" s="24">
        <f t="shared" si="448"/>
        <v>0</v>
      </c>
      <c r="AU568" s="15">
        <f t="shared" si="473"/>
        <v>0</v>
      </c>
      <c r="AV568" s="22">
        <f>return!Q552</f>
        <v>-8.7581792042972229E-3</v>
      </c>
      <c r="AW568" s="7">
        <f t="shared" si="449"/>
        <v>1.5726153380260424</v>
      </c>
      <c r="AX568" s="7"/>
      <c r="AY568">
        <f t="shared" si="474"/>
        <v>0</v>
      </c>
      <c r="AZ568">
        <f t="shared" si="450"/>
        <v>0</v>
      </c>
      <c r="BA568">
        <f t="shared" si="451"/>
        <v>0</v>
      </c>
      <c r="BB568">
        <f t="shared" si="475"/>
        <v>0</v>
      </c>
      <c r="BD568">
        <f t="shared" si="452"/>
        <v>45</v>
      </c>
      <c r="BE568">
        <f t="shared" si="453"/>
        <v>5</v>
      </c>
      <c r="BF568">
        <f t="shared" si="476"/>
        <v>3.0668144955880994E-4</v>
      </c>
      <c r="BG568">
        <f>VLOOKUP(MIN(120,BH568),mortality!$B$4:$H$106,saving_model!BE568+2,FALSE)</f>
        <v>3.673976204352814E-3</v>
      </c>
      <c r="BH568">
        <f t="shared" si="454"/>
        <v>65</v>
      </c>
      <c r="BI568" s="8">
        <f t="shared" si="477"/>
        <v>1.6821425527395739E-3</v>
      </c>
      <c r="BJ568" s="6">
        <f>VLOOKUP(saving_model!BD568,lapse!$B$4:$C$134,2,FALSE)</f>
        <v>0.02</v>
      </c>
      <c r="BL568">
        <f>discount_curve!K553</f>
        <v>0.58036459050750644</v>
      </c>
    </row>
    <row r="569" spans="1:64" x14ac:dyDescent="0.55000000000000004">
      <c r="A569">
        <f t="shared" si="478"/>
        <v>547</v>
      </c>
      <c r="B569" s="16">
        <f t="shared" ca="1" si="455"/>
        <v>0</v>
      </c>
      <c r="C569" s="16">
        <f t="shared" si="431"/>
        <v>0</v>
      </c>
      <c r="D569">
        <f t="shared" si="456"/>
        <v>0</v>
      </c>
      <c r="E569">
        <f t="shared" ca="1" si="457"/>
        <v>0</v>
      </c>
      <c r="F569" s="19">
        <f t="shared" si="458"/>
        <v>0</v>
      </c>
      <c r="G569">
        <f t="shared" si="432"/>
        <v>0</v>
      </c>
      <c r="H569">
        <f t="shared" si="433"/>
        <v>0</v>
      </c>
      <c r="I569" s="16">
        <f t="shared" si="459"/>
        <v>0</v>
      </c>
      <c r="J569" s="19">
        <f t="shared" si="460"/>
        <v>0</v>
      </c>
      <c r="K569" s="19"/>
      <c r="L569" s="16">
        <f t="shared" si="434"/>
        <v>0</v>
      </c>
      <c r="M569" s="16">
        <f t="shared" ca="1" si="435"/>
        <v>0</v>
      </c>
      <c r="N569" s="16">
        <f t="shared" si="436"/>
        <v>0</v>
      </c>
      <c r="O569" s="16">
        <f t="shared" si="429"/>
        <v>0</v>
      </c>
      <c r="P569" s="16">
        <f t="shared" si="430"/>
        <v>0</v>
      </c>
      <c r="Q569" s="16">
        <f t="shared" ca="1" si="437"/>
        <v>0</v>
      </c>
      <c r="R569">
        <f t="shared" si="438"/>
        <v>0</v>
      </c>
      <c r="S569" s="16">
        <f t="shared" si="439"/>
        <v>0</v>
      </c>
      <c r="T569" s="21">
        <f t="shared" si="440"/>
        <v>0</v>
      </c>
      <c r="U569" s="16">
        <f t="shared" ca="1" si="441"/>
        <v>0</v>
      </c>
      <c r="V569" s="21">
        <f t="shared" ca="1" si="442"/>
        <v>0</v>
      </c>
      <c r="W569" s="16"/>
      <c r="X569" s="16">
        <f t="shared" si="461"/>
        <v>0</v>
      </c>
      <c r="Y569" s="16">
        <f t="shared" si="428"/>
        <v>0</v>
      </c>
      <c r="Z569" s="19">
        <f t="shared" si="443"/>
        <v>0</v>
      </c>
      <c r="AA569" s="15">
        <f t="shared" si="462"/>
        <v>0</v>
      </c>
      <c r="AB569" s="15">
        <f t="shared" si="463"/>
        <v>0</v>
      </c>
      <c r="AC569" s="15">
        <f t="shared" si="464"/>
        <v>0</v>
      </c>
      <c r="AD569" s="15">
        <f t="shared" si="465"/>
        <v>0</v>
      </c>
      <c r="AE569" s="15">
        <f t="shared" si="466"/>
        <v>0</v>
      </c>
      <c r="AF569" s="19">
        <f t="shared" si="467"/>
        <v>0</v>
      </c>
      <c r="AG569" s="20">
        <f t="shared" si="468"/>
        <v>0</v>
      </c>
      <c r="AH569" s="20"/>
      <c r="AI569" s="16">
        <f t="shared" si="444"/>
        <v>0</v>
      </c>
      <c r="AJ569" s="16">
        <f t="shared" si="480"/>
        <v>0</v>
      </c>
      <c r="AK569" s="16">
        <f t="shared" si="469"/>
        <v>0</v>
      </c>
      <c r="AL569" s="16">
        <f t="shared" ca="1" si="470"/>
        <v>0</v>
      </c>
      <c r="AM569" s="17">
        <f ca="1">IF($F$13,OFFSET(product_specs!$I$5,MIN(10,saving_model!BD569),saving_model!$F$15),0)</f>
        <v>0</v>
      </c>
      <c r="AN569" s="16">
        <f t="shared" si="445"/>
        <v>0</v>
      </c>
      <c r="AO569" s="16">
        <f t="shared" si="479"/>
        <v>0</v>
      </c>
      <c r="AP569" s="16">
        <f t="shared" si="446"/>
        <v>0</v>
      </c>
      <c r="AQ569" s="16">
        <f t="shared" si="471"/>
        <v>0</v>
      </c>
      <c r="AR569" s="16">
        <f t="shared" si="472"/>
        <v>0</v>
      </c>
      <c r="AS569" s="15">
        <f t="shared" si="447"/>
        <v>0</v>
      </c>
      <c r="AT569" s="24">
        <f t="shared" si="448"/>
        <v>0</v>
      </c>
      <c r="AU569" s="15">
        <f t="shared" si="473"/>
        <v>0</v>
      </c>
      <c r="AV569" s="22">
        <f>return!Q553</f>
        <v>2.6697130114052836E-3</v>
      </c>
      <c r="AW569" s="7">
        <f t="shared" si="449"/>
        <v>1.5739198823881404</v>
      </c>
      <c r="AX569" s="7"/>
      <c r="AY569">
        <f t="shared" si="474"/>
        <v>0</v>
      </c>
      <c r="AZ569">
        <f t="shared" si="450"/>
        <v>0</v>
      </c>
      <c r="BA569">
        <f t="shared" si="451"/>
        <v>0</v>
      </c>
      <c r="BB569">
        <f t="shared" si="475"/>
        <v>0</v>
      </c>
      <c r="BD569">
        <f t="shared" si="452"/>
        <v>45</v>
      </c>
      <c r="BE569">
        <f t="shared" si="453"/>
        <v>5</v>
      </c>
      <c r="BF569">
        <f t="shared" si="476"/>
        <v>3.0668144955880994E-4</v>
      </c>
      <c r="BG569">
        <f>VLOOKUP(MIN(120,BH569),mortality!$B$4:$H$106,saving_model!BE569+2,FALSE)</f>
        <v>3.673976204352814E-3</v>
      </c>
      <c r="BH569">
        <f t="shared" si="454"/>
        <v>65</v>
      </c>
      <c r="BI569" s="8">
        <f t="shared" si="477"/>
        <v>1.6821425527395739E-3</v>
      </c>
      <c r="BJ569" s="6">
        <f>VLOOKUP(saving_model!BD569,lapse!$B$4:$C$134,2,FALSE)</f>
        <v>0.02</v>
      </c>
      <c r="BL569">
        <f>discount_curve!K554</f>
        <v>0.57978653487885823</v>
      </c>
    </row>
    <row r="570" spans="1:64" x14ac:dyDescent="0.55000000000000004">
      <c r="A570">
        <f t="shared" si="478"/>
        <v>548</v>
      </c>
      <c r="B570" s="16">
        <f t="shared" ca="1" si="455"/>
        <v>0</v>
      </c>
      <c r="C570" s="16">
        <f t="shared" si="431"/>
        <v>0</v>
      </c>
      <c r="D570">
        <f t="shared" si="456"/>
        <v>0</v>
      </c>
      <c r="E570">
        <f t="shared" ca="1" si="457"/>
        <v>0</v>
      </c>
      <c r="F570" s="19">
        <f t="shared" si="458"/>
        <v>0</v>
      </c>
      <c r="G570">
        <f t="shared" si="432"/>
        <v>0</v>
      </c>
      <c r="H570">
        <f t="shared" si="433"/>
        <v>0</v>
      </c>
      <c r="I570" s="16">
        <f t="shared" si="459"/>
        <v>0</v>
      </c>
      <c r="J570" s="19">
        <f t="shared" si="460"/>
        <v>0</v>
      </c>
      <c r="K570" s="19"/>
      <c r="L570" s="16">
        <f t="shared" si="434"/>
        <v>0</v>
      </c>
      <c r="M570" s="16">
        <f t="shared" ca="1" si="435"/>
        <v>0</v>
      </c>
      <c r="N570" s="16">
        <f t="shared" si="436"/>
        <v>0</v>
      </c>
      <c r="O570" s="16">
        <f t="shared" si="429"/>
        <v>0</v>
      </c>
      <c r="P570" s="16">
        <f t="shared" si="430"/>
        <v>0</v>
      </c>
      <c r="Q570" s="16">
        <f t="shared" ca="1" si="437"/>
        <v>0</v>
      </c>
      <c r="R570">
        <f t="shared" si="438"/>
        <v>0</v>
      </c>
      <c r="S570" s="16">
        <f t="shared" si="439"/>
        <v>0</v>
      </c>
      <c r="T570" s="21">
        <f t="shared" si="440"/>
        <v>0</v>
      </c>
      <c r="U570" s="16">
        <f t="shared" ca="1" si="441"/>
        <v>0</v>
      </c>
      <c r="V570" s="21">
        <f t="shared" ca="1" si="442"/>
        <v>0</v>
      </c>
      <c r="W570" s="16"/>
      <c r="X570" s="16">
        <f t="shared" si="461"/>
        <v>0</v>
      </c>
      <c r="Y570" s="16">
        <f t="shared" si="428"/>
        <v>0</v>
      </c>
      <c r="Z570" s="19">
        <f t="shared" si="443"/>
        <v>0</v>
      </c>
      <c r="AA570" s="15">
        <f t="shared" si="462"/>
        <v>0</v>
      </c>
      <c r="AB570" s="15">
        <f t="shared" si="463"/>
        <v>0</v>
      </c>
      <c r="AC570" s="15">
        <f t="shared" si="464"/>
        <v>0</v>
      </c>
      <c r="AD570" s="15">
        <f t="shared" si="465"/>
        <v>0</v>
      </c>
      <c r="AE570" s="15">
        <f t="shared" si="466"/>
        <v>0</v>
      </c>
      <c r="AF570" s="19">
        <f t="shared" si="467"/>
        <v>0</v>
      </c>
      <c r="AG570" s="20">
        <f t="shared" si="468"/>
        <v>0</v>
      </c>
      <c r="AH570" s="20"/>
      <c r="AI570" s="16">
        <f t="shared" si="444"/>
        <v>0</v>
      </c>
      <c r="AJ570" s="16">
        <f t="shared" si="480"/>
        <v>0</v>
      </c>
      <c r="AK570" s="16">
        <f t="shared" si="469"/>
        <v>0</v>
      </c>
      <c r="AL570" s="16">
        <f t="shared" ca="1" si="470"/>
        <v>0</v>
      </c>
      <c r="AM570" s="17">
        <f ca="1">IF($F$13,OFFSET(product_specs!$I$5,MIN(10,saving_model!BD570),saving_model!$F$15),0)</f>
        <v>0</v>
      </c>
      <c r="AN570" s="16">
        <f t="shared" si="445"/>
        <v>0</v>
      </c>
      <c r="AO570" s="16">
        <f t="shared" si="479"/>
        <v>0</v>
      </c>
      <c r="AP570" s="16">
        <f t="shared" si="446"/>
        <v>0</v>
      </c>
      <c r="AQ570" s="16">
        <f t="shared" si="471"/>
        <v>0</v>
      </c>
      <c r="AR570" s="16">
        <f t="shared" si="472"/>
        <v>0</v>
      </c>
      <c r="AS570" s="15">
        <f t="shared" si="447"/>
        <v>0</v>
      </c>
      <c r="AT570" s="24">
        <f t="shared" si="448"/>
        <v>0</v>
      </c>
      <c r="AU570" s="15">
        <f t="shared" si="473"/>
        <v>0</v>
      </c>
      <c r="AV570" s="22">
        <f>return!Q554</f>
        <v>6.5909698521979809E-3</v>
      </c>
      <c r="AW570" s="7">
        <f t="shared" si="449"/>
        <v>1.5752255089195086</v>
      </c>
      <c r="AX570" s="7"/>
      <c r="AY570">
        <f t="shared" si="474"/>
        <v>0</v>
      </c>
      <c r="AZ570">
        <f t="shared" si="450"/>
        <v>0</v>
      </c>
      <c r="BA570">
        <f t="shared" si="451"/>
        <v>0</v>
      </c>
      <c r="BB570">
        <f t="shared" si="475"/>
        <v>0</v>
      </c>
      <c r="BD570">
        <f t="shared" si="452"/>
        <v>45</v>
      </c>
      <c r="BE570">
        <f t="shared" si="453"/>
        <v>5</v>
      </c>
      <c r="BF570">
        <f t="shared" si="476"/>
        <v>3.0668144955880994E-4</v>
      </c>
      <c r="BG570">
        <f>VLOOKUP(MIN(120,BH570),mortality!$B$4:$H$106,saving_model!BE570+2,FALSE)</f>
        <v>3.673976204352814E-3</v>
      </c>
      <c r="BH570">
        <f t="shared" si="454"/>
        <v>65</v>
      </c>
      <c r="BI570" s="8">
        <f t="shared" si="477"/>
        <v>1.6821425527395739E-3</v>
      </c>
      <c r="BJ570" s="6">
        <f>VLOOKUP(saving_model!BD570,lapse!$B$4:$C$134,2,FALSE)</f>
        <v>0.02</v>
      </c>
      <c r="BL570">
        <f>discount_curve!K555</f>
        <v>0.57920905500606312</v>
      </c>
    </row>
    <row r="571" spans="1:64" x14ac:dyDescent="0.55000000000000004">
      <c r="A571">
        <f t="shared" si="478"/>
        <v>549</v>
      </c>
      <c r="B571" s="16">
        <f t="shared" ca="1" si="455"/>
        <v>0</v>
      </c>
      <c r="C571" s="16">
        <f t="shared" si="431"/>
        <v>0</v>
      </c>
      <c r="D571">
        <f t="shared" si="456"/>
        <v>0</v>
      </c>
      <c r="E571">
        <f t="shared" ca="1" si="457"/>
        <v>0</v>
      </c>
      <c r="F571" s="19">
        <f t="shared" si="458"/>
        <v>0</v>
      </c>
      <c r="G571">
        <f t="shared" si="432"/>
        <v>0</v>
      </c>
      <c r="H571">
        <f t="shared" si="433"/>
        <v>0</v>
      </c>
      <c r="I571" s="16">
        <f t="shared" si="459"/>
        <v>0</v>
      </c>
      <c r="J571" s="19">
        <f t="shared" si="460"/>
        <v>0</v>
      </c>
      <c r="K571" s="19"/>
      <c r="L571" s="16">
        <f t="shared" si="434"/>
        <v>0</v>
      </c>
      <c r="M571" s="16">
        <f t="shared" ca="1" si="435"/>
        <v>0</v>
      </c>
      <c r="N571" s="16">
        <f t="shared" si="436"/>
        <v>0</v>
      </c>
      <c r="O571" s="16">
        <f t="shared" si="429"/>
        <v>0</v>
      </c>
      <c r="P571" s="16">
        <f t="shared" si="430"/>
        <v>0</v>
      </c>
      <c r="Q571" s="16">
        <f t="shared" ca="1" si="437"/>
        <v>0</v>
      </c>
      <c r="R571">
        <f t="shared" si="438"/>
        <v>0</v>
      </c>
      <c r="S571" s="16">
        <f t="shared" si="439"/>
        <v>0</v>
      </c>
      <c r="T571" s="21">
        <f t="shared" si="440"/>
        <v>0</v>
      </c>
      <c r="U571" s="16">
        <f t="shared" ca="1" si="441"/>
        <v>0</v>
      </c>
      <c r="V571" s="21">
        <f t="shared" ca="1" si="442"/>
        <v>0</v>
      </c>
      <c r="W571" s="16"/>
      <c r="X571" s="16">
        <f t="shared" si="461"/>
        <v>0</v>
      </c>
      <c r="Y571" s="16">
        <f t="shared" si="428"/>
        <v>0</v>
      </c>
      <c r="Z571" s="19">
        <f t="shared" si="443"/>
        <v>0</v>
      </c>
      <c r="AA571" s="15">
        <f t="shared" si="462"/>
        <v>0</v>
      </c>
      <c r="AB571" s="15">
        <f t="shared" si="463"/>
        <v>0</v>
      </c>
      <c r="AC571" s="15">
        <f t="shared" si="464"/>
        <v>0</v>
      </c>
      <c r="AD571" s="15">
        <f t="shared" si="465"/>
        <v>0</v>
      </c>
      <c r="AE571" s="15">
        <f t="shared" si="466"/>
        <v>0</v>
      </c>
      <c r="AF571" s="19">
        <f t="shared" si="467"/>
        <v>0</v>
      </c>
      <c r="AG571" s="20">
        <f t="shared" si="468"/>
        <v>0</v>
      </c>
      <c r="AH571" s="20"/>
      <c r="AI571" s="16">
        <f t="shared" si="444"/>
        <v>0</v>
      </c>
      <c r="AJ571" s="16">
        <f t="shared" si="480"/>
        <v>0</v>
      </c>
      <c r="AK571" s="16">
        <f t="shared" si="469"/>
        <v>0</v>
      </c>
      <c r="AL571" s="16">
        <f t="shared" ca="1" si="470"/>
        <v>0</v>
      </c>
      <c r="AM571" s="17">
        <f ca="1">IF($F$13,OFFSET(product_specs!$I$5,MIN(10,saving_model!BD571),saving_model!$F$15),0)</f>
        <v>0</v>
      </c>
      <c r="AN571" s="16">
        <f t="shared" si="445"/>
        <v>0</v>
      </c>
      <c r="AO571" s="16">
        <f t="shared" si="479"/>
        <v>0</v>
      </c>
      <c r="AP571" s="16">
        <f t="shared" si="446"/>
        <v>0</v>
      </c>
      <c r="AQ571" s="16">
        <f t="shared" si="471"/>
        <v>0</v>
      </c>
      <c r="AR571" s="16">
        <f t="shared" si="472"/>
        <v>0</v>
      </c>
      <c r="AS571" s="15">
        <f t="shared" si="447"/>
        <v>0</v>
      </c>
      <c r="AT571" s="24">
        <f t="shared" si="448"/>
        <v>0</v>
      </c>
      <c r="AU571" s="15">
        <f t="shared" si="473"/>
        <v>0</v>
      </c>
      <c r="AV571" s="22">
        <f>return!Q555</f>
        <v>-1.9712500036855873E-3</v>
      </c>
      <c r="AW571" s="7">
        <f t="shared" si="449"/>
        <v>1.5765322185178476</v>
      </c>
      <c r="AX571" s="7"/>
      <c r="AY571">
        <f t="shared" si="474"/>
        <v>0</v>
      </c>
      <c r="AZ571">
        <f t="shared" si="450"/>
        <v>0</v>
      </c>
      <c r="BA571">
        <f t="shared" si="451"/>
        <v>0</v>
      </c>
      <c r="BB571">
        <f t="shared" si="475"/>
        <v>0</v>
      </c>
      <c r="BD571">
        <f t="shared" si="452"/>
        <v>45</v>
      </c>
      <c r="BE571">
        <f t="shared" si="453"/>
        <v>5</v>
      </c>
      <c r="BF571">
        <f t="shared" si="476"/>
        <v>3.0668144955880994E-4</v>
      </c>
      <c r="BG571">
        <f>VLOOKUP(MIN(120,BH571),mortality!$B$4:$H$106,saving_model!BE571+2,FALSE)</f>
        <v>3.673976204352814E-3</v>
      </c>
      <c r="BH571">
        <f t="shared" si="454"/>
        <v>65</v>
      </c>
      <c r="BI571" s="8">
        <f t="shared" si="477"/>
        <v>1.6821425527395739E-3</v>
      </c>
      <c r="BJ571" s="6">
        <f>VLOOKUP(saving_model!BD571,lapse!$B$4:$C$134,2,FALSE)</f>
        <v>0.02</v>
      </c>
      <c r="BL571">
        <f>discount_curve!K556</f>
        <v>0.57863215031565551</v>
      </c>
    </row>
    <row r="572" spans="1:64" x14ac:dyDescent="0.55000000000000004">
      <c r="A572">
        <f t="shared" si="478"/>
        <v>550</v>
      </c>
      <c r="B572" s="16">
        <f t="shared" ca="1" si="455"/>
        <v>0</v>
      </c>
      <c r="C572" s="16">
        <f t="shared" si="431"/>
        <v>0</v>
      </c>
      <c r="D572">
        <f t="shared" si="456"/>
        <v>0</v>
      </c>
      <c r="E572">
        <f t="shared" ca="1" si="457"/>
        <v>0</v>
      </c>
      <c r="F572" s="19">
        <f t="shared" si="458"/>
        <v>0</v>
      </c>
      <c r="G572">
        <f t="shared" si="432"/>
        <v>0</v>
      </c>
      <c r="H572">
        <f t="shared" si="433"/>
        <v>0</v>
      </c>
      <c r="I572" s="16">
        <f t="shared" si="459"/>
        <v>0</v>
      </c>
      <c r="J572" s="19">
        <f t="shared" si="460"/>
        <v>0</v>
      </c>
      <c r="K572" s="19"/>
      <c r="L572" s="16">
        <f t="shared" si="434"/>
        <v>0</v>
      </c>
      <c r="M572" s="16">
        <f t="shared" ca="1" si="435"/>
        <v>0</v>
      </c>
      <c r="N572" s="16">
        <f t="shared" si="436"/>
        <v>0</v>
      </c>
      <c r="O572" s="16">
        <f t="shared" si="429"/>
        <v>0</v>
      </c>
      <c r="P572" s="16">
        <f t="shared" si="430"/>
        <v>0</v>
      </c>
      <c r="Q572" s="16">
        <f t="shared" ca="1" si="437"/>
        <v>0</v>
      </c>
      <c r="R572">
        <f t="shared" si="438"/>
        <v>0</v>
      </c>
      <c r="S572" s="16">
        <f t="shared" si="439"/>
        <v>0</v>
      </c>
      <c r="T572" s="21">
        <f t="shared" si="440"/>
        <v>0</v>
      </c>
      <c r="U572" s="16">
        <f t="shared" ca="1" si="441"/>
        <v>0</v>
      </c>
      <c r="V572" s="21">
        <f t="shared" ca="1" si="442"/>
        <v>0</v>
      </c>
      <c r="W572" s="16"/>
      <c r="X572" s="16">
        <f t="shared" si="461"/>
        <v>0</v>
      </c>
      <c r="Y572" s="16">
        <f t="shared" si="428"/>
        <v>0</v>
      </c>
      <c r="Z572" s="19">
        <f t="shared" si="443"/>
        <v>0</v>
      </c>
      <c r="AA572" s="15">
        <f t="shared" si="462"/>
        <v>0</v>
      </c>
      <c r="AB572" s="15">
        <f t="shared" si="463"/>
        <v>0</v>
      </c>
      <c r="AC572" s="15">
        <f t="shared" si="464"/>
        <v>0</v>
      </c>
      <c r="AD572" s="15">
        <f t="shared" si="465"/>
        <v>0</v>
      </c>
      <c r="AE572" s="15">
        <f t="shared" si="466"/>
        <v>0</v>
      </c>
      <c r="AF572" s="19">
        <f t="shared" si="467"/>
        <v>0</v>
      </c>
      <c r="AG572" s="20">
        <f t="shared" si="468"/>
        <v>0</v>
      </c>
      <c r="AH572" s="20"/>
      <c r="AI572" s="16">
        <f t="shared" si="444"/>
        <v>0</v>
      </c>
      <c r="AJ572" s="16">
        <f t="shared" si="480"/>
        <v>0</v>
      </c>
      <c r="AK572" s="16">
        <f t="shared" si="469"/>
        <v>0</v>
      </c>
      <c r="AL572" s="16">
        <f t="shared" ca="1" si="470"/>
        <v>0</v>
      </c>
      <c r="AM572" s="17">
        <f ca="1">IF($F$13,OFFSET(product_specs!$I$5,MIN(10,saving_model!BD572),saving_model!$F$15),0)</f>
        <v>0</v>
      </c>
      <c r="AN572" s="16">
        <f t="shared" si="445"/>
        <v>0</v>
      </c>
      <c r="AO572" s="16">
        <f t="shared" si="479"/>
        <v>0</v>
      </c>
      <c r="AP572" s="16">
        <f t="shared" si="446"/>
        <v>0</v>
      </c>
      <c r="AQ572" s="16">
        <f t="shared" si="471"/>
        <v>0</v>
      </c>
      <c r="AR572" s="16">
        <f t="shared" si="472"/>
        <v>0</v>
      </c>
      <c r="AS572" s="15">
        <f t="shared" si="447"/>
        <v>0</v>
      </c>
      <c r="AT572" s="24">
        <f t="shared" si="448"/>
        <v>0</v>
      </c>
      <c r="AU572" s="15">
        <f t="shared" si="473"/>
        <v>0</v>
      </c>
      <c r="AV572" s="22">
        <f>return!Q556</f>
        <v>1.0849631467719778E-3</v>
      </c>
      <c r="AW572" s="7">
        <f t="shared" si="449"/>
        <v>1.577840012081603</v>
      </c>
      <c r="AX572" s="7"/>
      <c r="AY572">
        <f t="shared" si="474"/>
        <v>0</v>
      </c>
      <c r="AZ572">
        <f t="shared" si="450"/>
        <v>0</v>
      </c>
      <c r="BA572">
        <f t="shared" si="451"/>
        <v>0</v>
      </c>
      <c r="BB572">
        <f t="shared" si="475"/>
        <v>0</v>
      </c>
      <c r="BD572">
        <f t="shared" si="452"/>
        <v>45</v>
      </c>
      <c r="BE572">
        <f t="shared" si="453"/>
        <v>5</v>
      </c>
      <c r="BF572">
        <f t="shared" si="476"/>
        <v>3.0668144955880994E-4</v>
      </c>
      <c r="BG572">
        <f>VLOOKUP(MIN(120,BH572),mortality!$B$4:$H$106,saving_model!BE572+2,FALSE)</f>
        <v>3.673976204352814E-3</v>
      </c>
      <c r="BH572">
        <f t="shared" si="454"/>
        <v>65</v>
      </c>
      <c r="BI572" s="8">
        <f t="shared" si="477"/>
        <v>1.6821425527395739E-3</v>
      </c>
      <c r="BJ572" s="6">
        <f>VLOOKUP(saving_model!BD572,lapse!$B$4:$C$134,2,FALSE)</f>
        <v>0.02</v>
      </c>
      <c r="BL572">
        <f>discount_curve!K557</f>
        <v>0.57805582023474167</v>
      </c>
    </row>
    <row r="573" spans="1:64" x14ac:dyDescent="0.55000000000000004">
      <c r="A573">
        <f t="shared" si="478"/>
        <v>551</v>
      </c>
      <c r="B573" s="16">
        <f t="shared" ca="1" si="455"/>
        <v>0</v>
      </c>
      <c r="C573" s="16">
        <f t="shared" si="431"/>
        <v>0</v>
      </c>
      <c r="D573">
        <f t="shared" si="456"/>
        <v>0</v>
      </c>
      <c r="E573">
        <f t="shared" ca="1" si="457"/>
        <v>0</v>
      </c>
      <c r="F573" s="19">
        <f t="shared" si="458"/>
        <v>0</v>
      </c>
      <c r="G573">
        <f t="shared" si="432"/>
        <v>0</v>
      </c>
      <c r="H573">
        <f t="shared" si="433"/>
        <v>0</v>
      </c>
      <c r="I573" s="16">
        <f t="shared" si="459"/>
        <v>0</v>
      </c>
      <c r="J573" s="19">
        <f t="shared" si="460"/>
        <v>0</v>
      </c>
      <c r="K573" s="19"/>
      <c r="L573" s="16">
        <f t="shared" si="434"/>
        <v>0</v>
      </c>
      <c r="M573" s="16">
        <f t="shared" ca="1" si="435"/>
        <v>0</v>
      </c>
      <c r="N573" s="16">
        <f t="shared" si="436"/>
        <v>0</v>
      </c>
      <c r="O573" s="16">
        <f t="shared" si="429"/>
        <v>0</v>
      </c>
      <c r="P573" s="16">
        <f t="shared" si="430"/>
        <v>0</v>
      </c>
      <c r="Q573" s="16">
        <f t="shared" ca="1" si="437"/>
        <v>0</v>
      </c>
      <c r="R573">
        <f t="shared" si="438"/>
        <v>0</v>
      </c>
      <c r="S573" s="16">
        <f t="shared" si="439"/>
        <v>0</v>
      </c>
      <c r="T573" s="21">
        <f t="shared" si="440"/>
        <v>0</v>
      </c>
      <c r="U573" s="16">
        <f t="shared" ca="1" si="441"/>
        <v>0</v>
      </c>
      <c r="V573" s="21">
        <f t="shared" ca="1" si="442"/>
        <v>0</v>
      </c>
      <c r="W573" s="16"/>
      <c r="X573" s="16">
        <f t="shared" si="461"/>
        <v>0</v>
      </c>
      <c r="Y573" s="16">
        <f t="shared" si="428"/>
        <v>0</v>
      </c>
      <c r="Z573" s="19">
        <f t="shared" si="443"/>
        <v>0</v>
      </c>
      <c r="AA573" s="15">
        <f t="shared" si="462"/>
        <v>0</v>
      </c>
      <c r="AB573" s="15">
        <f t="shared" si="463"/>
        <v>0</v>
      </c>
      <c r="AC573" s="15">
        <f t="shared" si="464"/>
        <v>0</v>
      </c>
      <c r="AD573" s="15">
        <f t="shared" si="465"/>
        <v>0</v>
      </c>
      <c r="AE573" s="15">
        <f t="shared" si="466"/>
        <v>0</v>
      </c>
      <c r="AF573" s="19">
        <f t="shared" si="467"/>
        <v>0</v>
      </c>
      <c r="AG573" s="20">
        <f t="shared" si="468"/>
        <v>0</v>
      </c>
      <c r="AH573" s="20"/>
      <c r="AI573" s="16">
        <f t="shared" si="444"/>
        <v>0</v>
      </c>
      <c r="AJ573" s="16">
        <f t="shared" si="480"/>
        <v>0</v>
      </c>
      <c r="AK573" s="16">
        <f t="shared" si="469"/>
        <v>0</v>
      </c>
      <c r="AL573" s="16">
        <f t="shared" ca="1" si="470"/>
        <v>0</v>
      </c>
      <c r="AM573" s="17">
        <f ca="1">IF($F$13,OFFSET(product_specs!$I$5,MIN(10,saving_model!BD573),saving_model!$F$15),0)</f>
        <v>0</v>
      </c>
      <c r="AN573" s="16">
        <f t="shared" si="445"/>
        <v>0</v>
      </c>
      <c r="AO573" s="16">
        <f t="shared" si="479"/>
        <v>0</v>
      </c>
      <c r="AP573" s="16">
        <f t="shared" si="446"/>
        <v>0</v>
      </c>
      <c r="AQ573" s="16">
        <f t="shared" si="471"/>
        <v>0</v>
      </c>
      <c r="AR573" s="16">
        <f t="shared" si="472"/>
        <v>0</v>
      </c>
      <c r="AS573" s="15">
        <f t="shared" si="447"/>
        <v>0</v>
      </c>
      <c r="AT573" s="24">
        <f t="shared" si="448"/>
        <v>0</v>
      </c>
      <c r="AU573" s="15">
        <f t="shared" si="473"/>
        <v>0</v>
      </c>
      <c r="AV573" s="22">
        <f>return!Q557</f>
        <v>3.8893235904247092E-3</v>
      </c>
      <c r="AW573" s="7">
        <f t="shared" si="449"/>
        <v>1.5791488905099651</v>
      </c>
      <c r="AX573" s="7"/>
      <c r="AY573">
        <f t="shared" si="474"/>
        <v>0</v>
      </c>
      <c r="AZ573">
        <f t="shared" si="450"/>
        <v>0</v>
      </c>
      <c r="BA573">
        <f t="shared" si="451"/>
        <v>0</v>
      </c>
      <c r="BB573">
        <f t="shared" si="475"/>
        <v>0</v>
      </c>
      <c r="BD573">
        <f t="shared" si="452"/>
        <v>45</v>
      </c>
      <c r="BE573">
        <f t="shared" si="453"/>
        <v>5</v>
      </c>
      <c r="BF573">
        <f t="shared" si="476"/>
        <v>3.0668144955880994E-4</v>
      </c>
      <c r="BG573">
        <f>VLOOKUP(MIN(120,BH573),mortality!$B$4:$H$106,saving_model!BE573+2,FALSE)</f>
        <v>3.673976204352814E-3</v>
      </c>
      <c r="BH573">
        <f t="shared" si="454"/>
        <v>65</v>
      </c>
      <c r="BI573" s="8">
        <f t="shared" si="477"/>
        <v>1.6821425527395739E-3</v>
      </c>
      <c r="BJ573" s="6">
        <f>VLOOKUP(saving_model!BD573,lapse!$B$4:$C$134,2,FALSE)</f>
        <v>0.02</v>
      </c>
      <c r="BL573">
        <f>discount_curve!K558</f>
        <v>0.57748006419099807</v>
      </c>
    </row>
    <row r="574" spans="1:64" x14ac:dyDescent="0.55000000000000004">
      <c r="A574">
        <f t="shared" si="478"/>
        <v>552</v>
      </c>
      <c r="B574" s="16">
        <f t="shared" ca="1" si="455"/>
        <v>0</v>
      </c>
      <c r="C574" s="16">
        <f t="shared" si="431"/>
        <v>0</v>
      </c>
      <c r="D574">
        <f t="shared" si="456"/>
        <v>0</v>
      </c>
      <c r="E574">
        <f t="shared" ca="1" si="457"/>
        <v>0</v>
      </c>
      <c r="F574" s="19">
        <f t="shared" si="458"/>
        <v>0</v>
      </c>
      <c r="G574">
        <f t="shared" si="432"/>
        <v>0</v>
      </c>
      <c r="H574">
        <f t="shared" si="433"/>
        <v>0</v>
      </c>
      <c r="I574" s="16">
        <f t="shared" si="459"/>
        <v>0</v>
      </c>
      <c r="J574" s="19">
        <f t="shared" si="460"/>
        <v>0</v>
      </c>
      <c r="K574" s="19"/>
      <c r="L574" s="16">
        <f t="shared" si="434"/>
        <v>0</v>
      </c>
      <c r="M574" s="16">
        <f t="shared" ca="1" si="435"/>
        <v>0</v>
      </c>
      <c r="N574" s="16">
        <f t="shared" si="436"/>
        <v>0</v>
      </c>
      <c r="O574" s="16">
        <f t="shared" si="429"/>
        <v>0</v>
      </c>
      <c r="P574" s="16">
        <f t="shared" si="430"/>
        <v>0</v>
      </c>
      <c r="Q574" s="16">
        <f t="shared" ca="1" si="437"/>
        <v>0</v>
      </c>
      <c r="R574">
        <f t="shared" si="438"/>
        <v>0</v>
      </c>
      <c r="S574" s="16">
        <f t="shared" si="439"/>
        <v>0</v>
      </c>
      <c r="T574" s="21">
        <f t="shared" si="440"/>
        <v>0</v>
      </c>
      <c r="U574" s="16">
        <f t="shared" ca="1" si="441"/>
        <v>0</v>
      </c>
      <c r="V574" s="21">
        <f t="shared" ca="1" si="442"/>
        <v>0</v>
      </c>
      <c r="W574" s="16"/>
      <c r="X574" s="16">
        <f t="shared" si="461"/>
        <v>0</v>
      </c>
      <c r="Y574" s="16">
        <f t="shared" si="428"/>
        <v>0</v>
      </c>
      <c r="Z574" s="19">
        <f t="shared" si="443"/>
        <v>0</v>
      </c>
      <c r="AA574" s="15">
        <f t="shared" si="462"/>
        <v>0</v>
      </c>
      <c r="AB574" s="15">
        <f t="shared" si="463"/>
        <v>0</v>
      </c>
      <c r="AC574" s="15">
        <f t="shared" si="464"/>
        <v>0</v>
      </c>
      <c r="AD574" s="15">
        <f t="shared" si="465"/>
        <v>0</v>
      </c>
      <c r="AE574" s="15">
        <f t="shared" si="466"/>
        <v>0</v>
      </c>
      <c r="AF574" s="19">
        <f t="shared" si="467"/>
        <v>0</v>
      </c>
      <c r="AG574" s="20">
        <f t="shared" si="468"/>
        <v>0</v>
      </c>
      <c r="AH574" s="20"/>
      <c r="AI574" s="16">
        <f t="shared" si="444"/>
        <v>0</v>
      </c>
      <c r="AJ574" s="16">
        <f t="shared" si="480"/>
        <v>0</v>
      </c>
      <c r="AK574" s="16">
        <f t="shared" si="469"/>
        <v>0</v>
      </c>
      <c r="AL574" s="16">
        <f t="shared" ca="1" si="470"/>
        <v>0</v>
      </c>
      <c r="AM574" s="17">
        <f ca="1">IF($F$13,OFFSET(product_specs!$I$5,MIN(10,saving_model!BD574),saving_model!$F$15),0)</f>
        <v>0</v>
      </c>
      <c r="AN574" s="16">
        <f t="shared" si="445"/>
        <v>0</v>
      </c>
      <c r="AO574" s="16">
        <f t="shared" si="479"/>
        <v>0</v>
      </c>
      <c r="AP574" s="16">
        <f t="shared" si="446"/>
        <v>0</v>
      </c>
      <c r="AQ574" s="16">
        <f t="shared" si="471"/>
        <v>0</v>
      </c>
      <c r="AR574" s="16">
        <f t="shared" si="472"/>
        <v>0</v>
      </c>
      <c r="AS574" s="15">
        <f t="shared" si="447"/>
        <v>0</v>
      </c>
      <c r="AT574" s="24">
        <f t="shared" si="448"/>
        <v>0</v>
      </c>
      <c r="AU574" s="15">
        <f t="shared" si="473"/>
        <v>0</v>
      </c>
      <c r="AV574" s="22">
        <f>return!Q558</f>
        <v>1.588689618258865E-3</v>
      </c>
      <c r="AW574" s="7">
        <f t="shared" si="449"/>
        <v>1.5804588547028706</v>
      </c>
      <c r="AX574" s="7"/>
      <c r="AY574">
        <f t="shared" si="474"/>
        <v>0</v>
      </c>
      <c r="AZ574">
        <f t="shared" si="450"/>
        <v>0</v>
      </c>
      <c r="BA574">
        <f t="shared" si="451"/>
        <v>0</v>
      </c>
      <c r="BB574">
        <f t="shared" si="475"/>
        <v>0</v>
      </c>
      <c r="BD574">
        <f t="shared" si="452"/>
        <v>46</v>
      </c>
      <c r="BE574">
        <f t="shared" si="453"/>
        <v>5</v>
      </c>
      <c r="BF574">
        <f t="shared" si="476"/>
        <v>3.3332044464040589E-4</v>
      </c>
      <c r="BG574">
        <f>VLOOKUP(MIN(120,BH574),mortality!$B$4:$H$106,saving_model!BE574+2,FALSE)</f>
        <v>3.9925207105385848E-3</v>
      </c>
      <c r="BH574">
        <f t="shared" si="454"/>
        <v>66</v>
      </c>
      <c r="BI574" s="8">
        <f t="shared" si="477"/>
        <v>1.6821425527395739E-3</v>
      </c>
      <c r="BJ574" s="6">
        <f>VLOOKUP(saving_model!BD574,lapse!$B$4:$C$134,2,FALSE)</f>
        <v>0.02</v>
      </c>
      <c r="BL574">
        <f>discount_curve!K559</f>
        <v>0.58032407547571196</v>
      </c>
    </row>
    <row r="575" spans="1:64" x14ac:dyDescent="0.55000000000000004">
      <c r="A575">
        <f t="shared" si="478"/>
        <v>553</v>
      </c>
      <c r="B575" s="16">
        <f t="shared" ca="1" si="455"/>
        <v>0</v>
      </c>
      <c r="C575" s="16">
        <f t="shared" si="431"/>
        <v>0</v>
      </c>
      <c r="D575">
        <f t="shared" si="456"/>
        <v>0</v>
      </c>
      <c r="E575">
        <f t="shared" ca="1" si="457"/>
        <v>0</v>
      </c>
      <c r="F575" s="19">
        <f t="shared" si="458"/>
        <v>0</v>
      </c>
      <c r="G575">
        <f t="shared" si="432"/>
        <v>0</v>
      </c>
      <c r="H575">
        <f t="shared" si="433"/>
        <v>0</v>
      </c>
      <c r="I575" s="16">
        <f t="shared" si="459"/>
        <v>0</v>
      </c>
      <c r="J575" s="19">
        <f t="shared" si="460"/>
        <v>0</v>
      </c>
      <c r="K575" s="19"/>
      <c r="L575" s="16">
        <f t="shared" si="434"/>
        <v>0</v>
      </c>
      <c r="M575" s="16">
        <f t="shared" ca="1" si="435"/>
        <v>0</v>
      </c>
      <c r="N575" s="16">
        <f t="shared" si="436"/>
        <v>0</v>
      </c>
      <c r="O575" s="16">
        <f t="shared" si="429"/>
        <v>0</v>
      </c>
      <c r="P575" s="16">
        <f t="shared" si="430"/>
        <v>0</v>
      </c>
      <c r="Q575" s="16">
        <f t="shared" ca="1" si="437"/>
        <v>0</v>
      </c>
      <c r="R575">
        <f t="shared" si="438"/>
        <v>0</v>
      </c>
      <c r="S575" s="16">
        <f t="shared" si="439"/>
        <v>0</v>
      </c>
      <c r="T575" s="21">
        <f t="shared" si="440"/>
        <v>0</v>
      </c>
      <c r="U575" s="16">
        <f t="shared" ca="1" si="441"/>
        <v>0</v>
      </c>
      <c r="V575" s="21">
        <f t="shared" ca="1" si="442"/>
        <v>0</v>
      </c>
      <c r="W575" s="16"/>
      <c r="X575" s="16">
        <f t="shared" si="461"/>
        <v>0</v>
      </c>
      <c r="Y575" s="16">
        <f t="shared" si="428"/>
        <v>0</v>
      </c>
      <c r="Z575" s="19">
        <f t="shared" si="443"/>
        <v>0</v>
      </c>
      <c r="AA575" s="15">
        <f t="shared" si="462"/>
        <v>0</v>
      </c>
      <c r="AB575" s="15">
        <f t="shared" si="463"/>
        <v>0</v>
      </c>
      <c r="AC575" s="15">
        <f t="shared" si="464"/>
        <v>0</v>
      </c>
      <c r="AD575" s="15">
        <f t="shared" si="465"/>
        <v>0</v>
      </c>
      <c r="AE575" s="15">
        <f t="shared" si="466"/>
        <v>0</v>
      </c>
      <c r="AF575" s="19">
        <f t="shared" si="467"/>
        <v>0</v>
      </c>
      <c r="AG575" s="20">
        <f t="shared" si="468"/>
        <v>0</v>
      </c>
      <c r="AH575" s="20"/>
      <c r="AI575" s="16">
        <f t="shared" si="444"/>
        <v>0</v>
      </c>
      <c r="AJ575" s="16">
        <f t="shared" si="480"/>
        <v>0</v>
      </c>
      <c r="AK575" s="16">
        <f t="shared" si="469"/>
        <v>0</v>
      </c>
      <c r="AL575" s="16">
        <f t="shared" ca="1" si="470"/>
        <v>0</v>
      </c>
      <c r="AM575" s="17">
        <f ca="1">IF($F$13,OFFSET(product_specs!$I$5,MIN(10,saving_model!BD575),saving_model!$F$15),0)</f>
        <v>0</v>
      </c>
      <c r="AN575" s="16">
        <f t="shared" si="445"/>
        <v>0</v>
      </c>
      <c r="AO575" s="16">
        <f t="shared" si="479"/>
        <v>0</v>
      </c>
      <c r="AP575" s="16">
        <f t="shared" si="446"/>
        <v>0</v>
      </c>
      <c r="AQ575" s="16">
        <f t="shared" si="471"/>
        <v>0</v>
      </c>
      <c r="AR575" s="16">
        <f t="shared" si="472"/>
        <v>0</v>
      </c>
      <c r="AS575" s="15">
        <f t="shared" si="447"/>
        <v>0</v>
      </c>
      <c r="AT575" s="24">
        <f t="shared" si="448"/>
        <v>0</v>
      </c>
      <c r="AU575" s="15">
        <f t="shared" si="473"/>
        <v>0</v>
      </c>
      <c r="AV575" s="22">
        <f>return!Q559</f>
        <v>3.0546291980193541E-3</v>
      </c>
      <c r="AW575" s="7">
        <f t="shared" si="449"/>
        <v>1.5817699055610026</v>
      </c>
      <c r="AX575" s="7"/>
      <c r="AY575">
        <f t="shared" si="474"/>
        <v>0</v>
      </c>
      <c r="AZ575">
        <f t="shared" si="450"/>
        <v>0</v>
      </c>
      <c r="BA575">
        <f t="shared" si="451"/>
        <v>0</v>
      </c>
      <c r="BB575">
        <f t="shared" si="475"/>
        <v>0</v>
      </c>
      <c r="BD575">
        <f t="shared" si="452"/>
        <v>46</v>
      </c>
      <c r="BE575">
        <f t="shared" si="453"/>
        <v>5</v>
      </c>
      <c r="BF575">
        <f t="shared" si="476"/>
        <v>3.3332044464040589E-4</v>
      </c>
      <c r="BG575">
        <f>VLOOKUP(MIN(120,BH575),mortality!$B$4:$H$106,saving_model!BE575+2,FALSE)</f>
        <v>3.9925207105385848E-3</v>
      </c>
      <c r="BH575">
        <f t="shared" si="454"/>
        <v>66</v>
      </c>
      <c r="BI575" s="8">
        <f t="shared" si="477"/>
        <v>1.6821425527395739E-3</v>
      </c>
      <c r="BJ575" s="6">
        <f>VLOOKUP(saving_model!BD575,lapse!$B$4:$C$134,2,FALSE)</f>
        <v>0.02</v>
      </c>
      <c r="BL575">
        <f>discount_curve!K560</f>
        <v>0.57975226655779299</v>
      </c>
    </row>
    <row r="576" spans="1:64" x14ac:dyDescent="0.55000000000000004">
      <c r="A576">
        <f t="shared" si="478"/>
        <v>554</v>
      </c>
      <c r="B576" s="16">
        <f t="shared" ca="1" si="455"/>
        <v>0</v>
      </c>
      <c r="C576" s="16">
        <f t="shared" si="431"/>
        <v>0</v>
      </c>
      <c r="D576">
        <f t="shared" si="456"/>
        <v>0</v>
      </c>
      <c r="E576">
        <f t="shared" ca="1" si="457"/>
        <v>0</v>
      </c>
      <c r="F576" s="19">
        <f t="shared" si="458"/>
        <v>0</v>
      </c>
      <c r="G576">
        <f t="shared" si="432"/>
        <v>0</v>
      </c>
      <c r="H576">
        <f t="shared" si="433"/>
        <v>0</v>
      </c>
      <c r="I576" s="16">
        <f t="shared" si="459"/>
        <v>0</v>
      </c>
      <c r="J576" s="19">
        <f t="shared" si="460"/>
        <v>0</v>
      </c>
      <c r="K576" s="19"/>
      <c r="L576" s="16">
        <f t="shared" si="434"/>
        <v>0</v>
      </c>
      <c r="M576" s="16">
        <f t="shared" ca="1" si="435"/>
        <v>0</v>
      </c>
      <c r="N576" s="16">
        <f t="shared" si="436"/>
        <v>0</v>
      </c>
      <c r="O576" s="16">
        <f t="shared" si="429"/>
        <v>0</v>
      </c>
      <c r="P576" s="16">
        <f t="shared" si="430"/>
        <v>0</v>
      </c>
      <c r="Q576" s="16">
        <f t="shared" ca="1" si="437"/>
        <v>0</v>
      </c>
      <c r="R576">
        <f t="shared" si="438"/>
        <v>0</v>
      </c>
      <c r="S576" s="16">
        <f t="shared" si="439"/>
        <v>0</v>
      </c>
      <c r="T576" s="21">
        <f t="shared" si="440"/>
        <v>0</v>
      </c>
      <c r="U576" s="16">
        <f t="shared" ca="1" si="441"/>
        <v>0</v>
      </c>
      <c r="V576" s="21">
        <f t="shared" ca="1" si="442"/>
        <v>0</v>
      </c>
      <c r="W576" s="16"/>
      <c r="X576" s="16">
        <f t="shared" si="461"/>
        <v>0</v>
      </c>
      <c r="Y576" s="16">
        <f t="shared" si="428"/>
        <v>0</v>
      </c>
      <c r="Z576" s="19">
        <f t="shared" si="443"/>
        <v>0</v>
      </c>
      <c r="AA576" s="15">
        <f t="shared" si="462"/>
        <v>0</v>
      </c>
      <c r="AB576" s="15">
        <f t="shared" si="463"/>
        <v>0</v>
      </c>
      <c r="AC576" s="15">
        <f t="shared" si="464"/>
        <v>0</v>
      </c>
      <c r="AD576" s="15">
        <f t="shared" si="465"/>
        <v>0</v>
      </c>
      <c r="AE576" s="15">
        <f t="shared" si="466"/>
        <v>0</v>
      </c>
      <c r="AF576" s="19">
        <f t="shared" si="467"/>
        <v>0</v>
      </c>
      <c r="AG576" s="20">
        <f t="shared" si="468"/>
        <v>0</v>
      </c>
      <c r="AH576" s="20"/>
      <c r="AI576" s="16">
        <f t="shared" si="444"/>
        <v>0</v>
      </c>
      <c r="AJ576" s="16">
        <f t="shared" si="480"/>
        <v>0</v>
      </c>
      <c r="AK576" s="16">
        <f t="shared" si="469"/>
        <v>0</v>
      </c>
      <c r="AL576" s="16">
        <f t="shared" ca="1" si="470"/>
        <v>0</v>
      </c>
      <c r="AM576" s="17">
        <f ca="1">IF($F$13,OFFSET(product_specs!$I$5,MIN(10,saving_model!BD576),saving_model!$F$15),0)</f>
        <v>0</v>
      </c>
      <c r="AN576" s="16">
        <f t="shared" si="445"/>
        <v>0</v>
      </c>
      <c r="AO576" s="16">
        <f t="shared" si="479"/>
        <v>0</v>
      </c>
      <c r="AP576" s="16">
        <f t="shared" si="446"/>
        <v>0</v>
      </c>
      <c r="AQ576" s="16">
        <f t="shared" si="471"/>
        <v>0</v>
      </c>
      <c r="AR576" s="16">
        <f t="shared" si="472"/>
        <v>0</v>
      </c>
      <c r="AS576" s="15">
        <f t="shared" si="447"/>
        <v>0</v>
      </c>
      <c r="AT576" s="24">
        <f t="shared" si="448"/>
        <v>0</v>
      </c>
      <c r="AU576" s="15">
        <f t="shared" si="473"/>
        <v>0</v>
      </c>
      <c r="AV576" s="22">
        <f>return!Q560</f>
        <v>1.5637133138370451E-2</v>
      </c>
      <c r="AW576" s="7">
        <f t="shared" si="449"/>
        <v>1.5830820439857911</v>
      </c>
      <c r="AX576" s="7"/>
      <c r="AY576">
        <f t="shared" si="474"/>
        <v>0</v>
      </c>
      <c r="AZ576">
        <f t="shared" si="450"/>
        <v>0</v>
      </c>
      <c r="BA576">
        <f t="shared" si="451"/>
        <v>0</v>
      </c>
      <c r="BB576">
        <f t="shared" si="475"/>
        <v>0</v>
      </c>
      <c r="BD576">
        <f t="shared" si="452"/>
        <v>46</v>
      </c>
      <c r="BE576">
        <f t="shared" si="453"/>
        <v>5</v>
      </c>
      <c r="BF576">
        <f t="shared" si="476"/>
        <v>3.3332044464040589E-4</v>
      </c>
      <c r="BG576">
        <f>VLOOKUP(MIN(120,BH576),mortality!$B$4:$H$106,saving_model!BE576+2,FALSE)</f>
        <v>3.9925207105385848E-3</v>
      </c>
      <c r="BH576">
        <f t="shared" si="454"/>
        <v>66</v>
      </c>
      <c r="BI576" s="8">
        <f t="shared" si="477"/>
        <v>1.6821425527395739E-3</v>
      </c>
      <c r="BJ576" s="6">
        <f>VLOOKUP(saving_model!BD576,lapse!$B$4:$C$134,2,FALSE)</f>
        <v>0.02</v>
      </c>
      <c r="BL576">
        <f>discount_curve!K561</f>
        <v>0.57918102105857805</v>
      </c>
    </row>
    <row r="577" spans="1:64" x14ac:dyDescent="0.55000000000000004">
      <c r="A577">
        <f t="shared" si="478"/>
        <v>555</v>
      </c>
      <c r="B577" s="16">
        <f t="shared" ca="1" si="455"/>
        <v>0</v>
      </c>
      <c r="C577" s="16">
        <f t="shared" si="431"/>
        <v>0</v>
      </c>
      <c r="D577">
        <f t="shared" si="456"/>
        <v>0</v>
      </c>
      <c r="E577">
        <f t="shared" ca="1" si="457"/>
        <v>0</v>
      </c>
      <c r="F577" s="19">
        <f t="shared" si="458"/>
        <v>0</v>
      </c>
      <c r="G577">
        <f t="shared" si="432"/>
        <v>0</v>
      </c>
      <c r="H577">
        <f t="shared" si="433"/>
        <v>0</v>
      </c>
      <c r="I577" s="16">
        <f t="shared" si="459"/>
        <v>0</v>
      </c>
      <c r="J577" s="19">
        <f t="shared" si="460"/>
        <v>0</v>
      </c>
      <c r="K577" s="19"/>
      <c r="L577" s="16">
        <f t="shared" si="434"/>
        <v>0</v>
      </c>
      <c r="M577" s="16">
        <f t="shared" ca="1" si="435"/>
        <v>0</v>
      </c>
      <c r="N577" s="16">
        <f t="shared" si="436"/>
        <v>0</v>
      </c>
      <c r="O577" s="16">
        <f t="shared" si="429"/>
        <v>0</v>
      </c>
      <c r="P577" s="16">
        <f t="shared" si="430"/>
        <v>0</v>
      </c>
      <c r="Q577" s="16">
        <f t="shared" ca="1" si="437"/>
        <v>0</v>
      </c>
      <c r="R577">
        <f t="shared" si="438"/>
        <v>0</v>
      </c>
      <c r="S577" s="16">
        <f t="shared" si="439"/>
        <v>0</v>
      </c>
      <c r="T577" s="21">
        <f t="shared" si="440"/>
        <v>0</v>
      </c>
      <c r="U577" s="16">
        <f t="shared" ca="1" si="441"/>
        <v>0</v>
      </c>
      <c r="V577" s="21">
        <f t="shared" ca="1" si="442"/>
        <v>0</v>
      </c>
      <c r="W577" s="16"/>
      <c r="X577" s="16">
        <f t="shared" si="461"/>
        <v>0</v>
      </c>
      <c r="Y577" s="16">
        <f t="shared" si="428"/>
        <v>0</v>
      </c>
      <c r="Z577" s="19">
        <f t="shared" si="443"/>
        <v>0</v>
      </c>
      <c r="AA577" s="15">
        <f t="shared" si="462"/>
        <v>0</v>
      </c>
      <c r="AB577" s="15">
        <f t="shared" si="463"/>
        <v>0</v>
      </c>
      <c r="AC577" s="15">
        <f t="shared" si="464"/>
        <v>0</v>
      </c>
      <c r="AD577" s="15">
        <f t="shared" si="465"/>
        <v>0</v>
      </c>
      <c r="AE577" s="15">
        <f t="shared" si="466"/>
        <v>0</v>
      </c>
      <c r="AF577" s="19">
        <f t="shared" si="467"/>
        <v>0</v>
      </c>
      <c r="AG577" s="20">
        <f t="shared" si="468"/>
        <v>0</v>
      </c>
      <c r="AH577" s="20"/>
      <c r="AI577" s="16">
        <f t="shared" si="444"/>
        <v>0</v>
      </c>
      <c r="AJ577" s="16">
        <f t="shared" si="480"/>
        <v>0</v>
      </c>
      <c r="AK577" s="16">
        <f t="shared" si="469"/>
        <v>0</v>
      </c>
      <c r="AL577" s="16">
        <f t="shared" ca="1" si="470"/>
        <v>0</v>
      </c>
      <c r="AM577" s="17">
        <f ca="1">IF($F$13,OFFSET(product_specs!$I$5,MIN(10,saving_model!BD577),saving_model!$F$15),0)</f>
        <v>0</v>
      </c>
      <c r="AN577" s="16">
        <f t="shared" si="445"/>
        <v>0</v>
      </c>
      <c r="AO577" s="16">
        <f t="shared" si="479"/>
        <v>0</v>
      </c>
      <c r="AP577" s="16">
        <f t="shared" si="446"/>
        <v>0</v>
      </c>
      <c r="AQ577" s="16">
        <f t="shared" si="471"/>
        <v>0</v>
      </c>
      <c r="AR577" s="16">
        <f t="shared" si="472"/>
        <v>0</v>
      </c>
      <c r="AS577" s="15">
        <f t="shared" si="447"/>
        <v>0</v>
      </c>
      <c r="AT577" s="24">
        <f t="shared" si="448"/>
        <v>0</v>
      </c>
      <c r="AU577" s="15">
        <f t="shared" si="473"/>
        <v>0</v>
      </c>
      <c r="AV577" s="22">
        <f>return!Q561</f>
        <v>1.5612677302656586E-4</v>
      </c>
      <c r="AW577" s="7">
        <f t="shared" si="449"/>
        <v>1.5843952708794145</v>
      </c>
      <c r="AX577" s="7"/>
      <c r="AY577">
        <f t="shared" si="474"/>
        <v>0</v>
      </c>
      <c r="AZ577">
        <f t="shared" si="450"/>
        <v>0</v>
      </c>
      <c r="BA577">
        <f t="shared" si="451"/>
        <v>0</v>
      </c>
      <c r="BB577">
        <f t="shared" si="475"/>
        <v>0</v>
      </c>
      <c r="BD577">
        <f t="shared" si="452"/>
        <v>46</v>
      </c>
      <c r="BE577">
        <f t="shared" si="453"/>
        <v>5</v>
      </c>
      <c r="BF577">
        <f t="shared" si="476"/>
        <v>3.3332044464040589E-4</v>
      </c>
      <c r="BG577">
        <f>VLOOKUP(MIN(120,BH577),mortality!$B$4:$H$106,saving_model!BE577+2,FALSE)</f>
        <v>3.9925207105385848E-3</v>
      </c>
      <c r="BH577">
        <f t="shared" si="454"/>
        <v>66</v>
      </c>
      <c r="BI577" s="8">
        <f t="shared" si="477"/>
        <v>1.6821425527395739E-3</v>
      </c>
      <c r="BJ577" s="6">
        <f>VLOOKUP(saving_model!BD577,lapse!$B$4:$C$134,2,FALSE)</f>
        <v>0.02</v>
      </c>
      <c r="BL577">
        <f>discount_curve!K562</f>
        <v>0.57861033842291576</v>
      </c>
    </row>
    <row r="578" spans="1:64" x14ac:dyDescent="0.55000000000000004">
      <c r="A578">
        <f t="shared" si="478"/>
        <v>556</v>
      </c>
      <c r="B578" s="16">
        <f t="shared" ca="1" si="455"/>
        <v>0</v>
      </c>
      <c r="C578" s="16">
        <f t="shared" si="431"/>
        <v>0</v>
      </c>
      <c r="D578">
        <f t="shared" si="456"/>
        <v>0</v>
      </c>
      <c r="E578">
        <f t="shared" ca="1" si="457"/>
        <v>0</v>
      </c>
      <c r="F578" s="19">
        <f t="shared" si="458"/>
        <v>0</v>
      </c>
      <c r="G578">
        <f t="shared" si="432"/>
        <v>0</v>
      </c>
      <c r="H578">
        <f t="shared" si="433"/>
        <v>0</v>
      </c>
      <c r="I578" s="16">
        <f t="shared" si="459"/>
        <v>0</v>
      </c>
      <c r="J578" s="19">
        <f t="shared" si="460"/>
        <v>0</v>
      </c>
      <c r="K578" s="19"/>
      <c r="L578" s="16">
        <f t="shared" si="434"/>
        <v>0</v>
      </c>
      <c r="M578" s="16">
        <f t="shared" ca="1" si="435"/>
        <v>0</v>
      </c>
      <c r="N578" s="16">
        <f t="shared" si="436"/>
        <v>0</v>
      </c>
      <c r="O578" s="16">
        <f t="shared" si="429"/>
        <v>0</v>
      </c>
      <c r="P578" s="16">
        <f t="shared" si="430"/>
        <v>0</v>
      </c>
      <c r="Q578" s="16">
        <f t="shared" ca="1" si="437"/>
        <v>0</v>
      </c>
      <c r="R578">
        <f t="shared" si="438"/>
        <v>0</v>
      </c>
      <c r="S578" s="16">
        <f t="shared" si="439"/>
        <v>0</v>
      </c>
      <c r="T578" s="21">
        <f t="shared" si="440"/>
        <v>0</v>
      </c>
      <c r="U578" s="16">
        <f t="shared" ca="1" si="441"/>
        <v>0</v>
      </c>
      <c r="V578" s="21">
        <f t="shared" ca="1" si="442"/>
        <v>0</v>
      </c>
      <c r="W578" s="16"/>
      <c r="X578" s="16">
        <f t="shared" si="461"/>
        <v>0</v>
      </c>
      <c r="Y578" s="16">
        <f t="shared" si="428"/>
        <v>0</v>
      </c>
      <c r="Z578" s="19">
        <f t="shared" si="443"/>
        <v>0</v>
      </c>
      <c r="AA578" s="15">
        <f t="shared" si="462"/>
        <v>0</v>
      </c>
      <c r="AB578" s="15">
        <f t="shared" si="463"/>
        <v>0</v>
      </c>
      <c r="AC578" s="15">
        <f t="shared" si="464"/>
        <v>0</v>
      </c>
      <c r="AD578" s="15">
        <f t="shared" si="465"/>
        <v>0</v>
      </c>
      <c r="AE578" s="15">
        <f t="shared" si="466"/>
        <v>0</v>
      </c>
      <c r="AF578" s="19">
        <f t="shared" si="467"/>
        <v>0</v>
      </c>
      <c r="AG578" s="20">
        <f t="shared" si="468"/>
        <v>0</v>
      </c>
      <c r="AH578" s="20"/>
      <c r="AI578" s="16">
        <f t="shared" si="444"/>
        <v>0</v>
      </c>
      <c r="AJ578" s="16">
        <f t="shared" si="480"/>
        <v>0</v>
      </c>
      <c r="AK578" s="16">
        <f t="shared" si="469"/>
        <v>0</v>
      </c>
      <c r="AL578" s="16">
        <f t="shared" ca="1" si="470"/>
        <v>0</v>
      </c>
      <c r="AM578" s="17">
        <f ca="1">IF($F$13,OFFSET(product_specs!$I$5,MIN(10,saving_model!BD578),saving_model!$F$15),0)</f>
        <v>0</v>
      </c>
      <c r="AN578" s="16">
        <f t="shared" si="445"/>
        <v>0</v>
      </c>
      <c r="AO578" s="16">
        <f t="shared" si="479"/>
        <v>0</v>
      </c>
      <c r="AP578" s="16">
        <f t="shared" si="446"/>
        <v>0</v>
      </c>
      <c r="AQ578" s="16">
        <f t="shared" si="471"/>
        <v>0</v>
      </c>
      <c r="AR578" s="16">
        <f t="shared" si="472"/>
        <v>0</v>
      </c>
      <c r="AS578" s="15">
        <f t="shared" si="447"/>
        <v>0</v>
      </c>
      <c r="AT578" s="24">
        <f t="shared" si="448"/>
        <v>0</v>
      </c>
      <c r="AU578" s="15">
        <f t="shared" si="473"/>
        <v>0</v>
      </c>
      <c r="AV578" s="22">
        <f>return!Q562</f>
        <v>1.0750413377632384E-2</v>
      </c>
      <c r="AW578" s="7">
        <f t="shared" si="449"/>
        <v>1.5857095871447988</v>
      </c>
      <c r="AX578" s="7"/>
      <c r="AY578">
        <f t="shared" si="474"/>
        <v>0</v>
      </c>
      <c r="AZ578">
        <f t="shared" si="450"/>
        <v>0</v>
      </c>
      <c r="BA578">
        <f t="shared" si="451"/>
        <v>0</v>
      </c>
      <c r="BB578">
        <f t="shared" si="475"/>
        <v>0</v>
      </c>
      <c r="BD578">
        <f t="shared" si="452"/>
        <v>46</v>
      </c>
      <c r="BE578">
        <f t="shared" si="453"/>
        <v>5</v>
      </c>
      <c r="BF578">
        <f t="shared" si="476"/>
        <v>3.3332044464040589E-4</v>
      </c>
      <c r="BG578">
        <f>VLOOKUP(MIN(120,BH578),mortality!$B$4:$H$106,saving_model!BE578+2,FALSE)</f>
        <v>3.9925207105385848E-3</v>
      </c>
      <c r="BH578">
        <f t="shared" si="454"/>
        <v>66</v>
      </c>
      <c r="BI578" s="8">
        <f t="shared" si="477"/>
        <v>1.6821425527395739E-3</v>
      </c>
      <c r="BJ578" s="6">
        <f>VLOOKUP(saving_model!BD578,lapse!$B$4:$C$134,2,FALSE)</f>
        <v>0.02</v>
      </c>
      <c r="BL578">
        <f>discount_curve!K563</f>
        <v>0.57804021809620154</v>
      </c>
    </row>
    <row r="579" spans="1:64" x14ac:dyDescent="0.55000000000000004">
      <c r="A579">
        <f t="shared" si="478"/>
        <v>557</v>
      </c>
      <c r="B579" s="16">
        <f t="shared" ca="1" si="455"/>
        <v>0</v>
      </c>
      <c r="C579" s="16">
        <f t="shared" si="431"/>
        <v>0</v>
      </c>
      <c r="D579">
        <f t="shared" si="456"/>
        <v>0</v>
      </c>
      <c r="E579">
        <f t="shared" ca="1" si="457"/>
        <v>0</v>
      </c>
      <c r="F579" s="19">
        <f t="shared" si="458"/>
        <v>0</v>
      </c>
      <c r="G579">
        <f t="shared" si="432"/>
        <v>0</v>
      </c>
      <c r="H579">
        <f t="shared" si="433"/>
        <v>0</v>
      </c>
      <c r="I579" s="16">
        <f t="shared" si="459"/>
        <v>0</v>
      </c>
      <c r="J579" s="19">
        <f t="shared" si="460"/>
        <v>0</v>
      </c>
      <c r="K579" s="19"/>
      <c r="L579" s="16">
        <f t="shared" si="434"/>
        <v>0</v>
      </c>
      <c r="M579" s="16">
        <f t="shared" ca="1" si="435"/>
        <v>0</v>
      </c>
      <c r="N579" s="16">
        <f t="shared" si="436"/>
        <v>0</v>
      </c>
      <c r="O579" s="16">
        <f t="shared" si="429"/>
        <v>0</v>
      </c>
      <c r="P579" s="16">
        <f t="shared" si="430"/>
        <v>0</v>
      </c>
      <c r="Q579" s="16">
        <f t="shared" ca="1" si="437"/>
        <v>0</v>
      </c>
      <c r="R579">
        <f t="shared" si="438"/>
        <v>0</v>
      </c>
      <c r="S579" s="16">
        <f t="shared" si="439"/>
        <v>0</v>
      </c>
      <c r="T579" s="21">
        <f t="shared" si="440"/>
        <v>0</v>
      </c>
      <c r="U579" s="16">
        <f t="shared" ca="1" si="441"/>
        <v>0</v>
      </c>
      <c r="V579" s="21">
        <f t="shared" ca="1" si="442"/>
        <v>0</v>
      </c>
      <c r="W579" s="16"/>
      <c r="X579" s="16">
        <f t="shared" si="461"/>
        <v>0</v>
      </c>
      <c r="Y579" s="16">
        <f t="shared" si="428"/>
        <v>0</v>
      </c>
      <c r="Z579" s="19">
        <f t="shared" si="443"/>
        <v>0</v>
      </c>
      <c r="AA579" s="15">
        <f t="shared" si="462"/>
        <v>0</v>
      </c>
      <c r="AB579" s="15">
        <f t="shared" si="463"/>
        <v>0</v>
      </c>
      <c r="AC579" s="15">
        <f t="shared" si="464"/>
        <v>0</v>
      </c>
      <c r="AD579" s="15">
        <f t="shared" si="465"/>
        <v>0</v>
      </c>
      <c r="AE579" s="15">
        <f t="shared" si="466"/>
        <v>0</v>
      </c>
      <c r="AF579" s="19">
        <f t="shared" si="467"/>
        <v>0</v>
      </c>
      <c r="AG579" s="20">
        <f t="shared" si="468"/>
        <v>0</v>
      </c>
      <c r="AH579" s="20"/>
      <c r="AI579" s="16">
        <f t="shared" si="444"/>
        <v>0</v>
      </c>
      <c r="AJ579" s="16">
        <f t="shared" si="480"/>
        <v>0</v>
      </c>
      <c r="AK579" s="16">
        <f t="shared" si="469"/>
        <v>0</v>
      </c>
      <c r="AL579" s="16">
        <f t="shared" ca="1" si="470"/>
        <v>0</v>
      </c>
      <c r="AM579" s="17">
        <f ca="1">IF($F$13,OFFSET(product_specs!$I$5,MIN(10,saving_model!BD579),saving_model!$F$15),0)</f>
        <v>0</v>
      </c>
      <c r="AN579" s="16">
        <f t="shared" si="445"/>
        <v>0</v>
      </c>
      <c r="AO579" s="16">
        <f t="shared" si="479"/>
        <v>0</v>
      </c>
      <c r="AP579" s="16">
        <f t="shared" si="446"/>
        <v>0</v>
      </c>
      <c r="AQ579" s="16">
        <f t="shared" si="471"/>
        <v>0</v>
      </c>
      <c r="AR579" s="16">
        <f t="shared" si="472"/>
        <v>0</v>
      </c>
      <c r="AS579" s="15">
        <f t="shared" si="447"/>
        <v>0</v>
      </c>
      <c r="AT579" s="24">
        <f t="shared" si="448"/>
        <v>0</v>
      </c>
      <c r="AU579" s="15">
        <f t="shared" si="473"/>
        <v>0</v>
      </c>
      <c r="AV579" s="22">
        <f>return!Q563</f>
        <v>-7.3823654529278082E-3</v>
      </c>
      <c r="AW579" s="7">
        <f t="shared" si="449"/>
        <v>1.5870249936856196</v>
      </c>
      <c r="AX579" s="7"/>
      <c r="AY579">
        <f t="shared" si="474"/>
        <v>0</v>
      </c>
      <c r="AZ579">
        <f t="shared" si="450"/>
        <v>0</v>
      </c>
      <c r="BA579">
        <f t="shared" si="451"/>
        <v>0</v>
      </c>
      <c r="BB579">
        <f t="shared" si="475"/>
        <v>0</v>
      </c>
      <c r="BD579">
        <f t="shared" si="452"/>
        <v>46</v>
      </c>
      <c r="BE579">
        <f t="shared" si="453"/>
        <v>5</v>
      </c>
      <c r="BF579">
        <f t="shared" si="476"/>
        <v>3.3332044464040589E-4</v>
      </c>
      <c r="BG579">
        <f>VLOOKUP(MIN(120,BH579),mortality!$B$4:$H$106,saving_model!BE579+2,FALSE)</f>
        <v>3.9925207105385848E-3</v>
      </c>
      <c r="BH579">
        <f t="shared" si="454"/>
        <v>66</v>
      </c>
      <c r="BI579" s="8">
        <f t="shared" si="477"/>
        <v>1.6821425527395739E-3</v>
      </c>
      <c r="BJ579" s="6">
        <f>VLOOKUP(saving_model!BD579,lapse!$B$4:$C$134,2,FALSE)</f>
        <v>0.02</v>
      </c>
      <c r="BL579">
        <f>discount_curve!K564</f>
        <v>0.57747065952437704</v>
      </c>
    </row>
    <row r="580" spans="1:64" x14ac:dyDescent="0.55000000000000004">
      <c r="A580">
        <f t="shared" si="478"/>
        <v>558</v>
      </c>
      <c r="B580" s="16">
        <f t="shared" ca="1" si="455"/>
        <v>0</v>
      </c>
      <c r="C580" s="16">
        <f t="shared" si="431"/>
        <v>0</v>
      </c>
      <c r="D580">
        <f t="shared" si="456"/>
        <v>0</v>
      </c>
      <c r="E580">
        <f t="shared" ca="1" si="457"/>
        <v>0</v>
      </c>
      <c r="F580" s="19">
        <f t="shared" si="458"/>
        <v>0</v>
      </c>
      <c r="G580">
        <f t="shared" si="432"/>
        <v>0</v>
      </c>
      <c r="H580">
        <f t="shared" si="433"/>
        <v>0</v>
      </c>
      <c r="I580" s="16">
        <f t="shared" si="459"/>
        <v>0</v>
      </c>
      <c r="J580" s="19">
        <f t="shared" si="460"/>
        <v>0</v>
      </c>
      <c r="K580" s="19"/>
      <c r="L580" s="16">
        <f t="shared" si="434"/>
        <v>0</v>
      </c>
      <c r="M580" s="16">
        <f t="shared" ca="1" si="435"/>
        <v>0</v>
      </c>
      <c r="N580" s="16">
        <f t="shared" si="436"/>
        <v>0</v>
      </c>
      <c r="O580" s="16">
        <f t="shared" si="429"/>
        <v>0</v>
      </c>
      <c r="P580" s="16">
        <f t="shared" si="430"/>
        <v>0</v>
      </c>
      <c r="Q580" s="16">
        <f t="shared" ca="1" si="437"/>
        <v>0</v>
      </c>
      <c r="R580">
        <f t="shared" si="438"/>
        <v>0</v>
      </c>
      <c r="S580" s="16">
        <f t="shared" si="439"/>
        <v>0</v>
      </c>
      <c r="T580" s="21">
        <f t="shared" si="440"/>
        <v>0</v>
      </c>
      <c r="U580" s="16">
        <f t="shared" ca="1" si="441"/>
        <v>0</v>
      </c>
      <c r="V580" s="21">
        <f t="shared" ca="1" si="442"/>
        <v>0</v>
      </c>
      <c r="W580" s="16"/>
      <c r="X580" s="16">
        <f t="shared" si="461"/>
        <v>0</v>
      </c>
      <c r="Y580" s="16">
        <f t="shared" si="428"/>
        <v>0</v>
      </c>
      <c r="Z580" s="19">
        <f t="shared" si="443"/>
        <v>0</v>
      </c>
      <c r="AA580" s="15">
        <f t="shared" si="462"/>
        <v>0</v>
      </c>
      <c r="AB580" s="15">
        <f t="shared" si="463"/>
        <v>0</v>
      </c>
      <c r="AC580" s="15">
        <f t="shared" si="464"/>
        <v>0</v>
      </c>
      <c r="AD580" s="15">
        <f t="shared" si="465"/>
        <v>0</v>
      </c>
      <c r="AE580" s="15">
        <f t="shared" si="466"/>
        <v>0</v>
      </c>
      <c r="AF580" s="19">
        <f t="shared" si="467"/>
        <v>0</v>
      </c>
      <c r="AG580" s="20">
        <f t="shared" si="468"/>
        <v>0</v>
      </c>
      <c r="AH580" s="20"/>
      <c r="AI580" s="16">
        <f t="shared" si="444"/>
        <v>0</v>
      </c>
      <c r="AJ580" s="16">
        <f t="shared" si="480"/>
        <v>0</v>
      </c>
      <c r="AK580" s="16">
        <f t="shared" si="469"/>
        <v>0</v>
      </c>
      <c r="AL580" s="16">
        <f t="shared" ca="1" si="470"/>
        <v>0</v>
      </c>
      <c r="AM580" s="17">
        <f ca="1">IF($F$13,OFFSET(product_specs!$I$5,MIN(10,saving_model!BD580),saving_model!$F$15),0)</f>
        <v>0</v>
      </c>
      <c r="AN580" s="16">
        <f t="shared" si="445"/>
        <v>0</v>
      </c>
      <c r="AO580" s="16">
        <f t="shared" si="479"/>
        <v>0</v>
      </c>
      <c r="AP580" s="16">
        <f t="shared" si="446"/>
        <v>0</v>
      </c>
      <c r="AQ580" s="16">
        <f t="shared" si="471"/>
        <v>0</v>
      </c>
      <c r="AR580" s="16">
        <f t="shared" si="472"/>
        <v>0</v>
      </c>
      <c r="AS580" s="15">
        <f t="shared" si="447"/>
        <v>0</v>
      </c>
      <c r="AT580" s="24">
        <f t="shared" si="448"/>
        <v>0</v>
      </c>
      <c r="AU580" s="15">
        <f t="shared" si="473"/>
        <v>0</v>
      </c>
      <c r="AV580" s="22">
        <f>return!Q564</f>
        <v>-8.9498958147384844E-3</v>
      </c>
      <c r="AW580" s="7">
        <f t="shared" si="449"/>
        <v>1.5883414914063017</v>
      </c>
      <c r="AX580" s="7"/>
      <c r="AY580">
        <f t="shared" si="474"/>
        <v>0</v>
      </c>
      <c r="AZ580">
        <f t="shared" si="450"/>
        <v>0</v>
      </c>
      <c r="BA580">
        <f t="shared" si="451"/>
        <v>0</v>
      </c>
      <c r="BB580">
        <f t="shared" si="475"/>
        <v>0</v>
      </c>
      <c r="BD580">
        <f t="shared" si="452"/>
        <v>46</v>
      </c>
      <c r="BE580">
        <f t="shared" si="453"/>
        <v>5</v>
      </c>
      <c r="BF580">
        <f t="shared" si="476"/>
        <v>3.3332044464040589E-4</v>
      </c>
      <c r="BG580">
        <f>VLOOKUP(MIN(120,BH580),mortality!$B$4:$H$106,saving_model!BE580+2,FALSE)</f>
        <v>3.9925207105385848E-3</v>
      </c>
      <c r="BH580">
        <f t="shared" si="454"/>
        <v>66</v>
      </c>
      <c r="BI580" s="8">
        <f t="shared" si="477"/>
        <v>1.6821425527395739E-3</v>
      </c>
      <c r="BJ580" s="6">
        <f>VLOOKUP(saving_model!BD580,lapse!$B$4:$C$134,2,FALSE)</f>
        <v>0.02</v>
      </c>
      <c r="BL580">
        <f>discount_curve!K565</f>
        <v>0.57690166215393024</v>
      </c>
    </row>
    <row r="581" spans="1:64" x14ac:dyDescent="0.55000000000000004">
      <c r="A581">
        <f t="shared" si="478"/>
        <v>559</v>
      </c>
      <c r="B581" s="16">
        <f t="shared" ca="1" si="455"/>
        <v>0</v>
      </c>
      <c r="C581" s="16">
        <f t="shared" si="431"/>
        <v>0</v>
      </c>
      <c r="D581">
        <f t="shared" si="456"/>
        <v>0</v>
      </c>
      <c r="E581">
        <f t="shared" ca="1" si="457"/>
        <v>0</v>
      </c>
      <c r="F581" s="19">
        <f t="shared" si="458"/>
        <v>0</v>
      </c>
      <c r="G581">
        <f t="shared" si="432"/>
        <v>0</v>
      </c>
      <c r="H581">
        <f t="shared" si="433"/>
        <v>0</v>
      </c>
      <c r="I581" s="16">
        <f t="shared" si="459"/>
        <v>0</v>
      </c>
      <c r="J581" s="19">
        <f t="shared" si="460"/>
        <v>0</v>
      </c>
      <c r="K581" s="19"/>
      <c r="L581" s="16">
        <f t="shared" si="434"/>
        <v>0</v>
      </c>
      <c r="M581" s="16">
        <f t="shared" ca="1" si="435"/>
        <v>0</v>
      </c>
      <c r="N581" s="16">
        <f t="shared" si="436"/>
        <v>0</v>
      </c>
      <c r="O581" s="16">
        <f t="shared" si="429"/>
        <v>0</v>
      </c>
      <c r="P581" s="16">
        <f t="shared" si="430"/>
        <v>0</v>
      </c>
      <c r="Q581" s="16">
        <f t="shared" ca="1" si="437"/>
        <v>0</v>
      </c>
      <c r="R581">
        <f t="shared" si="438"/>
        <v>0</v>
      </c>
      <c r="S581" s="16">
        <f t="shared" si="439"/>
        <v>0</v>
      </c>
      <c r="T581" s="21">
        <f t="shared" si="440"/>
        <v>0</v>
      </c>
      <c r="U581" s="16">
        <f t="shared" ca="1" si="441"/>
        <v>0</v>
      </c>
      <c r="V581" s="21">
        <f t="shared" ca="1" si="442"/>
        <v>0</v>
      </c>
      <c r="W581" s="16"/>
      <c r="X581" s="16">
        <f t="shared" si="461"/>
        <v>0</v>
      </c>
      <c r="Y581" s="16">
        <f t="shared" si="428"/>
        <v>0</v>
      </c>
      <c r="Z581" s="19">
        <f t="shared" si="443"/>
        <v>0</v>
      </c>
      <c r="AA581" s="15">
        <f t="shared" si="462"/>
        <v>0</v>
      </c>
      <c r="AB581" s="15">
        <f t="shared" si="463"/>
        <v>0</v>
      </c>
      <c r="AC581" s="15">
        <f t="shared" si="464"/>
        <v>0</v>
      </c>
      <c r="AD581" s="15">
        <f t="shared" si="465"/>
        <v>0</v>
      </c>
      <c r="AE581" s="15">
        <f t="shared" si="466"/>
        <v>0</v>
      </c>
      <c r="AF581" s="19">
        <f t="shared" si="467"/>
        <v>0</v>
      </c>
      <c r="AG581" s="20">
        <f t="shared" si="468"/>
        <v>0</v>
      </c>
      <c r="AH581" s="20"/>
      <c r="AI581" s="16">
        <f t="shared" si="444"/>
        <v>0</v>
      </c>
      <c r="AJ581" s="16">
        <f t="shared" si="480"/>
        <v>0</v>
      </c>
      <c r="AK581" s="16">
        <f t="shared" si="469"/>
        <v>0</v>
      </c>
      <c r="AL581" s="16">
        <f t="shared" ca="1" si="470"/>
        <v>0</v>
      </c>
      <c r="AM581" s="17">
        <f ca="1">IF($F$13,OFFSET(product_specs!$I$5,MIN(10,saving_model!BD581),saving_model!$F$15),0)</f>
        <v>0</v>
      </c>
      <c r="AN581" s="16">
        <f t="shared" si="445"/>
        <v>0</v>
      </c>
      <c r="AO581" s="16">
        <f t="shared" si="479"/>
        <v>0</v>
      </c>
      <c r="AP581" s="16">
        <f t="shared" si="446"/>
        <v>0</v>
      </c>
      <c r="AQ581" s="16">
        <f t="shared" si="471"/>
        <v>0</v>
      </c>
      <c r="AR581" s="16">
        <f t="shared" si="472"/>
        <v>0</v>
      </c>
      <c r="AS581" s="15">
        <f t="shared" si="447"/>
        <v>0</v>
      </c>
      <c r="AT581" s="24">
        <f t="shared" si="448"/>
        <v>0</v>
      </c>
      <c r="AU581" s="15">
        <f t="shared" si="473"/>
        <v>0</v>
      </c>
      <c r="AV581" s="22">
        <f>return!Q565</f>
        <v>-1.2152140826867441E-2</v>
      </c>
      <c r="AW581" s="7">
        <f t="shared" si="449"/>
        <v>1.5896590812120206</v>
      </c>
      <c r="AX581" s="7"/>
      <c r="AY581">
        <f t="shared" si="474"/>
        <v>0</v>
      </c>
      <c r="AZ581">
        <f t="shared" si="450"/>
        <v>0</v>
      </c>
      <c r="BA581">
        <f t="shared" si="451"/>
        <v>0</v>
      </c>
      <c r="BB581">
        <f t="shared" si="475"/>
        <v>0</v>
      </c>
      <c r="BD581">
        <f t="shared" si="452"/>
        <v>46</v>
      </c>
      <c r="BE581">
        <f t="shared" si="453"/>
        <v>5</v>
      </c>
      <c r="BF581">
        <f t="shared" si="476"/>
        <v>3.3332044464040589E-4</v>
      </c>
      <c r="BG581">
        <f>VLOOKUP(MIN(120,BH581),mortality!$B$4:$H$106,saving_model!BE581+2,FALSE)</f>
        <v>3.9925207105385848E-3</v>
      </c>
      <c r="BH581">
        <f t="shared" si="454"/>
        <v>66</v>
      </c>
      <c r="BI581" s="8">
        <f t="shared" si="477"/>
        <v>1.6821425527395739E-3</v>
      </c>
      <c r="BJ581" s="6">
        <f>VLOOKUP(saving_model!BD581,lapse!$B$4:$C$134,2,FALSE)</f>
        <v>0.02</v>
      </c>
      <c r="BL581">
        <f>discount_curve!K566</f>
        <v>0.57633322543189414</v>
      </c>
    </row>
    <row r="582" spans="1:64" x14ac:dyDescent="0.55000000000000004">
      <c r="A582">
        <f t="shared" si="478"/>
        <v>560</v>
      </c>
      <c r="B582" s="16">
        <f t="shared" ca="1" si="455"/>
        <v>0</v>
      </c>
      <c r="C582" s="16">
        <f t="shared" si="431"/>
        <v>0</v>
      </c>
      <c r="D582">
        <f t="shared" si="456"/>
        <v>0</v>
      </c>
      <c r="E582">
        <f t="shared" ca="1" si="457"/>
        <v>0</v>
      </c>
      <c r="F582" s="19">
        <f t="shared" si="458"/>
        <v>0</v>
      </c>
      <c r="G582">
        <f t="shared" si="432"/>
        <v>0</v>
      </c>
      <c r="H582">
        <f t="shared" si="433"/>
        <v>0</v>
      </c>
      <c r="I582" s="16">
        <f t="shared" si="459"/>
        <v>0</v>
      </c>
      <c r="J582" s="19">
        <f t="shared" si="460"/>
        <v>0</v>
      </c>
      <c r="K582" s="19"/>
      <c r="L582" s="16">
        <f t="shared" si="434"/>
        <v>0</v>
      </c>
      <c r="M582" s="16">
        <f t="shared" ca="1" si="435"/>
        <v>0</v>
      </c>
      <c r="N582" s="16">
        <f t="shared" si="436"/>
        <v>0</v>
      </c>
      <c r="O582" s="16">
        <f t="shared" si="429"/>
        <v>0</v>
      </c>
      <c r="P582" s="16">
        <f t="shared" si="430"/>
        <v>0</v>
      </c>
      <c r="Q582" s="16">
        <f t="shared" ca="1" si="437"/>
        <v>0</v>
      </c>
      <c r="R582">
        <f t="shared" si="438"/>
        <v>0</v>
      </c>
      <c r="S582" s="16">
        <f t="shared" si="439"/>
        <v>0</v>
      </c>
      <c r="T582" s="21">
        <f t="shared" si="440"/>
        <v>0</v>
      </c>
      <c r="U582" s="16">
        <f t="shared" ca="1" si="441"/>
        <v>0</v>
      </c>
      <c r="V582" s="21">
        <f t="shared" ca="1" si="442"/>
        <v>0</v>
      </c>
      <c r="W582" s="16"/>
      <c r="X582" s="16">
        <f t="shared" si="461"/>
        <v>0</v>
      </c>
      <c r="Y582" s="16">
        <f t="shared" si="428"/>
        <v>0</v>
      </c>
      <c r="Z582" s="19">
        <f t="shared" si="443"/>
        <v>0</v>
      </c>
      <c r="AA582" s="15">
        <f t="shared" si="462"/>
        <v>0</v>
      </c>
      <c r="AB582" s="15">
        <f t="shared" si="463"/>
        <v>0</v>
      </c>
      <c r="AC582" s="15">
        <f t="shared" si="464"/>
        <v>0</v>
      </c>
      <c r="AD582" s="15">
        <f t="shared" si="465"/>
        <v>0</v>
      </c>
      <c r="AE582" s="15">
        <f t="shared" si="466"/>
        <v>0</v>
      </c>
      <c r="AF582" s="19">
        <f t="shared" si="467"/>
        <v>0</v>
      </c>
      <c r="AG582" s="20">
        <f t="shared" si="468"/>
        <v>0</v>
      </c>
      <c r="AH582" s="20"/>
      <c r="AI582" s="16">
        <f t="shared" si="444"/>
        <v>0</v>
      </c>
      <c r="AJ582" s="16">
        <f t="shared" si="480"/>
        <v>0</v>
      </c>
      <c r="AK582" s="16">
        <f t="shared" si="469"/>
        <v>0</v>
      </c>
      <c r="AL582" s="16">
        <f t="shared" ca="1" si="470"/>
        <v>0</v>
      </c>
      <c r="AM582" s="17">
        <f ca="1">IF($F$13,OFFSET(product_specs!$I$5,MIN(10,saving_model!BD582),saving_model!$F$15),0)</f>
        <v>0</v>
      </c>
      <c r="AN582" s="16">
        <f t="shared" si="445"/>
        <v>0</v>
      </c>
      <c r="AO582" s="16">
        <f t="shared" si="479"/>
        <v>0</v>
      </c>
      <c r="AP582" s="16">
        <f t="shared" si="446"/>
        <v>0</v>
      </c>
      <c r="AQ582" s="16">
        <f t="shared" si="471"/>
        <v>0</v>
      </c>
      <c r="AR582" s="16">
        <f t="shared" si="472"/>
        <v>0</v>
      </c>
      <c r="AS582" s="15">
        <f t="shared" si="447"/>
        <v>0</v>
      </c>
      <c r="AT582" s="24">
        <f t="shared" si="448"/>
        <v>0</v>
      </c>
      <c r="AU582" s="15">
        <f t="shared" si="473"/>
        <v>0</v>
      </c>
      <c r="AV582" s="22">
        <f>return!Q566</f>
        <v>-1.9239998090017085E-3</v>
      </c>
      <c r="AW582" s="7">
        <f t="shared" si="449"/>
        <v>1.5909777640087024</v>
      </c>
      <c r="AX582" s="7"/>
      <c r="AY582">
        <f t="shared" si="474"/>
        <v>0</v>
      </c>
      <c r="AZ582">
        <f t="shared" si="450"/>
        <v>0</v>
      </c>
      <c r="BA582">
        <f t="shared" si="451"/>
        <v>0</v>
      </c>
      <c r="BB582">
        <f t="shared" si="475"/>
        <v>0</v>
      </c>
      <c r="BD582">
        <f t="shared" si="452"/>
        <v>46</v>
      </c>
      <c r="BE582">
        <f t="shared" si="453"/>
        <v>5</v>
      </c>
      <c r="BF582">
        <f t="shared" si="476"/>
        <v>3.3332044464040589E-4</v>
      </c>
      <c r="BG582">
        <f>VLOOKUP(MIN(120,BH582),mortality!$B$4:$H$106,saving_model!BE582+2,FALSE)</f>
        <v>3.9925207105385848E-3</v>
      </c>
      <c r="BH582">
        <f t="shared" si="454"/>
        <v>66</v>
      </c>
      <c r="BI582" s="8">
        <f t="shared" si="477"/>
        <v>1.6821425527395739E-3</v>
      </c>
      <c r="BJ582" s="6">
        <f>VLOOKUP(saving_model!BD582,lapse!$B$4:$C$134,2,FALSE)</f>
        <v>0.02</v>
      </c>
      <c r="BL582">
        <f>discount_curve!K567</f>
        <v>0.5757653488058474</v>
      </c>
    </row>
    <row r="583" spans="1:64" x14ac:dyDescent="0.55000000000000004">
      <c r="A583">
        <f t="shared" si="478"/>
        <v>561</v>
      </c>
      <c r="B583" s="16">
        <f t="shared" ca="1" si="455"/>
        <v>0</v>
      </c>
      <c r="C583" s="16">
        <f t="shared" si="431"/>
        <v>0</v>
      </c>
      <c r="D583">
        <f t="shared" si="456"/>
        <v>0</v>
      </c>
      <c r="E583">
        <f t="shared" ca="1" si="457"/>
        <v>0</v>
      </c>
      <c r="F583" s="19">
        <f t="shared" si="458"/>
        <v>0</v>
      </c>
      <c r="G583">
        <f t="shared" si="432"/>
        <v>0</v>
      </c>
      <c r="H583">
        <f t="shared" si="433"/>
        <v>0</v>
      </c>
      <c r="I583" s="16">
        <f t="shared" si="459"/>
        <v>0</v>
      </c>
      <c r="J583" s="19">
        <f t="shared" si="460"/>
        <v>0</v>
      </c>
      <c r="K583" s="19"/>
      <c r="L583" s="16">
        <f t="shared" si="434"/>
        <v>0</v>
      </c>
      <c r="M583" s="16">
        <f t="shared" ca="1" si="435"/>
        <v>0</v>
      </c>
      <c r="N583" s="16">
        <f t="shared" si="436"/>
        <v>0</v>
      </c>
      <c r="O583" s="16">
        <f t="shared" si="429"/>
        <v>0</v>
      </c>
      <c r="P583" s="16">
        <f t="shared" si="430"/>
        <v>0</v>
      </c>
      <c r="Q583" s="16">
        <f t="shared" ca="1" si="437"/>
        <v>0</v>
      </c>
      <c r="R583">
        <f t="shared" si="438"/>
        <v>0</v>
      </c>
      <c r="S583" s="16">
        <f t="shared" si="439"/>
        <v>0</v>
      </c>
      <c r="T583" s="21">
        <f t="shared" si="440"/>
        <v>0</v>
      </c>
      <c r="U583" s="16">
        <f t="shared" ca="1" si="441"/>
        <v>0</v>
      </c>
      <c r="V583" s="21">
        <f t="shared" ca="1" si="442"/>
        <v>0</v>
      </c>
      <c r="W583" s="16"/>
      <c r="X583" s="16">
        <f t="shared" si="461"/>
        <v>0</v>
      </c>
      <c r="Y583" s="16">
        <f t="shared" si="428"/>
        <v>0</v>
      </c>
      <c r="Z583" s="19">
        <f t="shared" si="443"/>
        <v>0</v>
      </c>
      <c r="AA583" s="15">
        <f t="shared" si="462"/>
        <v>0</v>
      </c>
      <c r="AB583" s="15">
        <f t="shared" si="463"/>
        <v>0</v>
      </c>
      <c r="AC583" s="15">
        <f t="shared" si="464"/>
        <v>0</v>
      </c>
      <c r="AD583" s="15">
        <f t="shared" si="465"/>
        <v>0</v>
      </c>
      <c r="AE583" s="15">
        <f t="shared" si="466"/>
        <v>0</v>
      </c>
      <c r="AF583" s="19">
        <f t="shared" si="467"/>
        <v>0</v>
      </c>
      <c r="AG583" s="20">
        <f t="shared" si="468"/>
        <v>0</v>
      </c>
      <c r="AH583" s="20"/>
      <c r="AI583" s="16">
        <f t="shared" si="444"/>
        <v>0</v>
      </c>
      <c r="AJ583" s="16">
        <f t="shared" si="480"/>
        <v>0</v>
      </c>
      <c r="AK583" s="16">
        <f t="shared" si="469"/>
        <v>0</v>
      </c>
      <c r="AL583" s="16">
        <f t="shared" ca="1" si="470"/>
        <v>0</v>
      </c>
      <c r="AM583" s="17">
        <f ca="1">IF($F$13,OFFSET(product_specs!$I$5,MIN(10,saving_model!BD583),saving_model!$F$15),0)</f>
        <v>0</v>
      </c>
      <c r="AN583" s="16">
        <f t="shared" si="445"/>
        <v>0</v>
      </c>
      <c r="AO583" s="16">
        <f t="shared" si="479"/>
        <v>0</v>
      </c>
      <c r="AP583" s="16">
        <f t="shared" si="446"/>
        <v>0</v>
      </c>
      <c r="AQ583" s="16">
        <f t="shared" si="471"/>
        <v>0</v>
      </c>
      <c r="AR583" s="16">
        <f t="shared" si="472"/>
        <v>0</v>
      </c>
      <c r="AS583" s="15">
        <f t="shared" si="447"/>
        <v>0</v>
      </c>
      <c r="AT583" s="24">
        <f t="shared" si="448"/>
        <v>0</v>
      </c>
      <c r="AU583" s="15">
        <f t="shared" si="473"/>
        <v>0</v>
      </c>
      <c r="AV583" s="22">
        <f>return!Q567</f>
        <v>6.3815049845523664E-3</v>
      </c>
      <c r="AW583" s="7">
        <f t="shared" si="449"/>
        <v>1.5922975407030249</v>
      </c>
      <c r="AX583" s="7"/>
      <c r="AY583">
        <f t="shared" si="474"/>
        <v>0</v>
      </c>
      <c r="AZ583">
        <f t="shared" si="450"/>
        <v>0</v>
      </c>
      <c r="BA583">
        <f t="shared" si="451"/>
        <v>0</v>
      </c>
      <c r="BB583">
        <f t="shared" si="475"/>
        <v>0</v>
      </c>
      <c r="BD583">
        <f t="shared" si="452"/>
        <v>46</v>
      </c>
      <c r="BE583">
        <f t="shared" si="453"/>
        <v>5</v>
      </c>
      <c r="BF583">
        <f t="shared" si="476"/>
        <v>3.3332044464040589E-4</v>
      </c>
      <c r="BG583">
        <f>VLOOKUP(MIN(120,BH583),mortality!$B$4:$H$106,saving_model!BE583+2,FALSE)</f>
        <v>3.9925207105385848E-3</v>
      </c>
      <c r="BH583">
        <f t="shared" si="454"/>
        <v>66</v>
      </c>
      <c r="BI583" s="8">
        <f t="shared" si="477"/>
        <v>1.6821425527395739E-3</v>
      </c>
      <c r="BJ583" s="6">
        <f>VLOOKUP(saving_model!BD583,lapse!$B$4:$C$134,2,FALSE)</f>
        <v>0.02</v>
      </c>
      <c r="BL583">
        <f>discount_curve!K568</f>
        <v>0.5751980317239116</v>
      </c>
    </row>
    <row r="584" spans="1:64" x14ac:dyDescent="0.55000000000000004">
      <c r="A584">
        <f t="shared" si="478"/>
        <v>562</v>
      </c>
      <c r="B584" s="16">
        <f t="shared" ca="1" si="455"/>
        <v>0</v>
      </c>
      <c r="C584" s="16">
        <f t="shared" si="431"/>
        <v>0</v>
      </c>
      <c r="D584">
        <f t="shared" si="456"/>
        <v>0</v>
      </c>
      <c r="E584">
        <f t="shared" ca="1" si="457"/>
        <v>0</v>
      </c>
      <c r="F584" s="19">
        <f t="shared" si="458"/>
        <v>0</v>
      </c>
      <c r="G584">
        <f t="shared" si="432"/>
        <v>0</v>
      </c>
      <c r="H584">
        <f t="shared" si="433"/>
        <v>0</v>
      </c>
      <c r="I584" s="16">
        <f t="shared" si="459"/>
        <v>0</v>
      </c>
      <c r="J584" s="19">
        <f t="shared" si="460"/>
        <v>0</v>
      </c>
      <c r="K584" s="19"/>
      <c r="L584" s="16">
        <f t="shared" si="434"/>
        <v>0</v>
      </c>
      <c r="M584" s="16">
        <f t="shared" ca="1" si="435"/>
        <v>0</v>
      </c>
      <c r="N584" s="16">
        <f t="shared" si="436"/>
        <v>0</v>
      </c>
      <c r="O584" s="16">
        <f t="shared" si="429"/>
        <v>0</v>
      </c>
      <c r="P584" s="16">
        <f t="shared" si="430"/>
        <v>0</v>
      </c>
      <c r="Q584" s="16">
        <f t="shared" ca="1" si="437"/>
        <v>0</v>
      </c>
      <c r="R584">
        <f t="shared" si="438"/>
        <v>0</v>
      </c>
      <c r="S584" s="16">
        <f t="shared" si="439"/>
        <v>0</v>
      </c>
      <c r="T584" s="21">
        <f t="shared" si="440"/>
        <v>0</v>
      </c>
      <c r="U584" s="16">
        <f t="shared" ca="1" si="441"/>
        <v>0</v>
      </c>
      <c r="V584" s="21">
        <f t="shared" ca="1" si="442"/>
        <v>0</v>
      </c>
      <c r="W584" s="16"/>
      <c r="X584" s="16">
        <f t="shared" si="461"/>
        <v>0</v>
      </c>
      <c r="Y584" s="16">
        <f t="shared" si="428"/>
        <v>0</v>
      </c>
      <c r="Z584" s="19">
        <f t="shared" si="443"/>
        <v>0</v>
      </c>
      <c r="AA584" s="15">
        <f t="shared" si="462"/>
        <v>0</v>
      </c>
      <c r="AB584" s="15">
        <f t="shared" si="463"/>
        <v>0</v>
      </c>
      <c r="AC584" s="15">
        <f t="shared" si="464"/>
        <v>0</v>
      </c>
      <c r="AD584" s="15">
        <f t="shared" si="465"/>
        <v>0</v>
      </c>
      <c r="AE584" s="15">
        <f t="shared" si="466"/>
        <v>0</v>
      </c>
      <c r="AF584" s="19">
        <f t="shared" si="467"/>
        <v>0</v>
      </c>
      <c r="AG584" s="20">
        <f t="shared" si="468"/>
        <v>0</v>
      </c>
      <c r="AH584" s="20"/>
      <c r="AI584" s="16">
        <f t="shared" si="444"/>
        <v>0</v>
      </c>
      <c r="AJ584" s="16">
        <f t="shared" si="480"/>
        <v>0</v>
      </c>
      <c r="AK584" s="16">
        <f t="shared" si="469"/>
        <v>0</v>
      </c>
      <c r="AL584" s="16">
        <f t="shared" ca="1" si="470"/>
        <v>0</v>
      </c>
      <c r="AM584" s="17">
        <f ca="1">IF($F$13,OFFSET(product_specs!$I$5,MIN(10,saving_model!BD584),saving_model!$F$15),0)</f>
        <v>0</v>
      </c>
      <c r="AN584" s="16">
        <f t="shared" si="445"/>
        <v>0</v>
      </c>
      <c r="AO584" s="16">
        <f t="shared" si="479"/>
        <v>0</v>
      </c>
      <c r="AP584" s="16">
        <f t="shared" si="446"/>
        <v>0</v>
      </c>
      <c r="AQ584" s="16">
        <f t="shared" si="471"/>
        <v>0</v>
      </c>
      <c r="AR584" s="16">
        <f t="shared" si="472"/>
        <v>0</v>
      </c>
      <c r="AS584" s="15">
        <f t="shared" si="447"/>
        <v>0</v>
      </c>
      <c r="AT584" s="24">
        <f t="shared" si="448"/>
        <v>0</v>
      </c>
      <c r="AU584" s="15">
        <f t="shared" si="473"/>
        <v>0</v>
      </c>
      <c r="AV584" s="22">
        <f>return!Q568</f>
        <v>2.7811799783306279E-2</v>
      </c>
      <c r="AW584" s="7">
        <f t="shared" si="449"/>
        <v>1.5936184122024177</v>
      </c>
      <c r="AX584" s="7"/>
      <c r="AY584">
        <f t="shared" si="474"/>
        <v>0</v>
      </c>
      <c r="AZ584">
        <f t="shared" si="450"/>
        <v>0</v>
      </c>
      <c r="BA584">
        <f t="shared" si="451"/>
        <v>0</v>
      </c>
      <c r="BB584">
        <f t="shared" si="475"/>
        <v>0</v>
      </c>
      <c r="BD584">
        <f t="shared" si="452"/>
        <v>46</v>
      </c>
      <c r="BE584">
        <f t="shared" si="453"/>
        <v>5</v>
      </c>
      <c r="BF584">
        <f t="shared" si="476"/>
        <v>3.3332044464040589E-4</v>
      </c>
      <c r="BG584">
        <f>VLOOKUP(MIN(120,BH584),mortality!$B$4:$H$106,saving_model!BE584+2,FALSE)</f>
        <v>3.9925207105385848E-3</v>
      </c>
      <c r="BH584">
        <f t="shared" si="454"/>
        <v>66</v>
      </c>
      <c r="BI584" s="8">
        <f t="shared" si="477"/>
        <v>1.6821425527395739E-3</v>
      </c>
      <c r="BJ584" s="6">
        <f>VLOOKUP(saving_model!BD584,lapse!$B$4:$C$134,2,FALSE)</f>
        <v>0.02</v>
      </c>
      <c r="BL584">
        <f>discount_curve!K569</f>
        <v>0.57463127363475319</v>
      </c>
    </row>
    <row r="585" spans="1:64" x14ac:dyDescent="0.55000000000000004">
      <c r="A585">
        <f t="shared" si="478"/>
        <v>563</v>
      </c>
      <c r="B585" s="16">
        <f t="shared" ca="1" si="455"/>
        <v>0</v>
      </c>
      <c r="C585" s="16">
        <f t="shared" si="431"/>
        <v>0</v>
      </c>
      <c r="D585">
        <f t="shared" si="456"/>
        <v>0</v>
      </c>
      <c r="E585">
        <f t="shared" ca="1" si="457"/>
        <v>0</v>
      </c>
      <c r="F585" s="19">
        <f t="shared" si="458"/>
        <v>0</v>
      </c>
      <c r="G585">
        <f t="shared" si="432"/>
        <v>0</v>
      </c>
      <c r="H585">
        <f t="shared" si="433"/>
        <v>0</v>
      </c>
      <c r="I585" s="16">
        <f t="shared" si="459"/>
        <v>0</v>
      </c>
      <c r="J585" s="19">
        <f t="shared" si="460"/>
        <v>0</v>
      </c>
      <c r="K585" s="19"/>
      <c r="L585" s="16">
        <f t="shared" si="434"/>
        <v>0</v>
      </c>
      <c r="M585" s="16">
        <f t="shared" ca="1" si="435"/>
        <v>0</v>
      </c>
      <c r="N585" s="16">
        <f t="shared" si="436"/>
        <v>0</v>
      </c>
      <c r="O585" s="16">
        <f t="shared" si="429"/>
        <v>0</v>
      </c>
      <c r="P585" s="16">
        <f t="shared" si="430"/>
        <v>0</v>
      </c>
      <c r="Q585" s="16">
        <f t="shared" ca="1" si="437"/>
        <v>0</v>
      </c>
      <c r="R585">
        <f t="shared" si="438"/>
        <v>0</v>
      </c>
      <c r="S585" s="16">
        <f t="shared" si="439"/>
        <v>0</v>
      </c>
      <c r="T585" s="21">
        <f t="shared" si="440"/>
        <v>0</v>
      </c>
      <c r="U585" s="16">
        <f t="shared" ca="1" si="441"/>
        <v>0</v>
      </c>
      <c r="V585" s="21">
        <f t="shared" ca="1" si="442"/>
        <v>0</v>
      </c>
      <c r="W585" s="16"/>
      <c r="X585" s="16">
        <f t="shared" si="461"/>
        <v>0</v>
      </c>
      <c r="Y585" s="16">
        <f t="shared" si="428"/>
        <v>0</v>
      </c>
      <c r="Z585" s="19">
        <f t="shared" si="443"/>
        <v>0</v>
      </c>
      <c r="AA585" s="15">
        <f t="shared" si="462"/>
        <v>0</v>
      </c>
      <c r="AB585" s="15">
        <f t="shared" si="463"/>
        <v>0</v>
      </c>
      <c r="AC585" s="15">
        <f t="shared" si="464"/>
        <v>0</v>
      </c>
      <c r="AD585" s="15">
        <f t="shared" si="465"/>
        <v>0</v>
      </c>
      <c r="AE585" s="15">
        <f t="shared" si="466"/>
        <v>0</v>
      </c>
      <c r="AF585" s="19">
        <f t="shared" si="467"/>
        <v>0</v>
      </c>
      <c r="AG585" s="20">
        <f t="shared" si="468"/>
        <v>0</v>
      </c>
      <c r="AH585" s="20"/>
      <c r="AI585" s="16">
        <f t="shared" si="444"/>
        <v>0</v>
      </c>
      <c r="AJ585" s="16">
        <f t="shared" si="480"/>
        <v>0</v>
      </c>
      <c r="AK585" s="16">
        <f t="shared" si="469"/>
        <v>0</v>
      </c>
      <c r="AL585" s="16">
        <f t="shared" ca="1" si="470"/>
        <v>0</v>
      </c>
      <c r="AM585" s="17">
        <f ca="1">IF($F$13,OFFSET(product_specs!$I$5,MIN(10,saving_model!BD585),saving_model!$F$15),0)</f>
        <v>0</v>
      </c>
      <c r="AN585" s="16">
        <f t="shared" si="445"/>
        <v>0</v>
      </c>
      <c r="AO585" s="16">
        <f t="shared" si="479"/>
        <v>0</v>
      </c>
      <c r="AP585" s="16">
        <f t="shared" si="446"/>
        <v>0</v>
      </c>
      <c r="AQ585" s="16">
        <f t="shared" si="471"/>
        <v>0</v>
      </c>
      <c r="AR585" s="16">
        <f t="shared" si="472"/>
        <v>0</v>
      </c>
      <c r="AS585" s="15">
        <f t="shared" si="447"/>
        <v>0</v>
      </c>
      <c r="AT585" s="24">
        <f t="shared" si="448"/>
        <v>0</v>
      </c>
      <c r="AU585" s="15">
        <f t="shared" si="473"/>
        <v>0</v>
      </c>
      <c r="AV585" s="22">
        <f>return!Q569</f>
        <v>-1.2303826215915858E-3</v>
      </c>
      <c r="AW585" s="7">
        <f t="shared" si="449"/>
        <v>1.5949403794150634</v>
      </c>
      <c r="AX585" s="7"/>
      <c r="AY585">
        <f t="shared" si="474"/>
        <v>0</v>
      </c>
      <c r="AZ585">
        <f t="shared" si="450"/>
        <v>0</v>
      </c>
      <c r="BA585">
        <f t="shared" si="451"/>
        <v>0</v>
      </c>
      <c r="BB585">
        <f t="shared" si="475"/>
        <v>0</v>
      </c>
      <c r="BD585">
        <f t="shared" si="452"/>
        <v>46</v>
      </c>
      <c r="BE585">
        <f t="shared" si="453"/>
        <v>5</v>
      </c>
      <c r="BF585">
        <f t="shared" si="476"/>
        <v>3.3332044464040589E-4</v>
      </c>
      <c r="BG585">
        <f>VLOOKUP(MIN(120,BH585),mortality!$B$4:$H$106,saving_model!BE585+2,FALSE)</f>
        <v>3.9925207105385848E-3</v>
      </c>
      <c r="BH585">
        <f t="shared" si="454"/>
        <v>66</v>
      </c>
      <c r="BI585" s="8">
        <f t="shared" si="477"/>
        <v>1.6821425527395739E-3</v>
      </c>
      <c r="BJ585" s="6">
        <f>VLOOKUP(saving_model!BD585,lapse!$B$4:$C$134,2,FALSE)</f>
        <v>0.02</v>
      </c>
      <c r="BL585">
        <f>discount_curve!K570</f>
        <v>0.57406507398758144</v>
      </c>
    </row>
    <row r="586" spans="1:64" x14ac:dyDescent="0.55000000000000004">
      <c r="A586">
        <f t="shared" si="478"/>
        <v>564</v>
      </c>
      <c r="B586" s="16">
        <f t="shared" ca="1" si="455"/>
        <v>0</v>
      </c>
      <c r="C586" s="16">
        <f t="shared" si="431"/>
        <v>0</v>
      </c>
      <c r="D586">
        <f t="shared" si="456"/>
        <v>0</v>
      </c>
      <c r="E586">
        <f t="shared" ca="1" si="457"/>
        <v>0</v>
      </c>
      <c r="F586" s="19">
        <f t="shared" si="458"/>
        <v>0</v>
      </c>
      <c r="G586">
        <f t="shared" si="432"/>
        <v>0</v>
      </c>
      <c r="H586">
        <f t="shared" si="433"/>
        <v>0</v>
      </c>
      <c r="I586" s="16">
        <f t="shared" si="459"/>
        <v>0</v>
      </c>
      <c r="J586" s="19">
        <f t="shared" si="460"/>
        <v>0</v>
      </c>
      <c r="K586" s="19"/>
      <c r="L586" s="16">
        <f t="shared" si="434"/>
        <v>0</v>
      </c>
      <c r="M586" s="16">
        <f t="shared" ca="1" si="435"/>
        <v>0</v>
      </c>
      <c r="N586" s="16">
        <f t="shared" si="436"/>
        <v>0</v>
      </c>
      <c r="O586" s="16">
        <f t="shared" si="429"/>
        <v>0</v>
      </c>
      <c r="P586" s="16">
        <f t="shared" si="430"/>
        <v>0</v>
      </c>
      <c r="Q586" s="16">
        <f t="shared" ca="1" si="437"/>
        <v>0</v>
      </c>
      <c r="R586">
        <f t="shared" si="438"/>
        <v>0</v>
      </c>
      <c r="S586" s="16">
        <f t="shared" si="439"/>
        <v>0</v>
      </c>
      <c r="T586" s="21">
        <f t="shared" si="440"/>
        <v>0</v>
      </c>
      <c r="U586" s="16">
        <f t="shared" ca="1" si="441"/>
        <v>0</v>
      </c>
      <c r="V586" s="21">
        <f t="shared" ca="1" si="442"/>
        <v>0</v>
      </c>
      <c r="W586" s="16"/>
      <c r="X586" s="16">
        <f t="shared" si="461"/>
        <v>0</v>
      </c>
      <c r="Y586" s="16">
        <f t="shared" si="428"/>
        <v>0</v>
      </c>
      <c r="Z586" s="19">
        <f t="shared" si="443"/>
        <v>0</v>
      </c>
      <c r="AA586" s="15">
        <f t="shared" si="462"/>
        <v>0</v>
      </c>
      <c r="AB586" s="15">
        <f t="shared" si="463"/>
        <v>0</v>
      </c>
      <c r="AC586" s="15">
        <f t="shared" si="464"/>
        <v>0</v>
      </c>
      <c r="AD586" s="15">
        <f t="shared" si="465"/>
        <v>0</v>
      </c>
      <c r="AE586" s="15">
        <f t="shared" si="466"/>
        <v>0</v>
      </c>
      <c r="AF586" s="19">
        <f t="shared" si="467"/>
        <v>0</v>
      </c>
      <c r="AG586" s="20">
        <f t="shared" si="468"/>
        <v>0</v>
      </c>
      <c r="AH586" s="20"/>
      <c r="AI586" s="16">
        <f t="shared" si="444"/>
        <v>0</v>
      </c>
      <c r="AJ586" s="16">
        <f t="shared" si="480"/>
        <v>0</v>
      </c>
      <c r="AK586" s="16">
        <f t="shared" si="469"/>
        <v>0</v>
      </c>
      <c r="AL586" s="16">
        <f t="shared" ca="1" si="470"/>
        <v>0</v>
      </c>
      <c r="AM586" s="17">
        <f ca="1">IF($F$13,OFFSET(product_specs!$I$5,MIN(10,saving_model!BD586),saving_model!$F$15),0)</f>
        <v>0</v>
      </c>
      <c r="AN586" s="16">
        <f t="shared" si="445"/>
        <v>0</v>
      </c>
      <c r="AO586" s="16">
        <f t="shared" si="479"/>
        <v>0</v>
      </c>
      <c r="AP586" s="16">
        <f t="shared" si="446"/>
        <v>0</v>
      </c>
      <c r="AQ586" s="16">
        <f t="shared" si="471"/>
        <v>0</v>
      </c>
      <c r="AR586" s="16">
        <f t="shared" si="472"/>
        <v>0</v>
      </c>
      <c r="AS586" s="15">
        <f t="shared" si="447"/>
        <v>0</v>
      </c>
      <c r="AT586" s="24">
        <f t="shared" si="448"/>
        <v>0</v>
      </c>
      <c r="AU586" s="15">
        <f t="shared" si="473"/>
        <v>0</v>
      </c>
      <c r="AV586" s="22">
        <f>return!Q570</f>
        <v>-2.3759265040528277E-3</v>
      </c>
      <c r="AW586" s="7">
        <f t="shared" si="449"/>
        <v>1.5962634432498979</v>
      </c>
      <c r="AX586" s="7"/>
      <c r="AY586">
        <f t="shared" si="474"/>
        <v>0</v>
      </c>
      <c r="AZ586">
        <f t="shared" si="450"/>
        <v>0</v>
      </c>
      <c r="BA586">
        <f t="shared" si="451"/>
        <v>0</v>
      </c>
      <c r="BB586">
        <f t="shared" si="475"/>
        <v>0</v>
      </c>
      <c r="BD586">
        <f t="shared" si="452"/>
        <v>47</v>
      </c>
      <c r="BE586">
        <f t="shared" si="453"/>
        <v>5</v>
      </c>
      <c r="BF586">
        <f t="shared" si="476"/>
        <v>3.6283220720989551E-4</v>
      </c>
      <c r="BG586">
        <f>VLOOKUP(MIN(120,BH586),mortality!$B$4:$H$106,saving_model!BE586+2,FALSE)</f>
        <v>4.3453082705329545E-3</v>
      </c>
      <c r="BH586">
        <f t="shared" si="454"/>
        <v>67</v>
      </c>
      <c r="BI586" s="8">
        <f t="shared" si="477"/>
        <v>1.6821425527395739E-3</v>
      </c>
      <c r="BJ586" s="6">
        <f>VLOOKUP(saving_model!BD586,lapse!$B$4:$C$134,2,FALSE)</f>
        <v>0.02</v>
      </c>
      <c r="BL586">
        <f>discount_curve!K571</f>
        <v>0.57670504599960148</v>
      </c>
    </row>
    <row r="587" spans="1:64" x14ac:dyDescent="0.55000000000000004">
      <c r="A587">
        <f t="shared" si="478"/>
        <v>565</v>
      </c>
      <c r="B587" s="16">
        <f t="shared" ca="1" si="455"/>
        <v>0</v>
      </c>
      <c r="C587" s="16">
        <f t="shared" si="431"/>
        <v>0</v>
      </c>
      <c r="D587">
        <f t="shared" si="456"/>
        <v>0</v>
      </c>
      <c r="E587">
        <f t="shared" ca="1" si="457"/>
        <v>0</v>
      </c>
      <c r="F587" s="19">
        <f t="shared" si="458"/>
        <v>0</v>
      </c>
      <c r="G587">
        <f t="shared" si="432"/>
        <v>0</v>
      </c>
      <c r="H587">
        <f t="shared" si="433"/>
        <v>0</v>
      </c>
      <c r="I587" s="16">
        <f t="shared" si="459"/>
        <v>0</v>
      </c>
      <c r="J587" s="19">
        <f t="shared" si="460"/>
        <v>0</v>
      </c>
      <c r="K587" s="19"/>
      <c r="L587" s="16">
        <f t="shared" si="434"/>
        <v>0</v>
      </c>
      <c r="M587" s="16">
        <f t="shared" ca="1" si="435"/>
        <v>0</v>
      </c>
      <c r="N587" s="16">
        <f t="shared" si="436"/>
        <v>0</v>
      </c>
      <c r="O587" s="16">
        <f t="shared" si="429"/>
        <v>0</v>
      </c>
      <c r="P587" s="16">
        <f t="shared" si="430"/>
        <v>0</v>
      </c>
      <c r="Q587" s="16">
        <f t="shared" ca="1" si="437"/>
        <v>0</v>
      </c>
      <c r="R587">
        <f t="shared" si="438"/>
        <v>0</v>
      </c>
      <c r="S587" s="16">
        <f t="shared" si="439"/>
        <v>0</v>
      </c>
      <c r="T587" s="21">
        <f t="shared" si="440"/>
        <v>0</v>
      </c>
      <c r="U587" s="16">
        <f t="shared" ca="1" si="441"/>
        <v>0</v>
      </c>
      <c r="V587" s="21">
        <f t="shared" ca="1" si="442"/>
        <v>0</v>
      </c>
      <c r="W587" s="16"/>
      <c r="X587" s="16">
        <f t="shared" si="461"/>
        <v>0</v>
      </c>
      <c r="Y587" s="16">
        <f t="shared" si="428"/>
        <v>0</v>
      </c>
      <c r="Z587" s="19">
        <f t="shared" si="443"/>
        <v>0</v>
      </c>
      <c r="AA587" s="15">
        <f t="shared" si="462"/>
        <v>0</v>
      </c>
      <c r="AB587" s="15">
        <f t="shared" si="463"/>
        <v>0</v>
      </c>
      <c r="AC587" s="15">
        <f t="shared" si="464"/>
        <v>0</v>
      </c>
      <c r="AD587" s="15">
        <f t="shared" si="465"/>
        <v>0</v>
      </c>
      <c r="AE587" s="15">
        <f t="shared" si="466"/>
        <v>0</v>
      </c>
      <c r="AF587" s="19">
        <f t="shared" si="467"/>
        <v>0</v>
      </c>
      <c r="AG587" s="20">
        <f t="shared" si="468"/>
        <v>0</v>
      </c>
      <c r="AH587" s="20"/>
      <c r="AI587" s="16">
        <f t="shared" si="444"/>
        <v>0</v>
      </c>
      <c r="AJ587" s="16">
        <f t="shared" si="480"/>
        <v>0</v>
      </c>
      <c r="AK587" s="16">
        <f t="shared" si="469"/>
        <v>0</v>
      </c>
      <c r="AL587" s="16">
        <f t="shared" ca="1" si="470"/>
        <v>0</v>
      </c>
      <c r="AM587" s="17">
        <f ca="1">IF($F$13,OFFSET(product_specs!$I$5,MIN(10,saving_model!BD587),saving_model!$F$15),0)</f>
        <v>0</v>
      </c>
      <c r="AN587" s="16">
        <f t="shared" si="445"/>
        <v>0</v>
      </c>
      <c r="AO587" s="16">
        <f t="shared" si="479"/>
        <v>0</v>
      </c>
      <c r="AP587" s="16">
        <f t="shared" si="446"/>
        <v>0</v>
      </c>
      <c r="AQ587" s="16">
        <f t="shared" si="471"/>
        <v>0</v>
      </c>
      <c r="AR587" s="16">
        <f t="shared" si="472"/>
        <v>0</v>
      </c>
      <c r="AS587" s="15">
        <f t="shared" si="447"/>
        <v>0</v>
      </c>
      <c r="AT587" s="24">
        <f t="shared" si="448"/>
        <v>0</v>
      </c>
      <c r="AU587" s="15">
        <f t="shared" si="473"/>
        <v>0</v>
      </c>
      <c r="AV587" s="22">
        <f>return!Q571</f>
        <v>-4.5197159863762382E-3</v>
      </c>
      <c r="AW587" s="7">
        <f t="shared" si="449"/>
        <v>1.5975876046166111</v>
      </c>
      <c r="AX587" s="7"/>
      <c r="AY587">
        <f t="shared" si="474"/>
        <v>0</v>
      </c>
      <c r="AZ587">
        <f t="shared" si="450"/>
        <v>0</v>
      </c>
      <c r="BA587">
        <f t="shared" si="451"/>
        <v>0</v>
      </c>
      <c r="BB587">
        <f t="shared" si="475"/>
        <v>0</v>
      </c>
      <c r="BD587">
        <f t="shared" si="452"/>
        <v>47</v>
      </c>
      <c r="BE587">
        <f t="shared" si="453"/>
        <v>5</v>
      </c>
      <c r="BF587">
        <f t="shared" si="476"/>
        <v>3.6283220720989551E-4</v>
      </c>
      <c r="BG587">
        <f>VLOOKUP(MIN(120,BH587),mortality!$B$4:$H$106,saving_model!BE587+2,FALSE)</f>
        <v>4.3453082705329545E-3</v>
      </c>
      <c r="BH587">
        <f t="shared" si="454"/>
        <v>67</v>
      </c>
      <c r="BI587" s="8">
        <f t="shared" si="477"/>
        <v>1.6821425527395739E-3</v>
      </c>
      <c r="BJ587" s="6">
        <f>VLOOKUP(saving_model!BD587,lapse!$B$4:$C$134,2,FALSE)</f>
        <v>0.02</v>
      </c>
      <c r="BL587">
        <f>discount_curve!K572</f>
        <v>0.57614249698853581</v>
      </c>
    </row>
    <row r="588" spans="1:64" x14ac:dyDescent="0.55000000000000004">
      <c r="A588">
        <f t="shared" si="478"/>
        <v>566</v>
      </c>
      <c r="B588" s="16">
        <f t="shared" ca="1" si="455"/>
        <v>0</v>
      </c>
      <c r="C588" s="16">
        <f t="shared" si="431"/>
        <v>0</v>
      </c>
      <c r="D588">
        <f t="shared" si="456"/>
        <v>0</v>
      </c>
      <c r="E588">
        <f t="shared" ca="1" si="457"/>
        <v>0</v>
      </c>
      <c r="F588" s="19">
        <f t="shared" si="458"/>
        <v>0</v>
      </c>
      <c r="G588">
        <f t="shared" si="432"/>
        <v>0</v>
      </c>
      <c r="H588">
        <f t="shared" si="433"/>
        <v>0</v>
      </c>
      <c r="I588" s="16">
        <f t="shared" si="459"/>
        <v>0</v>
      </c>
      <c r="J588" s="19">
        <f t="shared" si="460"/>
        <v>0</v>
      </c>
      <c r="K588" s="19"/>
      <c r="L588" s="16">
        <f t="shared" si="434"/>
        <v>0</v>
      </c>
      <c r="M588" s="16">
        <f t="shared" ca="1" si="435"/>
        <v>0</v>
      </c>
      <c r="N588" s="16">
        <f t="shared" si="436"/>
        <v>0</v>
      </c>
      <c r="O588" s="16">
        <f t="shared" si="429"/>
        <v>0</v>
      </c>
      <c r="P588" s="16">
        <f t="shared" si="430"/>
        <v>0</v>
      </c>
      <c r="Q588" s="16">
        <f t="shared" ca="1" si="437"/>
        <v>0</v>
      </c>
      <c r="R588">
        <f t="shared" si="438"/>
        <v>0</v>
      </c>
      <c r="S588" s="16">
        <f t="shared" si="439"/>
        <v>0</v>
      </c>
      <c r="T588" s="21">
        <f t="shared" si="440"/>
        <v>0</v>
      </c>
      <c r="U588" s="16">
        <f t="shared" ca="1" si="441"/>
        <v>0</v>
      </c>
      <c r="V588" s="21">
        <f t="shared" ca="1" si="442"/>
        <v>0</v>
      </c>
      <c r="W588" s="16"/>
      <c r="X588" s="16">
        <f t="shared" si="461"/>
        <v>0</v>
      </c>
      <c r="Y588" s="16">
        <f t="shared" si="428"/>
        <v>0</v>
      </c>
      <c r="Z588" s="19">
        <f t="shared" si="443"/>
        <v>0</v>
      </c>
      <c r="AA588" s="15">
        <f t="shared" si="462"/>
        <v>0</v>
      </c>
      <c r="AB588" s="15">
        <f t="shared" si="463"/>
        <v>0</v>
      </c>
      <c r="AC588" s="15">
        <f t="shared" si="464"/>
        <v>0</v>
      </c>
      <c r="AD588" s="15">
        <f t="shared" si="465"/>
        <v>0</v>
      </c>
      <c r="AE588" s="15">
        <f t="shared" si="466"/>
        <v>0</v>
      </c>
      <c r="AF588" s="19">
        <f t="shared" si="467"/>
        <v>0</v>
      </c>
      <c r="AG588" s="20">
        <f t="shared" si="468"/>
        <v>0</v>
      </c>
      <c r="AH588" s="20"/>
      <c r="AI588" s="16">
        <f t="shared" si="444"/>
        <v>0</v>
      </c>
      <c r="AJ588" s="16">
        <f t="shared" si="480"/>
        <v>0</v>
      </c>
      <c r="AK588" s="16">
        <f t="shared" si="469"/>
        <v>0</v>
      </c>
      <c r="AL588" s="16">
        <f t="shared" ca="1" si="470"/>
        <v>0</v>
      </c>
      <c r="AM588" s="17">
        <f ca="1">IF($F$13,OFFSET(product_specs!$I$5,MIN(10,saving_model!BD588),saving_model!$F$15),0)</f>
        <v>0</v>
      </c>
      <c r="AN588" s="16">
        <f t="shared" si="445"/>
        <v>0</v>
      </c>
      <c r="AO588" s="16">
        <f t="shared" si="479"/>
        <v>0</v>
      </c>
      <c r="AP588" s="16">
        <f t="shared" si="446"/>
        <v>0</v>
      </c>
      <c r="AQ588" s="16">
        <f t="shared" si="471"/>
        <v>0</v>
      </c>
      <c r="AR588" s="16">
        <f t="shared" si="472"/>
        <v>0</v>
      </c>
      <c r="AS588" s="15">
        <f t="shared" si="447"/>
        <v>0</v>
      </c>
      <c r="AT588" s="24">
        <f t="shared" si="448"/>
        <v>0</v>
      </c>
      <c r="AU588" s="15">
        <f t="shared" si="473"/>
        <v>0</v>
      </c>
      <c r="AV588" s="22">
        <f>return!Q572</f>
        <v>5.9058811443262194E-3</v>
      </c>
      <c r="AW588" s="7">
        <f t="shared" si="449"/>
        <v>1.5989128644256476</v>
      </c>
      <c r="AX588" s="7"/>
      <c r="AY588">
        <f t="shared" si="474"/>
        <v>0</v>
      </c>
      <c r="AZ588">
        <f t="shared" si="450"/>
        <v>0</v>
      </c>
      <c r="BA588">
        <f t="shared" si="451"/>
        <v>0</v>
      </c>
      <c r="BB588">
        <f t="shared" si="475"/>
        <v>0</v>
      </c>
      <c r="BD588">
        <f t="shared" si="452"/>
        <v>47</v>
      </c>
      <c r="BE588">
        <f t="shared" si="453"/>
        <v>5</v>
      </c>
      <c r="BF588">
        <f t="shared" si="476"/>
        <v>3.6283220720989551E-4</v>
      </c>
      <c r="BG588">
        <f>VLOOKUP(MIN(120,BH588),mortality!$B$4:$H$106,saving_model!BE588+2,FALSE)</f>
        <v>4.3453082705329545E-3</v>
      </c>
      <c r="BH588">
        <f t="shared" si="454"/>
        <v>67</v>
      </c>
      <c r="BI588" s="8">
        <f t="shared" si="477"/>
        <v>1.6821425527395739E-3</v>
      </c>
      <c r="BJ588" s="6">
        <f>VLOOKUP(saving_model!BD588,lapse!$B$4:$C$134,2,FALSE)</f>
        <v>0.02</v>
      </c>
      <c r="BL588">
        <f>discount_curve!K573</f>
        <v>0.57558049671792633</v>
      </c>
    </row>
    <row r="589" spans="1:64" x14ac:dyDescent="0.55000000000000004">
      <c r="A589">
        <f t="shared" si="478"/>
        <v>567</v>
      </c>
      <c r="B589" s="16">
        <f t="shared" ca="1" si="455"/>
        <v>0</v>
      </c>
      <c r="C589" s="16">
        <f t="shared" si="431"/>
        <v>0</v>
      </c>
      <c r="D589">
        <f t="shared" si="456"/>
        <v>0</v>
      </c>
      <c r="E589">
        <f t="shared" ca="1" si="457"/>
        <v>0</v>
      </c>
      <c r="F589" s="19">
        <f t="shared" si="458"/>
        <v>0</v>
      </c>
      <c r="G589">
        <f t="shared" si="432"/>
        <v>0</v>
      </c>
      <c r="H589">
        <f t="shared" si="433"/>
        <v>0</v>
      </c>
      <c r="I589" s="16">
        <f t="shared" si="459"/>
        <v>0</v>
      </c>
      <c r="J589" s="19">
        <f t="shared" si="460"/>
        <v>0</v>
      </c>
      <c r="K589" s="19"/>
      <c r="L589" s="16">
        <f t="shared" si="434"/>
        <v>0</v>
      </c>
      <c r="M589" s="16">
        <f t="shared" ca="1" si="435"/>
        <v>0</v>
      </c>
      <c r="N589" s="16">
        <f t="shared" si="436"/>
        <v>0</v>
      </c>
      <c r="O589" s="16">
        <f t="shared" si="429"/>
        <v>0</v>
      </c>
      <c r="P589" s="16">
        <f t="shared" si="430"/>
        <v>0</v>
      </c>
      <c r="Q589" s="16">
        <f t="shared" ca="1" si="437"/>
        <v>0</v>
      </c>
      <c r="R589">
        <f t="shared" si="438"/>
        <v>0</v>
      </c>
      <c r="S589" s="16">
        <f t="shared" si="439"/>
        <v>0</v>
      </c>
      <c r="T589" s="21">
        <f t="shared" si="440"/>
        <v>0</v>
      </c>
      <c r="U589" s="16">
        <f t="shared" ca="1" si="441"/>
        <v>0</v>
      </c>
      <c r="V589" s="21">
        <f t="shared" ca="1" si="442"/>
        <v>0</v>
      </c>
      <c r="W589" s="16"/>
      <c r="X589" s="16">
        <f t="shared" si="461"/>
        <v>0</v>
      </c>
      <c r="Y589" s="16">
        <f t="shared" si="428"/>
        <v>0</v>
      </c>
      <c r="Z589" s="19">
        <f t="shared" si="443"/>
        <v>0</v>
      </c>
      <c r="AA589" s="15">
        <f t="shared" si="462"/>
        <v>0</v>
      </c>
      <c r="AB589" s="15">
        <f t="shared" si="463"/>
        <v>0</v>
      </c>
      <c r="AC589" s="15">
        <f t="shared" si="464"/>
        <v>0</v>
      </c>
      <c r="AD589" s="15">
        <f t="shared" si="465"/>
        <v>0</v>
      </c>
      <c r="AE589" s="15">
        <f t="shared" si="466"/>
        <v>0</v>
      </c>
      <c r="AF589" s="19">
        <f t="shared" si="467"/>
        <v>0</v>
      </c>
      <c r="AG589" s="20">
        <f t="shared" si="468"/>
        <v>0</v>
      </c>
      <c r="AH589" s="20"/>
      <c r="AI589" s="16">
        <f t="shared" si="444"/>
        <v>0</v>
      </c>
      <c r="AJ589" s="16">
        <f t="shared" si="480"/>
        <v>0</v>
      </c>
      <c r="AK589" s="16">
        <f t="shared" si="469"/>
        <v>0</v>
      </c>
      <c r="AL589" s="16">
        <f t="shared" ca="1" si="470"/>
        <v>0</v>
      </c>
      <c r="AM589" s="17">
        <f ca="1">IF($F$13,OFFSET(product_specs!$I$5,MIN(10,saving_model!BD589),saving_model!$F$15),0)</f>
        <v>0</v>
      </c>
      <c r="AN589" s="16">
        <f t="shared" si="445"/>
        <v>0</v>
      </c>
      <c r="AO589" s="16">
        <f t="shared" si="479"/>
        <v>0</v>
      </c>
      <c r="AP589" s="16">
        <f t="shared" si="446"/>
        <v>0</v>
      </c>
      <c r="AQ589" s="16">
        <f t="shared" si="471"/>
        <v>0</v>
      </c>
      <c r="AR589" s="16">
        <f t="shared" si="472"/>
        <v>0</v>
      </c>
      <c r="AS589" s="15">
        <f t="shared" si="447"/>
        <v>0</v>
      </c>
      <c r="AT589" s="24">
        <f t="shared" si="448"/>
        <v>0</v>
      </c>
      <c r="AU589" s="15">
        <f t="shared" si="473"/>
        <v>0</v>
      </c>
      <c r="AV589" s="22">
        <f>return!Q573</f>
        <v>-6.6712260408219315E-3</v>
      </c>
      <c r="AW589" s="7">
        <f t="shared" si="449"/>
        <v>1.600239223588207</v>
      </c>
      <c r="AX589" s="7"/>
      <c r="AY589">
        <f t="shared" si="474"/>
        <v>0</v>
      </c>
      <c r="AZ589">
        <f t="shared" si="450"/>
        <v>0</v>
      </c>
      <c r="BA589">
        <f t="shared" si="451"/>
        <v>0</v>
      </c>
      <c r="BB589">
        <f t="shared" si="475"/>
        <v>0</v>
      </c>
      <c r="BD589">
        <f t="shared" si="452"/>
        <v>47</v>
      </c>
      <c r="BE589">
        <f t="shared" si="453"/>
        <v>5</v>
      </c>
      <c r="BF589">
        <f t="shared" si="476"/>
        <v>3.6283220720989551E-4</v>
      </c>
      <c r="BG589">
        <f>VLOOKUP(MIN(120,BH589),mortality!$B$4:$H$106,saving_model!BE589+2,FALSE)</f>
        <v>4.3453082705329545E-3</v>
      </c>
      <c r="BH589">
        <f t="shared" si="454"/>
        <v>67</v>
      </c>
      <c r="BI589" s="8">
        <f t="shared" si="477"/>
        <v>1.6821425527395739E-3</v>
      </c>
      <c r="BJ589" s="6">
        <f>VLOOKUP(saving_model!BD589,lapse!$B$4:$C$134,2,FALSE)</f>
        <v>0.02</v>
      </c>
      <c r="BL589">
        <f>discount_curve!K574</f>
        <v>0.57501904465250198</v>
      </c>
    </row>
    <row r="590" spans="1:64" x14ac:dyDescent="0.55000000000000004">
      <c r="A590">
        <f t="shared" si="478"/>
        <v>568</v>
      </c>
      <c r="B590" s="16">
        <f t="shared" ca="1" si="455"/>
        <v>0</v>
      </c>
      <c r="C590" s="16">
        <f t="shared" si="431"/>
        <v>0</v>
      </c>
      <c r="D590">
        <f t="shared" si="456"/>
        <v>0</v>
      </c>
      <c r="E590">
        <f t="shared" ca="1" si="457"/>
        <v>0</v>
      </c>
      <c r="F590" s="19">
        <f t="shared" si="458"/>
        <v>0</v>
      </c>
      <c r="G590">
        <f t="shared" si="432"/>
        <v>0</v>
      </c>
      <c r="H590">
        <f t="shared" si="433"/>
        <v>0</v>
      </c>
      <c r="I590" s="16">
        <f t="shared" si="459"/>
        <v>0</v>
      </c>
      <c r="J590" s="19">
        <f t="shared" si="460"/>
        <v>0</v>
      </c>
      <c r="K590" s="19"/>
      <c r="L590" s="16">
        <f t="shared" si="434"/>
        <v>0</v>
      </c>
      <c r="M590" s="16">
        <f t="shared" ca="1" si="435"/>
        <v>0</v>
      </c>
      <c r="N590" s="16">
        <f t="shared" si="436"/>
        <v>0</v>
      </c>
      <c r="O590" s="16">
        <f t="shared" si="429"/>
        <v>0</v>
      </c>
      <c r="P590" s="16">
        <f t="shared" si="430"/>
        <v>0</v>
      </c>
      <c r="Q590" s="16">
        <f t="shared" ca="1" si="437"/>
        <v>0</v>
      </c>
      <c r="R590">
        <f t="shared" si="438"/>
        <v>0</v>
      </c>
      <c r="S590" s="16">
        <f t="shared" si="439"/>
        <v>0</v>
      </c>
      <c r="T590" s="21">
        <f t="shared" si="440"/>
        <v>0</v>
      </c>
      <c r="U590" s="16">
        <f t="shared" ca="1" si="441"/>
        <v>0</v>
      </c>
      <c r="V590" s="21">
        <f t="shared" ca="1" si="442"/>
        <v>0</v>
      </c>
      <c r="W590" s="16"/>
      <c r="X590" s="16">
        <f t="shared" si="461"/>
        <v>0</v>
      </c>
      <c r="Y590" s="16">
        <f t="shared" si="428"/>
        <v>0</v>
      </c>
      <c r="Z590" s="19">
        <f t="shared" si="443"/>
        <v>0</v>
      </c>
      <c r="AA590" s="15">
        <f t="shared" si="462"/>
        <v>0</v>
      </c>
      <c r="AB590" s="15">
        <f t="shared" si="463"/>
        <v>0</v>
      </c>
      <c r="AC590" s="15">
        <f t="shared" si="464"/>
        <v>0</v>
      </c>
      <c r="AD590" s="15">
        <f t="shared" si="465"/>
        <v>0</v>
      </c>
      <c r="AE590" s="15">
        <f t="shared" si="466"/>
        <v>0</v>
      </c>
      <c r="AF590" s="19">
        <f t="shared" si="467"/>
        <v>0</v>
      </c>
      <c r="AG590" s="20">
        <f t="shared" si="468"/>
        <v>0</v>
      </c>
      <c r="AH590" s="20"/>
      <c r="AI590" s="16">
        <f t="shared" si="444"/>
        <v>0</v>
      </c>
      <c r="AJ590" s="16">
        <f t="shared" si="480"/>
        <v>0</v>
      </c>
      <c r="AK590" s="16">
        <f t="shared" si="469"/>
        <v>0</v>
      </c>
      <c r="AL590" s="16">
        <f t="shared" ca="1" si="470"/>
        <v>0</v>
      </c>
      <c r="AM590" s="17">
        <f ca="1">IF($F$13,OFFSET(product_specs!$I$5,MIN(10,saving_model!BD590),saving_model!$F$15),0)</f>
        <v>0</v>
      </c>
      <c r="AN590" s="16">
        <f t="shared" si="445"/>
        <v>0</v>
      </c>
      <c r="AO590" s="16">
        <f t="shared" si="479"/>
        <v>0</v>
      </c>
      <c r="AP590" s="16">
        <f t="shared" si="446"/>
        <v>0</v>
      </c>
      <c r="AQ590" s="16">
        <f t="shared" si="471"/>
        <v>0</v>
      </c>
      <c r="AR590" s="16">
        <f t="shared" si="472"/>
        <v>0</v>
      </c>
      <c r="AS590" s="15">
        <f t="shared" si="447"/>
        <v>0</v>
      </c>
      <c r="AT590" s="24">
        <f t="shared" si="448"/>
        <v>0</v>
      </c>
      <c r="AU590" s="15">
        <f t="shared" si="473"/>
        <v>0</v>
      </c>
      <c r="AV590" s="22">
        <f>return!Q574</f>
        <v>7.7516367049916823E-3</v>
      </c>
      <c r="AW590" s="7">
        <f t="shared" si="449"/>
        <v>1.6015666830162452</v>
      </c>
      <c r="AX590" s="7"/>
      <c r="AY590">
        <f t="shared" si="474"/>
        <v>0</v>
      </c>
      <c r="AZ590">
        <f t="shared" si="450"/>
        <v>0</v>
      </c>
      <c r="BA590">
        <f t="shared" si="451"/>
        <v>0</v>
      </c>
      <c r="BB590">
        <f t="shared" si="475"/>
        <v>0</v>
      </c>
      <c r="BD590">
        <f t="shared" si="452"/>
        <v>47</v>
      </c>
      <c r="BE590">
        <f t="shared" si="453"/>
        <v>5</v>
      </c>
      <c r="BF590">
        <f t="shared" si="476"/>
        <v>3.6283220720989551E-4</v>
      </c>
      <c r="BG590">
        <f>VLOOKUP(MIN(120,BH590),mortality!$B$4:$H$106,saving_model!BE590+2,FALSE)</f>
        <v>4.3453082705329545E-3</v>
      </c>
      <c r="BH590">
        <f t="shared" si="454"/>
        <v>67</v>
      </c>
      <c r="BI590" s="8">
        <f t="shared" si="477"/>
        <v>1.6821425527395739E-3</v>
      </c>
      <c r="BJ590" s="6">
        <f>VLOOKUP(saving_model!BD590,lapse!$B$4:$C$134,2,FALSE)</f>
        <v>0.02</v>
      </c>
      <c r="BL590">
        <f>discount_curve!K575</f>
        <v>0.57445814025751352</v>
      </c>
    </row>
    <row r="591" spans="1:64" x14ac:dyDescent="0.55000000000000004">
      <c r="A591">
        <f t="shared" si="478"/>
        <v>569</v>
      </c>
      <c r="B591" s="16">
        <f t="shared" ca="1" si="455"/>
        <v>0</v>
      </c>
      <c r="C591" s="16">
        <f t="shared" si="431"/>
        <v>0</v>
      </c>
      <c r="D591">
        <f t="shared" si="456"/>
        <v>0</v>
      </c>
      <c r="E591">
        <f t="shared" ca="1" si="457"/>
        <v>0</v>
      </c>
      <c r="F591" s="19">
        <f t="shared" si="458"/>
        <v>0</v>
      </c>
      <c r="G591">
        <f t="shared" si="432"/>
        <v>0</v>
      </c>
      <c r="H591">
        <f t="shared" si="433"/>
        <v>0</v>
      </c>
      <c r="I591" s="16">
        <f t="shared" si="459"/>
        <v>0</v>
      </c>
      <c r="J591" s="19">
        <f t="shared" si="460"/>
        <v>0</v>
      </c>
      <c r="K591" s="19"/>
      <c r="L591" s="16">
        <f t="shared" si="434"/>
        <v>0</v>
      </c>
      <c r="M591" s="16">
        <f t="shared" ca="1" si="435"/>
        <v>0</v>
      </c>
      <c r="N591" s="16">
        <f t="shared" si="436"/>
        <v>0</v>
      </c>
      <c r="O591" s="16">
        <f t="shared" si="429"/>
        <v>0</v>
      </c>
      <c r="P591" s="16">
        <f t="shared" si="430"/>
        <v>0</v>
      </c>
      <c r="Q591" s="16">
        <f t="shared" ca="1" si="437"/>
        <v>0</v>
      </c>
      <c r="R591">
        <f t="shared" si="438"/>
        <v>0</v>
      </c>
      <c r="S591" s="16">
        <f t="shared" si="439"/>
        <v>0</v>
      </c>
      <c r="T591" s="21">
        <f t="shared" si="440"/>
        <v>0</v>
      </c>
      <c r="U591" s="16">
        <f t="shared" ca="1" si="441"/>
        <v>0</v>
      </c>
      <c r="V591" s="21">
        <f t="shared" ca="1" si="442"/>
        <v>0</v>
      </c>
      <c r="W591" s="16"/>
      <c r="X591" s="16">
        <f t="shared" si="461"/>
        <v>0</v>
      </c>
      <c r="Y591" s="16">
        <f t="shared" ref="Y591:Y654" si="481">AO591*AY591</f>
        <v>0</v>
      </c>
      <c r="Z591" s="19">
        <f t="shared" si="443"/>
        <v>0</v>
      </c>
      <c r="AA591" s="15">
        <f t="shared" si="462"/>
        <v>0</v>
      </c>
      <c r="AB591" s="15">
        <f t="shared" si="463"/>
        <v>0</v>
      </c>
      <c r="AC591" s="15">
        <f t="shared" si="464"/>
        <v>0</v>
      </c>
      <c r="AD591" s="15">
        <f t="shared" si="465"/>
        <v>0</v>
      </c>
      <c r="AE591" s="15">
        <f t="shared" si="466"/>
        <v>0</v>
      </c>
      <c r="AF591" s="19">
        <f t="shared" si="467"/>
        <v>0</v>
      </c>
      <c r="AG591" s="20">
        <f t="shared" si="468"/>
        <v>0</v>
      </c>
      <c r="AH591" s="20"/>
      <c r="AI591" s="16">
        <f t="shared" si="444"/>
        <v>0</v>
      </c>
      <c r="AJ591" s="16">
        <f t="shared" si="480"/>
        <v>0</v>
      </c>
      <c r="AK591" s="16">
        <f t="shared" si="469"/>
        <v>0</v>
      </c>
      <c r="AL591" s="16">
        <f t="shared" ca="1" si="470"/>
        <v>0</v>
      </c>
      <c r="AM591" s="17">
        <f ca="1">IF($F$13,OFFSET(product_specs!$I$5,MIN(10,saving_model!BD591),saving_model!$F$15),0)</f>
        <v>0</v>
      </c>
      <c r="AN591" s="16">
        <f t="shared" si="445"/>
        <v>0</v>
      </c>
      <c r="AO591" s="16">
        <f t="shared" si="479"/>
        <v>0</v>
      </c>
      <c r="AP591" s="16">
        <f t="shared" si="446"/>
        <v>0</v>
      </c>
      <c r="AQ591" s="16">
        <f t="shared" si="471"/>
        <v>0</v>
      </c>
      <c r="AR591" s="16">
        <f t="shared" si="472"/>
        <v>0</v>
      </c>
      <c r="AS591" s="15">
        <f t="shared" si="447"/>
        <v>0</v>
      </c>
      <c r="AT591" s="24">
        <f t="shared" si="448"/>
        <v>0</v>
      </c>
      <c r="AU591" s="15">
        <f t="shared" si="473"/>
        <v>0</v>
      </c>
      <c r="AV591" s="22">
        <f>return!Q575</f>
        <v>8.3100820064176961E-3</v>
      </c>
      <c r="AW591" s="7">
        <f t="shared" si="449"/>
        <v>1.6028952436224742</v>
      </c>
      <c r="AX591" s="7"/>
      <c r="AY591">
        <f t="shared" si="474"/>
        <v>0</v>
      </c>
      <c r="AZ591">
        <f t="shared" si="450"/>
        <v>0</v>
      </c>
      <c r="BA591">
        <f t="shared" si="451"/>
        <v>0</v>
      </c>
      <c r="BB591">
        <f t="shared" si="475"/>
        <v>0</v>
      </c>
      <c r="BD591">
        <f t="shared" si="452"/>
        <v>47</v>
      </c>
      <c r="BE591">
        <f t="shared" si="453"/>
        <v>5</v>
      </c>
      <c r="BF591">
        <f t="shared" si="476"/>
        <v>3.6283220720989551E-4</v>
      </c>
      <c r="BG591">
        <f>VLOOKUP(MIN(120,BH591),mortality!$B$4:$H$106,saving_model!BE591+2,FALSE)</f>
        <v>4.3453082705329545E-3</v>
      </c>
      <c r="BH591">
        <f t="shared" si="454"/>
        <v>67</v>
      </c>
      <c r="BI591" s="8">
        <f t="shared" si="477"/>
        <v>1.6821425527395739E-3</v>
      </c>
      <c r="BJ591" s="6">
        <f>VLOOKUP(saving_model!BD591,lapse!$B$4:$C$134,2,FALSE)</f>
        <v>0.02</v>
      </c>
      <c r="BL591">
        <f>discount_curve!K576</f>
        <v>0.5738977829987344</v>
      </c>
    </row>
    <row r="592" spans="1:64" x14ac:dyDescent="0.55000000000000004">
      <c r="A592">
        <f t="shared" si="478"/>
        <v>570</v>
      </c>
      <c r="B592" s="16">
        <f t="shared" ca="1" si="455"/>
        <v>0</v>
      </c>
      <c r="C592" s="16">
        <f t="shared" si="431"/>
        <v>0</v>
      </c>
      <c r="D592">
        <f t="shared" si="456"/>
        <v>0</v>
      </c>
      <c r="E592">
        <f t="shared" ca="1" si="457"/>
        <v>0</v>
      </c>
      <c r="F592" s="19">
        <f t="shared" si="458"/>
        <v>0</v>
      </c>
      <c r="G592">
        <f t="shared" si="432"/>
        <v>0</v>
      </c>
      <c r="H592">
        <f t="shared" si="433"/>
        <v>0</v>
      </c>
      <c r="I592" s="16">
        <f t="shared" si="459"/>
        <v>0</v>
      </c>
      <c r="J592" s="19">
        <f t="shared" si="460"/>
        <v>0</v>
      </c>
      <c r="K592" s="19"/>
      <c r="L592" s="16">
        <f t="shared" si="434"/>
        <v>0</v>
      </c>
      <c r="M592" s="16">
        <f t="shared" ca="1" si="435"/>
        <v>0</v>
      </c>
      <c r="N592" s="16">
        <f t="shared" si="436"/>
        <v>0</v>
      </c>
      <c r="O592" s="16">
        <f t="shared" si="429"/>
        <v>0</v>
      </c>
      <c r="P592" s="16">
        <f t="shared" si="430"/>
        <v>0</v>
      </c>
      <c r="Q592" s="16">
        <f t="shared" ca="1" si="437"/>
        <v>0</v>
      </c>
      <c r="R592">
        <f t="shared" si="438"/>
        <v>0</v>
      </c>
      <c r="S592" s="16">
        <f t="shared" si="439"/>
        <v>0</v>
      </c>
      <c r="T592" s="21">
        <f t="shared" si="440"/>
        <v>0</v>
      </c>
      <c r="U592" s="16">
        <f t="shared" ca="1" si="441"/>
        <v>0</v>
      </c>
      <c r="V592" s="21">
        <f t="shared" ca="1" si="442"/>
        <v>0</v>
      </c>
      <c r="W592" s="16"/>
      <c r="X592" s="16">
        <f t="shared" si="461"/>
        <v>0</v>
      </c>
      <c r="Y592" s="16">
        <f t="shared" si="481"/>
        <v>0</v>
      </c>
      <c r="Z592" s="19">
        <f t="shared" si="443"/>
        <v>0</v>
      </c>
      <c r="AA592" s="15">
        <f t="shared" si="462"/>
        <v>0</v>
      </c>
      <c r="AB592" s="15">
        <f t="shared" si="463"/>
        <v>0</v>
      </c>
      <c r="AC592" s="15">
        <f t="shared" si="464"/>
        <v>0</v>
      </c>
      <c r="AD592" s="15">
        <f t="shared" si="465"/>
        <v>0</v>
      </c>
      <c r="AE592" s="15">
        <f t="shared" si="466"/>
        <v>0</v>
      </c>
      <c r="AF592" s="19">
        <f t="shared" si="467"/>
        <v>0</v>
      </c>
      <c r="AG592" s="20">
        <f t="shared" si="468"/>
        <v>0</v>
      </c>
      <c r="AH592" s="20"/>
      <c r="AI592" s="16">
        <f t="shared" si="444"/>
        <v>0</v>
      </c>
      <c r="AJ592" s="16">
        <f t="shared" si="480"/>
        <v>0</v>
      </c>
      <c r="AK592" s="16">
        <f t="shared" si="469"/>
        <v>0</v>
      </c>
      <c r="AL592" s="16">
        <f t="shared" ca="1" si="470"/>
        <v>0</v>
      </c>
      <c r="AM592" s="17">
        <f ca="1">IF($F$13,OFFSET(product_specs!$I$5,MIN(10,saving_model!BD592),saving_model!$F$15),0)</f>
        <v>0</v>
      </c>
      <c r="AN592" s="16">
        <f t="shared" si="445"/>
        <v>0</v>
      </c>
      <c r="AO592" s="16">
        <f t="shared" si="479"/>
        <v>0</v>
      </c>
      <c r="AP592" s="16">
        <f t="shared" si="446"/>
        <v>0</v>
      </c>
      <c r="AQ592" s="16">
        <f t="shared" si="471"/>
        <v>0</v>
      </c>
      <c r="AR592" s="16">
        <f t="shared" si="472"/>
        <v>0</v>
      </c>
      <c r="AS592" s="15">
        <f t="shared" si="447"/>
        <v>0</v>
      </c>
      <c r="AT592" s="24">
        <f t="shared" si="448"/>
        <v>0</v>
      </c>
      <c r="AU592" s="15">
        <f t="shared" si="473"/>
        <v>0</v>
      </c>
      <c r="AV592" s="22">
        <f>return!Q576</f>
        <v>-7.0792042502215713E-3</v>
      </c>
      <c r="AW592" s="7">
        <f t="shared" si="449"/>
        <v>1.6042249063203631</v>
      </c>
      <c r="AX592" s="7"/>
      <c r="AY592">
        <f t="shared" si="474"/>
        <v>0</v>
      </c>
      <c r="AZ592">
        <f t="shared" si="450"/>
        <v>0</v>
      </c>
      <c r="BA592">
        <f t="shared" si="451"/>
        <v>0</v>
      </c>
      <c r="BB592">
        <f t="shared" si="475"/>
        <v>0</v>
      </c>
      <c r="BD592">
        <f t="shared" si="452"/>
        <v>47</v>
      </c>
      <c r="BE592">
        <f t="shared" si="453"/>
        <v>5</v>
      </c>
      <c r="BF592">
        <f t="shared" si="476"/>
        <v>3.6283220720989551E-4</v>
      </c>
      <c r="BG592">
        <f>VLOOKUP(MIN(120,BH592),mortality!$B$4:$H$106,saving_model!BE592+2,FALSE)</f>
        <v>4.3453082705329545E-3</v>
      </c>
      <c r="BH592">
        <f t="shared" si="454"/>
        <v>67</v>
      </c>
      <c r="BI592" s="8">
        <f t="shared" si="477"/>
        <v>1.6821425527395739E-3</v>
      </c>
      <c r="BJ592" s="6">
        <f>VLOOKUP(saving_model!BD592,lapse!$B$4:$C$134,2,FALSE)</f>
        <v>0.02</v>
      </c>
      <c r="BL592">
        <f>discount_curve!K577</f>
        <v>0.57333797234245876</v>
      </c>
    </row>
    <row r="593" spans="1:64" x14ac:dyDescent="0.55000000000000004">
      <c r="A593">
        <f t="shared" si="478"/>
        <v>571</v>
      </c>
      <c r="B593" s="16">
        <f t="shared" ca="1" si="455"/>
        <v>0</v>
      </c>
      <c r="C593" s="16">
        <f t="shared" si="431"/>
        <v>0</v>
      </c>
      <c r="D593">
        <f t="shared" si="456"/>
        <v>0</v>
      </c>
      <c r="E593">
        <f t="shared" ca="1" si="457"/>
        <v>0</v>
      </c>
      <c r="F593" s="19">
        <f t="shared" si="458"/>
        <v>0</v>
      </c>
      <c r="G593">
        <f t="shared" si="432"/>
        <v>0</v>
      </c>
      <c r="H593">
        <f t="shared" si="433"/>
        <v>0</v>
      </c>
      <c r="I593" s="16">
        <f t="shared" si="459"/>
        <v>0</v>
      </c>
      <c r="J593" s="19">
        <f t="shared" si="460"/>
        <v>0</v>
      </c>
      <c r="K593" s="19"/>
      <c r="L593" s="16">
        <f t="shared" si="434"/>
        <v>0</v>
      </c>
      <c r="M593" s="16">
        <f t="shared" ca="1" si="435"/>
        <v>0</v>
      </c>
      <c r="N593" s="16">
        <f t="shared" si="436"/>
        <v>0</v>
      </c>
      <c r="O593" s="16">
        <f t="shared" si="429"/>
        <v>0</v>
      </c>
      <c r="P593" s="16">
        <f t="shared" si="430"/>
        <v>0</v>
      </c>
      <c r="Q593" s="16">
        <f t="shared" ca="1" si="437"/>
        <v>0</v>
      </c>
      <c r="R593">
        <f t="shared" si="438"/>
        <v>0</v>
      </c>
      <c r="S593" s="16">
        <f t="shared" si="439"/>
        <v>0</v>
      </c>
      <c r="T593" s="21">
        <f t="shared" si="440"/>
        <v>0</v>
      </c>
      <c r="U593" s="16">
        <f t="shared" ca="1" si="441"/>
        <v>0</v>
      </c>
      <c r="V593" s="21">
        <f t="shared" ca="1" si="442"/>
        <v>0</v>
      </c>
      <c r="W593" s="16"/>
      <c r="X593" s="16">
        <f t="shared" si="461"/>
        <v>0</v>
      </c>
      <c r="Y593" s="16">
        <f t="shared" si="481"/>
        <v>0</v>
      </c>
      <c r="Z593" s="19">
        <f t="shared" si="443"/>
        <v>0</v>
      </c>
      <c r="AA593" s="15">
        <f t="shared" si="462"/>
        <v>0</v>
      </c>
      <c r="AB593" s="15">
        <f t="shared" si="463"/>
        <v>0</v>
      </c>
      <c r="AC593" s="15">
        <f t="shared" si="464"/>
        <v>0</v>
      </c>
      <c r="AD593" s="15">
        <f t="shared" si="465"/>
        <v>0</v>
      </c>
      <c r="AE593" s="15">
        <f t="shared" si="466"/>
        <v>0</v>
      </c>
      <c r="AF593" s="19">
        <f t="shared" si="467"/>
        <v>0</v>
      </c>
      <c r="AG593" s="20">
        <f t="shared" si="468"/>
        <v>0</v>
      </c>
      <c r="AH593" s="20"/>
      <c r="AI593" s="16">
        <f t="shared" si="444"/>
        <v>0</v>
      </c>
      <c r="AJ593" s="16">
        <f t="shared" si="480"/>
        <v>0</v>
      </c>
      <c r="AK593" s="16">
        <f t="shared" si="469"/>
        <v>0</v>
      </c>
      <c r="AL593" s="16">
        <f t="shared" ca="1" si="470"/>
        <v>0</v>
      </c>
      <c r="AM593" s="17">
        <f ca="1">IF($F$13,OFFSET(product_specs!$I$5,MIN(10,saving_model!BD593),saving_model!$F$15),0)</f>
        <v>0</v>
      </c>
      <c r="AN593" s="16">
        <f t="shared" si="445"/>
        <v>0</v>
      </c>
      <c r="AO593" s="16">
        <f t="shared" si="479"/>
        <v>0</v>
      </c>
      <c r="AP593" s="16">
        <f t="shared" si="446"/>
        <v>0</v>
      </c>
      <c r="AQ593" s="16">
        <f t="shared" si="471"/>
        <v>0</v>
      </c>
      <c r="AR593" s="16">
        <f t="shared" si="472"/>
        <v>0</v>
      </c>
      <c r="AS593" s="15">
        <f t="shared" si="447"/>
        <v>0</v>
      </c>
      <c r="AT593" s="24">
        <f t="shared" si="448"/>
        <v>0</v>
      </c>
      <c r="AU593" s="15">
        <f t="shared" si="473"/>
        <v>0</v>
      </c>
      <c r="AV593" s="22">
        <f>return!Q577</f>
        <v>3.7232073511870301E-3</v>
      </c>
      <c r="AW593" s="7">
        <f t="shared" si="449"/>
        <v>1.6055556720241393</v>
      </c>
      <c r="AX593" s="7"/>
      <c r="AY593">
        <f t="shared" si="474"/>
        <v>0</v>
      </c>
      <c r="AZ593">
        <f t="shared" si="450"/>
        <v>0</v>
      </c>
      <c r="BA593">
        <f t="shared" si="451"/>
        <v>0</v>
      </c>
      <c r="BB593">
        <f t="shared" si="475"/>
        <v>0</v>
      </c>
      <c r="BD593">
        <f t="shared" si="452"/>
        <v>47</v>
      </c>
      <c r="BE593">
        <f t="shared" si="453"/>
        <v>5</v>
      </c>
      <c r="BF593">
        <f t="shared" si="476"/>
        <v>3.6283220720989551E-4</v>
      </c>
      <c r="BG593">
        <f>VLOOKUP(MIN(120,BH593),mortality!$B$4:$H$106,saving_model!BE593+2,FALSE)</f>
        <v>4.3453082705329545E-3</v>
      </c>
      <c r="BH593">
        <f t="shared" si="454"/>
        <v>67</v>
      </c>
      <c r="BI593" s="8">
        <f t="shared" si="477"/>
        <v>1.6821425527395739E-3</v>
      </c>
      <c r="BJ593" s="6">
        <f>VLOOKUP(saving_model!BD593,lapse!$B$4:$C$134,2,FALSE)</f>
        <v>0.02</v>
      </c>
      <c r="BL593">
        <f>discount_curve!K578</f>
        <v>0.57277870775550088</v>
      </c>
    </row>
    <row r="594" spans="1:64" x14ac:dyDescent="0.55000000000000004">
      <c r="A594">
        <f t="shared" si="478"/>
        <v>572</v>
      </c>
      <c r="B594" s="16">
        <f t="shared" ca="1" si="455"/>
        <v>0</v>
      </c>
      <c r="C594" s="16">
        <f t="shared" si="431"/>
        <v>0</v>
      </c>
      <c r="D594">
        <f t="shared" si="456"/>
        <v>0</v>
      </c>
      <c r="E594">
        <f t="shared" ca="1" si="457"/>
        <v>0</v>
      </c>
      <c r="F594" s="19">
        <f t="shared" si="458"/>
        <v>0</v>
      </c>
      <c r="G594">
        <f t="shared" si="432"/>
        <v>0</v>
      </c>
      <c r="H594">
        <f t="shared" si="433"/>
        <v>0</v>
      </c>
      <c r="I594" s="16">
        <f t="shared" si="459"/>
        <v>0</v>
      </c>
      <c r="J594" s="19">
        <f t="shared" si="460"/>
        <v>0</v>
      </c>
      <c r="K594" s="19"/>
      <c r="L594" s="16">
        <f t="shared" si="434"/>
        <v>0</v>
      </c>
      <c r="M594" s="16">
        <f t="shared" ca="1" si="435"/>
        <v>0</v>
      </c>
      <c r="N594" s="16">
        <f t="shared" si="436"/>
        <v>0</v>
      </c>
      <c r="O594" s="16">
        <f t="shared" si="429"/>
        <v>0</v>
      </c>
      <c r="P594" s="16">
        <f t="shared" si="430"/>
        <v>0</v>
      </c>
      <c r="Q594" s="16">
        <f t="shared" ca="1" si="437"/>
        <v>0</v>
      </c>
      <c r="R594">
        <f t="shared" si="438"/>
        <v>0</v>
      </c>
      <c r="S594" s="16">
        <f t="shared" si="439"/>
        <v>0</v>
      </c>
      <c r="T594" s="21">
        <f t="shared" si="440"/>
        <v>0</v>
      </c>
      <c r="U594" s="16">
        <f t="shared" ca="1" si="441"/>
        <v>0</v>
      </c>
      <c r="V594" s="21">
        <f t="shared" ca="1" si="442"/>
        <v>0</v>
      </c>
      <c r="W594" s="16"/>
      <c r="X594" s="16">
        <f t="shared" si="461"/>
        <v>0</v>
      </c>
      <c r="Y594" s="16">
        <f t="shared" si="481"/>
        <v>0</v>
      </c>
      <c r="Z594" s="19">
        <f t="shared" si="443"/>
        <v>0</v>
      </c>
      <c r="AA594" s="15">
        <f t="shared" si="462"/>
        <v>0</v>
      </c>
      <c r="AB594" s="15">
        <f t="shared" si="463"/>
        <v>0</v>
      </c>
      <c r="AC594" s="15">
        <f t="shared" si="464"/>
        <v>0</v>
      </c>
      <c r="AD594" s="15">
        <f t="shared" si="465"/>
        <v>0</v>
      </c>
      <c r="AE594" s="15">
        <f t="shared" si="466"/>
        <v>0</v>
      </c>
      <c r="AF594" s="19">
        <f t="shared" si="467"/>
        <v>0</v>
      </c>
      <c r="AG594" s="20">
        <f t="shared" si="468"/>
        <v>0</v>
      </c>
      <c r="AH594" s="20"/>
      <c r="AI594" s="16">
        <f t="shared" si="444"/>
        <v>0</v>
      </c>
      <c r="AJ594" s="16">
        <f t="shared" si="480"/>
        <v>0</v>
      </c>
      <c r="AK594" s="16">
        <f t="shared" si="469"/>
        <v>0</v>
      </c>
      <c r="AL594" s="16">
        <f t="shared" ca="1" si="470"/>
        <v>0</v>
      </c>
      <c r="AM594" s="17">
        <f ca="1">IF($F$13,OFFSET(product_specs!$I$5,MIN(10,saving_model!BD594),saving_model!$F$15),0)</f>
        <v>0</v>
      </c>
      <c r="AN594" s="16">
        <f t="shared" si="445"/>
        <v>0</v>
      </c>
      <c r="AO594" s="16">
        <f t="shared" si="479"/>
        <v>0</v>
      </c>
      <c r="AP594" s="16">
        <f t="shared" si="446"/>
        <v>0</v>
      </c>
      <c r="AQ594" s="16">
        <f t="shared" si="471"/>
        <v>0</v>
      </c>
      <c r="AR594" s="16">
        <f t="shared" si="472"/>
        <v>0</v>
      </c>
      <c r="AS594" s="15">
        <f t="shared" si="447"/>
        <v>0</v>
      </c>
      <c r="AT594" s="24">
        <f t="shared" si="448"/>
        <v>0</v>
      </c>
      <c r="AU594" s="15">
        <f t="shared" si="473"/>
        <v>0</v>
      </c>
      <c r="AV594" s="22">
        <f>return!Q578</f>
        <v>-5.8647743120179285E-3</v>
      </c>
      <c r="AW594" s="7">
        <f t="shared" si="449"/>
        <v>1.606887541648788</v>
      </c>
      <c r="AX594" s="7"/>
      <c r="AY594">
        <f t="shared" si="474"/>
        <v>0</v>
      </c>
      <c r="AZ594">
        <f t="shared" si="450"/>
        <v>0</v>
      </c>
      <c r="BA594">
        <f t="shared" si="451"/>
        <v>0</v>
      </c>
      <c r="BB594">
        <f t="shared" si="475"/>
        <v>0</v>
      </c>
      <c r="BD594">
        <f t="shared" si="452"/>
        <v>47</v>
      </c>
      <c r="BE594">
        <f t="shared" si="453"/>
        <v>5</v>
      </c>
      <c r="BF594">
        <f t="shared" si="476"/>
        <v>3.6283220720989551E-4</v>
      </c>
      <c r="BG594">
        <f>VLOOKUP(MIN(120,BH594),mortality!$B$4:$H$106,saving_model!BE594+2,FALSE)</f>
        <v>4.3453082705329545E-3</v>
      </c>
      <c r="BH594">
        <f t="shared" si="454"/>
        <v>67</v>
      </c>
      <c r="BI594" s="8">
        <f t="shared" si="477"/>
        <v>1.6821425527395739E-3</v>
      </c>
      <c r="BJ594" s="6">
        <f>VLOOKUP(saving_model!BD594,lapse!$B$4:$C$134,2,FALSE)</f>
        <v>0.02</v>
      </c>
      <c r="BL594">
        <f>discount_curve!K579</f>
        <v>0.57221998870519541</v>
      </c>
    </row>
    <row r="595" spans="1:64" x14ac:dyDescent="0.55000000000000004">
      <c r="A595">
        <f t="shared" si="478"/>
        <v>573</v>
      </c>
      <c r="B595" s="16">
        <f t="shared" ca="1" si="455"/>
        <v>0</v>
      </c>
      <c r="C595" s="16">
        <f t="shared" si="431"/>
        <v>0</v>
      </c>
      <c r="D595">
        <f t="shared" si="456"/>
        <v>0</v>
      </c>
      <c r="E595">
        <f t="shared" ca="1" si="457"/>
        <v>0</v>
      </c>
      <c r="F595" s="19">
        <f t="shared" si="458"/>
        <v>0</v>
      </c>
      <c r="G595">
        <f t="shared" si="432"/>
        <v>0</v>
      </c>
      <c r="H595">
        <f t="shared" si="433"/>
        <v>0</v>
      </c>
      <c r="I595" s="16">
        <f t="shared" si="459"/>
        <v>0</v>
      </c>
      <c r="J595" s="19">
        <f t="shared" si="460"/>
        <v>0</v>
      </c>
      <c r="K595" s="19"/>
      <c r="L595" s="16">
        <f t="shared" si="434"/>
        <v>0</v>
      </c>
      <c r="M595" s="16">
        <f t="shared" ca="1" si="435"/>
        <v>0</v>
      </c>
      <c r="N595" s="16">
        <f t="shared" si="436"/>
        <v>0</v>
      </c>
      <c r="O595" s="16">
        <f t="shared" si="429"/>
        <v>0</v>
      </c>
      <c r="P595" s="16">
        <f t="shared" si="430"/>
        <v>0</v>
      </c>
      <c r="Q595" s="16">
        <f t="shared" ca="1" si="437"/>
        <v>0</v>
      </c>
      <c r="R595">
        <f t="shared" si="438"/>
        <v>0</v>
      </c>
      <c r="S595" s="16">
        <f t="shared" si="439"/>
        <v>0</v>
      </c>
      <c r="T595" s="21">
        <f t="shared" si="440"/>
        <v>0</v>
      </c>
      <c r="U595" s="16">
        <f t="shared" ca="1" si="441"/>
        <v>0</v>
      </c>
      <c r="V595" s="21">
        <f t="shared" ca="1" si="442"/>
        <v>0</v>
      </c>
      <c r="W595" s="16"/>
      <c r="X595" s="16">
        <f t="shared" si="461"/>
        <v>0</v>
      </c>
      <c r="Y595" s="16">
        <f t="shared" si="481"/>
        <v>0</v>
      </c>
      <c r="Z595" s="19">
        <f t="shared" si="443"/>
        <v>0</v>
      </c>
      <c r="AA595" s="15">
        <f t="shared" si="462"/>
        <v>0</v>
      </c>
      <c r="AB595" s="15">
        <f t="shared" si="463"/>
        <v>0</v>
      </c>
      <c r="AC595" s="15">
        <f t="shared" si="464"/>
        <v>0</v>
      </c>
      <c r="AD595" s="15">
        <f t="shared" si="465"/>
        <v>0</v>
      </c>
      <c r="AE595" s="15">
        <f t="shared" si="466"/>
        <v>0</v>
      </c>
      <c r="AF595" s="19">
        <f t="shared" si="467"/>
        <v>0</v>
      </c>
      <c r="AG595" s="20">
        <f t="shared" si="468"/>
        <v>0</v>
      </c>
      <c r="AH595" s="20"/>
      <c r="AI595" s="16">
        <f t="shared" si="444"/>
        <v>0</v>
      </c>
      <c r="AJ595" s="16">
        <f t="shared" si="480"/>
        <v>0</v>
      </c>
      <c r="AK595" s="16">
        <f t="shared" si="469"/>
        <v>0</v>
      </c>
      <c r="AL595" s="16">
        <f t="shared" ca="1" si="470"/>
        <v>0</v>
      </c>
      <c r="AM595" s="17">
        <f ca="1">IF($F$13,OFFSET(product_specs!$I$5,MIN(10,saving_model!BD595),saving_model!$F$15),0)</f>
        <v>0</v>
      </c>
      <c r="AN595" s="16">
        <f t="shared" si="445"/>
        <v>0</v>
      </c>
      <c r="AO595" s="16">
        <f t="shared" si="479"/>
        <v>0</v>
      </c>
      <c r="AP595" s="16">
        <f t="shared" si="446"/>
        <v>0</v>
      </c>
      <c r="AQ595" s="16">
        <f t="shared" si="471"/>
        <v>0</v>
      </c>
      <c r="AR595" s="16">
        <f t="shared" si="472"/>
        <v>0</v>
      </c>
      <c r="AS595" s="15">
        <f t="shared" si="447"/>
        <v>0</v>
      </c>
      <c r="AT595" s="24">
        <f t="shared" si="448"/>
        <v>0</v>
      </c>
      <c r="AU595" s="15">
        <f t="shared" si="473"/>
        <v>0</v>
      </c>
      <c r="AV595" s="22">
        <f>return!Q579</f>
        <v>-1.0706816999009772E-2</v>
      </c>
      <c r="AW595" s="7">
        <f t="shared" si="449"/>
        <v>1.6082205161100536</v>
      </c>
      <c r="AX595" s="7"/>
      <c r="AY595">
        <f t="shared" si="474"/>
        <v>0</v>
      </c>
      <c r="AZ595">
        <f t="shared" si="450"/>
        <v>0</v>
      </c>
      <c r="BA595">
        <f t="shared" si="451"/>
        <v>0</v>
      </c>
      <c r="BB595">
        <f t="shared" si="475"/>
        <v>0</v>
      </c>
      <c r="BD595">
        <f t="shared" si="452"/>
        <v>47</v>
      </c>
      <c r="BE595">
        <f t="shared" si="453"/>
        <v>5</v>
      </c>
      <c r="BF595">
        <f t="shared" si="476"/>
        <v>3.6283220720989551E-4</v>
      </c>
      <c r="BG595">
        <f>VLOOKUP(MIN(120,BH595),mortality!$B$4:$H$106,saving_model!BE595+2,FALSE)</f>
        <v>4.3453082705329545E-3</v>
      </c>
      <c r="BH595">
        <f t="shared" si="454"/>
        <v>67</v>
      </c>
      <c r="BI595" s="8">
        <f t="shared" si="477"/>
        <v>1.6821425527395739E-3</v>
      </c>
      <c r="BJ595" s="6">
        <f>VLOOKUP(saving_model!BD595,lapse!$B$4:$C$134,2,FALSE)</f>
        <v>0.02</v>
      </c>
      <c r="BL595">
        <f>discount_curve!K580</f>
        <v>0.57166181465939681</v>
      </c>
    </row>
    <row r="596" spans="1:64" x14ac:dyDescent="0.55000000000000004">
      <c r="A596">
        <f t="shared" si="478"/>
        <v>574</v>
      </c>
      <c r="B596" s="16">
        <f t="shared" ca="1" si="455"/>
        <v>0</v>
      </c>
      <c r="C596" s="16">
        <f t="shared" si="431"/>
        <v>0</v>
      </c>
      <c r="D596">
        <f t="shared" si="456"/>
        <v>0</v>
      </c>
      <c r="E596">
        <f t="shared" ca="1" si="457"/>
        <v>0</v>
      </c>
      <c r="F596" s="19">
        <f t="shared" si="458"/>
        <v>0</v>
      </c>
      <c r="G596">
        <f t="shared" si="432"/>
        <v>0</v>
      </c>
      <c r="H596">
        <f t="shared" si="433"/>
        <v>0</v>
      </c>
      <c r="I596" s="16">
        <f t="shared" si="459"/>
        <v>0</v>
      </c>
      <c r="J596" s="19">
        <f t="shared" si="460"/>
        <v>0</v>
      </c>
      <c r="K596" s="19"/>
      <c r="L596" s="16">
        <f t="shared" si="434"/>
        <v>0</v>
      </c>
      <c r="M596" s="16">
        <f t="shared" ca="1" si="435"/>
        <v>0</v>
      </c>
      <c r="N596" s="16">
        <f t="shared" si="436"/>
        <v>0</v>
      </c>
      <c r="O596" s="16">
        <f t="shared" si="429"/>
        <v>0</v>
      </c>
      <c r="P596" s="16">
        <f t="shared" si="430"/>
        <v>0</v>
      </c>
      <c r="Q596" s="16">
        <f t="shared" ca="1" si="437"/>
        <v>0</v>
      </c>
      <c r="R596">
        <f t="shared" si="438"/>
        <v>0</v>
      </c>
      <c r="S596" s="16">
        <f t="shared" si="439"/>
        <v>0</v>
      </c>
      <c r="T596" s="21">
        <f t="shared" si="440"/>
        <v>0</v>
      </c>
      <c r="U596" s="16">
        <f t="shared" ca="1" si="441"/>
        <v>0</v>
      </c>
      <c r="V596" s="21">
        <f t="shared" ca="1" si="442"/>
        <v>0</v>
      </c>
      <c r="W596" s="16"/>
      <c r="X596" s="16">
        <f t="shared" si="461"/>
        <v>0</v>
      </c>
      <c r="Y596" s="16">
        <f t="shared" si="481"/>
        <v>0</v>
      </c>
      <c r="Z596" s="19">
        <f t="shared" si="443"/>
        <v>0</v>
      </c>
      <c r="AA596" s="15">
        <f t="shared" si="462"/>
        <v>0</v>
      </c>
      <c r="AB596" s="15">
        <f t="shared" si="463"/>
        <v>0</v>
      </c>
      <c r="AC596" s="15">
        <f t="shared" si="464"/>
        <v>0</v>
      </c>
      <c r="AD596" s="15">
        <f t="shared" si="465"/>
        <v>0</v>
      </c>
      <c r="AE596" s="15">
        <f t="shared" si="466"/>
        <v>0</v>
      </c>
      <c r="AF596" s="19">
        <f t="shared" si="467"/>
        <v>0</v>
      </c>
      <c r="AG596" s="20">
        <f t="shared" si="468"/>
        <v>0</v>
      </c>
      <c r="AH596" s="20"/>
      <c r="AI596" s="16">
        <f t="shared" si="444"/>
        <v>0</v>
      </c>
      <c r="AJ596" s="16">
        <f t="shared" si="480"/>
        <v>0</v>
      </c>
      <c r="AK596" s="16">
        <f t="shared" si="469"/>
        <v>0</v>
      </c>
      <c r="AL596" s="16">
        <f t="shared" ca="1" si="470"/>
        <v>0</v>
      </c>
      <c r="AM596" s="17">
        <f ca="1">IF($F$13,OFFSET(product_specs!$I$5,MIN(10,saving_model!BD596),saving_model!$F$15),0)</f>
        <v>0</v>
      </c>
      <c r="AN596" s="16">
        <f t="shared" si="445"/>
        <v>0</v>
      </c>
      <c r="AO596" s="16">
        <f t="shared" si="479"/>
        <v>0</v>
      </c>
      <c r="AP596" s="16">
        <f t="shared" si="446"/>
        <v>0</v>
      </c>
      <c r="AQ596" s="16">
        <f t="shared" si="471"/>
        <v>0</v>
      </c>
      <c r="AR596" s="16">
        <f t="shared" si="472"/>
        <v>0</v>
      </c>
      <c r="AS596" s="15">
        <f t="shared" si="447"/>
        <v>0</v>
      </c>
      <c r="AT596" s="24">
        <f t="shared" si="448"/>
        <v>0</v>
      </c>
      <c r="AU596" s="15">
        <f t="shared" si="473"/>
        <v>0</v>
      </c>
      <c r="AV596" s="22">
        <f>return!Q580</f>
        <v>4.4249435915137969E-3</v>
      </c>
      <c r="AW596" s="7">
        <f t="shared" si="449"/>
        <v>1.6095545963244402</v>
      </c>
      <c r="AX596" s="7"/>
      <c r="AY596">
        <f t="shared" si="474"/>
        <v>0</v>
      </c>
      <c r="AZ596">
        <f t="shared" si="450"/>
        <v>0</v>
      </c>
      <c r="BA596">
        <f t="shared" si="451"/>
        <v>0</v>
      </c>
      <c r="BB596">
        <f t="shared" si="475"/>
        <v>0</v>
      </c>
      <c r="BD596">
        <f t="shared" si="452"/>
        <v>47</v>
      </c>
      <c r="BE596">
        <f t="shared" si="453"/>
        <v>5</v>
      </c>
      <c r="BF596">
        <f t="shared" si="476"/>
        <v>3.6283220720989551E-4</v>
      </c>
      <c r="BG596">
        <f>VLOOKUP(MIN(120,BH596),mortality!$B$4:$H$106,saving_model!BE596+2,FALSE)</f>
        <v>4.3453082705329545E-3</v>
      </c>
      <c r="BH596">
        <f t="shared" si="454"/>
        <v>67</v>
      </c>
      <c r="BI596" s="8">
        <f t="shared" si="477"/>
        <v>1.6821425527395739E-3</v>
      </c>
      <c r="BJ596" s="6">
        <f>VLOOKUP(saving_model!BD596,lapse!$B$4:$C$134,2,FALSE)</f>
        <v>0.02</v>
      </c>
      <c r="BL596">
        <f>discount_curve!K581</f>
        <v>0.57110418508647876</v>
      </c>
    </row>
    <row r="597" spans="1:64" x14ac:dyDescent="0.55000000000000004">
      <c r="A597">
        <f t="shared" si="478"/>
        <v>575</v>
      </c>
      <c r="B597" s="16">
        <f t="shared" ca="1" si="455"/>
        <v>0</v>
      </c>
      <c r="C597" s="16">
        <f t="shared" si="431"/>
        <v>0</v>
      </c>
      <c r="D597">
        <f t="shared" si="456"/>
        <v>0</v>
      </c>
      <c r="E597">
        <f t="shared" ca="1" si="457"/>
        <v>0</v>
      </c>
      <c r="F597" s="19">
        <f t="shared" si="458"/>
        <v>0</v>
      </c>
      <c r="G597">
        <f t="shared" si="432"/>
        <v>0</v>
      </c>
      <c r="H597">
        <f t="shared" si="433"/>
        <v>0</v>
      </c>
      <c r="I597" s="16">
        <f t="shared" si="459"/>
        <v>0</v>
      </c>
      <c r="J597" s="19">
        <f t="shared" si="460"/>
        <v>0</v>
      </c>
      <c r="K597" s="19"/>
      <c r="L597" s="16">
        <f t="shared" si="434"/>
        <v>0</v>
      </c>
      <c r="M597" s="16">
        <f t="shared" ca="1" si="435"/>
        <v>0</v>
      </c>
      <c r="N597" s="16">
        <f t="shared" si="436"/>
        <v>0</v>
      </c>
      <c r="O597" s="16">
        <f t="shared" ref="O597:O660" si="482">G597</f>
        <v>0</v>
      </c>
      <c r="P597" s="16">
        <f t="shared" ref="P597:P660" si="483">H597</f>
        <v>0</v>
      </c>
      <c r="Q597" s="16">
        <f t="shared" ca="1" si="437"/>
        <v>0</v>
      </c>
      <c r="R597">
        <f t="shared" si="438"/>
        <v>0</v>
      </c>
      <c r="S597" s="16">
        <f t="shared" si="439"/>
        <v>0</v>
      </c>
      <c r="T597" s="21">
        <f t="shared" si="440"/>
        <v>0</v>
      </c>
      <c r="U597" s="16">
        <f t="shared" ca="1" si="441"/>
        <v>0</v>
      </c>
      <c r="V597" s="21">
        <f t="shared" ca="1" si="442"/>
        <v>0</v>
      </c>
      <c r="W597" s="16"/>
      <c r="X597" s="16">
        <f t="shared" si="461"/>
        <v>0</v>
      </c>
      <c r="Y597" s="16">
        <f t="shared" si="481"/>
        <v>0</v>
      </c>
      <c r="Z597" s="19">
        <f t="shared" si="443"/>
        <v>0</v>
      </c>
      <c r="AA597" s="15">
        <f t="shared" si="462"/>
        <v>0</v>
      </c>
      <c r="AB597" s="15">
        <f t="shared" si="463"/>
        <v>0</v>
      </c>
      <c r="AC597" s="15">
        <f t="shared" si="464"/>
        <v>0</v>
      </c>
      <c r="AD597" s="15">
        <f t="shared" si="465"/>
        <v>0</v>
      </c>
      <c r="AE597" s="15">
        <f t="shared" si="466"/>
        <v>0</v>
      </c>
      <c r="AF597" s="19">
        <f t="shared" si="467"/>
        <v>0</v>
      </c>
      <c r="AG597" s="20">
        <f t="shared" si="468"/>
        <v>0</v>
      </c>
      <c r="AH597" s="20"/>
      <c r="AI597" s="16">
        <f t="shared" si="444"/>
        <v>0</v>
      </c>
      <c r="AJ597" s="16">
        <f t="shared" si="480"/>
        <v>0</v>
      </c>
      <c r="AK597" s="16">
        <f t="shared" si="469"/>
        <v>0</v>
      </c>
      <c r="AL597" s="16">
        <f t="shared" ca="1" si="470"/>
        <v>0</v>
      </c>
      <c r="AM597" s="17">
        <f ca="1">IF($F$13,OFFSET(product_specs!$I$5,MIN(10,saving_model!BD597),saving_model!$F$15),0)</f>
        <v>0</v>
      </c>
      <c r="AN597" s="16">
        <f t="shared" si="445"/>
        <v>0</v>
      </c>
      <c r="AO597" s="16">
        <f t="shared" si="479"/>
        <v>0</v>
      </c>
      <c r="AP597" s="16">
        <f t="shared" si="446"/>
        <v>0</v>
      </c>
      <c r="AQ597" s="16">
        <f t="shared" si="471"/>
        <v>0</v>
      </c>
      <c r="AR597" s="16">
        <f t="shared" si="472"/>
        <v>0</v>
      </c>
      <c r="AS597" s="15">
        <f t="shared" si="447"/>
        <v>0</v>
      </c>
      <c r="AT597" s="24">
        <f t="shared" si="448"/>
        <v>0</v>
      </c>
      <c r="AU597" s="15">
        <f t="shared" si="473"/>
        <v>0</v>
      </c>
      <c r="AV597" s="22">
        <f>return!Q581</f>
        <v>4.1730817361780304E-3</v>
      </c>
      <c r="AW597" s="7">
        <f t="shared" si="449"/>
        <v>1.6108897832092124</v>
      </c>
      <c r="AX597" s="7"/>
      <c r="AY597">
        <f t="shared" si="474"/>
        <v>0</v>
      </c>
      <c r="AZ597">
        <f t="shared" si="450"/>
        <v>0</v>
      </c>
      <c r="BA597">
        <f t="shared" si="451"/>
        <v>0</v>
      </c>
      <c r="BB597">
        <f t="shared" si="475"/>
        <v>0</v>
      </c>
      <c r="BD597">
        <f t="shared" si="452"/>
        <v>47</v>
      </c>
      <c r="BE597">
        <f t="shared" si="453"/>
        <v>5</v>
      </c>
      <c r="BF597">
        <f t="shared" si="476"/>
        <v>3.6283220720989551E-4</v>
      </c>
      <c r="BG597">
        <f>VLOOKUP(MIN(120,BH597),mortality!$B$4:$H$106,saving_model!BE597+2,FALSE)</f>
        <v>4.3453082705329545E-3</v>
      </c>
      <c r="BH597">
        <f t="shared" si="454"/>
        <v>67</v>
      </c>
      <c r="BI597" s="8">
        <f t="shared" si="477"/>
        <v>1.6821425527395739E-3</v>
      </c>
      <c r="BJ597" s="6">
        <f>VLOOKUP(saving_model!BD597,lapse!$B$4:$C$134,2,FALSE)</f>
        <v>0.02</v>
      </c>
      <c r="BL597">
        <f>discount_curve!K582</f>
        <v>0.57054709945533288</v>
      </c>
    </row>
    <row r="598" spans="1:64" x14ac:dyDescent="0.55000000000000004">
      <c r="A598">
        <f t="shared" si="478"/>
        <v>576</v>
      </c>
      <c r="B598" s="16">
        <f t="shared" ca="1" si="455"/>
        <v>0</v>
      </c>
      <c r="C598" s="16">
        <f t="shared" ref="C598:C661" si="484">AI598*AZ598</f>
        <v>0</v>
      </c>
      <c r="D598">
        <f t="shared" si="456"/>
        <v>0</v>
      </c>
      <c r="E598">
        <f t="shared" ca="1" si="457"/>
        <v>0</v>
      </c>
      <c r="F598" s="19">
        <f t="shared" si="458"/>
        <v>0</v>
      </c>
      <c r="G598">
        <f t="shared" ref="G598:G661" si="485">AZ598*($F$7/12*AW598+IF(A598=0, $F$8,0))</f>
        <v>0</v>
      </c>
      <c r="H598">
        <f t="shared" ref="H598:H661" si="486">C598*$F$9</f>
        <v>0</v>
      </c>
      <c r="I598" s="16">
        <f t="shared" si="459"/>
        <v>0</v>
      </c>
      <c r="J598" s="19">
        <f t="shared" si="460"/>
        <v>0</v>
      </c>
      <c r="K598" s="19"/>
      <c r="L598" s="16">
        <f t="shared" ref="L598:L661" si="487">C598*$F$10</f>
        <v>0</v>
      </c>
      <c r="M598" s="16">
        <f t="shared" ref="M598:M661" ca="1" si="488">AE598-AL598*BB598</f>
        <v>0</v>
      </c>
      <c r="N598" s="16">
        <f t="shared" ref="N598:N661" si="489">AA598</f>
        <v>0</v>
      </c>
      <c r="O598" s="16">
        <f t="shared" si="482"/>
        <v>0</v>
      </c>
      <c r="P598" s="16">
        <f t="shared" si="483"/>
        <v>0</v>
      </c>
      <c r="Q598" s="16">
        <f t="shared" ref="Q598:Q661" ca="1" si="490">SUM(L598:N598)-SUM(O598:P598)</f>
        <v>0</v>
      </c>
      <c r="R598">
        <f t="shared" ref="R598:R661" si="491">AB598</f>
        <v>0</v>
      </c>
      <c r="S598" s="16">
        <f t="shared" ref="S598:S661" si="492">D598-AD598</f>
        <v>0</v>
      </c>
      <c r="T598" s="21">
        <f t="shared" ref="T598:T661" si="493">R598-S598</f>
        <v>0</v>
      </c>
      <c r="U598" s="16">
        <f t="shared" ref="U598:U661" ca="1" si="494">Q598+T598</f>
        <v>0</v>
      </c>
      <c r="V598" s="21">
        <f t="shared" ref="V598:V661" ca="1" si="495">(B598-U598)*10^6</f>
        <v>0</v>
      </c>
      <c r="W598" s="16"/>
      <c r="X598" s="16">
        <f t="shared" si="461"/>
        <v>0</v>
      </c>
      <c r="Y598" s="16">
        <f t="shared" si="481"/>
        <v>0</v>
      </c>
      <c r="Z598" s="19">
        <f t="shared" ref="Z598:Z661" si="496">C598-L598</f>
        <v>0</v>
      </c>
      <c r="AA598" s="15">
        <f t="shared" si="462"/>
        <v>0</v>
      </c>
      <c r="AB598" s="15">
        <f t="shared" si="463"/>
        <v>0</v>
      </c>
      <c r="AC598" s="15">
        <f t="shared" si="464"/>
        <v>0</v>
      </c>
      <c r="AD598" s="15">
        <f t="shared" si="465"/>
        <v>0</v>
      </c>
      <c r="AE598" s="15">
        <f t="shared" si="466"/>
        <v>0</v>
      </c>
      <c r="AF598" s="19">
        <f t="shared" si="467"/>
        <v>0</v>
      </c>
      <c r="AG598" s="20">
        <f t="shared" si="468"/>
        <v>0</v>
      </c>
      <c r="AH598" s="20"/>
      <c r="AI598" s="16">
        <f t="shared" ref="AI598:AI661" si="497">IF(AND($C$7="SINGLE",A598=0),1,0)*$C$8+IF(AND($C$7="LEVEL",A598&lt;$C$10*12),1,0)*$C$8</f>
        <v>0</v>
      </c>
      <c r="AJ598" s="16">
        <f t="shared" si="480"/>
        <v>0</v>
      </c>
      <c r="AK598" s="16">
        <f t="shared" si="469"/>
        <v>0</v>
      </c>
      <c r="AL598" s="16">
        <f t="shared" ca="1" si="470"/>
        <v>0</v>
      </c>
      <c r="AM598" s="17">
        <f ca="1">IF($F$13,OFFSET(product_specs!$I$5,MIN(10,saving_model!BD598),saving_model!$F$15),0)</f>
        <v>0</v>
      </c>
      <c r="AN598" s="16">
        <f t="shared" ref="AN598:AN661" si="498">(AO598+AP598-AS598-AT598+AU598/2)*IF(A598&lt;$C$10*12,1,0)</f>
        <v>0</v>
      </c>
      <c r="AO598" s="16">
        <f t="shared" si="479"/>
        <v>0</v>
      </c>
      <c r="AP598" s="16">
        <f t="shared" ref="AP598:AP661" si="499">AI598*(1-$F$10)</f>
        <v>0</v>
      </c>
      <c r="AQ598" s="16">
        <f t="shared" si="471"/>
        <v>0</v>
      </c>
      <c r="AR598" s="16">
        <f t="shared" si="472"/>
        <v>0</v>
      </c>
      <c r="AS598" s="15">
        <f t="shared" ref="AS598:AS661" si="500">(AO598+AP598-AQ598)*$F$11/12</f>
        <v>0</v>
      </c>
      <c r="AT598" s="24">
        <f t="shared" ref="AT598:AT661" si="501">AR598*BF598*(1+$F$12)</f>
        <v>0</v>
      </c>
      <c r="AU598" s="15">
        <f t="shared" si="473"/>
        <v>0</v>
      </c>
      <c r="AV598" s="22">
        <f>return!Q582</f>
        <v>4.7999675399703623E-3</v>
      </c>
      <c r="AW598" s="7">
        <f t="shared" ref="AW598:AW661" si="502">IF(A598=0,1,AW597*(1+$F$6)^(1/12))</f>
        <v>1.6122260776823953</v>
      </c>
      <c r="AX598" s="7"/>
      <c r="AY598">
        <f t="shared" si="474"/>
        <v>0</v>
      </c>
      <c r="AZ598">
        <f t="shared" ref="AZ598:AZ661" si="503">IF(A598=0,$C$11,AZ597-BA597-BB597-AY598)</f>
        <v>0</v>
      </c>
      <c r="BA598">
        <f t="shared" ref="BA598:BA661" si="504">IFERROR(AZ598*BF598,0)</f>
        <v>0</v>
      </c>
      <c r="BB598">
        <f t="shared" si="475"/>
        <v>0</v>
      </c>
      <c r="BD598">
        <f t="shared" ref="BD598:BD661" si="505">FLOOR(A598/12,1)</f>
        <v>48</v>
      </c>
      <c r="BE598">
        <f t="shared" ref="BE598:BE661" si="506">MIN(BD598,5)</f>
        <v>5</v>
      </c>
      <c r="BF598">
        <f t="shared" si="476"/>
        <v>3.9556875242652279E-4</v>
      </c>
      <c r="BG598">
        <f>VLOOKUP(MIN(120,BH598),mortality!$B$4:$H$106,saving_model!BE598+2,FALSE)</f>
        <v>4.7365113081304332E-3</v>
      </c>
      <c r="BH598">
        <f t="shared" ref="BH598:BH661" si="507">$C$9+BD598</f>
        <v>68</v>
      </c>
      <c r="BI598" s="8">
        <f t="shared" si="477"/>
        <v>1.6821425527395739E-3</v>
      </c>
      <c r="BJ598" s="6">
        <f>VLOOKUP(saving_model!BD598,lapse!$B$4:$C$134,2,FALSE)</f>
        <v>0.02</v>
      </c>
      <c r="BL598">
        <f>discount_curve!K583</f>
        <v>0.57270121631897586</v>
      </c>
    </row>
    <row r="599" spans="1:64" x14ac:dyDescent="0.55000000000000004">
      <c r="A599">
        <f t="shared" si="478"/>
        <v>577</v>
      </c>
      <c r="B599" s="16">
        <f t="shared" ref="B599:B662" ca="1" si="508">C599-SUM(D599:H599)+I599-J599</f>
        <v>0</v>
      </c>
      <c r="C599" s="16">
        <f t="shared" si="484"/>
        <v>0</v>
      </c>
      <c r="D599">
        <f t="shared" ref="D599:D662" si="509">AK599*BA599</f>
        <v>0</v>
      </c>
      <c r="E599">
        <f t="shared" ref="E599:E662" ca="1" si="510">AL599*BB599</f>
        <v>0</v>
      </c>
      <c r="F599" s="19">
        <f t="shared" ref="F599:F662" si="511">Y599</f>
        <v>0</v>
      </c>
      <c r="G599">
        <f t="shared" si="485"/>
        <v>0</v>
      </c>
      <c r="H599">
        <f t="shared" si="486"/>
        <v>0</v>
      </c>
      <c r="I599" s="16">
        <f t="shared" ref="I599:I662" si="512">AC599</f>
        <v>0</v>
      </c>
      <c r="J599" s="19">
        <f t="shared" ref="J599:J662" si="513">X600-X599</f>
        <v>0</v>
      </c>
      <c r="K599" s="19"/>
      <c r="L599" s="16">
        <f t="shared" si="487"/>
        <v>0</v>
      </c>
      <c r="M599" s="16">
        <f t="shared" ca="1" si="488"/>
        <v>0</v>
      </c>
      <c r="N599" s="16">
        <f t="shared" si="489"/>
        <v>0</v>
      </c>
      <c r="O599" s="16">
        <f t="shared" si="482"/>
        <v>0</v>
      </c>
      <c r="P599" s="16">
        <f t="shared" si="483"/>
        <v>0</v>
      </c>
      <c r="Q599" s="16">
        <f t="shared" ca="1" si="490"/>
        <v>0</v>
      </c>
      <c r="R599">
        <f t="shared" si="491"/>
        <v>0</v>
      </c>
      <c r="S599" s="16">
        <f t="shared" si="492"/>
        <v>0</v>
      </c>
      <c r="T599" s="21">
        <f t="shared" si="493"/>
        <v>0</v>
      </c>
      <c r="U599" s="16">
        <f t="shared" ca="1" si="494"/>
        <v>0</v>
      </c>
      <c r="V599" s="21">
        <f t="shared" ca="1" si="495"/>
        <v>0</v>
      </c>
      <c r="W599" s="16"/>
      <c r="X599" s="16">
        <f t="shared" ref="X599:X662" si="514">AO599*SUM(AY599:AZ599)</f>
        <v>0</v>
      </c>
      <c r="Y599" s="16">
        <f t="shared" si="481"/>
        <v>0</v>
      </c>
      <c r="Z599" s="19">
        <f t="shared" si="496"/>
        <v>0</v>
      </c>
      <c r="AA599" s="15">
        <f t="shared" ref="AA599:AA662" si="515">AZ599*AS599</f>
        <v>0</v>
      </c>
      <c r="AB599" s="15">
        <f t="shared" ref="AB599:AB662" si="516">AT599*AZ599</f>
        <v>0</v>
      </c>
      <c r="AC599" s="15">
        <f t="shared" ref="AC599:AC662" si="517">(AZ599-BA599-BB599)*AU599+(BA599+BB599)*AU599/2</f>
        <v>0</v>
      </c>
      <c r="AD599" s="15">
        <f t="shared" ref="AD599:AD662" si="518">AN599*BA599</f>
        <v>0</v>
      </c>
      <c r="AE599" s="15">
        <f t="shared" ref="AE599:AE662" si="519">AN599*BB599</f>
        <v>0</v>
      </c>
      <c r="AF599" s="19">
        <f t="shared" ref="AF599:AF662" si="520">X599-Y599+Z599-AA599-AB599+AC599-AD599-AE599</f>
        <v>0</v>
      </c>
      <c r="AG599" s="20">
        <f t="shared" ref="AG599:AG662" si="521">X600-AF599</f>
        <v>0</v>
      </c>
      <c r="AH599" s="20"/>
      <c r="AI599" s="16">
        <f t="shared" si="497"/>
        <v>0</v>
      </c>
      <c r="AJ599" s="16">
        <f t="shared" si="480"/>
        <v>0</v>
      </c>
      <c r="AK599" s="16">
        <f t="shared" ref="AK599:AK662" si="522">MAX(AJ599, AN599)</f>
        <v>0</v>
      </c>
      <c r="AL599" s="16">
        <f t="shared" ref="AL599:AL662" ca="1" si="523">AN599*(1-AM599)</f>
        <v>0</v>
      </c>
      <c r="AM599" s="17">
        <f ca="1">IF($F$13,OFFSET(product_specs!$I$5,MIN(10,saving_model!BD599),saving_model!$F$15),0)</f>
        <v>0</v>
      </c>
      <c r="AN599" s="16">
        <f t="shared" si="498"/>
        <v>0</v>
      </c>
      <c r="AO599" s="16">
        <f t="shared" si="479"/>
        <v>0</v>
      </c>
      <c r="AP599" s="16">
        <f t="shared" si="499"/>
        <v>0</v>
      </c>
      <c r="AQ599" s="16">
        <f t="shared" ref="AQ599:AQ662" si="524">IF(A599=$C$10*12,AO599,0)</f>
        <v>0</v>
      </c>
      <c r="AR599" s="16">
        <f t="shared" ref="AR599:AR662" si="525">MAX(0,AJ599-SUM(AO599:AP599))</f>
        <v>0</v>
      </c>
      <c r="AS599" s="15">
        <f t="shared" si="500"/>
        <v>0</v>
      </c>
      <c r="AT599" s="24">
        <f t="shared" si="501"/>
        <v>0</v>
      </c>
      <c r="AU599" s="15">
        <f t="shared" ref="AU599:AU662" si="526">(AO599+AP599-AQ599-AS599-AT599)*AV599</f>
        <v>0</v>
      </c>
      <c r="AV599" s="22">
        <f>return!Q583</f>
        <v>-9.9263387486530075E-3</v>
      </c>
      <c r="AW599" s="7">
        <f t="shared" si="502"/>
        <v>1.6135634806627757</v>
      </c>
      <c r="AX599" s="7"/>
      <c r="AY599">
        <f t="shared" ref="AY599:AY662" si="527">IF(A599=12*$C$10,AZ598-BA598-BB598,0)</f>
        <v>0</v>
      </c>
      <c r="AZ599">
        <f t="shared" si="503"/>
        <v>0</v>
      </c>
      <c r="BA599">
        <f t="shared" si="504"/>
        <v>0</v>
      </c>
      <c r="BB599">
        <f t="shared" ref="BB599:BB662" si="528">(AZ599-BA599)*BI599</f>
        <v>0</v>
      </c>
      <c r="BD599">
        <f t="shared" si="505"/>
        <v>48</v>
      </c>
      <c r="BE599">
        <f t="shared" si="506"/>
        <v>5</v>
      </c>
      <c r="BF599">
        <f t="shared" ref="BF599:BF662" si="529">1-(1-BG599)^(1/12)</f>
        <v>3.9556875242652279E-4</v>
      </c>
      <c r="BG599">
        <f>VLOOKUP(MIN(120,BH599),mortality!$B$4:$H$106,saving_model!BE599+2,FALSE)</f>
        <v>4.7365113081304332E-3</v>
      </c>
      <c r="BH599">
        <f t="shared" si="507"/>
        <v>68</v>
      </c>
      <c r="BI599" s="8">
        <f t="shared" ref="BI599:BI662" si="530">1-(1-BJ599)^(1/12)</f>
        <v>1.6821425527395739E-3</v>
      </c>
      <c r="BJ599" s="6">
        <f>VLOOKUP(saving_model!BD599,lapse!$B$4:$C$134,2,FALSE)</f>
        <v>0.02</v>
      </c>
      <c r="BL599">
        <f>discount_curve!K584</f>
        <v>0.57214728545363724</v>
      </c>
    </row>
    <row r="600" spans="1:64" x14ac:dyDescent="0.55000000000000004">
      <c r="A600">
        <f t="shared" ref="A600:A663" si="531">A599+1</f>
        <v>578</v>
      </c>
      <c r="B600" s="16">
        <f t="shared" ca="1" si="508"/>
        <v>0</v>
      </c>
      <c r="C600" s="16">
        <f t="shared" si="484"/>
        <v>0</v>
      </c>
      <c r="D600">
        <f t="shared" si="509"/>
        <v>0</v>
      </c>
      <c r="E600">
        <f t="shared" ca="1" si="510"/>
        <v>0</v>
      </c>
      <c r="F600" s="19">
        <f t="shared" si="511"/>
        <v>0</v>
      </c>
      <c r="G600">
        <f t="shared" si="485"/>
        <v>0</v>
      </c>
      <c r="H600">
        <f t="shared" si="486"/>
        <v>0</v>
      </c>
      <c r="I600" s="16">
        <f t="shared" si="512"/>
        <v>0</v>
      </c>
      <c r="J600" s="19">
        <f t="shared" si="513"/>
        <v>0</v>
      </c>
      <c r="K600" s="19"/>
      <c r="L600" s="16">
        <f t="shared" si="487"/>
        <v>0</v>
      </c>
      <c r="M600" s="16">
        <f t="shared" ca="1" si="488"/>
        <v>0</v>
      </c>
      <c r="N600" s="16">
        <f t="shared" si="489"/>
        <v>0</v>
      </c>
      <c r="O600" s="16">
        <f t="shared" si="482"/>
        <v>0</v>
      </c>
      <c r="P600" s="16">
        <f t="shared" si="483"/>
        <v>0</v>
      </c>
      <c r="Q600" s="16">
        <f t="shared" ca="1" si="490"/>
        <v>0</v>
      </c>
      <c r="R600">
        <f t="shared" si="491"/>
        <v>0</v>
      </c>
      <c r="S600" s="16">
        <f t="shared" si="492"/>
        <v>0</v>
      </c>
      <c r="T600" s="21">
        <f t="shared" si="493"/>
        <v>0</v>
      </c>
      <c r="U600" s="16">
        <f t="shared" ca="1" si="494"/>
        <v>0</v>
      </c>
      <c r="V600" s="21">
        <f t="shared" ca="1" si="495"/>
        <v>0</v>
      </c>
      <c r="W600" s="16"/>
      <c r="X600" s="16">
        <f t="shared" si="514"/>
        <v>0</v>
      </c>
      <c r="Y600" s="16">
        <f t="shared" si="481"/>
        <v>0</v>
      </c>
      <c r="Z600" s="19">
        <f t="shared" si="496"/>
        <v>0</v>
      </c>
      <c r="AA600" s="15">
        <f t="shared" si="515"/>
        <v>0</v>
      </c>
      <c r="AB600" s="15">
        <f t="shared" si="516"/>
        <v>0</v>
      </c>
      <c r="AC600" s="15">
        <f t="shared" si="517"/>
        <v>0</v>
      </c>
      <c r="AD600" s="15">
        <f t="shared" si="518"/>
        <v>0</v>
      </c>
      <c r="AE600" s="15">
        <f t="shared" si="519"/>
        <v>0</v>
      </c>
      <c r="AF600" s="19">
        <f t="shared" si="520"/>
        <v>0</v>
      </c>
      <c r="AG600" s="20">
        <f t="shared" si="521"/>
        <v>0</v>
      </c>
      <c r="AH600" s="20"/>
      <c r="AI600" s="16">
        <f t="shared" si="497"/>
        <v>0</v>
      </c>
      <c r="AJ600" s="16">
        <f t="shared" si="480"/>
        <v>0</v>
      </c>
      <c r="AK600" s="16">
        <f t="shared" si="522"/>
        <v>0</v>
      </c>
      <c r="AL600" s="16">
        <f t="shared" ca="1" si="523"/>
        <v>0</v>
      </c>
      <c r="AM600" s="17">
        <f ca="1">IF($F$13,OFFSET(product_specs!$I$5,MIN(10,saving_model!BD600),saving_model!$F$15),0)</f>
        <v>0</v>
      </c>
      <c r="AN600" s="16">
        <f t="shared" si="498"/>
        <v>0</v>
      </c>
      <c r="AO600" s="16">
        <f t="shared" ref="AO600:AO663" si="532">AO599+AP599-AQ599+AU599-AS599-AT599</f>
        <v>0</v>
      </c>
      <c r="AP600" s="16">
        <f t="shared" si="499"/>
        <v>0</v>
      </c>
      <c r="AQ600" s="16">
        <f t="shared" si="524"/>
        <v>0</v>
      </c>
      <c r="AR600" s="16">
        <f t="shared" si="525"/>
        <v>0</v>
      </c>
      <c r="AS600" s="15">
        <f t="shared" si="500"/>
        <v>0</v>
      </c>
      <c r="AT600" s="24">
        <f t="shared" si="501"/>
        <v>0</v>
      </c>
      <c r="AU600" s="15">
        <f t="shared" si="526"/>
        <v>0</v>
      </c>
      <c r="AV600" s="22">
        <f>return!Q584</f>
        <v>-6.0644315122654335E-3</v>
      </c>
      <c r="AW600" s="7">
        <f t="shared" si="502"/>
        <v>1.6149019930699025</v>
      </c>
      <c r="AX600" s="7"/>
      <c r="AY600">
        <f t="shared" si="527"/>
        <v>0</v>
      </c>
      <c r="AZ600">
        <f t="shared" si="503"/>
        <v>0</v>
      </c>
      <c r="BA600">
        <f t="shared" si="504"/>
        <v>0</v>
      </c>
      <c r="BB600">
        <f t="shared" si="528"/>
        <v>0</v>
      </c>
      <c r="BD600">
        <f t="shared" si="505"/>
        <v>48</v>
      </c>
      <c r="BE600">
        <f t="shared" si="506"/>
        <v>5</v>
      </c>
      <c r="BF600">
        <f t="shared" si="529"/>
        <v>3.9556875242652279E-4</v>
      </c>
      <c r="BG600">
        <f>VLOOKUP(MIN(120,BH600),mortality!$B$4:$H$106,saving_model!BE600+2,FALSE)</f>
        <v>4.7365113081304332E-3</v>
      </c>
      <c r="BH600">
        <f t="shared" si="507"/>
        <v>68</v>
      </c>
      <c r="BI600" s="8">
        <f t="shared" si="530"/>
        <v>1.6821425527395739E-3</v>
      </c>
      <c r="BJ600" s="6">
        <f>VLOOKUP(saving_model!BD600,lapse!$B$4:$C$134,2,FALSE)</f>
        <v>0.02</v>
      </c>
      <c r="BL600">
        <f>discount_curve!K585</f>
        <v>0.57159389036401353</v>
      </c>
    </row>
    <row r="601" spans="1:64" x14ac:dyDescent="0.55000000000000004">
      <c r="A601">
        <f t="shared" si="531"/>
        <v>579</v>
      </c>
      <c r="B601" s="16">
        <f t="shared" ca="1" si="508"/>
        <v>0</v>
      </c>
      <c r="C601" s="16">
        <f t="shared" si="484"/>
        <v>0</v>
      </c>
      <c r="D601">
        <f t="shared" si="509"/>
        <v>0</v>
      </c>
      <c r="E601">
        <f t="shared" ca="1" si="510"/>
        <v>0</v>
      </c>
      <c r="F601" s="19">
        <f t="shared" si="511"/>
        <v>0</v>
      </c>
      <c r="G601">
        <f t="shared" si="485"/>
        <v>0</v>
      </c>
      <c r="H601">
        <f t="shared" si="486"/>
        <v>0</v>
      </c>
      <c r="I601" s="16">
        <f t="shared" si="512"/>
        <v>0</v>
      </c>
      <c r="J601" s="19">
        <f t="shared" si="513"/>
        <v>0</v>
      </c>
      <c r="K601" s="19"/>
      <c r="L601" s="16">
        <f t="shared" si="487"/>
        <v>0</v>
      </c>
      <c r="M601" s="16">
        <f t="shared" ca="1" si="488"/>
        <v>0</v>
      </c>
      <c r="N601" s="16">
        <f t="shared" si="489"/>
        <v>0</v>
      </c>
      <c r="O601" s="16">
        <f t="shared" si="482"/>
        <v>0</v>
      </c>
      <c r="P601" s="16">
        <f t="shared" si="483"/>
        <v>0</v>
      </c>
      <c r="Q601" s="16">
        <f t="shared" ca="1" si="490"/>
        <v>0</v>
      </c>
      <c r="R601">
        <f t="shared" si="491"/>
        <v>0</v>
      </c>
      <c r="S601" s="16">
        <f t="shared" si="492"/>
        <v>0</v>
      </c>
      <c r="T601" s="21">
        <f t="shared" si="493"/>
        <v>0</v>
      </c>
      <c r="U601" s="16">
        <f t="shared" ca="1" si="494"/>
        <v>0</v>
      </c>
      <c r="V601" s="21">
        <f t="shared" ca="1" si="495"/>
        <v>0</v>
      </c>
      <c r="W601" s="16"/>
      <c r="X601" s="16">
        <f t="shared" si="514"/>
        <v>0</v>
      </c>
      <c r="Y601" s="16">
        <f t="shared" si="481"/>
        <v>0</v>
      </c>
      <c r="Z601" s="19">
        <f t="shared" si="496"/>
        <v>0</v>
      </c>
      <c r="AA601" s="15">
        <f t="shared" si="515"/>
        <v>0</v>
      </c>
      <c r="AB601" s="15">
        <f t="shared" si="516"/>
        <v>0</v>
      </c>
      <c r="AC601" s="15">
        <f t="shared" si="517"/>
        <v>0</v>
      </c>
      <c r="AD601" s="15">
        <f t="shared" si="518"/>
        <v>0</v>
      </c>
      <c r="AE601" s="15">
        <f t="shared" si="519"/>
        <v>0</v>
      </c>
      <c r="AF601" s="19">
        <f t="shared" si="520"/>
        <v>0</v>
      </c>
      <c r="AG601" s="20">
        <f t="shared" si="521"/>
        <v>0</v>
      </c>
      <c r="AH601" s="20"/>
      <c r="AI601" s="16">
        <f t="shared" si="497"/>
        <v>0</v>
      </c>
      <c r="AJ601" s="16">
        <f t="shared" si="480"/>
        <v>0</v>
      </c>
      <c r="AK601" s="16">
        <f t="shared" si="522"/>
        <v>0</v>
      </c>
      <c r="AL601" s="16">
        <f t="shared" ca="1" si="523"/>
        <v>0</v>
      </c>
      <c r="AM601" s="17">
        <f ca="1">IF($F$13,OFFSET(product_specs!$I$5,MIN(10,saving_model!BD601),saving_model!$F$15),0)</f>
        <v>0</v>
      </c>
      <c r="AN601" s="16">
        <f t="shared" si="498"/>
        <v>0</v>
      </c>
      <c r="AO601" s="16">
        <f t="shared" si="532"/>
        <v>0</v>
      </c>
      <c r="AP601" s="16">
        <f t="shared" si="499"/>
        <v>0</v>
      </c>
      <c r="AQ601" s="16">
        <f t="shared" si="524"/>
        <v>0</v>
      </c>
      <c r="AR601" s="16">
        <f t="shared" si="525"/>
        <v>0</v>
      </c>
      <c r="AS601" s="15">
        <f t="shared" si="500"/>
        <v>0</v>
      </c>
      <c r="AT601" s="24">
        <f t="shared" si="501"/>
        <v>0</v>
      </c>
      <c r="AU601" s="15">
        <f t="shared" si="526"/>
        <v>0</v>
      </c>
      <c r="AV601" s="22">
        <f>return!Q585</f>
        <v>-2.1235333916814758E-3</v>
      </c>
      <c r="AW601" s="7">
        <f t="shared" si="502"/>
        <v>1.6162416158240875</v>
      </c>
      <c r="AX601" s="7"/>
      <c r="AY601">
        <f t="shared" si="527"/>
        <v>0</v>
      </c>
      <c r="AZ601">
        <f t="shared" si="503"/>
        <v>0</v>
      </c>
      <c r="BA601">
        <f t="shared" si="504"/>
        <v>0</v>
      </c>
      <c r="BB601">
        <f t="shared" si="528"/>
        <v>0</v>
      </c>
      <c r="BD601">
        <f t="shared" si="505"/>
        <v>48</v>
      </c>
      <c r="BE601">
        <f t="shared" si="506"/>
        <v>5</v>
      </c>
      <c r="BF601">
        <f t="shared" si="529"/>
        <v>3.9556875242652279E-4</v>
      </c>
      <c r="BG601">
        <f>VLOOKUP(MIN(120,BH601),mortality!$B$4:$H$106,saving_model!BE601+2,FALSE)</f>
        <v>4.7365113081304332E-3</v>
      </c>
      <c r="BH601">
        <f t="shared" si="507"/>
        <v>68</v>
      </c>
      <c r="BI601" s="8">
        <f t="shared" si="530"/>
        <v>1.6821425527395739E-3</v>
      </c>
      <c r="BJ601" s="6">
        <f>VLOOKUP(saving_model!BD601,lapse!$B$4:$C$134,2,FALSE)</f>
        <v>0.02</v>
      </c>
      <c r="BL601">
        <f>discount_curve!K586</f>
        <v>0.57104103053188904</v>
      </c>
    </row>
    <row r="602" spans="1:64" x14ac:dyDescent="0.55000000000000004">
      <c r="A602">
        <f t="shared" si="531"/>
        <v>580</v>
      </c>
      <c r="B602" s="16">
        <f t="shared" ca="1" si="508"/>
        <v>0</v>
      </c>
      <c r="C602" s="16">
        <f t="shared" si="484"/>
        <v>0</v>
      </c>
      <c r="D602">
        <f t="shared" si="509"/>
        <v>0</v>
      </c>
      <c r="E602">
        <f t="shared" ca="1" si="510"/>
        <v>0</v>
      </c>
      <c r="F602" s="19">
        <f t="shared" si="511"/>
        <v>0</v>
      </c>
      <c r="G602">
        <f t="shared" si="485"/>
        <v>0</v>
      </c>
      <c r="H602">
        <f t="shared" si="486"/>
        <v>0</v>
      </c>
      <c r="I602" s="16">
        <f t="shared" si="512"/>
        <v>0</v>
      </c>
      <c r="J602" s="19">
        <f t="shared" si="513"/>
        <v>0</v>
      </c>
      <c r="K602" s="19"/>
      <c r="L602" s="16">
        <f t="shared" si="487"/>
        <v>0</v>
      </c>
      <c r="M602" s="16">
        <f t="shared" ca="1" si="488"/>
        <v>0</v>
      </c>
      <c r="N602" s="16">
        <f t="shared" si="489"/>
        <v>0</v>
      </c>
      <c r="O602" s="16">
        <f t="shared" si="482"/>
        <v>0</v>
      </c>
      <c r="P602" s="16">
        <f t="shared" si="483"/>
        <v>0</v>
      </c>
      <c r="Q602" s="16">
        <f t="shared" ca="1" si="490"/>
        <v>0</v>
      </c>
      <c r="R602">
        <f t="shared" si="491"/>
        <v>0</v>
      </c>
      <c r="S602" s="16">
        <f t="shared" si="492"/>
        <v>0</v>
      </c>
      <c r="T602" s="21">
        <f t="shared" si="493"/>
        <v>0</v>
      </c>
      <c r="U602" s="16">
        <f t="shared" ca="1" si="494"/>
        <v>0</v>
      </c>
      <c r="V602" s="21">
        <f t="shared" ca="1" si="495"/>
        <v>0</v>
      </c>
      <c r="W602" s="16"/>
      <c r="X602" s="16">
        <f t="shared" si="514"/>
        <v>0</v>
      </c>
      <c r="Y602" s="16">
        <f t="shared" si="481"/>
        <v>0</v>
      </c>
      <c r="Z602" s="19">
        <f t="shared" si="496"/>
        <v>0</v>
      </c>
      <c r="AA602" s="15">
        <f t="shared" si="515"/>
        <v>0</v>
      </c>
      <c r="AB602" s="15">
        <f t="shared" si="516"/>
        <v>0</v>
      </c>
      <c r="AC602" s="15">
        <f t="shared" si="517"/>
        <v>0</v>
      </c>
      <c r="AD602" s="15">
        <f t="shared" si="518"/>
        <v>0</v>
      </c>
      <c r="AE602" s="15">
        <f t="shared" si="519"/>
        <v>0</v>
      </c>
      <c r="AF602" s="19">
        <f t="shared" si="520"/>
        <v>0</v>
      </c>
      <c r="AG602" s="20">
        <f t="shared" si="521"/>
        <v>0</v>
      </c>
      <c r="AH602" s="20"/>
      <c r="AI602" s="16">
        <f t="shared" si="497"/>
        <v>0</v>
      </c>
      <c r="AJ602" s="16">
        <f t="shared" si="480"/>
        <v>0</v>
      </c>
      <c r="AK602" s="16">
        <f t="shared" si="522"/>
        <v>0</v>
      </c>
      <c r="AL602" s="16">
        <f t="shared" ca="1" si="523"/>
        <v>0</v>
      </c>
      <c r="AM602" s="17">
        <f ca="1">IF($F$13,OFFSET(product_specs!$I$5,MIN(10,saving_model!BD602),saving_model!$F$15),0)</f>
        <v>0</v>
      </c>
      <c r="AN602" s="16">
        <f t="shared" si="498"/>
        <v>0</v>
      </c>
      <c r="AO602" s="16">
        <f t="shared" si="532"/>
        <v>0</v>
      </c>
      <c r="AP602" s="16">
        <f t="shared" si="499"/>
        <v>0</v>
      </c>
      <c r="AQ602" s="16">
        <f t="shared" si="524"/>
        <v>0</v>
      </c>
      <c r="AR602" s="16">
        <f t="shared" si="525"/>
        <v>0</v>
      </c>
      <c r="AS602" s="15">
        <f t="shared" si="500"/>
        <v>0</v>
      </c>
      <c r="AT602" s="24">
        <f t="shared" si="501"/>
        <v>0</v>
      </c>
      <c r="AU602" s="15">
        <f t="shared" si="526"/>
        <v>0</v>
      </c>
      <c r="AV602" s="22">
        <f>return!Q586</f>
        <v>-6.6540072718295207E-3</v>
      </c>
      <c r="AW602" s="7">
        <f t="shared" si="502"/>
        <v>1.6175823498464061</v>
      </c>
      <c r="AX602" s="7"/>
      <c r="AY602">
        <f t="shared" si="527"/>
        <v>0</v>
      </c>
      <c r="AZ602">
        <f t="shared" si="503"/>
        <v>0</v>
      </c>
      <c r="BA602">
        <f t="shared" si="504"/>
        <v>0</v>
      </c>
      <c r="BB602">
        <f t="shared" si="528"/>
        <v>0</v>
      </c>
      <c r="BD602">
        <f t="shared" si="505"/>
        <v>48</v>
      </c>
      <c r="BE602">
        <f t="shared" si="506"/>
        <v>5</v>
      </c>
      <c r="BF602">
        <f t="shared" si="529"/>
        <v>3.9556875242652279E-4</v>
      </c>
      <c r="BG602">
        <f>VLOOKUP(MIN(120,BH602),mortality!$B$4:$H$106,saving_model!BE602+2,FALSE)</f>
        <v>4.7365113081304332E-3</v>
      </c>
      <c r="BH602">
        <f t="shared" si="507"/>
        <v>68</v>
      </c>
      <c r="BI602" s="8">
        <f t="shared" si="530"/>
        <v>1.6821425527395739E-3</v>
      </c>
      <c r="BJ602" s="6">
        <f>VLOOKUP(saving_model!BD602,lapse!$B$4:$C$134,2,FALSE)</f>
        <v>0.02</v>
      </c>
      <c r="BL602">
        <f>discount_curve!K587</f>
        <v>0.57048870543954955</v>
      </c>
    </row>
    <row r="603" spans="1:64" x14ac:dyDescent="0.55000000000000004">
      <c r="A603">
        <f t="shared" si="531"/>
        <v>581</v>
      </c>
      <c r="B603" s="16">
        <f t="shared" ca="1" si="508"/>
        <v>0</v>
      </c>
      <c r="C603" s="16">
        <f t="shared" si="484"/>
        <v>0</v>
      </c>
      <c r="D603">
        <f t="shared" si="509"/>
        <v>0</v>
      </c>
      <c r="E603">
        <f t="shared" ca="1" si="510"/>
        <v>0</v>
      </c>
      <c r="F603" s="19">
        <f t="shared" si="511"/>
        <v>0</v>
      </c>
      <c r="G603">
        <f t="shared" si="485"/>
        <v>0</v>
      </c>
      <c r="H603">
        <f t="shared" si="486"/>
        <v>0</v>
      </c>
      <c r="I603" s="16">
        <f t="shared" si="512"/>
        <v>0</v>
      </c>
      <c r="J603" s="19">
        <f t="shared" si="513"/>
        <v>0</v>
      </c>
      <c r="K603" s="19"/>
      <c r="L603" s="16">
        <f t="shared" si="487"/>
        <v>0</v>
      </c>
      <c r="M603" s="16">
        <f t="shared" ca="1" si="488"/>
        <v>0</v>
      </c>
      <c r="N603" s="16">
        <f t="shared" si="489"/>
        <v>0</v>
      </c>
      <c r="O603" s="16">
        <f t="shared" si="482"/>
        <v>0</v>
      </c>
      <c r="P603" s="16">
        <f t="shared" si="483"/>
        <v>0</v>
      </c>
      <c r="Q603" s="16">
        <f t="shared" ca="1" si="490"/>
        <v>0</v>
      </c>
      <c r="R603">
        <f t="shared" si="491"/>
        <v>0</v>
      </c>
      <c r="S603" s="16">
        <f t="shared" si="492"/>
        <v>0</v>
      </c>
      <c r="T603" s="21">
        <f t="shared" si="493"/>
        <v>0</v>
      </c>
      <c r="U603" s="16">
        <f t="shared" ca="1" si="494"/>
        <v>0</v>
      </c>
      <c r="V603" s="21">
        <f t="shared" ca="1" si="495"/>
        <v>0</v>
      </c>
      <c r="W603" s="16"/>
      <c r="X603" s="16">
        <f t="shared" si="514"/>
        <v>0</v>
      </c>
      <c r="Y603" s="16">
        <f t="shared" si="481"/>
        <v>0</v>
      </c>
      <c r="Z603" s="19">
        <f t="shared" si="496"/>
        <v>0</v>
      </c>
      <c r="AA603" s="15">
        <f t="shared" si="515"/>
        <v>0</v>
      </c>
      <c r="AB603" s="15">
        <f t="shared" si="516"/>
        <v>0</v>
      </c>
      <c r="AC603" s="15">
        <f t="shared" si="517"/>
        <v>0</v>
      </c>
      <c r="AD603" s="15">
        <f t="shared" si="518"/>
        <v>0</v>
      </c>
      <c r="AE603" s="15">
        <f t="shared" si="519"/>
        <v>0</v>
      </c>
      <c r="AF603" s="19">
        <f t="shared" si="520"/>
        <v>0</v>
      </c>
      <c r="AG603" s="20">
        <f t="shared" si="521"/>
        <v>0</v>
      </c>
      <c r="AH603" s="20"/>
      <c r="AI603" s="16">
        <f t="shared" si="497"/>
        <v>0</v>
      </c>
      <c r="AJ603" s="16">
        <f t="shared" si="480"/>
        <v>0</v>
      </c>
      <c r="AK603" s="16">
        <f t="shared" si="522"/>
        <v>0</v>
      </c>
      <c r="AL603" s="16">
        <f t="shared" ca="1" si="523"/>
        <v>0</v>
      </c>
      <c r="AM603" s="17">
        <f ca="1">IF($F$13,OFFSET(product_specs!$I$5,MIN(10,saving_model!BD603),saving_model!$F$15),0)</f>
        <v>0</v>
      </c>
      <c r="AN603" s="16">
        <f t="shared" si="498"/>
        <v>0</v>
      </c>
      <c r="AO603" s="16">
        <f t="shared" si="532"/>
        <v>0</v>
      </c>
      <c r="AP603" s="16">
        <f t="shared" si="499"/>
        <v>0</v>
      </c>
      <c r="AQ603" s="16">
        <f t="shared" si="524"/>
        <v>0</v>
      </c>
      <c r="AR603" s="16">
        <f t="shared" si="525"/>
        <v>0</v>
      </c>
      <c r="AS603" s="15">
        <f t="shared" si="500"/>
        <v>0</v>
      </c>
      <c r="AT603" s="24">
        <f t="shared" si="501"/>
        <v>0</v>
      </c>
      <c r="AU603" s="15">
        <f t="shared" si="526"/>
        <v>0</v>
      </c>
      <c r="AV603" s="22">
        <f>return!Q587</f>
        <v>3.5105998910949232E-3</v>
      </c>
      <c r="AW603" s="7">
        <f t="shared" si="502"/>
        <v>1.6189241960586973</v>
      </c>
      <c r="AX603" s="7"/>
      <c r="AY603">
        <f t="shared" si="527"/>
        <v>0</v>
      </c>
      <c r="AZ603">
        <f t="shared" si="503"/>
        <v>0</v>
      </c>
      <c r="BA603">
        <f t="shared" si="504"/>
        <v>0</v>
      </c>
      <c r="BB603">
        <f t="shared" si="528"/>
        <v>0</v>
      </c>
      <c r="BD603">
        <f t="shared" si="505"/>
        <v>48</v>
      </c>
      <c r="BE603">
        <f t="shared" si="506"/>
        <v>5</v>
      </c>
      <c r="BF603">
        <f t="shared" si="529"/>
        <v>3.9556875242652279E-4</v>
      </c>
      <c r="BG603">
        <f>VLOOKUP(MIN(120,BH603),mortality!$B$4:$H$106,saving_model!BE603+2,FALSE)</f>
        <v>4.7365113081304332E-3</v>
      </c>
      <c r="BH603">
        <f t="shared" si="507"/>
        <v>68</v>
      </c>
      <c r="BI603" s="8">
        <f t="shared" si="530"/>
        <v>1.6821425527395739E-3</v>
      </c>
      <c r="BJ603" s="6">
        <f>VLOOKUP(saving_model!BD603,lapse!$B$4:$C$134,2,FALSE)</f>
        <v>0.02</v>
      </c>
      <c r="BL603">
        <f>discount_curve!K588</f>
        <v>0.56993691456978113</v>
      </c>
    </row>
    <row r="604" spans="1:64" x14ac:dyDescent="0.55000000000000004">
      <c r="A604">
        <f t="shared" si="531"/>
        <v>582</v>
      </c>
      <c r="B604" s="16">
        <f t="shared" ca="1" si="508"/>
        <v>0</v>
      </c>
      <c r="C604" s="16">
        <f t="shared" si="484"/>
        <v>0</v>
      </c>
      <c r="D604">
        <f t="shared" si="509"/>
        <v>0</v>
      </c>
      <c r="E604">
        <f t="shared" ca="1" si="510"/>
        <v>0</v>
      </c>
      <c r="F604" s="19">
        <f t="shared" si="511"/>
        <v>0</v>
      </c>
      <c r="G604">
        <f t="shared" si="485"/>
        <v>0</v>
      </c>
      <c r="H604">
        <f t="shared" si="486"/>
        <v>0</v>
      </c>
      <c r="I604" s="16">
        <f t="shared" si="512"/>
        <v>0</v>
      </c>
      <c r="J604" s="19">
        <f t="shared" si="513"/>
        <v>0</v>
      </c>
      <c r="K604" s="19"/>
      <c r="L604" s="16">
        <f t="shared" si="487"/>
        <v>0</v>
      </c>
      <c r="M604" s="16">
        <f t="shared" ca="1" si="488"/>
        <v>0</v>
      </c>
      <c r="N604" s="16">
        <f t="shared" si="489"/>
        <v>0</v>
      </c>
      <c r="O604" s="16">
        <f t="shared" si="482"/>
        <v>0</v>
      </c>
      <c r="P604" s="16">
        <f t="shared" si="483"/>
        <v>0</v>
      </c>
      <c r="Q604" s="16">
        <f t="shared" ca="1" si="490"/>
        <v>0</v>
      </c>
      <c r="R604">
        <f t="shared" si="491"/>
        <v>0</v>
      </c>
      <c r="S604" s="16">
        <f t="shared" si="492"/>
        <v>0</v>
      </c>
      <c r="T604" s="21">
        <f t="shared" si="493"/>
        <v>0</v>
      </c>
      <c r="U604" s="16">
        <f t="shared" ca="1" si="494"/>
        <v>0</v>
      </c>
      <c r="V604" s="21">
        <f t="shared" ca="1" si="495"/>
        <v>0</v>
      </c>
      <c r="W604" s="16"/>
      <c r="X604" s="16">
        <f t="shared" si="514"/>
        <v>0</v>
      </c>
      <c r="Y604" s="16">
        <f t="shared" si="481"/>
        <v>0</v>
      </c>
      <c r="Z604" s="19">
        <f t="shared" si="496"/>
        <v>0</v>
      </c>
      <c r="AA604" s="15">
        <f t="shared" si="515"/>
        <v>0</v>
      </c>
      <c r="AB604" s="15">
        <f t="shared" si="516"/>
        <v>0</v>
      </c>
      <c r="AC604" s="15">
        <f t="shared" si="517"/>
        <v>0</v>
      </c>
      <c r="AD604" s="15">
        <f t="shared" si="518"/>
        <v>0</v>
      </c>
      <c r="AE604" s="15">
        <f t="shared" si="519"/>
        <v>0</v>
      </c>
      <c r="AF604" s="19">
        <f t="shared" si="520"/>
        <v>0</v>
      </c>
      <c r="AG604" s="20">
        <f t="shared" si="521"/>
        <v>0</v>
      </c>
      <c r="AH604" s="20"/>
      <c r="AI604" s="16">
        <f t="shared" si="497"/>
        <v>0</v>
      </c>
      <c r="AJ604" s="16">
        <f t="shared" si="480"/>
        <v>0</v>
      </c>
      <c r="AK604" s="16">
        <f t="shared" si="522"/>
        <v>0</v>
      </c>
      <c r="AL604" s="16">
        <f t="shared" ca="1" si="523"/>
        <v>0</v>
      </c>
      <c r="AM604" s="17">
        <f ca="1">IF($F$13,OFFSET(product_specs!$I$5,MIN(10,saving_model!BD604),saving_model!$F$15),0)</f>
        <v>0</v>
      </c>
      <c r="AN604" s="16">
        <f t="shared" si="498"/>
        <v>0</v>
      </c>
      <c r="AO604" s="16">
        <f t="shared" si="532"/>
        <v>0</v>
      </c>
      <c r="AP604" s="16">
        <f t="shared" si="499"/>
        <v>0</v>
      </c>
      <c r="AQ604" s="16">
        <f t="shared" si="524"/>
        <v>0</v>
      </c>
      <c r="AR604" s="16">
        <f t="shared" si="525"/>
        <v>0</v>
      </c>
      <c r="AS604" s="15">
        <f t="shared" si="500"/>
        <v>0</v>
      </c>
      <c r="AT604" s="24">
        <f t="shared" si="501"/>
        <v>0</v>
      </c>
      <c r="AU604" s="15">
        <f t="shared" si="526"/>
        <v>0</v>
      </c>
      <c r="AV604" s="22">
        <f>return!Q588</f>
        <v>-6.2899518866502691E-3</v>
      </c>
      <c r="AW604" s="7">
        <f t="shared" si="502"/>
        <v>1.6202671553835652</v>
      </c>
      <c r="AX604" s="7"/>
      <c r="AY604">
        <f t="shared" si="527"/>
        <v>0</v>
      </c>
      <c r="AZ604">
        <f t="shared" si="503"/>
        <v>0</v>
      </c>
      <c r="BA604">
        <f t="shared" si="504"/>
        <v>0</v>
      </c>
      <c r="BB604">
        <f t="shared" si="528"/>
        <v>0</v>
      </c>
      <c r="BD604">
        <f t="shared" si="505"/>
        <v>48</v>
      </c>
      <c r="BE604">
        <f t="shared" si="506"/>
        <v>5</v>
      </c>
      <c r="BF604">
        <f t="shared" si="529"/>
        <v>3.9556875242652279E-4</v>
      </c>
      <c r="BG604">
        <f>VLOOKUP(MIN(120,BH604),mortality!$B$4:$H$106,saving_model!BE604+2,FALSE)</f>
        <v>4.7365113081304332E-3</v>
      </c>
      <c r="BH604">
        <f t="shared" si="507"/>
        <v>68</v>
      </c>
      <c r="BI604" s="8">
        <f t="shared" si="530"/>
        <v>1.6821425527395739E-3</v>
      </c>
      <c r="BJ604" s="6">
        <f>VLOOKUP(saving_model!BD604,lapse!$B$4:$C$134,2,FALSE)</f>
        <v>0.02</v>
      </c>
      <c r="BL604">
        <f>discount_curve!K589</f>
        <v>0.56938565740587077</v>
      </c>
    </row>
    <row r="605" spans="1:64" x14ac:dyDescent="0.55000000000000004">
      <c r="A605">
        <f t="shared" si="531"/>
        <v>583</v>
      </c>
      <c r="B605" s="16">
        <f t="shared" ca="1" si="508"/>
        <v>0</v>
      </c>
      <c r="C605" s="16">
        <f t="shared" si="484"/>
        <v>0</v>
      </c>
      <c r="D605">
        <f t="shared" si="509"/>
        <v>0</v>
      </c>
      <c r="E605">
        <f t="shared" ca="1" si="510"/>
        <v>0</v>
      </c>
      <c r="F605" s="19">
        <f t="shared" si="511"/>
        <v>0</v>
      </c>
      <c r="G605">
        <f t="shared" si="485"/>
        <v>0</v>
      </c>
      <c r="H605">
        <f t="shared" si="486"/>
        <v>0</v>
      </c>
      <c r="I605" s="16">
        <f t="shared" si="512"/>
        <v>0</v>
      </c>
      <c r="J605" s="19">
        <f t="shared" si="513"/>
        <v>0</v>
      </c>
      <c r="K605" s="19"/>
      <c r="L605" s="16">
        <f t="shared" si="487"/>
        <v>0</v>
      </c>
      <c r="M605" s="16">
        <f t="shared" ca="1" si="488"/>
        <v>0</v>
      </c>
      <c r="N605" s="16">
        <f t="shared" si="489"/>
        <v>0</v>
      </c>
      <c r="O605" s="16">
        <f t="shared" si="482"/>
        <v>0</v>
      </c>
      <c r="P605" s="16">
        <f t="shared" si="483"/>
        <v>0</v>
      </c>
      <c r="Q605" s="16">
        <f t="shared" ca="1" si="490"/>
        <v>0</v>
      </c>
      <c r="R605">
        <f t="shared" si="491"/>
        <v>0</v>
      </c>
      <c r="S605" s="16">
        <f t="shared" si="492"/>
        <v>0</v>
      </c>
      <c r="T605" s="21">
        <f t="shared" si="493"/>
        <v>0</v>
      </c>
      <c r="U605" s="16">
        <f t="shared" ca="1" si="494"/>
        <v>0</v>
      </c>
      <c r="V605" s="21">
        <f t="shared" ca="1" si="495"/>
        <v>0</v>
      </c>
      <c r="W605" s="16"/>
      <c r="X605" s="16">
        <f t="shared" si="514"/>
        <v>0</v>
      </c>
      <c r="Y605" s="16">
        <f t="shared" si="481"/>
        <v>0</v>
      </c>
      <c r="Z605" s="19">
        <f t="shared" si="496"/>
        <v>0</v>
      </c>
      <c r="AA605" s="15">
        <f t="shared" si="515"/>
        <v>0</v>
      </c>
      <c r="AB605" s="15">
        <f t="shared" si="516"/>
        <v>0</v>
      </c>
      <c r="AC605" s="15">
        <f t="shared" si="517"/>
        <v>0</v>
      </c>
      <c r="AD605" s="15">
        <f t="shared" si="518"/>
        <v>0</v>
      </c>
      <c r="AE605" s="15">
        <f t="shared" si="519"/>
        <v>0</v>
      </c>
      <c r="AF605" s="19">
        <f t="shared" si="520"/>
        <v>0</v>
      </c>
      <c r="AG605" s="20">
        <f t="shared" si="521"/>
        <v>0</v>
      </c>
      <c r="AH605" s="20"/>
      <c r="AI605" s="16">
        <f t="shared" si="497"/>
        <v>0</v>
      </c>
      <c r="AJ605" s="16">
        <f t="shared" ref="AJ605:AJ668" si="533">$C$13*IF(A605&lt;$C$10*12,1,0)</f>
        <v>0</v>
      </c>
      <c r="AK605" s="16">
        <f t="shared" si="522"/>
        <v>0</v>
      </c>
      <c r="AL605" s="16">
        <f t="shared" ca="1" si="523"/>
        <v>0</v>
      </c>
      <c r="AM605" s="17">
        <f ca="1">IF($F$13,OFFSET(product_specs!$I$5,MIN(10,saving_model!BD605),saving_model!$F$15),0)</f>
        <v>0</v>
      </c>
      <c r="AN605" s="16">
        <f t="shared" si="498"/>
        <v>0</v>
      </c>
      <c r="AO605" s="16">
        <f t="shared" si="532"/>
        <v>0</v>
      </c>
      <c r="AP605" s="16">
        <f t="shared" si="499"/>
        <v>0</v>
      </c>
      <c r="AQ605" s="16">
        <f t="shared" si="524"/>
        <v>0</v>
      </c>
      <c r="AR605" s="16">
        <f t="shared" si="525"/>
        <v>0</v>
      </c>
      <c r="AS605" s="15">
        <f t="shared" si="500"/>
        <v>0</v>
      </c>
      <c r="AT605" s="24">
        <f t="shared" si="501"/>
        <v>0</v>
      </c>
      <c r="AU605" s="15">
        <f t="shared" si="526"/>
        <v>0</v>
      </c>
      <c r="AV605" s="22">
        <f>return!Q589</f>
        <v>6.566739569538349E-3</v>
      </c>
      <c r="AW605" s="7">
        <f t="shared" si="502"/>
        <v>1.6216112287443791</v>
      </c>
      <c r="AX605" s="7"/>
      <c r="AY605">
        <f t="shared" si="527"/>
        <v>0</v>
      </c>
      <c r="AZ605">
        <f t="shared" si="503"/>
        <v>0</v>
      </c>
      <c r="BA605">
        <f t="shared" si="504"/>
        <v>0</v>
      </c>
      <c r="BB605">
        <f t="shared" si="528"/>
        <v>0</v>
      </c>
      <c r="BD605">
        <f t="shared" si="505"/>
        <v>48</v>
      </c>
      <c r="BE605">
        <f t="shared" si="506"/>
        <v>5</v>
      </c>
      <c r="BF605">
        <f t="shared" si="529"/>
        <v>3.9556875242652279E-4</v>
      </c>
      <c r="BG605">
        <f>VLOOKUP(MIN(120,BH605),mortality!$B$4:$H$106,saving_model!BE605+2,FALSE)</f>
        <v>4.7365113081304332E-3</v>
      </c>
      <c r="BH605">
        <f t="shared" si="507"/>
        <v>68</v>
      </c>
      <c r="BI605" s="8">
        <f t="shared" si="530"/>
        <v>1.6821425527395739E-3</v>
      </c>
      <c r="BJ605" s="6">
        <f>VLOOKUP(saving_model!BD605,lapse!$B$4:$C$134,2,FALSE)</f>
        <v>0.02</v>
      </c>
      <c r="BL605">
        <f>discount_curve!K590</f>
        <v>0.56883493343160463</v>
      </c>
    </row>
    <row r="606" spans="1:64" x14ac:dyDescent="0.55000000000000004">
      <c r="A606">
        <f t="shared" si="531"/>
        <v>584</v>
      </c>
      <c r="B606" s="16">
        <f t="shared" ca="1" si="508"/>
        <v>0</v>
      </c>
      <c r="C606" s="16">
        <f t="shared" si="484"/>
        <v>0</v>
      </c>
      <c r="D606">
        <f t="shared" si="509"/>
        <v>0</v>
      </c>
      <c r="E606">
        <f t="shared" ca="1" si="510"/>
        <v>0</v>
      </c>
      <c r="F606" s="19">
        <f t="shared" si="511"/>
        <v>0</v>
      </c>
      <c r="G606">
        <f t="shared" si="485"/>
        <v>0</v>
      </c>
      <c r="H606">
        <f t="shared" si="486"/>
        <v>0</v>
      </c>
      <c r="I606" s="16">
        <f t="shared" si="512"/>
        <v>0</v>
      </c>
      <c r="J606" s="19">
        <f t="shared" si="513"/>
        <v>0</v>
      </c>
      <c r="K606" s="19"/>
      <c r="L606" s="16">
        <f t="shared" si="487"/>
        <v>0</v>
      </c>
      <c r="M606" s="16">
        <f t="shared" ca="1" si="488"/>
        <v>0</v>
      </c>
      <c r="N606" s="16">
        <f t="shared" si="489"/>
        <v>0</v>
      </c>
      <c r="O606" s="16">
        <f t="shared" si="482"/>
        <v>0</v>
      </c>
      <c r="P606" s="16">
        <f t="shared" si="483"/>
        <v>0</v>
      </c>
      <c r="Q606" s="16">
        <f t="shared" ca="1" si="490"/>
        <v>0</v>
      </c>
      <c r="R606">
        <f t="shared" si="491"/>
        <v>0</v>
      </c>
      <c r="S606" s="16">
        <f t="shared" si="492"/>
        <v>0</v>
      </c>
      <c r="T606" s="21">
        <f t="shared" si="493"/>
        <v>0</v>
      </c>
      <c r="U606" s="16">
        <f t="shared" ca="1" si="494"/>
        <v>0</v>
      </c>
      <c r="V606" s="21">
        <f t="shared" ca="1" si="495"/>
        <v>0</v>
      </c>
      <c r="W606" s="16"/>
      <c r="X606" s="16">
        <f t="shared" si="514"/>
        <v>0</v>
      </c>
      <c r="Y606" s="16">
        <f t="shared" si="481"/>
        <v>0</v>
      </c>
      <c r="Z606" s="19">
        <f t="shared" si="496"/>
        <v>0</v>
      </c>
      <c r="AA606" s="15">
        <f t="shared" si="515"/>
        <v>0</v>
      </c>
      <c r="AB606" s="15">
        <f t="shared" si="516"/>
        <v>0</v>
      </c>
      <c r="AC606" s="15">
        <f t="shared" si="517"/>
        <v>0</v>
      </c>
      <c r="AD606" s="15">
        <f t="shared" si="518"/>
        <v>0</v>
      </c>
      <c r="AE606" s="15">
        <f t="shared" si="519"/>
        <v>0</v>
      </c>
      <c r="AF606" s="19">
        <f t="shared" si="520"/>
        <v>0</v>
      </c>
      <c r="AG606" s="20">
        <f t="shared" si="521"/>
        <v>0</v>
      </c>
      <c r="AH606" s="20"/>
      <c r="AI606" s="16">
        <f t="shared" si="497"/>
        <v>0</v>
      </c>
      <c r="AJ606" s="16">
        <f t="shared" si="533"/>
        <v>0</v>
      </c>
      <c r="AK606" s="16">
        <f t="shared" si="522"/>
        <v>0</v>
      </c>
      <c r="AL606" s="16">
        <f t="shared" ca="1" si="523"/>
        <v>0</v>
      </c>
      <c r="AM606" s="17">
        <f ca="1">IF($F$13,OFFSET(product_specs!$I$5,MIN(10,saving_model!BD606),saving_model!$F$15),0)</f>
        <v>0</v>
      </c>
      <c r="AN606" s="16">
        <f t="shared" si="498"/>
        <v>0</v>
      </c>
      <c r="AO606" s="16">
        <f t="shared" si="532"/>
        <v>0</v>
      </c>
      <c r="AP606" s="16">
        <f t="shared" si="499"/>
        <v>0</v>
      </c>
      <c r="AQ606" s="16">
        <f t="shared" si="524"/>
        <v>0</v>
      </c>
      <c r="AR606" s="16">
        <f t="shared" si="525"/>
        <v>0</v>
      </c>
      <c r="AS606" s="15">
        <f t="shared" si="500"/>
        <v>0</v>
      </c>
      <c r="AT606" s="24">
        <f t="shared" si="501"/>
        <v>0</v>
      </c>
      <c r="AU606" s="15">
        <f t="shared" si="526"/>
        <v>0</v>
      </c>
      <c r="AV606" s="22">
        <f>return!Q590</f>
        <v>4.1111502268691424E-3</v>
      </c>
      <c r="AW606" s="7">
        <f t="shared" si="502"/>
        <v>1.6229564170652744</v>
      </c>
      <c r="AX606" s="7"/>
      <c r="AY606">
        <f t="shared" si="527"/>
        <v>0</v>
      </c>
      <c r="AZ606">
        <f t="shared" si="503"/>
        <v>0</v>
      </c>
      <c r="BA606">
        <f t="shared" si="504"/>
        <v>0</v>
      </c>
      <c r="BB606">
        <f t="shared" si="528"/>
        <v>0</v>
      </c>
      <c r="BD606">
        <f t="shared" si="505"/>
        <v>48</v>
      </c>
      <c r="BE606">
        <f t="shared" si="506"/>
        <v>5</v>
      </c>
      <c r="BF606">
        <f t="shared" si="529"/>
        <v>3.9556875242652279E-4</v>
      </c>
      <c r="BG606">
        <f>VLOOKUP(MIN(120,BH606),mortality!$B$4:$H$106,saving_model!BE606+2,FALSE)</f>
        <v>4.7365113081304332E-3</v>
      </c>
      <c r="BH606">
        <f t="shared" si="507"/>
        <v>68</v>
      </c>
      <c r="BI606" s="8">
        <f t="shared" si="530"/>
        <v>1.6821425527395739E-3</v>
      </c>
      <c r="BJ606" s="6">
        <f>VLOOKUP(saving_model!BD606,lapse!$B$4:$C$134,2,FALSE)</f>
        <v>0.02</v>
      </c>
      <c r="BL606">
        <f>discount_curve!K591</f>
        <v>0.56828474213126867</v>
      </c>
    </row>
    <row r="607" spans="1:64" x14ac:dyDescent="0.55000000000000004">
      <c r="A607">
        <f t="shared" si="531"/>
        <v>585</v>
      </c>
      <c r="B607" s="16">
        <f t="shared" ca="1" si="508"/>
        <v>0</v>
      </c>
      <c r="C607" s="16">
        <f t="shared" si="484"/>
        <v>0</v>
      </c>
      <c r="D607">
        <f t="shared" si="509"/>
        <v>0</v>
      </c>
      <c r="E607">
        <f t="shared" ca="1" si="510"/>
        <v>0</v>
      </c>
      <c r="F607" s="19">
        <f t="shared" si="511"/>
        <v>0</v>
      </c>
      <c r="G607">
        <f t="shared" si="485"/>
        <v>0</v>
      </c>
      <c r="H607">
        <f t="shared" si="486"/>
        <v>0</v>
      </c>
      <c r="I607" s="16">
        <f t="shared" si="512"/>
        <v>0</v>
      </c>
      <c r="J607" s="19">
        <f t="shared" si="513"/>
        <v>0</v>
      </c>
      <c r="K607" s="19"/>
      <c r="L607" s="16">
        <f t="shared" si="487"/>
        <v>0</v>
      </c>
      <c r="M607" s="16">
        <f t="shared" ca="1" si="488"/>
        <v>0</v>
      </c>
      <c r="N607" s="16">
        <f t="shared" si="489"/>
        <v>0</v>
      </c>
      <c r="O607" s="16">
        <f t="shared" si="482"/>
        <v>0</v>
      </c>
      <c r="P607" s="16">
        <f t="shared" si="483"/>
        <v>0</v>
      </c>
      <c r="Q607" s="16">
        <f t="shared" ca="1" si="490"/>
        <v>0</v>
      </c>
      <c r="R607">
        <f t="shared" si="491"/>
        <v>0</v>
      </c>
      <c r="S607" s="16">
        <f t="shared" si="492"/>
        <v>0</v>
      </c>
      <c r="T607" s="21">
        <f t="shared" si="493"/>
        <v>0</v>
      </c>
      <c r="U607" s="16">
        <f t="shared" ca="1" si="494"/>
        <v>0</v>
      </c>
      <c r="V607" s="21">
        <f t="shared" ca="1" si="495"/>
        <v>0</v>
      </c>
      <c r="W607" s="16"/>
      <c r="X607" s="16">
        <f t="shared" si="514"/>
        <v>0</v>
      </c>
      <c r="Y607" s="16">
        <f t="shared" si="481"/>
        <v>0</v>
      </c>
      <c r="Z607" s="19">
        <f t="shared" si="496"/>
        <v>0</v>
      </c>
      <c r="AA607" s="15">
        <f t="shared" si="515"/>
        <v>0</v>
      </c>
      <c r="AB607" s="15">
        <f t="shared" si="516"/>
        <v>0</v>
      </c>
      <c r="AC607" s="15">
        <f t="shared" si="517"/>
        <v>0</v>
      </c>
      <c r="AD607" s="15">
        <f t="shared" si="518"/>
        <v>0</v>
      </c>
      <c r="AE607" s="15">
        <f t="shared" si="519"/>
        <v>0</v>
      </c>
      <c r="AF607" s="19">
        <f t="shared" si="520"/>
        <v>0</v>
      </c>
      <c r="AG607" s="20">
        <f t="shared" si="521"/>
        <v>0</v>
      </c>
      <c r="AH607" s="20"/>
      <c r="AI607" s="16">
        <f t="shared" si="497"/>
        <v>0</v>
      </c>
      <c r="AJ607" s="16">
        <f t="shared" si="533"/>
        <v>0</v>
      </c>
      <c r="AK607" s="16">
        <f t="shared" si="522"/>
        <v>0</v>
      </c>
      <c r="AL607" s="16">
        <f t="shared" ca="1" si="523"/>
        <v>0</v>
      </c>
      <c r="AM607" s="17">
        <f ca="1">IF($F$13,OFFSET(product_specs!$I$5,MIN(10,saving_model!BD607),saving_model!$F$15),0)</f>
        <v>0</v>
      </c>
      <c r="AN607" s="16">
        <f t="shared" si="498"/>
        <v>0</v>
      </c>
      <c r="AO607" s="16">
        <f t="shared" si="532"/>
        <v>0</v>
      </c>
      <c r="AP607" s="16">
        <f t="shared" si="499"/>
        <v>0</v>
      </c>
      <c r="AQ607" s="16">
        <f t="shared" si="524"/>
        <v>0</v>
      </c>
      <c r="AR607" s="16">
        <f t="shared" si="525"/>
        <v>0</v>
      </c>
      <c r="AS607" s="15">
        <f t="shared" si="500"/>
        <v>0</v>
      </c>
      <c r="AT607" s="24">
        <f t="shared" si="501"/>
        <v>0</v>
      </c>
      <c r="AU607" s="15">
        <f t="shared" si="526"/>
        <v>0</v>
      </c>
      <c r="AV607" s="22">
        <f>return!Q591</f>
        <v>5.0702293049087466E-4</v>
      </c>
      <c r="AW607" s="7">
        <f t="shared" si="502"/>
        <v>1.6243027212711527</v>
      </c>
      <c r="AX607" s="7"/>
      <c r="AY607">
        <f t="shared" si="527"/>
        <v>0</v>
      </c>
      <c r="AZ607">
        <f t="shared" si="503"/>
        <v>0</v>
      </c>
      <c r="BA607">
        <f t="shared" si="504"/>
        <v>0</v>
      </c>
      <c r="BB607">
        <f t="shared" si="528"/>
        <v>0</v>
      </c>
      <c r="BD607">
        <f t="shared" si="505"/>
        <v>48</v>
      </c>
      <c r="BE607">
        <f t="shared" si="506"/>
        <v>5</v>
      </c>
      <c r="BF607">
        <f t="shared" si="529"/>
        <v>3.9556875242652279E-4</v>
      </c>
      <c r="BG607">
        <f>VLOOKUP(MIN(120,BH607),mortality!$B$4:$H$106,saving_model!BE607+2,FALSE)</f>
        <v>4.7365113081304332E-3</v>
      </c>
      <c r="BH607">
        <f t="shared" si="507"/>
        <v>68</v>
      </c>
      <c r="BI607" s="8">
        <f t="shared" si="530"/>
        <v>1.6821425527395739E-3</v>
      </c>
      <c r="BJ607" s="6">
        <f>VLOOKUP(saving_model!BD607,lapse!$B$4:$C$134,2,FALSE)</f>
        <v>0.02</v>
      </c>
      <c r="BL607">
        <f>discount_curve!K592</f>
        <v>0.56773508298964714</v>
      </c>
    </row>
    <row r="608" spans="1:64" x14ac:dyDescent="0.55000000000000004">
      <c r="A608">
        <f t="shared" si="531"/>
        <v>586</v>
      </c>
      <c r="B608" s="16">
        <f t="shared" ca="1" si="508"/>
        <v>0</v>
      </c>
      <c r="C608" s="16">
        <f t="shared" si="484"/>
        <v>0</v>
      </c>
      <c r="D608">
        <f t="shared" si="509"/>
        <v>0</v>
      </c>
      <c r="E608">
        <f t="shared" ca="1" si="510"/>
        <v>0</v>
      </c>
      <c r="F608" s="19">
        <f t="shared" si="511"/>
        <v>0</v>
      </c>
      <c r="G608">
        <f t="shared" si="485"/>
        <v>0</v>
      </c>
      <c r="H608">
        <f t="shared" si="486"/>
        <v>0</v>
      </c>
      <c r="I608" s="16">
        <f t="shared" si="512"/>
        <v>0</v>
      </c>
      <c r="J608" s="19">
        <f t="shared" si="513"/>
        <v>0</v>
      </c>
      <c r="K608" s="19"/>
      <c r="L608" s="16">
        <f t="shared" si="487"/>
        <v>0</v>
      </c>
      <c r="M608" s="16">
        <f t="shared" ca="1" si="488"/>
        <v>0</v>
      </c>
      <c r="N608" s="16">
        <f t="shared" si="489"/>
        <v>0</v>
      </c>
      <c r="O608" s="16">
        <f t="shared" si="482"/>
        <v>0</v>
      </c>
      <c r="P608" s="16">
        <f t="shared" si="483"/>
        <v>0</v>
      </c>
      <c r="Q608" s="16">
        <f t="shared" ca="1" si="490"/>
        <v>0</v>
      </c>
      <c r="R608">
        <f t="shared" si="491"/>
        <v>0</v>
      </c>
      <c r="S608" s="16">
        <f t="shared" si="492"/>
        <v>0</v>
      </c>
      <c r="T608" s="21">
        <f t="shared" si="493"/>
        <v>0</v>
      </c>
      <c r="U608" s="16">
        <f t="shared" ca="1" si="494"/>
        <v>0</v>
      </c>
      <c r="V608" s="21">
        <f t="shared" ca="1" si="495"/>
        <v>0</v>
      </c>
      <c r="W608" s="16"/>
      <c r="X608" s="16">
        <f t="shared" si="514"/>
        <v>0</v>
      </c>
      <c r="Y608" s="16">
        <f t="shared" si="481"/>
        <v>0</v>
      </c>
      <c r="Z608" s="19">
        <f t="shared" si="496"/>
        <v>0</v>
      </c>
      <c r="AA608" s="15">
        <f t="shared" si="515"/>
        <v>0</v>
      </c>
      <c r="AB608" s="15">
        <f t="shared" si="516"/>
        <v>0</v>
      </c>
      <c r="AC608" s="15">
        <f t="shared" si="517"/>
        <v>0</v>
      </c>
      <c r="AD608" s="15">
        <f t="shared" si="518"/>
        <v>0</v>
      </c>
      <c r="AE608" s="15">
        <f t="shared" si="519"/>
        <v>0</v>
      </c>
      <c r="AF608" s="19">
        <f t="shared" si="520"/>
        <v>0</v>
      </c>
      <c r="AG608" s="20">
        <f t="shared" si="521"/>
        <v>0</v>
      </c>
      <c r="AH608" s="20"/>
      <c r="AI608" s="16">
        <f t="shared" si="497"/>
        <v>0</v>
      </c>
      <c r="AJ608" s="16">
        <f t="shared" si="533"/>
        <v>0</v>
      </c>
      <c r="AK608" s="16">
        <f t="shared" si="522"/>
        <v>0</v>
      </c>
      <c r="AL608" s="16">
        <f t="shared" ca="1" si="523"/>
        <v>0</v>
      </c>
      <c r="AM608" s="17">
        <f ca="1">IF($F$13,OFFSET(product_specs!$I$5,MIN(10,saving_model!BD608),saving_model!$F$15),0)</f>
        <v>0</v>
      </c>
      <c r="AN608" s="16">
        <f t="shared" si="498"/>
        <v>0</v>
      </c>
      <c r="AO608" s="16">
        <f t="shared" si="532"/>
        <v>0</v>
      </c>
      <c r="AP608" s="16">
        <f t="shared" si="499"/>
        <v>0</v>
      </c>
      <c r="AQ608" s="16">
        <f t="shared" si="524"/>
        <v>0</v>
      </c>
      <c r="AR608" s="16">
        <f t="shared" si="525"/>
        <v>0</v>
      </c>
      <c r="AS608" s="15">
        <f t="shared" si="500"/>
        <v>0</v>
      </c>
      <c r="AT608" s="24">
        <f t="shared" si="501"/>
        <v>0</v>
      </c>
      <c r="AU608" s="15">
        <f t="shared" si="526"/>
        <v>0</v>
      </c>
      <c r="AV608" s="22">
        <f>return!Q592</f>
        <v>9.9839443332205846E-4</v>
      </c>
      <c r="AW608" s="7">
        <f t="shared" si="502"/>
        <v>1.6256501422876832</v>
      </c>
      <c r="AX608" s="7"/>
      <c r="AY608">
        <f t="shared" si="527"/>
        <v>0</v>
      </c>
      <c r="AZ608">
        <f t="shared" si="503"/>
        <v>0</v>
      </c>
      <c r="BA608">
        <f t="shared" si="504"/>
        <v>0</v>
      </c>
      <c r="BB608">
        <f t="shared" si="528"/>
        <v>0</v>
      </c>
      <c r="BD608">
        <f t="shared" si="505"/>
        <v>48</v>
      </c>
      <c r="BE608">
        <f t="shared" si="506"/>
        <v>5</v>
      </c>
      <c r="BF608">
        <f t="shared" si="529"/>
        <v>3.9556875242652279E-4</v>
      </c>
      <c r="BG608">
        <f>VLOOKUP(MIN(120,BH608),mortality!$B$4:$H$106,saving_model!BE608+2,FALSE)</f>
        <v>4.7365113081304332E-3</v>
      </c>
      <c r="BH608">
        <f t="shared" si="507"/>
        <v>68</v>
      </c>
      <c r="BI608" s="8">
        <f t="shared" si="530"/>
        <v>1.6821425527395739E-3</v>
      </c>
      <c r="BJ608" s="6">
        <f>VLOOKUP(saving_model!BD608,lapse!$B$4:$C$134,2,FALSE)</f>
        <v>0.02</v>
      </c>
      <c r="BL608">
        <f>discount_curve!K593</f>
        <v>0.56718595549202311</v>
      </c>
    </row>
    <row r="609" spans="1:64" x14ac:dyDescent="0.55000000000000004">
      <c r="A609">
        <f t="shared" si="531"/>
        <v>587</v>
      </c>
      <c r="B609" s="16">
        <f t="shared" ca="1" si="508"/>
        <v>0</v>
      </c>
      <c r="C609" s="16">
        <f t="shared" si="484"/>
        <v>0</v>
      </c>
      <c r="D609">
        <f t="shared" si="509"/>
        <v>0</v>
      </c>
      <c r="E609">
        <f t="shared" ca="1" si="510"/>
        <v>0</v>
      </c>
      <c r="F609" s="19">
        <f t="shared" si="511"/>
        <v>0</v>
      </c>
      <c r="G609">
        <f t="shared" si="485"/>
        <v>0</v>
      </c>
      <c r="H609">
        <f t="shared" si="486"/>
        <v>0</v>
      </c>
      <c r="I609" s="16">
        <f t="shared" si="512"/>
        <v>0</v>
      </c>
      <c r="J609" s="19">
        <f t="shared" si="513"/>
        <v>0</v>
      </c>
      <c r="K609" s="19"/>
      <c r="L609" s="16">
        <f t="shared" si="487"/>
        <v>0</v>
      </c>
      <c r="M609" s="16">
        <f t="shared" ca="1" si="488"/>
        <v>0</v>
      </c>
      <c r="N609" s="16">
        <f t="shared" si="489"/>
        <v>0</v>
      </c>
      <c r="O609" s="16">
        <f t="shared" si="482"/>
        <v>0</v>
      </c>
      <c r="P609" s="16">
        <f t="shared" si="483"/>
        <v>0</v>
      </c>
      <c r="Q609" s="16">
        <f t="shared" ca="1" si="490"/>
        <v>0</v>
      </c>
      <c r="R609">
        <f t="shared" si="491"/>
        <v>0</v>
      </c>
      <c r="S609" s="16">
        <f t="shared" si="492"/>
        <v>0</v>
      </c>
      <c r="T609" s="21">
        <f t="shared" si="493"/>
        <v>0</v>
      </c>
      <c r="U609" s="16">
        <f t="shared" ca="1" si="494"/>
        <v>0</v>
      </c>
      <c r="V609" s="21">
        <f t="shared" ca="1" si="495"/>
        <v>0</v>
      </c>
      <c r="W609" s="16"/>
      <c r="X609" s="16">
        <f t="shared" si="514"/>
        <v>0</v>
      </c>
      <c r="Y609" s="16">
        <f t="shared" si="481"/>
        <v>0</v>
      </c>
      <c r="Z609" s="19">
        <f t="shared" si="496"/>
        <v>0</v>
      </c>
      <c r="AA609" s="15">
        <f t="shared" si="515"/>
        <v>0</v>
      </c>
      <c r="AB609" s="15">
        <f t="shared" si="516"/>
        <v>0</v>
      </c>
      <c r="AC609" s="15">
        <f t="shared" si="517"/>
        <v>0</v>
      </c>
      <c r="AD609" s="15">
        <f t="shared" si="518"/>
        <v>0</v>
      </c>
      <c r="AE609" s="15">
        <f t="shared" si="519"/>
        <v>0</v>
      </c>
      <c r="AF609" s="19">
        <f t="shared" si="520"/>
        <v>0</v>
      </c>
      <c r="AG609" s="20">
        <f t="shared" si="521"/>
        <v>0</v>
      </c>
      <c r="AH609" s="20"/>
      <c r="AI609" s="16">
        <f t="shared" si="497"/>
        <v>0</v>
      </c>
      <c r="AJ609" s="16">
        <f t="shared" si="533"/>
        <v>0</v>
      </c>
      <c r="AK609" s="16">
        <f t="shared" si="522"/>
        <v>0</v>
      </c>
      <c r="AL609" s="16">
        <f t="shared" ca="1" si="523"/>
        <v>0</v>
      </c>
      <c r="AM609" s="17">
        <f ca="1">IF($F$13,OFFSET(product_specs!$I$5,MIN(10,saving_model!BD609),saving_model!$F$15),0)</f>
        <v>0</v>
      </c>
      <c r="AN609" s="16">
        <f t="shared" si="498"/>
        <v>0</v>
      </c>
      <c r="AO609" s="16">
        <f t="shared" si="532"/>
        <v>0</v>
      </c>
      <c r="AP609" s="16">
        <f t="shared" si="499"/>
        <v>0</v>
      </c>
      <c r="AQ609" s="16">
        <f t="shared" si="524"/>
        <v>0</v>
      </c>
      <c r="AR609" s="16">
        <f t="shared" si="525"/>
        <v>0</v>
      </c>
      <c r="AS609" s="15">
        <f t="shared" si="500"/>
        <v>0</v>
      </c>
      <c r="AT609" s="24">
        <f t="shared" si="501"/>
        <v>0</v>
      </c>
      <c r="AU609" s="15">
        <f t="shared" si="526"/>
        <v>0</v>
      </c>
      <c r="AV609" s="22">
        <f>return!Q593</f>
        <v>-3.2069702657127053E-3</v>
      </c>
      <c r="AW609" s="7">
        <f t="shared" si="502"/>
        <v>1.6269986810413031</v>
      </c>
      <c r="AX609" s="7"/>
      <c r="AY609">
        <f t="shared" si="527"/>
        <v>0</v>
      </c>
      <c r="AZ609">
        <f t="shared" si="503"/>
        <v>0</v>
      </c>
      <c r="BA609">
        <f t="shared" si="504"/>
        <v>0</v>
      </c>
      <c r="BB609">
        <f t="shared" si="528"/>
        <v>0</v>
      </c>
      <c r="BD609">
        <f t="shared" si="505"/>
        <v>48</v>
      </c>
      <c r="BE609">
        <f t="shared" si="506"/>
        <v>5</v>
      </c>
      <c r="BF609">
        <f t="shared" si="529"/>
        <v>3.9556875242652279E-4</v>
      </c>
      <c r="BG609">
        <f>VLOOKUP(MIN(120,BH609),mortality!$B$4:$H$106,saving_model!BE609+2,FALSE)</f>
        <v>4.7365113081304332E-3</v>
      </c>
      <c r="BH609">
        <f t="shared" si="507"/>
        <v>68</v>
      </c>
      <c r="BI609" s="8">
        <f t="shared" si="530"/>
        <v>1.6821425527395739E-3</v>
      </c>
      <c r="BJ609" s="6">
        <f>VLOOKUP(saving_model!BD609,lapse!$B$4:$C$134,2,FALSE)</f>
        <v>0.02</v>
      </c>
      <c r="BL609">
        <f>discount_curve!K594</f>
        <v>0.56663735912417701</v>
      </c>
    </row>
    <row r="610" spans="1:64" x14ac:dyDescent="0.55000000000000004">
      <c r="A610">
        <f t="shared" si="531"/>
        <v>588</v>
      </c>
      <c r="B610" s="16">
        <f t="shared" ca="1" si="508"/>
        <v>0</v>
      </c>
      <c r="C610" s="16">
        <f t="shared" si="484"/>
        <v>0</v>
      </c>
      <c r="D610">
        <f t="shared" si="509"/>
        <v>0</v>
      </c>
      <c r="E610">
        <f t="shared" ca="1" si="510"/>
        <v>0</v>
      </c>
      <c r="F610" s="19">
        <f t="shared" si="511"/>
        <v>0</v>
      </c>
      <c r="G610">
        <f t="shared" si="485"/>
        <v>0</v>
      </c>
      <c r="H610">
        <f t="shared" si="486"/>
        <v>0</v>
      </c>
      <c r="I610" s="16">
        <f t="shared" si="512"/>
        <v>0</v>
      </c>
      <c r="J610" s="19">
        <f t="shared" si="513"/>
        <v>0</v>
      </c>
      <c r="K610" s="19"/>
      <c r="L610" s="16">
        <f t="shared" si="487"/>
        <v>0</v>
      </c>
      <c r="M610" s="16">
        <f t="shared" ca="1" si="488"/>
        <v>0</v>
      </c>
      <c r="N610" s="16">
        <f t="shared" si="489"/>
        <v>0</v>
      </c>
      <c r="O610" s="16">
        <f t="shared" si="482"/>
        <v>0</v>
      </c>
      <c r="P610" s="16">
        <f t="shared" si="483"/>
        <v>0</v>
      </c>
      <c r="Q610" s="16">
        <f t="shared" ca="1" si="490"/>
        <v>0</v>
      </c>
      <c r="R610">
        <f t="shared" si="491"/>
        <v>0</v>
      </c>
      <c r="S610" s="16">
        <f t="shared" si="492"/>
        <v>0</v>
      </c>
      <c r="T610" s="21">
        <f t="shared" si="493"/>
        <v>0</v>
      </c>
      <c r="U610" s="16">
        <f t="shared" ca="1" si="494"/>
        <v>0</v>
      </c>
      <c r="V610" s="21">
        <f t="shared" ca="1" si="495"/>
        <v>0</v>
      </c>
      <c r="W610" s="16"/>
      <c r="X610" s="16">
        <f t="shared" si="514"/>
        <v>0</v>
      </c>
      <c r="Y610" s="16">
        <f t="shared" si="481"/>
        <v>0</v>
      </c>
      <c r="Z610" s="19">
        <f t="shared" si="496"/>
        <v>0</v>
      </c>
      <c r="AA610" s="15">
        <f t="shared" si="515"/>
        <v>0</v>
      </c>
      <c r="AB610" s="15">
        <f t="shared" si="516"/>
        <v>0</v>
      </c>
      <c r="AC610" s="15">
        <f t="shared" si="517"/>
        <v>0</v>
      </c>
      <c r="AD610" s="15">
        <f t="shared" si="518"/>
        <v>0</v>
      </c>
      <c r="AE610" s="15">
        <f t="shared" si="519"/>
        <v>0</v>
      </c>
      <c r="AF610" s="19">
        <f t="shared" si="520"/>
        <v>0</v>
      </c>
      <c r="AG610" s="20">
        <f t="shared" si="521"/>
        <v>0</v>
      </c>
      <c r="AH610" s="20"/>
      <c r="AI610" s="16">
        <f t="shared" si="497"/>
        <v>0</v>
      </c>
      <c r="AJ610" s="16">
        <f t="shared" si="533"/>
        <v>0</v>
      </c>
      <c r="AK610" s="16">
        <f t="shared" si="522"/>
        <v>0</v>
      </c>
      <c r="AL610" s="16">
        <f t="shared" ca="1" si="523"/>
        <v>0</v>
      </c>
      <c r="AM610" s="17">
        <f ca="1">IF($F$13,OFFSET(product_specs!$I$5,MIN(10,saving_model!BD610),saving_model!$F$15),0)</f>
        <v>0</v>
      </c>
      <c r="AN610" s="16">
        <f t="shared" si="498"/>
        <v>0</v>
      </c>
      <c r="AO610" s="16">
        <f t="shared" si="532"/>
        <v>0</v>
      </c>
      <c r="AP610" s="16">
        <f t="shared" si="499"/>
        <v>0</v>
      </c>
      <c r="AQ610" s="16">
        <f t="shared" si="524"/>
        <v>0</v>
      </c>
      <c r="AR610" s="16">
        <f t="shared" si="525"/>
        <v>0</v>
      </c>
      <c r="AS610" s="15">
        <f t="shared" si="500"/>
        <v>0</v>
      </c>
      <c r="AT610" s="24">
        <f t="shared" si="501"/>
        <v>0</v>
      </c>
      <c r="AU610" s="15">
        <f t="shared" si="526"/>
        <v>0</v>
      </c>
      <c r="AV610" s="22">
        <f>return!Q594</f>
        <v>1.141761703078048E-2</v>
      </c>
      <c r="AW610" s="7">
        <f t="shared" si="502"/>
        <v>1.6283483384592177</v>
      </c>
      <c r="AX610" s="7"/>
      <c r="AY610">
        <f t="shared" si="527"/>
        <v>0</v>
      </c>
      <c r="AZ610">
        <f t="shared" si="503"/>
        <v>0</v>
      </c>
      <c r="BA610">
        <f t="shared" si="504"/>
        <v>0</v>
      </c>
      <c r="BB610">
        <f t="shared" si="528"/>
        <v>0</v>
      </c>
      <c r="BD610">
        <f t="shared" si="505"/>
        <v>49</v>
      </c>
      <c r="BE610">
        <f t="shared" si="506"/>
        <v>5</v>
      </c>
      <c r="BF610">
        <f t="shared" si="529"/>
        <v>4.3192994992879985E-4</v>
      </c>
      <c r="BG610">
        <f>VLOOKUP(MIN(120,BH610),mortality!$B$4:$H$106,saving_model!BE610+2,FALSE)</f>
        <v>5.1708639202584549E-3</v>
      </c>
      <c r="BH610">
        <f t="shared" si="507"/>
        <v>69</v>
      </c>
      <c r="BI610" s="8">
        <f t="shared" si="530"/>
        <v>1.6821425527395739E-3</v>
      </c>
      <c r="BJ610" s="6">
        <f>VLOOKUP(saving_model!BD610,lapse!$B$4:$C$134,2,FALSE)</f>
        <v>0.02</v>
      </c>
      <c r="BL610">
        <f>discount_curve!K595</f>
        <v>0.56718710342866108</v>
      </c>
    </row>
    <row r="611" spans="1:64" x14ac:dyDescent="0.55000000000000004">
      <c r="A611">
        <f t="shared" si="531"/>
        <v>589</v>
      </c>
      <c r="B611" s="16">
        <f t="shared" ca="1" si="508"/>
        <v>0</v>
      </c>
      <c r="C611" s="16">
        <f t="shared" si="484"/>
        <v>0</v>
      </c>
      <c r="D611">
        <f t="shared" si="509"/>
        <v>0</v>
      </c>
      <c r="E611">
        <f t="shared" ca="1" si="510"/>
        <v>0</v>
      </c>
      <c r="F611" s="19">
        <f t="shared" si="511"/>
        <v>0</v>
      </c>
      <c r="G611">
        <f t="shared" si="485"/>
        <v>0</v>
      </c>
      <c r="H611">
        <f t="shared" si="486"/>
        <v>0</v>
      </c>
      <c r="I611" s="16">
        <f t="shared" si="512"/>
        <v>0</v>
      </c>
      <c r="J611" s="19">
        <f t="shared" si="513"/>
        <v>0</v>
      </c>
      <c r="K611" s="19"/>
      <c r="L611" s="16">
        <f t="shared" si="487"/>
        <v>0</v>
      </c>
      <c r="M611" s="16">
        <f t="shared" ca="1" si="488"/>
        <v>0</v>
      </c>
      <c r="N611" s="16">
        <f t="shared" si="489"/>
        <v>0</v>
      </c>
      <c r="O611" s="16">
        <f t="shared" si="482"/>
        <v>0</v>
      </c>
      <c r="P611" s="16">
        <f t="shared" si="483"/>
        <v>0</v>
      </c>
      <c r="Q611" s="16">
        <f t="shared" ca="1" si="490"/>
        <v>0</v>
      </c>
      <c r="R611">
        <f t="shared" si="491"/>
        <v>0</v>
      </c>
      <c r="S611" s="16">
        <f t="shared" si="492"/>
        <v>0</v>
      </c>
      <c r="T611" s="21">
        <f t="shared" si="493"/>
        <v>0</v>
      </c>
      <c r="U611" s="16">
        <f t="shared" ca="1" si="494"/>
        <v>0</v>
      </c>
      <c r="V611" s="21">
        <f t="shared" ca="1" si="495"/>
        <v>0</v>
      </c>
      <c r="W611" s="16"/>
      <c r="X611" s="16">
        <f t="shared" si="514"/>
        <v>0</v>
      </c>
      <c r="Y611" s="16">
        <f t="shared" si="481"/>
        <v>0</v>
      </c>
      <c r="Z611" s="19">
        <f t="shared" si="496"/>
        <v>0</v>
      </c>
      <c r="AA611" s="15">
        <f t="shared" si="515"/>
        <v>0</v>
      </c>
      <c r="AB611" s="15">
        <f t="shared" si="516"/>
        <v>0</v>
      </c>
      <c r="AC611" s="15">
        <f t="shared" si="517"/>
        <v>0</v>
      </c>
      <c r="AD611" s="15">
        <f t="shared" si="518"/>
        <v>0</v>
      </c>
      <c r="AE611" s="15">
        <f t="shared" si="519"/>
        <v>0</v>
      </c>
      <c r="AF611" s="19">
        <f t="shared" si="520"/>
        <v>0</v>
      </c>
      <c r="AG611" s="20">
        <f t="shared" si="521"/>
        <v>0</v>
      </c>
      <c r="AH611" s="20"/>
      <c r="AI611" s="16">
        <f t="shared" si="497"/>
        <v>0</v>
      </c>
      <c r="AJ611" s="16">
        <f t="shared" si="533"/>
        <v>0</v>
      </c>
      <c r="AK611" s="16">
        <f t="shared" si="522"/>
        <v>0</v>
      </c>
      <c r="AL611" s="16">
        <f t="shared" ca="1" si="523"/>
        <v>0</v>
      </c>
      <c r="AM611" s="17">
        <f ca="1">IF($F$13,OFFSET(product_specs!$I$5,MIN(10,saving_model!BD611),saving_model!$F$15),0)</f>
        <v>0</v>
      </c>
      <c r="AN611" s="16">
        <f t="shared" si="498"/>
        <v>0</v>
      </c>
      <c r="AO611" s="16">
        <f t="shared" si="532"/>
        <v>0</v>
      </c>
      <c r="AP611" s="16">
        <f t="shared" si="499"/>
        <v>0</v>
      </c>
      <c r="AQ611" s="16">
        <f t="shared" si="524"/>
        <v>0</v>
      </c>
      <c r="AR611" s="16">
        <f t="shared" si="525"/>
        <v>0</v>
      </c>
      <c r="AS611" s="15">
        <f t="shared" si="500"/>
        <v>0</v>
      </c>
      <c r="AT611" s="24">
        <f t="shared" si="501"/>
        <v>0</v>
      </c>
      <c r="AU611" s="15">
        <f t="shared" si="526"/>
        <v>0</v>
      </c>
      <c r="AV611" s="22">
        <f>return!Q595</f>
        <v>7.1658288510934032E-3</v>
      </c>
      <c r="AW611" s="7">
        <f t="shared" si="502"/>
        <v>1.6296991154694018</v>
      </c>
      <c r="AX611" s="7"/>
      <c r="AY611">
        <f t="shared" si="527"/>
        <v>0</v>
      </c>
      <c r="AZ611">
        <f t="shared" si="503"/>
        <v>0</v>
      </c>
      <c r="BA611">
        <f t="shared" si="504"/>
        <v>0</v>
      </c>
      <c r="BB611">
        <f t="shared" si="528"/>
        <v>0</v>
      </c>
      <c r="BD611">
        <f t="shared" si="505"/>
        <v>49</v>
      </c>
      <c r="BE611">
        <f t="shared" si="506"/>
        <v>5</v>
      </c>
      <c r="BF611">
        <f t="shared" si="529"/>
        <v>4.3192994992879985E-4</v>
      </c>
      <c r="BG611">
        <f>VLOOKUP(MIN(120,BH611),mortality!$B$4:$H$106,saving_model!BE611+2,FALSE)</f>
        <v>5.1708639202584549E-3</v>
      </c>
      <c r="BH611">
        <f t="shared" si="507"/>
        <v>69</v>
      </c>
      <c r="BI611" s="8">
        <f t="shared" si="530"/>
        <v>1.6821425527395739E-3</v>
      </c>
      <c r="BJ611" s="6">
        <f>VLOOKUP(saving_model!BD611,lapse!$B$4:$C$134,2,FALSE)</f>
        <v>0.02</v>
      </c>
      <c r="BL611">
        <f>discount_curve!K596</f>
        <v>0.56664037297908065</v>
      </c>
    </row>
    <row r="612" spans="1:64" x14ac:dyDescent="0.55000000000000004">
      <c r="A612">
        <f t="shared" si="531"/>
        <v>590</v>
      </c>
      <c r="B612" s="16">
        <f t="shared" ca="1" si="508"/>
        <v>0</v>
      </c>
      <c r="C612" s="16">
        <f t="shared" si="484"/>
        <v>0</v>
      </c>
      <c r="D612">
        <f t="shared" si="509"/>
        <v>0</v>
      </c>
      <c r="E612">
        <f t="shared" ca="1" si="510"/>
        <v>0</v>
      </c>
      <c r="F612" s="19">
        <f t="shared" si="511"/>
        <v>0</v>
      </c>
      <c r="G612">
        <f t="shared" si="485"/>
        <v>0</v>
      </c>
      <c r="H612">
        <f t="shared" si="486"/>
        <v>0</v>
      </c>
      <c r="I612" s="16">
        <f t="shared" si="512"/>
        <v>0</v>
      </c>
      <c r="J612" s="19">
        <f t="shared" si="513"/>
        <v>0</v>
      </c>
      <c r="K612" s="19"/>
      <c r="L612" s="16">
        <f t="shared" si="487"/>
        <v>0</v>
      </c>
      <c r="M612" s="16">
        <f t="shared" ca="1" si="488"/>
        <v>0</v>
      </c>
      <c r="N612" s="16">
        <f t="shared" si="489"/>
        <v>0</v>
      </c>
      <c r="O612" s="16">
        <f t="shared" si="482"/>
        <v>0</v>
      </c>
      <c r="P612" s="16">
        <f t="shared" si="483"/>
        <v>0</v>
      </c>
      <c r="Q612" s="16">
        <f t="shared" ca="1" si="490"/>
        <v>0</v>
      </c>
      <c r="R612">
        <f t="shared" si="491"/>
        <v>0</v>
      </c>
      <c r="S612" s="16">
        <f t="shared" si="492"/>
        <v>0</v>
      </c>
      <c r="T612" s="21">
        <f t="shared" si="493"/>
        <v>0</v>
      </c>
      <c r="U612" s="16">
        <f t="shared" ca="1" si="494"/>
        <v>0</v>
      </c>
      <c r="V612" s="21">
        <f t="shared" ca="1" si="495"/>
        <v>0</v>
      </c>
      <c r="W612" s="16"/>
      <c r="X612" s="16">
        <f t="shared" si="514"/>
        <v>0</v>
      </c>
      <c r="Y612" s="16">
        <f t="shared" si="481"/>
        <v>0</v>
      </c>
      <c r="Z612" s="19">
        <f t="shared" si="496"/>
        <v>0</v>
      </c>
      <c r="AA612" s="15">
        <f t="shared" si="515"/>
        <v>0</v>
      </c>
      <c r="AB612" s="15">
        <f t="shared" si="516"/>
        <v>0</v>
      </c>
      <c r="AC612" s="15">
        <f t="shared" si="517"/>
        <v>0</v>
      </c>
      <c r="AD612" s="15">
        <f t="shared" si="518"/>
        <v>0</v>
      </c>
      <c r="AE612" s="15">
        <f t="shared" si="519"/>
        <v>0</v>
      </c>
      <c r="AF612" s="19">
        <f t="shared" si="520"/>
        <v>0</v>
      </c>
      <c r="AG612" s="20">
        <f t="shared" si="521"/>
        <v>0</v>
      </c>
      <c r="AH612" s="20"/>
      <c r="AI612" s="16">
        <f t="shared" si="497"/>
        <v>0</v>
      </c>
      <c r="AJ612" s="16">
        <f t="shared" si="533"/>
        <v>0</v>
      </c>
      <c r="AK612" s="16">
        <f t="shared" si="522"/>
        <v>0</v>
      </c>
      <c r="AL612" s="16">
        <f t="shared" ca="1" si="523"/>
        <v>0</v>
      </c>
      <c r="AM612" s="17">
        <f ca="1">IF($F$13,OFFSET(product_specs!$I$5,MIN(10,saving_model!BD612),saving_model!$F$15),0)</f>
        <v>0</v>
      </c>
      <c r="AN612" s="16">
        <f t="shared" si="498"/>
        <v>0</v>
      </c>
      <c r="AO612" s="16">
        <f t="shared" si="532"/>
        <v>0</v>
      </c>
      <c r="AP612" s="16">
        <f t="shared" si="499"/>
        <v>0</v>
      </c>
      <c r="AQ612" s="16">
        <f t="shared" si="524"/>
        <v>0</v>
      </c>
      <c r="AR612" s="16">
        <f t="shared" si="525"/>
        <v>0</v>
      </c>
      <c r="AS612" s="15">
        <f t="shared" si="500"/>
        <v>0</v>
      </c>
      <c r="AT612" s="24">
        <f t="shared" si="501"/>
        <v>0</v>
      </c>
      <c r="AU612" s="15">
        <f t="shared" si="526"/>
        <v>0</v>
      </c>
      <c r="AV612" s="22">
        <f>return!Q596</f>
        <v>5.3977729322252088E-3</v>
      </c>
      <c r="AW612" s="7">
        <f t="shared" si="502"/>
        <v>1.6310510130006</v>
      </c>
      <c r="AX612" s="7"/>
      <c r="AY612">
        <f t="shared" si="527"/>
        <v>0</v>
      </c>
      <c r="AZ612">
        <f t="shared" si="503"/>
        <v>0</v>
      </c>
      <c r="BA612">
        <f t="shared" si="504"/>
        <v>0</v>
      </c>
      <c r="BB612">
        <f t="shared" si="528"/>
        <v>0</v>
      </c>
      <c r="BD612">
        <f t="shared" si="505"/>
        <v>49</v>
      </c>
      <c r="BE612">
        <f t="shared" si="506"/>
        <v>5</v>
      </c>
      <c r="BF612">
        <f t="shared" si="529"/>
        <v>4.3192994992879985E-4</v>
      </c>
      <c r="BG612">
        <f>VLOOKUP(MIN(120,BH612),mortality!$B$4:$H$106,saving_model!BE612+2,FALSE)</f>
        <v>5.1708639202584549E-3</v>
      </c>
      <c r="BH612">
        <f t="shared" si="507"/>
        <v>69</v>
      </c>
      <c r="BI612" s="8">
        <f t="shared" si="530"/>
        <v>1.6821425527395739E-3</v>
      </c>
      <c r="BJ612" s="6">
        <f>VLOOKUP(saving_model!BD612,lapse!$B$4:$C$134,2,FALSE)</f>
        <v>0.02</v>
      </c>
      <c r="BL612">
        <f>discount_curve!K597</f>
        <v>0.56609416954110314</v>
      </c>
    </row>
    <row r="613" spans="1:64" x14ac:dyDescent="0.55000000000000004">
      <c r="A613">
        <f t="shared" si="531"/>
        <v>591</v>
      </c>
      <c r="B613" s="16">
        <f t="shared" ca="1" si="508"/>
        <v>0</v>
      </c>
      <c r="C613" s="16">
        <f t="shared" si="484"/>
        <v>0</v>
      </c>
      <c r="D613">
        <f t="shared" si="509"/>
        <v>0</v>
      </c>
      <c r="E613">
        <f t="shared" ca="1" si="510"/>
        <v>0</v>
      </c>
      <c r="F613" s="19">
        <f t="shared" si="511"/>
        <v>0</v>
      </c>
      <c r="G613">
        <f t="shared" si="485"/>
        <v>0</v>
      </c>
      <c r="H613">
        <f t="shared" si="486"/>
        <v>0</v>
      </c>
      <c r="I613" s="16">
        <f t="shared" si="512"/>
        <v>0</v>
      </c>
      <c r="J613" s="19">
        <f t="shared" si="513"/>
        <v>0</v>
      </c>
      <c r="K613" s="19"/>
      <c r="L613" s="16">
        <f t="shared" si="487"/>
        <v>0</v>
      </c>
      <c r="M613" s="16">
        <f t="shared" ca="1" si="488"/>
        <v>0</v>
      </c>
      <c r="N613" s="16">
        <f t="shared" si="489"/>
        <v>0</v>
      </c>
      <c r="O613" s="16">
        <f t="shared" si="482"/>
        <v>0</v>
      </c>
      <c r="P613" s="16">
        <f t="shared" si="483"/>
        <v>0</v>
      </c>
      <c r="Q613" s="16">
        <f t="shared" ca="1" si="490"/>
        <v>0</v>
      </c>
      <c r="R613">
        <f t="shared" si="491"/>
        <v>0</v>
      </c>
      <c r="S613" s="16">
        <f t="shared" si="492"/>
        <v>0</v>
      </c>
      <c r="T613" s="21">
        <f t="shared" si="493"/>
        <v>0</v>
      </c>
      <c r="U613" s="16">
        <f t="shared" ca="1" si="494"/>
        <v>0</v>
      </c>
      <c r="V613" s="21">
        <f t="shared" ca="1" si="495"/>
        <v>0</v>
      </c>
      <c r="W613" s="16"/>
      <c r="X613" s="16">
        <f t="shared" si="514"/>
        <v>0</v>
      </c>
      <c r="Y613" s="16">
        <f t="shared" si="481"/>
        <v>0</v>
      </c>
      <c r="Z613" s="19">
        <f t="shared" si="496"/>
        <v>0</v>
      </c>
      <c r="AA613" s="15">
        <f t="shared" si="515"/>
        <v>0</v>
      </c>
      <c r="AB613" s="15">
        <f t="shared" si="516"/>
        <v>0</v>
      </c>
      <c r="AC613" s="15">
        <f t="shared" si="517"/>
        <v>0</v>
      </c>
      <c r="AD613" s="15">
        <f t="shared" si="518"/>
        <v>0</v>
      </c>
      <c r="AE613" s="15">
        <f t="shared" si="519"/>
        <v>0</v>
      </c>
      <c r="AF613" s="19">
        <f t="shared" si="520"/>
        <v>0</v>
      </c>
      <c r="AG613" s="20">
        <f t="shared" si="521"/>
        <v>0</v>
      </c>
      <c r="AH613" s="20"/>
      <c r="AI613" s="16">
        <f t="shared" si="497"/>
        <v>0</v>
      </c>
      <c r="AJ613" s="16">
        <f t="shared" si="533"/>
        <v>0</v>
      </c>
      <c r="AK613" s="16">
        <f t="shared" si="522"/>
        <v>0</v>
      </c>
      <c r="AL613" s="16">
        <f t="shared" ca="1" si="523"/>
        <v>0</v>
      </c>
      <c r="AM613" s="17">
        <f ca="1">IF($F$13,OFFSET(product_specs!$I$5,MIN(10,saving_model!BD613),saving_model!$F$15),0)</f>
        <v>0</v>
      </c>
      <c r="AN613" s="16">
        <f t="shared" si="498"/>
        <v>0</v>
      </c>
      <c r="AO613" s="16">
        <f t="shared" si="532"/>
        <v>0</v>
      </c>
      <c r="AP613" s="16">
        <f t="shared" si="499"/>
        <v>0</v>
      </c>
      <c r="AQ613" s="16">
        <f t="shared" si="524"/>
        <v>0</v>
      </c>
      <c r="AR613" s="16">
        <f t="shared" si="525"/>
        <v>0</v>
      </c>
      <c r="AS613" s="15">
        <f t="shared" si="500"/>
        <v>0</v>
      </c>
      <c r="AT613" s="24">
        <f t="shared" si="501"/>
        <v>0</v>
      </c>
      <c r="AU613" s="15">
        <f t="shared" si="526"/>
        <v>0</v>
      </c>
      <c r="AV613" s="22">
        <f>return!Q597</f>
        <v>-2.280752295147348E-3</v>
      </c>
      <c r="AW613" s="7">
        <f t="shared" si="502"/>
        <v>1.632404031982327</v>
      </c>
      <c r="AX613" s="7"/>
      <c r="AY613">
        <f t="shared" si="527"/>
        <v>0</v>
      </c>
      <c r="AZ613">
        <f t="shared" si="503"/>
        <v>0</v>
      </c>
      <c r="BA613">
        <f t="shared" si="504"/>
        <v>0</v>
      </c>
      <c r="BB613">
        <f t="shared" si="528"/>
        <v>0</v>
      </c>
      <c r="BD613">
        <f t="shared" si="505"/>
        <v>49</v>
      </c>
      <c r="BE613">
        <f t="shared" si="506"/>
        <v>5</v>
      </c>
      <c r="BF613">
        <f t="shared" si="529"/>
        <v>4.3192994992879985E-4</v>
      </c>
      <c r="BG613">
        <f>VLOOKUP(MIN(120,BH613),mortality!$B$4:$H$106,saving_model!BE613+2,FALSE)</f>
        <v>5.1708639202584549E-3</v>
      </c>
      <c r="BH613">
        <f t="shared" si="507"/>
        <v>69</v>
      </c>
      <c r="BI613" s="8">
        <f t="shared" si="530"/>
        <v>1.6821425527395739E-3</v>
      </c>
      <c r="BJ613" s="6">
        <f>VLOOKUP(saving_model!BD613,lapse!$B$4:$C$134,2,FALSE)</f>
        <v>0.02</v>
      </c>
      <c r="BL613">
        <f>discount_curve!K598</f>
        <v>0.56554849260672435</v>
      </c>
    </row>
    <row r="614" spans="1:64" x14ac:dyDescent="0.55000000000000004">
      <c r="A614">
        <f t="shared" si="531"/>
        <v>592</v>
      </c>
      <c r="B614" s="16">
        <f t="shared" ca="1" si="508"/>
        <v>0</v>
      </c>
      <c r="C614" s="16">
        <f t="shared" si="484"/>
        <v>0</v>
      </c>
      <c r="D614">
        <f t="shared" si="509"/>
        <v>0</v>
      </c>
      <c r="E614">
        <f t="shared" ca="1" si="510"/>
        <v>0</v>
      </c>
      <c r="F614" s="19">
        <f t="shared" si="511"/>
        <v>0</v>
      </c>
      <c r="G614">
        <f t="shared" si="485"/>
        <v>0</v>
      </c>
      <c r="H614">
        <f t="shared" si="486"/>
        <v>0</v>
      </c>
      <c r="I614" s="16">
        <f t="shared" si="512"/>
        <v>0</v>
      </c>
      <c r="J614" s="19">
        <f t="shared" si="513"/>
        <v>0</v>
      </c>
      <c r="K614" s="19"/>
      <c r="L614" s="16">
        <f t="shared" si="487"/>
        <v>0</v>
      </c>
      <c r="M614" s="16">
        <f t="shared" ca="1" si="488"/>
        <v>0</v>
      </c>
      <c r="N614" s="16">
        <f t="shared" si="489"/>
        <v>0</v>
      </c>
      <c r="O614" s="16">
        <f t="shared" si="482"/>
        <v>0</v>
      </c>
      <c r="P614" s="16">
        <f t="shared" si="483"/>
        <v>0</v>
      </c>
      <c r="Q614" s="16">
        <f t="shared" ca="1" si="490"/>
        <v>0</v>
      </c>
      <c r="R614">
        <f t="shared" si="491"/>
        <v>0</v>
      </c>
      <c r="S614" s="16">
        <f t="shared" si="492"/>
        <v>0</v>
      </c>
      <c r="T614" s="21">
        <f t="shared" si="493"/>
        <v>0</v>
      </c>
      <c r="U614" s="16">
        <f t="shared" ca="1" si="494"/>
        <v>0</v>
      </c>
      <c r="V614" s="21">
        <f t="shared" ca="1" si="495"/>
        <v>0</v>
      </c>
      <c r="W614" s="16"/>
      <c r="X614" s="16">
        <f t="shared" si="514"/>
        <v>0</v>
      </c>
      <c r="Y614" s="16">
        <f t="shared" si="481"/>
        <v>0</v>
      </c>
      <c r="Z614" s="19">
        <f t="shared" si="496"/>
        <v>0</v>
      </c>
      <c r="AA614" s="15">
        <f t="shared" si="515"/>
        <v>0</v>
      </c>
      <c r="AB614" s="15">
        <f t="shared" si="516"/>
        <v>0</v>
      </c>
      <c r="AC614" s="15">
        <f t="shared" si="517"/>
        <v>0</v>
      </c>
      <c r="AD614" s="15">
        <f t="shared" si="518"/>
        <v>0</v>
      </c>
      <c r="AE614" s="15">
        <f t="shared" si="519"/>
        <v>0</v>
      </c>
      <c r="AF614" s="19">
        <f t="shared" si="520"/>
        <v>0</v>
      </c>
      <c r="AG614" s="20">
        <f t="shared" si="521"/>
        <v>0</v>
      </c>
      <c r="AH614" s="20"/>
      <c r="AI614" s="16">
        <f t="shared" si="497"/>
        <v>0</v>
      </c>
      <c r="AJ614" s="16">
        <f t="shared" si="533"/>
        <v>0</v>
      </c>
      <c r="AK614" s="16">
        <f t="shared" si="522"/>
        <v>0</v>
      </c>
      <c r="AL614" s="16">
        <f t="shared" ca="1" si="523"/>
        <v>0</v>
      </c>
      <c r="AM614" s="17">
        <f ca="1">IF($F$13,OFFSET(product_specs!$I$5,MIN(10,saving_model!BD614),saving_model!$F$15),0)</f>
        <v>0</v>
      </c>
      <c r="AN614" s="16">
        <f t="shared" si="498"/>
        <v>0</v>
      </c>
      <c r="AO614" s="16">
        <f t="shared" si="532"/>
        <v>0</v>
      </c>
      <c r="AP614" s="16">
        <f t="shared" si="499"/>
        <v>0</v>
      </c>
      <c r="AQ614" s="16">
        <f t="shared" si="524"/>
        <v>0</v>
      </c>
      <c r="AR614" s="16">
        <f t="shared" si="525"/>
        <v>0</v>
      </c>
      <c r="AS614" s="15">
        <f t="shared" si="500"/>
        <v>0</v>
      </c>
      <c r="AT614" s="24">
        <f t="shared" si="501"/>
        <v>0</v>
      </c>
      <c r="AU614" s="15">
        <f t="shared" si="526"/>
        <v>0</v>
      </c>
      <c r="AV614" s="22">
        <f>return!Q598</f>
        <v>-3.1645981364624154E-3</v>
      </c>
      <c r="AW614" s="7">
        <f t="shared" si="502"/>
        <v>1.6337581733448687</v>
      </c>
      <c r="AX614" s="7"/>
      <c r="AY614">
        <f t="shared" si="527"/>
        <v>0</v>
      </c>
      <c r="AZ614">
        <f t="shared" si="503"/>
        <v>0</v>
      </c>
      <c r="BA614">
        <f t="shared" si="504"/>
        <v>0</v>
      </c>
      <c r="BB614">
        <f t="shared" si="528"/>
        <v>0</v>
      </c>
      <c r="BD614">
        <f t="shared" si="505"/>
        <v>49</v>
      </c>
      <c r="BE614">
        <f t="shared" si="506"/>
        <v>5</v>
      </c>
      <c r="BF614">
        <f t="shared" si="529"/>
        <v>4.3192994992879985E-4</v>
      </c>
      <c r="BG614">
        <f>VLOOKUP(MIN(120,BH614),mortality!$B$4:$H$106,saving_model!BE614+2,FALSE)</f>
        <v>5.1708639202584549E-3</v>
      </c>
      <c r="BH614">
        <f t="shared" si="507"/>
        <v>69</v>
      </c>
      <c r="BI614" s="8">
        <f t="shared" si="530"/>
        <v>1.6821425527395739E-3</v>
      </c>
      <c r="BJ614" s="6">
        <f>VLOOKUP(saving_model!BD614,lapse!$B$4:$C$134,2,FALSE)</f>
        <v>0.02</v>
      </c>
      <c r="BL614">
        <f>discount_curve!K599</f>
        <v>0.56500334166843036</v>
      </c>
    </row>
    <row r="615" spans="1:64" x14ac:dyDescent="0.55000000000000004">
      <c r="A615">
        <f t="shared" si="531"/>
        <v>593</v>
      </c>
      <c r="B615" s="16">
        <f t="shared" ca="1" si="508"/>
        <v>0</v>
      </c>
      <c r="C615" s="16">
        <f t="shared" si="484"/>
        <v>0</v>
      </c>
      <c r="D615">
        <f t="shared" si="509"/>
        <v>0</v>
      </c>
      <c r="E615">
        <f t="shared" ca="1" si="510"/>
        <v>0</v>
      </c>
      <c r="F615" s="19">
        <f t="shared" si="511"/>
        <v>0</v>
      </c>
      <c r="G615">
        <f t="shared" si="485"/>
        <v>0</v>
      </c>
      <c r="H615">
        <f t="shared" si="486"/>
        <v>0</v>
      </c>
      <c r="I615" s="16">
        <f t="shared" si="512"/>
        <v>0</v>
      </c>
      <c r="J615" s="19">
        <f t="shared" si="513"/>
        <v>0</v>
      </c>
      <c r="K615" s="19"/>
      <c r="L615" s="16">
        <f t="shared" si="487"/>
        <v>0</v>
      </c>
      <c r="M615" s="16">
        <f t="shared" ca="1" si="488"/>
        <v>0</v>
      </c>
      <c r="N615" s="16">
        <f t="shared" si="489"/>
        <v>0</v>
      </c>
      <c r="O615" s="16">
        <f t="shared" si="482"/>
        <v>0</v>
      </c>
      <c r="P615" s="16">
        <f t="shared" si="483"/>
        <v>0</v>
      </c>
      <c r="Q615" s="16">
        <f t="shared" ca="1" si="490"/>
        <v>0</v>
      </c>
      <c r="R615">
        <f t="shared" si="491"/>
        <v>0</v>
      </c>
      <c r="S615" s="16">
        <f t="shared" si="492"/>
        <v>0</v>
      </c>
      <c r="T615" s="21">
        <f t="shared" si="493"/>
        <v>0</v>
      </c>
      <c r="U615" s="16">
        <f t="shared" ca="1" si="494"/>
        <v>0</v>
      </c>
      <c r="V615" s="21">
        <f t="shared" ca="1" si="495"/>
        <v>0</v>
      </c>
      <c r="W615" s="16"/>
      <c r="X615" s="16">
        <f t="shared" si="514"/>
        <v>0</v>
      </c>
      <c r="Y615" s="16">
        <f t="shared" si="481"/>
        <v>0</v>
      </c>
      <c r="Z615" s="19">
        <f t="shared" si="496"/>
        <v>0</v>
      </c>
      <c r="AA615" s="15">
        <f t="shared" si="515"/>
        <v>0</v>
      </c>
      <c r="AB615" s="15">
        <f t="shared" si="516"/>
        <v>0</v>
      </c>
      <c r="AC615" s="15">
        <f t="shared" si="517"/>
        <v>0</v>
      </c>
      <c r="AD615" s="15">
        <f t="shared" si="518"/>
        <v>0</v>
      </c>
      <c r="AE615" s="15">
        <f t="shared" si="519"/>
        <v>0</v>
      </c>
      <c r="AF615" s="19">
        <f t="shared" si="520"/>
        <v>0</v>
      </c>
      <c r="AG615" s="20">
        <f t="shared" si="521"/>
        <v>0</v>
      </c>
      <c r="AH615" s="20"/>
      <c r="AI615" s="16">
        <f t="shared" si="497"/>
        <v>0</v>
      </c>
      <c r="AJ615" s="16">
        <f t="shared" si="533"/>
        <v>0</v>
      </c>
      <c r="AK615" s="16">
        <f t="shared" si="522"/>
        <v>0</v>
      </c>
      <c r="AL615" s="16">
        <f t="shared" ca="1" si="523"/>
        <v>0</v>
      </c>
      <c r="AM615" s="17">
        <f ca="1">IF($F$13,OFFSET(product_specs!$I$5,MIN(10,saving_model!BD615),saving_model!$F$15),0)</f>
        <v>0</v>
      </c>
      <c r="AN615" s="16">
        <f t="shared" si="498"/>
        <v>0</v>
      </c>
      <c r="AO615" s="16">
        <f t="shared" si="532"/>
        <v>0</v>
      </c>
      <c r="AP615" s="16">
        <f t="shared" si="499"/>
        <v>0</v>
      </c>
      <c r="AQ615" s="16">
        <f t="shared" si="524"/>
        <v>0</v>
      </c>
      <c r="AR615" s="16">
        <f t="shared" si="525"/>
        <v>0</v>
      </c>
      <c r="AS615" s="15">
        <f t="shared" si="500"/>
        <v>0</v>
      </c>
      <c r="AT615" s="24">
        <f t="shared" si="501"/>
        <v>0</v>
      </c>
      <c r="AU615" s="15">
        <f t="shared" si="526"/>
        <v>0</v>
      </c>
      <c r="AV615" s="22">
        <f>return!Q599</f>
        <v>4.7147878594999693E-3</v>
      </c>
      <c r="AW615" s="7">
        <f t="shared" si="502"/>
        <v>1.6351134380192829</v>
      </c>
      <c r="AX615" s="7"/>
      <c r="AY615">
        <f t="shared" si="527"/>
        <v>0</v>
      </c>
      <c r="AZ615">
        <f t="shared" si="503"/>
        <v>0</v>
      </c>
      <c r="BA615">
        <f t="shared" si="504"/>
        <v>0</v>
      </c>
      <c r="BB615">
        <f t="shared" si="528"/>
        <v>0</v>
      </c>
      <c r="BD615">
        <f t="shared" si="505"/>
        <v>49</v>
      </c>
      <c r="BE615">
        <f t="shared" si="506"/>
        <v>5</v>
      </c>
      <c r="BF615">
        <f t="shared" si="529"/>
        <v>4.3192994992879985E-4</v>
      </c>
      <c r="BG615">
        <f>VLOOKUP(MIN(120,BH615),mortality!$B$4:$H$106,saving_model!BE615+2,FALSE)</f>
        <v>5.1708639202584549E-3</v>
      </c>
      <c r="BH615">
        <f t="shared" si="507"/>
        <v>69</v>
      </c>
      <c r="BI615" s="8">
        <f t="shared" si="530"/>
        <v>1.6821425527395739E-3</v>
      </c>
      <c r="BJ615" s="6">
        <f>VLOOKUP(saving_model!BD615,lapse!$B$4:$C$134,2,FALSE)</f>
        <v>0.02</v>
      </c>
      <c r="BL615">
        <f>discount_curve!K600</f>
        <v>0.56445871621919586</v>
      </c>
    </row>
    <row r="616" spans="1:64" x14ac:dyDescent="0.55000000000000004">
      <c r="A616">
        <f t="shared" si="531"/>
        <v>594</v>
      </c>
      <c r="B616" s="16">
        <f t="shared" ca="1" si="508"/>
        <v>0</v>
      </c>
      <c r="C616" s="16">
        <f t="shared" si="484"/>
        <v>0</v>
      </c>
      <c r="D616">
        <f t="shared" si="509"/>
        <v>0</v>
      </c>
      <c r="E616">
        <f t="shared" ca="1" si="510"/>
        <v>0</v>
      </c>
      <c r="F616" s="19">
        <f t="shared" si="511"/>
        <v>0</v>
      </c>
      <c r="G616">
        <f t="shared" si="485"/>
        <v>0</v>
      </c>
      <c r="H616">
        <f t="shared" si="486"/>
        <v>0</v>
      </c>
      <c r="I616" s="16">
        <f t="shared" si="512"/>
        <v>0</v>
      </c>
      <c r="J616" s="19">
        <f t="shared" si="513"/>
        <v>0</v>
      </c>
      <c r="K616" s="19"/>
      <c r="L616" s="16">
        <f t="shared" si="487"/>
        <v>0</v>
      </c>
      <c r="M616" s="16">
        <f t="shared" ca="1" si="488"/>
        <v>0</v>
      </c>
      <c r="N616" s="16">
        <f t="shared" si="489"/>
        <v>0</v>
      </c>
      <c r="O616" s="16">
        <f t="shared" si="482"/>
        <v>0</v>
      </c>
      <c r="P616" s="16">
        <f t="shared" si="483"/>
        <v>0</v>
      </c>
      <c r="Q616" s="16">
        <f t="shared" ca="1" si="490"/>
        <v>0</v>
      </c>
      <c r="R616">
        <f t="shared" si="491"/>
        <v>0</v>
      </c>
      <c r="S616" s="16">
        <f t="shared" si="492"/>
        <v>0</v>
      </c>
      <c r="T616" s="21">
        <f t="shared" si="493"/>
        <v>0</v>
      </c>
      <c r="U616" s="16">
        <f t="shared" ca="1" si="494"/>
        <v>0</v>
      </c>
      <c r="V616" s="21">
        <f t="shared" ca="1" si="495"/>
        <v>0</v>
      </c>
      <c r="W616" s="16"/>
      <c r="X616" s="16">
        <f t="shared" si="514"/>
        <v>0</v>
      </c>
      <c r="Y616" s="16">
        <f t="shared" si="481"/>
        <v>0</v>
      </c>
      <c r="Z616" s="19">
        <f t="shared" si="496"/>
        <v>0</v>
      </c>
      <c r="AA616" s="15">
        <f t="shared" si="515"/>
        <v>0</v>
      </c>
      <c r="AB616" s="15">
        <f t="shared" si="516"/>
        <v>0</v>
      </c>
      <c r="AC616" s="15">
        <f t="shared" si="517"/>
        <v>0</v>
      </c>
      <c r="AD616" s="15">
        <f t="shared" si="518"/>
        <v>0</v>
      </c>
      <c r="AE616" s="15">
        <f t="shared" si="519"/>
        <v>0</v>
      </c>
      <c r="AF616" s="19">
        <f t="shared" si="520"/>
        <v>0</v>
      </c>
      <c r="AG616" s="20">
        <f t="shared" si="521"/>
        <v>0</v>
      </c>
      <c r="AH616" s="20"/>
      <c r="AI616" s="16">
        <f t="shared" si="497"/>
        <v>0</v>
      </c>
      <c r="AJ616" s="16">
        <f t="shared" si="533"/>
        <v>0</v>
      </c>
      <c r="AK616" s="16">
        <f t="shared" si="522"/>
        <v>0</v>
      </c>
      <c r="AL616" s="16">
        <f t="shared" ca="1" si="523"/>
        <v>0</v>
      </c>
      <c r="AM616" s="17">
        <f ca="1">IF($F$13,OFFSET(product_specs!$I$5,MIN(10,saving_model!BD616),saving_model!$F$15),0)</f>
        <v>0</v>
      </c>
      <c r="AN616" s="16">
        <f t="shared" si="498"/>
        <v>0</v>
      </c>
      <c r="AO616" s="16">
        <f t="shared" si="532"/>
        <v>0</v>
      </c>
      <c r="AP616" s="16">
        <f t="shared" si="499"/>
        <v>0</v>
      </c>
      <c r="AQ616" s="16">
        <f t="shared" si="524"/>
        <v>0</v>
      </c>
      <c r="AR616" s="16">
        <f t="shared" si="525"/>
        <v>0</v>
      </c>
      <c r="AS616" s="15">
        <f t="shared" si="500"/>
        <v>0</v>
      </c>
      <c r="AT616" s="24">
        <f t="shared" si="501"/>
        <v>0</v>
      </c>
      <c r="AU616" s="15">
        <f t="shared" si="526"/>
        <v>0</v>
      </c>
      <c r="AV616" s="22">
        <f>return!Q600</f>
        <v>1.0608839146143634E-2</v>
      </c>
      <c r="AW616" s="7">
        <f t="shared" si="502"/>
        <v>1.6364698269373994</v>
      </c>
      <c r="AX616" s="7"/>
      <c r="AY616">
        <f t="shared" si="527"/>
        <v>0</v>
      </c>
      <c r="AZ616">
        <f t="shared" si="503"/>
        <v>0</v>
      </c>
      <c r="BA616">
        <f t="shared" si="504"/>
        <v>0</v>
      </c>
      <c r="BB616">
        <f t="shared" si="528"/>
        <v>0</v>
      </c>
      <c r="BD616">
        <f t="shared" si="505"/>
        <v>49</v>
      </c>
      <c r="BE616">
        <f t="shared" si="506"/>
        <v>5</v>
      </c>
      <c r="BF616">
        <f t="shared" si="529"/>
        <v>4.3192994992879985E-4</v>
      </c>
      <c r="BG616">
        <f>VLOOKUP(MIN(120,BH616),mortality!$B$4:$H$106,saving_model!BE616+2,FALSE)</f>
        <v>5.1708639202584549E-3</v>
      </c>
      <c r="BH616">
        <f t="shared" si="507"/>
        <v>69</v>
      </c>
      <c r="BI616" s="8">
        <f t="shared" si="530"/>
        <v>1.6821425527395739E-3</v>
      </c>
      <c r="BJ616" s="6">
        <f>VLOOKUP(saving_model!BD616,lapse!$B$4:$C$134,2,FALSE)</f>
        <v>0.02</v>
      </c>
      <c r="BL616">
        <f>discount_curve!K601</f>
        <v>0.56391461575248458</v>
      </c>
    </row>
    <row r="617" spans="1:64" x14ac:dyDescent="0.55000000000000004">
      <c r="A617">
        <f t="shared" si="531"/>
        <v>595</v>
      </c>
      <c r="B617" s="16">
        <f t="shared" ca="1" si="508"/>
        <v>0</v>
      </c>
      <c r="C617" s="16">
        <f t="shared" si="484"/>
        <v>0</v>
      </c>
      <c r="D617">
        <f t="shared" si="509"/>
        <v>0</v>
      </c>
      <c r="E617">
        <f t="shared" ca="1" si="510"/>
        <v>0</v>
      </c>
      <c r="F617" s="19">
        <f t="shared" si="511"/>
        <v>0</v>
      </c>
      <c r="G617">
        <f t="shared" si="485"/>
        <v>0</v>
      </c>
      <c r="H617">
        <f t="shared" si="486"/>
        <v>0</v>
      </c>
      <c r="I617" s="16">
        <f t="shared" si="512"/>
        <v>0</v>
      </c>
      <c r="J617" s="19">
        <f t="shared" si="513"/>
        <v>0</v>
      </c>
      <c r="K617" s="19"/>
      <c r="L617" s="16">
        <f t="shared" si="487"/>
        <v>0</v>
      </c>
      <c r="M617" s="16">
        <f t="shared" ca="1" si="488"/>
        <v>0</v>
      </c>
      <c r="N617" s="16">
        <f t="shared" si="489"/>
        <v>0</v>
      </c>
      <c r="O617" s="16">
        <f t="shared" si="482"/>
        <v>0</v>
      </c>
      <c r="P617" s="16">
        <f t="shared" si="483"/>
        <v>0</v>
      </c>
      <c r="Q617" s="16">
        <f t="shared" ca="1" si="490"/>
        <v>0</v>
      </c>
      <c r="R617">
        <f t="shared" si="491"/>
        <v>0</v>
      </c>
      <c r="S617" s="16">
        <f t="shared" si="492"/>
        <v>0</v>
      </c>
      <c r="T617" s="21">
        <f t="shared" si="493"/>
        <v>0</v>
      </c>
      <c r="U617" s="16">
        <f t="shared" ca="1" si="494"/>
        <v>0</v>
      </c>
      <c r="V617" s="21">
        <f t="shared" ca="1" si="495"/>
        <v>0</v>
      </c>
      <c r="W617" s="16"/>
      <c r="X617" s="16">
        <f t="shared" si="514"/>
        <v>0</v>
      </c>
      <c r="Y617" s="16">
        <f t="shared" si="481"/>
        <v>0</v>
      </c>
      <c r="Z617" s="19">
        <f t="shared" si="496"/>
        <v>0</v>
      </c>
      <c r="AA617" s="15">
        <f t="shared" si="515"/>
        <v>0</v>
      </c>
      <c r="AB617" s="15">
        <f t="shared" si="516"/>
        <v>0</v>
      </c>
      <c r="AC617" s="15">
        <f t="shared" si="517"/>
        <v>0</v>
      </c>
      <c r="AD617" s="15">
        <f t="shared" si="518"/>
        <v>0</v>
      </c>
      <c r="AE617" s="15">
        <f t="shared" si="519"/>
        <v>0</v>
      </c>
      <c r="AF617" s="19">
        <f t="shared" si="520"/>
        <v>0</v>
      </c>
      <c r="AG617" s="20">
        <f t="shared" si="521"/>
        <v>0</v>
      </c>
      <c r="AH617" s="20"/>
      <c r="AI617" s="16">
        <f t="shared" si="497"/>
        <v>0</v>
      </c>
      <c r="AJ617" s="16">
        <f t="shared" si="533"/>
        <v>0</v>
      </c>
      <c r="AK617" s="16">
        <f t="shared" si="522"/>
        <v>0</v>
      </c>
      <c r="AL617" s="16">
        <f t="shared" ca="1" si="523"/>
        <v>0</v>
      </c>
      <c r="AM617" s="17">
        <f ca="1">IF($F$13,OFFSET(product_specs!$I$5,MIN(10,saving_model!BD617),saving_model!$F$15),0)</f>
        <v>0</v>
      </c>
      <c r="AN617" s="16">
        <f t="shared" si="498"/>
        <v>0</v>
      </c>
      <c r="AO617" s="16">
        <f t="shared" si="532"/>
        <v>0</v>
      </c>
      <c r="AP617" s="16">
        <f t="shared" si="499"/>
        <v>0</v>
      </c>
      <c r="AQ617" s="16">
        <f t="shared" si="524"/>
        <v>0</v>
      </c>
      <c r="AR617" s="16">
        <f t="shared" si="525"/>
        <v>0</v>
      </c>
      <c r="AS617" s="15">
        <f t="shared" si="500"/>
        <v>0</v>
      </c>
      <c r="AT617" s="24">
        <f t="shared" si="501"/>
        <v>0</v>
      </c>
      <c r="AU617" s="15">
        <f t="shared" si="526"/>
        <v>0</v>
      </c>
      <c r="AV617" s="22">
        <f>return!Q601</f>
        <v>-1.4181382308708801E-2</v>
      </c>
      <c r="AW617" s="7">
        <f t="shared" si="502"/>
        <v>1.6378273410318214</v>
      </c>
      <c r="AX617" s="7"/>
      <c r="AY617">
        <f t="shared" si="527"/>
        <v>0</v>
      </c>
      <c r="AZ617">
        <f t="shared" si="503"/>
        <v>0</v>
      </c>
      <c r="BA617">
        <f t="shared" si="504"/>
        <v>0</v>
      </c>
      <c r="BB617">
        <f t="shared" si="528"/>
        <v>0</v>
      </c>
      <c r="BD617">
        <f t="shared" si="505"/>
        <v>49</v>
      </c>
      <c r="BE617">
        <f t="shared" si="506"/>
        <v>5</v>
      </c>
      <c r="BF617">
        <f t="shared" si="529"/>
        <v>4.3192994992879985E-4</v>
      </c>
      <c r="BG617">
        <f>VLOOKUP(MIN(120,BH617),mortality!$B$4:$H$106,saving_model!BE617+2,FALSE)</f>
        <v>5.1708639202584549E-3</v>
      </c>
      <c r="BH617">
        <f t="shared" si="507"/>
        <v>69</v>
      </c>
      <c r="BI617" s="8">
        <f t="shared" si="530"/>
        <v>1.6821425527395739E-3</v>
      </c>
      <c r="BJ617" s="6">
        <f>VLOOKUP(saving_model!BD617,lapse!$B$4:$C$134,2,FALSE)</f>
        <v>0.02</v>
      </c>
      <c r="BL617">
        <f>discount_curve!K602</f>
        <v>0.56337103976224856</v>
      </c>
    </row>
    <row r="618" spans="1:64" x14ac:dyDescent="0.55000000000000004">
      <c r="A618">
        <f t="shared" si="531"/>
        <v>596</v>
      </c>
      <c r="B618" s="16">
        <f t="shared" ca="1" si="508"/>
        <v>0</v>
      </c>
      <c r="C618" s="16">
        <f t="shared" si="484"/>
        <v>0</v>
      </c>
      <c r="D618">
        <f t="shared" si="509"/>
        <v>0</v>
      </c>
      <c r="E618">
        <f t="shared" ca="1" si="510"/>
        <v>0</v>
      </c>
      <c r="F618" s="19">
        <f t="shared" si="511"/>
        <v>0</v>
      </c>
      <c r="G618">
        <f t="shared" si="485"/>
        <v>0</v>
      </c>
      <c r="H618">
        <f t="shared" si="486"/>
        <v>0</v>
      </c>
      <c r="I618" s="16">
        <f t="shared" si="512"/>
        <v>0</v>
      </c>
      <c r="J618" s="19">
        <f t="shared" si="513"/>
        <v>0</v>
      </c>
      <c r="K618" s="19"/>
      <c r="L618" s="16">
        <f t="shared" si="487"/>
        <v>0</v>
      </c>
      <c r="M618" s="16">
        <f t="shared" ca="1" si="488"/>
        <v>0</v>
      </c>
      <c r="N618" s="16">
        <f t="shared" si="489"/>
        <v>0</v>
      </c>
      <c r="O618" s="16">
        <f t="shared" si="482"/>
        <v>0</v>
      </c>
      <c r="P618" s="16">
        <f t="shared" si="483"/>
        <v>0</v>
      </c>
      <c r="Q618" s="16">
        <f t="shared" ca="1" si="490"/>
        <v>0</v>
      </c>
      <c r="R618">
        <f t="shared" si="491"/>
        <v>0</v>
      </c>
      <c r="S618" s="16">
        <f t="shared" si="492"/>
        <v>0</v>
      </c>
      <c r="T618" s="21">
        <f t="shared" si="493"/>
        <v>0</v>
      </c>
      <c r="U618" s="16">
        <f t="shared" ca="1" si="494"/>
        <v>0</v>
      </c>
      <c r="V618" s="21">
        <f t="shared" ca="1" si="495"/>
        <v>0</v>
      </c>
      <c r="W618" s="16"/>
      <c r="X618" s="16">
        <f t="shared" si="514"/>
        <v>0</v>
      </c>
      <c r="Y618" s="16">
        <f t="shared" si="481"/>
        <v>0</v>
      </c>
      <c r="Z618" s="19">
        <f t="shared" si="496"/>
        <v>0</v>
      </c>
      <c r="AA618" s="15">
        <f t="shared" si="515"/>
        <v>0</v>
      </c>
      <c r="AB618" s="15">
        <f t="shared" si="516"/>
        <v>0</v>
      </c>
      <c r="AC618" s="15">
        <f t="shared" si="517"/>
        <v>0</v>
      </c>
      <c r="AD618" s="15">
        <f t="shared" si="518"/>
        <v>0</v>
      </c>
      <c r="AE618" s="15">
        <f t="shared" si="519"/>
        <v>0</v>
      </c>
      <c r="AF618" s="19">
        <f t="shared" si="520"/>
        <v>0</v>
      </c>
      <c r="AG618" s="20">
        <f t="shared" si="521"/>
        <v>0</v>
      </c>
      <c r="AH618" s="20"/>
      <c r="AI618" s="16">
        <f t="shared" si="497"/>
        <v>0</v>
      </c>
      <c r="AJ618" s="16">
        <f t="shared" si="533"/>
        <v>0</v>
      </c>
      <c r="AK618" s="16">
        <f t="shared" si="522"/>
        <v>0</v>
      </c>
      <c r="AL618" s="16">
        <f t="shared" ca="1" si="523"/>
        <v>0</v>
      </c>
      <c r="AM618" s="17">
        <f ca="1">IF($F$13,OFFSET(product_specs!$I$5,MIN(10,saving_model!BD618),saving_model!$F$15),0)</f>
        <v>0</v>
      </c>
      <c r="AN618" s="16">
        <f t="shared" si="498"/>
        <v>0</v>
      </c>
      <c r="AO618" s="16">
        <f t="shared" si="532"/>
        <v>0</v>
      </c>
      <c r="AP618" s="16">
        <f t="shared" si="499"/>
        <v>0</v>
      </c>
      <c r="AQ618" s="16">
        <f t="shared" si="524"/>
        <v>0</v>
      </c>
      <c r="AR618" s="16">
        <f t="shared" si="525"/>
        <v>0</v>
      </c>
      <c r="AS618" s="15">
        <f t="shared" si="500"/>
        <v>0</v>
      </c>
      <c r="AT618" s="24">
        <f t="shared" si="501"/>
        <v>0</v>
      </c>
      <c r="AU618" s="15">
        <f t="shared" si="526"/>
        <v>0</v>
      </c>
      <c r="AV618" s="22">
        <f>return!Q602</f>
        <v>-8.1996142888534074E-3</v>
      </c>
      <c r="AW618" s="7">
        <f t="shared" si="502"/>
        <v>1.6391859812359255</v>
      </c>
      <c r="AX618" s="7"/>
      <c r="AY618">
        <f t="shared" si="527"/>
        <v>0</v>
      </c>
      <c r="AZ618">
        <f t="shared" si="503"/>
        <v>0</v>
      </c>
      <c r="BA618">
        <f t="shared" si="504"/>
        <v>0</v>
      </c>
      <c r="BB618">
        <f t="shared" si="528"/>
        <v>0</v>
      </c>
      <c r="BD618">
        <f t="shared" si="505"/>
        <v>49</v>
      </c>
      <c r="BE618">
        <f t="shared" si="506"/>
        <v>5</v>
      </c>
      <c r="BF618">
        <f t="shared" si="529"/>
        <v>4.3192994992879985E-4</v>
      </c>
      <c r="BG618">
        <f>VLOOKUP(MIN(120,BH618),mortality!$B$4:$H$106,saving_model!BE618+2,FALSE)</f>
        <v>5.1708639202584549E-3</v>
      </c>
      <c r="BH618">
        <f t="shared" si="507"/>
        <v>69</v>
      </c>
      <c r="BI618" s="8">
        <f t="shared" si="530"/>
        <v>1.6821425527395739E-3</v>
      </c>
      <c r="BJ618" s="6">
        <f>VLOOKUP(saving_model!BD618,lapse!$B$4:$C$134,2,FALSE)</f>
        <v>0.02</v>
      </c>
      <c r="BL618">
        <f>discount_curve!K603</f>
        <v>0.5628279877429273</v>
      </c>
    </row>
    <row r="619" spans="1:64" x14ac:dyDescent="0.55000000000000004">
      <c r="A619">
        <f t="shared" si="531"/>
        <v>597</v>
      </c>
      <c r="B619" s="16">
        <f t="shared" ca="1" si="508"/>
        <v>0</v>
      </c>
      <c r="C619" s="16">
        <f t="shared" si="484"/>
        <v>0</v>
      </c>
      <c r="D619">
        <f t="shared" si="509"/>
        <v>0</v>
      </c>
      <c r="E619">
        <f t="shared" ca="1" si="510"/>
        <v>0</v>
      </c>
      <c r="F619" s="19">
        <f t="shared" si="511"/>
        <v>0</v>
      </c>
      <c r="G619">
        <f t="shared" si="485"/>
        <v>0</v>
      </c>
      <c r="H619">
        <f t="shared" si="486"/>
        <v>0</v>
      </c>
      <c r="I619" s="16">
        <f t="shared" si="512"/>
        <v>0</v>
      </c>
      <c r="J619" s="19">
        <f t="shared" si="513"/>
        <v>0</v>
      </c>
      <c r="K619" s="19"/>
      <c r="L619" s="16">
        <f t="shared" si="487"/>
        <v>0</v>
      </c>
      <c r="M619" s="16">
        <f t="shared" ca="1" si="488"/>
        <v>0</v>
      </c>
      <c r="N619" s="16">
        <f t="shared" si="489"/>
        <v>0</v>
      </c>
      <c r="O619" s="16">
        <f t="shared" si="482"/>
        <v>0</v>
      </c>
      <c r="P619" s="16">
        <f t="shared" si="483"/>
        <v>0</v>
      </c>
      <c r="Q619" s="16">
        <f t="shared" ca="1" si="490"/>
        <v>0</v>
      </c>
      <c r="R619">
        <f t="shared" si="491"/>
        <v>0</v>
      </c>
      <c r="S619" s="16">
        <f t="shared" si="492"/>
        <v>0</v>
      </c>
      <c r="T619" s="21">
        <f t="shared" si="493"/>
        <v>0</v>
      </c>
      <c r="U619" s="16">
        <f t="shared" ca="1" si="494"/>
        <v>0</v>
      </c>
      <c r="V619" s="21">
        <f t="shared" ca="1" si="495"/>
        <v>0</v>
      </c>
      <c r="W619" s="16"/>
      <c r="X619" s="16">
        <f t="shared" si="514"/>
        <v>0</v>
      </c>
      <c r="Y619" s="16">
        <f t="shared" si="481"/>
        <v>0</v>
      </c>
      <c r="Z619" s="19">
        <f t="shared" si="496"/>
        <v>0</v>
      </c>
      <c r="AA619" s="15">
        <f t="shared" si="515"/>
        <v>0</v>
      </c>
      <c r="AB619" s="15">
        <f t="shared" si="516"/>
        <v>0</v>
      </c>
      <c r="AC619" s="15">
        <f t="shared" si="517"/>
        <v>0</v>
      </c>
      <c r="AD619" s="15">
        <f t="shared" si="518"/>
        <v>0</v>
      </c>
      <c r="AE619" s="15">
        <f t="shared" si="519"/>
        <v>0</v>
      </c>
      <c r="AF619" s="19">
        <f t="shared" si="520"/>
        <v>0</v>
      </c>
      <c r="AG619" s="20">
        <f t="shared" si="521"/>
        <v>0</v>
      </c>
      <c r="AH619" s="20"/>
      <c r="AI619" s="16">
        <f t="shared" si="497"/>
        <v>0</v>
      </c>
      <c r="AJ619" s="16">
        <f t="shared" si="533"/>
        <v>0</v>
      </c>
      <c r="AK619" s="16">
        <f t="shared" si="522"/>
        <v>0</v>
      </c>
      <c r="AL619" s="16">
        <f t="shared" ca="1" si="523"/>
        <v>0</v>
      </c>
      <c r="AM619" s="17">
        <f ca="1">IF($F$13,OFFSET(product_specs!$I$5,MIN(10,saving_model!BD619),saving_model!$F$15),0)</f>
        <v>0</v>
      </c>
      <c r="AN619" s="16">
        <f t="shared" si="498"/>
        <v>0</v>
      </c>
      <c r="AO619" s="16">
        <f t="shared" si="532"/>
        <v>0</v>
      </c>
      <c r="AP619" s="16">
        <f t="shared" si="499"/>
        <v>0</v>
      </c>
      <c r="AQ619" s="16">
        <f t="shared" si="524"/>
        <v>0</v>
      </c>
      <c r="AR619" s="16">
        <f t="shared" si="525"/>
        <v>0</v>
      </c>
      <c r="AS619" s="15">
        <f t="shared" si="500"/>
        <v>0</v>
      </c>
      <c r="AT619" s="24">
        <f t="shared" si="501"/>
        <v>0</v>
      </c>
      <c r="AU619" s="15">
        <f t="shared" si="526"/>
        <v>0</v>
      </c>
      <c r="AV619" s="22">
        <f>return!Q603</f>
        <v>2.3345167488675322E-3</v>
      </c>
      <c r="AW619" s="7">
        <f t="shared" si="502"/>
        <v>1.6405457484838626</v>
      </c>
      <c r="AX619" s="7"/>
      <c r="AY619">
        <f t="shared" si="527"/>
        <v>0</v>
      </c>
      <c r="AZ619">
        <f t="shared" si="503"/>
        <v>0</v>
      </c>
      <c r="BA619">
        <f t="shared" si="504"/>
        <v>0</v>
      </c>
      <c r="BB619">
        <f t="shared" si="528"/>
        <v>0</v>
      </c>
      <c r="BD619">
        <f t="shared" si="505"/>
        <v>49</v>
      </c>
      <c r="BE619">
        <f t="shared" si="506"/>
        <v>5</v>
      </c>
      <c r="BF619">
        <f t="shared" si="529"/>
        <v>4.3192994992879985E-4</v>
      </c>
      <c r="BG619">
        <f>VLOOKUP(MIN(120,BH619),mortality!$B$4:$H$106,saving_model!BE619+2,FALSE)</f>
        <v>5.1708639202584549E-3</v>
      </c>
      <c r="BH619">
        <f t="shared" si="507"/>
        <v>69</v>
      </c>
      <c r="BI619" s="8">
        <f t="shared" si="530"/>
        <v>1.6821425527395739E-3</v>
      </c>
      <c r="BJ619" s="6">
        <f>VLOOKUP(saving_model!BD619,lapse!$B$4:$C$134,2,FALSE)</f>
        <v>0.02</v>
      </c>
      <c r="BL619">
        <f>discount_curve!K604</f>
        <v>0.56228545918944817</v>
      </c>
    </row>
    <row r="620" spans="1:64" x14ac:dyDescent="0.55000000000000004">
      <c r="A620">
        <f t="shared" si="531"/>
        <v>598</v>
      </c>
      <c r="B620" s="16">
        <f t="shared" ca="1" si="508"/>
        <v>0</v>
      </c>
      <c r="C620" s="16">
        <f t="shared" si="484"/>
        <v>0</v>
      </c>
      <c r="D620">
        <f t="shared" si="509"/>
        <v>0</v>
      </c>
      <c r="E620">
        <f t="shared" ca="1" si="510"/>
        <v>0</v>
      </c>
      <c r="F620" s="19">
        <f t="shared" si="511"/>
        <v>0</v>
      </c>
      <c r="G620">
        <f t="shared" si="485"/>
        <v>0</v>
      </c>
      <c r="H620">
        <f t="shared" si="486"/>
        <v>0</v>
      </c>
      <c r="I620" s="16">
        <f t="shared" si="512"/>
        <v>0</v>
      </c>
      <c r="J620" s="19">
        <f t="shared" si="513"/>
        <v>0</v>
      </c>
      <c r="K620" s="19"/>
      <c r="L620" s="16">
        <f t="shared" si="487"/>
        <v>0</v>
      </c>
      <c r="M620" s="16">
        <f t="shared" ca="1" si="488"/>
        <v>0</v>
      </c>
      <c r="N620" s="16">
        <f t="shared" si="489"/>
        <v>0</v>
      </c>
      <c r="O620" s="16">
        <f t="shared" si="482"/>
        <v>0</v>
      </c>
      <c r="P620" s="16">
        <f t="shared" si="483"/>
        <v>0</v>
      </c>
      <c r="Q620" s="16">
        <f t="shared" ca="1" si="490"/>
        <v>0</v>
      </c>
      <c r="R620">
        <f t="shared" si="491"/>
        <v>0</v>
      </c>
      <c r="S620" s="16">
        <f t="shared" si="492"/>
        <v>0</v>
      </c>
      <c r="T620" s="21">
        <f t="shared" si="493"/>
        <v>0</v>
      </c>
      <c r="U620" s="16">
        <f t="shared" ca="1" si="494"/>
        <v>0</v>
      </c>
      <c r="V620" s="21">
        <f t="shared" ca="1" si="495"/>
        <v>0</v>
      </c>
      <c r="W620" s="16"/>
      <c r="X620" s="16">
        <f t="shared" si="514"/>
        <v>0</v>
      </c>
      <c r="Y620" s="16">
        <f t="shared" si="481"/>
        <v>0</v>
      </c>
      <c r="Z620" s="19">
        <f t="shared" si="496"/>
        <v>0</v>
      </c>
      <c r="AA620" s="15">
        <f t="shared" si="515"/>
        <v>0</v>
      </c>
      <c r="AB620" s="15">
        <f t="shared" si="516"/>
        <v>0</v>
      </c>
      <c r="AC620" s="15">
        <f t="shared" si="517"/>
        <v>0</v>
      </c>
      <c r="AD620" s="15">
        <f t="shared" si="518"/>
        <v>0</v>
      </c>
      <c r="AE620" s="15">
        <f t="shared" si="519"/>
        <v>0</v>
      </c>
      <c r="AF620" s="19">
        <f t="shared" si="520"/>
        <v>0</v>
      </c>
      <c r="AG620" s="20">
        <f t="shared" si="521"/>
        <v>0</v>
      </c>
      <c r="AH620" s="20"/>
      <c r="AI620" s="16">
        <f t="shared" si="497"/>
        <v>0</v>
      </c>
      <c r="AJ620" s="16">
        <f t="shared" si="533"/>
        <v>0</v>
      </c>
      <c r="AK620" s="16">
        <f t="shared" si="522"/>
        <v>0</v>
      </c>
      <c r="AL620" s="16">
        <f t="shared" ca="1" si="523"/>
        <v>0</v>
      </c>
      <c r="AM620" s="17">
        <f ca="1">IF($F$13,OFFSET(product_specs!$I$5,MIN(10,saving_model!BD620),saving_model!$F$15),0)</f>
        <v>0</v>
      </c>
      <c r="AN620" s="16">
        <f t="shared" si="498"/>
        <v>0</v>
      </c>
      <c r="AO620" s="16">
        <f t="shared" si="532"/>
        <v>0</v>
      </c>
      <c r="AP620" s="16">
        <f t="shared" si="499"/>
        <v>0</v>
      </c>
      <c r="AQ620" s="16">
        <f t="shared" si="524"/>
        <v>0</v>
      </c>
      <c r="AR620" s="16">
        <f t="shared" si="525"/>
        <v>0</v>
      </c>
      <c r="AS620" s="15">
        <f t="shared" si="500"/>
        <v>0</v>
      </c>
      <c r="AT620" s="24">
        <f t="shared" si="501"/>
        <v>0</v>
      </c>
      <c r="AU620" s="15">
        <f t="shared" si="526"/>
        <v>0</v>
      </c>
      <c r="AV620" s="22">
        <f>return!Q604</f>
        <v>3.9653006003677049E-3</v>
      </c>
      <c r="AW620" s="7">
        <f t="shared" si="502"/>
        <v>1.6419066437105585</v>
      </c>
      <c r="AX620" s="7"/>
      <c r="AY620">
        <f t="shared" si="527"/>
        <v>0</v>
      </c>
      <c r="AZ620">
        <f t="shared" si="503"/>
        <v>0</v>
      </c>
      <c r="BA620">
        <f t="shared" si="504"/>
        <v>0</v>
      </c>
      <c r="BB620">
        <f t="shared" si="528"/>
        <v>0</v>
      </c>
      <c r="BD620">
        <f t="shared" si="505"/>
        <v>49</v>
      </c>
      <c r="BE620">
        <f t="shared" si="506"/>
        <v>5</v>
      </c>
      <c r="BF620">
        <f t="shared" si="529"/>
        <v>4.3192994992879985E-4</v>
      </c>
      <c r="BG620">
        <f>VLOOKUP(MIN(120,BH620),mortality!$B$4:$H$106,saving_model!BE620+2,FALSE)</f>
        <v>5.1708639202584549E-3</v>
      </c>
      <c r="BH620">
        <f t="shared" si="507"/>
        <v>69</v>
      </c>
      <c r="BI620" s="8">
        <f t="shared" si="530"/>
        <v>1.6821425527395739E-3</v>
      </c>
      <c r="BJ620" s="6">
        <f>VLOOKUP(saving_model!BD620,lapse!$B$4:$C$134,2,FALSE)</f>
        <v>0.02</v>
      </c>
      <c r="BL620">
        <f>discount_curve!K605</f>
        <v>0.56174345359722511</v>
      </c>
    </row>
    <row r="621" spans="1:64" x14ac:dyDescent="0.55000000000000004">
      <c r="A621">
        <f t="shared" si="531"/>
        <v>599</v>
      </c>
      <c r="B621" s="16">
        <f t="shared" ca="1" si="508"/>
        <v>0</v>
      </c>
      <c r="C621" s="16">
        <f t="shared" si="484"/>
        <v>0</v>
      </c>
      <c r="D621">
        <f t="shared" si="509"/>
        <v>0</v>
      </c>
      <c r="E621">
        <f t="shared" ca="1" si="510"/>
        <v>0</v>
      </c>
      <c r="F621" s="19">
        <f t="shared" si="511"/>
        <v>0</v>
      </c>
      <c r="G621">
        <f t="shared" si="485"/>
        <v>0</v>
      </c>
      <c r="H621">
        <f t="shared" si="486"/>
        <v>0</v>
      </c>
      <c r="I621" s="16">
        <f t="shared" si="512"/>
        <v>0</v>
      </c>
      <c r="J621" s="19">
        <f t="shared" si="513"/>
        <v>0</v>
      </c>
      <c r="K621" s="19"/>
      <c r="L621" s="16">
        <f t="shared" si="487"/>
        <v>0</v>
      </c>
      <c r="M621" s="16">
        <f t="shared" ca="1" si="488"/>
        <v>0</v>
      </c>
      <c r="N621" s="16">
        <f t="shared" si="489"/>
        <v>0</v>
      </c>
      <c r="O621" s="16">
        <f t="shared" si="482"/>
        <v>0</v>
      </c>
      <c r="P621" s="16">
        <f t="shared" si="483"/>
        <v>0</v>
      </c>
      <c r="Q621" s="16">
        <f t="shared" ca="1" si="490"/>
        <v>0</v>
      </c>
      <c r="R621">
        <f t="shared" si="491"/>
        <v>0</v>
      </c>
      <c r="S621" s="16">
        <f t="shared" si="492"/>
        <v>0</v>
      </c>
      <c r="T621" s="21">
        <f t="shared" si="493"/>
        <v>0</v>
      </c>
      <c r="U621" s="16">
        <f t="shared" ca="1" si="494"/>
        <v>0</v>
      </c>
      <c r="V621" s="21">
        <f t="shared" ca="1" si="495"/>
        <v>0</v>
      </c>
      <c r="W621" s="16"/>
      <c r="X621" s="16">
        <f t="shared" si="514"/>
        <v>0</v>
      </c>
      <c r="Y621" s="16">
        <f t="shared" si="481"/>
        <v>0</v>
      </c>
      <c r="Z621" s="19">
        <f t="shared" si="496"/>
        <v>0</v>
      </c>
      <c r="AA621" s="15">
        <f t="shared" si="515"/>
        <v>0</v>
      </c>
      <c r="AB621" s="15">
        <f t="shared" si="516"/>
        <v>0</v>
      </c>
      <c r="AC621" s="15">
        <f t="shared" si="517"/>
        <v>0</v>
      </c>
      <c r="AD621" s="15">
        <f t="shared" si="518"/>
        <v>0</v>
      </c>
      <c r="AE621" s="15">
        <f t="shared" si="519"/>
        <v>0</v>
      </c>
      <c r="AF621" s="19">
        <f t="shared" si="520"/>
        <v>0</v>
      </c>
      <c r="AG621" s="20">
        <f t="shared" si="521"/>
        <v>0</v>
      </c>
      <c r="AH621" s="20"/>
      <c r="AI621" s="16">
        <f t="shared" si="497"/>
        <v>0</v>
      </c>
      <c r="AJ621" s="16">
        <f t="shared" si="533"/>
        <v>0</v>
      </c>
      <c r="AK621" s="16">
        <f t="shared" si="522"/>
        <v>0</v>
      </c>
      <c r="AL621" s="16">
        <f t="shared" ca="1" si="523"/>
        <v>0</v>
      </c>
      <c r="AM621" s="17">
        <f ca="1">IF($F$13,OFFSET(product_specs!$I$5,MIN(10,saving_model!BD621),saving_model!$F$15),0)</f>
        <v>0</v>
      </c>
      <c r="AN621" s="16">
        <f t="shared" si="498"/>
        <v>0</v>
      </c>
      <c r="AO621" s="16">
        <f t="shared" si="532"/>
        <v>0</v>
      </c>
      <c r="AP621" s="16">
        <f t="shared" si="499"/>
        <v>0</v>
      </c>
      <c r="AQ621" s="16">
        <f t="shared" si="524"/>
        <v>0</v>
      </c>
      <c r="AR621" s="16">
        <f t="shared" si="525"/>
        <v>0</v>
      </c>
      <c r="AS621" s="15">
        <f t="shared" si="500"/>
        <v>0</v>
      </c>
      <c r="AT621" s="24">
        <f t="shared" si="501"/>
        <v>0</v>
      </c>
      <c r="AU621" s="15">
        <f t="shared" si="526"/>
        <v>0</v>
      </c>
      <c r="AV621" s="22">
        <f>return!Q605</f>
        <v>8.5972366999818028E-3</v>
      </c>
      <c r="AW621" s="7">
        <f t="shared" si="502"/>
        <v>1.6432686678517145</v>
      </c>
      <c r="AX621" s="7"/>
      <c r="AY621">
        <f t="shared" si="527"/>
        <v>0</v>
      </c>
      <c r="AZ621">
        <f t="shared" si="503"/>
        <v>0</v>
      </c>
      <c r="BA621">
        <f t="shared" si="504"/>
        <v>0</v>
      </c>
      <c r="BB621">
        <f t="shared" si="528"/>
        <v>0</v>
      </c>
      <c r="BD621">
        <f t="shared" si="505"/>
        <v>49</v>
      </c>
      <c r="BE621">
        <f t="shared" si="506"/>
        <v>5</v>
      </c>
      <c r="BF621">
        <f t="shared" si="529"/>
        <v>4.3192994992879985E-4</v>
      </c>
      <c r="BG621">
        <f>VLOOKUP(MIN(120,BH621),mortality!$B$4:$H$106,saving_model!BE621+2,FALSE)</f>
        <v>5.1708639202584549E-3</v>
      </c>
      <c r="BH621">
        <f t="shared" si="507"/>
        <v>69</v>
      </c>
      <c r="BI621" s="8">
        <f t="shared" si="530"/>
        <v>1.6821425527395739E-3</v>
      </c>
      <c r="BJ621" s="6">
        <f>VLOOKUP(saving_model!BD621,lapse!$B$4:$C$134,2,FALSE)</f>
        <v>0.02</v>
      </c>
      <c r="BL621">
        <f>discount_curve!K606</f>
        <v>0.56120197046215814</v>
      </c>
    </row>
    <row r="622" spans="1:64" x14ac:dyDescent="0.55000000000000004">
      <c r="A622">
        <f t="shared" si="531"/>
        <v>600</v>
      </c>
      <c r="B622" s="16">
        <f t="shared" ca="1" si="508"/>
        <v>0</v>
      </c>
      <c r="C622" s="16">
        <f t="shared" si="484"/>
        <v>0</v>
      </c>
      <c r="D622">
        <f t="shared" si="509"/>
        <v>0</v>
      </c>
      <c r="E622">
        <f t="shared" ca="1" si="510"/>
        <v>0</v>
      </c>
      <c r="F622" s="19">
        <f t="shared" si="511"/>
        <v>0</v>
      </c>
      <c r="G622">
        <f t="shared" si="485"/>
        <v>0</v>
      </c>
      <c r="H622">
        <f t="shared" si="486"/>
        <v>0</v>
      </c>
      <c r="I622" s="16">
        <f t="shared" si="512"/>
        <v>0</v>
      </c>
      <c r="J622" s="19">
        <f t="shared" si="513"/>
        <v>0</v>
      </c>
      <c r="K622" s="19"/>
      <c r="L622" s="16">
        <f t="shared" si="487"/>
        <v>0</v>
      </c>
      <c r="M622" s="16">
        <f t="shared" ca="1" si="488"/>
        <v>0</v>
      </c>
      <c r="N622" s="16">
        <f t="shared" si="489"/>
        <v>0</v>
      </c>
      <c r="O622" s="16">
        <f t="shared" si="482"/>
        <v>0</v>
      </c>
      <c r="P622" s="16">
        <f t="shared" si="483"/>
        <v>0</v>
      </c>
      <c r="Q622" s="16">
        <f t="shared" ca="1" si="490"/>
        <v>0</v>
      </c>
      <c r="R622">
        <f t="shared" si="491"/>
        <v>0</v>
      </c>
      <c r="S622" s="16">
        <f t="shared" si="492"/>
        <v>0</v>
      </c>
      <c r="T622" s="21">
        <f t="shared" si="493"/>
        <v>0</v>
      </c>
      <c r="U622" s="16">
        <f t="shared" ca="1" si="494"/>
        <v>0</v>
      </c>
      <c r="V622" s="21">
        <f t="shared" ca="1" si="495"/>
        <v>0</v>
      </c>
      <c r="W622" s="16"/>
      <c r="X622" s="16">
        <f t="shared" si="514"/>
        <v>0</v>
      </c>
      <c r="Y622" s="16">
        <f t="shared" si="481"/>
        <v>0</v>
      </c>
      <c r="Z622" s="19">
        <f t="shared" si="496"/>
        <v>0</v>
      </c>
      <c r="AA622" s="15">
        <f t="shared" si="515"/>
        <v>0</v>
      </c>
      <c r="AB622" s="15">
        <f t="shared" si="516"/>
        <v>0</v>
      </c>
      <c r="AC622" s="15">
        <f t="shared" si="517"/>
        <v>0</v>
      </c>
      <c r="AD622" s="15">
        <f t="shared" si="518"/>
        <v>0</v>
      </c>
      <c r="AE622" s="15">
        <f t="shared" si="519"/>
        <v>0</v>
      </c>
      <c r="AF622" s="19">
        <f t="shared" si="520"/>
        <v>0</v>
      </c>
      <c r="AG622" s="20">
        <f t="shared" si="521"/>
        <v>0</v>
      </c>
      <c r="AH622" s="20"/>
      <c r="AI622" s="16">
        <f t="shared" si="497"/>
        <v>0</v>
      </c>
      <c r="AJ622" s="16">
        <f t="shared" si="533"/>
        <v>0</v>
      </c>
      <c r="AK622" s="16">
        <f t="shared" si="522"/>
        <v>0</v>
      </c>
      <c r="AL622" s="16">
        <f t="shared" ca="1" si="523"/>
        <v>0</v>
      </c>
      <c r="AM622" s="17">
        <f ca="1">IF($F$13,OFFSET(product_specs!$I$5,MIN(10,saving_model!BD622),saving_model!$F$15),0)</f>
        <v>0</v>
      </c>
      <c r="AN622" s="16">
        <f t="shared" si="498"/>
        <v>0</v>
      </c>
      <c r="AO622" s="16">
        <f t="shared" si="532"/>
        <v>0</v>
      </c>
      <c r="AP622" s="16">
        <f t="shared" si="499"/>
        <v>0</v>
      </c>
      <c r="AQ622" s="16">
        <f t="shared" si="524"/>
        <v>0</v>
      </c>
      <c r="AR622" s="16">
        <f t="shared" si="525"/>
        <v>0</v>
      </c>
      <c r="AS622" s="15">
        <f t="shared" si="500"/>
        <v>0</v>
      </c>
      <c r="AT622" s="24">
        <f t="shared" si="501"/>
        <v>0</v>
      </c>
      <c r="AU622" s="15">
        <f t="shared" si="526"/>
        <v>0</v>
      </c>
      <c r="AV622" s="22">
        <f>return!Q606</f>
        <v>7.8062205999633871E-3</v>
      </c>
      <c r="AW622" s="7">
        <f t="shared" si="502"/>
        <v>1.6446318218438083</v>
      </c>
      <c r="AX622" s="7"/>
      <c r="AY622">
        <f t="shared" si="527"/>
        <v>0</v>
      </c>
      <c r="AZ622">
        <f t="shared" si="503"/>
        <v>0</v>
      </c>
      <c r="BA622">
        <f t="shared" si="504"/>
        <v>0</v>
      </c>
      <c r="BB622">
        <f t="shared" si="528"/>
        <v>0</v>
      </c>
      <c r="BD622">
        <f t="shared" si="505"/>
        <v>50</v>
      </c>
      <c r="BE622">
        <f t="shared" si="506"/>
        <v>5</v>
      </c>
      <c r="BF622">
        <f t="shared" si="529"/>
        <v>4.7237063154903502E-4</v>
      </c>
      <c r="BG622">
        <f>VLOOKUP(MIN(120,BH622),mortality!$B$4:$H$106,saving_model!BE622+2,FALSE)</f>
        <v>5.653743897497847E-3</v>
      </c>
      <c r="BH622">
        <f t="shared" si="507"/>
        <v>70</v>
      </c>
      <c r="BI622" s="8">
        <f t="shared" si="530"/>
        <v>1.6821425527395739E-3</v>
      </c>
      <c r="BJ622" s="6">
        <f>VLOOKUP(saving_model!BD622,lapse!$B$4:$C$134,2,FALSE)</f>
        <v>0.02</v>
      </c>
      <c r="BL622">
        <f>discount_curve!K607</f>
        <v>0.56010707857510034</v>
      </c>
    </row>
    <row r="623" spans="1:64" x14ac:dyDescent="0.55000000000000004">
      <c r="A623">
        <f t="shared" si="531"/>
        <v>601</v>
      </c>
      <c r="B623" s="16">
        <f t="shared" ca="1" si="508"/>
        <v>0</v>
      </c>
      <c r="C623" s="16">
        <f t="shared" si="484"/>
        <v>0</v>
      </c>
      <c r="D623">
        <f t="shared" si="509"/>
        <v>0</v>
      </c>
      <c r="E623">
        <f t="shared" ca="1" si="510"/>
        <v>0</v>
      </c>
      <c r="F623" s="19">
        <f t="shared" si="511"/>
        <v>0</v>
      </c>
      <c r="G623">
        <f t="shared" si="485"/>
        <v>0</v>
      </c>
      <c r="H623">
        <f t="shared" si="486"/>
        <v>0</v>
      </c>
      <c r="I623" s="16">
        <f t="shared" si="512"/>
        <v>0</v>
      </c>
      <c r="J623" s="19">
        <f t="shared" si="513"/>
        <v>0</v>
      </c>
      <c r="K623" s="19"/>
      <c r="L623" s="16">
        <f t="shared" si="487"/>
        <v>0</v>
      </c>
      <c r="M623" s="16">
        <f t="shared" ca="1" si="488"/>
        <v>0</v>
      </c>
      <c r="N623" s="16">
        <f t="shared" si="489"/>
        <v>0</v>
      </c>
      <c r="O623" s="16">
        <f t="shared" si="482"/>
        <v>0</v>
      </c>
      <c r="P623" s="16">
        <f t="shared" si="483"/>
        <v>0</v>
      </c>
      <c r="Q623" s="16">
        <f t="shared" ca="1" si="490"/>
        <v>0</v>
      </c>
      <c r="R623">
        <f t="shared" si="491"/>
        <v>0</v>
      </c>
      <c r="S623" s="16">
        <f t="shared" si="492"/>
        <v>0</v>
      </c>
      <c r="T623" s="21">
        <f t="shared" si="493"/>
        <v>0</v>
      </c>
      <c r="U623" s="16">
        <f t="shared" ca="1" si="494"/>
        <v>0</v>
      </c>
      <c r="V623" s="21">
        <f t="shared" ca="1" si="495"/>
        <v>0</v>
      </c>
      <c r="W623" s="16"/>
      <c r="X623" s="16">
        <f t="shared" si="514"/>
        <v>0</v>
      </c>
      <c r="Y623" s="16">
        <f t="shared" si="481"/>
        <v>0</v>
      </c>
      <c r="Z623" s="19">
        <f t="shared" si="496"/>
        <v>0</v>
      </c>
      <c r="AA623" s="15">
        <f t="shared" si="515"/>
        <v>0</v>
      </c>
      <c r="AB623" s="15">
        <f t="shared" si="516"/>
        <v>0</v>
      </c>
      <c r="AC623" s="15">
        <f t="shared" si="517"/>
        <v>0</v>
      </c>
      <c r="AD623" s="15">
        <f t="shared" si="518"/>
        <v>0</v>
      </c>
      <c r="AE623" s="15">
        <f t="shared" si="519"/>
        <v>0</v>
      </c>
      <c r="AF623" s="19">
        <f t="shared" si="520"/>
        <v>0</v>
      </c>
      <c r="AG623" s="20">
        <f t="shared" si="521"/>
        <v>0</v>
      </c>
      <c r="AH623" s="20"/>
      <c r="AI623" s="16">
        <f t="shared" si="497"/>
        <v>0</v>
      </c>
      <c r="AJ623" s="16">
        <f t="shared" si="533"/>
        <v>0</v>
      </c>
      <c r="AK623" s="16">
        <f t="shared" si="522"/>
        <v>0</v>
      </c>
      <c r="AL623" s="16">
        <f t="shared" ca="1" si="523"/>
        <v>0</v>
      </c>
      <c r="AM623" s="17">
        <f ca="1">IF($F$13,OFFSET(product_specs!$I$5,MIN(10,saving_model!BD623),saving_model!$F$15),0)</f>
        <v>0</v>
      </c>
      <c r="AN623" s="16">
        <f t="shared" si="498"/>
        <v>0</v>
      </c>
      <c r="AO623" s="16">
        <f t="shared" si="532"/>
        <v>0</v>
      </c>
      <c r="AP623" s="16">
        <f t="shared" si="499"/>
        <v>0</v>
      </c>
      <c r="AQ623" s="16">
        <f t="shared" si="524"/>
        <v>0</v>
      </c>
      <c r="AR623" s="16">
        <f t="shared" si="525"/>
        <v>0</v>
      </c>
      <c r="AS623" s="15">
        <f t="shared" si="500"/>
        <v>0</v>
      </c>
      <c r="AT623" s="24">
        <f t="shared" si="501"/>
        <v>0</v>
      </c>
      <c r="AU623" s="15">
        <f t="shared" si="526"/>
        <v>0</v>
      </c>
      <c r="AV623" s="22">
        <f>return!Q607</f>
        <v>-1.1863913261574321E-2</v>
      </c>
      <c r="AW623" s="7">
        <f t="shared" si="502"/>
        <v>1.6459961066240942</v>
      </c>
      <c r="AX623" s="7"/>
      <c r="AY623">
        <f t="shared" si="527"/>
        <v>0</v>
      </c>
      <c r="AZ623">
        <f t="shared" si="503"/>
        <v>0</v>
      </c>
      <c r="BA623">
        <f t="shared" si="504"/>
        <v>0</v>
      </c>
      <c r="BB623">
        <f t="shared" si="528"/>
        <v>0</v>
      </c>
      <c r="BD623">
        <f t="shared" si="505"/>
        <v>50</v>
      </c>
      <c r="BE623">
        <f t="shared" si="506"/>
        <v>5</v>
      </c>
      <c r="BF623">
        <f t="shared" si="529"/>
        <v>4.7237063154903502E-4</v>
      </c>
      <c r="BG623">
        <f>VLOOKUP(MIN(120,BH623),mortality!$B$4:$H$106,saving_model!BE623+2,FALSE)</f>
        <v>5.653743897497847E-3</v>
      </c>
      <c r="BH623">
        <f t="shared" si="507"/>
        <v>70</v>
      </c>
      <c r="BI623" s="8">
        <f t="shared" si="530"/>
        <v>1.6821425527395739E-3</v>
      </c>
      <c r="BJ623" s="6">
        <f>VLOOKUP(saving_model!BD623,lapse!$B$4:$C$134,2,FALSE)</f>
        <v>0.02</v>
      </c>
      <c r="BL623">
        <f>discount_curve!K608</f>
        <v>0.55956625092477341</v>
      </c>
    </row>
    <row r="624" spans="1:64" x14ac:dyDescent="0.55000000000000004">
      <c r="A624">
        <f t="shared" si="531"/>
        <v>602</v>
      </c>
      <c r="B624" s="16">
        <f t="shared" ca="1" si="508"/>
        <v>0</v>
      </c>
      <c r="C624" s="16">
        <f t="shared" si="484"/>
        <v>0</v>
      </c>
      <c r="D624">
        <f t="shared" si="509"/>
        <v>0</v>
      </c>
      <c r="E624">
        <f t="shared" ca="1" si="510"/>
        <v>0</v>
      </c>
      <c r="F624" s="19">
        <f t="shared" si="511"/>
        <v>0</v>
      </c>
      <c r="G624">
        <f t="shared" si="485"/>
        <v>0</v>
      </c>
      <c r="H624">
        <f t="shared" si="486"/>
        <v>0</v>
      </c>
      <c r="I624" s="16">
        <f t="shared" si="512"/>
        <v>0</v>
      </c>
      <c r="J624" s="19">
        <f t="shared" si="513"/>
        <v>0</v>
      </c>
      <c r="K624" s="19"/>
      <c r="L624" s="16">
        <f t="shared" si="487"/>
        <v>0</v>
      </c>
      <c r="M624" s="16">
        <f t="shared" ca="1" si="488"/>
        <v>0</v>
      </c>
      <c r="N624" s="16">
        <f t="shared" si="489"/>
        <v>0</v>
      </c>
      <c r="O624" s="16">
        <f t="shared" si="482"/>
        <v>0</v>
      </c>
      <c r="P624" s="16">
        <f t="shared" si="483"/>
        <v>0</v>
      </c>
      <c r="Q624" s="16">
        <f t="shared" ca="1" si="490"/>
        <v>0</v>
      </c>
      <c r="R624">
        <f t="shared" si="491"/>
        <v>0</v>
      </c>
      <c r="S624" s="16">
        <f t="shared" si="492"/>
        <v>0</v>
      </c>
      <c r="T624" s="21">
        <f t="shared" si="493"/>
        <v>0</v>
      </c>
      <c r="U624" s="16">
        <f t="shared" ca="1" si="494"/>
        <v>0</v>
      </c>
      <c r="V624" s="21">
        <f t="shared" ca="1" si="495"/>
        <v>0</v>
      </c>
      <c r="W624" s="16"/>
      <c r="X624" s="16">
        <f t="shared" si="514"/>
        <v>0</v>
      </c>
      <c r="Y624" s="16">
        <f t="shared" si="481"/>
        <v>0</v>
      </c>
      <c r="Z624" s="19">
        <f t="shared" si="496"/>
        <v>0</v>
      </c>
      <c r="AA624" s="15">
        <f t="shared" si="515"/>
        <v>0</v>
      </c>
      <c r="AB624" s="15">
        <f t="shared" si="516"/>
        <v>0</v>
      </c>
      <c r="AC624" s="15">
        <f t="shared" si="517"/>
        <v>0</v>
      </c>
      <c r="AD624" s="15">
        <f t="shared" si="518"/>
        <v>0</v>
      </c>
      <c r="AE624" s="15">
        <f t="shared" si="519"/>
        <v>0</v>
      </c>
      <c r="AF624" s="19">
        <f t="shared" si="520"/>
        <v>0</v>
      </c>
      <c r="AG624" s="20">
        <f t="shared" si="521"/>
        <v>0</v>
      </c>
      <c r="AH624" s="20"/>
      <c r="AI624" s="16">
        <f t="shared" si="497"/>
        <v>0</v>
      </c>
      <c r="AJ624" s="16">
        <f t="shared" si="533"/>
        <v>0</v>
      </c>
      <c r="AK624" s="16">
        <f t="shared" si="522"/>
        <v>0</v>
      </c>
      <c r="AL624" s="16">
        <f t="shared" ca="1" si="523"/>
        <v>0</v>
      </c>
      <c r="AM624" s="17">
        <f ca="1">IF($F$13,OFFSET(product_specs!$I$5,MIN(10,saving_model!BD624),saving_model!$F$15),0)</f>
        <v>0</v>
      </c>
      <c r="AN624" s="16">
        <f t="shared" si="498"/>
        <v>0</v>
      </c>
      <c r="AO624" s="16">
        <f t="shared" si="532"/>
        <v>0</v>
      </c>
      <c r="AP624" s="16">
        <f t="shared" si="499"/>
        <v>0</v>
      </c>
      <c r="AQ624" s="16">
        <f t="shared" si="524"/>
        <v>0</v>
      </c>
      <c r="AR624" s="16">
        <f t="shared" si="525"/>
        <v>0</v>
      </c>
      <c r="AS624" s="15">
        <f t="shared" si="500"/>
        <v>0</v>
      </c>
      <c r="AT624" s="24">
        <f t="shared" si="501"/>
        <v>0</v>
      </c>
      <c r="AU624" s="15">
        <f t="shared" si="526"/>
        <v>0</v>
      </c>
      <c r="AV624" s="22">
        <f>return!Q608</f>
        <v>1.3926321082124771E-2</v>
      </c>
      <c r="AW624" s="7">
        <f t="shared" si="502"/>
        <v>1.6473615231306042</v>
      </c>
      <c r="AX624" s="7"/>
      <c r="AY624">
        <f t="shared" si="527"/>
        <v>0</v>
      </c>
      <c r="AZ624">
        <f t="shared" si="503"/>
        <v>0</v>
      </c>
      <c r="BA624">
        <f t="shared" si="504"/>
        <v>0</v>
      </c>
      <c r="BB624">
        <f t="shared" si="528"/>
        <v>0</v>
      </c>
      <c r="BD624">
        <f t="shared" si="505"/>
        <v>50</v>
      </c>
      <c r="BE624">
        <f t="shared" si="506"/>
        <v>5</v>
      </c>
      <c r="BF624">
        <f t="shared" si="529"/>
        <v>4.7237063154903502E-4</v>
      </c>
      <c r="BG624">
        <f>VLOOKUP(MIN(120,BH624),mortality!$B$4:$H$106,saving_model!BE624+2,FALSE)</f>
        <v>5.653743897497847E-3</v>
      </c>
      <c r="BH624">
        <f t="shared" si="507"/>
        <v>70</v>
      </c>
      <c r="BI624" s="8">
        <f t="shared" si="530"/>
        <v>1.6821425527395739E-3</v>
      </c>
      <c r="BJ624" s="6">
        <f>VLOOKUP(saving_model!BD624,lapse!$B$4:$C$134,2,FALSE)</f>
        <v>0.02</v>
      </c>
      <c r="BL624">
        <f>discount_curve!K609</f>
        <v>0.55902594548628537</v>
      </c>
    </row>
    <row r="625" spans="1:64" x14ac:dyDescent="0.55000000000000004">
      <c r="A625">
        <f t="shared" si="531"/>
        <v>603</v>
      </c>
      <c r="B625" s="16">
        <f t="shared" ca="1" si="508"/>
        <v>0</v>
      </c>
      <c r="C625" s="16">
        <f t="shared" si="484"/>
        <v>0</v>
      </c>
      <c r="D625">
        <f t="shared" si="509"/>
        <v>0</v>
      </c>
      <c r="E625">
        <f t="shared" ca="1" si="510"/>
        <v>0</v>
      </c>
      <c r="F625" s="19">
        <f t="shared" si="511"/>
        <v>0</v>
      </c>
      <c r="G625">
        <f t="shared" si="485"/>
        <v>0</v>
      </c>
      <c r="H625">
        <f t="shared" si="486"/>
        <v>0</v>
      </c>
      <c r="I625" s="16">
        <f t="shared" si="512"/>
        <v>0</v>
      </c>
      <c r="J625" s="19">
        <f t="shared" si="513"/>
        <v>0</v>
      </c>
      <c r="K625" s="19"/>
      <c r="L625" s="16">
        <f t="shared" si="487"/>
        <v>0</v>
      </c>
      <c r="M625" s="16">
        <f t="shared" ca="1" si="488"/>
        <v>0</v>
      </c>
      <c r="N625" s="16">
        <f t="shared" si="489"/>
        <v>0</v>
      </c>
      <c r="O625" s="16">
        <f t="shared" si="482"/>
        <v>0</v>
      </c>
      <c r="P625" s="16">
        <f t="shared" si="483"/>
        <v>0</v>
      </c>
      <c r="Q625" s="16">
        <f t="shared" ca="1" si="490"/>
        <v>0</v>
      </c>
      <c r="R625">
        <f t="shared" si="491"/>
        <v>0</v>
      </c>
      <c r="S625" s="16">
        <f t="shared" si="492"/>
        <v>0</v>
      </c>
      <c r="T625" s="21">
        <f t="shared" si="493"/>
        <v>0</v>
      </c>
      <c r="U625" s="16">
        <f t="shared" ca="1" si="494"/>
        <v>0</v>
      </c>
      <c r="V625" s="21">
        <f t="shared" ca="1" si="495"/>
        <v>0</v>
      </c>
      <c r="W625" s="16"/>
      <c r="X625" s="16">
        <f t="shared" si="514"/>
        <v>0</v>
      </c>
      <c r="Y625" s="16">
        <f t="shared" si="481"/>
        <v>0</v>
      </c>
      <c r="Z625" s="19">
        <f t="shared" si="496"/>
        <v>0</v>
      </c>
      <c r="AA625" s="15">
        <f t="shared" si="515"/>
        <v>0</v>
      </c>
      <c r="AB625" s="15">
        <f t="shared" si="516"/>
        <v>0</v>
      </c>
      <c r="AC625" s="15">
        <f t="shared" si="517"/>
        <v>0</v>
      </c>
      <c r="AD625" s="15">
        <f t="shared" si="518"/>
        <v>0</v>
      </c>
      <c r="AE625" s="15">
        <f t="shared" si="519"/>
        <v>0</v>
      </c>
      <c r="AF625" s="19">
        <f t="shared" si="520"/>
        <v>0</v>
      </c>
      <c r="AG625" s="20">
        <f t="shared" si="521"/>
        <v>0</v>
      </c>
      <c r="AH625" s="20"/>
      <c r="AI625" s="16">
        <f t="shared" si="497"/>
        <v>0</v>
      </c>
      <c r="AJ625" s="16">
        <f t="shared" si="533"/>
        <v>0</v>
      </c>
      <c r="AK625" s="16">
        <f t="shared" si="522"/>
        <v>0</v>
      </c>
      <c r="AL625" s="16">
        <f t="shared" ca="1" si="523"/>
        <v>0</v>
      </c>
      <c r="AM625" s="17">
        <f ca="1">IF($F$13,OFFSET(product_specs!$I$5,MIN(10,saving_model!BD625),saving_model!$F$15),0)</f>
        <v>0</v>
      </c>
      <c r="AN625" s="16">
        <f t="shared" si="498"/>
        <v>0</v>
      </c>
      <c r="AO625" s="16">
        <f t="shared" si="532"/>
        <v>0</v>
      </c>
      <c r="AP625" s="16">
        <f t="shared" si="499"/>
        <v>0</v>
      </c>
      <c r="AQ625" s="16">
        <f t="shared" si="524"/>
        <v>0</v>
      </c>
      <c r="AR625" s="16">
        <f t="shared" si="525"/>
        <v>0</v>
      </c>
      <c r="AS625" s="15">
        <f t="shared" si="500"/>
        <v>0</v>
      </c>
      <c r="AT625" s="24">
        <f t="shared" si="501"/>
        <v>0</v>
      </c>
      <c r="AU625" s="15">
        <f t="shared" si="526"/>
        <v>0</v>
      </c>
      <c r="AV625" s="22">
        <f>return!Q609</f>
        <v>5.4972691569976639E-4</v>
      </c>
      <c r="AW625" s="7">
        <f t="shared" si="502"/>
        <v>1.6487280723021485</v>
      </c>
      <c r="AX625" s="7"/>
      <c r="AY625">
        <f t="shared" si="527"/>
        <v>0</v>
      </c>
      <c r="AZ625">
        <f t="shared" si="503"/>
        <v>0</v>
      </c>
      <c r="BA625">
        <f t="shared" si="504"/>
        <v>0</v>
      </c>
      <c r="BB625">
        <f t="shared" si="528"/>
        <v>0</v>
      </c>
      <c r="BD625">
        <f t="shared" si="505"/>
        <v>50</v>
      </c>
      <c r="BE625">
        <f t="shared" si="506"/>
        <v>5</v>
      </c>
      <c r="BF625">
        <f t="shared" si="529"/>
        <v>4.7237063154903502E-4</v>
      </c>
      <c r="BG625">
        <f>VLOOKUP(MIN(120,BH625),mortality!$B$4:$H$106,saving_model!BE625+2,FALSE)</f>
        <v>5.653743897497847E-3</v>
      </c>
      <c r="BH625">
        <f t="shared" si="507"/>
        <v>70</v>
      </c>
      <c r="BI625" s="8">
        <f t="shared" si="530"/>
        <v>1.6821425527395739E-3</v>
      </c>
      <c r="BJ625" s="6">
        <f>VLOOKUP(saving_model!BD625,lapse!$B$4:$C$134,2,FALSE)</f>
        <v>0.02</v>
      </c>
      <c r="BL625">
        <f>discount_curve!K610</f>
        <v>0.55848616175539911</v>
      </c>
    </row>
    <row r="626" spans="1:64" x14ac:dyDescent="0.55000000000000004">
      <c r="A626">
        <f t="shared" si="531"/>
        <v>604</v>
      </c>
      <c r="B626" s="16">
        <f t="shared" ca="1" si="508"/>
        <v>0</v>
      </c>
      <c r="C626" s="16">
        <f t="shared" si="484"/>
        <v>0</v>
      </c>
      <c r="D626">
        <f t="shared" si="509"/>
        <v>0</v>
      </c>
      <c r="E626">
        <f t="shared" ca="1" si="510"/>
        <v>0</v>
      </c>
      <c r="F626" s="19">
        <f t="shared" si="511"/>
        <v>0</v>
      </c>
      <c r="G626">
        <f t="shared" si="485"/>
        <v>0</v>
      </c>
      <c r="H626">
        <f t="shared" si="486"/>
        <v>0</v>
      </c>
      <c r="I626" s="16">
        <f t="shared" si="512"/>
        <v>0</v>
      </c>
      <c r="J626" s="19">
        <f t="shared" si="513"/>
        <v>0</v>
      </c>
      <c r="K626" s="19"/>
      <c r="L626" s="16">
        <f t="shared" si="487"/>
        <v>0</v>
      </c>
      <c r="M626" s="16">
        <f t="shared" ca="1" si="488"/>
        <v>0</v>
      </c>
      <c r="N626" s="16">
        <f t="shared" si="489"/>
        <v>0</v>
      </c>
      <c r="O626" s="16">
        <f t="shared" si="482"/>
        <v>0</v>
      </c>
      <c r="P626" s="16">
        <f t="shared" si="483"/>
        <v>0</v>
      </c>
      <c r="Q626" s="16">
        <f t="shared" ca="1" si="490"/>
        <v>0</v>
      </c>
      <c r="R626">
        <f t="shared" si="491"/>
        <v>0</v>
      </c>
      <c r="S626" s="16">
        <f t="shared" si="492"/>
        <v>0</v>
      </c>
      <c r="T626" s="21">
        <f t="shared" si="493"/>
        <v>0</v>
      </c>
      <c r="U626" s="16">
        <f t="shared" ca="1" si="494"/>
        <v>0</v>
      </c>
      <c r="V626" s="21">
        <f t="shared" ca="1" si="495"/>
        <v>0</v>
      </c>
      <c r="W626" s="16"/>
      <c r="X626" s="16">
        <f t="shared" si="514"/>
        <v>0</v>
      </c>
      <c r="Y626" s="16">
        <f t="shared" si="481"/>
        <v>0</v>
      </c>
      <c r="Z626" s="19">
        <f t="shared" si="496"/>
        <v>0</v>
      </c>
      <c r="AA626" s="15">
        <f t="shared" si="515"/>
        <v>0</v>
      </c>
      <c r="AB626" s="15">
        <f t="shared" si="516"/>
        <v>0</v>
      </c>
      <c r="AC626" s="15">
        <f t="shared" si="517"/>
        <v>0</v>
      </c>
      <c r="AD626" s="15">
        <f t="shared" si="518"/>
        <v>0</v>
      </c>
      <c r="AE626" s="15">
        <f t="shared" si="519"/>
        <v>0</v>
      </c>
      <c r="AF626" s="19">
        <f t="shared" si="520"/>
        <v>0</v>
      </c>
      <c r="AG626" s="20">
        <f t="shared" si="521"/>
        <v>0</v>
      </c>
      <c r="AH626" s="20"/>
      <c r="AI626" s="16">
        <f t="shared" si="497"/>
        <v>0</v>
      </c>
      <c r="AJ626" s="16">
        <f t="shared" si="533"/>
        <v>0</v>
      </c>
      <c r="AK626" s="16">
        <f t="shared" si="522"/>
        <v>0</v>
      </c>
      <c r="AL626" s="16">
        <f t="shared" ca="1" si="523"/>
        <v>0</v>
      </c>
      <c r="AM626" s="17">
        <f ca="1">IF($F$13,OFFSET(product_specs!$I$5,MIN(10,saving_model!BD626),saving_model!$F$15),0)</f>
        <v>0</v>
      </c>
      <c r="AN626" s="16">
        <f t="shared" si="498"/>
        <v>0</v>
      </c>
      <c r="AO626" s="16">
        <f t="shared" si="532"/>
        <v>0</v>
      </c>
      <c r="AP626" s="16">
        <f t="shared" si="499"/>
        <v>0</v>
      </c>
      <c r="AQ626" s="16">
        <f t="shared" si="524"/>
        <v>0</v>
      </c>
      <c r="AR626" s="16">
        <f t="shared" si="525"/>
        <v>0</v>
      </c>
      <c r="AS626" s="15">
        <f t="shared" si="500"/>
        <v>0</v>
      </c>
      <c r="AT626" s="24">
        <f t="shared" si="501"/>
        <v>0</v>
      </c>
      <c r="AU626" s="15">
        <f t="shared" si="526"/>
        <v>0</v>
      </c>
      <c r="AV626" s="22">
        <f>return!Q610</f>
        <v>-1.165657262741826E-2</v>
      </c>
      <c r="AW626" s="7">
        <f t="shared" si="502"/>
        <v>1.6500957550783155</v>
      </c>
      <c r="AX626" s="7"/>
      <c r="AY626">
        <f t="shared" si="527"/>
        <v>0</v>
      </c>
      <c r="AZ626">
        <f t="shared" si="503"/>
        <v>0</v>
      </c>
      <c r="BA626">
        <f t="shared" si="504"/>
        <v>0</v>
      </c>
      <c r="BB626">
        <f t="shared" si="528"/>
        <v>0</v>
      </c>
      <c r="BD626">
        <f t="shared" si="505"/>
        <v>50</v>
      </c>
      <c r="BE626">
        <f t="shared" si="506"/>
        <v>5</v>
      </c>
      <c r="BF626">
        <f t="shared" si="529"/>
        <v>4.7237063154903502E-4</v>
      </c>
      <c r="BG626">
        <f>VLOOKUP(MIN(120,BH626),mortality!$B$4:$H$106,saving_model!BE626+2,FALSE)</f>
        <v>5.653743897497847E-3</v>
      </c>
      <c r="BH626">
        <f t="shared" si="507"/>
        <v>70</v>
      </c>
      <c r="BI626" s="8">
        <f t="shared" si="530"/>
        <v>1.6821425527395739E-3</v>
      </c>
      <c r="BJ626" s="6">
        <f>VLOOKUP(saving_model!BD626,lapse!$B$4:$C$134,2,FALSE)</f>
        <v>0.02</v>
      </c>
      <c r="BL626">
        <f>discount_curve!K611</f>
        <v>0.55794689922836482</v>
      </c>
    </row>
    <row r="627" spans="1:64" x14ac:dyDescent="0.55000000000000004">
      <c r="A627">
        <f t="shared" si="531"/>
        <v>605</v>
      </c>
      <c r="B627" s="16">
        <f t="shared" ca="1" si="508"/>
        <v>0</v>
      </c>
      <c r="C627" s="16">
        <f t="shared" si="484"/>
        <v>0</v>
      </c>
      <c r="D627">
        <f t="shared" si="509"/>
        <v>0</v>
      </c>
      <c r="E627">
        <f t="shared" ca="1" si="510"/>
        <v>0</v>
      </c>
      <c r="F627" s="19">
        <f t="shared" si="511"/>
        <v>0</v>
      </c>
      <c r="G627">
        <f t="shared" si="485"/>
        <v>0</v>
      </c>
      <c r="H627">
        <f t="shared" si="486"/>
        <v>0</v>
      </c>
      <c r="I627" s="16">
        <f t="shared" si="512"/>
        <v>0</v>
      </c>
      <c r="J627" s="19">
        <f t="shared" si="513"/>
        <v>0</v>
      </c>
      <c r="K627" s="19"/>
      <c r="L627" s="16">
        <f t="shared" si="487"/>
        <v>0</v>
      </c>
      <c r="M627" s="16">
        <f t="shared" ca="1" si="488"/>
        <v>0</v>
      </c>
      <c r="N627" s="16">
        <f t="shared" si="489"/>
        <v>0</v>
      </c>
      <c r="O627" s="16">
        <f t="shared" si="482"/>
        <v>0</v>
      </c>
      <c r="P627" s="16">
        <f t="shared" si="483"/>
        <v>0</v>
      </c>
      <c r="Q627" s="16">
        <f t="shared" ca="1" si="490"/>
        <v>0</v>
      </c>
      <c r="R627">
        <f t="shared" si="491"/>
        <v>0</v>
      </c>
      <c r="S627" s="16">
        <f t="shared" si="492"/>
        <v>0</v>
      </c>
      <c r="T627" s="21">
        <f t="shared" si="493"/>
        <v>0</v>
      </c>
      <c r="U627" s="16">
        <f t="shared" ca="1" si="494"/>
        <v>0</v>
      </c>
      <c r="V627" s="21">
        <f t="shared" ca="1" si="495"/>
        <v>0</v>
      </c>
      <c r="W627" s="16"/>
      <c r="X627" s="16">
        <f t="shared" si="514"/>
        <v>0</v>
      </c>
      <c r="Y627" s="16">
        <f t="shared" si="481"/>
        <v>0</v>
      </c>
      <c r="Z627" s="19">
        <f t="shared" si="496"/>
        <v>0</v>
      </c>
      <c r="AA627" s="15">
        <f t="shared" si="515"/>
        <v>0</v>
      </c>
      <c r="AB627" s="15">
        <f t="shared" si="516"/>
        <v>0</v>
      </c>
      <c r="AC627" s="15">
        <f t="shared" si="517"/>
        <v>0</v>
      </c>
      <c r="AD627" s="15">
        <f t="shared" si="518"/>
        <v>0</v>
      </c>
      <c r="AE627" s="15">
        <f t="shared" si="519"/>
        <v>0</v>
      </c>
      <c r="AF627" s="19">
        <f t="shared" si="520"/>
        <v>0</v>
      </c>
      <c r="AG627" s="20">
        <f t="shared" si="521"/>
        <v>0</v>
      </c>
      <c r="AH627" s="20"/>
      <c r="AI627" s="16">
        <f t="shared" si="497"/>
        <v>0</v>
      </c>
      <c r="AJ627" s="16">
        <f t="shared" si="533"/>
        <v>0</v>
      </c>
      <c r="AK627" s="16">
        <f t="shared" si="522"/>
        <v>0</v>
      </c>
      <c r="AL627" s="16">
        <f t="shared" ca="1" si="523"/>
        <v>0</v>
      </c>
      <c r="AM627" s="17">
        <f ca="1">IF($F$13,OFFSET(product_specs!$I$5,MIN(10,saving_model!BD627),saving_model!$F$15),0)</f>
        <v>0</v>
      </c>
      <c r="AN627" s="16">
        <f t="shared" si="498"/>
        <v>0</v>
      </c>
      <c r="AO627" s="16">
        <f t="shared" si="532"/>
        <v>0</v>
      </c>
      <c r="AP627" s="16">
        <f t="shared" si="499"/>
        <v>0</v>
      </c>
      <c r="AQ627" s="16">
        <f t="shared" si="524"/>
        <v>0</v>
      </c>
      <c r="AR627" s="16">
        <f t="shared" si="525"/>
        <v>0</v>
      </c>
      <c r="AS627" s="15">
        <f t="shared" si="500"/>
        <v>0</v>
      </c>
      <c r="AT627" s="24">
        <f t="shared" si="501"/>
        <v>0</v>
      </c>
      <c r="AU627" s="15">
        <f t="shared" si="526"/>
        <v>0</v>
      </c>
      <c r="AV627" s="22">
        <f>return!Q611</f>
        <v>9.4698920271125697E-3</v>
      </c>
      <c r="AW627" s="7">
        <f t="shared" si="502"/>
        <v>1.6514645723994739</v>
      </c>
      <c r="AX627" s="7"/>
      <c r="AY627">
        <f t="shared" si="527"/>
        <v>0</v>
      </c>
      <c r="AZ627">
        <f t="shared" si="503"/>
        <v>0</v>
      </c>
      <c r="BA627">
        <f t="shared" si="504"/>
        <v>0</v>
      </c>
      <c r="BB627">
        <f t="shared" si="528"/>
        <v>0</v>
      </c>
      <c r="BD627">
        <f t="shared" si="505"/>
        <v>50</v>
      </c>
      <c r="BE627">
        <f t="shared" si="506"/>
        <v>5</v>
      </c>
      <c r="BF627">
        <f t="shared" si="529"/>
        <v>4.7237063154903502E-4</v>
      </c>
      <c r="BG627">
        <f>VLOOKUP(MIN(120,BH627),mortality!$B$4:$H$106,saving_model!BE627+2,FALSE)</f>
        <v>5.653743897497847E-3</v>
      </c>
      <c r="BH627">
        <f t="shared" si="507"/>
        <v>70</v>
      </c>
      <c r="BI627" s="8">
        <f t="shared" si="530"/>
        <v>1.6821425527395739E-3</v>
      </c>
      <c r="BJ627" s="6">
        <f>VLOOKUP(saving_model!BD627,lapse!$B$4:$C$134,2,FALSE)</f>
        <v>0.02</v>
      </c>
      <c r="BL627">
        <f>discount_curve!K612</f>
        <v>0.55740815740191885</v>
      </c>
    </row>
    <row r="628" spans="1:64" x14ac:dyDescent="0.55000000000000004">
      <c r="A628">
        <f t="shared" si="531"/>
        <v>606</v>
      </c>
      <c r="B628" s="16">
        <f t="shared" ca="1" si="508"/>
        <v>0</v>
      </c>
      <c r="C628" s="16">
        <f t="shared" si="484"/>
        <v>0</v>
      </c>
      <c r="D628">
        <f t="shared" si="509"/>
        <v>0</v>
      </c>
      <c r="E628">
        <f t="shared" ca="1" si="510"/>
        <v>0</v>
      </c>
      <c r="F628" s="19">
        <f t="shared" si="511"/>
        <v>0</v>
      </c>
      <c r="G628">
        <f t="shared" si="485"/>
        <v>0</v>
      </c>
      <c r="H628">
        <f t="shared" si="486"/>
        <v>0</v>
      </c>
      <c r="I628" s="16">
        <f t="shared" si="512"/>
        <v>0</v>
      </c>
      <c r="J628" s="19">
        <f t="shared" si="513"/>
        <v>0</v>
      </c>
      <c r="K628" s="19"/>
      <c r="L628" s="16">
        <f t="shared" si="487"/>
        <v>0</v>
      </c>
      <c r="M628" s="16">
        <f t="shared" ca="1" si="488"/>
        <v>0</v>
      </c>
      <c r="N628" s="16">
        <f t="shared" si="489"/>
        <v>0</v>
      </c>
      <c r="O628" s="16">
        <f t="shared" si="482"/>
        <v>0</v>
      </c>
      <c r="P628" s="16">
        <f t="shared" si="483"/>
        <v>0</v>
      </c>
      <c r="Q628" s="16">
        <f t="shared" ca="1" si="490"/>
        <v>0</v>
      </c>
      <c r="R628">
        <f t="shared" si="491"/>
        <v>0</v>
      </c>
      <c r="S628" s="16">
        <f t="shared" si="492"/>
        <v>0</v>
      </c>
      <c r="T628" s="21">
        <f t="shared" si="493"/>
        <v>0</v>
      </c>
      <c r="U628" s="16">
        <f t="shared" ca="1" si="494"/>
        <v>0</v>
      </c>
      <c r="V628" s="21">
        <f t="shared" ca="1" si="495"/>
        <v>0</v>
      </c>
      <c r="W628" s="16"/>
      <c r="X628" s="16">
        <f t="shared" si="514"/>
        <v>0</v>
      </c>
      <c r="Y628" s="16">
        <f t="shared" si="481"/>
        <v>0</v>
      </c>
      <c r="Z628" s="19">
        <f t="shared" si="496"/>
        <v>0</v>
      </c>
      <c r="AA628" s="15">
        <f t="shared" si="515"/>
        <v>0</v>
      </c>
      <c r="AB628" s="15">
        <f t="shared" si="516"/>
        <v>0</v>
      </c>
      <c r="AC628" s="15">
        <f t="shared" si="517"/>
        <v>0</v>
      </c>
      <c r="AD628" s="15">
        <f t="shared" si="518"/>
        <v>0</v>
      </c>
      <c r="AE628" s="15">
        <f t="shared" si="519"/>
        <v>0</v>
      </c>
      <c r="AF628" s="19">
        <f t="shared" si="520"/>
        <v>0</v>
      </c>
      <c r="AG628" s="20">
        <f t="shared" si="521"/>
        <v>0</v>
      </c>
      <c r="AH628" s="20"/>
      <c r="AI628" s="16">
        <f t="shared" si="497"/>
        <v>0</v>
      </c>
      <c r="AJ628" s="16">
        <f t="shared" si="533"/>
        <v>0</v>
      </c>
      <c r="AK628" s="16">
        <f t="shared" si="522"/>
        <v>0</v>
      </c>
      <c r="AL628" s="16">
        <f t="shared" ca="1" si="523"/>
        <v>0</v>
      </c>
      <c r="AM628" s="17">
        <f ca="1">IF($F$13,OFFSET(product_specs!$I$5,MIN(10,saving_model!BD628),saving_model!$F$15),0)</f>
        <v>0</v>
      </c>
      <c r="AN628" s="16">
        <f t="shared" si="498"/>
        <v>0</v>
      </c>
      <c r="AO628" s="16">
        <f t="shared" si="532"/>
        <v>0</v>
      </c>
      <c r="AP628" s="16">
        <f t="shared" si="499"/>
        <v>0</v>
      </c>
      <c r="AQ628" s="16">
        <f t="shared" si="524"/>
        <v>0</v>
      </c>
      <c r="AR628" s="16">
        <f t="shared" si="525"/>
        <v>0</v>
      </c>
      <c r="AS628" s="15">
        <f t="shared" si="500"/>
        <v>0</v>
      </c>
      <c r="AT628" s="24">
        <f t="shared" si="501"/>
        <v>0</v>
      </c>
      <c r="AU628" s="15">
        <f t="shared" si="526"/>
        <v>0</v>
      </c>
      <c r="AV628" s="22">
        <f>return!Q612</f>
        <v>6.1396928923018734E-4</v>
      </c>
      <c r="AW628" s="7">
        <f t="shared" si="502"/>
        <v>1.6528345252067715</v>
      </c>
      <c r="AX628" s="7"/>
      <c r="AY628">
        <f t="shared" si="527"/>
        <v>0</v>
      </c>
      <c r="AZ628">
        <f t="shared" si="503"/>
        <v>0</v>
      </c>
      <c r="BA628">
        <f t="shared" si="504"/>
        <v>0</v>
      </c>
      <c r="BB628">
        <f t="shared" si="528"/>
        <v>0</v>
      </c>
      <c r="BD628">
        <f t="shared" si="505"/>
        <v>50</v>
      </c>
      <c r="BE628">
        <f t="shared" si="506"/>
        <v>5</v>
      </c>
      <c r="BF628">
        <f t="shared" si="529"/>
        <v>4.7237063154903502E-4</v>
      </c>
      <c r="BG628">
        <f>VLOOKUP(MIN(120,BH628),mortality!$B$4:$H$106,saving_model!BE628+2,FALSE)</f>
        <v>5.653743897497847E-3</v>
      </c>
      <c r="BH628">
        <f t="shared" si="507"/>
        <v>70</v>
      </c>
      <c r="BI628" s="8">
        <f t="shared" si="530"/>
        <v>1.6821425527395739E-3</v>
      </c>
      <c r="BJ628" s="6">
        <f>VLOOKUP(saving_model!BD628,lapse!$B$4:$C$134,2,FALSE)</f>
        <v>0.02</v>
      </c>
      <c r="BL628">
        <f>discount_curve!K613</f>
        <v>0.55686993577328392</v>
      </c>
    </row>
    <row r="629" spans="1:64" x14ac:dyDescent="0.55000000000000004">
      <c r="A629">
        <f t="shared" si="531"/>
        <v>607</v>
      </c>
      <c r="B629" s="16">
        <f t="shared" ca="1" si="508"/>
        <v>0</v>
      </c>
      <c r="C629" s="16">
        <f t="shared" si="484"/>
        <v>0</v>
      </c>
      <c r="D629">
        <f t="shared" si="509"/>
        <v>0</v>
      </c>
      <c r="E629">
        <f t="shared" ca="1" si="510"/>
        <v>0</v>
      </c>
      <c r="F629" s="19">
        <f t="shared" si="511"/>
        <v>0</v>
      </c>
      <c r="G629">
        <f t="shared" si="485"/>
        <v>0</v>
      </c>
      <c r="H629">
        <f t="shared" si="486"/>
        <v>0</v>
      </c>
      <c r="I629" s="16">
        <f t="shared" si="512"/>
        <v>0</v>
      </c>
      <c r="J629" s="19">
        <f t="shared" si="513"/>
        <v>0</v>
      </c>
      <c r="K629" s="19"/>
      <c r="L629" s="16">
        <f t="shared" si="487"/>
        <v>0</v>
      </c>
      <c r="M629" s="16">
        <f t="shared" ca="1" si="488"/>
        <v>0</v>
      </c>
      <c r="N629" s="16">
        <f t="shared" si="489"/>
        <v>0</v>
      </c>
      <c r="O629" s="16">
        <f t="shared" si="482"/>
        <v>0</v>
      </c>
      <c r="P629" s="16">
        <f t="shared" si="483"/>
        <v>0</v>
      </c>
      <c r="Q629" s="16">
        <f t="shared" ca="1" si="490"/>
        <v>0</v>
      </c>
      <c r="R629">
        <f t="shared" si="491"/>
        <v>0</v>
      </c>
      <c r="S629" s="16">
        <f t="shared" si="492"/>
        <v>0</v>
      </c>
      <c r="T629" s="21">
        <f t="shared" si="493"/>
        <v>0</v>
      </c>
      <c r="U629" s="16">
        <f t="shared" ca="1" si="494"/>
        <v>0</v>
      </c>
      <c r="V629" s="21">
        <f t="shared" ca="1" si="495"/>
        <v>0</v>
      </c>
      <c r="W629" s="16"/>
      <c r="X629" s="16">
        <f t="shared" si="514"/>
        <v>0</v>
      </c>
      <c r="Y629" s="16">
        <f t="shared" si="481"/>
        <v>0</v>
      </c>
      <c r="Z629" s="19">
        <f t="shared" si="496"/>
        <v>0</v>
      </c>
      <c r="AA629" s="15">
        <f t="shared" si="515"/>
        <v>0</v>
      </c>
      <c r="AB629" s="15">
        <f t="shared" si="516"/>
        <v>0</v>
      </c>
      <c r="AC629" s="15">
        <f t="shared" si="517"/>
        <v>0</v>
      </c>
      <c r="AD629" s="15">
        <f t="shared" si="518"/>
        <v>0</v>
      </c>
      <c r="AE629" s="15">
        <f t="shared" si="519"/>
        <v>0</v>
      </c>
      <c r="AF629" s="19">
        <f t="shared" si="520"/>
        <v>0</v>
      </c>
      <c r="AG629" s="20">
        <f t="shared" si="521"/>
        <v>0</v>
      </c>
      <c r="AH629" s="20"/>
      <c r="AI629" s="16">
        <f t="shared" si="497"/>
        <v>0</v>
      </c>
      <c r="AJ629" s="16">
        <f t="shared" si="533"/>
        <v>0</v>
      </c>
      <c r="AK629" s="16">
        <f t="shared" si="522"/>
        <v>0</v>
      </c>
      <c r="AL629" s="16">
        <f t="shared" ca="1" si="523"/>
        <v>0</v>
      </c>
      <c r="AM629" s="17">
        <f ca="1">IF($F$13,OFFSET(product_specs!$I$5,MIN(10,saving_model!BD629),saving_model!$F$15),0)</f>
        <v>0</v>
      </c>
      <c r="AN629" s="16">
        <f t="shared" si="498"/>
        <v>0</v>
      </c>
      <c r="AO629" s="16">
        <f t="shared" si="532"/>
        <v>0</v>
      </c>
      <c r="AP629" s="16">
        <f t="shared" si="499"/>
        <v>0</v>
      </c>
      <c r="AQ629" s="16">
        <f t="shared" si="524"/>
        <v>0</v>
      </c>
      <c r="AR629" s="16">
        <f t="shared" si="525"/>
        <v>0</v>
      </c>
      <c r="AS629" s="15">
        <f t="shared" si="500"/>
        <v>0</v>
      </c>
      <c r="AT629" s="24">
        <f t="shared" si="501"/>
        <v>0</v>
      </c>
      <c r="AU629" s="15">
        <f t="shared" si="526"/>
        <v>0</v>
      </c>
      <c r="AV629" s="22">
        <f>return!Q613</f>
        <v>1.3086157184467595E-2</v>
      </c>
      <c r="AW629" s="7">
        <f t="shared" si="502"/>
        <v>1.6542056144421378</v>
      </c>
      <c r="AX629" s="7"/>
      <c r="AY629">
        <f t="shared" si="527"/>
        <v>0</v>
      </c>
      <c r="AZ629">
        <f t="shared" si="503"/>
        <v>0</v>
      </c>
      <c r="BA629">
        <f t="shared" si="504"/>
        <v>0</v>
      </c>
      <c r="BB629">
        <f t="shared" si="528"/>
        <v>0</v>
      </c>
      <c r="BD629">
        <f t="shared" si="505"/>
        <v>50</v>
      </c>
      <c r="BE629">
        <f t="shared" si="506"/>
        <v>5</v>
      </c>
      <c r="BF629">
        <f t="shared" si="529"/>
        <v>4.7237063154903502E-4</v>
      </c>
      <c r="BG629">
        <f>VLOOKUP(MIN(120,BH629),mortality!$B$4:$H$106,saving_model!BE629+2,FALSE)</f>
        <v>5.653743897497847E-3</v>
      </c>
      <c r="BH629">
        <f t="shared" si="507"/>
        <v>70</v>
      </c>
      <c r="BI629" s="8">
        <f t="shared" si="530"/>
        <v>1.6821425527395739E-3</v>
      </c>
      <c r="BJ629" s="6">
        <f>VLOOKUP(saving_model!BD629,lapse!$B$4:$C$134,2,FALSE)</f>
        <v>0.02</v>
      </c>
      <c r="BL629">
        <f>discount_curve!K614</f>
        <v>0.55633223384016772</v>
      </c>
    </row>
    <row r="630" spans="1:64" x14ac:dyDescent="0.55000000000000004">
      <c r="A630">
        <f t="shared" si="531"/>
        <v>608</v>
      </c>
      <c r="B630" s="16">
        <f t="shared" ca="1" si="508"/>
        <v>0</v>
      </c>
      <c r="C630" s="16">
        <f t="shared" si="484"/>
        <v>0</v>
      </c>
      <c r="D630">
        <f t="shared" si="509"/>
        <v>0</v>
      </c>
      <c r="E630">
        <f t="shared" ca="1" si="510"/>
        <v>0</v>
      </c>
      <c r="F630" s="19">
        <f t="shared" si="511"/>
        <v>0</v>
      </c>
      <c r="G630">
        <f t="shared" si="485"/>
        <v>0</v>
      </c>
      <c r="H630">
        <f t="shared" si="486"/>
        <v>0</v>
      </c>
      <c r="I630" s="16">
        <f t="shared" si="512"/>
        <v>0</v>
      </c>
      <c r="J630" s="19">
        <f t="shared" si="513"/>
        <v>0</v>
      </c>
      <c r="K630" s="19"/>
      <c r="L630" s="16">
        <f t="shared" si="487"/>
        <v>0</v>
      </c>
      <c r="M630" s="16">
        <f t="shared" ca="1" si="488"/>
        <v>0</v>
      </c>
      <c r="N630" s="16">
        <f t="shared" si="489"/>
        <v>0</v>
      </c>
      <c r="O630" s="16">
        <f t="shared" si="482"/>
        <v>0</v>
      </c>
      <c r="P630" s="16">
        <f t="shared" si="483"/>
        <v>0</v>
      </c>
      <c r="Q630" s="16">
        <f t="shared" ca="1" si="490"/>
        <v>0</v>
      </c>
      <c r="R630">
        <f t="shared" si="491"/>
        <v>0</v>
      </c>
      <c r="S630" s="16">
        <f t="shared" si="492"/>
        <v>0</v>
      </c>
      <c r="T630" s="21">
        <f t="shared" si="493"/>
        <v>0</v>
      </c>
      <c r="U630" s="16">
        <f t="shared" ca="1" si="494"/>
        <v>0</v>
      </c>
      <c r="V630" s="21">
        <f t="shared" ca="1" si="495"/>
        <v>0</v>
      </c>
      <c r="W630" s="16"/>
      <c r="X630" s="16">
        <f t="shared" si="514"/>
        <v>0</v>
      </c>
      <c r="Y630" s="16">
        <f t="shared" si="481"/>
        <v>0</v>
      </c>
      <c r="Z630" s="19">
        <f t="shared" si="496"/>
        <v>0</v>
      </c>
      <c r="AA630" s="15">
        <f t="shared" si="515"/>
        <v>0</v>
      </c>
      <c r="AB630" s="15">
        <f t="shared" si="516"/>
        <v>0</v>
      </c>
      <c r="AC630" s="15">
        <f t="shared" si="517"/>
        <v>0</v>
      </c>
      <c r="AD630" s="15">
        <f t="shared" si="518"/>
        <v>0</v>
      </c>
      <c r="AE630" s="15">
        <f t="shared" si="519"/>
        <v>0</v>
      </c>
      <c r="AF630" s="19">
        <f t="shared" si="520"/>
        <v>0</v>
      </c>
      <c r="AG630" s="20">
        <f t="shared" si="521"/>
        <v>0</v>
      </c>
      <c r="AH630" s="20"/>
      <c r="AI630" s="16">
        <f t="shared" si="497"/>
        <v>0</v>
      </c>
      <c r="AJ630" s="16">
        <f t="shared" si="533"/>
        <v>0</v>
      </c>
      <c r="AK630" s="16">
        <f t="shared" si="522"/>
        <v>0</v>
      </c>
      <c r="AL630" s="16">
        <f t="shared" ca="1" si="523"/>
        <v>0</v>
      </c>
      <c r="AM630" s="17">
        <f ca="1">IF($F$13,OFFSET(product_specs!$I$5,MIN(10,saving_model!BD630),saving_model!$F$15),0)</f>
        <v>0</v>
      </c>
      <c r="AN630" s="16">
        <f t="shared" si="498"/>
        <v>0</v>
      </c>
      <c r="AO630" s="16">
        <f t="shared" si="532"/>
        <v>0</v>
      </c>
      <c r="AP630" s="16">
        <f t="shared" si="499"/>
        <v>0</v>
      </c>
      <c r="AQ630" s="16">
        <f t="shared" si="524"/>
        <v>0</v>
      </c>
      <c r="AR630" s="16">
        <f t="shared" si="525"/>
        <v>0</v>
      </c>
      <c r="AS630" s="15">
        <f t="shared" si="500"/>
        <v>0</v>
      </c>
      <c r="AT630" s="24">
        <f t="shared" si="501"/>
        <v>0</v>
      </c>
      <c r="AU630" s="15">
        <f t="shared" si="526"/>
        <v>0</v>
      </c>
      <c r="AV630" s="22">
        <f>return!Q614</f>
        <v>-6.9508998363462249E-3</v>
      </c>
      <c r="AW630" s="7">
        <f t="shared" si="502"/>
        <v>1.6555778410482829</v>
      </c>
      <c r="AX630" s="7"/>
      <c r="AY630">
        <f t="shared" si="527"/>
        <v>0</v>
      </c>
      <c r="AZ630">
        <f t="shared" si="503"/>
        <v>0</v>
      </c>
      <c r="BA630">
        <f t="shared" si="504"/>
        <v>0</v>
      </c>
      <c r="BB630">
        <f t="shared" si="528"/>
        <v>0</v>
      </c>
      <c r="BD630">
        <f t="shared" si="505"/>
        <v>50</v>
      </c>
      <c r="BE630">
        <f t="shared" si="506"/>
        <v>5</v>
      </c>
      <c r="BF630">
        <f t="shared" si="529"/>
        <v>4.7237063154903502E-4</v>
      </c>
      <c r="BG630">
        <f>VLOOKUP(MIN(120,BH630),mortality!$B$4:$H$106,saving_model!BE630+2,FALSE)</f>
        <v>5.653743897497847E-3</v>
      </c>
      <c r="BH630">
        <f t="shared" si="507"/>
        <v>70</v>
      </c>
      <c r="BI630" s="8">
        <f t="shared" si="530"/>
        <v>1.6821425527395739E-3</v>
      </c>
      <c r="BJ630" s="6">
        <f>VLOOKUP(saving_model!BD630,lapse!$B$4:$C$134,2,FALSE)</f>
        <v>0.02</v>
      </c>
      <c r="BL630">
        <f>discount_curve!K615</f>
        <v>0.5557950511007631</v>
      </c>
    </row>
    <row r="631" spans="1:64" x14ac:dyDescent="0.55000000000000004">
      <c r="A631">
        <f t="shared" si="531"/>
        <v>609</v>
      </c>
      <c r="B631" s="16">
        <f t="shared" ca="1" si="508"/>
        <v>0</v>
      </c>
      <c r="C631" s="16">
        <f t="shared" si="484"/>
        <v>0</v>
      </c>
      <c r="D631">
        <f t="shared" si="509"/>
        <v>0</v>
      </c>
      <c r="E631">
        <f t="shared" ca="1" si="510"/>
        <v>0</v>
      </c>
      <c r="F631" s="19">
        <f t="shared" si="511"/>
        <v>0</v>
      </c>
      <c r="G631">
        <f t="shared" si="485"/>
        <v>0</v>
      </c>
      <c r="H631">
        <f t="shared" si="486"/>
        <v>0</v>
      </c>
      <c r="I631" s="16">
        <f t="shared" si="512"/>
        <v>0</v>
      </c>
      <c r="J631" s="19">
        <f t="shared" si="513"/>
        <v>0</v>
      </c>
      <c r="K631" s="19"/>
      <c r="L631" s="16">
        <f t="shared" si="487"/>
        <v>0</v>
      </c>
      <c r="M631" s="16">
        <f t="shared" ca="1" si="488"/>
        <v>0</v>
      </c>
      <c r="N631" s="16">
        <f t="shared" si="489"/>
        <v>0</v>
      </c>
      <c r="O631" s="16">
        <f t="shared" si="482"/>
        <v>0</v>
      </c>
      <c r="P631" s="16">
        <f t="shared" si="483"/>
        <v>0</v>
      </c>
      <c r="Q631" s="16">
        <f t="shared" ca="1" si="490"/>
        <v>0</v>
      </c>
      <c r="R631">
        <f t="shared" si="491"/>
        <v>0</v>
      </c>
      <c r="S631" s="16">
        <f t="shared" si="492"/>
        <v>0</v>
      </c>
      <c r="T631" s="21">
        <f t="shared" si="493"/>
        <v>0</v>
      </c>
      <c r="U631" s="16">
        <f t="shared" ca="1" si="494"/>
        <v>0</v>
      </c>
      <c r="V631" s="21">
        <f t="shared" ca="1" si="495"/>
        <v>0</v>
      </c>
      <c r="W631" s="16"/>
      <c r="X631" s="16">
        <f t="shared" si="514"/>
        <v>0</v>
      </c>
      <c r="Y631" s="16">
        <f t="shared" si="481"/>
        <v>0</v>
      </c>
      <c r="Z631" s="19">
        <f t="shared" si="496"/>
        <v>0</v>
      </c>
      <c r="AA631" s="15">
        <f t="shared" si="515"/>
        <v>0</v>
      </c>
      <c r="AB631" s="15">
        <f t="shared" si="516"/>
        <v>0</v>
      </c>
      <c r="AC631" s="15">
        <f t="shared" si="517"/>
        <v>0</v>
      </c>
      <c r="AD631" s="15">
        <f t="shared" si="518"/>
        <v>0</v>
      </c>
      <c r="AE631" s="15">
        <f t="shared" si="519"/>
        <v>0</v>
      </c>
      <c r="AF631" s="19">
        <f t="shared" si="520"/>
        <v>0</v>
      </c>
      <c r="AG631" s="20">
        <f t="shared" si="521"/>
        <v>0</v>
      </c>
      <c r="AH631" s="20"/>
      <c r="AI631" s="16">
        <f t="shared" si="497"/>
        <v>0</v>
      </c>
      <c r="AJ631" s="16">
        <f t="shared" si="533"/>
        <v>0</v>
      </c>
      <c r="AK631" s="16">
        <f t="shared" si="522"/>
        <v>0</v>
      </c>
      <c r="AL631" s="16">
        <f t="shared" ca="1" si="523"/>
        <v>0</v>
      </c>
      <c r="AM631" s="17">
        <f ca="1">IF($F$13,OFFSET(product_specs!$I$5,MIN(10,saving_model!BD631),saving_model!$F$15),0)</f>
        <v>0</v>
      </c>
      <c r="AN631" s="16">
        <f t="shared" si="498"/>
        <v>0</v>
      </c>
      <c r="AO631" s="16">
        <f t="shared" si="532"/>
        <v>0</v>
      </c>
      <c r="AP631" s="16">
        <f t="shared" si="499"/>
        <v>0</v>
      </c>
      <c r="AQ631" s="16">
        <f t="shared" si="524"/>
        <v>0</v>
      </c>
      <c r="AR631" s="16">
        <f t="shared" si="525"/>
        <v>0</v>
      </c>
      <c r="AS631" s="15">
        <f t="shared" si="500"/>
        <v>0</v>
      </c>
      <c r="AT631" s="24">
        <f t="shared" si="501"/>
        <v>0</v>
      </c>
      <c r="AU631" s="15">
        <f t="shared" si="526"/>
        <v>0</v>
      </c>
      <c r="AV631" s="22">
        <f>return!Q615</f>
        <v>1.6321901033740094E-2</v>
      </c>
      <c r="AW631" s="7">
        <f t="shared" si="502"/>
        <v>1.6569512059686993</v>
      </c>
      <c r="AX631" s="7"/>
      <c r="AY631">
        <f t="shared" si="527"/>
        <v>0</v>
      </c>
      <c r="AZ631">
        <f t="shared" si="503"/>
        <v>0</v>
      </c>
      <c r="BA631">
        <f t="shared" si="504"/>
        <v>0</v>
      </c>
      <c r="BB631">
        <f t="shared" si="528"/>
        <v>0</v>
      </c>
      <c r="BD631">
        <f t="shared" si="505"/>
        <v>50</v>
      </c>
      <c r="BE631">
        <f t="shared" si="506"/>
        <v>5</v>
      </c>
      <c r="BF631">
        <f t="shared" si="529"/>
        <v>4.7237063154903502E-4</v>
      </c>
      <c r="BG631">
        <f>VLOOKUP(MIN(120,BH631),mortality!$B$4:$H$106,saving_model!BE631+2,FALSE)</f>
        <v>5.653743897497847E-3</v>
      </c>
      <c r="BH631">
        <f t="shared" si="507"/>
        <v>70</v>
      </c>
      <c r="BI631" s="8">
        <f t="shared" si="530"/>
        <v>1.6821425527395739E-3</v>
      </c>
      <c r="BJ631" s="6">
        <f>VLOOKUP(saving_model!BD631,lapse!$B$4:$C$134,2,FALSE)</f>
        <v>0.02</v>
      </c>
      <c r="BL631">
        <f>discount_curve!K616</f>
        <v>0.55525838705374775</v>
      </c>
    </row>
    <row r="632" spans="1:64" x14ac:dyDescent="0.55000000000000004">
      <c r="A632">
        <f t="shared" si="531"/>
        <v>610</v>
      </c>
      <c r="B632" s="16">
        <f t="shared" ca="1" si="508"/>
        <v>0</v>
      </c>
      <c r="C632" s="16">
        <f t="shared" si="484"/>
        <v>0</v>
      </c>
      <c r="D632">
        <f t="shared" si="509"/>
        <v>0</v>
      </c>
      <c r="E632">
        <f t="shared" ca="1" si="510"/>
        <v>0</v>
      </c>
      <c r="F632" s="19">
        <f t="shared" si="511"/>
        <v>0</v>
      </c>
      <c r="G632">
        <f t="shared" si="485"/>
        <v>0</v>
      </c>
      <c r="H632">
        <f t="shared" si="486"/>
        <v>0</v>
      </c>
      <c r="I632" s="16">
        <f t="shared" si="512"/>
        <v>0</v>
      </c>
      <c r="J632" s="19">
        <f t="shared" si="513"/>
        <v>0</v>
      </c>
      <c r="K632" s="19"/>
      <c r="L632" s="16">
        <f t="shared" si="487"/>
        <v>0</v>
      </c>
      <c r="M632" s="16">
        <f t="shared" ca="1" si="488"/>
        <v>0</v>
      </c>
      <c r="N632" s="16">
        <f t="shared" si="489"/>
        <v>0</v>
      </c>
      <c r="O632" s="16">
        <f t="shared" si="482"/>
        <v>0</v>
      </c>
      <c r="P632" s="16">
        <f t="shared" si="483"/>
        <v>0</v>
      </c>
      <c r="Q632" s="16">
        <f t="shared" ca="1" si="490"/>
        <v>0</v>
      </c>
      <c r="R632">
        <f t="shared" si="491"/>
        <v>0</v>
      </c>
      <c r="S632" s="16">
        <f t="shared" si="492"/>
        <v>0</v>
      </c>
      <c r="T632" s="21">
        <f t="shared" si="493"/>
        <v>0</v>
      </c>
      <c r="U632" s="16">
        <f t="shared" ca="1" si="494"/>
        <v>0</v>
      </c>
      <c r="V632" s="21">
        <f t="shared" ca="1" si="495"/>
        <v>0</v>
      </c>
      <c r="W632" s="16"/>
      <c r="X632" s="16">
        <f t="shared" si="514"/>
        <v>0</v>
      </c>
      <c r="Y632" s="16">
        <f t="shared" si="481"/>
        <v>0</v>
      </c>
      <c r="Z632" s="19">
        <f t="shared" si="496"/>
        <v>0</v>
      </c>
      <c r="AA632" s="15">
        <f t="shared" si="515"/>
        <v>0</v>
      </c>
      <c r="AB632" s="15">
        <f t="shared" si="516"/>
        <v>0</v>
      </c>
      <c r="AC632" s="15">
        <f t="shared" si="517"/>
        <v>0</v>
      </c>
      <c r="AD632" s="15">
        <f t="shared" si="518"/>
        <v>0</v>
      </c>
      <c r="AE632" s="15">
        <f t="shared" si="519"/>
        <v>0</v>
      </c>
      <c r="AF632" s="19">
        <f t="shared" si="520"/>
        <v>0</v>
      </c>
      <c r="AG632" s="20">
        <f t="shared" si="521"/>
        <v>0</v>
      </c>
      <c r="AH632" s="20"/>
      <c r="AI632" s="16">
        <f t="shared" si="497"/>
        <v>0</v>
      </c>
      <c r="AJ632" s="16">
        <f t="shared" si="533"/>
        <v>0</v>
      </c>
      <c r="AK632" s="16">
        <f t="shared" si="522"/>
        <v>0</v>
      </c>
      <c r="AL632" s="16">
        <f t="shared" ca="1" si="523"/>
        <v>0</v>
      </c>
      <c r="AM632" s="17">
        <f ca="1">IF($F$13,OFFSET(product_specs!$I$5,MIN(10,saving_model!BD632),saving_model!$F$15),0)</f>
        <v>0</v>
      </c>
      <c r="AN632" s="16">
        <f t="shared" si="498"/>
        <v>0</v>
      </c>
      <c r="AO632" s="16">
        <f t="shared" si="532"/>
        <v>0</v>
      </c>
      <c r="AP632" s="16">
        <f t="shared" si="499"/>
        <v>0</v>
      </c>
      <c r="AQ632" s="16">
        <f t="shared" si="524"/>
        <v>0</v>
      </c>
      <c r="AR632" s="16">
        <f t="shared" si="525"/>
        <v>0</v>
      </c>
      <c r="AS632" s="15">
        <f t="shared" si="500"/>
        <v>0</v>
      </c>
      <c r="AT632" s="24">
        <f t="shared" si="501"/>
        <v>0</v>
      </c>
      <c r="AU632" s="15">
        <f t="shared" si="526"/>
        <v>0</v>
      </c>
      <c r="AV632" s="22">
        <f>return!Q616</f>
        <v>9.9254526206677962E-3</v>
      </c>
      <c r="AW632" s="7">
        <f t="shared" si="502"/>
        <v>1.6583257101476621</v>
      </c>
      <c r="AX632" s="7"/>
      <c r="AY632">
        <f t="shared" si="527"/>
        <v>0</v>
      </c>
      <c r="AZ632">
        <f t="shared" si="503"/>
        <v>0</v>
      </c>
      <c r="BA632">
        <f t="shared" si="504"/>
        <v>0</v>
      </c>
      <c r="BB632">
        <f t="shared" si="528"/>
        <v>0</v>
      </c>
      <c r="BD632">
        <f t="shared" si="505"/>
        <v>50</v>
      </c>
      <c r="BE632">
        <f t="shared" si="506"/>
        <v>5</v>
      </c>
      <c r="BF632">
        <f t="shared" si="529"/>
        <v>4.7237063154903502E-4</v>
      </c>
      <c r="BG632">
        <f>VLOOKUP(MIN(120,BH632),mortality!$B$4:$H$106,saving_model!BE632+2,FALSE)</f>
        <v>5.653743897497847E-3</v>
      </c>
      <c r="BH632">
        <f t="shared" si="507"/>
        <v>70</v>
      </c>
      <c r="BI632" s="8">
        <f t="shared" si="530"/>
        <v>1.6821425527395739E-3</v>
      </c>
      <c r="BJ632" s="6">
        <f>VLOOKUP(saving_model!BD632,lapse!$B$4:$C$134,2,FALSE)</f>
        <v>0.02</v>
      </c>
      <c r="BL632">
        <f>discount_curve!K617</f>
        <v>0.55472224119828306</v>
      </c>
    </row>
    <row r="633" spans="1:64" x14ac:dyDescent="0.55000000000000004">
      <c r="A633">
        <f t="shared" si="531"/>
        <v>611</v>
      </c>
      <c r="B633" s="16">
        <f t="shared" ca="1" si="508"/>
        <v>0</v>
      </c>
      <c r="C633" s="16">
        <f t="shared" si="484"/>
        <v>0</v>
      </c>
      <c r="D633">
        <f t="shared" si="509"/>
        <v>0</v>
      </c>
      <c r="E633">
        <f t="shared" ca="1" si="510"/>
        <v>0</v>
      </c>
      <c r="F633" s="19">
        <f t="shared" si="511"/>
        <v>0</v>
      </c>
      <c r="G633">
        <f t="shared" si="485"/>
        <v>0</v>
      </c>
      <c r="H633">
        <f t="shared" si="486"/>
        <v>0</v>
      </c>
      <c r="I633" s="16">
        <f t="shared" si="512"/>
        <v>0</v>
      </c>
      <c r="J633" s="19">
        <f t="shared" si="513"/>
        <v>0</v>
      </c>
      <c r="K633" s="19"/>
      <c r="L633" s="16">
        <f t="shared" si="487"/>
        <v>0</v>
      </c>
      <c r="M633" s="16">
        <f t="shared" ca="1" si="488"/>
        <v>0</v>
      </c>
      <c r="N633" s="16">
        <f t="shared" si="489"/>
        <v>0</v>
      </c>
      <c r="O633" s="16">
        <f t="shared" si="482"/>
        <v>0</v>
      </c>
      <c r="P633" s="16">
        <f t="shared" si="483"/>
        <v>0</v>
      </c>
      <c r="Q633" s="16">
        <f t="shared" ca="1" si="490"/>
        <v>0</v>
      </c>
      <c r="R633">
        <f t="shared" si="491"/>
        <v>0</v>
      </c>
      <c r="S633" s="16">
        <f t="shared" si="492"/>
        <v>0</v>
      </c>
      <c r="T633" s="21">
        <f t="shared" si="493"/>
        <v>0</v>
      </c>
      <c r="U633" s="16">
        <f t="shared" ca="1" si="494"/>
        <v>0</v>
      </c>
      <c r="V633" s="21">
        <f t="shared" ca="1" si="495"/>
        <v>0</v>
      </c>
      <c r="W633" s="16"/>
      <c r="X633" s="16">
        <f t="shared" si="514"/>
        <v>0</v>
      </c>
      <c r="Y633" s="16">
        <f t="shared" si="481"/>
        <v>0</v>
      </c>
      <c r="Z633" s="19">
        <f t="shared" si="496"/>
        <v>0</v>
      </c>
      <c r="AA633" s="15">
        <f t="shared" si="515"/>
        <v>0</v>
      </c>
      <c r="AB633" s="15">
        <f t="shared" si="516"/>
        <v>0</v>
      </c>
      <c r="AC633" s="15">
        <f t="shared" si="517"/>
        <v>0</v>
      </c>
      <c r="AD633" s="15">
        <f t="shared" si="518"/>
        <v>0</v>
      </c>
      <c r="AE633" s="15">
        <f t="shared" si="519"/>
        <v>0</v>
      </c>
      <c r="AF633" s="19">
        <f t="shared" si="520"/>
        <v>0</v>
      </c>
      <c r="AG633" s="20">
        <f t="shared" si="521"/>
        <v>0</v>
      </c>
      <c r="AH633" s="20"/>
      <c r="AI633" s="16">
        <f t="shared" si="497"/>
        <v>0</v>
      </c>
      <c r="AJ633" s="16">
        <f t="shared" si="533"/>
        <v>0</v>
      </c>
      <c r="AK633" s="16">
        <f t="shared" si="522"/>
        <v>0</v>
      </c>
      <c r="AL633" s="16">
        <f t="shared" ca="1" si="523"/>
        <v>0</v>
      </c>
      <c r="AM633" s="17">
        <f ca="1">IF($F$13,OFFSET(product_specs!$I$5,MIN(10,saving_model!BD633),saving_model!$F$15),0)</f>
        <v>0</v>
      </c>
      <c r="AN633" s="16">
        <f t="shared" si="498"/>
        <v>0</v>
      </c>
      <c r="AO633" s="16">
        <f t="shared" si="532"/>
        <v>0</v>
      </c>
      <c r="AP633" s="16">
        <f t="shared" si="499"/>
        <v>0</v>
      </c>
      <c r="AQ633" s="16">
        <f t="shared" si="524"/>
        <v>0</v>
      </c>
      <c r="AR633" s="16">
        <f t="shared" si="525"/>
        <v>0</v>
      </c>
      <c r="AS633" s="15">
        <f t="shared" si="500"/>
        <v>0</v>
      </c>
      <c r="AT633" s="24">
        <f t="shared" si="501"/>
        <v>0</v>
      </c>
      <c r="AU633" s="15">
        <f t="shared" si="526"/>
        <v>0</v>
      </c>
      <c r="AV633" s="22">
        <f>return!Q617</f>
        <v>2.0661007715319091E-3</v>
      </c>
      <c r="AW633" s="7">
        <f t="shared" si="502"/>
        <v>1.6597013545302297</v>
      </c>
      <c r="AX633" s="7"/>
      <c r="AY633">
        <f t="shared" si="527"/>
        <v>0</v>
      </c>
      <c r="AZ633">
        <f t="shared" si="503"/>
        <v>0</v>
      </c>
      <c r="BA633">
        <f t="shared" si="504"/>
        <v>0</v>
      </c>
      <c r="BB633">
        <f t="shared" si="528"/>
        <v>0</v>
      </c>
      <c r="BD633">
        <f t="shared" si="505"/>
        <v>50</v>
      </c>
      <c r="BE633">
        <f t="shared" si="506"/>
        <v>5</v>
      </c>
      <c r="BF633">
        <f t="shared" si="529"/>
        <v>4.7237063154903502E-4</v>
      </c>
      <c r="BG633">
        <f>VLOOKUP(MIN(120,BH633),mortality!$B$4:$H$106,saving_model!BE633+2,FALSE)</f>
        <v>5.653743897497847E-3</v>
      </c>
      <c r="BH633">
        <f t="shared" si="507"/>
        <v>70</v>
      </c>
      <c r="BI633" s="8">
        <f t="shared" si="530"/>
        <v>1.6821425527395739E-3</v>
      </c>
      <c r="BJ633" s="6">
        <f>VLOOKUP(saving_model!BD633,lapse!$B$4:$C$134,2,FALSE)</f>
        <v>0.02</v>
      </c>
      <c r="BL633">
        <f>discount_curve!K618</f>
        <v>0.55418661303401384</v>
      </c>
    </row>
    <row r="634" spans="1:64" x14ac:dyDescent="0.55000000000000004">
      <c r="A634">
        <f t="shared" si="531"/>
        <v>612</v>
      </c>
      <c r="B634" s="16">
        <f t="shared" ca="1" si="508"/>
        <v>0</v>
      </c>
      <c r="C634" s="16">
        <f t="shared" si="484"/>
        <v>0</v>
      </c>
      <c r="D634">
        <f t="shared" si="509"/>
        <v>0</v>
      </c>
      <c r="E634">
        <f t="shared" ca="1" si="510"/>
        <v>0</v>
      </c>
      <c r="F634" s="19">
        <f t="shared" si="511"/>
        <v>0</v>
      </c>
      <c r="G634">
        <f t="shared" si="485"/>
        <v>0</v>
      </c>
      <c r="H634">
        <f t="shared" si="486"/>
        <v>0</v>
      </c>
      <c r="I634" s="16">
        <f t="shared" si="512"/>
        <v>0</v>
      </c>
      <c r="J634" s="19">
        <f t="shared" si="513"/>
        <v>0</v>
      </c>
      <c r="K634" s="19"/>
      <c r="L634" s="16">
        <f t="shared" si="487"/>
        <v>0</v>
      </c>
      <c r="M634" s="16">
        <f t="shared" ca="1" si="488"/>
        <v>0</v>
      </c>
      <c r="N634" s="16">
        <f t="shared" si="489"/>
        <v>0</v>
      </c>
      <c r="O634" s="16">
        <f t="shared" si="482"/>
        <v>0</v>
      </c>
      <c r="P634" s="16">
        <f t="shared" si="483"/>
        <v>0</v>
      </c>
      <c r="Q634" s="16">
        <f t="shared" ca="1" si="490"/>
        <v>0</v>
      </c>
      <c r="R634">
        <f t="shared" si="491"/>
        <v>0</v>
      </c>
      <c r="S634" s="16">
        <f t="shared" si="492"/>
        <v>0</v>
      </c>
      <c r="T634" s="21">
        <f t="shared" si="493"/>
        <v>0</v>
      </c>
      <c r="U634" s="16">
        <f t="shared" ca="1" si="494"/>
        <v>0</v>
      </c>
      <c r="V634" s="21">
        <f t="shared" ca="1" si="495"/>
        <v>0</v>
      </c>
      <c r="W634" s="16"/>
      <c r="X634" s="16">
        <f t="shared" si="514"/>
        <v>0</v>
      </c>
      <c r="Y634" s="16">
        <f t="shared" si="481"/>
        <v>0</v>
      </c>
      <c r="Z634" s="19">
        <f t="shared" si="496"/>
        <v>0</v>
      </c>
      <c r="AA634" s="15">
        <f t="shared" si="515"/>
        <v>0</v>
      </c>
      <c r="AB634" s="15">
        <f t="shared" si="516"/>
        <v>0</v>
      </c>
      <c r="AC634" s="15">
        <f t="shared" si="517"/>
        <v>0</v>
      </c>
      <c r="AD634" s="15">
        <f t="shared" si="518"/>
        <v>0</v>
      </c>
      <c r="AE634" s="15">
        <f t="shared" si="519"/>
        <v>0</v>
      </c>
      <c r="AF634" s="19">
        <f t="shared" si="520"/>
        <v>0</v>
      </c>
      <c r="AG634" s="20">
        <f t="shared" si="521"/>
        <v>0</v>
      </c>
      <c r="AH634" s="20"/>
      <c r="AI634" s="16">
        <f t="shared" si="497"/>
        <v>0</v>
      </c>
      <c r="AJ634" s="16">
        <f t="shared" si="533"/>
        <v>0</v>
      </c>
      <c r="AK634" s="16">
        <f t="shared" si="522"/>
        <v>0</v>
      </c>
      <c r="AL634" s="16">
        <f t="shared" ca="1" si="523"/>
        <v>0</v>
      </c>
      <c r="AM634" s="17">
        <f ca="1">IF($F$13,OFFSET(product_specs!$I$5,MIN(10,saving_model!BD634),saving_model!$F$15),0)</f>
        <v>0</v>
      </c>
      <c r="AN634" s="16">
        <f t="shared" si="498"/>
        <v>0</v>
      </c>
      <c r="AO634" s="16">
        <f t="shared" si="532"/>
        <v>0</v>
      </c>
      <c r="AP634" s="16">
        <f t="shared" si="499"/>
        <v>0</v>
      </c>
      <c r="AQ634" s="16">
        <f t="shared" si="524"/>
        <v>0</v>
      </c>
      <c r="AR634" s="16">
        <f t="shared" si="525"/>
        <v>0</v>
      </c>
      <c r="AS634" s="15">
        <f t="shared" si="500"/>
        <v>0</v>
      </c>
      <c r="AT634" s="24">
        <f t="shared" si="501"/>
        <v>0</v>
      </c>
      <c r="AU634" s="15">
        <f t="shared" si="526"/>
        <v>0</v>
      </c>
      <c r="AV634" s="22">
        <f>return!Q618</f>
        <v>-6.8309296988492418E-3</v>
      </c>
      <c r="AW634" s="7">
        <f t="shared" si="502"/>
        <v>1.6610781400622445</v>
      </c>
      <c r="AX634" s="7"/>
      <c r="AY634">
        <f t="shared" si="527"/>
        <v>0</v>
      </c>
      <c r="AZ634">
        <f t="shared" si="503"/>
        <v>0</v>
      </c>
      <c r="BA634">
        <f t="shared" si="504"/>
        <v>0</v>
      </c>
      <c r="BB634">
        <f t="shared" si="528"/>
        <v>0</v>
      </c>
      <c r="BD634">
        <f t="shared" si="505"/>
        <v>51</v>
      </c>
      <c r="BE634">
        <f t="shared" si="506"/>
        <v>5</v>
      </c>
      <c r="BF634">
        <f t="shared" si="529"/>
        <v>5.1740884473316928E-4</v>
      </c>
      <c r="BG634">
        <f>VLOOKUP(MIN(120,BH634),mortality!$B$4:$H$106,saving_model!BE634+2,FALSE)</f>
        <v>6.1912675887511141E-3</v>
      </c>
      <c r="BH634">
        <f t="shared" si="507"/>
        <v>71</v>
      </c>
      <c r="BI634" s="8">
        <f t="shared" si="530"/>
        <v>1.6821425527395739E-3</v>
      </c>
      <c r="BJ634" s="6">
        <f>VLOOKUP(saving_model!BD634,lapse!$B$4:$C$134,2,FALSE)</f>
        <v>0.02</v>
      </c>
      <c r="BL634">
        <f>discount_curve!K619</f>
        <v>0.55058997839156876</v>
      </c>
    </row>
    <row r="635" spans="1:64" x14ac:dyDescent="0.55000000000000004">
      <c r="A635">
        <f t="shared" si="531"/>
        <v>613</v>
      </c>
      <c r="B635" s="16">
        <f t="shared" ca="1" si="508"/>
        <v>0</v>
      </c>
      <c r="C635" s="16">
        <f t="shared" si="484"/>
        <v>0</v>
      </c>
      <c r="D635">
        <f t="shared" si="509"/>
        <v>0</v>
      </c>
      <c r="E635">
        <f t="shared" ca="1" si="510"/>
        <v>0</v>
      </c>
      <c r="F635" s="19">
        <f t="shared" si="511"/>
        <v>0</v>
      </c>
      <c r="G635">
        <f t="shared" si="485"/>
        <v>0</v>
      </c>
      <c r="H635">
        <f t="shared" si="486"/>
        <v>0</v>
      </c>
      <c r="I635" s="16">
        <f t="shared" si="512"/>
        <v>0</v>
      </c>
      <c r="J635" s="19">
        <f t="shared" si="513"/>
        <v>0</v>
      </c>
      <c r="K635" s="19"/>
      <c r="L635" s="16">
        <f t="shared" si="487"/>
        <v>0</v>
      </c>
      <c r="M635" s="16">
        <f t="shared" ca="1" si="488"/>
        <v>0</v>
      </c>
      <c r="N635" s="16">
        <f t="shared" si="489"/>
        <v>0</v>
      </c>
      <c r="O635" s="16">
        <f t="shared" si="482"/>
        <v>0</v>
      </c>
      <c r="P635" s="16">
        <f t="shared" si="483"/>
        <v>0</v>
      </c>
      <c r="Q635" s="16">
        <f t="shared" ca="1" si="490"/>
        <v>0</v>
      </c>
      <c r="R635">
        <f t="shared" si="491"/>
        <v>0</v>
      </c>
      <c r="S635" s="16">
        <f t="shared" si="492"/>
        <v>0</v>
      </c>
      <c r="T635" s="21">
        <f t="shared" si="493"/>
        <v>0</v>
      </c>
      <c r="U635" s="16">
        <f t="shared" ca="1" si="494"/>
        <v>0</v>
      </c>
      <c r="V635" s="21">
        <f t="shared" ca="1" si="495"/>
        <v>0</v>
      </c>
      <c r="W635" s="16"/>
      <c r="X635" s="16">
        <f t="shared" si="514"/>
        <v>0</v>
      </c>
      <c r="Y635" s="16">
        <f t="shared" si="481"/>
        <v>0</v>
      </c>
      <c r="Z635" s="19">
        <f t="shared" si="496"/>
        <v>0</v>
      </c>
      <c r="AA635" s="15">
        <f t="shared" si="515"/>
        <v>0</v>
      </c>
      <c r="AB635" s="15">
        <f t="shared" si="516"/>
        <v>0</v>
      </c>
      <c r="AC635" s="15">
        <f t="shared" si="517"/>
        <v>0</v>
      </c>
      <c r="AD635" s="15">
        <f t="shared" si="518"/>
        <v>0</v>
      </c>
      <c r="AE635" s="15">
        <f t="shared" si="519"/>
        <v>0</v>
      </c>
      <c r="AF635" s="19">
        <f t="shared" si="520"/>
        <v>0</v>
      </c>
      <c r="AG635" s="20">
        <f t="shared" si="521"/>
        <v>0</v>
      </c>
      <c r="AH635" s="20"/>
      <c r="AI635" s="16">
        <f t="shared" si="497"/>
        <v>0</v>
      </c>
      <c r="AJ635" s="16">
        <f t="shared" si="533"/>
        <v>0</v>
      </c>
      <c r="AK635" s="16">
        <f t="shared" si="522"/>
        <v>0</v>
      </c>
      <c r="AL635" s="16">
        <f t="shared" ca="1" si="523"/>
        <v>0</v>
      </c>
      <c r="AM635" s="17">
        <f ca="1">IF($F$13,OFFSET(product_specs!$I$5,MIN(10,saving_model!BD635),saving_model!$F$15),0)</f>
        <v>0</v>
      </c>
      <c r="AN635" s="16">
        <f t="shared" si="498"/>
        <v>0</v>
      </c>
      <c r="AO635" s="16">
        <f t="shared" si="532"/>
        <v>0</v>
      </c>
      <c r="AP635" s="16">
        <f t="shared" si="499"/>
        <v>0</v>
      </c>
      <c r="AQ635" s="16">
        <f t="shared" si="524"/>
        <v>0</v>
      </c>
      <c r="AR635" s="16">
        <f t="shared" si="525"/>
        <v>0</v>
      </c>
      <c r="AS635" s="15">
        <f t="shared" si="500"/>
        <v>0</v>
      </c>
      <c r="AT635" s="24">
        <f t="shared" si="501"/>
        <v>0</v>
      </c>
      <c r="AU635" s="15">
        <f t="shared" si="526"/>
        <v>0</v>
      </c>
      <c r="AV635" s="22">
        <f>return!Q619</f>
        <v>-4.6513033638337919E-3</v>
      </c>
      <c r="AW635" s="7">
        <f t="shared" si="502"/>
        <v>1.6624560676903335</v>
      </c>
      <c r="AX635" s="7"/>
      <c r="AY635">
        <f t="shared" si="527"/>
        <v>0</v>
      </c>
      <c r="AZ635">
        <f t="shared" si="503"/>
        <v>0</v>
      </c>
      <c r="BA635">
        <f t="shared" si="504"/>
        <v>0</v>
      </c>
      <c r="BB635">
        <f t="shared" si="528"/>
        <v>0</v>
      </c>
      <c r="BD635">
        <f t="shared" si="505"/>
        <v>51</v>
      </c>
      <c r="BE635">
        <f t="shared" si="506"/>
        <v>5</v>
      </c>
      <c r="BF635">
        <f t="shared" si="529"/>
        <v>5.1740884473316928E-4</v>
      </c>
      <c r="BG635">
        <f>VLOOKUP(MIN(120,BH635),mortality!$B$4:$H$106,saving_model!BE635+2,FALSE)</f>
        <v>6.1912675887511141E-3</v>
      </c>
      <c r="BH635">
        <f t="shared" si="507"/>
        <v>71</v>
      </c>
      <c r="BI635" s="8">
        <f t="shared" si="530"/>
        <v>1.6821425527395739E-3</v>
      </c>
      <c r="BJ635" s="6">
        <f>VLOOKUP(saving_model!BD635,lapse!$B$4:$C$134,2,FALSE)</f>
        <v>0.02</v>
      </c>
      <c r="BL635">
        <f>discount_curve!K620</f>
        <v>0.55005335646014308</v>
      </c>
    </row>
    <row r="636" spans="1:64" x14ac:dyDescent="0.55000000000000004">
      <c r="A636">
        <f t="shared" si="531"/>
        <v>614</v>
      </c>
      <c r="B636" s="16">
        <f t="shared" ca="1" si="508"/>
        <v>0</v>
      </c>
      <c r="C636" s="16">
        <f t="shared" si="484"/>
        <v>0</v>
      </c>
      <c r="D636">
        <f t="shared" si="509"/>
        <v>0</v>
      </c>
      <c r="E636">
        <f t="shared" ca="1" si="510"/>
        <v>0</v>
      </c>
      <c r="F636" s="19">
        <f t="shared" si="511"/>
        <v>0</v>
      </c>
      <c r="G636">
        <f t="shared" si="485"/>
        <v>0</v>
      </c>
      <c r="H636">
        <f t="shared" si="486"/>
        <v>0</v>
      </c>
      <c r="I636" s="16">
        <f t="shared" si="512"/>
        <v>0</v>
      </c>
      <c r="J636" s="19">
        <f t="shared" si="513"/>
        <v>0</v>
      </c>
      <c r="K636" s="19"/>
      <c r="L636" s="16">
        <f t="shared" si="487"/>
        <v>0</v>
      </c>
      <c r="M636" s="16">
        <f t="shared" ca="1" si="488"/>
        <v>0</v>
      </c>
      <c r="N636" s="16">
        <f t="shared" si="489"/>
        <v>0</v>
      </c>
      <c r="O636" s="16">
        <f t="shared" si="482"/>
        <v>0</v>
      </c>
      <c r="P636" s="16">
        <f t="shared" si="483"/>
        <v>0</v>
      </c>
      <c r="Q636" s="16">
        <f t="shared" ca="1" si="490"/>
        <v>0</v>
      </c>
      <c r="R636">
        <f t="shared" si="491"/>
        <v>0</v>
      </c>
      <c r="S636" s="16">
        <f t="shared" si="492"/>
        <v>0</v>
      </c>
      <c r="T636" s="21">
        <f t="shared" si="493"/>
        <v>0</v>
      </c>
      <c r="U636" s="16">
        <f t="shared" ca="1" si="494"/>
        <v>0</v>
      </c>
      <c r="V636" s="21">
        <f t="shared" ca="1" si="495"/>
        <v>0</v>
      </c>
      <c r="W636" s="16"/>
      <c r="X636" s="16">
        <f t="shared" si="514"/>
        <v>0</v>
      </c>
      <c r="Y636" s="16">
        <f t="shared" si="481"/>
        <v>0</v>
      </c>
      <c r="Z636" s="19">
        <f t="shared" si="496"/>
        <v>0</v>
      </c>
      <c r="AA636" s="15">
        <f t="shared" si="515"/>
        <v>0</v>
      </c>
      <c r="AB636" s="15">
        <f t="shared" si="516"/>
        <v>0</v>
      </c>
      <c r="AC636" s="15">
        <f t="shared" si="517"/>
        <v>0</v>
      </c>
      <c r="AD636" s="15">
        <f t="shared" si="518"/>
        <v>0</v>
      </c>
      <c r="AE636" s="15">
        <f t="shared" si="519"/>
        <v>0</v>
      </c>
      <c r="AF636" s="19">
        <f t="shared" si="520"/>
        <v>0</v>
      </c>
      <c r="AG636" s="20">
        <f t="shared" si="521"/>
        <v>0</v>
      </c>
      <c r="AH636" s="20"/>
      <c r="AI636" s="16">
        <f t="shared" si="497"/>
        <v>0</v>
      </c>
      <c r="AJ636" s="16">
        <f t="shared" si="533"/>
        <v>0</v>
      </c>
      <c r="AK636" s="16">
        <f t="shared" si="522"/>
        <v>0</v>
      </c>
      <c r="AL636" s="16">
        <f t="shared" ca="1" si="523"/>
        <v>0</v>
      </c>
      <c r="AM636" s="17">
        <f ca="1">IF($F$13,OFFSET(product_specs!$I$5,MIN(10,saving_model!BD636),saving_model!$F$15),0)</f>
        <v>0</v>
      </c>
      <c r="AN636" s="16">
        <f t="shared" si="498"/>
        <v>0</v>
      </c>
      <c r="AO636" s="16">
        <f t="shared" si="532"/>
        <v>0</v>
      </c>
      <c r="AP636" s="16">
        <f t="shared" si="499"/>
        <v>0</v>
      </c>
      <c r="AQ636" s="16">
        <f t="shared" si="524"/>
        <v>0</v>
      </c>
      <c r="AR636" s="16">
        <f t="shared" si="525"/>
        <v>0</v>
      </c>
      <c r="AS636" s="15">
        <f t="shared" si="500"/>
        <v>0</v>
      </c>
      <c r="AT636" s="24">
        <f t="shared" si="501"/>
        <v>0</v>
      </c>
      <c r="AU636" s="15">
        <f t="shared" si="526"/>
        <v>0</v>
      </c>
      <c r="AV636" s="22">
        <f>return!Q620</f>
        <v>8.7072305491542323E-4</v>
      </c>
      <c r="AW636" s="7">
        <f t="shared" si="502"/>
        <v>1.6638351383619088</v>
      </c>
      <c r="AX636" s="7"/>
      <c r="AY636">
        <f t="shared" si="527"/>
        <v>0</v>
      </c>
      <c r="AZ636">
        <f t="shared" si="503"/>
        <v>0</v>
      </c>
      <c r="BA636">
        <f t="shared" si="504"/>
        <v>0</v>
      </c>
      <c r="BB636">
        <f t="shared" si="528"/>
        <v>0</v>
      </c>
      <c r="BD636">
        <f t="shared" si="505"/>
        <v>51</v>
      </c>
      <c r="BE636">
        <f t="shared" si="506"/>
        <v>5</v>
      </c>
      <c r="BF636">
        <f t="shared" si="529"/>
        <v>5.1740884473316928E-4</v>
      </c>
      <c r="BG636">
        <f>VLOOKUP(MIN(120,BH636),mortality!$B$4:$H$106,saving_model!BE636+2,FALSE)</f>
        <v>6.1912675887511141E-3</v>
      </c>
      <c r="BH636">
        <f t="shared" si="507"/>
        <v>71</v>
      </c>
      <c r="BI636" s="8">
        <f t="shared" si="530"/>
        <v>1.6821425527395739E-3</v>
      </c>
      <c r="BJ636" s="6">
        <f>VLOOKUP(saving_model!BD636,lapse!$B$4:$C$134,2,FALSE)</f>
        <v>0.02</v>
      </c>
      <c r="BL636">
        <f>discount_curve!K621</f>
        <v>0.54951725753696079</v>
      </c>
    </row>
    <row r="637" spans="1:64" x14ac:dyDescent="0.55000000000000004">
      <c r="A637">
        <f t="shared" si="531"/>
        <v>615</v>
      </c>
      <c r="B637" s="16">
        <f t="shared" ca="1" si="508"/>
        <v>0</v>
      </c>
      <c r="C637" s="16">
        <f t="shared" si="484"/>
        <v>0</v>
      </c>
      <c r="D637">
        <f t="shared" si="509"/>
        <v>0</v>
      </c>
      <c r="E637">
        <f t="shared" ca="1" si="510"/>
        <v>0</v>
      </c>
      <c r="F637" s="19">
        <f t="shared" si="511"/>
        <v>0</v>
      </c>
      <c r="G637">
        <f t="shared" si="485"/>
        <v>0</v>
      </c>
      <c r="H637">
        <f t="shared" si="486"/>
        <v>0</v>
      </c>
      <c r="I637" s="16">
        <f t="shared" si="512"/>
        <v>0</v>
      </c>
      <c r="J637" s="19">
        <f t="shared" si="513"/>
        <v>0</v>
      </c>
      <c r="K637" s="19"/>
      <c r="L637" s="16">
        <f t="shared" si="487"/>
        <v>0</v>
      </c>
      <c r="M637" s="16">
        <f t="shared" ca="1" si="488"/>
        <v>0</v>
      </c>
      <c r="N637" s="16">
        <f t="shared" si="489"/>
        <v>0</v>
      </c>
      <c r="O637" s="16">
        <f t="shared" si="482"/>
        <v>0</v>
      </c>
      <c r="P637" s="16">
        <f t="shared" si="483"/>
        <v>0</v>
      </c>
      <c r="Q637" s="16">
        <f t="shared" ca="1" si="490"/>
        <v>0</v>
      </c>
      <c r="R637">
        <f t="shared" si="491"/>
        <v>0</v>
      </c>
      <c r="S637" s="16">
        <f t="shared" si="492"/>
        <v>0</v>
      </c>
      <c r="T637" s="21">
        <f t="shared" si="493"/>
        <v>0</v>
      </c>
      <c r="U637" s="16">
        <f t="shared" ca="1" si="494"/>
        <v>0</v>
      </c>
      <c r="V637" s="21">
        <f t="shared" ca="1" si="495"/>
        <v>0</v>
      </c>
      <c r="W637" s="16"/>
      <c r="X637" s="16">
        <f t="shared" si="514"/>
        <v>0</v>
      </c>
      <c r="Y637" s="16">
        <f t="shared" si="481"/>
        <v>0</v>
      </c>
      <c r="Z637" s="19">
        <f t="shared" si="496"/>
        <v>0</v>
      </c>
      <c r="AA637" s="15">
        <f t="shared" si="515"/>
        <v>0</v>
      </c>
      <c r="AB637" s="15">
        <f t="shared" si="516"/>
        <v>0</v>
      </c>
      <c r="AC637" s="15">
        <f t="shared" si="517"/>
        <v>0</v>
      </c>
      <c r="AD637" s="15">
        <f t="shared" si="518"/>
        <v>0</v>
      </c>
      <c r="AE637" s="15">
        <f t="shared" si="519"/>
        <v>0</v>
      </c>
      <c r="AF637" s="19">
        <f t="shared" si="520"/>
        <v>0</v>
      </c>
      <c r="AG637" s="20">
        <f t="shared" si="521"/>
        <v>0</v>
      </c>
      <c r="AH637" s="20"/>
      <c r="AI637" s="16">
        <f t="shared" si="497"/>
        <v>0</v>
      </c>
      <c r="AJ637" s="16">
        <f t="shared" si="533"/>
        <v>0</v>
      </c>
      <c r="AK637" s="16">
        <f t="shared" si="522"/>
        <v>0</v>
      </c>
      <c r="AL637" s="16">
        <f t="shared" ca="1" si="523"/>
        <v>0</v>
      </c>
      <c r="AM637" s="17">
        <f ca="1">IF($F$13,OFFSET(product_specs!$I$5,MIN(10,saving_model!BD637),saving_model!$F$15),0)</f>
        <v>0</v>
      </c>
      <c r="AN637" s="16">
        <f t="shared" si="498"/>
        <v>0</v>
      </c>
      <c r="AO637" s="16">
        <f t="shared" si="532"/>
        <v>0</v>
      </c>
      <c r="AP637" s="16">
        <f t="shared" si="499"/>
        <v>0</v>
      </c>
      <c r="AQ637" s="16">
        <f t="shared" si="524"/>
        <v>0</v>
      </c>
      <c r="AR637" s="16">
        <f t="shared" si="525"/>
        <v>0</v>
      </c>
      <c r="AS637" s="15">
        <f t="shared" si="500"/>
        <v>0</v>
      </c>
      <c r="AT637" s="24">
        <f t="shared" si="501"/>
        <v>0</v>
      </c>
      <c r="AU637" s="15">
        <f t="shared" si="526"/>
        <v>0</v>
      </c>
      <c r="AV637" s="22">
        <f>return!Q621</f>
        <v>1.5430106370397656E-3</v>
      </c>
      <c r="AW637" s="7">
        <f t="shared" si="502"/>
        <v>1.6652153530251683</v>
      </c>
      <c r="AX637" s="7"/>
      <c r="AY637">
        <f t="shared" si="527"/>
        <v>0</v>
      </c>
      <c r="AZ637">
        <f t="shared" si="503"/>
        <v>0</v>
      </c>
      <c r="BA637">
        <f t="shared" si="504"/>
        <v>0</v>
      </c>
      <c r="BB637">
        <f t="shared" si="528"/>
        <v>0</v>
      </c>
      <c r="BD637">
        <f t="shared" si="505"/>
        <v>51</v>
      </c>
      <c r="BE637">
        <f t="shared" si="506"/>
        <v>5</v>
      </c>
      <c r="BF637">
        <f t="shared" si="529"/>
        <v>5.1740884473316928E-4</v>
      </c>
      <c r="BG637">
        <f>VLOOKUP(MIN(120,BH637),mortality!$B$4:$H$106,saving_model!BE637+2,FALSE)</f>
        <v>6.1912675887511141E-3</v>
      </c>
      <c r="BH637">
        <f t="shared" si="507"/>
        <v>71</v>
      </c>
      <c r="BI637" s="8">
        <f t="shared" si="530"/>
        <v>1.6821425527395739E-3</v>
      </c>
      <c r="BJ637" s="6">
        <f>VLOOKUP(saving_model!BD637,lapse!$B$4:$C$134,2,FALSE)</f>
        <v>0.02</v>
      </c>
      <c r="BL637">
        <f>discount_curve!K622</f>
        <v>0.54898168111228141</v>
      </c>
    </row>
    <row r="638" spans="1:64" x14ac:dyDescent="0.55000000000000004">
      <c r="A638">
        <f t="shared" si="531"/>
        <v>616</v>
      </c>
      <c r="B638" s="16">
        <f t="shared" ca="1" si="508"/>
        <v>0</v>
      </c>
      <c r="C638" s="16">
        <f t="shared" si="484"/>
        <v>0</v>
      </c>
      <c r="D638">
        <f t="shared" si="509"/>
        <v>0</v>
      </c>
      <c r="E638">
        <f t="shared" ca="1" si="510"/>
        <v>0</v>
      </c>
      <c r="F638" s="19">
        <f t="shared" si="511"/>
        <v>0</v>
      </c>
      <c r="G638">
        <f t="shared" si="485"/>
        <v>0</v>
      </c>
      <c r="H638">
        <f t="shared" si="486"/>
        <v>0</v>
      </c>
      <c r="I638" s="16">
        <f t="shared" si="512"/>
        <v>0</v>
      </c>
      <c r="J638" s="19">
        <f t="shared" si="513"/>
        <v>0</v>
      </c>
      <c r="K638" s="19"/>
      <c r="L638" s="16">
        <f t="shared" si="487"/>
        <v>0</v>
      </c>
      <c r="M638" s="16">
        <f t="shared" ca="1" si="488"/>
        <v>0</v>
      </c>
      <c r="N638" s="16">
        <f t="shared" si="489"/>
        <v>0</v>
      </c>
      <c r="O638" s="16">
        <f t="shared" si="482"/>
        <v>0</v>
      </c>
      <c r="P638" s="16">
        <f t="shared" si="483"/>
        <v>0</v>
      </c>
      <c r="Q638" s="16">
        <f t="shared" ca="1" si="490"/>
        <v>0</v>
      </c>
      <c r="R638">
        <f t="shared" si="491"/>
        <v>0</v>
      </c>
      <c r="S638" s="16">
        <f t="shared" si="492"/>
        <v>0</v>
      </c>
      <c r="T638" s="21">
        <f t="shared" si="493"/>
        <v>0</v>
      </c>
      <c r="U638" s="16">
        <f t="shared" ca="1" si="494"/>
        <v>0</v>
      </c>
      <c r="V638" s="21">
        <f t="shared" ca="1" si="495"/>
        <v>0</v>
      </c>
      <c r="W638" s="16"/>
      <c r="X638" s="16">
        <f t="shared" si="514"/>
        <v>0</v>
      </c>
      <c r="Y638" s="16">
        <f t="shared" si="481"/>
        <v>0</v>
      </c>
      <c r="Z638" s="19">
        <f t="shared" si="496"/>
        <v>0</v>
      </c>
      <c r="AA638" s="15">
        <f t="shared" si="515"/>
        <v>0</v>
      </c>
      <c r="AB638" s="15">
        <f t="shared" si="516"/>
        <v>0</v>
      </c>
      <c r="AC638" s="15">
        <f t="shared" si="517"/>
        <v>0</v>
      </c>
      <c r="AD638" s="15">
        <f t="shared" si="518"/>
        <v>0</v>
      </c>
      <c r="AE638" s="15">
        <f t="shared" si="519"/>
        <v>0</v>
      </c>
      <c r="AF638" s="19">
        <f t="shared" si="520"/>
        <v>0</v>
      </c>
      <c r="AG638" s="20">
        <f t="shared" si="521"/>
        <v>0</v>
      </c>
      <c r="AH638" s="20"/>
      <c r="AI638" s="16">
        <f t="shared" si="497"/>
        <v>0</v>
      </c>
      <c r="AJ638" s="16">
        <f t="shared" si="533"/>
        <v>0</v>
      </c>
      <c r="AK638" s="16">
        <f t="shared" si="522"/>
        <v>0</v>
      </c>
      <c r="AL638" s="16">
        <f t="shared" ca="1" si="523"/>
        <v>0</v>
      </c>
      <c r="AM638" s="17">
        <f ca="1">IF($F$13,OFFSET(product_specs!$I$5,MIN(10,saving_model!BD638),saving_model!$F$15),0)</f>
        <v>0</v>
      </c>
      <c r="AN638" s="16">
        <f t="shared" si="498"/>
        <v>0</v>
      </c>
      <c r="AO638" s="16">
        <f t="shared" si="532"/>
        <v>0</v>
      </c>
      <c r="AP638" s="16">
        <f t="shared" si="499"/>
        <v>0</v>
      </c>
      <c r="AQ638" s="16">
        <f t="shared" si="524"/>
        <v>0</v>
      </c>
      <c r="AR638" s="16">
        <f t="shared" si="525"/>
        <v>0</v>
      </c>
      <c r="AS638" s="15">
        <f t="shared" si="500"/>
        <v>0</v>
      </c>
      <c r="AT638" s="24">
        <f t="shared" si="501"/>
        <v>0</v>
      </c>
      <c r="AU638" s="15">
        <f t="shared" si="526"/>
        <v>0</v>
      </c>
      <c r="AV638" s="22">
        <f>return!Q622</f>
        <v>-3.5565326708086875E-3</v>
      </c>
      <c r="AW638" s="7">
        <f t="shared" si="502"/>
        <v>1.666596712629097</v>
      </c>
      <c r="AX638" s="7"/>
      <c r="AY638">
        <f t="shared" si="527"/>
        <v>0</v>
      </c>
      <c r="AZ638">
        <f t="shared" si="503"/>
        <v>0</v>
      </c>
      <c r="BA638">
        <f t="shared" si="504"/>
        <v>0</v>
      </c>
      <c r="BB638">
        <f t="shared" si="528"/>
        <v>0</v>
      </c>
      <c r="BD638">
        <f t="shared" si="505"/>
        <v>51</v>
      </c>
      <c r="BE638">
        <f t="shared" si="506"/>
        <v>5</v>
      </c>
      <c r="BF638">
        <f t="shared" si="529"/>
        <v>5.1740884473316928E-4</v>
      </c>
      <c r="BG638">
        <f>VLOOKUP(MIN(120,BH638),mortality!$B$4:$H$106,saving_model!BE638+2,FALSE)</f>
        <v>6.1912675887511141E-3</v>
      </c>
      <c r="BH638">
        <f t="shared" si="507"/>
        <v>71</v>
      </c>
      <c r="BI638" s="8">
        <f t="shared" si="530"/>
        <v>1.6821425527395739E-3</v>
      </c>
      <c r="BJ638" s="6">
        <f>VLOOKUP(saving_model!BD638,lapse!$B$4:$C$134,2,FALSE)</f>
        <v>0.02</v>
      </c>
      <c r="BL638">
        <f>discount_curve!K623</f>
        <v>0.54844662667686239</v>
      </c>
    </row>
    <row r="639" spans="1:64" x14ac:dyDescent="0.55000000000000004">
      <c r="A639">
        <f t="shared" si="531"/>
        <v>617</v>
      </c>
      <c r="B639" s="16">
        <f t="shared" ca="1" si="508"/>
        <v>0</v>
      </c>
      <c r="C639" s="16">
        <f t="shared" si="484"/>
        <v>0</v>
      </c>
      <c r="D639">
        <f t="shared" si="509"/>
        <v>0</v>
      </c>
      <c r="E639">
        <f t="shared" ca="1" si="510"/>
        <v>0</v>
      </c>
      <c r="F639" s="19">
        <f t="shared" si="511"/>
        <v>0</v>
      </c>
      <c r="G639">
        <f t="shared" si="485"/>
        <v>0</v>
      </c>
      <c r="H639">
        <f t="shared" si="486"/>
        <v>0</v>
      </c>
      <c r="I639" s="16">
        <f t="shared" si="512"/>
        <v>0</v>
      </c>
      <c r="J639" s="19">
        <f t="shared" si="513"/>
        <v>0</v>
      </c>
      <c r="K639" s="19"/>
      <c r="L639" s="16">
        <f t="shared" si="487"/>
        <v>0</v>
      </c>
      <c r="M639" s="16">
        <f t="shared" ca="1" si="488"/>
        <v>0</v>
      </c>
      <c r="N639" s="16">
        <f t="shared" si="489"/>
        <v>0</v>
      </c>
      <c r="O639" s="16">
        <f t="shared" si="482"/>
        <v>0</v>
      </c>
      <c r="P639" s="16">
        <f t="shared" si="483"/>
        <v>0</v>
      </c>
      <c r="Q639" s="16">
        <f t="shared" ca="1" si="490"/>
        <v>0</v>
      </c>
      <c r="R639">
        <f t="shared" si="491"/>
        <v>0</v>
      </c>
      <c r="S639" s="16">
        <f t="shared" si="492"/>
        <v>0</v>
      </c>
      <c r="T639" s="21">
        <f t="shared" si="493"/>
        <v>0</v>
      </c>
      <c r="U639" s="16">
        <f t="shared" ca="1" si="494"/>
        <v>0</v>
      </c>
      <c r="V639" s="21">
        <f t="shared" ca="1" si="495"/>
        <v>0</v>
      </c>
      <c r="W639" s="16"/>
      <c r="X639" s="16">
        <f t="shared" si="514"/>
        <v>0</v>
      </c>
      <c r="Y639" s="16">
        <f t="shared" si="481"/>
        <v>0</v>
      </c>
      <c r="Z639" s="19">
        <f t="shared" si="496"/>
        <v>0</v>
      </c>
      <c r="AA639" s="15">
        <f t="shared" si="515"/>
        <v>0</v>
      </c>
      <c r="AB639" s="15">
        <f t="shared" si="516"/>
        <v>0</v>
      </c>
      <c r="AC639" s="15">
        <f t="shared" si="517"/>
        <v>0</v>
      </c>
      <c r="AD639" s="15">
        <f t="shared" si="518"/>
        <v>0</v>
      </c>
      <c r="AE639" s="15">
        <f t="shared" si="519"/>
        <v>0</v>
      </c>
      <c r="AF639" s="19">
        <f t="shared" si="520"/>
        <v>0</v>
      </c>
      <c r="AG639" s="20">
        <f t="shared" si="521"/>
        <v>0</v>
      </c>
      <c r="AH639" s="20"/>
      <c r="AI639" s="16">
        <f t="shared" si="497"/>
        <v>0</v>
      </c>
      <c r="AJ639" s="16">
        <f t="shared" si="533"/>
        <v>0</v>
      </c>
      <c r="AK639" s="16">
        <f t="shared" si="522"/>
        <v>0</v>
      </c>
      <c r="AL639" s="16">
        <f t="shared" ca="1" si="523"/>
        <v>0</v>
      </c>
      <c r="AM639" s="17">
        <f ca="1">IF($F$13,OFFSET(product_specs!$I$5,MIN(10,saving_model!BD639),saving_model!$F$15),0)</f>
        <v>0</v>
      </c>
      <c r="AN639" s="16">
        <f t="shared" si="498"/>
        <v>0</v>
      </c>
      <c r="AO639" s="16">
        <f t="shared" si="532"/>
        <v>0</v>
      </c>
      <c r="AP639" s="16">
        <f t="shared" si="499"/>
        <v>0</v>
      </c>
      <c r="AQ639" s="16">
        <f t="shared" si="524"/>
        <v>0</v>
      </c>
      <c r="AR639" s="16">
        <f t="shared" si="525"/>
        <v>0</v>
      </c>
      <c r="AS639" s="15">
        <f t="shared" si="500"/>
        <v>0</v>
      </c>
      <c r="AT639" s="24">
        <f t="shared" si="501"/>
        <v>0</v>
      </c>
      <c r="AU639" s="15">
        <f t="shared" si="526"/>
        <v>0</v>
      </c>
      <c r="AV639" s="22">
        <f>return!Q623</f>
        <v>-6.0508210940855012E-3</v>
      </c>
      <c r="AW639" s="7">
        <f t="shared" si="502"/>
        <v>1.6679792181234669</v>
      </c>
      <c r="AX639" s="7"/>
      <c r="AY639">
        <f t="shared" si="527"/>
        <v>0</v>
      </c>
      <c r="AZ639">
        <f t="shared" si="503"/>
        <v>0</v>
      </c>
      <c r="BA639">
        <f t="shared" si="504"/>
        <v>0</v>
      </c>
      <c r="BB639">
        <f t="shared" si="528"/>
        <v>0</v>
      </c>
      <c r="BD639">
        <f t="shared" si="505"/>
        <v>51</v>
      </c>
      <c r="BE639">
        <f t="shared" si="506"/>
        <v>5</v>
      </c>
      <c r="BF639">
        <f t="shared" si="529"/>
        <v>5.1740884473316928E-4</v>
      </c>
      <c r="BG639">
        <f>VLOOKUP(MIN(120,BH639),mortality!$B$4:$H$106,saving_model!BE639+2,FALSE)</f>
        <v>6.1912675887511141E-3</v>
      </c>
      <c r="BH639">
        <f t="shared" si="507"/>
        <v>71</v>
      </c>
      <c r="BI639" s="8">
        <f t="shared" si="530"/>
        <v>1.6821425527395739E-3</v>
      </c>
      <c r="BJ639" s="6">
        <f>VLOOKUP(saving_model!BD639,lapse!$B$4:$C$134,2,FALSE)</f>
        <v>0.02</v>
      </c>
      <c r="BL639">
        <f>discount_curve!K624</f>
        <v>0.54791209372195648</v>
      </c>
    </row>
    <row r="640" spans="1:64" x14ac:dyDescent="0.55000000000000004">
      <c r="A640">
        <f t="shared" si="531"/>
        <v>618</v>
      </c>
      <c r="B640" s="16">
        <f t="shared" ca="1" si="508"/>
        <v>0</v>
      </c>
      <c r="C640" s="16">
        <f t="shared" si="484"/>
        <v>0</v>
      </c>
      <c r="D640">
        <f t="shared" si="509"/>
        <v>0</v>
      </c>
      <c r="E640">
        <f t="shared" ca="1" si="510"/>
        <v>0</v>
      </c>
      <c r="F640" s="19">
        <f t="shared" si="511"/>
        <v>0</v>
      </c>
      <c r="G640">
        <f t="shared" si="485"/>
        <v>0</v>
      </c>
      <c r="H640">
        <f t="shared" si="486"/>
        <v>0</v>
      </c>
      <c r="I640" s="16">
        <f t="shared" si="512"/>
        <v>0</v>
      </c>
      <c r="J640" s="19">
        <f t="shared" si="513"/>
        <v>0</v>
      </c>
      <c r="K640" s="19"/>
      <c r="L640" s="16">
        <f t="shared" si="487"/>
        <v>0</v>
      </c>
      <c r="M640" s="16">
        <f t="shared" ca="1" si="488"/>
        <v>0</v>
      </c>
      <c r="N640" s="16">
        <f t="shared" si="489"/>
        <v>0</v>
      </c>
      <c r="O640" s="16">
        <f t="shared" si="482"/>
        <v>0</v>
      </c>
      <c r="P640" s="16">
        <f t="shared" si="483"/>
        <v>0</v>
      </c>
      <c r="Q640" s="16">
        <f t="shared" ca="1" si="490"/>
        <v>0</v>
      </c>
      <c r="R640">
        <f t="shared" si="491"/>
        <v>0</v>
      </c>
      <c r="S640" s="16">
        <f t="shared" si="492"/>
        <v>0</v>
      </c>
      <c r="T640" s="21">
        <f t="shared" si="493"/>
        <v>0</v>
      </c>
      <c r="U640" s="16">
        <f t="shared" ca="1" si="494"/>
        <v>0</v>
      </c>
      <c r="V640" s="21">
        <f t="shared" ca="1" si="495"/>
        <v>0</v>
      </c>
      <c r="W640" s="16"/>
      <c r="X640" s="16">
        <f t="shared" si="514"/>
        <v>0</v>
      </c>
      <c r="Y640" s="16">
        <f t="shared" si="481"/>
        <v>0</v>
      </c>
      <c r="Z640" s="19">
        <f t="shared" si="496"/>
        <v>0</v>
      </c>
      <c r="AA640" s="15">
        <f t="shared" si="515"/>
        <v>0</v>
      </c>
      <c r="AB640" s="15">
        <f t="shared" si="516"/>
        <v>0</v>
      </c>
      <c r="AC640" s="15">
        <f t="shared" si="517"/>
        <v>0</v>
      </c>
      <c r="AD640" s="15">
        <f t="shared" si="518"/>
        <v>0</v>
      </c>
      <c r="AE640" s="15">
        <f t="shared" si="519"/>
        <v>0</v>
      </c>
      <c r="AF640" s="19">
        <f t="shared" si="520"/>
        <v>0</v>
      </c>
      <c r="AG640" s="20">
        <f t="shared" si="521"/>
        <v>0</v>
      </c>
      <c r="AH640" s="20"/>
      <c r="AI640" s="16">
        <f t="shared" si="497"/>
        <v>0</v>
      </c>
      <c r="AJ640" s="16">
        <f t="shared" si="533"/>
        <v>0</v>
      </c>
      <c r="AK640" s="16">
        <f t="shared" si="522"/>
        <v>0</v>
      </c>
      <c r="AL640" s="16">
        <f t="shared" ca="1" si="523"/>
        <v>0</v>
      </c>
      <c r="AM640" s="17">
        <f ca="1">IF($F$13,OFFSET(product_specs!$I$5,MIN(10,saving_model!BD640),saving_model!$F$15),0)</f>
        <v>0</v>
      </c>
      <c r="AN640" s="16">
        <f t="shared" si="498"/>
        <v>0</v>
      </c>
      <c r="AO640" s="16">
        <f t="shared" si="532"/>
        <v>0</v>
      </c>
      <c r="AP640" s="16">
        <f t="shared" si="499"/>
        <v>0</v>
      </c>
      <c r="AQ640" s="16">
        <f t="shared" si="524"/>
        <v>0</v>
      </c>
      <c r="AR640" s="16">
        <f t="shared" si="525"/>
        <v>0</v>
      </c>
      <c r="AS640" s="15">
        <f t="shared" si="500"/>
        <v>0</v>
      </c>
      <c r="AT640" s="24">
        <f t="shared" si="501"/>
        <v>0</v>
      </c>
      <c r="AU640" s="15">
        <f t="shared" si="526"/>
        <v>0</v>
      </c>
      <c r="AV640" s="22">
        <f>return!Q624</f>
        <v>-4.9498725757974871E-3</v>
      </c>
      <c r="AW640" s="7">
        <f t="shared" si="502"/>
        <v>1.6693628704588377</v>
      </c>
      <c r="AX640" s="7"/>
      <c r="AY640">
        <f t="shared" si="527"/>
        <v>0</v>
      </c>
      <c r="AZ640">
        <f t="shared" si="503"/>
        <v>0</v>
      </c>
      <c r="BA640">
        <f t="shared" si="504"/>
        <v>0</v>
      </c>
      <c r="BB640">
        <f t="shared" si="528"/>
        <v>0</v>
      </c>
      <c r="BD640">
        <f t="shared" si="505"/>
        <v>51</v>
      </c>
      <c r="BE640">
        <f t="shared" si="506"/>
        <v>5</v>
      </c>
      <c r="BF640">
        <f t="shared" si="529"/>
        <v>5.1740884473316928E-4</v>
      </c>
      <c r="BG640">
        <f>VLOOKUP(MIN(120,BH640),mortality!$B$4:$H$106,saving_model!BE640+2,FALSE)</f>
        <v>6.1912675887511141E-3</v>
      </c>
      <c r="BH640">
        <f t="shared" si="507"/>
        <v>71</v>
      </c>
      <c r="BI640" s="8">
        <f t="shared" si="530"/>
        <v>1.6821425527395739E-3</v>
      </c>
      <c r="BJ640" s="6">
        <f>VLOOKUP(saving_model!BD640,lapse!$B$4:$C$134,2,FALSE)</f>
        <v>0.02</v>
      </c>
      <c r="BL640">
        <f>discount_curve!K625</f>
        <v>0.54737808173931313</v>
      </c>
    </row>
    <row r="641" spans="1:64" x14ac:dyDescent="0.55000000000000004">
      <c r="A641">
        <f t="shared" si="531"/>
        <v>619</v>
      </c>
      <c r="B641" s="16">
        <f t="shared" ca="1" si="508"/>
        <v>0</v>
      </c>
      <c r="C641" s="16">
        <f t="shared" si="484"/>
        <v>0</v>
      </c>
      <c r="D641">
        <f t="shared" si="509"/>
        <v>0</v>
      </c>
      <c r="E641">
        <f t="shared" ca="1" si="510"/>
        <v>0</v>
      </c>
      <c r="F641" s="19">
        <f t="shared" si="511"/>
        <v>0</v>
      </c>
      <c r="G641">
        <f t="shared" si="485"/>
        <v>0</v>
      </c>
      <c r="H641">
        <f t="shared" si="486"/>
        <v>0</v>
      </c>
      <c r="I641" s="16">
        <f t="shared" si="512"/>
        <v>0</v>
      </c>
      <c r="J641" s="19">
        <f t="shared" si="513"/>
        <v>0</v>
      </c>
      <c r="K641" s="19"/>
      <c r="L641" s="16">
        <f t="shared" si="487"/>
        <v>0</v>
      </c>
      <c r="M641" s="16">
        <f t="shared" ca="1" si="488"/>
        <v>0</v>
      </c>
      <c r="N641" s="16">
        <f t="shared" si="489"/>
        <v>0</v>
      </c>
      <c r="O641" s="16">
        <f t="shared" si="482"/>
        <v>0</v>
      </c>
      <c r="P641" s="16">
        <f t="shared" si="483"/>
        <v>0</v>
      </c>
      <c r="Q641" s="16">
        <f t="shared" ca="1" si="490"/>
        <v>0</v>
      </c>
      <c r="R641">
        <f t="shared" si="491"/>
        <v>0</v>
      </c>
      <c r="S641" s="16">
        <f t="shared" si="492"/>
        <v>0</v>
      </c>
      <c r="T641" s="21">
        <f t="shared" si="493"/>
        <v>0</v>
      </c>
      <c r="U641" s="16">
        <f t="shared" ca="1" si="494"/>
        <v>0</v>
      </c>
      <c r="V641" s="21">
        <f t="shared" ca="1" si="495"/>
        <v>0</v>
      </c>
      <c r="W641" s="16"/>
      <c r="X641" s="16">
        <f t="shared" si="514"/>
        <v>0</v>
      </c>
      <c r="Y641" s="16">
        <f t="shared" si="481"/>
        <v>0</v>
      </c>
      <c r="Z641" s="19">
        <f t="shared" si="496"/>
        <v>0</v>
      </c>
      <c r="AA641" s="15">
        <f t="shared" si="515"/>
        <v>0</v>
      </c>
      <c r="AB641" s="15">
        <f t="shared" si="516"/>
        <v>0</v>
      </c>
      <c r="AC641" s="15">
        <f t="shared" si="517"/>
        <v>0</v>
      </c>
      <c r="AD641" s="15">
        <f t="shared" si="518"/>
        <v>0</v>
      </c>
      <c r="AE641" s="15">
        <f t="shared" si="519"/>
        <v>0</v>
      </c>
      <c r="AF641" s="19">
        <f t="shared" si="520"/>
        <v>0</v>
      </c>
      <c r="AG641" s="20">
        <f t="shared" si="521"/>
        <v>0</v>
      </c>
      <c r="AH641" s="20"/>
      <c r="AI641" s="16">
        <f t="shared" si="497"/>
        <v>0</v>
      </c>
      <c r="AJ641" s="16">
        <f t="shared" si="533"/>
        <v>0</v>
      </c>
      <c r="AK641" s="16">
        <f t="shared" si="522"/>
        <v>0</v>
      </c>
      <c r="AL641" s="16">
        <f t="shared" ca="1" si="523"/>
        <v>0</v>
      </c>
      <c r="AM641" s="17">
        <f ca="1">IF($F$13,OFFSET(product_specs!$I$5,MIN(10,saving_model!BD641),saving_model!$F$15),0)</f>
        <v>0</v>
      </c>
      <c r="AN641" s="16">
        <f t="shared" si="498"/>
        <v>0</v>
      </c>
      <c r="AO641" s="16">
        <f t="shared" si="532"/>
        <v>0</v>
      </c>
      <c r="AP641" s="16">
        <f t="shared" si="499"/>
        <v>0</v>
      </c>
      <c r="AQ641" s="16">
        <f t="shared" si="524"/>
        <v>0</v>
      </c>
      <c r="AR641" s="16">
        <f t="shared" si="525"/>
        <v>0</v>
      </c>
      <c r="AS641" s="15">
        <f t="shared" si="500"/>
        <v>0</v>
      </c>
      <c r="AT641" s="24">
        <f t="shared" si="501"/>
        <v>0</v>
      </c>
      <c r="AU641" s="15">
        <f t="shared" si="526"/>
        <v>0</v>
      </c>
      <c r="AV641" s="22">
        <f>return!Q625</f>
        <v>-9.5226033965880585E-3</v>
      </c>
      <c r="AW641" s="7">
        <f t="shared" si="502"/>
        <v>1.6707476705865576</v>
      </c>
      <c r="AX641" s="7"/>
      <c r="AY641">
        <f t="shared" si="527"/>
        <v>0</v>
      </c>
      <c r="AZ641">
        <f t="shared" si="503"/>
        <v>0</v>
      </c>
      <c r="BA641">
        <f t="shared" si="504"/>
        <v>0</v>
      </c>
      <c r="BB641">
        <f t="shared" si="528"/>
        <v>0</v>
      </c>
      <c r="BD641">
        <f t="shared" si="505"/>
        <v>51</v>
      </c>
      <c r="BE641">
        <f t="shared" si="506"/>
        <v>5</v>
      </c>
      <c r="BF641">
        <f t="shared" si="529"/>
        <v>5.1740884473316928E-4</v>
      </c>
      <c r="BG641">
        <f>VLOOKUP(MIN(120,BH641),mortality!$B$4:$H$106,saving_model!BE641+2,FALSE)</f>
        <v>6.1912675887511141E-3</v>
      </c>
      <c r="BH641">
        <f t="shared" si="507"/>
        <v>71</v>
      </c>
      <c r="BI641" s="8">
        <f t="shared" si="530"/>
        <v>1.6821425527395739E-3</v>
      </c>
      <c r="BJ641" s="6">
        <f>VLOOKUP(saving_model!BD641,lapse!$B$4:$C$134,2,FALSE)</f>
        <v>0.02</v>
      </c>
      <c r="BL641">
        <f>discount_curve!K626</f>
        <v>0.54684459022117637</v>
      </c>
    </row>
    <row r="642" spans="1:64" x14ac:dyDescent="0.55000000000000004">
      <c r="A642">
        <f t="shared" si="531"/>
        <v>620</v>
      </c>
      <c r="B642" s="16">
        <f t="shared" ca="1" si="508"/>
        <v>0</v>
      </c>
      <c r="C642" s="16">
        <f t="shared" si="484"/>
        <v>0</v>
      </c>
      <c r="D642">
        <f t="shared" si="509"/>
        <v>0</v>
      </c>
      <c r="E642">
        <f t="shared" ca="1" si="510"/>
        <v>0</v>
      </c>
      <c r="F642" s="19">
        <f t="shared" si="511"/>
        <v>0</v>
      </c>
      <c r="G642">
        <f t="shared" si="485"/>
        <v>0</v>
      </c>
      <c r="H642">
        <f t="shared" si="486"/>
        <v>0</v>
      </c>
      <c r="I642" s="16">
        <f t="shared" si="512"/>
        <v>0</v>
      </c>
      <c r="J642" s="19">
        <f t="shared" si="513"/>
        <v>0</v>
      </c>
      <c r="K642" s="19"/>
      <c r="L642" s="16">
        <f t="shared" si="487"/>
        <v>0</v>
      </c>
      <c r="M642" s="16">
        <f t="shared" ca="1" si="488"/>
        <v>0</v>
      </c>
      <c r="N642" s="16">
        <f t="shared" si="489"/>
        <v>0</v>
      </c>
      <c r="O642" s="16">
        <f t="shared" si="482"/>
        <v>0</v>
      </c>
      <c r="P642" s="16">
        <f t="shared" si="483"/>
        <v>0</v>
      </c>
      <c r="Q642" s="16">
        <f t="shared" ca="1" si="490"/>
        <v>0</v>
      </c>
      <c r="R642">
        <f t="shared" si="491"/>
        <v>0</v>
      </c>
      <c r="S642" s="16">
        <f t="shared" si="492"/>
        <v>0</v>
      </c>
      <c r="T642" s="21">
        <f t="shared" si="493"/>
        <v>0</v>
      </c>
      <c r="U642" s="16">
        <f t="shared" ca="1" si="494"/>
        <v>0</v>
      </c>
      <c r="V642" s="21">
        <f t="shared" ca="1" si="495"/>
        <v>0</v>
      </c>
      <c r="W642" s="16"/>
      <c r="X642" s="16">
        <f t="shared" si="514"/>
        <v>0</v>
      </c>
      <c r="Y642" s="16">
        <f t="shared" si="481"/>
        <v>0</v>
      </c>
      <c r="Z642" s="19">
        <f t="shared" si="496"/>
        <v>0</v>
      </c>
      <c r="AA642" s="15">
        <f t="shared" si="515"/>
        <v>0</v>
      </c>
      <c r="AB642" s="15">
        <f t="shared" si="516"/>
        <v>0</v>
      </c>
      <c r="AC642" s="15">
        <f t="shared" si="517"/>
        <v>0</v>
      </c>
      <c r="AD642" s="15">
        <f t="shared" si="518"/>
        <v>0</v>
      </c>
      <c r="AE642" s="15">
        <f t="shared" si="519"/>
        <v>0</v>
      </c>
      <c r="AF642" s="19">
        <f t="shared" si="520"/>
        <v>0</v>
      </c>
      <c r="AG642" s="20">
        <f t="shared" si="521"/>
        <v>0</v>
      </c>
      <c r="AH642" s="20"/>
      <c r="AI642" s="16">
        <f t="shared" si="497"/>
        <v>0</v>
      </c>
      <c r="AJ642" s="16">
        <f t="shared" si="533"/>
        <v>0</v>
      </c>
      <c r="AK642" s="16">
        <f t="shared" si="522"/>
        <v>0</v>
      </c>
      <c r="AL642" s="16">
        <f t="shared" ca="1" si="523"/>
        <v>0</v>
      </c>
      <c r="AM642" s="17">
        <f ca="1">IF($F$13,OFFSET(product_specs!$I$5,MIN(10,saving_model!BD642),saving_model!$F$15),0)</f>
        <v>0</v>
      </c>
      <c r="AN642" s="16">
        <f t="shared" si="498"/>
        <v>0</v>
      </c>
      <c r="AO642" s="16">
        <f t="shared" si="532"/>
        <v>0</v>
      </c>
      <c r="AP642" s="16">
        <f t="shared" si="499"/>
        <v>0</v>
      </c>
      <c r="AQ642" s="16">
        <f t="shared" si="524"/>
        <v>0</v>
      </c>
      <c r="AR642" s="16">
        <f t="shared" si="525"/>
        <v>0</v>
      </c>
      <c r="AS642" s="15">
        <f t="shared" si="500"/>
        <v>0</v>
      </c>
      <c r="AT642" s="24">
        <f t="shared" si="501"/>
        <v>0</v>
      </c>
      <c r="AU642" s="15">
        <f t="shared" si="526"/>
        <v>0</v>
      </c>
      <c r="AV642" s="22">
        <f>return!Q626</f>
        <v>-8.1270998918507864E-3</v>
      </c>
      <c r="AW642" s="7">
        <f t="shared" si="502"/>
        <v>1.6721336194587642</v>
      </c>
      <c r="AX642" s="7"/>
      <c r="AY642">
        <f t="shared" si="527"/>
        <v>0</v>
      </c>
      <c r="AZ642">
        <f t="shared" si="503"/>
        <v>0</v>
      </c>
      <c r="BA642">
        <f t="shared" si="504"/>
        <v>0</v>
      </c>
      <c r="BB642">
        <f t="shared" si="528"/>
        <v>0</v>
      </c>
      <c r="BD642">
        <f t="shared" si="505"/>
        <v>51</v>
      </c>
      <c r="BE642">
        <f t="shared" si="506"/>
        <v>5</v>
      </c>
      <c r="BF642">
        <f t="shared" si="529"/>
        <v>5.1740884473316928E-4</v>
      </c>
      <c r="BG642">
        <f>VLOOKUP(MIN(120,BH642),mortality!$B$4:$H$106,saving_model!BE642+2,FALSE)</f>
        <v>6.1912675887511141E-3</v>
      </c>
      <c r="BH642">
        <f t="shared" si="507"/>
        <v>71</v>
      </c>
      <c r="BI642" s="8">
        <f t="shared" si="530"/>
        <v>1.6821425527395739E-3</v>
      </c>
      <c r="BJ642" s="6">
        <f>VLOOKUP(saving_model!BD642,lapse!$B$4:$C$134,2,FALSE)</f>
        <v>0.02</v>
      </c>
      <c r="BL642">
        <f>discount_curve!K627</f>
        <v>0.54631161866028577</v>
      </c>
    </row>
    <row r="643" spans="1:64" x14ac:dyDescent="0.55000000000000004">
      <c r="A643">
        <f t="shared" si="531"/>
        <v>621</v>
      </c>
      <c r="B643" s="16">
        <f t="shared" ca="1" si="508"/>
        <v>0</v>
      </c>
      <c r="C643" s="16">
        <f t="shared" si="484"/>
        <v>0</v>
      </c>
      <c r="D643">
        <f t="shared" si="509"/>
        <v>0</v>
      </c>
      <c r="E643">
        <f t="shared" ca="1" si="510"/>
        <v>0</v>
      </c>
      <c r="F643" s="19">
        <f t="shared" si="511"/>
        <v>0</v>
      </c>
      <c r="G643">
        <f t="shared" si="485"/>
        <v>0</v>
      </c>
      <c r="H643">
        <f t="shared" si="486"/>
        <v>0</v>
      </c>
      <c r="I643" s="16">
        <f t="shared" si="512"/>
        <v>0</v>
      </c>
      <c r="J643" s="19">
        <f t="shared" si="513"/>
        <v>0</v>
      </c>
      <c r="K643" s="19"/>
      <c r="L643" s="16">
        <f t="shared" si="487"/>
        <v>0</v>
      </c>
      <c r="M643" s="16">
        <f t="shared" ca="1" si="488"/>
        <v>0</v>
      </c>
      <c r="N643" s="16">
        <f t="shared" si="489"/>
        <v>0</v>
      </c>
      <c r="O643" s="16">
        <f t="shared" si="482"/>
        <v>0</v>
      </c>
      <c r="P643" s="16">
        <f t="shared" si="483"/>
        <v>0</v>
      </c>
      <c r="Q643" s="16">
        <f t="shared" ca="1" si="490"/>
        <v>0</v>
      </c>
      <c r="R643">
        <f t="shared" si="491"/>
        <v>0</v>
      </c>
      <c r="S643" s="16">
        <f t="shared" si="492"/>
        <v>0</v>
      </c>
      <c r="T643" s="21">
        <f t="shared" si="493"/>
        <v>0</v>
      </c>
      <c r="U643" s="16">
        <f t="shared" ca="1" si="494"/>
        <v>0</v>
      </c>
      <c r="V643" s="21">
        <f t="shared" ca="1" si="495"/>
        <v>0</v>
      </c>
      <c r="W643" s="16"/>
      <c r="X643" s="16">
        <f t="shared" si="514"/>
        <v>0</v>
      </c>
      <c r="Y643" s="16">
        <f t="shared" si="481"/>
        <v>0</v>
      </c>
      <c r="Z643" s="19">
        <f t="shared" si="496"/>
        <v>0</v>
      </c>
      <c r="AA643" s="15">
        <f t="shared" si="515"/>
        <v>0</v>
      </c>
      <c r="AB643" s="15">
        <f t="shared" si="516"/>
        <v>0</v>
      </c>
      <c r="AC643" s="15">
        <f t="shared" si="517"/>
        <v>0</v>
      </c>
      <c r="AD643" s="15">
        <f t="shared" si="518"/>
        <v>0</v>
      </c>
      <c r="AE643" s="15">
        <f t="shared" si="519"/>
        <v>0</v>
      </c>
      <c r="AF643" s="19">
        <f t="shared" si="520"/>
        <v>0</v>
      </c>
      <c r="AG643" s="20">
        <f t="shared" si="521"/>
        <v>0</v>
      </c>
      <c r="AH643" s="20"/>
      <c r="AI643" s="16">
        <f t="shared" si="497"/>
        <v>0</v>
      </c>
      <c r="AJ643" s="16">
        <f t="shared" si="533"/>
        <v>0</v>
      </c>
      <c r="AK643" s="16">
        <f t="shared" si="522"/>
        <v>0</v>
      </c>
      <c r="AL643" s="16">
        <f t="shared" ca="1" si="523"/>
        <v>0</v>
      </c>
      <c r="AM643" s="17">
        <f ca="1">IF($F$13,OFFSET(product_specs!$I$5,MIN(10,saving_model!BD643),saving_model!$F$15),0)</f>
        <v>0</v>
      </c>
      <c r="AN643" s="16">
        <f t="shared" si="498"/>
        <v>0</v>
      </c>
      <c r="AO643" s="16">
        <f t="shared" si="532"/>
        <v>0</v>
      </c>
      <c r="AP643" s="16">
        <f t="shared" si="499"/>
        <v>0</v>
      </c>
      <c r="AQ643" s="16">
        <f t="shared" si="524"/>
        <v>0</v>
      </c>
      <c r="AR643" s="16">
        <f t="shared" si="525"/>
        <v>0</v>
      </c>
      <c r="AS643" s="15">
        <f t="shared" si="500"/>
        <v>0</v>
      </c>
      <c r="AT643" s="24">
        <f t="shared" si="501"/>
        <v>0</v>
      </c>
      <c r="AU643" s="15">
        <f t="shared" si="526"/>
        <v>0</v>
      </c>
      <c r="AV643" s="22">
        <f>return!Q627</f>
        <v>1.3370029565455521E-2</v>
      </c>
      <c r="AW643" s="7">
        <f t="shared" si="502"/>
        <v>1.6735207180283849</v>
      </c>
      <c r="AX643" s="7"/>
      <c r="AY643">
        <f t="shared" si="527"/>
        <v>0</v>
      </c>
      <c r="AZ643">
        <f t="shared" si="503"/>
        <v>0</v>
      </c>
      <c r="BA643">
        <f t="shared" si="504"/>
        <v>0</v>
      </c>
      <c r="BB643">
        <f t="shared" si="528"/>
        <v>0</v>
      </c>
      <c r="BD643">
        <f t="shared" si="505"/>
        <v>51</v>
      </c>
      <c r="BE643">
        <f t="shared" si="506"/>
        <v>5</v>
      </c>
      <c r="BF643">
        <f t="shared" si="529"/>
        <v>5.1740884473316928E-4</v>
      </c>
      <c r="BG643">
        <f>VLOOKUP(MIN(120,BH643),mortality!$B$4:$H$106,saving_model!BE643+2,FALSE)</f>
        <v>6.1912675887511141E-3</v>
      </c>
      <c r="BH643">
        <f t="shared" si="507"/>
        <v>71</v>
      </c>
      <c r="BI643" s="8">
        <f t="shared" si="530"/>
        <v>1.6821425527395739E-3</v>
      </c>
      <c r="BJ643" s="6">
        <f>VLOOKUP(saving_model!BD643,lapse!$B$4:$C$134,2,FALSE)</f>
        <v>0.02</v>
      </c>
      <c r="BL643">
        <f>discount_curve!K628</f>
        <v>0.54577916654987468</v>
      </c>
    </row>
    <row r="644" spans="1:64" x14ac:dyDescent="0.55000000000000004">
      <c r="A644">
        <f t="shared" si="531"/>
        <v>622</v>
      </c>
      <c r="B644" s="16">
        <f t="shared" ca="1" si="508"/>
        <v>0</v>
      </c>
      <c r="C644" s="16">
        <f t="shared" si="484"/>
        <v>0</v>
      </c>
      <c r="D644">
        <f t="shared" si="509"/>
        <v>0</v>
      </c>
      <c r="E644">
        <f t="shared" ca="1" si="510"/>
        <v>0</v>
      </c>
      <c r="F644" s="19">
        <f t="shared" si="511"/>
        <v>0</v>
      </c>
      <c r="G644">
        <f t="shared" si="485"/>
        <v>0</v>
      </c>
      <c r="H644">
        <f t="shared" si="486"/>
        <v>0</v>
      </c>
      <c r="I644" s="16">
        <f t="shared" si="512"/>
        <v>0</v>
      </c>
      <c r="J644" s="19">
        <f t="shared" si="513"/>
        <v>0</v>
      </c>
      <c r="K644" s="19"/>
      <c r="L644" s="16">
        <f t="shared" si="487"/>
        <v>0</v>
      </c>
      <c r="M644" s="16">
        <f t="shared" ca="1" si="488"/>
        <v>0</v>
      </c>
      <c r="N644" s="16">
        <f t="shared" si="489"/>
        <v>0</v>
      </c>
      <c r="O644" s="16">
        <f t="shared" si="482"/>
        <v>0</v>
      </c>
      <c r="P644" s="16">
        <f t="shared" si="483"/>
        <v>0</v>
      </c>
      <c r="Q644" s="16">
        <f t="shared" ca="1" si="490"/>
        <v>0</v>
      </c>
      <c r="R644">
        <f t="shared" si="491"/>
        <v>0</v>
      </c>
      <c r="S644" s="16">
        <f t="shared" si="492"/>
        <v>0</v>
      </c>
      <c r="T644" s="21">
        <f t="shared" si="493"/>
        <v>0</v>
      </c>
      <c r="U644" s="16">
        <f t="shared" ca="1" si="494"/>
        <v>0</v>
      </c>
      <c r="V644" s="21">
        <f t="shared" ca="1" si="495"/>
        <v>0</v>
      </c>
      <c r="W644" s="16"/>
      <c r="X644" s="16">
        <f t="shared" si="514"/>
        <v>0</v>
      </c>
      <c r="Y644" s="16">
        <f t="shared" si="481"/>
        <v>0</v>
      </c>
      <c r="Z644" s="19">
        <f t="shared" si="496"/>
        <v>0</v>
      </c>
      <c r="AA644" s="15">
        <f t="shared" si="515"/>
        <v>0</v>
      </c>
      <c r="AB644" s="15">
        <f t="shared" si="516"/>
        <v>0</v>
      </c>
      <c r="AC644" s="15">
        <f t="shared" si="517"/>
        <v>0</v>
      </c>
      <c r="AD644" s="15">
        <f t="shared" si="518"/>
        <v>0</v>
      </c>
      <c r="AE644" s="15">
        <f t="shared" si="519"/>
        <v>0</v>
      </c>
      <c r="AF644" s="19">
        <f t="shared" si="520"/>
        <v>0</v>
      </c>
      <c r="AG644" s="20">
        <f t="shared" si="521"/>
        <v>0</v>
      </c>
      <c r="AH644" s="20"/>
      <c r="AI644" s="16">
        <f t="shared" si="497"/>
        <v>0</v>
      </c>
      <c r="AJ644" s="16">
        <f t="shared" si="533"/>
        <v>0</v>
      </c>
      <c r="AK644" s="16">
        <f t="shared" si="522"/>
        <v>0</v>
      </c>
      <c r="AL644" s="16">
        <f t="shared" ca="1" si="523"/>
        <v>0</v>
      </c>
      <c r="AM644" s="17">
        <f ca="1">IF($F$13,OFFSET(product_specs!$I$5,MIN(10,saving_model!BD644),saving_model!$F$15),0)</f>
        <v>0</v>
      </c>
      <c r="AN644" s="16">
        <f t="shared" si="498"/>
        <v>0</v>
      </c>
      <c r="AO644" s="16">
        <f t="shared" si="532"/>
        <v>0</v>
      </c>
      <c r="AP644" s="16">
        <f t="shared" si="499"/>
        <v>0</v>
      </c>
      <c r="AQ644" s="16">
        <f t="shared" si="524"/>
        <v>0</v>
      </c>
      <c r="AR644" s="16">
        <f t="shared" si="525"/>
        <v>0</v>
      </c>
      <c r="AS644" s="15">
        <f t="shared" si="500"/>
        <v>0</v>
      </c>
      <c r="AT644" s="24">
        <f t="shared" si="501"/>
        <v>0</v>
      </c>
      <c r="AU644" s="15">
        <f t="shared" si="526"/>
        <v>0</v>
      </c>
      <c r="AV644" s="22">
        <f>return!Q628</f>
        <v>-6.3126681810157237E-3</v>
      </c>
      <c r="AW644" s="7">
        <f t="shared" si="502"/>
        <v>1.6749089672491373</v>
      </c>
      <c r="AX644" s="7"/>
      <c r="AY644">
        <f t="shared" si="527"/>
        <v>0</v>
      </c>
      <c r="AZ644">
        <f t="shared" si="503"/>
        <v>0</v>
      </c>
      <c r="BA644">
        <f t="shared" si="504"/>
        <v>0</v>
      </c>
      <c r="BB644">
        <f t="shared" si="528"/>
        <v>0</v>
      </c>
      <c r="BD644">
        <f t="shared" si="505"/>
        <v>51</v>
      </c>
      <c r="BE644">
        <f t="shared" si="506"/>
        <v>5</v>
      </c>
      <c r="BF644">
        <f t="shared" si="529"/>
        <v>5.1740884473316928E-4</v>
      </c>
      <c r="BG644">
        <f>VLOOKUP(MIN(120,BH644),mortality!$B$4:$H$106,saving_model!BE644+2,FALSE)</f>
        <v>6.1912675887511141E-3</v>
      </c>
      <c r="BH644">
        <f t="shared" si="507"/>
        <v>71</v>
      </c>
      <c r="BI644" s="8">
        <f t="shared" si="530"/>
        <v>1.6821425527395739E-3</v>
      </c>
      <c r="BJ644" s="6">
        <f>VLOOKUP(saving_model!BD644,lapse!$B$4:$C$134,2,FALSE)</f>
        <v>0.02</v>
      </c>
      <c r="BL644">
        <f>discount_curve!K629</f>
        <v>0.5452472333836712</v>
      </c>
    </row>
    <row r="645" spans="1:64" x14ac:dyDescent="0.55000000000000004">
      <c r="A645">
        <f t="shared" si="531"/>
        <v>623</v>
      </c>
      <c r="B645" s="16">
        <f t="shared" ca="1" si="508"/>
        <v>0</v>
      </c>
      <c r="C645" s="16">
        <f t="shared" si="484"/>
        <v>0</v>
      </c>
      <c r="D645">
        <f t="shared" si="509"/>
        <v>0</v>
      </c>
      <c r="E645">
        <f t="shared" ca="1" si="510"/>
        <v>0</v>
      </c>
      <c r="F645" s="19">
        <f t="shared" si="511"/>
        <v>0</v>
      </c>
      <c r="G645">
        <f t="shared" si="485"/>
        <v>0</v>
      </c>
      <c r="H645">
        <f t="shared" si="486"/>
        <v>0</v>
      </c>
      <c r="I645" s="16">
        <f t="shared" si="512"/>
        <v>0</v>
      </c>
      <c r="J645" s="19">
        <f t="shared" si="513"/>
        <v>0</v>
      </c>
      <c r="K645" s="19"/>
      <c r="L645" s="16">
        <f t="shared" si="487"/>
        <v>0</v>
      </c>
      <c r="M645" s="16">
        <f t="shared" ca="1" si="488"/>
        <v>0</v>
      </c>
      <c r="N645" s="16">
        <f t="shared" si="489"/>
        <v>0</v>
      </c>
      <c r="O645" s="16">
        <f t="shared" si="482"/>
        <v>0</v>
      </c>
      <c r="P645" s="16">
        <f t="shared" si="483"/>
        <v>0</v>
      </c>
      <c r="Q645" s="16">
        <f t="shared" ca="1" si="490"/>
        <v>0</v>
      </c>
      <c r="R645">
        <f t="shared" si="491"/>
        <v>0</v>
      </c>
      <c r="S645" s="16">
        <f t="shared" si="492"/>
        <v>0</v>
      </c>
      <c r="T645" s="21">
        <f t="shared" si="493"/>
        <v>0</v>
      </c>
      <c r="U645" s="16">
        <f t="shared" ca="1" si="494"/>
        <v>0</v>
      </c>
      <c r="V645" s="21">
        <f t="shared" ca="1" si="495"/>
        <v>0</v>
      </c>
      <c r="W645" s="16"/>
      <c r="X645" s="16">
        <f t="shared" si="514"/>
        <v>0</v>
      </c>
      <c r="Y645" s="16">
        <f t="shared" si="481"/>
        <v>0</v>
      </c>
      <c r="Z645" s="19">
        <f t="shared" si="496"/>
        <v>0</v>
      </c>
      <c r="AA645" s="15">
        <f t="shared" si="515"/>
        <v>0</v>
      </c>
      <c r="AB645" s="15">
        <f t="shared" si="516"/>
        <v>0</v>
      </c>
      <c r="AC645" s="15">
        <f t="shared" si="517"/>
        <v>0</v>
      </c>
      <c r="AD645" s="15">
        <f t="shared" si="518"/>
        <v>0</v>
      </c>
      <c r="AE645" s="15">
        <f t="shared" si="519"/>
        <v>0</v>
      </c>
      <c r="AF645" s="19">
        <f t="shared" si="520"/>
        <v>0</v>
      </c>
      <c r="AG645" s="20">
        <f t="shared" si="521"/>
        <v>0</v>
      </c>
      <c r="AH645" s="20"/>
      <c r="AI645" s="16">
        <f t="shared" si="497"/>
        <v>0</v>
      </c>
      <c r="AJ645" s="16">
        <f t="shared" si="533"/>
        <v>0</v>
      </c>
      <c r="AK645" s="16">
        <f t="shared" si="522"/>
        <v>0</v>
      </c>
      <c r="AL645" s="16">
        <f t="shared" ca="1" si="523"/>
        <v>0</v>
      </c>
      <c r="AM645" s="17">
        <f ca="1">IF($F$13,OFFSET(product_specs!$I$5,MIN(10,saving_model!BD645),saving_model!$F$15),0)</f>
        <v>0</v>
      </c>
      <c r="AN645" s="16">
        <f t="shared" si="498"/>
        <v>0</v>
      </c>
      <c r="AO645" s="16">
        <f t="shared" si="532"/>
        <v>0</v>
      </c>
      <c r="AP645" s="16">
        <f t="shared" si="499"/>
        <v>0</v>
      </c>
      <c r="AQ645" s="16">
        <f t="shared" si="524"/>
        <v>0</v>
      </c>
      <c r="AR645" s="16">
        <f t="shared" si="525"/>
        <v>0</v>
      </c>
      <c r="AS645" s="15">
        <f t="shared" si="500"/>
        <v>0</v>
      </c>
      <c r="AT645" s="24">
        <f t="shared" si="501"/>
        <v>0</v>
      </c>
      <c r="AU645" s="15">
        <f t="shared" si="526"/>
        <v>0</v>
      </c>
      <c r="AV645" s="22">
        <f>return!Q629</f>
        <v>6.8683805921985197E-3</v>
      </c>
      <c r="AW645" s="7">
        <f t="shared" si="502"/>
        <v>1.6762983680755306</v>
      </c>
      <c r="AX645" s="7"/>
      <c r="AY645">
        <f t="shared" si="527"/>
        <v>0</v>
      </c>
      <c r="AZ645">
        <f t="shared" si="503"/>
        <v>0</v>
      </c>
      <c r="BA645">
        <f t="shared" si="504"/>
        <v>0</v>
      </c>
      <c r="BB645">
        <f t="shared" si="528"/>
        <v>0</v>
      </c>
      <c r="BD645">
        <f t="shared" si="505"/>
        <v>51</v>
      </c>
      <c r="BE645">
        <f t="shared" si="506"/>
        <v>5</v>
      </c>
      <c r="BF645">
        <f t="shared" si="529"/>
        <v>5.1740884473316928E-4</v>
      </c>
      <c r="BG645">
        <f>VLOOKUP(MIN(120,BH645),mortality!$B$4:$H$106,saving_model!BE645+2,FALSE)</f>
        <v>6.1912675887511141E-3</v>
      </c>
      <c r="BH645">
        <f t="shared" si="507"/>
        <v>71</v>
      </c>
      <c r="BI645" s="8">
        <f t="shared" si="530"/>
        <v>1.6821425527395739E-3</v>
      </c>
      <c r="BJ645" s="6">
        <f>VLOOKUP(saving_model!BD645,lapse!$B$4:$C$134,2,FALSE)</f>
        <v>0.02</v>
      </c>
      <c r="BL645">
        <f>discount_curve!K630</f>
        <v>0.54471581865589569</v>
      </c>
    </row>
    <row r="646" spans="1:64" x14ac:dyDescent="0.55000000000000004">
      <c r="A646">
        <f t="shared" si="531"/>
        <v>624</v>
      </c>
      <c r="B646" s="16">
        <f t="shared" ca="1" si="508"/>
        <v>0</v>
      </c>
      <c r="C646" s="16">
        <f t="shared" si="484"/>
        <v>0</v>
      </c>
      <c r="D646">
        <f t="shared" si="509"/>
        <v>0</v>
      </c>
      <c r="E646">
        <f t="shared" ca="1" si="510"/>
        <v>0</v>
      </c>
      <c r="F646" s="19">
        <f t="shared" si="511"/>
        <v>0</v>
      </c>
      <c r="G646">
        <f t="shared" si="485"/>
        <v>0</v>
      </c>
      <c r="H646">
        <f t="shared" si="486"/>
        <v>0</v>
      </c>
      <c r="I646" s="16">
        <f t="shared" si="512"/>
        <v>0</v>
      </c>
      <c r="J646" s="19">
        <f t="shared" si="513"/>
        <v>0</v>
      </c>
      <c r="K646" s="19"/>
      <c r="L646" s="16">
        <f t="shared" si="487"/>
        <v>0</v>
      </c>
      <c r="M646" s="16">
        <f t="shared" ca="1" si="488"/>
        <v>0</v>
      </c>
      <c r="N646" s="16">
        <f t="shared" si="489"/>
        <v>0</v>
      </c>
      <c r="O646" s="16">
        <f t="shared" si="482"/>
        <v>0</v>
      </c>
      <c r="P646" s="16">
        <f t="shared" si="483"/>
        <v>0</v>
      </c>
      <c r="Q646" s="16">
        <f t="shared" ca="1" si="490"/>
        <v>0</v>
      </c>
      <c r="R646">
        <f t="shared" si="491"/>
        <v>0</v>
      </c>
      <c r="S646" s="16">
        <f t="shared" si="492"/>
        <v>0</v>
      </c>
      <c r="T646" s="21">
        <f t="shared" si="493"/>
        <v>0</v>
      </c>
      <c r="U646" s="16">
        <f t="shared" ca="1" si="494"/>
        <v>0</v>
      </c>
      <c r="V646" s="21">
        <f t="shared" ca="1" si="495"/>
        <v>0</v>
      </c>
      <c r="W646" s="16"/>
      <c r="X646" s="16">
        <f t="shared" si="514"/>
        <v>0</v>
      </c>
      <c r="Y646" s="16">
        <f t="shared" si="481"/>
        <v>0</v>
      </c>
      <c r="Z646" s="19">
        <f t="shared" si="496"/>
        <v>0</v>
      </c>
      <c r="AA646" s="15">
        <f t="shared" si="515"/>
        <v>0</v>
      </c>
      <c r="AB646" s="15">
        <f t="shared" si="516"/>
        <v>0</v>
      </c>
      <c r="AC646" s="15">
        <f t="shared" si="517"/>
        <v>0</v>
      </c>
      <c r="AD646" s="15">
        <f t="shared" si="518"/>
        <v>0</v>
      </c>
      <c r="AE646" s="15">
        <f t="shared" si="519"/>
        <v>0</v>
      </c>
      <c r="AF646" s="19">
        <f t="shared" si="520"/>
        <v>0</v>
      </c>
      <c r="AG646" s="20">
        <f t="shared" si="521"/>
        <v>0</v>
      </c>
      <c r="AH646" s="20"/>
      <c r="AI646" s="16">
        <f t="shared" si="497"/>
        <v>0</v>
      </c>
      <c r="AJ646" s="16">
        <f t="shared" si="533"/>
        <v>0</v>
      </c>
      <c r="AK646" s="16">
        <f t="shared" si="522"/>
        <v>0</v>
      </c>
      <c r="AL646" s="16">
        <f t="shared" ca="1" si="523"/>
        <v>0</v>
      </c>
      <c r="AM646" s="17">
        <f ca="1">IF($F$13,OFFSET(product_specs!$I$5,MIN(10,saving_model!BD646),saving_model!$F$15),0)</f>
        <v>0</v>
      </c>
      <c r="AN646" s="16">
        <f t="shared" si="498"/>
        <v>0</v>
      </c>
      <c r="AO646" s="16">
        <f t="shared" si="532"/>
        <v>0</v>
      </c>
      <c r="AP646" s="16">
        <f t="shared" si="499"/>
        <v>0</v>
      </c>
      <c r="AQ646" s="16">
        <f t="shared" si="524"/>
        <v>0</v>
      </c>
      <c r="AR646" s="16">
        <f t="shared" si="525"/>
        <v>0</v>
      </c>
      <c r="AS646" s="15">
        <f t="shared" si="500"/>
        <v>0</v>
      </c>
      <c r="AT646" s="24">
        <f t="shared" si="501"/>
        <v>0</v>
      </c>
      <c r="AU646" s="15">
        <f t="shared" si="526"/>
        <v>0</v>
      </c>
      <c r="AV646" s="22">
        <f>return!Q630</f>
        <v>1.5362413404790942E-2</v>
      </c>
      <c r="AW646" s="7">
        <f t="shared" si="502"/>
        <v>1.6776889214628654</v>
      </c>
      <c r="AX646" s="7"/>
      <c r="AY646">
        <f t="shared" si="527"/>
        <v>0</v>
      </c>
      <c r="AZ646">
        <f t="shared" si="503"/>
        <v>0</v>
      </c>
      <c r="BA646">
        <f t="shared" si="504"/>
        <v>0</v>
      </c>
      <c r="BB646">
        <f t="shared" si="528"/>
        <v>0</v>
      </c>
      <c r="BD646">
        <f t="shared" si="505"/>
        <v>52</v>
      </c>
      <c r="BE646">
        <f t="shared" si="506"/>
        <v>5</v>
      </c>
      <c r="BF646">
        <f t="shared" si="529"/>
        <v>5.6763545190119391E-4</v>
      </c>
      <c r="BG646">
        <f>VLOOKUP(MIN(120,BH646),mortality!$B$4:$H$106,saving_model!BE646+2,FALSE)</f>
        <v>6.7903997485787215E-3</v>
      </c>
      <c r="BH646">
        <f t="shared" si="507"/>
        <v>72</v>
      </c>
      <c r="BI646" s="8">
        <f t="shared" si="530"/>
        <v>1.6821425527395739E-3</v>
      </c>
      <c r="BJ646" s="6">
        <f>VLOOKUP(saving_model!BD646,lapse!$B$4:$C$134,2,FALSE)</f>
        <v>0.02</v>
      </c>
      <c r="BL646">
        <f>discount_curve!K631</f>
        <v>0.53972867324720475</v>
      </c>
    </row>
    <row r="647" spans="1:64" x14ac:dyDescent="0.55000000000000004">
      <c r="A647">
        <f t="shared" si="531"/>
        <v>625</v>
      </c>
      <c r="B647" s="16">
        <f t="shared" ca="1" si="508"/>
        <v>0</v>
      </c>
      <c r="C647" s="16">
        <f t="shared" si="484"/>
        <v>0</v>
      </c>
      <c r="D647">
        <f t="shared" si="509"/>
        <v>0</v>
      </c>
      <c r="E647">
        <f t="shared" ca="1" si="510"/>
        <v>0</v>
      </c>
      <c r="F647" s="19">
        <f t="shared" si="511"/>
        <v>0</v>
      </c>
      <c r="G647">
        <f t="shared" si="485"/>
        <v>0</v>
      </c>
      <c r="H647">
        <f t="shared" si="486"/>
        <v>0</v>
      </c>
      <c r="I647" s="16">
        <f t="shared" si="512"/>
        <v>0</v>
      </c>
      <c r="J647" s="19">
        <f t="shared" si="513"/>
        <v>0</v>
      </c>
      <c r="K647" s="19"/>
      <c r="L647" s="16">
        <f t="shared" si="487"/>
        <v>0</v>
      </c>
      <c r="M647" s="16">
        <f t="shared" ca="1" si="488"/>
        <v>0</v>
      </c>
      <c r="N647" s="16">
        <f t="shared" si="489"/>
        <v>0</v>
      </c>
      <c r="O647" s="16">
        <f t="shared" si="482"/>
        <v>0</v>
      </c>
      <c r="P647" s="16">
        <f t="shared" si="483"/>
        <v>0</v>
      </c>
      <c r="Q647" s="16">
        <f t="shared" ca="1" si="490"/>
        <v>0</v>
      </c>
      <c r="R647">
        <f t="shared" si="491"/>
        <v>0</v>
      </c>
      <c r="S647" s="16">
        <f t="shared" si="492"/>
        <v>0</v>
      </c>
      <c r="T647" s="21">
        <f t="shared" si="493"/>
        <v>0</v>
      </c>
      <c r="U647" s="16">
        <f t="shared" ca="1" si="494"/>
        <v>0</v>
      </c>
      <c r="V647" s="21">
        <f t="shared" ca="1" si="495"/>
        <v>0</v>
      </c>
      <c r="W647" s="16"/>
      <c r="X647" s="16">
        <f t="shared" si="514"/>
        <v>0</v>
      </c>
      <c r="Y647" s="16">
        <f t="shared" si="481"/>
        <v>0</v>
      </c>
      <c r="Z647" s="19">
        <f t="shared" si="496"/>
        <v>0</v>
      </c>
      <c r="AA647" s="15">
        <f t="shared" si="515"/>
        <v>0</v>
      </c>
      <c r="AB647" s="15">
        <f t="shared" si="516"/>
        <v>0</v>
      </c>
      <c r="AC647" s="15">
        <f t="shared" si="517"/>
        <v>0</v>
      </c>
      <c r="AD647" s="15">
        <f t="shared" si="518"/>
        <v>0</v>
      </c>
      <c r="AE647" s="15">
        <f t="shared" si="519"/>
        <v>0</v>
      </c>
      <c r="AF647" s="19">
        <f t="shared" si="520"/>
        <v>0</v>
      </c>
      <c r="AG647" s="20">
        <f t="shared" si="521"/>
        <v>0</v>
      </c>
      <c r="AH647" s="20"/>
      <c r="AI647" s="16">
        <f t="shared" si="497"/>
        <v>0</v>
      </c>
      <c r="AJ647" s="16">
        <f t="shared" si="533"/>
        <v>0</v>
      </c>
      <c r="AK647" s="16">
        <f t="shared" si="522"/>
        <v>0</v>
      </c>
      <c r="AL647" s="16">
        <f t="shared" ca="1" si="523"/>
        <v>0</v>
      </c>
      <c r="AM647" s="17">
        <f ca="1">IF($F$13,OFFSET(product_specs!$I$5,MIN(10,saving_model!BD647),saving_model!$F$15),0)</f>
        <v>0</v>
      </c>
      <c r="AN647" s="16">
        <f t="shared" si="498"/>
        <v>0</v>
      </c>
      <c r="AO647" s="16">
        <f t="shared" si="532"/>
        <v>0</v>
      </c>
      <c r="AP647" s="16">
        <f t="shared" si="499"/>
        <v>0</v>
      </c>
      <c r="AQ647" s="16">
        <f t="shared" si="524"/>
        <v>0</v>
      </c>
      <c r="AR647" s="16">
        <f t="shared" si="525"/>
        <v>0</v>
      </c>
      <c r="AS647" s="15">
        <f t="shared" si="500"/>
        <v>0</v>
      </c>
      <c r="AT647" s="24">
        <f t="shared" si="501"/>
        <v>0</v>
      </c>
      <c r="AU647" s="15">
        <f t="shared" si="526"/>
        <v>0</v>
      </c>
      <c r="AV647" s="22">
        <f>return!Q631</f>
        <v>-2.8354467527343941E-3</v>
      </c>
      <c r="AW647" s="7">
        <f t="shared" si="502"/>
        <v>1.6790806283672353</v>
      </c>
      <c r="AX647" s="7"/>
      <c r="AY647">
        <f t="shared" si="527"/>
        <v>0</v>
      </c>
      <c r="AZ647">
        <f t="shared" si="503"/>
        <v>0</v>
      </c>
      <c r="BA647">
        <f t="shared" si="504"/>
        <v>0</v>
      </c>
      <c r="BB647">
        <f t="shared" si="528"/>
        <v>0</v>
      </c>
      <c r="BD647">
        <f t="shared" si="505"/>
        <v>52</v>
      </c>
      <c r="BE647">
        <f t="shared" si="506"/>
        <v>5</v>
      </c>
      <c r="BF647">
        <f t="shared" si="529"/>
        <v>5.6763545190119391E-4</v>
      </c>
      <c r="BG647">
        <f>VLOOKUP(MIN(120,BH647),mortality!$B$4:$H$106,saving_model!BE647+2,FALSE)</f>
        <v>6.7903997485787215E-3</v>
      </c>
      <c r="BH647">
        <f t="shared" si="507"/>
        <v>72</v>
      </c>
      <c r="BI647" s="8">
        <f t="shared" si="530"/>
        <v>1.6821425527395739E-3</v>
      </c>
      <c r="BJ647" s="6">
        <f>VLOOKUP(saving_model!BD647,lapse!$B$4:$C$134,2,FALSE)</f>
        <v>0.02</v>
      </c>
      <c r="BL647">
        <f>discount_curve!K632</f>
        <v>0.53919553195250691</v>
      </c>
    </row>
    <row r="648" spans="1:64" x14ac:dyDescent="0.55000000000000004">
      <c r="A648">
        <f t="shared" si="531"/>
        <v>626</v>
      </c>
      <c r="B648" s="16">
        <f t="shared" ca="1" si="508"/>
        <v>0</v>
      </c>
      <c r="C648" s="16">
        <f t="shared" si="484"/>
        <v>0</v>
      </c>
      <c r="D648">
        <f t="shared" si="509"/>
        <v>0</v>
      </c>
      <c r="E648">
        <f t="shared" ca="1" si="510"/>
        <v>0</v>
      </c>
      <c r="F648" s="19">
        <f t="shared" si="511"/>
        <v>0</v>
      </c>
      <c r="G648">
        <f t="shared" si="485"/>
        <v>0</v>
      </c>
      <c r="H648">
        <f t="shared" si="486"/>
        <v>0</v>
      </c>
      <c r="I648" s="16">
        <f t="shared" si="512"/>
        <v>0</v>
      </c>
      <c r="J648" s="19">
        <f t="shared" si="513"/>
        <v>0</v>
      </c>
      <c r="K648" s="19"/>
      <c r="L648" s="16">
        <f t="shared" si="487"/>
        <v>0</v>
      </c>
      <c r="M648" s="16">
        <f t="shared" ca="1" si="488"/>
        <v>0</v>
      </c>
      <c r="N648" s="16">
        <f t="shared" si="489"/>
        <v>0</v>
      </c>
      <c r="O648" s="16">
        <f t="shared" si="482"/>
        <v>0</v>
      </c>
      <c r="P648" s="16">
        <f t="shared" si="483"/>
        <v>0</v>
      </c>
      <c r="Q648" s="16">
        <f t="shared" ca="1" si="490"/>
        <v>0</v>
      </c>
      <c r="R648">
        <f t="shared" si="491"/>
        <v>0</v>
      </c>
      <c r="S648" s="16">
        <f t="shared" si="492"/>
        <v>0</v>
      </c>
      <c r="T648" s="21">
        <f t="shared" si="493"/>
        <v>0</v>
      </c>
      <c r="U648" s="16">
        <f t="shared" ca="1" si="494"/>
        <v>0</v>
      </c>
      <c r="V648" s="21">
        <f t="shared" ca="1" si="495"/>
        <v>0</v>
      </c>
      <c r="W648" s="16"/>
      <c r="X648" s="16">
        <f t="shared" si="514"/>
        <v>0</v>
      </c>
      <c r="Y648" s="16">
        <f t="shared" si="481"/>
        <v>0</v>
      </c>
      <c r="Z648" s="19">
        <f t="shared" si="496"/>
        <v>0</v>
      </c>
      <c r="AA648" s="15">
        <f t="shared" si="515"/>
        <v>0</v>
      </c>
      <c r="AB648" s="15">
        <f t="shared" si="516"/>
        <v>0</v>
      </c>
      <c r="AC648" s="15">
        <f t="shared" si="517"/>
        <v>0</v>
      </c>
      <c r="AD648" s="15">
        <f t="shared" si="518"/>
        <v>0</v>
      </c>
      <c r="AE648" s="15">
        <f t="shared" si="519"/>
        <v>0</v>
      </c>
      <c r="AF648" s="19">
        <f t="shared" si="520"/>
        <v>0</v>
      </c>
      <c r="AG648" s="20">
        <f t="shared" si="521"/>
        <v>0</v>
      </c>
      <c r="AH648" s="20"/>
      <c r="AI648" s="16">
        <f t="shared" si="497"/>
        <v>0</v>
      </c>
      <c r="AJ648" s="16">
        <f t="shared" si="533"/>
        <v>0</v>
      </c>
      <c r="AK648" s="16">
        <f t="shared" si="522"/>
        <v>0</v>
      </c>
      <c r="AL648" s="16">
        <f t="shared" ca="1" si="523"/>
        <v>0</v>
      </c>
      <c r="AM648" s="17">
        <f ca="1">IF($F$13,OFFSET(product_specs!$I$5,MIN(10,saving_model!BD648),saving_model!$F$15),0)</f>
        <v>0</v>
      </c>
      <c r="AN648" s="16">
        <f t="shared" si="498"/>
        <v>0</v>
      </c>
      <c r="AO648" s="16">
        <f t="shared" si="532"/>
        <v>0</v>
      </c>
      <c r="AP648" s="16">
        <f t="shared" si="499"/>
        <v>0</v>
      </c>
      <c r="AQ648" s="16">
        <f t="shared" si="524"/>
        <v>0</v>
      </c>
      <c r="AR648" s="16">
        <f t="shared" si="525"/>
        <v>0</v>
      </c>
      <c r="AS648" s="15">
        <f t="shared" si="500"/>
        <v>0</v>
      </c>
      <c r="AT648" s="24">
        <f t="shared" si="501"/>
        <v>0</v>
      </c>
      <c r="AU648" s="15">
        <f t="shared" si="526"/>
        <v>0</v>
      </c>
      <c r="AV648" s="22">
        <f>return!Q632</f>
        <v>2.5361189637380654E-3</v>
      </c>
      <c r="AW648" s="7">
        <f t="shared" si="502"/>
        <v>1.6804734897455262</v>
      </c>
      <c r="AX648" s="7"/>
      <c r="AY648">
        <f t="shared" si="527"/>
        <v>0</v>
      </c>
      <c r="AZ648">
        <f t="shared" si="503"/>
        <v>0</v>
      </c>
      <c r="BA648">
        <f t="shared" si="504"/>
        <v>0</v>
      </c>
      <c r="BB648">
        <f t="shared" si="528"/>
        <v>0</v>
      </c>
      <c r="BD648">
        <f t="shared" si="505"/>
        <v>52</v>
      </c>
      <c r="BE648">
        <f t="shared" si="506"/>
        <v>5</v>
      </c>
      <c r="BF648">
        <f t="shared" si="529"/>
        <v>5.6763545190119391E-4</v>
      </c>
      <c r="BG648">
        <f>VLOOKUP(MIN(120,BH648),mortality!$B$4:$H$106,saving_model!BE648+2,FALSE)</f>
        <v>6.7903997485787215E-3</v>
      </c>
      <c r="BH648">
        <f t="shared" si="507"/>
        <v>72</v>
      </c>
      <c r="BI648" s="8">
        <f t="shared" si="530"/>
        <v>1.6821425527395739E-3</v>
      </c>
      <c r="BJ648" s="6">
        <f>VLOOKUP(saving_model!BD648,lapse!$B$4:$C$134,2,FALSE)</f>
        <v>0.02</v>
      </c>
      <c r="BL648">
        <f>discount_curve!K633</f>
        <v>0.53866291729212412</v>
      </c>
    </row>
    <row r="649" spans="1:64" x14ac:dyDescent="0.55000000000000004">
      <c r="A649">
        <f t="shared" si="531"/>
        <v>627</v>
      </c>
      <c r="B649" s="16">
        <f t="shared" ca="1" si="508"/>
        <v>0</v>
      </c>
      <c r="C649" s="16">
        <f t="shared" si="484"/>
        <v>0</v>
      </c>
      <c r="D649">
        <f t="shared" si="509"/>
        <v>0</v>
      </c>
      <c r="E649">
        <f t="shared" ca="1" si="510"/>
        <v>0</v>
      </c>
      <c r="F649" s="19">
        <f t="shared" si="511"/>
        <v>0</v>
      </c>
      <c r="G649">
        <f t="shared" si="485"/>
        <v>0</v>
      </c>
      <c r="H649">
        <f t="shared" si="486"/>
        <v>0</v>
      </c>
      <c r="I649" s="16">
        <f t="shared" si="512"/>
        <v>0</v>
      </c>
      <c r="J649" s="19">
        <f t="shared" si="513"/>
        <v>0</v>
      </c>
      <c r="K649" s="19"/>
      <c r="L649" s="16">
        <f t="shared" si="487"/>
        <v>0</v>
      </c>
      <c r="M649" s="16">
        <f t="shared" ca="1" si="488"/>
        <v>0</v>
      </c>
      <c r="N649" s="16">
        <f t="shared" si="489"/>
        <v>0</v>
      </c>
      <c r="O649" s="16">
        <f t="shared" si="482"/>
        <v>0</v>
      </c>
      <c r="P649" s="16">
        <f t="shared" si="483"/>
        <v>0</v>
      </c>
      <c r="Q649" s="16">
        <f t="shared" ca="1" si="490"/>
        <v>0</v>
      </c>
      <c r="R649">
        <f t="shared" si="491"/>
        <v>0</v>
      </c>
      <c r="S649" s="16">
        <f t="shared" si="492"/>
        <v>0</v>
      </c>
      <c r="T649" s="21">
        <f t="shared" si="493"/>
        <v>0</v>
      </c>
      <c r="U649" s="16">
        <f t="shared" ca="1" si="494"/>
        <v>0</v>
      </c>
      <c r="V649" s="21">
        <f t="shared" ca="1" si="495"/>
        <v>0</v>
      </c>
      <c r="W649" s="16"/>
      <c r="X649" s="16">
        <f t="shared" si="514"/>
        <v>0</v>
      </c>
      <c r="Y649" s="16">
        <f t="shared" si="481"/>
        <v>0</v>
      </c>
      <c r="Z649" s="19">
        <f t="shared" si="496"/>
        <v>0</v>
      </c>
      <c r="AA649" s="15">
        <f t="shared" si="515"/>
        <v>0</v>
      </c>
      <c r="AB649" s="15">
        <f t="shared" si="516"/>
        <v>0</v>
      </c>
      <c r="AC649" s="15">
        <f t="shared" si="517"/>
        <v>0</v>
      </c>
      <c r="AD649" s="15">
        <f t="shared" si="518"/>
        <v>0</v>
      </c>
      <c r="AE649" s="15">
        <f t="shared" si="519"/>
        <v>0</v>
      </c>
      <c r="AF649" s="19">
        <f t="shared" si="520"/>
        <v>0</v>
      </c>
      <c r="AG649" s="20">
        <f t="shared" si="521"/>
        <v>0</v>
      </c>
      <c r="AH649" s="20"/>
      <c r="AI649" s="16">
        <f t="shared" si="497"/>
        <v>0</v>
      </c>
      <c r="AJ649" s="16">
        <f t="shared" si="533"/>
        <v>0</v>
      </c>
      <c r="AK649" s="16">
        <f t="shared" si="522"/>
        <v>0</v>
      </c>
      <c r="AL649" s="16">
        <f t="shared" ca="1" si="523"/>
        <v>0</v>
      </c>
      <c r="AM649" s="17">
        <f ca="1">IF($F$13,OFFSET(product_specs!$I$5,MIN(10,saving_model!BD649),saving_model!$F$15),0)</f>
        <v>0</v>
      </c>
      <c r="AN649" s="16">
        <f t="shared" si="498"/>
        <v>0</v>
      </c>
      <c r="AO649" s="16">
        <f t="shared" si="532"/>
        <v>0</v>
      </c>
      <c r="AP649" s="16">
        <f t="shared" si="499"/>
        <v>0</v>
      </c>
      <c r="AQ649" s="16">
        <f t="shared" si="524"/>
        <v>0</v>
      </c>
      <c r="AR649" s="16">
        <f t="shared" si="525"/>
        <v>0</v>
      </c>
      <c r="AS649" s="15">
        <f t="shared" si="500"/>
        <v>0</v>
      </c>
      <c r="AT649" s="24">
        <f t="shared" si="501"/>
        <v>0</v>
      </c>
      <c r="AU649" s="15">
        <f t="shared" si="526"/>
        <v>0</v>
      </c>
      <c r="AV649" s="22">
        <f>return!Q633</f>
        <v>3.0832666356905847E-4</v>
      </c>
      <c r="AW649" s="7">
        <f t="shared" si="502"/>
        <v>1.6818675065554185</v>
      </c>
      <c r="AX649" s="7"/>
      <c r="AY649">
        <f t="shared" si="527"/>
        <v>0</v>
      </c>
      <c r="AZ649">
        <f t="shared" si="503"/>
        <v>0</v>
      </c>
      <c r="BA649">
        <f t="shared" si="504"/>
        <v>0</v>
      </c>
      <c r="BB649">
        <f t="shared" si="528"/>
        <v>0</v>
      </c>
      <c r="BD649">
        <f t="shared" si="505"/>
        <v>52</v>
      </c>
      <c r="BE649">
        <f t="shared" si="506"/>
        <v>5</v>
      </c>
      <c r="BF649">
        <f t="shared" si="529"/>
        <v>5.6763545190119391E-4</v>
      </c>
      <c r="BG649">
        <f>VLOOKUP(MIN(120,BH649),mortality!$B$4:$H$106,saving_model!BE649+2,FALSE)</f>
        <v>6.7903997485787215E-3</v>
      </c>
      <c r="BH649">
        <f t="shared" si="507"/>
        <v>72</v>
      </c>
      <c r="BI649" s="8">
        <f t="shared" si="530"/>
        <v>1.6821425527395739E-3</v>
      </c>
      <c r="BJ649" s="6">
        <f>VLOOKUP(saving_model!BD649,lapse!$B$4:$C$134,2,FALSE)</f>
        <v>0.02</v>
      </c>
      <c r="BL649">
        <f>discount_curve!K634</f>
        <v>0.5381308287458495</v>
      </c>
    </row>
    <row r="650" spans="1:64" x14ac:dyDescent="0.55000000000000004">
      <c r="A650">
        <f t="shared" si="531"/>
        <v>628</v>
      </c>
      <c r="B650" s="16">
        <f t="shared" ca="1" si="508"/>
        <v>0</v>
      </c>
      <c r="C650" s="16">
        <f t="shared" si="484"/>
        <v>0</v>
      </c>
      <c r="D650">
        <f t="shared" si="509"/>
        <v>0</v>
      </c>
      <c r="E650">
        <f t="shared" ca="1" si="510"/>
        <v>0</v>
      </c>
      <c r="F650" s="19">
        <f t="shared" si="511"/>
        <v>0</v>
      </c>
      <c r="G650">
        <f t="shared" si="485"/>
        <v>0</v>
      </c>
      <c r="H650">
        <f t="shared" si="486"/>
        <v>0</v>
      </c>
      <c r="I650" s="16">
        <f t="shared" si="512"/>
        <v>0</v>
      </c>
      <c r="J650" s="19">
        <f t="shared" si="513"/>
        <v>0</v>
      </c>
      <c r="K650" s="19"/>
      <c r="L650" s="16">
        <f t="shared" si="487"/>
        <v>0</v>
      </c>
      <c r="M650" s="16">
        <f t="shared" ca="1" si="488"/>
        <v>0</v>
      </c>
      <c r="N650" s="16">
        <f t="shared" si="489"/>
        <v>0</v>
      </c>
      <c r="O650" s="16">
        <f t="shared" si="482"/>
        <v>0</v>
      </c>
      <c r="P650" s="16">
        <f t="shared" si="483"/>
        <v>0</v>
      </c>
      <c r="Q650" s="16">
        <f t="shared" ca="1" si="490"/>
        <v>0</v>
      </c>
      <c r="R650">
        <f t="shared" si="491"/>
        <v>0</v>
      </c>
      <c r="S650" s="16">
        <f t="shared" si="492"/>
        <v>0</v>
      </c>
      <c r="T650" s="21">
        <f t="shared" si="493"/>
        <v>0</v>
      </c>
      <c r="U650" s="16">
        <f t="shared" ca="1" si="494"/>
        <v>0</v>
      </c>
      <c r="V650" s="21">
        <f t="shared" ca="1" si="495"/>
        <v>0</v>
      </c>
      <c r="W650" s="16"/>
      <c r="X650" s="16">
        <f t="shared" si="514"/>
        <v>0</v>
      </c>
      <c r="Y650" s="16">
        <f t="shared" si="481"/>
        <v>0</v>
      </c>
      <c r="Z650" s="19">
        <f t="shared" si="496"/>
        <v>0</v>
      </c>
      <c r="AA650" s="15">
        <f t="shared" si="515"/>
        <v>0</v>
      </c>
      <c r="AB650" s="15">
        <f t="shared" si="516"/>
        <v>0</v>
      </c>
      <c r="AC650" s="15">
        <f t="shared" si="517"/>
        <v>0</v>
      </c>
      <c r="AD650" s="15">
        <f t="shared" si="518"/>
        <v>0</v>
      </c>
      <c r="AE650" s="15">
        <f t="shared" si="519"/>
        <v>0</v>
      </c>
      <c r="AF650" s="19">
        <f t="shared" si="520"/>
        <v>0</v>
      </c>
      <c r="AG650" s="20">
        <f t="shared" si="521"/>
        <v>0</v>
      </c>
      <c r="AH650" s="20"/>
      <c r="AI650" s="16">
        <f t="shared" si="497"/>
        <v>0</v>
      </c>
      <c r="AJ650" s="16">
        <f t="shared" si="533"/>
        <v>0</v>
      </c>
      <c r="AK650" s="16">
        <f t="shared" si="522"/>
        <v>0</v>
      </c>
      <c r="AL650" s="16">
        <f t="shared" ca="1" si="523"/>
        <v>0</v>
      </c>
      <c r="AM650" s="17">
        <f ca="1">IF($F$13,OFFSET(product_specs!$I$5,MIN(10,saving_model!BD650),saving_model!$F$15),0)</f>
        <v>0</v>
      </c>
      <c r="AN650" s="16">
        <f t="shared" si="498"/>
        <v>0</v>
      </c>
      <c r="AO650" s="16">
        <f t="shared" si="532"/>
        <v>0</v>
      </c>
      <c r="AP650" s="16">
        <f t="shared" si="499"/>
        <v>0</v>
      </c>
      <c r="AQ650" s="16">
        <f t="shared" si="524"/>
        <v>0</v>
      </c>
      <c r="AR650" s="16">
        <f t="shared" si="525"/>
        <v>0</v>
      </c>
      <c r="AS650" s="15">
        <f t="shared" si="500"/>
        <v>0</v>
      </c>
      <c r="AT650" s="24">
        <f t="shared" si="501"/>
        <v>0</v>
      </c>
      <c r="AU650" s="15">
        <f t="shared" si="526"/>
        <v>0</v>
      </c>
      <c r="AV650" s="22">
        <f>return!Q634</f>
        <v>-9.6423381023358345E-3</v>
      </c>
      <c r="AW650" s="7">
        <f t="shared" si="502"/>
        <v>1.6832626797553865</v>
      </c>
      <c r="AX650" s="7"/>
      <c r="AY650">
        <f t="shared" si="527"/>
        <v>0</v>
      </c>
      <c r="AZ650">
        <f t="shared" si="503"/>
        <v>0</v>
      </c>
      <c r="BA650">
        <f t="shared" si="504"/>
        <v>0</v>
      </c>
      <c r="BB650">
        <f t="shared" si="528"/>
        <v>0</v>
      </c>
      <c r="BD650">
        <f t="shared" si="505"/>
        <v>52</v>
      </c>
      <c r="BE650">
        <f t="shared" si="506"/>
        <v>5</v>
      </c>
      <c r="BF650">
        <f t="shared" si="529"/>
        <v>5.6763545190119391E-4</v>
      </c>
      <c r="BG650">
        <f>VLOOKUP(MIN(120,BH650),mortality!$B$4:$H$106,saving_model!BE650+2,FALSE)</f>
        <v>6.7903997485787215E-3</v>
      </c>
      <c r="BH650">
        <f t="shared" si="507"/>
        <v>72</v>
      </c>
      <c r="BI650" s="8">
        <f t="shared" si="530"/>
        <v>1.6821425527395739E-3</v>
      </c>
      <c r="BJ650" s="6">
        <f>VLOOKUP(saving_model!BD650,lapse!$B$4:$C$134,2,FALSE)</f>
        <v>0.02</v>
      </c>
      <c r="BL650">
        <f>discount_curve!K635</f>
        <v>0.53759926579399042</v>
      </c>
    </row>
    <row r="651" spans="1:64" x14ac:dyDescent="0.55000000000000004">
      <c r="A651">
        <f t="shared" si="531"/>
        <v>629</v>
      </c>
      <c r="B651" s="16">
        <f t="shared" ca="1" si="508"/>
        <v>0</v>
      </c>
      <c r="C651" s="16">
        <f t="shared" si="484"/>
        <v>0</v>
      </c>
      <c r="D651">
        <f t="shared" si="509"/>
        <v>0</v>
      </c>
      <c r="E651">
        <f t="shared" ca="1" si="510"/>
        <v>0</v>
      </c>
      <c r="F651" s="19">
        <f t="shared" si="511"/>
        <v>0</v>
      </c>
      <c r="G651">
        <f t="shared" si="485"/>
        <v>0</v>
      </c>
      <c r="H651">
        <f t="shared" si="486"/>
        <v>0</v>
      </c>
      <c r="I651" s="16">
        <f t="shared" si="512"/>
        <v>0</v>
      </c>
      <c r="J651" s="19">
        <f t="shared" si="513"/>
        <v>0</v>
      </c>
      <c r="K651" s="19"/>
      <c r="L651" s="16">
        <f t="shared" si="487"/>
        <v>0</v>
      </c>
      <c r="M651" s="16">
        <f t="shared" ca="1" si="488"/>
        <v>0</v>
      </c>
      <c r="N651" s="16">
        <f t="shared" si="489"/>
        <v>0</v>
      </c>
      <c r="O651" s="16">
        <f t="shared" si="482"/>
        <v>0</v>
      </c>
      <c r="P651" s="16">
        <f t="shared" si="483"/>
        <v>0</v>
      </c>
      <c r="Q651" s="16">
        <f t="shared" ca="1" si="490"/>
        <v>0</v>
      </c>
      <c r="R651">
        <f t="shared" si="491"/>
        <v>0</v>
      </c>
      <c r="S651" s="16">
        <f t="shared" si="492"/>
        <v>0</v>
      </c>
      <c r="T651" s="21">
        <f t="shared" si="493"/>
        <v>0</v>
      </c>
      <c r="U651" s="16">
        <f t="shared" ca="1" si="494"/>
        <v>0</v>
      </c>
      <c r="V651" s="21">
        <f t="shared" ca="1" si="495"/>
        <v>0</v>
      </c>
      <c r="W651" s="16"/>
      <c r="X651" s="16">
        <f t="shared" si="514"/>
        <v>0</v>
      </c>
      <c r="Y651" s="16">
        <f t="shared" si="481"/>
        <v>0</v>
      </c>
      <c r="Z651" s="19">
        <f t="shared" si="496"/>
        <v>0</v>
      </c>
      <c r="AA651" s="15">
        <f t="shared" si="515"/>
        <v>0</v>
      </c>
      <c r="AB651" s="15">
        <f t="shared" si="516"/>
        <v>0</v>
      </c>
      <c r="AC651" s="15">
        <f t="shared" si="517"/>
        <v>0</v>
      </c>
      <c r="AD651" s="15">
        <f t="shared" si="518"/>
        <v>0</v>
      </c>
      <c r="AE651" s="15">
        <f t="shared" si="519"/>
        <v>0</v>
      </c>
      <c r="AF651" s="19">
        <f t="shared" si="520"/>
        <v>0</v>
      </c>
      <c r="AG651" s="20">
        <f t="shared" si="521"/>
        <v>0</v>
      </c>
      <c r="AH651" s="20"/>
      <c r="AI651" s="16">
        <f t="shared" si="497"/>
        <v>0</v>
      </c>
      <c r="AJ651" s="16">
        <f t="shared" si="533"/>
        <v>0</v>
      </c>
      <c r="AK651" s="16">
        <f t="shared" si="522"/>
        <v>0</v>
      </c>
      <c r="AL651" s="16">
        <f t="shared" ca="1" si="523"/>
        <v>0</v>
      </c>
      <c r="AM651" s="17">
        <f ca="1">IF($F$13,OFFSET(product_specs!$I$5,MIN(10,saving_model!BD651),saving_model!$F$15),0)</f>
        <v>0</v>
      </c>
      <c r="AN651" s="16">
        <f t="shared" si="498"/>
        <v>0</v>
      </c>
      <c r="AO651" s="16">
        <f t="shared" si="532"/>
        <v>0</v>
      </c>
      <c r="AP651" s="16">
        <f t="shared" si="499"/>
        <v>0</v>
      </c>
      <c r="AQ651" s="16">
        <f t="shared" si="524"/>
        <v>0</v>
      </c>
      <c r="AR651" s="16">
        <f t="shared" si="525"/>
        <v>0</v>
      </c>
      <c r="AS651" s="15">
        <f t="shared" si="500"/>
        <v>0</v>
      </c>
      <c r="AT651" s="24">
        <f t="shared" si="501"/>
        <v>0</v>
      </c>
      <c r="AU651" s="15">
        <f t="shared" si="526"/>
        <v>0</v>
      </c>
      <c r="AV651" s="22">
        <f>return!Q635</f>
        <v>4.213192689953793E-3</v>
      </c>
      <c r="AW651" s="7">
        <f t="shared" si="502"/>
        <v>1.6846590103047001</v>
      </c>
      <c r="AX651" s="7"/>
      <c r="AY651">
        <f t="shared" si="527"/>
        <v>0</v>
      </c>
      <c r="AZ651">
        <f t="shared" si="503"/>
        <v>0</v>
      </c>
      <c r="BA651">
        <f t="shared" si="504"/>
        <v>0</v>
      </c>
      <c r="BB651">
        <f t="shared" si="528"/>
        <v>0</v>
      </c>
      <c r="BD651">
        <f t="shared" si="505"/>
        <v>52</v>
      </c>
      <c r="BE651">
        <f t="shared" si="506"/>
        <v>5</v>
      </c>
      <c r="BF651">
        <f t="shared" si="529"/>
        <v>5.6763545190119391E-4</v>
      </c>
      <c r="BG651">
        <f>VLOOKUP(MIN(120,BH651),mortality!$B$4:$H$106,saving_model!BE651+2,FALSE)</f>
        <v>6.7903997485787215E-3</v>
      </c>
      <c r="BH651">
        <f t="shared" si="507"/>
        <v>72</v>
      </c>
      <c r="BI651" s="8">
        <f t="shared" si="530"/>
        <v>1.6821425527395739E-3</v>
      </c>
      <c r="BJ651" s="6">
        <f>VLOOKUP(saving_model!BD651,lapse!$B$4:$C$134,2,FALSE)</f>
        <v>0.02</v>
      </c>
      <c r="BL651">
        <f>discount_curve!K636</f>
        <v>0.53706822791736686</v>
      </c>
    </row>
    <row r="652" spans="1:64" x14ac:dyDescent="0.55000000000000004">
      <c r="A652">
        <f t="shared" si="531"/>
        <v>630</v>
      </c>
      <c r="B652" s="16">
        <f t="shared" ca="1" si="508"/>
        <v>0</v>
      </c>
      <c r="C652" s="16">
        <f t="shared" si="484"/>
        <v>0</v>
      </c>
      <c r="D652">
        <f t="shared" si="509"/>
        <v>0</v>
      </c>
      <c r="E652">
        <f t="shared" ca="1" si="510"/>
        <v>0</v>
      </c>
      <c r="F652" s="19">
        <f t="shared" si="511"/>
        <v>0</v>
      </c>
      <c r="G652">
        <f t="shared" si="485"/>
        <v>0</v>
      </c>
      <c r="H652">
        <f t="shared" si="486"/>
        <v>0</v>
      </c>
      <c r="I652" s="16">
        <f t="shared" si="512"/>
        <v>0</v>
      </c>
      <c r="J652" s="19">
        <f t="shared" si="513"/>
        <v>0</v>
      </c>
      <c r="K652" s="19"/>
      <c r="L652" s="16">
        <f t="shared" si="487"/>
        <v>0</v>
      </c>
      <c r="M652" s="16">
        <f t="shared" ca="1" si="488"/>
        <v>0</v>
      </c>
      <c r="N652" s="16">
        <f t="shared" si="489"/>
        <v>0</v>
      </c>
      <c r="O652" s="16">
        <f t="shared" si="482"/>
        <v>0</v>
      </c>
      <c r="P652" s="16">
        <f t="shared" si="483"/>
        <v>0</v>
      </c>
      <c r="Q652" s="16">
        <f t="shared" ca="1" si="490"/>
        <v>0</v>
      </c>
      <c r="R652">
        <f t="shared" si="491"/>
        <v>0</v>
      </c>
      <c r="S652" s="16">
        <f t="shared" si="492"/>
        <v>0</v>
      </c>
      <c r="T652" s="21">
        <f t="shared" si="493"/>
        <v>0</v>
      </c>
      <c r="U652" s="16">
        <f t="shared" ca="1" si="494"/>
        <v>0</v>
      </c>
      <c r="V652" s="21">
        <f t="shared" ca="1" si="495"/>
        <v>0</v>
      </c>
      <c r="W652" s="16"/>
      <c r="X652" s="16">
        <f t="shared" si="514"/>
        <v>0</v>
      </c>
      <c r="Y652" s="16">
        <f t="shared" si="481"/>
        <v>0</v>
      </c>
      <c r="Z652" s="19">
        <f t="shared" si="496"/>
        <v>0</v>
      </c>
      <c r="AA652" s="15">
        <f t="shared" si="515"/>
        <v>0</v>
      </c>
      <c r="AB652" s="15">
        <f t="shared" si="516"/>
        <v>0</v>
      </c>
      <c r="AC652" s="15">
        <f t="shared" si="517"/>
        <v>0</v>
      </c>
      <c r="AD652" s="15">
        <f t="shared" si="518"/>
        <v>0</v>
      </c>
      <c r="AE652" s="15">
        <f t="shared" si="519"/>
        <v>0</v>
      </c>
      <c r="AF652" s="19">
        <f t="shared" si="520"/>
        <v>0</v>
      </c>
      <c r="AG652" s="20">
        <f t="shared" si="521"/>
        <v>0</v>
      </c>
      <c r="AH652" s="20"/>
      <c r="AI652" s="16">
        <f t="shared" si="497"/>
        <v>0</v>
      </c>
      <c r="AJ652" s="16">
        <f t="shared" si="533"/>
        <v>0</v>
      </c>
      <c r="AK652" s="16">
        <f t="shared" si="522"/>
        <v>0</v>
      </c>
      <c r="AL652" s="16">
        <f t="shared" ca="1" si="523"/>
        <v>0</v>
      </c>
      <c r="AM652" s="17">
        <f ca="1">IF($F$13,OFFSET(product_specs!$I$5,MIN(10,saving_model!BD652),saving_model!$F$15),0)</f>
        <v>0</v>
      </c>
      <c r="AN652" s="16">
        <f t="shared" si="498"/>
        <v>0</v>
      </c>
      <c r="AO652" s="16">
        <f t="shared" si="532"/>
        <v>0</v>
      </c>
      <c r="AP652" s="16">
        <f t="shared" si="499"/>
        <v>0</v>
      </c>
      <c r="AQ652" s="16">
        <f t="shared" si="524"/>
        <v>0</v>
      </c>
      <c r="AR652" s="16">
        <f t="shared" si="525"/>
        <v>0</v>
      </c>
      <c r="AS652" s="15">
        <f t="shared" si="500"/>
        <v>0</v>
      </c>
      <c r="AT652" s="24">
        <f t="shared" si="501"/>
        <v>0</v>
      </c>
      <c r="AU652" s="15">
        <f t="shared" si="526"/>
        <v>0</v>
      </c>
      <c r="AV652" s="22">
        <f>return!Q636</f>
        <v>-2.3478376996263206E-3</v>
      </c>
      <c r="AW652" s="7">
        <f t="shared" si="502"/>
        <v>1.6860564991634246</v>
      </c>
      <c r="AX652" s="7"/>
      <c r="AY652">
        <f t="shared" si="527"/>
        <v>0</v>
      </c>
      <c r="AZ652">
        <f t="shared" si="503"/>
        <v>0</v>
      </c>
      <c r="BA652">
        <f t="shared" si="504"/>
        <v>0</v>
      </c>
      <c r="BB652">
        <f t="shared" si="528"/>
        <v>0</v>
      </c>
      <c r="BD652">
        <f t="shared" si="505"/>
        <v>52</v>
      </c>
      <c r="BE652">
        <f t="shared" si="506"/>
        <v>5</v>
      </c>
      <c r="BF652">
        <f t="shared" si="529"/>
        <v>5.6763545190119391E-4</v>
      </c>
      <c r="BG652">
        <f>VLOOKUP(MIN(120,BH652),mortality!$B$4:$H$106,saving_model!BE652+2,FALSE)</f>
        <v>6.7903997485787215E-3</v>
      </c>
      <c r="BH652">
        <f t="shared" si="507"/>
        <v>72</v>
      </c>
      <c r="BI652" s="8">
        <f t="shared" si="530"/>
        <v>1.6821425527395739E-3</v>
      </c>
      <c r="BJ652" s="6">
        <f>VLOOKUP(saving_model!BD652,lapse!$B$4:$C$134,2,FALSE)</f>
        <v>0.02</v>
      </c>
      <c r="BL652">
        <f>discount_curve!K637</f>
        <v>0.53653771459731259</v>
      </c>
    </row>
    <row r="653" spans="1:64" x14ac:dyDescent="0.55000000000000004">
      <c r="A653">
        <f t="shared" si="531"/>
        <v>631</v>
      </c>
      <c r="B653" s="16">
        <f t="shared" ca="1" si="508"/>
        <v>0</v>
      </c>
      <c r="C653" s="16">
        <f t="shared" si="484"/>
        <v>0</v>
      </c>
      <c r="D653">
        <f t="shared" si="509"/>
        <v>0</v>
      </c>
      <c r="E653">
        <f t="shared" ca="1" si="510"/>
        <v>0</v>
      </c>
      <c r="F653" s="19">
        <f t="shared" si="511"/>
        <v>0</v>
      </c>
      <c r="G653">
        <f t="shared" si="485"/>
        <v>0</v>
      </c>
      <c r="H653">
        <f t="shared" si="486"/>
        <v>0</v>
      </c>
      <c r="I653" s="16">
        <f t="shared" si="512"/>
        <v>0</v>
      </c>
      <c r="J653" s="19">
        <f t="shared" si="513"/>
        <v>0</v>
      </c>
      <c r="K653" s="19"/>
      <c r="L653" s="16">
        <f t="shared" si="487"/>
        <v>0</v>
      </c>
      <c r="M653" s="16">
        <f t="shared" ca="1" si="488"/>
        <v>0</v>
      </c>
      <c r="N653" s="16">
        <f t="shared" si="489"/>
        <v>0</v>
      </c>
      <c r="O653" s="16">
        <f t="shared" si="482"/>
        <v>0</v>
      </c>
      <c r="P653" s="16">
        <f t="shared" si="483"/>
        <v>0</v>
      </c>
      <c r="Q653" s="16">
        <f t="shared" ca="1" si="490"/>
        <v>0</v>
      </c>
      <c r="R653">
        <f t="shared" si="491"/>
        <v>0</v>
      </c>
      <c r="S653" s="16">
        <f t="shared" si="492"/>
        <v>0</v>
      </c>
      <c r="T653" s="21">
        <f t="shared" si="493"/>
        <v>0</v>
      </c>
      <c r="U653" s="16">
        <f t="shared" ca="1" si="494"/>
        <v>0</v>
      </c>
      <c r="V653" s="21">
        <f t="shared" ca="1" si="495"/>
        <v>0</v>
      </c>
      <c r="W653" s="16"/>
      <c r="X653" s="16">
        <f t="shared" si="514"/>
        <v>0</v>
      </c>
      <c r="Y653" s="16">
        <f t="shared" si="481"/>
        <v>0</v>
      </c>
      <c r="Z653" s="19">
        <f t="shared" si="496"/>
        <v>0</v>
      </c>
      <c r="AA653" s="15">
        <f t="shared" si="515"/>
        <v>0</v>
      </c>
      <c r="AB653" s="15">
        <f t="shared" si="516"/>
        <v>0</v>
      </c>
      <c r="AC653" s="15">
        <f t="shared" si="517"/>
        <v>0</v>
      </c>
      <c r="AD653" s="15">
        <f t="shared" si="518"/>
        <v>0</v>
      </c>
      <c r="AE653" s="15">
        <f t="shared" si="519"/>
        <v>0</v>
      </c>
      <c r="AF653" s="19">
        <f t="shared" si="520"/>
        <v>0</v>
      </c>
      <c r="AG653" s="20">
        <f t="shared" si="521"/>
        <v>0</v>
      </c>
      <c r="AH653" s="20"/>
      <c r="AI653" s="16">
        <f t="shared" si="497"/>
        <v>0</v>
      </c>
      <c r="AJ653" s="16">
        <f t="shared" si="533"/>
        <v>0</v>
      </c>
      <c r="AK653" s="16">
        <f t="shared" si="522"/>
        <v>0</v>
      </c>
      <c r="AL653" s="16">
        <f t="shared" ca="1" si="523"/>
        <v>0</v>
      </c>
      <c r="AM653" s="17">
        <f ca="1">IF($F$13,OFFSET(product_specs!$I$5,MIN(10,saving_model!BD653),saving_model!$F$15),0)</f>
        <v>0</v>
      </c>
      <c r="AN653" s="16">
        <f t="shared" si="498"/>
        <v>0</v>
      </c>
      <c r="AO653" s="16">
        <f t="shared" si="532"/>
        <v>0</v>
      </c>
      <c r="AP653" s="16">
        <f t="shared" si="499"/>
        <v>0</v>
      </c>
      <c r="AQ653" s="16">
        <f t="shared" si="524"/>
        <v>0</v>
      </c>
      <c r="AR653" s="16">
        <f t="shared" si="525"/>
        <v>0</v>
      </c>
      <c r="AS653" s="15">
        <f t="shared" si="500"/>
        <v>0</v>
      </c>
      <c r="AT653" s="24">
        <f t="shared" si="501"/>
        <v>0</v>
      </c>
      <c r="AU653" s="15">
        <f t="shared" si="526"/>
        <v>0</v>
      </c>
      <c r="AV653" s="22">
        <f>return!Q637</f>
        <v>1.1239325111425336E-2</v>
      </c>
      <c r="AW653" s="7">
        <f t="shared" si="502"/>
        <v>1.6874551472924217</v>
      </c>
      <c r="AX653" s="7"/>
      <c r="AY653">
        <f t="shared" si="527"/>
        <v>0</v>
      </c>
      <c r="AZ653">
        <f t="shared" si="503"/>
        <v>0</v>
      </c>
      <c r="BA653">
        <f t="shared" si="504"/>
        <v>0</v>
      </c>
      <c r="BB653">
        <f t="shared" si="528"/>
        <v>0</v>
      </c>
      <c r="BD653">
        <f t="shared" si="505"/>
        <v>52</v>
      </c>
      <c r="BE653">
        <f t="shared" si="506"/>
        <v>5</v>
      </c>
      <c r="BF653">
        <f t="shared" si="529"/>
        <v>5.6763545190119391E-4</v>
      </c>
      <c r="BG653">
        <f>VLOOKUP(MIN(120,BH653),mortality!$B$4:$H$106,saving_model!BE653+2,FALSE)</f>
        <v>6.7903997485787215E-3</v>
      </c>
      <c r="BH653">
        <f t="shared" si="507"/>
        <v>72</v>
      </c>
      <c r="BI653" s="8">
        <f t="shared" si="530"/>
        <v>1.6821425527395739E-3</v>
      </c>
      <c r="BJ653" s="6">
        <f>VLOOKUP(saving_model!BD653,lapse!$B$4:$C$134,2,FALSE)</f>
        <v>0.02</v>
      </c>
      <c r="BL653">
        <f>discount_curve!K638</f>
        <v>0.53600772531567298</v>
      </c>
    </row>
    <row r="654" spans="1:64" x14ac:dyDescent="0.55000000000000004">
      <c r="A654">
        <f t="shared" si="531"/>
        <v>632</v>
      </c>
      <c r="B654" s="16">
        <f t="shared" ca="1" si="508"/>
        <v>0</v>
      </c>
      <c r="C654" s="16">
        <f t="shared" si="484"/>
        <v>0</v>
      </c>
      <c r="D654">
        <f t="shared" si="509"/>
        <v>0</v>
      </c>
      <c r="E654">
        <f t="shared" ca="1" si="510"/>
        <v>0</v>
      </c>
      <c r="F654" s="19">
        <f t="shared" si="511"/>
        <v>0</v>
      </c>
      <c r="G654">
        <f t="shared" si="485"/>
        <v>0</v>
      </c>
      <c r="H654">
        <f t="shared" si="486"/>
        <v>0</v>
      </c>
      <c r="I654" s="16">
        <f t="shared" si="512"/>
        <v>0</v>
      </c>
      <c r="J654" s="19">
        <f t="shared" si="513"/>
        <v>0</v>
      </c>
      <c r="K654" s="19"/>
      <c r="L654" s="16">
        <f t="shared" si="487"/>
        <v>0</v>
      </c>
      <c r="M654" s="16">
        <f t="shared" ca="1" si="488"/>
        <v>0</v>
      </c>
      <c r="N654" s="16">
        <f t="shared" si="489"/>
        <v>0</v>
      </c>
      <c r="O654" s="16">
        <f t="shared" si="482"/>
        <v>0</v>
      </c>
      <c r="P654" s="16">
        <f t="shared" si="483"/>
        <v>0</v>
      </c>
      <c r="Q654" s="16">
        <f t="shared" ca="1" si="490"/>
        <v>0</v>
      </c>
      <c r="R654">
        <f t="shared" si="491"/>
        <v>0</v>
      </c>
      <c r="S654" s="16">
        <f t="shared" si="492"/>
        <v>0</v>
      </c>
      <c r="T654" s="21">
        <f t="shared" si="493"/>
        <v>0</v>
      </c>
      <c r="U654" s="16">
        <f t="shared" ca="1" si="494"/>
        <v>0</v>
      </c>
      <c r="V654" s="21">
        <f t="shared" ca="1" si="495"/>
        <v>0</v>
      </c>
      <c r="W654" s="16"/>
      <c r="X654" s="16">
        <f t="shared" si="514"/>
        <v>0</v>
      </c>
      <c r="Y654" s="16">
        <f t="shared" si="481"/>
        <v>0</v>
      </c>
      <c r="Z654" s="19">
        <f t="shared" si="496"/>
        <v>0</v>
      </c>
      <c r="AA654" s="15">
        <f t="shared" si="515"/>
        <v>0</v>
      </c>
      <c r="AB654" s="15">
        <f t="shared" si="516"/>
        <v>0</v>
      </c>
      <c r="AC654" s="15">
        <f t="shared" si="517"/>
        <v>0</v>
      </c>
      <c r="AD654" s="15">
        <f t="shared" si="518"/>
        <v>0</v>
      </c>
      <c r="AE654" s="15">
        <f t="shared" si="519"/>
        <v>0</v>
      </c>
      <c r="AF654" s="19">
        <f t="shared" si="520"/>
        <v>0</v>
      </c>
      <c r="AG654" s="20">
        <f t="shared" si="521"/>
        <v>0</v>
      </c>
      <c r="AH654" s="20"/>
      <c r="AI654" s="16">
        <f t="shared" si="497"/>
        <v>0</v>
      </c>
      <c r="AJ654" s="16">
        <f t="shared" si="533"/>
        <v>0</v>
      </c>
      <c r="AK654" s="16">
        <f t="shared" si="522"/>
        <v>0</v>
      </c>
      <c r="AL654" s="16">
        <f t="shared" ca="1" si="523"/>
        <v>0</v>
      </c>
      <c r="AM654" s="17">
        <f ca="1">IF($F$13,OFFSET(product_specs!$I$5,MIN(10,saving_model!BD654),saving_model!$F$15),0)</f>
        <v>0</v>
      </c>
      <c r="AN654" s="16">
        <f t="shared" si="498"/>
        <v>0</v>
      </c>
      <c r="AO654" s="16">
        <f t="shared" si="532"/>
        <v>0</v>
      </c>
      <c r="AP654" s="16">
        <f t="shared" si="499"/>
        <v>0</v>
      </c>
      <c r="AQ654" s="16">
        <f t="shared" si="524"/>
        <v>0</v>
      </c>
      <c r="AR654" s="16">
        <f t="shared" si="525"/>
        <v>0</v>
      </c>
      <c r="AS654" s="15">
        <f t="shared" si="500"/>
        <v>0</v>
      </c>
      <c r="AT654" s="24">
        <f t="shared" si="501"/>
        <v>0</v>
      </c>
      <c r="AU654" s="15">
        <f t="shared" si="526"/>
        <v>0</v>
      </c>
      <c r="AV654" s="22">
        <f>return!Q638</f>
        <v>-2.5435388249701596E-3</v>
      </c>
      <c r="AW654" s="7">
        <f t="shared" si="502"/>
        <v>1.6888549556533505</v>
      </c>
      <c r="AX654" s="7"/>
      <c r="AY654">
        <f t="shared" si="527"/>
        <v>0</v>
      </c>
      <c r="AZ654">
        <f t="shared" si="503"/>
        <v>0</v>
      </c>
      <c r="BA654">
        <f t="shared" si="504"/>
        <v>0</v>
      </c>
      <c r="BB654">
        <f t="shared" si="528"/>
        <v>0</v>
      </c>
      <c r="BD654">
        <f t="shared" si="505"/>
        <v>52</v>
      </c>
      <c r="BE654">
        <f t="shared" si="506"/>
        <v>5</v>
      </c>
      <c r="BF654">
        <f t="shared" si="529"/>
        <v>5.6763545190119391E-4</v>
      </c>
      <c r="BG654">
        <f>VLOOKUP(MIN(120,BH654),mortality!$B$4:$H$106,saving_model!BE654+2,FALSE)</f>
        <v>6.7903997485787215E-3</v>
      </c>
      <c r="BH654">
        <f t="shared" si="507"/>
        <v>72</v>
      </c>
      <c r="BI654" s="8">
        <f t="shared" si="530"/>
        <v>1.6821425527395739E-3</v>
      </c>
      <c r="BJ654" s="6">
        <f>VLOOKUP(saving_model!BD654,lapse!$B$4:$C$134,2,FALSE)</f>
        <v>0.02</v>
      </c>
      <c r="BL654">
        <f>discount_curve!K639</f>
        <v>0.53547825955480566</v>
      </c>
    </row>
    <row r="655" spans="1:64" x14ac:dyDescent="0.55000000000000004">
      <c r="A655">
        <f t="shared" si="531"/>
        <v>633</v>
      </c>
      <c r="B655" s="16">
        <f t="shared" ca="1" si="508"/>
        <v>0</v>
      </c>
      <c r="C655" s="16">
        <f t="shared" si="484"/>
        <v>0</v>
      </c>
      <c r="D655">
        <f t="shared" si="509"/>
        <v>0</v>
      </c>
      <c r="E655">
        <f t="shared" ca="1" si="510"/>
        <v>0</v>
      </c>
      <c r="F655" s="19">
        <f t="shared" si="511"/>
        <v>0</v>
      </c>
      <c r="G655">
        <f t="shared" si="485"/>
        <v>0</v>
      </c>
      <c r="H655">
        <f t="shared" si="486"/>
        <v>0</v>
      </c>
      <c r="I655" s="16">
        <f t="shared" si="512"/>
        <v>0</v>
      </c>
      <c r="J655" s="19">
        <f t="shared" si="513"/>
        <v>0</v>
      </c>
      <c r="K655" s="19"/>
      <c r="L655" s="16">
        <f t="shared" si="487"/>
        <v>0</v>
      </c>
      <c r="M655" s="16">
        <f t="shared" ca="1" si="488"/>
        <v>0</v>
      </c>
      <c r="N655" s="16">
        <f t="shared" si="489"/>
        <v>0</v>
      </c>
      <c r="O655" s="16">
        <f t="shared" si="482"/>
        <v>0</v>
      </c>
      <c r="P655" s="16">
        <f t="shared" si="483"/>
        <v>0</v>
      </c>
      <c r="Q655" s="16">
        <f t="shared" ca="1" si="490"/>
        <v>0</v>
      </c>
      <c r="R655">
        <f t="shared" si="491"/>
        <v>0</v>
      </c>
      <c r="S655" s="16">
        <f t="shared" si="492"/>
        <v>0</v>
      </c>
      <c r="T655" s="21">
        <f t="shared" si="493"/>
        <v>0</v>
      </c>
      <c r="U655" s="16">
        <f t="shared" ca="1" si="494"/>
        <v>0</v>
      </c>
      <c r="V655" s="21">
        <f t="shared" ca="1" si="495"/>
        <v>0</v>
      </c>
      <c r="W655" s="16"/>
      <c r="X655" s="16">
        <f t="shared" si="514"/>
        <v>0</v>
      </c>
      <c r="Y655" s="16">
        <f t="shared" ref="Y655:Y718" si="534">AO655*AY655</f>
        <v>0</v>
      </c>
      <c r="Z655" s="19">
        <f t="shared" si="496"/>
        <v>0</v>
      </c>
      <c r="AA655" s="15">
        <f t="shared" si="515"/>
        <v>0</v>
      </c>
      <c r="AB655" s="15">
        <f t="shared" si="516"/>
        <v>0</v>
      </c>
      <c r="AC655" s="15">
        <f t="shared" si="517"/>
        <v>0</v>
      </c>
      <c r="AD655" s="15">
        <f t="shared" si="518"/>
        <v>0</v>
      </c>
      <c r="AE655" s="15">
        <f t="shared" si="519"/>
        <v>0</v>
      </c>
      <c r="AF655" s="19">
        <f t="shared" si="520"/>
        <v>0</v>
      </c>
      <c r="AG655" s="20">
        <f t="shared" si="521"/>
        <v>0</v>
      </c>
      <c r="AH655" s="20"/>
      <c r="AI655" s="16">
        <f t="shared" si="497"/>
        <v>0</v>
      </c>
      <c r="AJ655" s="16">
        <f t="shared" si="533"/>
        <v>0</v>
      </c>
      <c r="AK655" s="16">
        <f t="shared" si="522"/>
        <v>0</v>
      </c>
      <c r="AL655" s="16">
        <f t="shared" ca="1" si="523"/>
        <v>0</v>
      </c>
      <c r="AM655" s="17">
        <f ca="1">IF($F$13,OFFSET(product_specs!$I$5,MIN(10,saving_model!BD655),saving_model!$F$15),0)</f>
        <v>0</v>
      </c>
      <c r="AN655" s="16">
        <f t="shared" si="498"/>
        <v>0</v>
      </c>
      <c r="AO655" s="16">
        <f t="shared" si="532"/>
        <v>0</v>
      </c>
      <c r="AP655" s="16">
        <f t="shared" si="499"/>
        <v>0</v>
      </c>
      <c r="AQ655" s="16">
        <f t="shared" si="524"/>
        <v>0</v>
      </c>
      <c r="AR655" s="16">
        <f t="shared" si="525"/>
        <v>0</v>
      </c>
      <c r="AS655" s="15">
        <f t="shared" si="500"/>
        <v>0</v>
      </c>
      <c r="AT655" s="24">
        <f t="shared" si="501"/>
        <v>0</v>
      </c>
      <c r="AU655" s="15">
        <f t="shared" si="526"/>
        <v>0</v>
      </c>
      <c r="AV655" s="22">
        <f>return!Q639</f>
        <v>4.8690260104211625E-4</v>
      </c>
      <c r="AW655" s="7">
        <f t="shared" si="502"/>
        <v>1.6902559252086673</v>
      </c>
      <c r="AX655" s="7"/>
      <c r="AY655">
        <f t="shared" si="527"/>
        <v>0</v>
      </c>
      <c r="AZ655">
        <f t="shared" si="503"/>
        <v>0</v>
      </c>
      <c r="BA655">
        <f t="shared" si="504"/>
        <v>0</v>
      </c>
      <c r="BB655">
        <f t="shared" si="528"/>
        <v>0</v>
      </c>
      <c r="BD655">
        <f t="shared" si="505"/>
        <v>52</v>
      </c>
      <c r="BE655">
        <f t="shared" si="506"/>
        <v>5</v>
      </c>
      <c r="BF655">
        <f t="shared" si="529"/>
        <v>5.6763545190119391E-4</v>
      </c>
      <c r="BG655">
        <f>VLOOKUP(MIN(120,BH655),mortality!$B$4:$H$106,saving_model!BE655+2,FALSE)</f>
        <v>6.7903997485787215E-3</v>
      </c>
      <c r="BH655">
        <f t="shared" si="507"/>
        <v>72</v>
      </c>
      <c r="BI655" s="8">
        <f t="shared" si="530"/>
        <v>1.6821425527395739E-3</v>
      </c>
      <c r="BJ655" s="6">
        <f>VLOOKUP(saving_model!BD655,lapse!$B$4:$C$134,2,FALSE)</f>
        <v>0.02</v>
      </c>
      <c r="BL655">
        <f>discount_curve!K640</f>
        <v>0.53494931679757918</v>
      </c>
    </row>
    <row r="656" spans="1:64" x14ac:dyDescent="0.55000000000000004">
      <c r="A656">
        <f t="shared" si="531"/>
        <v>634</v>
      </c>
      <c r="B656" s="16">
        <f t="shared" ca="1" si="508"/>
        <v>0</v>
      </c>
      <c r="C656" s="16">
        <f t="shared" si="484"/>
        <v>0</v>
      </c>
      <c r="D656">
        <f t="shared" si="509"/>
        <v>0</v>
      </c>
      <c r="E656">
        <f t="shared" ca="1" si="510"/>
        <v>0</v>
      </c>
      <c r="F656" s="19">
        <f t="shared" si="511"/>
        <v>0</v>
      </c>
      <c r="G656">
        <f t="shared" si="485"/>
        <v>0</v>
      </c>
      <c r="H656">
        <f t="shared" si="486"/>
        <v>0</v>
      </c>
      <c r="I656" s="16">
        <f t="shared" si="512"/>
        <v>0</v>
      </c>
      <c r="J656" s="19">
        <f t="shared" si="513"/>
        <v>0</v>
      </c>
      <c r="K656" s="19"/>
      <c r="L656" s="16">
        <f t="shared" si="487"/>
        <v>0</v>
      </c>
      <c r="M656" s="16">
        <f t="shared" ca="1" si="488"/>
        <v>0</v>
      </c>
      <c r="N656" s="16">
        <f t="shared" si="489"/>
        <v>0</v>
      </c>
      <c r="O656" s="16">
        <f t="shared" si="482"/>
        <v>0</v>
      </c>
      <c r="P656" s="16">
        <f t="shared" si="483"/>
        <v>0</v>
      </c>
      <c r="Q656" s="16">
        <f t="shared" ca="1" si="490"/>
        <v>0</v>
      </c>
      <c r="R656">
        <f t="shared" si="491"/>
        <v>0</v>
      </c>
      <c r="S656" s="16">
        <f t="shared" si="492"/>
        <v>0</v>
      </c>
      <c r="T656" s="21">
        <f t="shared" si="493"/>
        <v>0</v>
      </c>
      <c r="U656" s="16">
        <f t="shared" ca="1" si="494"/>
        <v>0</v>
      </c>
      <c r="V656" s="21">
        <f t="shared" ca="1" si="495"/>
        <v>0</v>
      </c>
      <c r="W656" s="16"/>
      <c r="X656" s="16">
        <f t="shared" si="514"/>
        <v>0</v>
      </c>
      <c r="Y656" s="16">
        <f t="shared" si="534"/>
        <v>0</v>
      </c>
      <c r="Z656" s="19">
        <f t="shared" si="496"/>
        <v>0</v>
      </c>
      <c r="AA656" s="15">
        <f t="shared" si="515"/>
        <v>0</v>
      </c>
      <c r="AB656" s="15">
        <f t="shared" si="516"/>
        <v>0</v>
      </c>
      <c r="AC656" s="15">
        <f t="shared" si="517"/>
        <v>0</v>
      </c>
      <c r="AD656" s="15">
        <f t="shared" si="518"/>
        <v>0</v>
      </c>
      <c r="AE656" s="15">
        <f t="shared" si="519"/>
        <v>0</v>
      </c>
      <c r="AF656" s="19">
        <f t="shared" si="520"/>
        <v>0</v>
      </c>
      <c r="AG656" s="20">
        <f t="shared" si="521"/>
        <v>0</v>
      </c>
      <c r="AH656" s="20"/>
      <c r="AI656" s="16">
        <f t="shared" si="497"/>
        <v>0</v>
      </c>
      <c r="AJ656" s="16">
        <f t="shared" si="533"/>
        <v>0</v>
      </c>
      <c r="AK656" s="16">
        <f t="shared" si="522"/>
        <v>0</v>
      </c>
      <c r="AL656" s="16">
        <f t="shared" ca="1" si="523"/>
        <v>0</v>
      </c>
      <c r="AM656" s="17">
        <f ca="1">IF($F$13,OFFSET(product_specs!$I$5,MIN(10,saving_model!BD656),saving_model!$F$15),0)</f>
        <v>0</v>
      </c>
      <c r="AN656" s="16">
        <f t="shared" si="498"/>
        <v>0</v>
      </c>
      <c r="AO656" s="16">
        <f t="shared" si="532"/>
        <v>0</v>
      </c>
      <c r="AP656" s="16">
        <f t="shared" si="499"/>
        <v>0</v>
      </c>
      <c r="AQ656" s="16">
        <f t="shared" si="524"/>
        <v>0</v>
      </c>
      <c r="AR656" s="16">
        <f t="shared" si="525"/>
        <v>0</v>
      </c>
      <c r="AS656" s="15">
        <f t="shared" si="500"/>
        <v>0</v>
      </c>
      <c r="AT656" s="24">
        <f t="shared" si="501"/>
        <v>0</v>
      </c>
      <c r="AU656" s="15">
        <f t="shared" si="526"/>
        <v>0</v>
      </c>
      <c r="AV656" s="22">
        <f>return!Q640</f>
        <v>1.6710752934872675E-2</v>
      </c>
      <c r="AW656" s="7">
        <f t="shared" si="502"/>
        <v>1.6916580569216273</v>
      </c>
      <c r="AX656" s="7"/>
      <c r="AY656">
        <f t="shared" si="527"/>
        <v>0</v>
      </c>
      <c r="AZ656">
        <f t="shared" si="503"/>
        <v>0</v>
      </c>
      <c r="BA656">
        <f t="shared" si="504"/>
        <v>0</v>
      </c>
      <c r="BB656">
        <f t="shared" si="528"/>
        <v>0</v>
      </c>
      <c r="BD656">
        <f t="shared" si="505"/>
        <v>52</v>
      </c>
      <c r="BE656">
        <f t="shared" si="506"/>
        <v>5</v>
      </c>
      <c r="BF656">
        <f t="shared" si="529"/>
        <v>5.6763545190119391E-4</v>
      </c>
      <c r="BG656">
        <f>VLOOKUP(MIN(120,BH656),mortality!$B$4:$H$106,saving_model!BE656+2,FALSE)</f>
        <v>6.7903997485787215E-3</v>
      </c>
      <c r="BH656">
        <f t="shared" si="507"/>
        <v>72</v>
      </c>
      <c r="BI656" s="8">
        <f t="shared" si="530"/>
        <v>1.6821425527395739E-3</v>
      </c>
      <c r="BJ656" s="6">
        <f>VLOOKUP(saving_model!BD656,lapse!$B$4:$C$134,2,FALSE)</f>
        <v>0.02</v>
      </c>
      <c r="BL656">
        <f>discount_curve!K641</f>
        <v>0.53442089652737323</v>
      </c>
    </row>
    <row r="657" spans="1:64" x14ac:dyDescent="0.55000000000000004">
      <c r="A657">
        <f t="shared" si="531"/>
        <v>635</v>
      </c>
      <c r="B657" s="16">
        <f t="shared" ca="1" si="508"/>
        <v>0</v>
      </c>
      <c r="C657" s="16">
        <f t="shared" si="484"/>
        <v>0</v>
      </c>
      <c r="D657">
        <f t="shared" si="509"/>
        <v>0</v>
      </c>
      <c r="E657">
        <f t="shared" ca="1" si="510"/>
        <v>0</v>
      </c>
      <c r="F657" s="19">
        <f t="shared" si="511"/>
        <v>0</v>
      </c>
      <c r="G657">
        <f t="shared" si="485"/>
        <v>0</v>
      </c>
      <c r="H657">
        <f t="shared" si="486"/>
        <v>0</v>
      </c>
      <c r="I657" s="16">
        <f t="shared" si="512"/>
        <v>0</v>
      </c>
      <c r="J657" s="19">
        <f t="shared" si="513"/>
        <v>0</v>
      </c>
      <c r="K657" s="19"/>
      <c r="L657" s="16">
        <f t="shared" si="487"/>
        <v>0</v>
      </c>
      <c r="M657" s="16">
        <f t="shared" ca="1" si="488"/>
        <v>0</v>
      </c>
      <c r="N657" s="16">
        <f t="shared" si="489"/>
        <v>0</v>
      </c>
      <c r="O657" s="16">
        <f t="shared" si="482"/>
        <v>0</v>
      </c>
      <c r="P657" s="16">
        <f t="shared" si="483"/>
        <v>0</v>
      </c>
      <c r="Q657" s="16">
        <f t="shared" ca="1" si="490"/>
        <v>0</v>
      </c>
      <c r="R657">
        <f t="shared" si="491"/>
        <v>0</v>
      </c>
      <c r="S657" s="16">
        <f t="shared" si="492"/>
        <v>0</v>
      </c>
      <c r="T657" s="21">
        <f t="shared" si="493"/>
        <v>0</v>
      </c>
      <c r="U657" s="16">
        <f t="shared" ca="1" si="494"/>
        <v>0</v>
      </c>
      <c r="V657" s="21">
        <f t="shared" ca="1" si="495"/>
        <v>0</v>
      </c>
      <c r="W657" s="16"/>
      <c r="X657" s="16">
        <f t="shared" si="514"/>
        <v>0</v>
      </c>
      <c r="Y657" s="16">
        <f t="shared" si="534"/>
        <v>0</v>
      </c>
      <c r="Z657" s="19">
        <f t="shared" si="496"/>
        <v>0</v>
      </c>
      <c r="AA657" s="15">
        <f t="shared" si="515"/>
        <v>0</v>
      </c>
      <c r="AB657" s="15">
        <f t="shared" si="516"/>
        <v>0</v>
      </c>
      <c r="AC657" s="15">
        <f t="shared" si="517"/>
        <v>0</v>
      </c>
      <c r="AD657" s="15">
        <f t="shared" si="518"/>
        <v>0</v>
      </c>
      <c r="AE657" s="15">
        <f t="shared" si="519"/>
        <v>0</v>
      </c>
      <c r="AF657" s="19">
        <f t="shared" si="520"/>
        <v>0</v>
      </c>
      <c r="AG657" s="20">
        <f t="shared" si="521"/>
        <v>0</v>
      </c>
      <c r="AH657" s="20"/>
      <c r="AI657" s="16">
        <f t="shared" si="497"/>
        <v>0</v>
      </c>
      <c r="AJ657" s="16">
        <f t="shared" si="533"/>
        <v>0</v>
      </c>
      <c r="AK657" s="16">
        <f t="shared" si="522"/>
        <v>0</v>
      </c>
      <c r="AL657" s="16">
        <f t="shared" ca="1" si="523"/>
        <v>0</v>
      </c>
      <c r="AM657" s="17">
        <f ca="1">IF($F$13,OFFSET(product_specs!$I$5,MIN(10,saving_model!BD657),saving_model!$F$15),0)</f>
        <v>0</v>
      </c>
      <c r="AN657" s="16">
        <f t="shared" si="498"/>
        <v>0</v>
      </c>
      <c r="AO657" s="16">
        <f t="shared" si="532"/>
        <v>0</v>
      </c>
      <c r="AP657" s="16">
        <f t="shared" si="499"/>
        <v>0</v>
      </c>
      <c r="AQ657" s="16">
        <f t="shared" si="524"/>
        <v>0</v>
      </c>
      <c r="AR657" s="16">
        <f t="shared" si="525"/>
        <v>0</v>
      </c>
      <c r="AS657" s="15">
        <f t="shared" si="500"/>
        <v>0</v>
      </c>
      <c r="AT657" s="24">
        <f t="shared" si="501"/>
        <v>0</v>
      </c>
      <c r="AU657" s="15">
        <f t="shared" si="526"/>
        <v>0</v>
      </c>
      <c r="AV657" s="22">
        <f>return!Q641</f>
        <v>7.3461128777951856E-3</v>
      </c>
      <c r="AW657" s="7">
        <f t="shared" si="502"/>
        <v>1.6930613517562845</v>
      </c>
      <c r="AX657" s="7"/>
      <c r="AY657">
        <f t="shared" si="527"/>
        <v>0</v>
      </c>
      <c r="AZ657">
        <f t="shared" si="503"/>
        <v>0</v>
      </c>
      <c r="BA657">
        <f t="shared" si="504"/>
        <v>0</v>
      </c>
      <c r="BB657">
        <f t="shared" si="528"/>
        <v>0</v>
      </c>
      <c r="BD657">
        <f t="shared" si="505"/>
        <v>52</v>
      </c>
      <c r="BE657">
        <f t="shared" si="506"/>
        <v>5</v>
      </c>
      <c r="BF657">
        <f t="shared" si="529"/>
        <v>5.6763545190119391E-4</v>
      </c>
      <c r="BG657">
        <f>VLOOKUP(MIN(120,BH657),mortality!$B$4:$H$106,saving_model!BE657+2,FALSE)</f>
        <v>6.7903997485787215E-3</v>
      </c>
      <c r="BH657">
        <f t="shared" si="507"/>
        <v>72</v>
      </c>
      <c r="BI657" s="8">
        <f t="shared" si="530"/>
        <v>1.6821425527395739E-3</v>
      </c>
      <c r="BJ657" s="6">
        <f>VLOOKUP(saving_model!BD657,lapse!$B$4:$C$134,2,FALSE)</f>
        <v>0.02</v>
      </c>
      <c r="BL657">
        <f>discount_curve!K642</f>
        <v>0.53389299822807801</v>
      </c>
    </row>
    <row r="658" spans="1:64" x14ac:dyDescent="0.55000000000000004">
      <c r="A658">
        <f t="shared" si="531"/>
        <v>636</v>
      </c>
      <c r="B658" s="16">
        <f t="shared" ca="1" si="508"/>
        <v>0</v>
      </c>
      <c r="C658" s="16">
        <f t="shared" si="484"/>
        <v>0</v>
      </c>
      <c r="D658">
        <f t="shared" si="509"/>
        <v>0</v>
      </c>
      <c r="E658">
        <f t="shared" ca="1" si="510"/>
        <v>0</v>
      </c>
      <c r="F658" s="19">
        <f t="shared" si="511"/>
        <v>0</v>
      </c>
      <c r="G658">
        <f t="shared" si="485"/>
        <v>0</v>
      </c>
      <c r="H658">
        <f t="shared" si="486"/>
        <v>0</v>
      </c>
      <c r="I658" s="16">
        <f t="shared" si="512"/>
        <v>0</v>
      </c>
      <c r="J658" s="19">
        <f t="shared" si="513"/>
        <v>0</v>
      </c>
      <c r="K658" s="19"/>
      <c r="L658" s="16">
        <f t="shared" si="487"/>
        <v>0</v>
      </c>
      <c r="M658" s="16">
        <f t="shared" ca="1" si="488"/>
        <v>0</v>
      </c>
      <c r="N658" s="16">
        <f t="shared" si="489"/>
        <v>0</v>
      </c>
      <c r="O658" s="16">
        <f t="shared" si="482"/>
        <v>0</v>
      </c>
      <c r="P658" s="16">
        <f t="shared" si="483"/>
        <v>0</v>
      </c>
      <c r="Q658" s="16">
        <f t="shared" ca="1" si="490"/>
        <v>0</v>
      </c>
      <c r="R658">
        <f t="shared" si="491"/>
        <v>0</v>
      </c>
      <c r="S658" s="16">
        <f t="shared" si="492"/>
        <v>0</v>
      </c>
      <c r="T658" s="21">
        <f t="shared" si="493"/>
        <v>0</v>
      </c>
      <c r="U658" s="16">
        <f t="shared" ca="1" si="494"/>
        <v>0</v>
      </c>
      <c r="V658" s="21">
        <f t="shared" ca="1" si="495"/>
        <v>0</v>
      </c>
      <c r="W658" s="16"/>
      <c r="X658" s="16">
        <f t="shared" si="514"/>
        <v>0</v>
      </c>
      <c r="Y658" s="16">
        <f t="shared" si="534"/>
        <v>0</v>
      </c>
      <c r="Z658" s="19">
        <f t="shared" si="496"/>
        <v>0</v>
      </c>
      <c r="AA658" s="15">
        <f t="shared" si="515"/>
        <v>0</v>
      </c>
      <c r="AB658" s="15">
        <f t="shared" si="516"/>
        <v>0</v>
      </c>
      <c r="AC658" s="15">
        <f t="shared" si="517"/>
        <v>0</v>
      </c>
      <c r="AD658" s="15">
        <f t="shared" si="518"/>
        <v>0</v>
      </c>
      <c r="AE658" s="15">
        <f t="shared" si="519"/>
        <v>0</v>
      </c>
      <c r="AF658" s="19">
        <f t="shared" si="520"/>
        <v>0</v>
      </c>
      <c r="AG658" s="20">
        <f t="shared" si="521"/>
        <v>0</v>
      </c>
      <c r="AH658" s="20"/>
      <c r="AI658" s="16">
        <f t="shared" si="497"/>
        <v>0</v>
      </c>
      <c r="AJ658" s="16">
        <f t="shared" si="533"/>
        <v>0</v>
      </c>
      <c r="AK658" s="16">
        <f t="shared" si="522"/>
        <v>0</v>
      </c>
      <c r="AL658" s="16">
        <f t="shared" ca="1" si="523"/>
        <v>0</v>
      </c>
      <c r="AM658" s="17">
        <f ca="1">IF($F$13,OFFSET(product_specs!$I$5,MIN(10,saving_model!BD658),saving_model!$F$15),0)</f>
        <v>0</v>
      </c>
      <c r="AN658" s="16">
        <f t="shared" si="498"/>
        <v>0</v>
      </c>
      <c r="AO658" s="16">
        <f t="shared" si="532"/>
        <v>0</v>
      </c>
      <c r="AP658" s="16">
        <f t="shared" si="499"/>
        <v>0</v>
      </c>
      <c r="AQ658" s="16">
        <f t="shared" si="524"/>
        <v>0</v>
      </c>
      <c r="AR658" s="16">
        <f t="shared" si="525"/>
        <v>0</v>
      </c>
      <c r="AS658" s="15">
        <f t="shared" si="500"/>
        <v>0</v>
      </c>
      <c r="AT658" s="24">
        <f t="shared" si="501"/>
        <v>0</v>
      </c>
      <c r="AU658" s="15">
        <f t="shared" si="526"/>
        <v>0</v>
      </c>
      <c r="AV658" s="22">
        <f>return!Q642</f>
        <v>-1.9947994758280352E-3</v>
      </c>
      <c r="AW658" s="7">
        <f t="shared" si="502"/>
        <v>1.6944658106774928</v>
      </c>
      <c r="AX658" s="7"/>
      <c r="AY658">
        <f t="shared" si="527"/>
        <v>0</v>
      </c>
      <c r="AZ658">
        <f t="shared" si="503"/>
        <v>0</v>
      </c>
      <c r="BA658">
        <f t="shared" si="504"/>
        <v>0</v>
      </c>
      <c r="BB658">
        <f t="shared" si="528"/>
        <v>0</v>
      </c>
      <c r="BD658">
        <f t="shared" si="505"/>
        <v>53</v>
      </c>
      <c r="BE658">
        <f t="shared" si="506"/>
        <v>5</v>
      </c>
      <c r="BF658">
        <f t="shared" si="529"/>
        <v>6.2372531411392096E-4</v>
      </c>
      <c r="BG658">
        <f>VLOOKUP(MIN(120,BH658),mortality!$B$4:$H$106,saving_model!BE658+2,FALSE)</f>
        <v>7.4590808818493009E-3</v>
      </c>
      <c r="BH658">
        <f t="shared" si="507"/>
        <v>73</v>
      </c>
      <c r="BI658" s="8">
        <f t="shared" si="530"/>
        <v>1.6821425527395739E-3</v>
      </c>
      <c r="BJ658" s="6">
        <f>VLOOKUP(saving_model!BD658,lapse!$B$4:$C$134,2,FALSE)</f>
        <v>0.02</v>
      </c>
      <c r="BL658">
        <f>discount_curve!K643</f>
        <v>0.52725582860930742</v>
      </c>
    </row>
    <row r="659" spans="1:64" x14ac:dyDescent="0.55000000000000004">
      <c r="A659">
        <f t="shared" si="531"/>
        <v>637</v>
      </c>
      <c r="B659" s="16">
        <f t="shared" ca="1" si="508"/>
        <v>0</v>
      </c>
      <c r="C659" s="16">
        <f t="shared" si="484"/>
        <v>0</v>
      </c>
      <c r="D659">
        <f t="shared" si="509"/>
        <v>0</v>
      </c>
      <c r="E659">
        <f t="shared" ca="1" si="510"/>
        <v>0</v>
      </c>
      <c r="F659" s="19">
        <f t="shared" si="511"/>
        <v>0</v>
      </c>
      <c r="G659">
        <f t="shared" si="485"/>
        <v>0</v>
      </c>
      <c r="H659">
        <f t="shared" si="486"/>
        <v>0</v>
      </c>
      <c r="I659" s="16">
        <f t="shared" si="512"/>
        <v>0</v>
      </c>
      <c r="J659" s="19">
        <f t="shared" si="513"/>
        <v>0</v>
      </c>
      <c r="K659" s="19"/>
      <c r="L659" s="16">
        <f t="shared" si="487"/>
        <v>0</v>
      </c>
      <c r="M659" s="16">
        <f t="shared" ca="1" si="488"/>
        <v>0</v>
      </c>
      <c r="N659" s="16">
        <f t="shared" si="489"/>
        <v>0</v>
      </c>
      <c r="O659" s="16">
        <f t="shared" si="482"/>
        <v>0</v>
      </c>
      <c r="P659" s="16">
        <f t="shared" si="483"/>
        <v>0</v>
      </c>
      <c r="Q659" s="16">
        <f t="shared" ca="1" si="490"/>
        <v>0</v>
      </c>
      <c r="R659">
        <f t="shared" si="491"/>
        <v>0</v>
      </c>
      <c r="S659" s="16">
        <f t="shared" si="492"/>
        <v>0</v>
      </c>
      <c r="T659" s="21">
        <f t="shared" si="493"/>
        <v>0</v>
      </c>
      <c r="U659" s="16">
        <f t="shared" ca="1" si="494"/>
        <v>0</v>
      </c>
      <c r="V659" s="21">
        <f t="shared" ca="1" si="495"/>
        <v>0</v>
      </c>
      <c r="W659" s="16"/>
      <c r="X659" s="16">
        <f t="shared" si="514"/>
        <v>0</v>
      </c>
      <c r="Y659" s="16">
        <f t="shared" si="534"/>
        <v>0</v>
      </c>
      <c r="Z659" s="19">
        <f t="shared" si="496"/>
        <v>0</v>
      </c>
      <c r="AA659" s="15">
        <f t="shared" si="515"/>
        <v>0</v>
      </c>
      <c r="AB659" s="15">
        <f t="shared" si="516"/>
        <v>0</v>
      </c>
      <c r="AC659" s="15">
        <f t="shared" si="517"/>
        <v>0</v>
      </c>
      <c r="AD659" s="15">
        <f t="shared" si="518"/>
        <v>0</v>
      </c>
      <c r="AE659" s="15">
        <f t="shared" si="519"/>
        <v>0</v>
      </c>
      <c r="AF659" s="19">
        <f t="shared" si="520"/>
        <v>0</v>
      </c>
      <c r="AG659" s="20">
        <f t="shared" si="521"/>
        <v>0</v>
      </c>
      <c r="AH659" s="20"/>
      <c r="AI659" s="16">
        <f t="shared" si="497"/>
        <v>0</v>
      </c>
      <c r="AJ659" s="16">
        <f t="shared" si="533"/>
        <v>0</v>
      </c>
      <c r="AK659" s="16">
        <f t="shared" si="522"/>
        <v>0</v>
      </c>
      <c r="AL659" s="16">
        <f t="shared" ca="1" si="523"/>
        <v>0</v>
      </c>
      <c r="AM659" s="17">
        <f ca="1">IF($F$13,OFFSET(product_specs!$I$5,MIN(10,saving_model!BD659),saving_model!$F$15),0)</f>
        <v>0</v>
      </c>
      <c r="AN659" s="16">
        <f t="shared" si="498"/>
        <v>0</v>
      </c>
      <c r="AO659" s="16">
        <f t="shared" si="532"/>
        <v>0</v>
      </c>
      <c r="AP659" s="16">
        <f t="shared" si="499"/>
        <v>0</v>
      </c>
      <c r="AQ659" s="16">
        <f t="shared" si="524"/>
        <v>0</v>
      </c>
      <c r="AR659" s="16">
        <f t="shared" si="525"/>
        <v>0</v>
      </c>
      <c r="AS659" s="15">
        <f t="shared" si="500"/>
        <v>0</v>
      </c>
      <c r="AT659" s="24">
        <f t="shared" si="501"/>
        <v>0</v>
      </c>
      <c r="AU659" s="15">
        <f t="shared" si="526"/>
        <v>0</v>
      </c>
      <c r="AV659" s="22">
        <f>return!Q643</f>
        <v>1.9767046855461379E-2</v>
      </c>
      <c r="AW659" s="7">
        <f t="shared" si="502"/>
        <v>1.6958714346509063</v>
      </c>
      <c r="AX659" s="7"/>
      <c r="AY659">
        <f t="shared" si="527"/>
        <v>0</v>
      </c>
      <c r="AZ659">
        <f t="shared" si="503"/>
        <v>0</v>
      </c>
      <c r="BA659">
        <f t="shared" si="504"/>
        <v>0</v>
      </c>
      <c r="BB659">
        <f t="shared" si="528"/>
        <v>0</v>
      </c>
      <c r="BD659">
        <f t="shared" si="505"/>
        <v>53</v>
      </c>
      <c r="BE659">
        <f t="shared" si="506"/>
        <v>5</v>
      </c>
      <c r="BF659">
        <f t="shared" si="529"/>
        <v>6.2372531411392096E-4</v>
      </c>
      <c r="BG659">
        <f>VLOOKUP(MIN(120,BH659),mortality!$B$4:$H$106,saving_model!BE659+2,FALSE)</f>
        <v>7.4590808818493009E-3</v>
      </c>
      <c r="BH659">
        <f t="shared" si="507"/>
        <v>73</v>
      </c>
      <c r="BI659" s="8">
        <f t="shared" si="530"/>
        <v>1.6821425527395739E-3</v>
      </c>
      <c r="BJ659" s="6">
        <f>VLOOKUP(saving_model!BD659,lapse!$B$4:$C$134,2,FALSE)</f>
        <v>0.02</v>
      </c>
      <c r="BL659">
        <f>discount_curve!K644</f>
        <v>0.52672546609107951</v>
      </c>
    </row>
    <row r="660" spans="1:64" x14ac:dyDescent="0.55000000000000004">
      <c r="A660">
        <f t="shared" si="531"/>
        <v>638</v>
      </c>
      <c r="B660" s="16">
        <f t="shared" ca="1" si="508"/>
        <v>0</v>
      </c>
      <c r="C660" s="16">
        <f t="shared" si="484"/>
        <v>0</v>
      </c>
      <c r="D660">
        <f t="shared" si="509"/>
        <v>0</v>
      </c>
      <c r="E660">
        <f t="shared" ca="1" si="510"/>
        <v>0</v>
      </c>
      <c r="F660" s="19">
        <f t="shared" si="511"/>
        <v>0</v>
      </c>
      <c r="G660">
        <f t="shared" si="485"/>
        <v>0</v>
      </c>
      <c r="H660">
        <f t="shared" si="486"/>
        <v>0</v>
      </c>
      <c r="I660" s="16">
        <f t="shared" si="512"/>
        <v>0</v>
      </c>
      <c r="J660" s="19">
        <f t="shared" si="513"/>
        <v>0</v>
      </c>
      <c r="K660" s="19"/>
      <c r="L660" s="16">
        <f t="shared" si="487"/>
        <v>0</v>
      </c>
      <c r="M660" s="16">
        <f t="shared" ca="1" si="488"/>
        <v>0</v>
      </c>
      <c r="N660" s="16">
        <f t="shared" si="489"/>
        <v>0</v>
      </c>
      <c r="O660" s="16">
        <f t="shared" si="482"/>
        <v>0</v>
      </c>
      <c r="P660" s="16">
        <f t="shared" si="483"/>
        <v>0</v>
      </c>
      <c r="Q660" s="16">
        <f t="shared" ca="1" si="490"/>
        <v>0</v>
      </c>
      <c r="R660">
        <f t="shared" si="491"/>
        <v>0</v>
      </c>
      <c r="S660" s="16">
        <f t="shared" si="492"/>
        <v>0</v>
      </c>
      <c r="T660" s="21">
        <f t="shared" si="493"/>
        <v>0</v>
      </c>
      <c r="U660" s="16">
        <f t="shared" ca="1" si="494"/>
        <v>0</v>
      </c>
      <c r="V660" s="21">
        <f t="shared" ca="1" si="495"/>
        <v>0</v>
      </c>
      <c r="W660" s="16"/>
      <c r="X660" s="16">
        <f t="shared" si="514"/>
        <v>0</v>
      </c>
      <c r="Y660" s="16">
        <f t="shared" si="534"/>
        <v>0</v>
      </c>
      <c r="Z660" s="19">
        <f t="shared" si="496"/>
        <v>0</v>
      </c>
      <c r="AA660" s="15">
        <f t="shared" si="515"/>
        <v>0</v>
      </c>
      <c r="AB660" s="15">
        <f t="shared" si="516"/>
        <v>0</v>
      </c>
      <c r="AC660" s="15">
        <f t="shared" si="517"/>
        <v>0</v>
      </c>
      <c r="AD660" s="15">
        <f t="shared" si="518"/>
        <v>0</v>
      </c>
      <c r="AE660" s="15">
        <f t="shared" si="519"/>
        <v>0</v>
      </c>
      <c r="AF660" s="19">
        <f t="shared" si="520"/>
        <v>0</v>
      </c>
      <c r="AG660" s="20">
        <f t="shared" si="521"/>
        <v>0</v>
      </c>
      <c r="AH660" s="20"/>
      <c r="AI660" s="16">
        <f t="shared" si="497"/>
        <v>0</v>
      </c>
      <c r="AJ660" s="16">
        <f t="shared" si="533"/>
        <v>0</v>
      </c>
      <c r="AK660" s="16">
        <f t="shared" si="522"/>
        <v>0</v>
      </c>
      <c r="AL660" s="16">
        <f t="shared" ca="1" si="523"/>
        <v>0</v>
      </c>
      <c r="AM660" s="17">
        <f ca="1">IF($F$13,OFFSET(product_specs!$I$5,MIN(10,saving_model!BD660),saving_model!$F$15),0)</f>
        <v>0</v>
      </c>
      <c r="AN660" s="16">
        <f t="shared" si="498"/>
        <v>0</v>
      </c>
      <c r="AO660" s="16">
        <f t="shared" si="532"/>
        <v>0</v>
      </c>
      <c r="AP660" s="16">
        <f t="shared" si="499"/>
        <v>0</v>
      </c>
      <c r="AQ660" s="16">
        <f t="shared" si="524"/>
        <v>0</v>
      </c>
      <c r="AR660" s="16">
        <f t="shared" si="525"/>
        <v>0</v>
      </c>
      <c r="AS660" s="15">
        <f t="shared" si="500"/>
        <v>0</v>
      </c>
      <c r="AT660" s="24">
        <f t="shared" si="501"/>
        <v>0</v>
      </c>
      <c r="AU660" s="15">
        <f t="shared" si="526"/>
        <v>0</v>
      </c>
      <c r="AV660" s="22">
        <f>return!Q644</f>
        <v>8.9152882462086858E-3</v>
      </c>
      <c r="AW660" s="7">
        <f t="shared" si="502"/>
        <v>1.6972782246429801</v>
      </c>
      <c r="AX660" s="7"/>
      <c r="AY660">
        <f t="shared" si="527"/>
        <v>0</v>
      </c>
      <c r="AZ660">
        <f t="shared" si="503"/>
        <v>0</v>
      </c>
      <c r="BA660">
        <f t="shared" si="504"/>
        <v>0</v>
      </c>
      <c r="BB660">
        <f t="shared" si="528"/>
        <v>0</v>
      </c>
      <c r="BD660">
        <f t="shared" si="505"/>
        <v>53</v>
      </c>
      <c r="BE660">
        <f t="shared" si="506"/>
        <v>5</v>
      </c>
      <c r="BF660">
        <f t="shared" si="529"/>
        <v>6.2372531411392096E-4</v>
      </c>
      <c r="BG660">
        <f>VLOOKUP(MIN(120,BH660),mortality!$B$4:$H$106,saving_model!BE660+2,FALSE)</f>
        <v>7.4590808818493009E-3</v>
      </c>
      <c r="BH660">
        <f t="shared" si="507"/>
        <v>73</v>
      </c>
      <c r="BI660" s="8">
        <f t="shared" si="530"/>
        <v>1.6821425527395739E-3</v>
      </c>
      <c r="BJ660" s="6">
        <f>VLOOKUP(saving_model!BD660,lapse!$B$4:$C$134,2,FALSE)</f>
        <v>0.02</v>
      </c>
      <c r="BL660">
        <f>discount_curve!K645</f>
        <v>0.52619563706036454</v>
      </c>
    </row>
    <row r="661" spans="1:64" x14ac:dyDescent="0.55000000000000004">
      <c r="A661">
        <f t="shared" si="531"/>
        <v>639</v>
      </c>
      <c r="B661" s="16">
        <f t="shared" ca="1" si="508"/>
        <v>0</v>
      </c>
      <c r="C661" s="16">
        <f t="shared" si="484"/>
        <v>0</v>
      </c>
      <c r="D661">
        <f t="shared" si="509"/>
        <v>0</v>
      </c>
      <c r="E661">
        <f t="shared" ca="1" si="510"/>
        <v>0</v>
      </c>
      <c r="F661" s="19">
        <f t="shared" si="511"/>
        <v>0</v>
      </c>
      <c r="G661">
        <f t="shared" si="485"/>
        <v>0</v>
      </c>
      <c r="H661">
        <f t="shared" si="486"/>
        <v>0</v>
      </c>
      <c r="I661" s="16">
        <f t="shared" si="512"/>
        <v>0</v>
      </c>
      <c r="J661" s="19">
        <f t="shared" si="513"/>
        <v>0</v>
      </c>
      <c r="K661" s="19"/>
      <c r="L661" s="16">
        <f t="shared" si="487"/>
        <v>0</v>
      </c>
      <c r="M661" s="16">
        <f t="shared" ca="1" si="488"/>
        <v>0</v>
      </c>
      <c r="N661" s="16">
        <f t="shared" si="489"/>
        <v>0</v>
      </c>
      <c r="O661" s="16">
        <f t="shared" ref="O661:O724" si="535">G661</f>
        <v>0</v>
      </c>
      <c r="P661" s="16">
        <f t="shared" ref="P661:P724" si="536">H661</f>
        <v>0</v>
      </c>
      <c r="Q661" s="16">
        <f t="shared" ca="1" si="490"/>
        <v>0</v>
      </c>
      <c r="R661">
        <f t="shared" si="491"/>
        <v>0</v>
      </c>
      <c r="S661" s="16">
        <f t="shared" si="492"/>
        <v>0</v>
      </c>
      <c r="T661" s="21">
        <f t="shared" si="493"/>
        <v>0</v>
      </c>
      <c r="U661" s="16">
        <f t="shared" ca="1" si="494"/>
        <v>0</v>
      </c>
      <c r="V661" s="21">
        <f t="shared" ca="1" si="495"/>
        <v>0</v>
      </c>
      <c r="W661" s="16"/>
      <c r="X661" s="16">
        <f t="shared" si="514"/>
        <v>0</v>
      </c>
      <c r="Y661" s="16">
        <f t="shared" si="534"/>
        <v>0</v>
      </c>
      <c r="Z661" s="19">
        <f t="shared" si="496"/>
        <v>0</v>
      </c>
      <c r="AA661" s="15">
        <f t="shared" si="515"/>
        <v>0</v>
      </c>
      <c r="AB661" s="15">
        <f t="shared" si="516"/>
        <v>0</v>
      </c>
      <c r="AC661" s="15">
        <f t="shared" si="517"/>
        <v>0</v>
      </c>
      <c r="AD661" s="15">
        <f t="shared" si="518"/>
        <v>0</v>
      </c>
      <c r="AE661" s="15">
        <f t="shared" si="519"/>
        <v>0</v>
      </c>
      <c r="AF661" s="19">
        <f t="shared" si="520"/>
        <v>0</v>
      </c>
      <c r="AG661" s="20">
        <f t="shared" si="521"/>
        <v>0</v>
      </c>
      <c r="AH661" s="20"/>
      <c r="AI661" s="16">
        <f t="shared" si="497"/>
        <v>0</v>
      </c>
      <c r="AJ661" s="16">
        <f t="shared" si="533"/>
        <v>0</v>
      </c>
      <c r="AK661" s="16">
        <f t="shared" si="522"/>
        <v>0</v>
      </c>
      <c r="AL661" s="16">
        <f t="shared" ca="1" si="523"/>
        <v>0</v>
      </c>
      <c r="AM661" s="17">
        <f ca="1">IF($F$13,OFFSET(product_specs!$I$5,MIN(10,saving_model!BD661),saving_model!$F$15),0)</f>
        <v>0</v>
      </c>
      <c r="AN661" s="16">
        <f t="shared" si="498"/>
        <v>0</v>
      </c>
      <c r="AO661" s="16">
        <f t="shared" si="532"/>
        <v>0</v>
      </c>
      <c r="AP661" s="16">
        <f t="shared" si="499"/>
        <v>0</v>
      </c>
      <c r="AQ661" s="16">
        <f t="shared" si="524"/>
        <v>0</v>
      </c>
      <c r="AR661" s="16">
        <f t="shared" si="525"/>
        <v>0</v>
      </c>
      <c r="AS661" s="15">
        <f t="shared" si="500"/>
        <v>0</v>
      </c>
      <c r="AT661" s="24">
        <f t="shared" si="501"/>
        <v>0</v>
      </c>
      <c r="AU661" s="15">
        <f t="shared" si="526"/>
        <v>0</v>
      </c>
      <c r="AV661" s="22">
        <f>return!Q645</f>
        <v>1.6641475922192228E-3</v>
      </c>
      <c r="AW661" s="7">
        <f t="shared" si="502"/>
        <v>1.6986861816209713</v>
      </c>
      <c r="AX661" s="7"/>
      <c r="AY661">
        <f t="shared" si="527"/>
        <v>0</v>
      </c>
      <c r="AZ661">
        <f t="shared" si="503"/>
        <v>0</v>
      </c>
      <c r="BA661">
        <f t="shared" si="504"/>
        <v>0</v>
      </c>
      <c r="BB661">
        <f t="shared" si="528"/>
        <v>0</v>
      </c>
      <c r="BD661">
        <f t="shared" si="505"/>
        <v>53</v>
      </c>
      <c r="BE661">
        <f t="shared" si="506"/>
        <v>5</v>
      </c>
      <c r="BF661">
        <f t="shared" si="529"/>
        <v>6.2372531411392096E-4</v>
      </c>
      <c r="BG661">
        <f>VLOOKUP(MIN(120,BH661),mortality!$B$4:$H$106,saving_model!BE661+2,FALSE)</f>
        <v>7.4590808818493009E-3</v>
      </c>
      <c r="BH661">
        <f t="shared" si="507"/>
        <v>73</v>
      </c>
      <c r="BI661" s="8">
        <f t="shared" si="530"/>
        <v>1.6821425527395739E-3</v>
      </c>
      <c r="BJ661" s="6">
        <f>VLOOKUP(saving_model!BD661,lapse!$B$4:$C$134,2,FALSE)</f>
        <v>0.02</v>
      </c>
      <c r="BL661">
        <f>discount_curve!K646</f>
        <v>0.52566634098053178</v>
      </c>
    </row>
    <row r="662" spans="1:64" x14ac:dyDescent="0.55000000000000004">
      <c r="A662">
        <f t="shared" si="531"/>
        <v>640</v>
      </c>
      <c r="B662" s="16">
        <f t="shared" ca="1" si="508"/>
        <v>0</v>
      </c>
      <c r="C662" s="16">
        <f t="shared" ref="C662:C725" si="537">AI662*AZ662</f>
        <v>0</v>
      </c>
      <c r="D662">
        <f t="shared" si="509"/>
        <v>0</v>
      </c>
      <c r="E662">
        <f t="shared" ca="1" si="510"/>
        <v>0</v>
      </c>
      <c r="F662" s="19">
        <f t="shared" si="511"/>
        <v>0</v>
      </c>
      <c r="G662">
        <f t="shared" ref="G662:G725" si="538">AZ662*($F$7/12*AW662+IF(A662=0, $F$8,0))</f>
        <v>0</v>
      </c>
      <c r="H662">
        <f t="shared" ref="H662:H725" si="539">C662*$F$9</f>
        <v>0</v>
      </c>
      <c r="I662" s="16">
        <f t="shared" si="512"/>
        <v>0</v>
      </c>
      <c r="J662" s="19">
        <f t="shared" si="513"/>
        <v>0</v>
      </c>
      <c r="K662" s="19"/>
      <c r="L662" s="16">
        <f t="shared" ref="L662:L725" si="540">C662*$F$10</f>
        <v>0</v>
      </c>
      <c r="M662" s="16">
        <f t="shared" ref="M662:M725" ca="1" si="541">AE662-AL662*BB662</f>
        <v>0</v>
      </c>
      <c r="N662" s="16">
        <f t="shared" ref="N662:N725" si="542">AA662</f>
        <v>0</v>
      </c>
      <c r="O662" s="16">
        <f t="shared" si="535"/>
        <v>0</v>
      </c>
      <c r="P662" s="16">
        <f t="shared" si="536"/>
        <v>0</v>
      </c>
      <c r="Q662" s="16">
        <f t="shared" ref="Q662:Q725" ca="1" si="543">SUM(L662:N662)-SUM(O662:P662)</f>
        <v>0</v>
      </c>
      <c r="R662">
        <f t="shared" ref="R662:R725" si="544">AB662</f>
        <v>0</v>
      </c>
      <c r="S662" s="16">
        <f t="shared" ref="S662:S725" si="545">D662-AD662</f>
        <v>0</v>
      </c>
      <c r="T662" s="21">
        <f t="shared" ref="T662:T725" si="546">R662-S662</f>
        <v>0</v>
      </c>
      <c r="U662" s="16">
        <f t="shared" ref="U662:U725" ca="1" si="547">Q662+T662</f>
        <v>0</v>
      </c>
      <c r="V662" s="21">
        <f t="shared" ref="V662:V725" ca="1" si="548">(B662-U662)*10^6</f>
        <v>0</v>
      </c>
      <c r="W662" s="16"/>
      <c r="X662" s="16">
        <f t="shared" si="514"/>
        <v>0</v>
      </c>
      <c r="Y662" s="16">
        <f t="shared" si="534"/>
        <v>0</v>
      </c>
      <c r="Z662" s="19">
        <f t="shared" ref="Z662:Z725" si="549">C662-L662</f>
        <v>0</v>
      </c>
      <c r="AA662" s="15">
        <f t="shared" si="515"/>
        <v>0</v>
      </c>
      <c r="AB662" s="15">
        <f t="shared" si="516"/>
        <v>0</v>
      </c>
      <c r="AC662" s="15">
        <f t="shared" si="517"/>
        <v>0</v>
      </c>
      <c r="AD662" s="15">
        <f t="shared" si="518"/>
        <v>0</v>
      </c>
      <c r="AE662" s="15">
        <f t="shared" si="519"/>
        <v>0</v>
      </c>
      <c r="AF662" s="19">
        <f t="shared" si="520"/>
        <v>0</v>
      </c>
      <c r="AG662" s="20">
        <f t="shared" si="521"/>
        <v>0</v>
      </c>
      <c r="AH662" s="20"/>
      <c r="AI662" s="16">
        <f t="shared" ref="AI662:AI725" si="550">IF(AND($C$7="SINGLE",A662=0),1,0)*$C$8+IF(AND($C$7="LEVEL",A662&lt;$C$10*12),1,0)*$C$8</f>
        <v>0</v>
      </c>
      <c r="AJ662" s="16">
        <f t="shared" si="533"/>
        <v>0</v>
      </c>
      <c r="AK662" s="16">
        <f t="shared" si="522"/>
        <v>0</v>
      </c>
      <c r="AL662" s="16">
        <f t="shared" ca="1" si="523"/>
        <v>0</v>
      </c>
      <c r="AM662" s="17">
        <f ca="1">IF($F$13,OFFSET(product_specs!$I$5,MIN(10,saving_model!BD662),saving_model!$F$15),0)</f>
        <v>0</v>
      </c>
      <c r="AN662" s="16">
        <f t="shared" ref="AN662:AN725" si="551">(AO662+AP662-AS662-AT662+AU662/2)*IF(A662&lt;$C$10*12,1,0)</f>
        <v>0</v>
      </c>
      <c r="AO662" s="16">
        <f t="shared" si="532"/>
        <v>0</v>
      </c>
      <c r="AP662" s="16">
        <f t="shared" ref="AP662:AP725" si="552">AI662*(1-$F$10)</f>
        <v>0</v>
      </c>
      <c r="AQ662" s="16">
        <f t="shared" si="524"/>
        <v>0</v>
      </c>
      <c r="AR662" s="16">
        <f t="shared" si="525"/>
        <v>0</v>
      </c>
      <c r="AS662" s="15">
        <f t="shared" ref="AS662:AS725" si="553">(AO662+AP662-AQ662)*$F$11/12</f>
        <v>0</v>
      </c>
      <c r="AT662" s="24">
        <f t="shared" ref="AT662:AT725" si="554">AR662*BF662*(1+$F$12)</f>
        <v>0</v>
      </c>
      <c r="AU662" s="15">
        <f t="shared" si="526"/>
        <v>0</v>
      </c>
      <c r="AV662" s="22">
        <f>return!Q646</f>
        <v>-7.8687417612466337E-4</v>
      </c>
      <c r="AW662" s="7">
        <f t="shared" ref="AW662:AW725" si="555">IF(A662=0,1,AW661*(1+$F$6)^(1/12))</f>
        <v>1.7000953065529389</v>
      </c>
      <c r="AX662" s="7"/>
      <c r="AY662">
        <f t="shared" si="527"/>
        <v>0</v>
      </c>
      <c r="AZ662">
        <f t="shared" ref="AZ662:AZ725" si="556">IF(A662=0,$C$11,AZ661-BA661-BB661-AY662)</f>
        <v>0</v>
      </c>
      <c r="BA662">
        <f t="shared" ref="BA662:BA725" si="557">IFERROR(AZ662*BF662,0)</f>
        <v>0</v>
      </c>
      <c r="BB662">
        <f t="shared" si="528"/>
        <v>0</v>
      </c>
      <c r="BD662">
        <f t="shared" ref="BD662:BD725" si="558">FLOOR(A662/12,1)</f>
        <v>53</v>
      </c>
      <c r="BE662">
        <f t="shared" ref="BE662:BE725" si="559">MIN(BD662,5)</f>
        <v>5</v>
      </c>
      <c r="BF662">
        <f t="shared" si="529"/>
        <v>6.2372531411392096E-4</v>
      </c>
      <c r="BG662">
        <f>VLOOKUP(MIN(120,BH662),mortality!$B$4:$H$106,saving_model!BE662+2,FALSE)</f>
        <v>7.4590808818493009E-3</v>
      </c>
      <c r="BH662">
        <f t="shared" ref="BH662:BH725" si="560">$C$9+BD662</f>
        <v>73</v>
      </c>
      <c r="BI662" s="8">
        <f t="shared" si="530"/>
        <v>1.6821425527395739E-3</v>
      </c>
      <c r="BJ662" s="6">
        <f>VLOOKUP(saving_model!BD662,lapse!$B$4:$C$134,2,FALSE)</f>
        <v>0.02</v>
      </c>
      <c r="BL662">
        <f>discount_curve!K647</f>
        <v>0.52513757731549005</v>
      </c>
    </row>
    <row r="663" spans="1:64" x14ac:dyDescent="0.55000000000000004">
      <c r="A663">
        <f t="shared" si="531"/>
        <v>641</v>
      </c>
      <c r="B663" s="16">
        <f t="shared" ref="B663:B726" ca="1" si="561">C663-SUM(D663:H663)+I663-J663</f>
        <v>0</v>
      </c>
      <c r="C663" s="16">
        <f t="shared" si="537"/>
        <v>0</v>
      </c>
      <c r="D663">
        <f t="shared" ref="D663:D726" si="562">AK663*BA663</f>
        <v>0</v>
      </c>
      <c r="E663">
        <f t="shared" ref="E663:E726" ca="1" si="563">AL663*BB663</f>
        <v>0</v>
      </c>
      <c r="F663" s="19">
        <f t="shared" ref="F663:F726" si="564">Y663</f>
        <v>0</v>
      </c>
      <c r="G663">
        <f t="shared" si="538"/>
        <v>0</v>
      </c>
      <c r="H663">
        <f t="shared" si="539"/>
        <v>0</v>
      </c>
      <c r="I663" s="16">
        <f t="shared" ref="I663:I726" si="565">AC663</f>
        <v>0</v>
      </c>
      <c r="J663" s="19">
        <f t="shared" ref="J663:J726" si="566">X664-X663</f>
        <v>0</v>
      </c>
      <c r="K663" s="19"/>
      <c r="L663" s="16">
        <f t="shared" si="540"/>
        <v>0</v>
      </c>
      <c r="M663" s="16">
        <f t="shared" ca="1" si="541"/>
        <v>0</v>
      </c>
      <c r="N663" s="16">
        <f t="shared" si="542"/>
        <v>0</v>
      </c>
      <c r="O663" s="16">
        <f t="shared" si="535"/>
        <v>0</v>
      </c>
      <c r="P663" s="16">
        <f t="shared" si="536"/>
        <v>0</v>
      </c>
      <c r="Q663" s="16">
        <f t="shared" ca="1" si="543"/>
        <v>0</v>
      </c>
      <c r="R663">
        <f t="shared" si="544"/>
        <v>0</v>
      </c>
      <c r="S663" s="16">
        <f t="shared" si="545"/>
        <v>0</v>
      </c>
      <c r="T663" s="21">
        <f t="shared" si="546"/>
        <v>0</v>
      </c>
      <c r="U663" s="16">
        <f t="shared" ca="1" si="547"/>
        <v>0</v>
      </c>
      <c r="V663" s="21">
        <f t="shared" ca="1" si="548"/>
        <v>0</v>
      </c>
      <c r="W663" s="16"/>
      <c r="X663" s="16">
        <f t="shared" ref="X663:X726" si="567">AO663*SUM(AY663:AZ663)</f>
        <v>0</v>
      </c>
      <c r="Y663" s="16">
        <f t="shared" si="534"/>
        <v>0</v>
      </c>
      <c r="Z663" s="19">
        <f t="shared" si="549"/>
        <v>0</v>
      </c>
      <c r="AA663" s="15">
        <f t="shared" ref="AA663:AA726" si="568">AZ663*AS663</f>
        <v>0</v>
      </c>
      <c r="AB663" s="15">
        <f t="shared" ref="AB663:AB726" si="569">AT663*AZ663</f>
        <v>0</v>
      </c>
      <c r="AC663" s="15">
        <f t="shared" ref="AC663:AC726" si="570">(AZ663-BA663-BB663)*AU663+(BA663+BB663)*AU663/2</f>
        <v>0</v>
      </c>
      <c r="AD663" s="15">
        <f t="shared" ref="AD663:AD726" si="571">AN663*BA663</f>
        <v>0</v>
      </c>
      <c r="AE663" s="15">
        <f t="shared" ref="AE663:AE726" si="572">AN663*BB663</f>
        <v>0</v>
      </c>
      <c r="AF663" s="19">
        <f t="shared" ref="AF663:AF726" si="573">X663-Y663+Z663-AA663-AB663+AC663-AD663-AE663</f>
        <v>0</v>
      </c>
      <c r="AG663" s="20">
        <f t="shared" ref="AG663:AG726" si="574">X664-AF663</f>
        <v>0</v>
      </c>
      <c r="AH663" s="20"/>
      <c r="AI663" s="16">
        <f t="shared" si="550"/>
        <v>0</v>
      </c>
      <c r="AJ663" s="16">
        <f t="shared" si="533"/>
        <v>0</v>
      </c>
      <c r="AK663" s="16">
        <f t="shared" ref="AK663:AK726" si="575">MAX(AJ663, AN663)</f>
        <v>0</v>
      </c>
      <c r="AL663" s="16">
        <f t="shared" ref="AL663:AL726" ca="1" si="576">AN663*(1-AM663)</f>
        <v>0</v>
      </c>
      <c r="AM663" s="17">
        <f ca="1">IF($F$13,OFFSET(product_specs!$I$5,MIN(10,saving_model!BD663),saving_model!$F$15),0)</f>
        <v>0</v>
      </c>
      <c r="AN663" s="16">
        <f t="shared" si="551"/>
        <v>0</v>
      </c>
      <c r="AO663" s="16">
        <f t="shared" si="532"/>
        <v>0</v>
      </c>
      <c r="AP663" s="16">
        <f t="shared" si="552"/>
        <v>0</v>
      </c>
      <c r="AQ663" s="16">
        <f t="shared" ref="AQ663:AQ726" si="577">IF(A663=$C$10*12,AO663,0)</f>
        <v>0</v>
      </c>
      <c r="AR663" s="16">
        <f t="shared" ref="AR663:AR726" si="578">MAX(0,AJ663-SUM(AO663:AP663))</f>
        <v>0</v>
      </c>
      <c r="AS663" s="15">
        <f t="shared" si="553"/>
        <v>0</v>
      </c>
      <c r="AT663" s="24">
        <f t="shared" si="554"/>
        <v>0</v>
      </c>
      <c r="AU663" s="15">
        <f t="shared" ref="AU663:AU726" si="579">(AO663+AP663-AQ663-AS663-AT663)*AV663</f>
        <v>0</v>
      </c>
      <c r="AV663" s="22">
        <f>return!Q647</f>
        <v>6.3584722680376515E-4</v>
      </c>
      <c r="AW663" s="7">
        <f t="shared" si="555"/>
        <v>1.7015056004077456</v>
      </c>
      <c r="AX663" s="7"/>
      <c r="AY663">
        <f t="shared" ref="AY663:AY726" si="580">IF(A663=12*$C$10,AZ662-BA662-BB662,0)</f>
        <v>0</v>
      </c>
      <c r="AZ663">
        <f t="shared" si="556"/>
        <v>0</v>
      </c>
      <c r="BA663">
        <f t="shared" si="557"/>
        <v>0</v>
      </c>
      <c r="BB663">
        <f t="shared" ref="BB663:BB726" si="581">(AZ663-BA663)*BI663</f>
        <v>0</v>
      </c>
      <c r="BD663">
        <f t="shared" si="558"/>
        <v>53</v>
      </c>
      <c r="BE663">
        <f t="shared" si="559"/>
        <v>5</v>
      </c>
      <c r="BF663">
        <f t="shared" ref="BF663:BF726" si="582">1-(1-BG663)^(1/12)</f>
        <v>6.2372531411392096E-4</v>
      </c>
      <c r="BG663">
        <f>VLOOKUP(MIN(120,BH663),mortality!$B$4:$H$106,saving_model!BE663+2,FALSE)</f>
        <v>7.4590808818493009E-3</v>
      </c>
      <c r="BH663">
        <f t="shared" si="560"/>
        <v>73</v>
      </c>
      <c r="BI663" s="8">
        <f t="shared" ref="BI663:BI726" si="583">1-(1-BJ663)^(1/12)</f>
        <v>1.6821425527395739E-3</v>
      </c>
      <c r="BJ663" s="6">
        <f>VLOOKUP(saving_model!BD663,lapse!$B$4:$C$134,2,FALSE)</f>
        <v>0.02</v>
      </c>
      <c r="BL663">
        <f>discount_curve!K648</f>
        <v>0.5246093455296873</v>
      </c>
    </row>
    <row r="664" spans="1:64" x14ac:dyDescent="0.55000000000000004">
      <c r="A664">
        <f t="shared" ref="A664:A727" si="584">A663+1</f>
        <v>642</v>
      </c>
      <c r="B664" s="16">
        <f t="shared" ca="1" si="561"/>
        <v>0</v>
      </c>
      <c r="C664" s="16">
        <f t="shared" si="537"/>
        <v>0</v>
      </c>
      <c r="D664">
        <f t="shared" si="562"/>
        <v>0</v>
      </c>
      <c r="E664">
        <f t="shared" ca="1" si="563"/>
        <v>0</v>
      </c>
      <c r="F664" s="19">
        <f t="shared" si="564"/>
        <v>0</v>
      </c>
      <c r="G664">
        <f t="shared" si="538"/>
        <v>0</v>
      </c>
      <c r="H664">
        <f t="shared" si="539"/>
        <v>0</v>
      </c>
      <c r="I664" s="16">
        <f t="shared" si="565"/>
        <v>0</v>
      </c>
      <c r="J664" s="19">
        <f t="shared" si="566"/>
        <v>0</v>
      </c>
      <c r="K664" s="19"/>
      <c r="L664" s="16">
        <f t="shared" si="540"/>
        <v>0</v>
      </c>
      <c r="M664" s="16">
        <f t="shared" ca="1" si="541"/>
        <v>0</v>
      </c>
      <c r="N664" s="16">
        <f t="shared" si="542"/>
        <v>0</v>
      </c>
      <c r="O664" s="16">
        <f t="shared" si="535"/>
        <v>0</v>
      </c>
      <c r="P664" s="16">
        <f t="shared" si="536"/>
        <v>0</v>
      </c>
      <c r="Q664" s="16">
        <f t="shared" ca="1" si="543"/>
        <v>0</v>
      </c>
      <c r="R664">
        <f t="shared" si="544"/>
        <v>0</v>
      </c>
      <c r="S664" s="16">
        <f t="shared" si="545"/>
        <v>0</v>
      </c>
      <c r="T664" s="21">
        <f t="shared" si="546"/>
        <v>0</v>
      </c>
      <c r="U664" s="16">
        <f t="shared" ca="1" si="547"/>
        <v>0</v>
      </c>
      <c r="V664" s="21">
        <f t="shared" ca="1" si="548"/>
        <v>0</v>
      </c>
      <c r="W664" s="16"/>
      <c r="X664" s="16">
        <f t="shared" si="567"/>
        <v>0</v>
      </c>
      <c r="Y664" s="16">
        <f t="shared" si="534"/>
        <v>0</v>
      </c>
      <c r="Z664" s="19">
        <f t="shared" si="549"/>
        <v>0</v>
      </c>
      <c r="AA664" s="15">
        <f t="shared" si="568"/>
        <v>0</v>
      </c>
      <c r="AB664" s="15">
        <f t="shared" si="569"/>
        <v>0</v>
      </c>
      <c r="AC664" s="15">
        <f t="shared" si="570"/>
        <v>0</v>
      </c>
      <c r="AD664" s="15">
        <f t="shared" si="571"/>
        <v>0</v>
      </c>
      <c r="AE664" s="15">
        <f t="shared" si="572"/>
        <v>0</v>
      </c>
      <c r="AF664" s="19">
        <f t="shared" si="573"/>
        <v>0</v>
      </c>
      <c r="AG664" s="20">
        <f t="shared" si="574"/>
        <v>0</v>
      </c>
      <c r="AH664" s="20"/>
      <c r="AI664" s="16">
        <f t="shared" si="550"/>
        <v>0</v>
      </c>
      <c r="AJ664" s="16">
        <f t="shared" si="533"/>
        <v>0</v>
      </c>
      <c r="AK664" s="16">
        <f t="shared" si="575"/>
        <v>0</v>
      </c>
      <c r="AL664" s="16">
        <f t="shared" ca="1" si="576"/>
        <v>0</v>
      </c>
      <c r="AM664" s="17">
        <f ca="1">IF($F$13,OFFSET(product_specs!$I$5,MIN(10,saving_model!BD664),saving_model!$F$15),0)</f>
        <v>0</v>
      </c>
      <c r="AN664" s="16">
        <f t="shared" si="551"/>
        <v>0</v>
      </c>
      <c r="AO664" s="16">
        <f t="shared" ref="AO664:AO727" si="585">AO663+AP663-AQ663+AU663-AS663-AT663</f>
        <v>0</v>
      </c>
      <c r="AP664" s="16">
        <f t="shared" si="552"/>
        <v>0</v>
      </c>
      <c r="AQ664" s="16">
        <f t="shared" si="577"/>
        <v>0</v>
      </c>
      <c r="AR664" s="16">
        <f t="shared" si="578"/>
        <v>0</v>
      </c>
      <c r="AS664" s="15">
        <f t="shared" si="553"/>
        <v>0</v>
      </c>
      <c r="AT664" s="24">
        <f t="shared" si="554"/>
        <v>0</v>
      </c>
      <c r="AU664" s="15">
        <f t="shared" si="579"/>
        <v>0</v>
      </c>
      <c r="AV664" s="22">
        <f>return!Q648</f>
        <v>5.2114133490461789E-3</v>
      </c>
      <c r="AW664" s="7">
        <f t="shared" si="555"/>
        <v>1.7029170641550573</v>
      </c>
      <c r="AX664" s="7"/>
      <c r="AY664">
        <f t="shared" si="580"/>
        <v>0</v>
      </c>
      <c r="AZ664">
        <f t="shared" si="556"/>
        <v>0</v>
      </c>
      <c r="BA664">
        <f t="shared" si="557"/>
        <v>0</v>
      </c>
      <c r="BB664">
        <f t="shared" si="581"/>
        <v>0</v>
      </c>
      <c r="BD664">
        <f t="shared" si="558"/>
        <v>53</v>
      </c>
      <c r="BE664">
        <f t="shared" si="559"/>
        <v>5</v>
      </c>
      <c r="BF664">
        <f t="shared" si="582"/>
        <v>6.2372531411392096E-4</v>
      </c>
      <c r="BG664">
        <f>VLOOKUP(MIN(120,BH664),mortality!$B$4:$H$106,saving_model!BE664+2,FALSE)</f>
        <v>7.4590808818493009E-3</v>
      </c>
      <c r="BH664">
        <f t="shared" si="560"/>
        <v>73</v>
      </c>
      <c r="BI664" s="8">
        <f t="shared" si="583"/>
        <v>1.6821425527395739E-3</v>
      </c>
      <c r="BJ664" s="6">
        <f>VLOOKUP(saving_model!BD664,lapse!$B$4:$C$134,2,FALSE)</f>
        <v>0.02</v>
      </c>
      <c r="BL664">
        <f>discount_curve!K649</f>
        <v>0.52408164508811061</v>
      </c>
    </row>
    <row r="665" spans="1:64" x14ac:dyDescent="0.55000000000000004">
      <c r="A665">
        <f t="shared" si="584"/>
        <v>643</v>
      </c>
      <c r="B665" s="16">
        <f t="shared" ca="1" si="561"/>
        <v>0</v>
      </c>
      <c r="C665" s="16">
        <f t="shared" si="537"/>
        <v>0</v>
      </c>
      <c r="D665">
        <f t="shared" si="562"/>
        <v>0</v>
      </c>
      <c r="E665">
        <f t="shared" ca="1" si="563"/>
        <v>0</v>
      </c>
      <c r="F665" s="19">
        <f t="shared" si="564"/>
        <v>0</v>
      </c>
      <c r="G665">
        <f t="shared" si="538"/>
        <v>0</v>
      </c>
      <c r="H665">
        <f t="shared" si="539"/>
        <v>0</v>
      </c>
      <c r="I665" s="16">
        <f t="shared" si="565"/>
        <v>0</v>
      </c>
      <c r="J665" s="19">
        <f t="shared" si="566"/>
        <v>0</v>
      </c>
      <c r="K665" s="19"/>
      <c r="L665" s="16">
        <f t="shared" si="540"/>
        <v>0</v>
      </c>
      <c r="M665" s="16">
        <f t="shared" ca="1" si="541"/>
        <v>0</v>
      </c>
      <c r="N665" s="16">
        <f t="shared" si="542"/>
        <v>0</v>
      </c>
      <c r="O665" s="16">
        <f t="shared" si="535"/>
        <v>0</v>
      </c>
      <c r="P665" s="16">
        <f t="shared" si="536"/>
        <v>0</v>
      </c>
      <c r="Q665" s="16">
        <f t="shared" ca="1" si="543"/>
        <v>0</v>
      </c>
      <c r="R665">
        <f t="shared" si="544"/>
        <v>0</v>
      </c>
      <c r="S665" s="16">
        <f t="shared" si="545"/>
        <v>0</v>
      </c>
      <c r="T665" s="21">
        <f t="shared" si="546"/>
        <v>0</v>
      </c>
      <c r="U665" s="16">
        <f t="shared" ca="1" si="547"/>
        <v>0</v>
      </c>
      <c r="V665" s="21">
        <f t="shared" ca="1" si="548"/>
        <v>0</v>
      </c>
      <c r="W665" s="16"/>
      <c r="X665" s="16">
        <f t="shared" si="567"/>
        <v>0</v>
      </c>
      <c r="Y665" s="16">
        <f t="shared" si="534"/>
        <v>0</v>
      </c>
      <c r="Z665" s="19">
        <f t="shared" si="549"/>
        <v>0</v>
      </c>
      <c r="AA665" s="15">
        <f t="shared" si="568"/>
        <v>0</v>
      </c>
      <c r="AB665" s="15">
        <f t="shared" si="569"/>
        <v>0</v>
      </c>
      <c r="AC665" s="15">
        <f t="shared" si="570"/>
        <v>0</v>
      </c>
      <c r="AD665" s="15">
        <f t="shared" si="571"/>
        <v>0</v>
      </c>
      <c r="AE665" s="15">
        <f t="shared" si="572"/>
        <v>0</v>
      </c>
      <c r="AF665" s="19">
        <f t="shared" si="573"/>
        <v>0</v>
      </c>
      <c r="AG665" s="20">
        <f t="shared" si="574"/>
        <v>0</v>
      </c>
      <c r="AH665" s="20"/>
      <c r="AI665" s="16">
        <f t="shared" si="550"/>
        <v>0</v>
      </c>
      <c r="AJ665" s="16">
        <f t="shared" si="533"/>
        <v>0</v>
      </c>
      <c r="AK665" s="16">
        <f t="shared" si="575"/>
        <v>0</v>
      </c>
      <c r="AL665" s="16">
        <f t="shared" ca="1" si="576"/>
        <v>0</v>
      </c>
      <c r="AM665" s="17">
        <f ca="1">IF($F$13,OFFSET(product_specs!$I$5,MIN(10,saving_model!BD665),saving_model!$F$15),0)</f>
        <v>0</v>
      </c>
      <c r="AN665" s="16">
        <f t="shared" si="551"/>
        <v>0</v>
      </c>
      <c r="AO665" s="16">
        <f t="shared" si="585"/>
        <v>0</v>
      </c>
      <c r="AP665" s="16">
        <f t="shared" si="552"/>
        <v>0</v>
      </c>
      <c r="AQ665" s="16">
        <f t="shared" si="577"/>
        <v>0</v>
      </c>
      <c r="AR665" s="16">
        <f t="shared" si="578"/>
        <v>0</v>
      </c>
      <c r="AS665" s="15">
        <f t="shared" si="553"/>
        <v>0</v>
      </c>
      <c r="AT665" s="24">
        <f t="shared" si="554"/>
        <v>0</v>
      </c>
      <c r="AU665" s="15">
        <f t="shared" si="579"/>
        <v>0</v>
      </c>
      <c r="AV665" s="22">
        <f>return!Q649</f>
        <v>5.5475821746215903E-3</v>
      </c>
      <c r="AW665" s="7">
        <f t="shared" si="555"/>
        <v>1.7043296987653445</v>
      </c>
      <c r="AX665" s="7"/>
      <c r="AY665">
        <f t="shared" si="580"/>
        <v>0</v>
      </c>
      <c r="AZ665">
        <f t="shared" si="556"/>
        <v>0</v>
      </c>
      <c r="BA665">
        <f t="shared" si="557"/>
        <v>0</v>
      </c>
      <c r="BB665">
        <f t="shared" si="581"/>
        <v>0</v>
      </c>
      <c r="BD665">
        <f t="shared" si="558"/>
        <v>53</v>
      </c>
      <c r="BE665">
        <f t="shared" si="559"/>
        <v>5</v>
      </c>
      <c r="BF665">
        <f t="shared" si="582"/>
        <v>6.2372531411392096E-4</v>
      </c>
      <c r="BG665">
        <f>VLOOKUP(MIN(120,BH665),mortality!$B$4:$H$106,saving_model!BE665+2,FALSE)</f>
        <v>7.4590808818493009E-3</v>
      </c>
      <c r="BH665">
        <f t="shared" si="560"/>
        <v>73</v>
      </c>
      <c r="BI665" s="8">
        <f t="shared" si="583"/>
        <v>1.6821425527395739E-3</v>
      </c>
      <c r="BJ665" s="6">
        <f>VLOOKUP(saving_model!BD665,lapse!$B$4:$C$134,2,FALSE)</f>
        <v>0.02</v>
      </c>
      <c r="BL665">
        <f>discount_curve!K650</f>
        <v>0.52355447545628486</v>
      </c>
    </row>
    <row r="666" spans="1:64" x14ac:dyDescent="0.55000000000000004">
      <c r="A666">
        <f t="shared" si="584"/>
        <v>644</v>
      </c>
      <c r="B666" s="16">
        <f t="shared" ca="1" si="561"/>
        <v>0</v>
      </c>
      <c r="C666" s="16">
        <f t="shared" si="537"/>
        <v>0</v>
      </c>
      <c r="D666">
        <f t="shared" si="562"/>
        <v>0</v>
      </c>
      <c r="E666">
        <f t="shared" ca="1" si="563"/>
        <v>0</v>
      </c>
      <c r="F666" s="19">
        <f t="shared" si="564"/>
        <v>0</v>
      </c>
      <c r="G666">
        <f t="shared" si="538"/>
        <v>0</v>
      </c>
      <c r="H666">
        <f t="shared" si="539"/>
        <v>0</v>
      </c>
      <c r="I666" s="16">
        <f t="shared" si="565"/>
        <v>0</v>
      </c>
      <c r="J666" s="19">
        <f t="shared" si="566"/>
        <v>0</v>
      </c>
      <c r="K666" s="19"/>
      <c r="L666" s="16">
        <f t="shared" si="540"/>
        <v>0</v>
      </c>
      <c r="M666" s="16">
        <f t="shared" ca="1" si="541"/>
        <v>0</v>
      </c>
      <c r="N666" s="16">
        <f t="shared" si="542"/>
        <v>0</v>
      </c>
      <c r="O666" s="16">
        <f t="shared" si="535"/>
        <v>0</v>
      </c>
      <c r="P666" s="16">
        <f t="shared" si="536"/>
        <v>0</v>
      </c>
      <c r="Q666" s="16">
        <f t="shared" ca="1" si="543"/>
        <v>0</v>
      </c>
      <c r="R666">
        <f t="shared" si="544"/>
        <v>0</v>
      </c>
      <c r="S666" s="16">
        <f t="shared" si="545"/>
        <v>0</v>
      </c>
      <c r="T666" s="21">
        <f t="shared" si="546"/>
        <v>0</v>
      </c>
      <c r="U666" s="16">
        <f t="shared" ca="1" si="547"/>
        <v>0</v>
      </c>
      <c r="V666" s="21">
        <f t="shared" ca="1" si="548"/>
        <v>0</v>
      </c>
      <c r="W666" s="16"/>
      <c r="X666" s="16">
        <f t="shared" si="567"/>
        <v>0</v>
      </c>
      <c r="Y666" s="16">
        <f t="shared" si="534"/>
        <v>0</v>
      </c>
      <c r="Z666" s="19">
        <f t="shared" si="549"/>
        <v>0</v>
      </c>
      <c r="AA666" s="15">
        <f t="shared" si="568"/>
        <v>0</v>
      </c>
      <c r="AB666" s="15">
        <f t="shared" si="569"/>
        <v>0</v>
      </c>
      <c r="AC666" s="15">
        <f t="shared" si="570"/>
        <v>0</v>
      </c>
      <c r="AD666" s="15">
        <f t="shared" si="571"/>
        <v>0</v>
      </c>
      <c r="AE666" s="15">
        <f t="shared" si="572"/>
        <v>0</v>
      </c>
      <c r="AF666" s="19">
        <f t="shared" si="573"/>
        <v>0</v>
      </c>
      <c r="AG666" s="20">
        <f t="shared" si="574"/>
        <v>0</v>
      </c>
      <c r="AH666" s="20"/>
      <c r="AI666" s="16">
        <f t="shared" si="550"/>
        <v>0</v>
      </c>
      <c r="AJ666" s="16">
        <f t="shared" si="533"/>
        <v>0</v>
      </c>
      <c r="AK666" s="16">
        <f t="shared" si="575"/>
        <v>0</v>
      </c>
      <c r="AL666" s="16">
        <f t="shared" ca="1" si="576"/>
        <v>0</v>
      </c>
      <c r="AM666" s="17">
        <f ca="1">IF($F$13,OFFSET(product_specs!$I$5,MIN(10,saving_model!BD666),saving_model!$F$15),0)</f>
        <v>0</v>
      </c>
      <c r="AN666" s="16">
        <f t="shared" si="551"/>
        <v>0</v>
      </c>
      <c r="AO666" s="16">
        <f t="shared" si="585"/>
        <v>0</v>
      </c>
      <c r="AP666" s="16">
        <f t="shared" si="552"/>
        <v>0</v>
      </c>
      <c r="AQ666" s="16">
        <f t="shared" si="577"/>
        <v>0</v>
      </c>
      <c r="AR666" s="16">
        <f t="shared" si="578"/>
        <v>0</v>
      </c>
      <c r="AS666" s="15">
        <f t="shared" si="553"/>
        <v>0</v>
      </c>
      <c r="AT666" s="24">
        <f t="shared" si="554"/>
        <v>0</v>
      </c>
      <c r="AU666" s="15">
        <f t="shared" si="579"/>
        <v>0</v>
      </c>
      <c r="AV666" s="22">
        <f>return!Q650</f>
        <v>3.6126818214945455E-3</v>
      </c>
      <c r="AW666" s="7">
        <f t="shared" si="555"/>
        <v>1.7057435052098824</v>
      </c>
      <c r="AX666" s="7"/>
      <c r="AY666">
        <f t="shared" si="580"/>
        <v>0</v>
      </c>
      <c r="AZ666">
        <f t="shared" si="556"/>
        <v>0</v>
      </c>
      <c r="BA666">
        <f t="shared" si="557"/>
        <v>0</v>
      </c>
      <c r="BB666">
        <f t="shared" si="581"/>
        <v>0</v>
      </c>
      <c r="BD666">
        <f t="shared" si="558"/>
        <v>53</v>
      </c>
      <c r="BE666">
        <f t="shared" si="559"/>
        <v>5</v>
      </c>
      <c r="BF666">
        <f t="shared" si="582"/>
        <v>6.2372531411392096E-4</v>
      </c>
      <c r="BG666">
        <f>VLOOKUP(MIN(120,BH666),mortality!$B$4:$H$106,saving_model!BE666+2,FALSE)</f>
        <v>7.4590808818493009E-3</v>
      </c>
      <c r="BH666">
        <f t="shared" si="560"/>
        <v>73</v>
      </c>
      <c r="BI666" s="8">
        <f t="shared" si="583"/>
        <v>1.6821425527395739E-3</v>
      </c>
      <c r="BJ666" s="6">
        <f>VLOOKUP(saving_model!BD666,lapse!$B$4:$C$134,2,FALSE)</f>
        <v>0.02</v>
      </c>
      <c r="BL666">
        <f>discount_curve!K651</f>
        <v>0.5230278361002727</v>
      </c>
    </row>
    <row r="667" spans="1:64" x14ac:dyDescent="0.55000000000000004">
      <c r="A667">
        <f t="shared" si="584"/>
        <v>645</v>
      </c>
      <c r="B667" s="16">
        <f t="shared" ca="1" si="561"/>
        <v>0</v>
      </c>
      <c r="C667" s="16">
        <f t="shared" si="537"/>
        <v>0</v>
      </c>
      <c r="D667">
        <f t="shared" si="562"/>
        <v>0</v>
      </c>
      <c r="E667">
        <f t="shared" ca="1" si="563"/>
        <v>0</v>
      </c>
      <c r="F667" s="19">
        <f t="shared" si="564"/>
        <v>0</v>
      </c>
      <c r="G667">
        <f t="shared" si="538"/>
        <v>0</v>
      </c>
      <c r="H667">
        <f t="shared" si="539"/>
        <v>0</v>
      </c>
      <c r="I667" s="16">
        <f t="shared" si="565"/>
        <v>0</v>
      </c>
      <c r="J667" s="19">
        <f t="shared" si="566"/>
        <v>0</v>
      </c>
      <c r="K667" s="19"/>
      <c r="L667" s="16">
        <f t="shared" si="540"/>
        <v>0</v>
      </c>
      <c r="M667" s="16">
        <f t="shared" ca="1" si="541"/>
        <v>0</v>
      </c>
      <c r="N667" s="16">
        <f t="shared" si="542"/>
        <v>0</v>
      </c>
      <c r="O667" s="16">
        <f t="shared" si="535"/>
        <v>0</v>
      </c>
      <c r="P667" s="16">
        <f t="shared" si="536"/>
        <v>0</v>
      </c>
      <c r="Q667" s="16">
        <f t="shared" ca="1" si="543"/>
        <v>0</v>
      </c>
      <c r="R667">
        <f t="shared" si="544"/>
        <v>0</v>
      </c>
      <c r="S667" s="16">
        <f t="shared" si="545"/>
        <v>0</v>
      </c>
      <c r="T667" s="21">
        <f t="shared" si="546"/>
        <v>0</v>
      </c>
      <c r="U667" s="16">
        <f t="shared" ca="1" si="547"/>
        <v>0</v>
      </c>
      <c r="V667" s="21">
        <f t="shared" ca="1" si="548"/>
        <v>0</v>
      </c>
      <c r="W667" s="16"/>
      <c r="X667" s="16">
        <f t="shared" si="567"/>
        <v>0</v>
      </c>
      <c r="Y667" s="16">
        <f t="shared" si="534"/>
        <v>0</v>
      </c>
      <c r="Z667" s="19">
        <f t="shared" si="549"/>
        <v>0</v>
      </c>
      <c r="AA667" s="15">
        <f t="shared" si="568"/>
        <v>0</v>
      </c>
      <c r="AB667" s="15">
        <f t="shared" si="569"/>
        <v>0</v>
      </c>
      <c r="AC667" s="15">
        <f t="shared" si="570"/>
        <v>0</v>
      </c>
      <c r="AD667" s="15">
        <f t="shared" si="571"/>
        <v>0</v>
      </c>
      <c r="AE667" s="15">
        <f t="shared" si="572"/>
        <v>0</v>
      </c>
      <c r="AF667" s="19">
        <f t="shared" si="573"/>
        <v>0</v>
      </c>
      <c r="AG667" s="20">
        <f t="shared" si="574"/>
        <v>0</v>
      </c>
      <c r="AH667" s="20"/>
      <c r="AI667" s="16">
        <f t="shared" si="550"/>
        <v>0</v>
      </c>
      <c r="AJ667" s="16">
        <f t="shared" si="533"/>
        <v>0</v>
      </c>
      <c r="AK667" s="16">
        <f t="shared" si="575"/>
        <v>0</v>
      </c>
      <c r="AL667" s="16">
        <f t="shared" ca="1" si="576"/>
        <v>0</v>
      </c>
      <c r="AM667" s="17">
        <f ca="1">IF($F$13,OFFSET(product_specs!$I$5,MIN(10,saving_model!BD667),saving_model!$F$15),0)</f>
        <v>0</v>
      </c>
      <c r="AN667" s="16">
        <f t="shared" si="551"/>
        <v>0</v>
      </c>
      <c r="AO667" s="16">
        <f t="shared" si="585"/>
        <v>0</v>
      </c>
      <c r="AP667" s="16">
        <f t="shared" si="552"/>
        <v>0</v>
      </c>
      <c r="AQ667" s="16">
        <f t="shared" si="577"/>
        <v>0</v>
      </c>
      <c r="AR667" s="16">
        <f t="shared" si="578"/>
        <v>0</v>
      </c>
      <c r="AS667" s="15">
        <f t="shared" si="553"/>
        <v>0</v>
      </c>
      <c r="AT667" s="24">
        <f t="shared" si="554"/>
        <v>0</v>
      </c>
      <c r="AU667" s="15">
        <f t="shared" si="579"/>
        <v>0</v>
      </c>
      <c r="AV667" s="22">
        <f>return!Q651</f>
        <v>1.142890505232419E-3</v>
      </c>
      <c r="AW667" s="7">
        <f t="shared" si="555"/>
        <v>1.7071584844607524</v>
      </c>
      <c r="AX667" s="7"/>
      <c r="AY667">
        <f t="shared" si="580"/>
        <v>0</v>
      </c>
      <c r="AZ667">
        <f t="shared" si="556"/>
        <v>0</v>
      </c>
      <c r="BA667">
        <f t="shared" si="557"/>
        <v>0</v>
      </c>
      <c r="BB667">
        <f t="shared" si="581"/>
        <v>0</v>
      </c>
      <c r="BD667">
        <f t="shared" si="558"/>
        <v>53</v>
      </c>
      <c r="BE667">
        <f t="shared" si="559"/>
        <v>5</v>
      </c>
      <c r="BF667">
        <f t="shared" si="582"/>
        <v>6.2372531411392096E-4</v>
      </c>
      <c r="BG667">
        <f>VLOOKUP(MIN(120,BH667),mortality!$B$4:$H$106,saving_model!BE667+2,FALSE)</f>
        <v>7.4590808818493009E-3</v>
      </c>
      <c r="BH667">
        <f t="shared" si="560"/>
        <v>73</v>
      </c>
      <c r="BI667" s="8">
        <f t="shared" si="583"/>
        <v>1.6821425527395739E-3</v>
      </c>
      <c r="BJ667" s="6">
        <f>VLOOKUP(saving_model!BD667,lapse!$B$4:$C$134,2,FALSE)</f>
        <v>0.02</v>
      </c>
      <c r="BL667">
        <f>discount_curve!K652</f>
        <v>0.5225017264866737</v>
      </c>
    </row>
    <row r="668" spans="1:64" x14ac:dyDescent="0.55000000000000004">
      <c r="A668">
        <f t="shared" si="584"/>
        <v>646</v>
      </c>
      <c r="B668" s="16">
        <f t="shared" ca="1" si="561"/>
        <v>0</v>
      </c>
      <c r="C668" s="16">
        <f t="shared" si="537"/>
        <v>0</v>
      </c>
      <c r="D668">
        <f t="shared" si="562"/>
        <v>0</v>
      </c>
      <c r="E668">
        <f t="shared" ca="1" si="563"/>
        <v>0</v>
      </c>
      <c r="F668" s="19">
        <f t="shared" si="564"/>
        <v>0</v>
      </c>
      <c r="G668">
        <f t="shared" si="538"/>
        <v>0</v>
      </c>
      <c r="H668">
        <f t="shared" si="539"/>
        <v>0</v>
      </c>
      <c r="I668" s="16">
        <f t="shared" si="565"/>
        <v>0</v>
      </c>
      <c r="J668" s="19">
        <f t="shared" si="566"/>
        <v>0</v>
      </c>
      <c r="K668" s="19"/>
      <c r="L668" s="16">
        <f t="shared" si="540"/>
        <v>0</v>
      </c>
      <c r="M668" s="16">
        <f t="shared" ca="1" si="541"/>
        <v>0</v>
      </c>
      <c r="N668" s="16">
        <f t="shared" si="542"/>
        <v>0</v>
      </c>
      <c r="O668" s="16">
        <f t="shared" si="535"/>
        <v>0</v>
      </c>
      <c r="P668" s="16">
        <f t="shared" si="536"/>
        <v>0</v>
      </c>
      <c r="Q668" s="16">
        <f t="shared" ca="1" si="543"/>
        <v>0</v>
      </c>
      <c r="R668">
        <f t="shared" si="544"/>
        <v>0</v>
      </c>
      <c r="S668" s="16">
        <f t="shared" si="545"/>
        <v>0</v>
      </c>
      <c r="T668" s="21">
        <f t="shared" si="546"/>
        <v>0</v>
      </c>
      <c r="U668" s="16">
        <f t="shared" ca="1" si="547"/>
        <v>0</v>
      </c>
      <c r="V668" s="21">
        <f t="shared" ca="1" si="548"/>
        <v>0</v>
      </c>
      <c r="W668" s="16"/>
      <c r="X668" s="16">
        <f t="shared" si="567"/>
        <v>0</v>
      </c>
      <c r="Y668" s="16">
        <f t="shared" si="534"/>
        <v>0</v>
      </c>
      <c r="Z668" s="19">
        <f t="shared" si="549"/>
        <v>0</v>
      </c>
      <c r="AA668" s="15">
        <f t="shared" si="568"/>
        <v>0</v>
      </c>
      <c r="AB668" s="15">
        <f t="shared" si="569"/>
        <v>0</v>
      </c>
      <c r="AC668" s="15">
        <f t="shared" si="570"/>
        <v>0</v>
      </c>
      <c r="AD668" s="15">
        <f t="shared" si="571"/>
        <v>0</v>
      </c>
      <c r="AE668" s="15">
        <f t="shared" si="572"/>
        <v>0</v>
      </c>
      <c r="AF668" s="19">
        <f t="shared" si="573"/>
        <v>0</v>
      </c>
      <c r="AG668" s="20">
        <f t="shared" si="574"/>
        <v>0</v>
      </c>
      <c r="AH668" s="20"/>
      <c r="AI668" s="16">
        <f t="shared" si="550"/>
        <v>0</v>
      </c>
      <c r="AJ668" s="16">
        <f t="shared" si="533"/>
        <v>0</v>
      </c>
      <c r="AK668" s="16">
        <f t="shared" si="575"/>
        <v>0</v>
      </c>
      <c r="AL668" s="16">
        <f t="shared" ca="1" si="576"/>
        <v>0</v>
      </c>
      <c r="AM668" s="17">
        <f ca="1">IF($F$13,OFFSET(product_specs!$I$5,MIN(10,saving_model!BD668),saving_model!$F$15),0)</f>
        <v>0</v>
      </c>
      <c r="AN668" s="16">
        <f t="shared" si="551"/>
        <v>0</v>
      </c>
      <c r="AO668" s="16">
        <f t="shared" si="585"/>
        <v>0</v>
      </c>
      <c r="AP668" s="16">
        <f t="shared" si="552"/>
        <v>0</v>
      </c>
      <c r="AQ668" s="16">
        <f t="shared" si="577"/>
        <v>0</v>
      </c>
      <c r="AR668" s="16">
        <f t="shared" si="578"/>
        <v>0</v>
      </c>
      <c r="AS668" s="15">
        <f t="shared" si="553"/>
        <v>0</v>
      </c>
      <c r="AT668" s="24">
        <f t="shared" si="554"/>
        <v>0</v>
      </c>
      <c r="AU668" s="15">
        <f t="shared" si="579"/>
        <v>0</v>
      </c>
      <c r="AV668" s="22">
        <f>return!Q652</f>
        <v>-8.0998711547887181E-3</v>
      </c>
      <c r="AW668" s="7">
        <f t="shared" si="555"/>
        <v>1.7085746374908419</v>
      </c>
      <c r="AX668" s="7"/>
      <c r="AY668">
        <f t="shared" si="580"/>
        <v>0</v>
      </c>
      <c r="AZ668">
        <f t="shared" si="556"/>
        <v>0</v>
      </c>
      <c r="BA668">
        <f t="shared" si="557"/>
        <v>0</v>
      </c>
      <c r="BB668">
        <f t="shared" si="581"/>
        <v>0</v>
      </c>
      <c r="BD668">
        <f t="shared" si="558"/>
        <v>53</v>
      </c>
      <c r="BE668">
        <f t="shared" si="559"/>
        <v>5</v>
      </c>
      <c r="BF668">
        <f t="shared" si="582"/>
        <v>6.2372531411392096E-4</v>
      </c>
      <c r="BG668">
        <f>VLOOKUP(MIN(120,BH668),mortality!$B$4:$H$106,saving_model!BE668+2,FALSE)</f>
        <v>7.4590808818493009E-3</v>
      </c>
      <c r="BH668">
        <f t="shared" si="560"/>
        <v>73</v>
      </c>
      <c r="BI668" s="8">
        <f t="shared" si="583"/>
        <v>1.6821425527395739E-3</v>
      </c>
      <c r="BJ668" s="6">
        <f>VLOOKUP(saving_model!BD668,lapse!$B$4:$C$134,2,FALSE)</f>
        <v>0.02</v>
      </c>
      <c r="BL668">
        <f>discount_curve!K653</f>
        <v>0.5219761460826241</v>
      </c>
    </row>
    <row r="669" spans="1:64" x14ac:dyDescent="0.55000000000000004">
      <c r="A669">
        <f t="shared" si="584"/>
        <v>647</v>
      </c>
      <c r="B669" s="16">
        <f t="shared" ca="1" si="561"/>
        <v>0</v>
      </c>
      <c r="C669" s="16">
        <f t="shared" si="537"/>
        <v>0</v>
      </c>
      <c r="D669">
        <f t="shared" si="562"/>
        <v>0</v>
      </c>
      <c r="E669">
        <f t="shared" ca="1" si="563"/>
        <v>0</v>
      </c>
      <c r="F669" s="19">
        <f t="shared" si="564"/>
        <v>0</v>
      </c>
      <c r="G669">
        <f t="shared" si="538"/>
        <v>0</v>
      </c>
      <c r="H669">
        <f t="shared" si="539"/>
        <v>0</v>
      </c>
      <c r="I669" s="16">
        <f t="shared" si="565"/>
        <v>0</v>
      </c>
      <c r="J669" s="19">
        <f t="shared" si="566"/>
        <v>0</v>
      </c>
      <c r="K669" s="19"/>
      <c r="L669" s="16">
        <f t="shared" si="540"/>
        <v>0</v>
      </c>
      <c r="M669" s="16">
        <f t="shared" ca="1" si="541"/>
        <v>0</v>
      </c>
      <c r="N669" s="16">
        <f t="shared" si="542"/>
        <v>0</v>
      </c>
      <c r="O669" s="16">
        <f t="shared" si="535"/>
        <v>0</v>
      </c>
      <c r="P669" s="16">
        <f t="shared" si="536"/>
        <v>0</v>
      </c>
      <c r="Q669" s="16">
        <f t="shared" ca="1" si="543"/>
        <v>0</v>
      </c>
      <c r="R669">
        <f t="shared" si="544"/>
        <v>0</v>
      </c>
      <c r="S669" s="16">
        <f t="shared" si="545"/>
        <v>0</v>
      </c>
      <c r="T669" s="21">
        <f t="shared" si="546"/>
        <v>0</v>
      </c>
      <c r="U669" s="16">
        <f t="shared" ca="1" si="547"/>
        <v>0</v>
      </c>
      <c r="V669" s="21">
        <f t="shared" ca="1" si="548"/>
        <v>0</v>
      </c>
      <c r="W669" s="16"/>
      <c r="X669" s="16">
        <f t="shared" si="567"/>
        <v>0</v>
      </c>
      <c r="Y669" s="16">
        <f t="shared" si="534"/>
        <v>0</v>
      </c>
      <c r="Z669" s="19">
        <f t="shared" si="549"/>
        <v>0</v>
      </c>
      <c r="AA669" s="15">
        <f t="shared" si="568"/>
        <v>0</v>
      </c>
      <c r="AB669" s="15">
        <f t="shared" si="569"/>
        <v>0</v>
      </c>
      <c r="AC669" s="15">
        <f t="shared" si="570"/>
        <v>0</v>
      </c>
      <c r="AD669" s="15">
        <f t="shared" si="571"/>
        <v>0</v>
      </c>
      <c r="AE669" s="15">
        <f t="shared" si="572"/>
        <v>0</v>
      </c>
      <c r="AF669" s="19">
        <f t="shared" si="573"/>
        <v>0</v>
      </c>
      <c r="AG669" s="20">
        <f t="shared" si="574"/>
        <v>0</v>
      </c>
      <c r="AH669" s="20"/>
      <c r="AI669" s="16">
        <f t="shared" si="550"/>
        <v>0</v>
      </c>
      <c r="AJ669" s="16">
        <f t="shared" ref="AJ669:AJ732" si="586">$C$13*IF(A669&lt;$C$10*12,1,0)</f>
        <v>0</v>
      </c>
      <c r="AK669" s="16">
        <f t="shared" si="575"/>
        <v>0</v>
      </c>
      <c r="AL669" s="16">
        <f t="shared" ca="1" si="576"/>
        <v>0</v>
      </c>
      <c r="AM669" s="17">
        <f ca="1">IF($F$13,OFFSET(product_specs!$I$5,MIN(10,saving_model!BD669),saving_model!$F$15),0)</f>
        <v>0</v>
      </c>
      <c r="AN669" s="16">
        <f t="shared" si="551"/>
        <v>0</v>
      </c>
      <c r="AO669" s="16">
        <f t="shared" si="585"/>
        <v>0</v>
      </c>
      <c r="AP669" s="16">
        <f t="shared" si="552"/>
        <v>0</v>
      </c>
      <c r="AQ669" s="16">
        <f t="shared" si="577"/>
        <v>0</v>
      </c>
      <c r="AR669" s="16">
        <f t="shared" si="578"/>
        <v>0</v>
      </c>
      <c r="AS669" s="15">
        <f t="shared" si="553"/>
        <v>0</v>
      </c>
      <c r="AT669" s="24">
        <f t="shared" si="554"/>
        <v>0</v>
      </c>
      <c r="AU669" s="15">
        <f t="shared" si="579"/>
        <v>0</v>
      </c>
      <c r="AV669" s="22">
        <f>return!Q653</f>
        <v>-1.3231291625180774E-2</v>
      </c>
      <c r="AW669" s="7">
        <f t="shared" si="555"/>
        <v>1.7099919652738458</v>
      </c>
      <c r="AX669" s="7"/>
      <c r="AY669">
        <f t="shared" si="580"/>
        <v>0</v>
      </c>
      <c r="AZ669">
        <f t="shared" si="556"/>
        <v>0</v>
      </c>
      <c r="BA669">
        <f t="shared" si="557"/>
        <v>0</v>
      </c>
      <c r="BB669">
        <f t="shared" si="581"/>
        <v>0</v>
      </c>
      <c r="BD669">
        <f t="shared" si="558"/>
        <v>53</v>
      </c>
      <c r="BE669">
        <f t="shared" si="559"/>
        <v>5</v>
      </c>
      <c r="BF669">
        <f t="shared" si="582"/>
        <v>6.2372531411392096E-4</v>
      </c>
      <c r="BG669">
        <f>VLOOKUP(MIN(120,BH669),mortality!$B$4:$H$106,saving_model!BE669+2,FALSE)</f>
        <v>7.4590808818493009E-3</v>
      </c>
      <c r="BH669">
        <f t="shared" si="560"/>
        <v>73</v>
      </c>
      <c r="BI669" s="8">
        <f t="shared" si="583"/>
        <v>1.6821425527395739E-3</v>
      </c>
      <c r="BJ669" s="6">
        <f>VLOOKUP(saving_model!BD669,lapse!$B$4:$C$134,2,FALSE)</f>
        <v>0.02</v>
      </c>
      <c r="BL669">
        <f>discount_curve!K654</f>
        <v>0.52145109435579662</v>
      </c>
    </row>
    <row r="670" spans="1:64" x14ac:dyDescent="0.55000000000000004">
      <c r="A670">
        <f t="shared" si="584"/>
        <v>648</v>
      </c>
      <c r="B670" s="16">
        <f t="shared" ca="1" si="561"/>
        <v>0</v>
      </c>
      <c r="C670" s="16">
        <f t="shared" si="537"/>
        <v>0</v>
      </c>
      <c r="D670">
        <f t="shared" si="562"/>
        <v>0</v>
      </c>
      <c r="E670">
        <f t="shared" ca="1" si="563"/>
        <v>0</v>
      </c>
      <c r="F670" s="19">
        <f t="shared" si="564"/>
        <v>0</v>
      </c>
      <c r="G670">
        <f t="shared" si="538"/>
        <v>0</v>
      </c>
      <c r="H670">
        <f t="shared" si="539"/>
        <v>0</v>
      </c>
      <c r="I670" s="16">
        <f t="shared" si="565"/>
        <v>0</v>
      </c>
      <c r="J670" s="19">
        <f t="shared" si="566"/>
        <v>0</v>
      </c>
      <c r="K670" s="19"/>
      <c r="L670" s="16">
        <f t="shared" si="540"/>
        <v>0</v>
      </c>
      <c r="M670" s="16">
        <f t="shared" ca="1" si="541"/>
        <v>0</v>
      </c>
      <c r="N670" s="16">
        <f t="shared" si="542"/>
        <v>0</v>
      </c>
      <c r="O670" s="16">
        <f t="shared" si="535"/>
        <v>0</v>
      </c>
      <c r="P670" s="16">
        <f t="shared" si="536"/>
        <v>0</v>
      </c>
      <c r="Q670" s="16">
        <f t="shared" ca="1" si="543"/>
        <v>0</v>
      </c>
      <c r="R670">
        <f t="shared" si="544"/>
        <v>0</v>
      </c>
      <c r="S670" s="16">
        <f t="shared" si="545"/>
        <v>0</v>
      </c>
      <c r="T670" s="21">
        <f t="shared" si="546"/>
        <v>0</v>
      </c>
      <c r="U670" s="16">
        <f t="shared" ca="1" si="547"/>
        <v>0</v>
      </c>
      <c r="V670" s="21">
        <f t="shared" ca="1" si="548"/>
        <v>0</v>
      </c>
      <c r="W670" s="16"/>
      <c r="X670" s="16">
        <f t="shared" si="567"/>
        <v>0</v>
      </c>
      <c r="Y670" s="16">
        <f t="shared" si="534"/>
        <v>0</v>
      </c>
      <c r="Z670" s="19">
        <f t="shared" si="549"/>
        <v>0</v>
      </c>
      <c r="AA670" s="15">
        <f t="shared" si="568"/>
        <v>0</v>
      </c>
      <c r="AB670" s="15">
        <f t="shared" si="569"/>
        <v>0</v>
      </c>
      <c r="AC670" s="15">
        <f t="shared" si="570"/>
        <v>0</v>
      </c>
      <c r="AD670" s="15">
        <f t="shared" si="571"/>
        <v>0</v>
      </c>
      <c r="AE670" s="15">
        <f t="shared" si="572"/>
        <v>0</v>
      </c>
      <c r="AF670" s="19">
        <f t="shared" si="573"/>
        <v>0</v>
      </c>
      <c r="AG670" s="20">
        <f t="shared" si="574"/>
        <v>0</v>
      </c>
      <c r="AH670" s="20"/>
      <c r="AI670" s="16">
        <f t="shared" si="550"/>
        <v>0</v>
      </c>
      <c r="AJ670" s="16">
        <f t="shared" si="586"/>
        <v>0</v>
      </c>
      <c r="AK670" s="16">
        <f t="shared" si="575"/>
        <v>0</v>
      </c>
      <c r="AL670" s="16">
        <f t="shared" ca="1" si="576"/>
        <v>0</v>
      </c>
      <c r="AM670" s="17">
        <f ca="1">IF($F$13,OFFSET(product_specs!$I$5,MIN(10,saving_model!BD670),saving_model!$F$15),0)</f>
        <v>0</v>
      </c>
      <c r="AN670" s="16">
        <f t="shared" si="551"/>
        <v>0</v>
      </c>
      <c r="AO670" s="16">
        <f t="shared" si="585"/>
        <v>0</v>
      </c>
      <c r="AP670" s="16">
        <f t="shared" si="552"/>
        <v>0</v>
      </c>
      <c r="AQ670" s="16">
        <f t="shared" si="577"/>
        <v>0</v>
      </c>
      <c r="AR670" s="16">
        <f t="shared" si="578"/>
        <v>0</v>
      </c>
      <c r="AS670" s="15">
        <f t="shared" si="553"/>
        <v>0</v>
      </c>
      <c r="AT670" s="24">
        <f t="shared" si="554"/>
        <v>0</v>
      </c>
      <c r="AU670" s="15">
        <f t="shared" si="579"/>
        <v>0</v>
      </c>
      <c r="AV670" s="22">
        <f>return!Q654</f>
        <v>-8.1544237332764613E-3</v>
      </c>
      <c r="AW670" s="7">
        <f t="shared" si="555"/>
        <v>1.7114104687842662</v>
      </c>
      <c r="AX670" s="7"/>
      <c r="AY670">
        <f t="shared" si="580"/>
        <v>0</v>
      </c>
      <c r="AZ670">
        <f t="shared" si="556"/>
        <v>0</v>
      </c>
      <c r="BA670">
        <f t="shared" si="557"/>
        <v>0</v>
      </c>
      <c r="BB670">
        <f t="shared" si="581"/>
        <v>0</v>
      </c>
      <c r="BD670">
        <f t="shared" si="558"/>
        <v>54</v>
      </c>
      <c r="BE670">
        <f t="shared" si="559"/>
        <v>5</v>
      </c>
      <c r="BF670">
        <f t="shared" si="582"/>
        <v>6.8645034353087553E-4</v>
      </c>
      <c r="BG670">
        <f>VLOOKUP(MIN(120,BH670),mortality!$B$4:$H$106,saving_model!BE670+2,FALSE)</f>
        <v>8.2063750460013851E-3</v>
      </c>
      <c r="BH670">
        <f t="shared" si="560"/>
        <v>74</v>
      </c>
      <c r="BI670" s="8">
        <f t="shared" si="583"/>
        <v>1.6821425527395739E-3</v>
      </c>
      <c r="BJ670" s="6">
        <f>VLOOKUP(saving_model!BD670,lapse!$B$4:$C$134,2,FALSE)</f>
        <v>0.02</v>
      </c>
      <c r="BL670">
        <f>discount_curve!K655</f>
        <v>0.51375135969029262</v>
      </c>
    </row>
    <row r="671" spans="1:64" x14ac:dyDescent="0.55000000000000004">
      <c r="A671">
        <f t="shared" si="584"/>
        <v>649</v>
      </c>
      <c r="B671" s="16">
        <f t="shared" ca="1" si="561"/>
        <v>0</v>
      </c>
      <c r="C671" s="16">
        <f t="shared" si="537"/>
        <v>0</v>
      </c>
      <c r="D671">
        <f t="shared" si="562"/>
        <v>0</v>
      </c>
      <c r="E671">
        <f t="shared" ca="1" si="563"/>
        <v>0</v>
      </c>
      <c r="F671" s="19">
        <f t="shared" si="564"/>
        <v>0</v>
      </c>
      <c r="G671">
        <f t="shared" si="538"/>
        <v>0</v>
      </c>
      <c r="H671">
        <f t="shared" si="539"/>
        <v>0</v>
      </c>
      <c r="I671" s="16">
        <f t="shared" si="565"/>
        <v>0</v>
      </c>
      <c r="J671" s="19">
        <f t="shared" si="566"/>
        <v>0</v>
      </c>
      <c r="K671" s="19"/>
      <c r="L671" s="16">
        <f t="shared" si="540"/>
        <v>0</v>
      </c>
      <c r="M671" s="16">
        <f t="shared" ca="1" si="541"/>
        <v>0</v>
      </c>
      <c r="N671" s="16">
        <f t="shared" si="542"/>
        <v>0</v>
      </c>
      <c r="O671" s="16">
        <f t="shared" si="535"/>
        <v>0</v>
      </c>
      <c r="P671" s="16">
        <f t="shared" si="536"/>
        <v>0</v>
      </c>
      <c r="Q671" s="16">
        <f t="shared" ca="1" si="543"/>
        <v>0</v>
      </c>
      <c r="R671">
        <f t="shared" si="544"/>
        <v>0</v>
      </c>
      <c r="S671" s="16">
        <f t="shared" si="545"/>
        <v>0</v>
      </c>
      <c r="T671" s="21">
        <f t="shared" si="546"/>
        <v>0</v>
      </c>
      <c r="U671" s="16">
        <f t="shared" ca="1" si="547"/>
        <v>0</v>
      </c>
      <c r="V671" s="21">
        <f t="shared" ca="1" si="548"/>
        <v>0</v>
      </c>
      <c r="W671" s="16"/>
      <c r="X671" s="16">
        <f t="shared" si="567"/>
        <v>0</v>
      </c>
      <c r="Y671" s="16">
        <f t="shared" si="534"/>
        <v>0</v>
      </c>
      <c r="Z671" s="19">
        <f t="shared" si="549"/>
        <v>0</v>
      </c>
      <c r="AA671" s="15">
        <f t="shared" si="568"/>
        <v>0</v>
      </c>
      <c r="AB671" s="15">
        <f t="shared" si="569"/>
        <v>0</v>
      </c>
      <c r="AC671" s="15">
        <f t="shared" si="570"/>
        <v>0</v>
      </c>
      <c r="AD671" s="15">
        <f t="shared" si="571"/>
        <v>0</v>
      </c>
      <c r="AE671" s="15">
        <f t="shared" si="572"/>
        <v>0</v>
      </c>
      <c r="AF671" s="19">
        <f t="shared" si="573"/>
        <v>0</v>
      </c>
      <c r="AG671" s="20">
        <f t="shared" si="574"/>
        <v>0</v>
      </c>
      <c r="AH671" s="20"/>
      <c r="AI671" s="16">
        <f t="shared" si="550"/>
        <v>0</v>
      </c>
      <c r="AJ671" s="16">
        <f t="shared" si="586"/>
        <v>0</v>
      </c>
      <c r="AK671" s="16">
        <f t="shared" si="575"/>
        <v>0</v>
      </c>
      <c r="AL671" s="16">
        <f t="shared" ca="1" si="576"/>
        <v>0</v>
      </c>
      <c r="AM671" s="17">
        <f ca="1">IF($F$13,OFFSET(product_specs!$I$5,MIN(10,saving_model!BD671),saving_model!$F$15),0)</f>
        <v>0</v>
      </c>
      <c r="AN671" s="16">
        <f t="shared" si="551"/>
        <v>0</v>
      </c>
      <c r="AO671" s="16">
        <f t="shared" si="585"/>
        <v>0</v>
      </c>
      <c r="AP671" s="16">
        <f t="shared" si="552"/>
        <v>0</v>
      </c>
      <c r="AQ671" s="16">
        <f t="shared" si="577"/>
        <v>0</v>
      </c>
      <c r="AR671" s="16">
        <f t="shared" si="578"/>
        <v>0</v>
      </c>
      <c r="AS671" s="15">
        <f t="shared" si="553"/>
        <v>0</v>
      </c>
      <c r="AT671" s="24">
        <f t="shared" si="554"/>
        <v>0</v>
      </c>
      <c r="AU671" s="15">
        <f t="shared" si="579"/>
        <v>0</v>
      </c>
      <c r="AV671" s="22">
        <f>return!Q655</f>
        <v>1.3905193688146245E-3</v>
      </c>
      <c r="AW671" s="7">
        <f t="shared" si="555"/>
        <v>1.7128301489974138</v>
      </c>
      <c r="AX671" s="7"/>
      <c r="AY671">
        <f t="shared" si="580"/>
        <v>0</v>
      </c>
      <c r="AZ671">
        <f t="shared" si="556"/>
        <v>0</v>
      </c>
      <c r="BA671">
        <f t="shared" si="557"/>
        <v>0</v>
      </c>
      <c r="BB671">
        <f t="shared" si="581"/>
        <v>0</v>
      </c>
      <c r="BD671">
        <f t="shared" si="558"/>
        <v>54</v>
      </c>
      <c r="BE671">
        <f t="shared" si="559"/>
        <v>5</v>
      </c>
      <c r="BF671">
        <f t="shared" si="582"/>
        <v>6.8645034353087553E-4</v>
      </c>
      <c r="BG671">
        <f>VLOOKUP(MIN(120,BH671),mortality!$B$4:$H$106,saving_model!BE671+2,FALSE)</f>
        <v>8.2063750460013851E-3</v>
      </c>
      <c r="BH671">
        <f t="shared" si="560"/>
        <v>74</v>
      </c>
      <c r="BI671" s="8">
        <f t="shared" si="583"/>
        <v>1.6821425527395739E-3</v>
      </c>
      <c r="BJ671" s="6">
        <f>VLOOKUP(saving_model!BD671,lapse!$B$4:$C$134,2,FALSE)</f>
        <v>0.02</v>
      </c>
      <c r="BL671">
        <f>discount_curve!K656</f>
        <v>0.51322359614480617</v>
      </c>
    </row>
    <row r="672" spans="1:64" x14ac:dyDescent="0.55000000000000004">
      <c r="A672">
        <f t="shared" si="584"/>
        <v>650</v>
      </c>
      <c r="B672" s="16">
        <f t="shared" ca="1" si="561"/>
        <v>0</v>
      </c>
      <c r="C672" s="16">
        <f t="shared" si="537"/>
        <v>0</v>
      </c>
      <c r="D672">
        <f t="shared" si="562"/>
        <v>0</v>
      </c>
      <c r="E672">
        <f t="shared" ca="1" si="563"/>
        <v>0</v>
      </c>
      <c r="F672" s="19">
        <f t="shared" si="564"/>
        <v>0</v>
      </c>
      <c r="G672">
        <f t="shared" si="538"/>
        <v>0</v>
      </c>
      <c r="H672">
        <f t="shared" si="539"/>
        <v>0</v>
      </c>
      <c r="I672" s="16">
        <f t="shared" si="565"/>
        <v>0</v>
      </c>
      <c r="J672" s="19">
        <f t="shared" si="566"/>
        <v>0</v>
      </c>
      <c r="K672" s="19"/>
      <c r="L672" s="16">
        <f t="shared" si="540"/>
        <v>0</v>
      </c>
      <c r="M672" s="16">
        <f t="shared" ca="1" si="541"/>
        <v>0</v>
      </c>
      <c r="N672" s="16">
        <f t="shared" si="542"/>
        <v>0</v>
      </c>
      <c r="O672" s="16">
        <f t="shared" si="535"/>
        <v>0</v>
      </c>
      <c r="P672" s="16">
        <f t="shared" si="536"/>
        <v>0</v>
      </c>
      <c r="Q672" s="16">
        <f t="shared" ca="1" si="543"/>
        <v>0</v>
      </c>
      <c r="R672">
        <f t="shared" si="544"/>
        <v>0</v>
      </c>
      <c r="S672" s="16">
        <f t="shared" si="545"/>
        <v>0</v>
      </c>
      <c r="T672" s="21">
        <f t="shared" si="546"/>
        <v>0</v>
      </c>
      <c r="U672" s="16">
        <f t="shared" ca="1" si="547"/>
        <v>0</v>
      </c>
      <c r="V672" s="21">
        <f t="shared" ca="1" si="548"/>
        <v>0</v>
      </c>
      <c r="W672" s="16"/>
      <c r="X672" s="16">
        <f t="shared" si="567"/>
        <v>0</v>
      </c>
      <c r="Y672" s="16">
        <f t="shared" si="534"/>
        <v>0</v>
      </c>
      <c r="Z672" s="19">
        <f t="shared" si="549"/>
        <v>0</v>
      </c>
      <c r="AA672" s="15">
        <f t="shared" si="568"/>
        <v>0</v>
      </c>
      <c r="AB672" s="15">
        <f t="shared" si="569"/>
        <v>0</v>
      </c>
      <c r="AC672" s="15">
        <f t="shared" si="570"/>
        <v>0</v>
      </c>
      <c r="AD672" s="15">
        <f t="shared" si="571"/>
        <v>0</v>
      </c>
      <c r="AE672" s="15">
        <f t="shared" si="572"/>
        <v>0</v>
      </c>
      <c r="AF672" s="19">
        <f t="shared" si="573"/>
        <v>0</v>
      </c>
      <c r="AG672" s="20">
        <f t="shared" si="574"/>
        <v>0</v>
      </c>
      <c r="AH672" s="20"/>
      <c r="AI672" s="16">
        <f t="shared" si="550"/>
        <v>0</v>
      </c>
      <c r="AJ672" s="16">
        <f t="shared" si="586"/>
        <v>0</v>
      </c>
      <c r="AK672" s="16">
        <f t="shared" si="575"/>
        <v>0</v>
      </c>
      <c r="AL672" s="16">
        <f t="shared" ca="1" si="576"/>
        <v>0</v>
      </c>
      <c r="AM672" s="17">
        <f ca="1">IF($F$13,OFFSET(product_specs!$I$5,MIN(10,saving_model!BD672),saving_model!$F$15),0)</f>
        <v>0</v>
      </c>
      <c r="AN672" s="16">
        <f t="shared" si="551"/>
        <v>0</v>
      </c>
      <c r="AO672" s="16">
        <f t="shared" si="585"/>
        <v>0</v>
      </c>
      <c r="AP672" s="16">
        <f t="shared" si="552"/>
        <v>0</v>
      </c>
      <c r="AQ672" s="16">
        <f t="shared" si="577"/>
        <v>0</v>
      </c>
      <c r="AR672" s="16">
        <f t="shared" si="578"/>
        <v>0</v>
      </c>
      <c r="AS672" s="15">
        <f t="shared" si="553"/>
        <v>0</v>
      </c>
      <c r="AT672" s="24">
        <f t="shared" si="554"/>
        <v>0</v>
      </c>
      <c r="AU672" s="15">
        <f t="shared" si="579"/>
        <v>0</v>
      </c>
      <c r="AV672" s="22">
        <f>return!Q656</f>
        <v>-1.3311898766724672E-3</v>
      </c>
      <c r="AW672" s="7">
        <f t="shared" si="555"/>
        <v>1.7142510068894083</v>
      </c>
      <c r="AX672" s="7"/>
      <c r="AY672">
        <f t="shared" si="580"/>
        <v>0</v>
      </c>
      <c r="AZ672">
        <f t="shared" si="556"/>
        <v>0</v>
      </c>
      <c r="BA672">
        <f t="shared" si="557"/>
        <v>0</v>
      </c>
      <c r="BB672">
        <f t="shared" si="581"/>
        <v>0</v>
      </c>
      <c r="BD672">
        <f t="shared" si="558"/>
        <v>54</v>
      </c>
      <c r="BE672">
        <f t="shared" si="559"/>
        <v>5</v>
      </c>
      <c r="BF672">
        <f t="shared" si="582"/>
        <v>6.8645034353087553E-4</v>
      </c>
      <c r="BG672">
        <f>VLOOKUP(MIN(120,BH672),mortality!$B$4:$H$106,saving_model!BE672+2,FALSE)</f>
        <v>8.2063750460013851E-3</v>
      </c>
      <c r="BH672">
        <f t="shared" si="560"/>
        <v>74</v>
      </c>
      <c r="BI672" s="8">
        <f t="shared" si="583"/>
        <v>1.6821425527395739E-3</v>
      </c>
      <c r="BJ672" s="6">
        <f>VLOOKUP(saving_model!BD672,lapse!$B$4:$C$134,2,FALSE)</f>
        <v>0.02</v>
      </c>
      <c r="BL672">
        <f>discount_curve!K657</f>
        <v>0.51269637475722285</v>
      </c>
    </row>
    <row r="673" spans="1:64" x14ac:dyDescent="0.55000000000000004">
      <c r="A673">
        <f t="shared" si="584"/>
        <v>651</v>
      </c>
      <c r="B673" s="16">
        <f t="shared" ca="1" si="561"/>
        <v>0</v>
      </c>
      <c r="C673" s="16">
        <f t="shared" si="537"/>
        <v>0</v>
      </c>
      <c r="D673">
        <f t="shared" si="562"/>
        <v>0</v>
      </c>
      <c r="E673">
        <f t="shared" ca="1" si="563"/>
        <v>0</v>
      </c>
      <c r="F673" s="19">
        <f t="shared" si="564"/>
        <v>0</v>
      </c>
      <c r="G673">
        <f t="shared" si="538"/>
        <v>0</v>
      </c>
      <c r="H673">
        <f t="shared" si="539"/>
        <v>0</v>
      </c>
      <c r="I673" s="16">
        <f t="shared" si="565"/>
        <v>0</v>
      </c>
      <c r="J673" s="19">
        <f t="shared" si="566"/>
        <v>0</v>
      </c>
      <c r="K673" s="19"/>
      <c r="L673" s="16">
        <f t="shared" si="540"/>
        <v>0</v>
      </c>
      <c r="M673" s="16">
        <f t="shared" ca="1" si="541"/>
        <v>0</v>
      </c>
      <c r="N673" s="16">
        <f t="shared" si="542"/>
        <v>0</v>
      </c>
      <c r="O673" s="16">
        <f t="shared" si="535"/>
        <v>0</v>
      </c>
      <c r="P673" s="16">
        <f t="shared" si="536"/>
        <v>0</v>
      </c>
      <c r="Q673" s="16">
        <f t="shared" ca="1" si="543"/>
        <v>0</v>
      </c>
      <c r="R673">
        <f t="shared" si="544"/>
        <v>0</v>
      </c>
      <c r="S673" s="16">
        <f t="shared" si="545"/>
        <v>0</v>
      </c>
      <c r="T673" s="21">
        <f t="shared" si="546"/>
        <v>0</v>
      </c>
      <c r="U673" s="16">
        <f t="shared" ca="1" si="547"/>
        <v>0</v>
      </c>
      <c r="V673" s="21">
        <f t="shared" ca="1" si="548"/>
        <v>0</v>
      </c>
      <c r="W673" s="16"/>
      <c r="X673" s="16">
        <f t="shared" si="567"/>
        <v>0</v>
      </c>
      <c r="Y673" s="16">
        <f t="shared" si="534"/>
        <v>0</v>
      </c>
      <c r="Z673" s="19">
        <f t="shared" si="549"/>
        <v>0</v>
      </c>
      <c r="AA673" s="15">
        <f t="shared" si="568"/>
        <v>0</v>
      </c>
      <c r="AB673" s="15">
        <f t="shared" si="569"/>
        <v>0</v>
      </c>
      <c r="AC673" s="15">
        <f t="shared" si="570"/>
        <v>0</v>
      </c>
      <c r="AD673" s="15">
        <f t="shared" si="571"/>
        <v>0</v>
      </c>
      <c r="AE673" s="15">
        <f t="shared" si="572"/>
        <v>0</v>
      </c>
      <c r="AF673" s="19">
        <f t="shared" si="573"/>
        <v>0</v>
      </c>
      <c r="AG673" s="20">
        <f t="shared" si="574"/>
        <v>0</v>
      </c>
      <c r="AH673" s="20"/>
      <c r="AI673" s="16">
        <f t="shared" si="550"/>
        <v>0</v>
      </c>
      <c r="AJ673" s="16">
        <f t="shared" si="586"/>
        <v>0</v>
      </c>
      <c r="AK673" s="16">
        <f t="shared" si="575"/>
        <v>0</v>
      </c>
      <c r="AL673" s="16">
        <f t="shared" ca="1" si="576"/>
        <v>0</v>
      </c>
      <c r="AM673" s="17">
        <f ca="1">IF($F$13,OFFSET(product_specs!$I$5,MIN(10,saving_model!BD673),saving_model!$F$15),0)</f>
        <v>0</v>
      </c>
      <c r="AN673" s="16">
        <f t="shared" si="551"/>
        <v>0</v>
      </c>
      <c r="AO673" s="16">
        <f t="shared" si="585"/>
        <v>0</v>
      </c>
      <c r="AP673" s="16">
        <f t="shared" si="552"/>
        <v>0</v>
      </c>
      <c r="AQ673" s="16">
        <f t="shared" si="577"/>
        <v>0</v>
      </c>
      <c r="AR673" s="16">
        <f t="shared" si="578"/>
        <v>0</v>
      </c>
      <c r="AS673" s="15">
        <f t="shared" si="553"/>
        <v>0</v>
      </c>
      <c r="AT673" s="24">
        <f t="shared" si="554"/>
        <v>0</v>
      </c>
      <c r="AU673" s="15">
        <f t="shared" si="579"/>
        <v>0</v>
      </c>
      <c r="AV673" s="22">
        <f>return!Q657</f>
        <v>-8.9288497004158529E-3</v>
      </c>
      <c r="AW673" s="7">
        <f t="shared" si="555"/>
        <v>1.7156730434371794</v>
      </c>
      <c r="AX673" s="7"/>
      <c r="AY673">
        <f t="shared" si="580"/>
        <v>0</v>
      </c>
      <c r="AZ673">
        <f t="shared" si="556"/>
        <v>0</v>
      </c>
      <c r="BA673">
        <f t="shared" si="557"/>
        <v>0</v>
      </c>
      <c r="BB673">
        <f t="shared" si="581"/>
        <v>0</v>
      </c>
      <c r="BD673">
        <f t="shared" si="558"/>
        <v>54</v>
      </c>
      <c r="BE673">
        <f t="shared" si="559"/>
        <v>5</v>
      </c>
      <c r="BF673">
        <f t="shared" si="582"/>
        <v>6.8645034353087553E-4</v>
      </c>
      <c r="BG673">
        <f>VLOOKUP(MIN(120,BH673),mortality!$B$4:$H$106,saving_model!BE673+2,FALSE)</f>
        <v>8.2063750460013851E-3</v>
      </c>
      <c r="BH673">
        <f t="shared" si="560"/>
        <v>74</v>
      </c>
      <c r="BI673" s="8">
        <f t="shared" si="583"/>
        <v>1.6821425527395739E-3</v>
      </c>
      <c r="BJ673" s="6">
        <f>VLOOKUP(saving_model!BD673,lapse!$B$4:$C$134,2,FALSE)</f>
        <v>0.02</v>
      </c>
      <c r="BL673">
        <f>discount_curve!K658</f>
        <v>0.51216969497059794</v>
      </c>
    </row>
    <row r="674" spans="1:64" x14ac:dyDescent="0.55000000000000004">
      <c r="A674">
        <f t="shared" si="584"/>
        <v>652</v>
      </c>
      <c r="B674" s="16">
        <f t="shared" ca="1" si="561"/>
        <v>0</v>
      </c>
      <c r="C674" s="16">
        <f t="shared" si="537"/>
        <v>0</v>
      </c>
      <c r="D674">
        <f t="shared" si="562"/>
        <v>0</v>
      </c>
      <c r="E674">
        <f t="shared" ca="1" si="563"/>
        <v>0</v>
      </c>
      <c r="F674" s="19">
        <f t="shared" si="564"/>
        <v>0</v>
      </c>
      <c r="G674">
        <f t="shared" si="538"/>
        <v>0</v>
      </c>
      <c r="H674">
        <f t="shared" si="539"/>
        <v>0</v>
      </c>
      <c r="I674" s="16">
        <f t="shared" si="565"/>
        <v>0</v>
      </c>
      <c r="J674" s="19">
        <f t="shared" si="566"/>
        <v>0</v>
      </c>
      <c r="K674" s="19"/>
      <c r="L674" s="16">
        <f t="shared" si="540"/>
        <v>0</v>
      </c>
      <c r="M674" s="16">
        <f t="shared" ca="1" si="541"/>
        <v>0</v>
      </c>
      <c r="N674" s="16">
        <f t="shared" si="542"/>
        <v>0</v>
      </c>
      <c r="O674" s="16">
        <f t="shared" si="535"/>
        <v>0</v>
      </c>
      <c r="P674" s="16">
        <f t="shared" si="536"/>
        <v>0</v>
      </c>
      <c r="Q674" s="16">
        <f t="shared" ca="1" si="543"/>
        <v>0</v>
      </c>
      <c r="R674">
        <f t="shared" si="544"/>
        <v>0</v>
      </c>
      <c r="S674" s="16">
        <f t="shared" si="545"/>
        <v>0</v>
      </c>
      <c r="T674" s="21">
        <f t="shared" si="546"/>
        <v>0</v>
      </c>
      <c r="U674" s="16">
        <f t="shared" ca="1" si="547"/>
        <v>0</v>
      </c>
      <c r="V674" s="21">
        <f t="shared" ca="1" si="548"/>
        <v>0</v>
      </c>
      <c r="W674" s="16"/>
      <c r="X674" s="16">
        <f t="shared" si="567"/>
        <v>0</v>
      </c>
      <c r="Y674" s="16">
        <f t="shared" si="534"/>
        <v>0</v>
      </c>
      <c r="Z674" s="19">
        <f t="shared" si="549"/>
        <v>0</v>
      </c>
      <c r="AA674" s="15">
        <f t="shared" si="568"/>
        <v>0</v>
      </c>
      <c r="AB674" s="15">
        <f t="shared" si="569"/>
        <v>0</v>
      </c>
      <c r="AC674" s="15">
        <f t="shared" si="570"/>
        <v>0</v>
      </c>
      <c r="AD674" s="15">
        <f t="shared" si="571"/>
        <v>0</v>
      </c>
      <c r="AE674" s="15">
        <f t="shared" si="572"/>
        <v>0</v>
      </c>
      <c r="AF674" s="19">
        <f t="shared" si="573"/>
        <v>0</v>
      </c>
      <c r="AG674" s="20">
        <f t="shared" si="574"/>
        <v>0</v>
      </c>
      <c r="AH674" s="20"/>
      <c r="AI674" s="16">
        <f t="shared" si="550"/>
        <v>0</v>
      </c>
      <c r="AJ674" s="16">
        <f t="shared" si="586"/>
        <v>0</v>
      </c>
      <c r="AK674" s="16">
        <f t="shared" si="575"/>
        <v>0</v>
      </c>
      <c r="AL674" s="16">
        <f t="shared" ca="1" si="576"/>
        <v>0</v>
      </c>
      <c r="AM674" s="17">
        <f ca="1">IF($F$13,OFFSET(product_specs!$I$5,MIN(10,saving_model!BD674),saving_model!$F$15),0)</f>
        <v>0</v>
      </c>
      <c r="AN674" s="16">
        <f t="shared" si="551"/>
        <v>0</v>
      </c>
      <c r="AO674" s="16">
        <f t="shared" si="585"/>
        <v>0</v>
      </c>
      <c r="AP674" s="16">
        <f t="shared" si="552"/>
        <v>0</v>
      </c>
      <c r="AQ674" s="16">
        <f t="shared" si="577"/>
        <v>0</v>
      </c>
      <c r="AR674" s="16">
        <f t="shared" si="578"/>
        <v>0</v>
      </c>
      <c r="AS674" s="15">
        <f t="shared" si="553"/>
        <v>0</v>
      </c>
      <c r="AT674" s="24">
        <f t="shared" si="554"/>
        <v>0</v>
      </c>
      <c r="AU674" s="15">
        <f t="shared" si="579"/>
        <v>0</v>
      </c>
      <c r="AV674" s="22">
        <f>return!Q658</f>
        <v>-5.5510969610074179E-3</v>
      </c>
      <c r="AW674" s="7">
        <f t="shared" si="555"/>
        <v>1.7170962596184669</v>
      </c>
      <c r="AX674" s="7"/>
      <c r="AY674">
        <f t="shared" si="580"/>
        <v>0</v>
      </c>
      <c r="AZ674">
        <f t="shared" si="556"/>
        <v>0</v>
      </c>
      <c r="BA674">
        <f t="shared" si="557"/>
        <v>0</v>
      </c>
      <c r="BB674">
        <f t="shared" si="581"/>
        <v>0</v>
      </c>
      <c r="BD674">
        <f t="shared" si="558"/>
        <v>54</v>
      </c>
      <c r="BE674">
        <f t="shared" si="559"/>
        <v>5</v>
      </c>
      <c r="BF674">
        <f t="shared" si="582"/>
        <v>6.8645034353087553E-4</v>
      </c>
      <c r="BG674">
        <f>VLOOKUP(MIN(120,BH674),mortality!$B$4:$H$106,saving_model!BE674+2,FALSE)</f>
        <v>8.2063750460013851E-3</v>
      </c>
      <c r="BH674">
        <f t="shared" si="560"/>
        <v>74</v>
      </c>
      <c r="BI674" s="8">
        <f t="shared" si="583"/>
        <v>1.6821425527395739E-3</v>
      </c>
      <c r="BJ674" s="6">
        <f>VLOOKUP(saving_model!BD674,lapse!$B$4:$C$134,2,FALSE)</f>
        <v>0.02</v>
      </c>
      <c r="BL674">
        <f>discount_curve!K659</f>
        <v>0.51164355622855839</v>
      </c>
    </row>
    <row r="675" spans="1:64" x14ac:dyDescent="0.55000000000000004">
      <c r="A675">
        <f t="shared" si="584"/>
        <v>653</v>
      </c>
      <c r="B675" s="16">
        <f t="shared" ca="1" si="561"/>
        <v>0</v>
      </c>
      <c r="C675" s="16">
        <f t="shared" si="537"/>
        <v>0</v>
      </c>
      <c r="D675">
        <f t="shared" si="562"/>
        <v>0</v>
      </c>
      <c r="E675">
        <f t="shared" ca="1" si="563"/>
        <v>0</v>
      </c>
      <c r="F675" s="19">
        <f t="shared" si="564"/>
        <v>0</v>
      </c>
      <c r="G675">
        <f t="shared" si="538"/>
        <v>0</v>
      </c>
      <c r="H675">
        <f t="shared" si="539"/>
        <v>0</v>
      </c>
      <c r="I675" s="16">
        <f t="shared" si="565"/>
        <v>0</v>
      </c>
      <c r="J675" s="19">
        <f t="shared" si="566"/>
        <v>0</v>
      </c>
      <c r="K675" s="19"/>
      <c r="L675" s="16">
        <f t="shared" si="540"/>
        <v>0</v>
      </c>
      <c r="M675" s="16">
        <f t="shared" ca="1" si="541"/>
        <v>0</v>
      </c>
      <c r="N675" s="16">
        <f t="shared" si="542"/>
        <v>0</v>
      </c>
      <c r="O675" s="16">
        <f t="shared" si="535"/>
        <v>0</v>
      </c>
      <c r="P675" s="16">
        <f t="shared" si="536"/>
        <v>0</v>
      </c>
      <c r="Q675" s="16">
        <f t="shared" ca="1" si="543"/>
        <v>0</v>
      </c>
      <c r="R675">
        <f t="shared" si="544"/>
        <v>0</v>
      </c>
      <c r="S675" s="16">
        <f t="shared" si="545"/>
        <v>0</v>
      </c>
      <c r="T675" s="21">
        <f t="shared" si="546"/>
        <v>0</v>
      </c>
      <c r="U675" s="16">
        <f t="shared" ca="1" si="547"/>
        <v>0</v>
      </c>
      <c r="V675" s="21">
        <f t="shared" ca="1" si="548"/>
        <v>0</v>
      </c>
      <c r="W675" s="16"/>
      <c r="X675" s="16">
        <f t="shared" si="567"/>
        <v>0</v>
      </c>
      <c r="Y675" s="16">
        <f t="shared" si="534"/>
        <v>0</v>
      </c>
      <c r="Z675" s="19">
        <f t="shared" si="549"/>
        <v>0</v>
      </c>
      <c r="AA675" s="15">
        <f t="shared" si="568"/>
        <v>0</v>
      </c>
      <c r="AB675" s="15">
        <f t="shared" si="569"/>
        <v>0</v>
      </c>
      <c r="AC675" s="15">
        <f t="shared" si="570"/>
        <v>0</v>
      </c>
      <c r="AD675" s="15">
        <f t="shared" si="571"/>
        <v>0</v>
      </c>
      <c r="AE675" s="15">
        <f t="shared" si="572"/>
        <v>0</v>
      </c>
      <c r="AF675" s="19">
        <f t="shared" si="573"/>
        <v>0</v>
      </c>
      <c r="AG675" s="20">
        <f t="shared" si="574"/>
        <v>0</v>
      </c>
      <c r="AH675" s="20"/>
      <c r="AI675" s="16">
        <f t="shared" si="550"/>
        <v>0</v>
      </c>
      <c r="AJ675" s="16">
        <f t="shared" si="586"/>
        <v>0</v>
      </c>
      <c r="AK675" s="16">
        <f t="shared" si="575"/>
        <v>0</v>
      </c>
      <c r="AL675" s="16">
        <f t="shared" ca="1" si="576"/>
        <v>0</v>
      </c>
      <c r="AM675" s="17">
        <f ca="1">IF($F$13,OFFSET(product_specs!$I$5,MIN(10,saving_model!BD675),saving_model!$F$15),0)</f>
        <v>0</v>
      </c>
      <c r="AN675" s="16">
        <f t="shared" si="551"/>
        <v>0</v>
      </c>
      <c r="AO675" s="16">
        <f t="shared" si="585"/>
        <v>0</v>
      </c>
      <c r="AP675" s="16">
        <f t="shared" si="552"/>
        <v>0</v>
      </c>
      <c r="AQ675" s="16">
        <f t="shared" si="577"/>
        <v>0</v>
      </c>
      <c r="AR675" s="16">
        <f t="shared" si="578"/>
        <v>0</v>
      </c>
      <c r="AS675" s="15">
        <f t="shared" si="553"/>
        <v>0</v>
      </c>
      <c r="AT675" s="24">
        <f t="shared" si="554"/>
        <v>0</v>
      </c>
      <c r="AU675" s="15">
        <f t="shared" si="579"/>
        <v>0</v>
      </c>
      <c r="AV675" s="22">
        <f>return!Q659</f>
        <v>-1.5593490748355698E-3</v>
      </c>
      <c r="AW675" s="7">
        <f t="shared" si="555"/>
        <v>1.7185206564118216</v>
      </c>
      <c r="AX675" s="7"/>
      <c r="AY675">
        <f t="shared" si="580"/>
        <v>0</v>
      </c>
      <c r="AZ675">
        <f t="shared" si="556"/>
        <v>0</v>
      </c>
      <c r="BA675">
        <f t="shared" si="557"/>
        <v>0</v>
      </c>
      <c r="BB675">
        <f t="shared" si="581"/>
        <v>0</v>
      </c>
      <c r="BD675">
        <f t="shared" si="558"/>
        <v>54</v>
      </c>
      <c r="BE675">
        <f t="shared" si="559"/>
        <v>5</v>
      </c>
      <c r="BF675">
        <f t="shared" si="582"/>
        <v>6.8645034353087553E-4</v>
      </c>
      <c r="BG675">
        <f>VLOOKUP(MIN(120,BH675),mortality!$B$4:$H$106,saving_model!BE675+2,FALSE)</f>
        <v>8.2063750460013851E-3</v>
      </c>
      <c r="BH675">
        <f t="shared" si="560"/>
        <v>74</v>
      </c>
      <c r="BI675" s="8">
        <f t="shared" si="583"/>
        <v>1.6821425527395739E-3</v>
      </c>
      <c r="BJ675" s="6">
        <f>VLOOKUP(saving_model!BD675,lapse!$B$4:$C$134,2,FALSE)</f>
        <v>0.02</v>
      </c>
      <c r="BL675">
        <f>discount_curve!K660</f>
        <v>0.51111795797530357</v>
      </c>
    </row>
    <row r="676" spans="1:64" x14ac:dyDescent="0.55000000000000004">
      <c r="A676">
        <f t="shared" si="584"/>
        <v>654</v>
      </c>
      <c r="B676" s="16">
        <f t="shared" ca="1" si="561"/>
        <v>0</v>
      </c>
      <c r="C676" s="16">
        <f t="shared" si="537"/>
        <v>0</v>
      </c>
      <c r="D676">
        <f t="shared" si="562"/>
        <v>0</v>
      </c>
      <c r="E676">
        <f t="shared" ca="1" si="563"/>
        <v>0</v>
      </c>
      <c r="F676" s="19">
        <f t="shared" si="564"/>
        <v>0</v>
      </c>
      <c r="G676">
        <f t="shared" si="538"/>
        <v>0</v>
      </c>
      <c r="H676">
        <f t="shared" si="539"/>
        <v>0</v>
      </c>
      <c r="I676" s="16">
        <f t="shared" si="565"/>
        <v>0</v>
      </c>
      <c r="J676" s="19">
        <f t="shared" si="566"/>
        <v>0</v>
      </c>
      <c r="K676" s="19"/>
      <c r="L676" s="16">
        <f t="shared" si="540"/>
        <v>0</v>
      </c>
      <c r="M676" s="16">
        <f t="shared" ca="1" si="541"/>
        <v>0</v>
      </c>
      <c r="N676" s="16">
        <f t="shared" si="542"/>
        <v>0</v>
      </c>
      <c r="O676" s="16">
        <f t="shared" si="535"/>
        <v>0</v>
      </c>
      <c r="P676" s="16">
        <f t="shared" si="536"/>
        <v>0</v>
      </c>
      <c r="Q676" s="16">
        <f t="shared" ca="1" si="543"/>
        <v>0</v>
      </c>
      <c r="R676">
        <f t="shared" si="544"/>
        <v>0</v>
      </c>
      <c r="S676" s="16">
        <f t="shared" si="545"/>
        <v>0</v>
      </c>
      <c r="T676" s="21">
        <f t="shared" si="546"/>
        <v>0</v>
      </c>
      <c r="U676" s="16">
        <f t="shared" ca="1" si="547"/>
        <v>0</v>
      </c>
      <c r="V676" s="21">
        <f t="shared" ca="1" si="548"/>
        <v>0</v>
      </c>
      <c r="W676" s="16"/>
      <c r="X676" s="16">
        <f t="shared" si="567"/>
        <v>0</v>
      </c>
      <c r="Y676" s="16">
        <f t="shared" si="534"/>
        <v>0</v>
      </c>
      <c r="Z676" s="19">
        <f t="shared" si="549"/>
        <v>0</v>
      </c>
      <c r="AA676" s="15">
        <f t="shared" si="568"/>
        <v>0</v>
      </c>
      <c r="AB676" s="15">
        <f t="shared" si="569"/>
        <v>0</v>
      </c>
      <c r="AC676" s="15">
        <f t="shared" si="570"/>
        <v>0</v>
      </c>
      <c r="AD676" s="15">
        <f t="shared" si="571"/>
        <v>0</v>
      </c>
      <c r="AE676" s="15">
        <f t="shared" si="572"/>
        <v>0</v>
      </c>
      <c r="AF676" s="19">
        <f t="shared" si="573"/>
        <v>0</v>
      </c>
      <c r="AG676" s="20">
        <f t="shared" si="574"/>
        <v>0</v>
      </c>
      <c r="AH676" s="20"/>
      <c r="AI676" s="16">
        <f t="shared" si="550"/>
        <v>0</v>
      </c>
      <c r="AJ676" s="16">
        <f t="shared" si="586"/>
        <v>0</v>
      </c>
      <c r="AK676" s="16">
        <f t="shared" si="575"/>
        <v>0</v>
      </c>
      <c r="AL676" s="16">
        <f t="shared" ca="1" si="576"/>
        <v>0</v>
      </c>
      <c r="AM676" s="17">
        <f ca="1">IF($F$13,OFFSET(product_specs!$I$5,MIN(10,saving_model!BD676),saving_model!$F$15),0)</f>
        <v>0</v>
      </c>
      <c r="AN676" s="16">
        <f t="shared" si="551"/>
        <v>0</v>
      </c>
      <c r="AO676" s="16">
        <f t="shared" si="585"/>
        <v>0</v>
      </c>
      <c r="AP676" s="16">
        <f t="shared" si="552"/>
        <v>0</v>
      </c>
      <c r="AQ676" s="16">
        <f t="shared" si="577"/>
        <v>0</v>
      </c>
      <c r="AR676" s="16">
        <f t="shared" si="578"/>
        <v>0</v>
      </c>
      <c r="AS676" s="15">
        <f t="shared" si="553"/>
        <v>0</v>
      </c>
      <c r="AT676" s="24">
        <f t="shared" si="554"/>
        <v>0</v>
      </c>
      <c r="AU676" s="15">
        <f t="shared" si="579"/>
        <v>0</v>
      </c>
      <c r="AV676" s="22">
        <f>return!Q660</f>
        <v>-1.0129585061837254E-2</v>
      </c>
      <c r="AW676" s="7">
        <f t="shared" si="555"/>
        <v>1.7199462347966064</v>
      </c>
      <c r="AX676" s="7"/>
      <c r="AY676">
        <f t="shared" si="580"/>
        <v>0</v>
      </c>
      <c r="AZ676">
        <f t="shared" si="556"/>
        <v>0</v>
      </c>
      <c r="BA676">
        <f t="shared" si="557"/>
        <v>0</v>
      </c>
      <c r="BB676">
        <f t="shared" si="581"/>
        <v>0</v>
      </c>
      <c r="BD676">
        <f t="shared" si="558"/>
        <v>54</v>
      </c>
      <c r="BE676">
        <f t="shared" si="559"/>
        <v>5</v>
      </c>
      <c r="BF676">
        <f t="shared" si="582"/>
        <v>6.8645034353087553E-4</v>
      </c>
      <c r="BG676">
        <f>VLOOKUP(MIN(120,BH676),mortality!$B$4:$H$106,saving_model!BE676+2,FALSE)</f>
        <v>8.2063750460013851E-3</v>
      </c>
      <c r="BH676">
        <f t="shared" si="560"/>
        <v>74</v>
      </c>
      <c r="BI676" s="8">
        <f t="shared" si="583"/>
        <v>1.6821425527395739E-3</v>
      </c>
      <c r="BJ676" s="6">
        <f>VLOOKUP(saving_model!BD676,lapse!$B$4:$C$134,2,FALSE)</f>
        <v>0.02</v>
      </c>
      <c r="BL676">
        <f>discount_curve!K661</f>
        <v>0.51059289965560306</v>
      </c>
    </row>
    <row r="677" spans="1:64" x14ac:dyDescent="0.55000000000000004">
      <c r="A677">
        <f t="shared" si="584"/>
        <v>655</v>
      </c>
      <c r="B677" s="16">
        <f t="shared" ca="1" si="561"/>
        <v>0</v>
      </c>
      <c r="C677" s="16">
        <f t="shared" si="537"/>
        <v>0</v>
      </c>
      <c r="D677">
        <f t="shared" si="562"/>
        <v>0</v>
      </c>
      <c r="E677">
        <f t="shared" ca="1" si="563"/>
        <v>0</v>
      </c>
      <c r="F677" s="19">
        <f t="shared" si="564"/>
        <v>0</v>
      </c>
      <c r="G677">
        <f t="shared" si="538"/>
        <v>0</v>
      </c>
      <c r="H677">
        <f t="shared" si="539"/>
        <v>0</v>
      </c>
      <c r="I677" s="16">
        <f t="shared" si="565"/>
        <v>0</v>
      </c>
      <c r="J677" s="19">
        <f t="shared" si="566"/>
        <v>0</v>
      </c>
      <c r="K677" s="19"/>
      <c r="L677" s="16">
        <f t="shared" si="540"/>
        <v>0</v>
      </c>
      <c r="M677" s="16">
        <f t="shared" ca="1" si="541"/>
        <v>0</v>
      </c>
      <c r="N677" s="16">
        <f t="shared" si="542"/>
        <v>0</v>
      </c>
      <c r="O677" s="16">
        <f t="shared" si="535"/>
        <v>0</v>
      </c>
      <c r="P677" s="16">
        <f t="shared" si="536"/>
        <v>0</v>
      </c>
      <c r="Q677" s="16">
        <f t="shared" ca="1" si="543"/>
        <v>0</v>
      </c>
      <c r="R677">
        <f t="shared" si="544"/>
        <v>0</v>
      </c>
      <c r="S677" s="16">
        <f t="shared" si="545"/>
        <v>0</v>
      </c>
      <c r="T677" s="21">
        <f t="shared" si="546"/>
        <v>0</v>
      </c>
      <c r="U677" s="16">
        <f t="shared" ca="1" si="547"/>
        <v>0</v>
      </c>
      <c r="V677" s="21">
        <f t="shared" ca="1" si="548"/>
        <v>0</v>
      </c>
      <c r="W677" s="16"/>
      <c r="X677" s="16">
        <f t="shared" si="567"/>
        <v>0</v>
      </c>
      <c r="Y677" s="16">
        <f t="shared" si="534"/>
        <v>0</v>
      </c>
      <c r="Z677" s="19">
        <f t="shared" si="549"/>
        <v>0</v>
      </c>
      <c r="AA677" s="15">
        <f t="shared" si="568"/>
        <v>0</v>
      </c>
      <c r="AB677" s="15">
        <f t="shared" si="569"/>
        <v>0</v>
      </c>
      <c r="AC677" s="15">
        <f t="shared" si="570"/>
        <v>0</v>
      </c>
      <c r="AD677" s="15">
        <f t="shared" si="571"/>
        <v>0</v>
      </c>
      <c r="AE677" s="15">
        <f t="shared" si="572"/>
        <v>0</v>
      </c>
      <c r="AF677" s="19">
        <f t="shared" si="573"/>
        <v>0</v>
      </c>
      <c r="AG677" s="20">
        <f t="shared" si="574"/>
        <v>0</v>
      </c>
      <c r="AH677" s="20"/>
      <c r="AI677" s="16">
        <f t="shared" si="550"/>
        <v>0</v>
      </c>
      <c r="AJ677" s="16">
        <f t="shared" si="586"/>
        <v>0</v>
      </c>
      <c r="AK677" s="16">
        <f t="shared" si="575"/>
        <v>0</v>
      </c>
      <c r="AL677" s="16">
        <f t="shared" ca="1" si="576"/>
        <v>0</v>
      </c>
      <c r="AM677" s="17">
        <f ca="1">IF($F$13,OFFSET(product_specs!$I$5,MIN(10,saving_model!BD677),saving_model!$F$15),0)</f>
        <v>0</v>
      </c>
      <c r="AN677" s="16">
        <f t="shared" si="551"/>
        <v>0</v>
      </c>
      <c r="AO677" s="16">
        <f t="shared" si="585"/>
        <v>0</v>
      </c>
      <c r="AP677" s="16">
        <f t="shared" si="552"/>
        <v>0</v>
      </c>
      <c r="AQ677" s="16">
        <f t="shared" si="577"/>
        <v>0</v>
      </c>
      <c r="AR677" s="16">
        <f t="shared" si="578"/>
        <v>0</v>
      </c>
      <c r="AS677" s="15">
        <f t="shared" si="553"/>
        <v>0</v>
      </c>
      <c r="AT677" s="24">
        <f t="shared" si="554"/>
        <v>0</v>
      </c>
      <c r="AU677" s="15">
        <f t="shared" si="579"/>
        <v>0</v>
      </c>
      <c r="AV677" s="22">
        <f>return!Q661</f>
        <v>-1.7469995221697232E-4</v>
      </c>
      <c r="AW677" s="7">
        <f t="shared" si="555"/>
        <v>1.7213729957529964</v>
      </c>
      <c r="AX677" s="7"/>
      <c r="AY677">
        <f t="shared" si="580"/>
        <v>0</v>
      </c>
      <c r="AZ677">
        <f t="shared" si="556"/>
        <v>0</v>
      </c>
      <c r="BA677">
        <f t="shared" si="557"/>
        <v>0</v>
      </c>
      <c r="BB677">
        <f t="shared" si="581"/>
        <v>0</v>
      </c>
      <c r="BD677">
        <f t="shared" si="558"/>
        <v>54</v>
      </c>
      <c r="BE677">
        <f t="shared" si="559"/>
        <v>5</v>
      </c>
      <c r="BF677">
        <f t="shared" si="582"/>
        <v>6.8645034353087553E-4</v>
      </c>
      <c r="BG677">
        <f>VLOOKUP(MIN(120,BH677),mortality!$B$4:$H$106,saving_model!BE677+2,FALSE)</f>
        <v>8.2063750460013851E-3</v>
      </c>
      <c r="BH677">
        <f t="shared" si="560"/>
        <v>74</v>
      </c>
      <c r="BI677" s="8">
        <f t="shared" si="583"/>
        <v>1.6821425527395739E-3</v>
      </c>
      <c r="BJ677" s="6">
        <f>VLOOKUP(saving_model!BD677,lapse!$B$4:$C$134,2,FALSE)</f>
        <v>0.02</v>
      </c>
      <c r="BL677">
        <f>discount_curve!K662</f>
        <v>0.51006838071479677</v>
      </c>
    </row>
    <row r="678" spans="1:64" x14ac:dyDescent="0.55000000000000004">
      <c r="A678">
        <f t="shared" si="584"/>
        <v>656</v>
      </c>
      <c r="B678" s="16">
        <f t="shared" ca="1" si="561"/>
        <v>0</v>
      </c>
      <c r="C678" s="16">
        <f t="shared" si="537"/>
        <v>0</v>
      </c>
      <c r="D678">
        <f t="shared" si="562"/>
        <v>0</v>
      </c>
      <c r="E678">
        <f t="shared" ca="1" si="563"/>
        <v>0</v>
      </c>
      <c r="F678" s="19">
        <f t="shared" si="564"/>
        <v>0</v>
      </c>
      <c r="G678">
        <f t="shared" si="538"/>
        <v>0</v>
      </c>
      <c r="H678">
        <f t="shared" si="539"/>
        <v>0</v>
      </c>
      <c r="I678" s="16">
        <f t="shared" si="565"/>
        <v>0</v>
      </c>
      <c r="J678" s="19">
        <f t="shared" si="566"/>
        <v>0</v>
      </c>
      <c r="K678" s="19"/>
      <c r="L678" s="16">
        <f t="shared" si="540"/>
        <v>0</v>
      </c>
      <c r="M678" s="16">
        <f t="shared" ca="1" si="541"/>
        <v>0</v>
      </c>
      <c r="N678" s="16">
        <f t="shared" si="542"/>
        <v>0</v>
      </c>
      <c r="O678" s="16">
        <f t="shared" si="535"/>
        <v>0</v>
      </c>
      <c r="P678" s="16">
        <f t="shared" si="536"/>
        <v>0</v>
      </c>
      <c r="Q678" s="16">
        <f t="shared" ca="1" si="543"/>
        <v>0</v>
      </c>
      <c r="R678">
        <f t="shared" si="544"/>
        <v>0</v>
      </c>
      <c r="S678" s="16">
        <f t="shared" si="545"/>
        <v>0</v>
      </c>
      <c r="T678" s="21">
        <f t="shared" si="546"/>
        <v>0</v>
      </c>
      <c r="U678" s="16">
        <f t="shared" ca="1" si="547"/>
        <v>0</v>
      </c>
      <c r="V678" s="21">
        <f t="shared" ca="1" si="548"/>
        <v>0</v>
      </c>
      <c r="W678" s="16"/>
      <c r="X678" s="16">
        <f t="shared" si="567"/>
        <v>0</v>
      </c>
      <c r="Y678" s="16">
        <f t="shared" si="534"/>
        <v>0</v>
      </c>
      <c r="Z678" s="19">
        <f t="shared" si="549"/>
        <v>0</v>
      </c>
      <c r="AA678" s="15">
        <f t="shared" si="568"/>
        <v>0</v>
      </c>
      <c r="AB678" s="15">
        <f t="shared" si="569"/>
        <v>0</v>
      </c>
      <c r="AC678" s="15">
        <f t="shared" si="570"/>
        <v>0</v>
      </c>
      <c r="AD678" s="15">
        <f t="shared" si="571"/>
        <v>0</v>
      </c>
      <c r="AE678" s="15">
        <f t="shared" si="572"/>
        <v>0</v>
      </c>
      <c r="AF678" s="19">
        <f t="shared" si="573"/>
        <v>0</v>
      </c>
      <c r="AG678" s="20">
        <f t="shared" si="574"/>
        <v>0</v>
      </c>
      <c r="AH678" s="20"/>
      <c r="AI678" s="16">
        <f t="shared" si="550"/>
        <v>0</v>
      </c>
      <c r="AJ678" s="16">
        <f t="shared" si="586"/>
        <v>0</v>
      </c>
      <c r="AK678" s="16">
        <f t="shared" si="575"/>
        <v>0</v>
      </c>
      <c r="AL678" s="16">
        <f t="shared" ca="1" si="576"/>
        <v>0</v>
      </c>
      <c r="AM678" s="17">
        <f ca="1">IF($F$13,OFFSET(product_specs!$I$5,MIN(10,saving_model!BD678),saving_model!$F$15),0)</f>
        <v>0</v>
      </c>
      <c r="AN678" s="16">
        <f t="shared" si="551"/>
        <v>0</v>
      </c>
      <c r="AO678" s="16">
        <f t="shared" si="585"/>
        <v>0</v>
      </c>
      <c r="AP678" s="16">
        <f t="shared" si="552"/>
        <v>0</v>
      </c>
      <c r="AQ678" s="16">
        <f t="shared" si="577"/>
        <v>0</v>
      </c>
      <c r="AR678" s="16">
        <f t="shared" si="578"/>
        <v>0</v>
      </c>
      <c r="AS678" s="15">
        <f t="shared" si="553"/>
        <v>0</v>
      </c>
      <c r="AT678" s="24">
        <f t="shared" si="554"/>
        <v>0</v>
      </c>
      <c r="AU678" s="15">
        <f t="shared" si="579"/>
        <v>0</v>
      </c>
      <c r="AV678" s="22">
        <f>return!Q662</f>
        <v>6.9554868441845663E-4</v>
      </c>
      <c r="AW678" s="7">
        <f t="shared" si="555"/>
        <v>1.7228009402619797</v>
      </c>
      <c r="AX678" s="7"/>
      <c r="AY678">
        <f t="shared" si="580"/>
        <v>0</v>
      </c>
      <c r="AZ678">
        <f t="shared" si="556"/>
        <v>0</v>
      </c>
      <c r="BA678">
        <f t="shared" si="557"/>
        <v>0</v>
      </c>
      <c r="BB678">
        <f t="shared" si="581"/>
        <v>0</v>
      </c>
      <c r="BD678">
        <f t="shared" si="558"/>
        <v>54</v>
      </c>
      <c r="BE678">
        <f t="shared" si="559"/>
        <v>5</v>
      </c>
      <c r="BF678">
        <f t="shared" si="582"/>
        <v>6.8645034353087553E-4</v>
      </c>
      <c r="BG678">
        <f>VLOOKUP(MIN(120,BH678),mortality!$B$4:$H$106,saving_model!BE678+2,FALSE)</f>
        <v>8.2063750460013851E-3</v>
      </c>
      <c r="BH678">
        <f t="shared" si="560"/>
        <v>74</v>
      </c>
      <c r="BI678" s="8">
        <f t="shared" si="583"/>
        <v>1.6821425527395739E-3</v>
      </c>
      <c r="BJ678" s="6">
        <f>VLOOKUP(saving_model!BD678,lapse!$B$4:$C$134,2,FALSE)</f>
        <v>0.02</v>
      </c>
      <c r="BL678">
        <f>discount_curve!K663</f>
        <v>0.50954440059879491</v>
      </c>
    </row>
    <row r="679" spans="1:64" x14ac:dyDescent="0.55000000000000004">
      <c r="A679">
        <f t="shared" si="584"/>
        <v>657</v>
      </c>
      <c r="B679" s="16">
        <f t="shared" ca="1" si="561"/>
        <v>0</v>
      </c>
      <c r="C679" s="16">
        <f t="shared" si="537"/>
        <v>0</v>
      </c>
      <c r="D679">
        <f t="shared" si="562"/>
        <v>0</v>
      </c>
      <c r="E679">
        <f t="shared" ca="1" si="563"/>
        <v>0</v>
      </c>
      <c r="F679" s="19">
        <f t="shared" si="564"/>
        <v>0</v>
      </c>
      <c r="G679">
        <f t="shared" si="538"/>
        <v>0</v>
      </c>
      <c r="H679">
        <f t="shared" si="539"/>
        <v>0</v>
      </c>
      <c r="I679" s="16">
        <f t="shared" si="565"/>
        <v>0</v>
      </c>
      <c r="J679" s="19">
        <f t="shared" si="566"/>
        <v>0</v>
      </c>
      <c r="K679" s="19"/>
      <c r="L679" s="16">
        <f t="shared" si="540"/>
        <v>0</v>
      </c>
      <c r="M679" s="16">
        <f t="shared" ca="1" si="541"/>
        <v>0</v>
      </c>
      <c r="N679" s="16">
        <f t="shared" si="542"/>
        <v>0</v>
      </c>
      <c r="O679" s="16">
        <f t="shared" si="535"/>
        <v>0</v>
      </c>
      <c r="P679" s="16">
        <f t="shared" si="536"/>
        <v>0</v>
      </c>
      <c r="Q679" s="16">
        <f t="shared" ca="1" si="543"/>
        <v>0</v>
      </c>
      <c r="R679">
        <f t="shared" si="544"/>
        <v>0</v>
      </c>
      <c r="S679" s="16">
        <f t="shared" si="545"/>
        <v>0</v>
      </c>
      <c r="T679" s="21">
        <f t="shared" si="546"/>
        <v>0</v>
      </c>
      <c r="U679" s="16">
        <f t="shared" ca="1" si="547"/>
        <v>0</v>
      </c>
      <c r="V679" s="21">
        <f t="shared" ca="1" si="548"/>
        <v>0</v>
      </c>
      <c r="W679" s="16"/>
      <c r="X679" s="16">
        <f t="shared" si="567"/>
        <v>0</v>
      </c>
      <c r="Y679" s="16">
        <f t="shared" si="534"/>
        <v>0</v>
      </c>
      <c r="Z679" s="19">
        <f t="shared" si="549"/>
        <v>0</v>
      </c>
      <c r="AA679" s="15">
        <f t="shared" si="568"/>
        <v>0</v>
      </c>
      <c r="AB679" s="15">
        <f t="shared" si="569"/>
        <v>0</v>
      </c>
      <c r="AC679" s="15">
        <f t="shared" si="570"/>
        <v>0</v>
      </c>
      <c r="AD679" s="15">
        <f t="shared" si="571"/>
        <v>0</v>
      </c>
      <c r="AE679" s="15">
        <f t="shared" si="572"/>
        <v>0</v>
      </c>
      <c r="AF679" s="19">
        <f t="shared" si="573"/>
        <v>0</v>
      </c>
      <c r="AG679" s="20">
        <f t="shared" si="574"/>
        <v>0</v>
      </c>
      <c r="AH679" s="20"/>
      <c r="AI679" s="16">
        <f t="shared" si="550"/>
        <v>0</v>
      </c>
      <c r="AJ679" s="16">
        <f t="shared" si="586"/>
        <v>0</v>
      </c>
      <c r="AK679" s="16">
        <f t="shared" si="575"/>
        <v>0</v>
      </c>
      <c r="AL679" s="16">
        <f t="shared" ca="1" si="576"/>
        <v>0</v>
      </c>
      <c r="AM679" s="17">
        <f ca="1">IF($F$13,OFFSET(product_specs!$I$5,MIN(10,saving_model!BD679),saving_model!$F$15),0)</f>
        <v>0</v>
      </c>
      <c r="AN679" s="16">
        <f t="shared" si="551"/>
        <v>0</v>
      </c>
      <c r="AO679" s="16">
        <f t="shared" si="585"/>
        <v>0</v>
      </c>
      <c r="AP679" s="16">
        <f t="shared" si="552"/>
        <v>0</v>
      </c>
      <c r="AQ679" s="16">
        <f t="shared" si="577"/>
        <v>0</v>
      </c>
      <c r="AR679" s="16">
        <f t="shared" si="578"/>
        <v>0</v>
      </c>
      <c r="AS679" s="15">
        <f t="shared" si="553"/>
        <v>0</v>
      </c>
      <c r="AT679" s="24">
        <f t="shared" si="554"/>
        <v>0</v>
      </c>
      <c r="AU679" s="15">
        <f t="shared" si="579"/>
        <v>0</v>
      </c>
      <c r="AV679" s="22">
        <f>return!Q663</f>
        <v>-3.1124326023546089E-3</v>
      </c>
      <c r="AW679" s="7">
        <f t="shared" si="555"/>
        <v>1.7242300693053585</v>
      </c>
      <c r="AX679" s="7"/>
      <c r="AY679">
        <f t="shared" si="580"/>
        <v>0</v>
      </c>
      <c r="AZ679">
        <f t="shared" si="556"/>
        <v>0</v>
      </c>
      <c r="BA679">
        <f t="shared" si="557"/>
        <v>0</v>
      </c>
      <c r="BB679">
        <f t="shared" si="581"/>
        <v>0</v>
      </c>
      <c r="BD679">
        <f t="shared" si="558"/>
        <v>54</v>
      </c>
      <c r="BE679">
        <f t="shared" si="559"/>
        <v>5</v>
      </c>
      <c r="BF679">
        <f t="shared" si="582"/>
        <v>6.8645034353087553E-4</v>
      </c>
      <c r="BG679">
        <f>VLOOKUP(MIN(120,BH679),mortality!$B$4:$H$106,saving_model!BE679+2,FALSE)</f>
        <v>8.2063750460013851E-3</v>
      </c>
      <c r="BH679">
        <f t="shared" si="560"/>
        <v>74</v>
      </c>
      <c r="BI679" s="8">
        <f t="shared" si="583"/>
        <v>1.6821425527395739E-3</v>
      </c>
      <c r="BJ679" s="6">
        <f>VLOOKUP(saving_model!BD679,lapse!$B$4:$C$134,2,FALSE)</f>
        <v>0.02</v>
      </c>
      <c r="BL679">
        <f>discount_curve!K664</f>
        <v>0.5090209587540766</v>
      </c>
    </row>
    <row r="680" spans="1:64" x14ac:dyDescent="0.55000000000000004">
      <c r="A680">
        <f t="shared" si="584"/>
        <v>658</v>
      </c>
      <c r="B680" s="16">
        <f t="shared" ca="1" si="561"/>
        <v>0</v>
      </c>
      <c r="C680" s="16">
        <f t="shared" si="537"/>
        <v>0</v>
      </c>
      <c r="D680">
        <f t="shared" si="562"/>
        <v>0</v>
      </c>
      <c r="E680">
        <f t="shared" ca="1" si="563"/>
        <v>0</v>
      </c>
      <c r="F680" s="19">
        <f t="shared" si="564"/>
        <v>0</v>
      </c>
      <c r="G680">
        <f t="shared" si="538"/>
        <v>0</v>
      </c>
      <c r="H680">
        <f t="shared" si="539"/>
        <v>0</v>
      </c>
      <c r="I680" s="16">
        <f t="shared" si="565"/>
        <v>0</v>
      </c>
      <c r="J680" s="19">
        <f t="shared" si="566"/>
        <v>0</v>
      </c>
      <c r="K680" s="19"/>
      <c r="L680" s="16">
        <f t="shared" si="540"/>
        <v>0</v>
      </c>
      <c r="M680" s="16">
        <f t="shared" ca="1" si="541"/>
        <v>0</v>
      </c>
      <c r="N680" s="16">
        <f t="shared" si="542"/>
        <v>0</v>
      </c>
      <c r="O680" s="16">
        <f t="shared" si="535"/>
        <v>0</v>
      </c>
      <c r="P680" s="16">
        <f t="shared" si="536"/>
        <v>0</v>
      </c>
      <c r="Q680" s="16">
        <f t="shared" ca="1" si="543"/>
        <v>0</v>
      </c>
      <c r="R680">
        <f t="shared" si="544"/>
        <v>0</v>
      </c>
      <c r="S680" s="16">
        <f t="shared" si="545"/>
        <v>0</v>
      </c>
      <c r="T680" s="21">
        <f t="shared" si="546"/>
        <v>0</v>
      </c>
      <c r="U680" s="16">
        <f t="shared" ca="1" si="547"/>
        <v>0</v>
      </c>
      <c r="V680" s="21">
        <f t="shared" ca="1" si="548"/>
        <v>0</v>
      </c>
      <c r="W680" s="16"/>
      <c r="X680" s="16">
        <f t="shared" si="567"/>
        <v>0</v>
      </c>
      <c r="Y680" s="16">
        <f t="shared" si="534"/>
        <v>0</v>
      </c>
      <c r="Z680" s="19">
        <f t="shared" si="549"/>
        <v>0</v>
      </c>
      <c r="AA680" s="15">
        <f t="shared" si="568"/>
        <v>0</v>
      </c>
      <c r="AB680" s="15">
        <f t="shared" si="569"/>
        <v>0</v>
      </c>
      <c r="AC680" s="15">
        <f t="shared" si="570"/>
        <v>0</v>
      </c>
      <c r="AD680" s="15">
        <f t="shared" si="571"/>
        <v>0</v>
      </c>
      <c r="AE680" s="15">
        <f t="shared" si="572"/>
        <v>0</v>
      </c>
      <c r="AF680" s="19">
        <f t="shared" si="573"/>
        <v>0</v>
      </c>
      <c r="AG680" s="20">
        <f t="shared" si="574"/>
        <v>0</v>
      </c>
      <c r="AH680" s="20"/>
      <c r="AI680" s="16">
        <f t="shared" si="550"/>
        <v>0</v>
      </c>
      <c r="AJ680" s="16">
        <f t="shared" si="586"/>
        <v>0</v>
      </c>
      <c r="AK680" s="16">
        <f t="shared" si="575"/>
        <v>0</v>
      </c>
      <c r="AL680" s="16">
        <f t="shared" ca="1" si="576"/>
        <v>0</v>
      </c>
      <c r="AM680" s="17">
        <f ca="1">IF($F$13,OFFSET(product_specs!$I$5,MIN(10,saving_model!BD680),saving_model!$F$15),0)</f>
        <v>0</v>
      </c>
      <c r="AN680" s="16">
        <f t="shared" si="551"/>
        <v>0</v>
      </c>
      <c r="AO680" s="16">
        <f t="shared" si="585"/>
        <v>0</v>
      </c>
      <c r="AP680" s="16">
        <f t="shared" si="552"/>
        <v>0</v>
      </c>
      <c r="AQ680" s="16">
        <f t="shared" si="577"/>
        <v>0</v>
      </c>
      <c r="AR680" s="16">
        <f t="shared" si="578"/>
        <v>0</v>
      </c>
      <c r="AS680" s="15">
        <f t="shared" si="553"/>
        <v>0</v>
      </c>
      <c r="AT680" s="24">
        <f t="shared" si="554"/>
        <v>0</v>
      </c>
      <c r="AU680" s="15">
        <f t="shared" si="579"/>
        <v>0</v>
      </c>
      <c r="AV680" s="22">
        <f>return!Q664</f>
        <v>-3.1011258061680591E-3</v>
      </c>
      <c r="AW680" s="7">
        <f t="shared" si="555"/>
        <v>1.7256603838657489</v>
      </c>
      <c r="AX680" s="7"/>
      <c r="AY680">
        <f t="shared" si="580"/>
        <v>0</v>
      </c>
      <c r="AZ680">
        <f t="shared" si="556"/>
        <v>0</v>
      </c>
      <c r="BA680">
        <f t="shared" si="557"/>
        <v>0</v>
      </c>
      <c r="BB680">
        <f t="shared" si="581"/>
        <v>0</v>
      </c>
      <c r="BD680">
        <f t="shared" si="558"/>
        <v>54</v>
      </c>
      <c r="BE680">
        <f t="shared" si="559"/>
        <v>5</v>
      </c>
      <c r="BF680">
        <f t="shared" si="582"/>
        <v>6.8645034353087553E-4</v>
      </c>
      <c r="BG680">
        <f>VLOOKUP(MIN(120,BH680),mortality!$B$4:$H$106,saving_model!BE680+2,FALSE)</f>
        <v>8.2063750460013851E-3</v>
      </c>
      <c r="BH680">
        <f t="shared" si="560"/>
        <v>74</v>
      </c>
      <c r="BI680" s="8">
        <f t="shared" si="583"/>
        <v>1.6821425527395739E-3</v>
      </c>
      <c r="BJ680" s="6">
        <f>VLOOKUP(saving_model!BD680,lapse!$B$4:$C$134,2,FALSE)</f>
        <v>0.02</v>
      </c>
      <c r="BL680">
        <f>discount_curve!K665</f>
        <v>0.5084980546276896</v>
      </c>
    </row>
    <row r="681" spans="1:64" x14ac:dyDescent="0.55000000000000004">
      <c r="A681">
        <f t="shared" si="584"/>
        <v>659</v>
      </c>
      <c r="B681" s="16">
        <f t="shared" ca="1" si="561"/>
        <v>0</v>
      </c>
      <c r="C681" s="16">
        <f t="shared" si="537"/>
        <v>0</v>
      </c>
      <c r="D681">
        <f t="shared" si="562"/>
        <v>0</v>
      </c>
      <c r="E681">
        <f t="shared" ca="1" si="563"/>
        <v>0</v>
      </c>
      <c r="F681" s="19">
        <f t="shared" si="564"/>
        <v>0</v>
      </c>
      <c r="G681">
        <f t="shared" si="538"/>
        <v>0</v>
      </c>
      <c r="H681">
        <f t="shared" si="539"/>
        <v>0</v>
      </c>
      <c r="I681" s="16">
        <f t="shared" si="565"/>
        <v>0</v>
      </c>
      <c r="J681" s="19">
        <f t="shared" si="566"/>
        <v>0</v>
      </c>
      <c r="K681" s="19"/>
      <c r="L681" s="16">
        <f t="shared" si="540"/>
        <v>0</v>
      </c>
      <c r="M681" s="16">
        <f t="shared" ca="1" si="541"/>
        <v>0</v>
      </c>
      <c r="N681" s="16">
        <f t="shared" si="542"/>
        <v>0</v>
      </c>
      <c r="O681" s="16">
        <f t="shared" si="535"/>
        <v>0</v>
      </c>
      <c r="P681" s="16">
        <f t="shared" si="536"/>
        <v>0</v>
      </c>
      <c r="Q681" s="16">
        <f t="shared" ca="1" si="543"/>
        <v>0</v>
      </c>
      <c r="R681">
        <f t="shared" si="544"/>
        <v>0</v>
      </c>
      <c r="S681" s="16">
        <f t="shared" si="545"/>
        <v>0</v>
      </c>
      <c r="T681" s="21">
        <f t="shared" si="546"/>
        <v>0</v>
      </c>
      <c r="U681" s="16">
        <f t="shared" ca="1" si="547"/>
        <v>0</v>
      </c>
      <c r="V681" s="21">
        <f t="shared" ca="1" si="548"/>
        <v>0</v>
      </c>
      <c r="W681" s="16"/>
      <c r="X681" s="16">
        <f t="shared" si="567"/>
        <v>0</v>
      </c>
      <c r="Y681" s="16">
        <f t="shared" si="534"/>
        <v>0</v>
      </c>
      <c r="Z681" s="19">
        <f t="shared" si="549"/>
        <v>0</v>
      </c>
      <c r="AA681" s="15">
        <f t="shared" si="568"/>
        <v>0</v>
      </c>
      <c r="AB681" s="15">
        <f t="shared" si="569"/>
        <v>0</v>
      </c>
      <c r="AC681" s="15">
        <f t="shared" si="570"/>
        <v>0</v>
      </c>
      <c r="AD681" s="15">
        <f t="shared" si="571"/>
        <v>0</v>
      </c>
      <c r="AE681" s="15">
        <f t="shared" si="572"/>
        <v>0</v>
      </c>
      <c r="AF681" s="19">
        <f t="shared" si="573"/>
        <v>0</v>
      </c>
      <c r="AG681" s="20">
        <f t="shared" si="574"/>
        <v>0</v>
      </c>
      <c r="AH681" s="20"/>
      <c r="AI681" s="16">
        <f t="shared" si="550"/>
        <v>0</v>
      </c>
      <c r="AJ681" s="16">
        <f t="shared" si="586"/>
        <v>0</v>
      </c>
      <c r="AK681" s="16">
        <f t="shared" si="575"/>
        <v>0</v>
      </c>
      <c r="AL681" s="16">
        <f t="shared" ca="1" si="576"/>
        <v>0</v>
      </c>
      <c r="AM681" s="17">
        <f ca="1">IF($F$13,OFFSET(product_specs!$I$5,MIN(10,saving_model!BD681),saving_model!$F$15),0)</f>
        <v>0</v>
      </c>
      <c r="AN681" s="16">
        <f t="shared" si="551"/>
        <v>0</v>
      </c>
      <c r="AO681" s="16">
        <f t="shared" si="585"/>
        <v>0</v>
      </c>
      <c r="AP681" s="16">
        <f t="shared" si="552"/>
        <v>0</v>
      </c>
      <c r="AQ681" s="16">
        <f t="shared" si="577"/>
        <v>0</v>
      </c>
      <c r="AR681" s="16">
        <f t="shared" si="578"/>
        <v>0</v>
      </c>
      <c r="AS681" s="15">
        <f t="shared" si="553"/>
        <v>0</v>
      </c>
      <c r="AT681" s="24">
        <f t="shared" si="554"/>
        <v>0</v>
      </c>
      <c r="AU681" s="15">
        <f t="shared" si="579"/>
        <v>0</v>
      </c>
      <c r="AV681" s="22">
        <f>return!Q665</f>
        <v>-2.4847211668340696E-3</v>
      </c>
      <c r="AW681" s="7">
        <f t="shared" si="555"/>
        <v>1.7270918849265828</v>
      </c>
      <c r="AX681" s="7"/>
      <c r="AY681">
        <f t="shared" si="580"/>
        <v>0</v>
      </c>
      <c r="AZ681">
        <f t="shared" si="556"/>
        <v>0</v>
      </c>
      <c r="BA681">
        <f t="shared" si="557"/>
        <v>0</v>
      </c>
      <c r="BB681">
        <f t="shared" si="581"/>
        <v>0</v>
      </c>
      <c r="BD681">
        <f t="shared" si="558"/>
        <v>54</v>
      </c>
      <c r="BE681">
        <f t="shared" si="559"/>
        <v>5</v>
      </c>
      <c r="BF681">
        <f t="shared" si="582"/>
        <v>6.8645034353087553E-4</v>
      </c>
      <c r="BG681">
        <f>VLOOKUP(MIN(120,BH681),mortality!$B$4:$H$106,saving_model!BE681+2,FALSE)</f>
        <v>8.2063750460013851E-3</v>
      </c>
      <c r="BH681">
        <f t="shared" si="560"/>
        <v>74</v>
      </c>
      <c r="BI681" s="8">
        <f t="shared" si="583"/>
        <v>1.6821425527395739E-3</v>
      </c>
      <c r="BJ681" s="6">
        <f>VLOOKUP(saving_model!BD681,lapse!$B$4:$C$134,2,FALSE)</f>
        <v>0.02</v>
      </c>
      <c r="BL681">
        <f>discount_curve!K666</f>
        <v>0.50797568766724965</v>
      </c>
    </row>
    <row r="682" spans="1:64" x14ac:dyDescent="0.55000000000000004">
      <c r="A682">
        <f t="shared" si="584"/>
        <v>660</v>
      </c>
      <c r="B682" s="16">
        <f t="shared" ca="1" si="561"/>
        <v>0</v>
      </c>
      <c r="C682" s="16">
        <f t="shared" si="537"/>
        <v>0</v>
      </c>
      <c r="D682">
        <f t="shared" si="562"/>
        <v>0</v>
      </c>
      <c r="E682">
        <f t="shared" ca="1" si="563"/>
        <v>0</v>
      </c>
      <c r="F682" s="19">
        <f t="shared" si="564"/>
        <v>0</v>
      </c>
      <c r="G682">
        <f t="shared" si="538"/>
        <v>0</v>
      </c>
      <c r="H682">
        <f t="shared" si="539"/>
        <v>0</v>
      </c>
      <c r="I682" s="16">
        <f t="shared" si="565"/>
        <v>0</v>
      </c>
      <c r="J682" s="19">
        <f t="shared" si="566"/>
        <v>0</v>
      </c>
      <c r="K682" s="19"/>
      <c r="L682" s="16">
        <f t="shared" si="540"/>
        <v>0</v>
      </c>
      <c r="M682" s="16">
        <f t="shared" ca="1" si="541"/>
        <v>0</v>
      </c>
      <c r="N682" s="16">
        <f t="shared" si="542"/>
        <v>0</v>
      </c>
      <c r="O682" s="16">
        <f t="shared" si="535"/>
        <v>0</v>
      </c>
      <c r="P682" s="16">
        <f t="shared" si="536"/>
        <v>0</v>
      </c>
      <c r="Q682" s="16">
        <f t="shared" ca="1" si="543"/>
        <v>0</v>
      </c>
      <c r="R682">
        <f t="shared" si="544"/>
        <v>0</v>
      </c>
      <c r="S682" s="16">
        <f t="shared" si="545"/>
        <v>0</v>
      </c>
      <c r="T682" s="21">
        <f t="shared" si="546"/>
        <v>0</v>
      </c>
      <c r="U682" s="16">
        <f t="shared" ca="1" si="547"/>
        <v>0</v>
      </c>
      <c r="V682" s="21">
        <f t="shared" ca="1" si="548"/>
        <v>0</v>
      </c>
      <c r="W682" s="16"/>
      <c r="X682" s="16">
        <f t="shared" si="567"/>
        <v>0</v>
      </c>
      <c r="Y682" s="16">
        <f t="shared" si="534"/>
        <v>0</v>
      </c>
      <c r="Z682" s="19">
        <f t="shared" si="549"/>
        <v>0</v>
      </c>
      <c r="AA682" s="15">
        <f t="shared" si="568"/>
        <v>0</v>
      </c>
      <c r="AB682" s="15">
        <f t="shared" si="569"/>
        <v>0</v>
      </c>
      <c r="AC682" s="15">
        <f t="shared" si="570"/>
        <v>0</v>
      </c>
      <c r="AD682" s="15">
        <f t="shared" si="571"/>
        <v>0</v>
      </c>
      <c r="AE682" s="15">
        <f t="shared" si="572"/>
        <v>0</v>
      </c>
      <c r="AF682" s="19">
        <f t="shared" si="573"/>
        <v>0</v>
      </c>
      <c r="AG682" s="20">
        <f t="shared" si="574"/>
        <v>0</v>
      </c>
      <c r="AH682" s="20"/>
      <c r="AI682" s="16">
        <f t="shared" si="550"/>
        <v>0</v>
      </c>
      <c r="AJ682" s="16">
        <f t="shared" si="586"/>
        <v>0</v>
      </c>
      <c r="AK682" s="16">
        <f t="shared" si="575"/>
        <v>0</v>
      </c>
      <c r="AL682" s="16">
        <f t="shared" ca="1" si="576"/>
        <v>0</v>
      </c>
      <c r="AM682" s="17">
        <f ca="1">IF($F$13,OFFSET(product_specs!$I$5,MIN(10,saving_model!BD682),saving_model!$F$15),0)</f>
        <v>0</v>
      </c>
      <c r="AN682" s="16">
        <f t="shared" si="551"/>
        <v>0</v>
      </c>
      <c r="AO682" s="16">
        <f t="shared" si="585"/>
        <v>0</v>
      </c>
      <c r="AP682" s="16">
        <f t="shared" si="552"/>
        <v>0</v>
      </c>
      <c r="AQ682" s="16">
        <f t="shared" si="577"/>
        <v>0</v>
      </c>
      <c r="AR682" s="16">
        <f t="shared" si="578"/>
        <v>0</v>
      </c>
      <c r="AS682" s="15">
        <f t="shared" si="553"/>
        <v>0</v>
      </c>
      <c r="AT682" s="24">
        <f t="shared" si="554"/>
        <v>0</v>
      </c>
      <c r="AU682" s="15">
        <f t="shared" si="579"/>
        <v>0</v>
      </c>
      <c r="AV682" s="22">
        <f>return!Q666</f>
        <v>1.2654229269562167E-2</v>
      </c>
      <c r="AW682" s="7">
        <f t="shared" si="555"/>
        <v>1.7285245734721073</v>
      </c>
      <c r="AX682" s="7"/>
      <c r="AY682">
        <f t="shared" si="580"/>
        <v>0</v>
      </c>
      <c r="AZ682">
        <f t="shared" si="556"/>
        <v>0</v>
      </c>
      <c r="BA682">
        <f t="shared" si="557"/>
        <v>0</v>
      </c>
      <c r="BB682">
        <f t="shared" si="581"/>
        <v>0</v>
      </c>
      <c r="BD682">
        <f t="shared" si="558"/>
        <v>55</v>
      </c>
      <c r="BE682">
        <f t="shared" si="559"/>
        <v>5</v>
      </c>
      <c r="BF682">
        <f t="shared" si="582"/>
        <v>7.5669476513384737E-4</v>
      </c>
      <c r="BG682">
        <f>VLOOKUP(MIN(120,BH682),mortality!$B$4:$H$106,saving_model!BE682+2,FALSE)</f>
        <v>9.0426415998366896E-3</v>
      </c>
      <c r="BH682">
        <f t="shared" si="560"/>
        <v>75</v>
      </c>
      <c r="BI682" s="8">
        <f t="shared" si="583"/>
        <v>1.6821425527395739E-3</v>
      </c>
      <c r="BJ682" s="6">
        <f>VLOOKUP(saving_model!BD682,lapse!$B$4:$C$134,2,FALSE)</f>
        <v>0.02</v>
      </c>
      <c r="BL682">
        <f>discount_curve!K667</f>
        <v>0.49952295570325533</v>
      </c>
    </row>
    <row r="683" spans="1:64" x14ac:dyDescent="0.55000000000000004">
      <c r="A683">
        <f t="shared" si="584"/>
        <v>661</v>
      </c>
      <c r="B683" s="16">
        <f t="shared" ca="1" si="561"/>
        <v>0</v>
      </c>
      <c r="C683" s="16">
        <f t="shared" si="537"/>
        <v>0</v>
      </c>
      <c r="D683">
        <f t="shared" si="562"/>
        <v>0</v>
      </c>
      <c r="E683">
        <f t="shared" ca="1" si="563"/>
        <v>0</v>
      </c>
      <c r="F683" s="19">
        <f t="shared" si="564"/>
        <v>0</v>
      </c>
      <c r="G683">
        <f t="shared" si="538"/>
        <v>0</v>
      </c>
      <c r="H683">
        <f t="shared" si="539"/>
        <v>0</v>
      </c>
      <c r="I683" s="16">
        <f t="shared" si="565"/>
        <v>0</v>
      </c>
      <c r="J683" s="19">
        <f t="shared" si="566"/>
        <v>0</v>
      </c>
      <c r="K683" s="19"/>
      <c r="L683" s="16">
        <f t="shared" si="540"/>
        <v>0</v>
      </c>
      <c r="M683" s="16">
        <f t="shared" ca="1" si="541"/>
        <v>0</v>
      </c>
      <c r="N683" s="16">
        <f t="shared" si="542"/>
        <v>0</v>
      </c>
      <c r="O683" s="16">
        <f t="shared" si="535"/>
        <v>0</v>
      </c>
      <c r="P683" s="16">
        <f t="shared" si="536"/>
        <v>0</v>
      </c>
      <c r="Q683" s="16">
        <f t="shared" ca="1" si="543"/>
        <v>0</v>
      </c>
      <c r="R683">
        <f t="shared" si="544"/>
        <v>0</v>
      </c>
      <c r="S683" s="16">
        <f t="shared" si="545"/>
        <v>0</v>
      </c>
      <c r="T683" s="21">
        <f t="shared" si="546"/>
        <v>0</v>
      </c>
      <c r="U683" s="16">
        <f t="shared" ca="1" si="547"/>
        <v>0</v>
      </c>
      <c r="V683" s="21">
        <f t="shared" ca="1" si="548"/>
        <v>0</v>
      </c>
      <c r="W683" s="16"/>
      <c r="X683" s="16">
        <f t="shared" si="567"/>
        <v>0</v>
      </c>
      <c r="Y683" s="16">
        <f t="shared" si="534"/>
        <v>0</v>
      </c>
      <c r="Z683" s="19">
        <f t="shared" si="549"/>
        <v>0</v>
      </c>
      <c r="AA683" s="15">
        <f t="shared" si="568"/>
        <v>0</v>
      </c>
      <c r="AB683" s="15">
        <f t="shared" si="569"/>
        <v>0</v>
      </c>
      <c r="AC683" s="15">
        <f t="shared" si="570"/>
        <v>0</v>
      </c>
      <c r="AD683" s="15">
        <f t="shared" si="571"/>
        <v>0</v>
      </c>
      <c r="AE683" s="15">
        <f t="shared" si="572"/>
        <v>0</v>
      </c>
      <c r="AF683" s="19">
        <f t="shared" si="573"/>
        <v>0</v>
      </c>
      <c r="AG683" s="20">
        <f t="shared" si="574"/>
        <v>0</v>
      </c>
      <c r="AH683" s="20"/>
      <c r="AI683" s="16">
        <f t="shared" si="550"/>
        <v>0</v>
      </c>
      <c r="AJ683" s="16">
        <f t="shared" si="586"/>
        <v>0</v>
      </c>
      <c r="AK683" s="16">
        <f t="shared" si="575"/>
        <v>0</v>
      </c>
      <c r="AL683" s="16">
        <f t="shared" ca="1" si="576"/>
        <v>0</v>
      </c>
      <c r="AM683" s="17">
        <f ca="1">IF($F$13,OFFSET(product_specs!$I$5,MIN(10,saving_model!BD683),saving_model!$F$15),0)</f>
        <v>0</v>
      </c>
      <c r="AN683" s="16">
        <f t="shared" si="551"/>
        <v>0</v>
      </c>
      <c r="AO683" s="16">
        <f t="shared" si="585"/>
        <v>0</v>
      </c>
      <c r="AP683" s="16">
        <f t="shared" si="552"/>
        <v>0</v>
      </c>
      <c r="AQ683" s="16">
        <f t="shared" si="577"/>
        <v>0</v>
      </c>
      <c r="AR683" s="16">
        <f t="shared" si="578"/>
        <v>0</v>
      </c>
      <c r="AS683" s="15">
        <f t="shared" si="553"/>
        <v>0</v>
      </c>
      <c r="AT683" s="24">
        <f t="shared" si="554"/>
        <v>0</v>
      </c>
      <c r="AU683" s="15">
        <f t="shared" si="579"/>
        <v>0</v>
      </c>
      <c r="AV683" s="22">
        <f>return!Q667</f>
        <v>1.2825301614671991E-2</v>
      </c>
      <c r="AW683" s="7">
        <f t="shared" si="555"/>
        <v>1.7299584504873864</v>
      </c>
      <c r="AX683" s="7"/>
      <c r="AY683">
        <f t="shared" si="580"/>
        <v>0</v>
      </c>
      <c r="AZ683">
        <f t="shared" si="556"/>
        <v>0</v>
      </c>
      <c r="BA683">
        <f t="shared" si="557"/>
        <v>0</v>
      </c>
      <c r="BB683">
        <f t="shared" si="581"/>
        <v>0</v>
      </c>
      <c r="BD683">
        <f t="shared" si="558"/>
        <v>55</v>
      </c>
      <c r="BE683">
        <f t="shared" si="559"/>
        <v>5</v>
      </c>
      <c r="BF683">
        <f t="shared" si="582"/>
        <v>7.5669476513384737E-4</v>
      </c>
      <c r="BG683">
        <f>VLOOKUP(MIN(120,BH683),mortality!$B$4:$H$106,saving_model!BE683+2,FALSE)</f>
        <v>9.0426415998366896E-3</v>
      </c>
      <c r="BH683">
        <f t="shared" si="560"/>
        <v>75</v>
      </c>
      <c r="BI683" s="8">
        <f t="shared" si="583"/>
        <v>1.6821425527395739E-3</v>
      </c>
      <c r="BJ683" s="6">
        <f>VLOOKUP(saving_model!BD683,lapse!$B$4:$C$134,2,FALSE)</f>
        <v>0.02</v>
      </c>
      <c r="BL683">
        <f>discount_curve!K668</f>
        <v>0.49899789889769908</v>
      </c>
    </row>
    <row r="684" spans="1:64" x14ac:dyDescent="0.55000000000000004">
      <c r="A684">
        <f t="shared" si="584"/>
        <v>662</v>
      </c>
      <c r="B684" s="16">
        <f t="shared" ca="1" si="561"/>
        <v>0</v>
      </c>
      <c r="C684" s="16">
        <f t="shared" si="537"/>
        <v>0</v>
      </c>
      <c r="D684">
        <f t="shared" si="562"/>
        <v>0</v>
      </c>
      <c r="E684">
        <f t="shared" ca="1" si="563"/>
        <v>0</v>
      </c>
      <c r="F684" s="19">
        <f t="shared" si="564"/>
        <v>0</v>
      </c>
      <c r="G684">
        <f t="shared" si="538"/>
        <v>0</v>
      </c>
      <c r="H684">
        <f t="shared" si="539"/>
        <v>0</v>
      </c>
      <c r="I684" s="16">
        <f t="shared" si="565"/>
        <v>0</v>
      </c>
      <c r="J684" s="19">
        <f t="shared" si="566"/>
        <v>0</v>
      </c>
      <c r="K684" s="19"/>
      <c r="L684" s="16">
        <f t="shared" si="540"/>
        <v>0</v>
      </c>
      <c r="M684" s="16">
        <f t="shared" ca="1" si="541"/>
        <v>0</v>
      </c>
      <c r="N684" s="16">
        <f t="shared" si="542"/>
        <v>0</v>
      </c>
      <c r="O684" s="16">
        <f t="shared" si="535"/>
        <v>0</v>
      </c>
      <c r="P684" s="16">
        <f t="shared" si="536"/>
        <v>0</v>
      </c>
      <c r="Q684" s="16">
        <f t="shared" ca="1" si="543"/>
        <v>0</v>
      </c>
      <c r="R684">
        <f t="shared" si="544"/>
        <v>0</v>
      </c>
      <c r="S684" s="16">
        <f t="shared" si="545"/>
        <v>0</v>
      </c>
      <c r="T684" s="21">
        <f t="shared" si="546"/>
        <v>0</v>
      </c>
      <c r="U684" s="16">
        <f t="shared" ca="1" si="547"/>
        <v>0</v>
      </c>
      <c r="V684" s="21">
        <f t="shared" ca="1" si="548"/>
        <v>0</v>
      </c>
      <c r="W684" s="16"/>
      <c r="X684" s="16">
        <f t="shared" si="567"/>
        <v>0</v>
      </c>
      <c r="Y684" s="16">
        <f t="shared" si="534"/>
        <v>0</v>
      </c>
      <c r="Z684" s="19">
        <f t="shared" si="549"/>
        <v>0</v>
      </c>
      <c r="AA684" s="15">
        <f t="shared" si="568"/>
        <v>0</v>
      </c>
      <c r="AB684" s="15">
        <f t="shared" si="569"/>
        <v>0</v>
      </c>
      <c r="AC684" s="15">
        <f t="shared" si="570"/>
        <v>0</v>
      </c>
      <c r="AD684" s="15">
        <f t="shared" si="571"/>
        <v>0</v>
      </c>
      <c r="AE684" s="15">
        <f t="shared" si="572"/>
        <v>0</v>
      </c>
      <c r="AF684" s="19">
        <f t="shared" si="573"/>
        <v>0</v>
      </c>
      <c r="AG684" s="20">
        <f t="shared" si="574"/>
        <v>0</v>
      </c>
      <c r="AH684" s="20"/>
      <c r="AI684" s="16">
        <f t="shared" si="550"/>
        <v>0</v>
      </c>
      <c r="AJ684" s="16">
        <f t="shared" si="586"/>
        <v>0</v>
      </c>
      <c r="AK684" s="16">
        <f t="shared" si="575"/>
        <v>0</v>
      </c>
      <c r="AL684" s="16">
        <f t="shared" ca="1" si="576"/>
        <v>0</v>
      </c>
      <c r="AM684" s="17">
        <f ca="1">IF($F$13,OFFSET(product_specs!$I$5,MIN(10,saving_model!BD684),saving_model!$F$15),0)</f>
        <v>0</v>
      </c>
      <c r="AN684" s="16">
        <f t="shared" si="551"/>
        <v>0</v>
      </c>
      <c r="AO684" s="16">
        <f t="shared" si="585"/>
        <v>0</v>
      </c>
      <c r="AP684" s="16">
        <f t="shared" si="552"/>
        <v>0</v>
      </c>
      <c r="AQ684" s="16">
        <f t="shared" si="577"/>
        <v>0</v>
      </c>
      <c r="AR684" s="16">
        <f t="shared" si="578"/>
        <v>0</v>
      </c>
      <c r="AS684" s="15">
        <f t="shared" si="553"/>
        <v>0</v>
      </c>
      <c r="AT684" s="24">
        <f t="shared" si="554"/>
        <v>0</v>
      </c>
      <c r="AU684" s="15">
        <f t="shared" si="579"/>
        <v>0</v>
      </c>
      <c r="AV684" s="22">
        <f>return!Q668</f>
        <v>-5.8893445050333115E-3</v>
      </c>
      <c r="AW684" s="7">
        <f t="shared" si="555"/>
        <v>1.731393516958301</v>
      </c>
      <c r="AX684" s="7"/>
      <c r="AY684">
        <f t="shared" si="580"/>
        <v>0</v>
      </c>
      <c r="AZ684">
        <f t="shared" si="556"/>
        <v>0</v>
      </c>
      <c r="BA684">
        <f t="shared" si="557"/>
        <v>0</v>
      </c>
      <c r="BB684">
        <f t="shared" si="581"/>
        <v>0</v>
      </c>
      <c r="BD684">
        <f t="shared" si="558"/>
        <v>55</v>
      </c>
      <c r="BE684">
        <f t="shared" si="559"/>
        <v>5</v>
      </c>
      <c r="BF684">
        <f t="shared" si="582"/>
        <v>7.5669476513384737E-4</v>
      </c>
      <c r="BG684">
        <f>VLOOKUP(MIN(120,BH684),mortality!$B$4:$H$106,saving_model!BE684+2,FALSE)</f>
        <v>9.0426415998366896E-3</v>
      </c>
      <c r="BH684">
        <f t="shared" si="560"/>
        <v>75</v>
      </c>
      <c r="BI684" s="8">
        <f t="shared" si="583"/>
        <v>1.6821425527395739E-3</v>
      </c>
      <c r="BJ684" s="6">
        <f>VLOOKUP(saving_model!BD684,lapse!$B$4:$C$134,2,FALSE)</f>
        <v>0.02</v>
      </c>
      <c r="BL684">
        <f>discount_curve!K669</f>
        <v>0.49847339398799834</v>
      </c>
    </row>
    <row r="685" spans="1:64" x14ac:dyDescent="0.55000000000000004">
      <c r="A685">
        <f t="shared" si="584"/>
        <v>663</v>
      </c>
      <c r="B685" s="16">
        <f t="shared" ca="1" si="561"/>
        <v>0</v>
      </c>
      <c r="C685" s="16">
        <f t="shared" si="537"/>
        <v>0</v>
      </c>
      <c r="D685">
        <f t="shared" si="562"/>
        <v>0</v>
      </c>
      <c r="E685">
        <f t="shared" ca="1" si="563"/>
        <v>0</v>
      </c>
      <c r="F685" s="19">
        <f t="shared" si="564"/>
        <v>0</v>
      </c>
      <c r="G685">
        <f t="shared" si="538"/>
        <v>0</v>
      </c>
      <c r="H685">
        <f t="shared" si="539"/>
        <v>0</v>
      </c>
      <c r="I685" s="16">
        <f t="shared" si="565"/>
        <v>0</v>
      </c>
      <c r="J685" s="19">
        <f t="shared" si="566"/>
        <v>0</v>
      </c>
      <c r="K685" s="19"/>
      <c r="L685" s="16">
        <f t="shared" si="540"/>
        <v>0</v>
      </c>
      <c r="M685" s="16">
        <f t="shared" ca="1" si="541"/>
        <v>0</v>
      </c>
      <c r="N685" s="16">
        <f t="shared" si="542"/>
        <v>0</v>
      </c>
      <c r="O685" s="16">
        <f t="shared" si="535"/>
        <v>0</v>
      </c>
      <c r="P685" s="16">
        <f t="shared" si="536"/>
        <v>0</v>
      </c>
      <c r="Q685" s="16">
        <f t="shared" ca="1" si="543"/>
        <v>0</v>
      </c>
      <c r="R685">
        <f t="shared" si="544"/>
        <v>0</v>
      </c>
      <c r="S685" s="16">
        <f t="shared" si="545"/>
        <v>0</v>
      </c>
      <c r="T685" s="21">
        <f t="shared" si="546"/>
        <v>0</v>
      </c>
      <c r="U685" s="16">
        <f t="shared" ca="1" si="547"/>
        <v>0</v>
      </c>
      <c r="V685" s="21">
        <f t="shared" ca="1" si="548"/>
        <v>0</v>
      </c>
      <c r="W685" s="16"/>
      <c r="X685" s="16">
        <f t="shared" si="567"/>
        <v>0</v>
      </c>
      <c r="Y685" s="16">
        <f t="shared" si="534"/>
        <v>0</v>
      </c>
      <c r="Z685" s="19">
        <f t="shared" si="549"/>
        <v>0</v>
      </c>
      <c r="AA685" s="15">
        <f t="shared" si="568"/>
        <v>0</v>
      </c>
      <c r="AB685" s="15">
        <f t="shared" si="569"/>
        <v>0</v>
      </c>
      <c r="AC685" s="15">
        <f t="shared" si="570"/>
        <v>0</v>
      </c>
      <c r="AD685" s="15">
        <f t="shared" si="571"/>
        <v>0</v>
      </c>
      <c r="AE685" s="15">
        <f t="shared" si="572"/>
        <v>0</v>
      </c>
      <c r="AF685" s="19">
        <f t="shared" si="573"/>
        <v>0</v>
      </c>
      <c r="AG685" s="20">
        <f t="shared" si="574"/>
        <v>0</v>
      </c>
      <c r="AH685" s="20"/>
      <c r="AI685" s="16">
        <f t="shared" si="550"/>
        <v>0</v>
      </c>
      <c r="AJ685" s="16">
        <f t="shared" si="586"/>
        <v>0</v>
      </c>
      <c r="AK685" s="16">
        <f t="shared" si="575"/>
        <v>0</v>
      </c>
      <c r="AL685" s="16">
        <f t="shared" ca="1" si="576"/>
        <v>0</v>
      </c>
      <c r="AM685" s="17">
        <f ca="1">IF($F$13,OFFSET(product_specs!$I$5,MIN(10,saving_model!BD685),saving_model!$F$15),0)</f>
        <v>0</v>
      </c>
      <c r="AN685" s="16">
        <f t="shared" si="551"/>
        <v>0</v>
      </c>
      <c r="AO685" s="16">
        <f t="shared" si="585"/>
        <v>0</v>
      </c>
      <c r="AP685" s="16">
        <f t="shared" si="552"/>
        <v>0</v>
      </c>
      <c r="AQ685" s="16">
        <f t="shared" si="577"/>
        <v>0</v>
      </c>
      <c r="AR685" s="16">
        <f t="shared" si="578"/>
        <v>0</v>
      </c>
      <c r="AS685" s="15">
        <f t="shared" si="553"/>
        <v>0</v>
      </c>
      <c r="AT685" s="24">
        <f t="shared" si="554"/>
        <v>0</v>
      </c>
      <c r="AU685" s="15">
        <f t="shared" si="579"/>
        <v>0</v>
      </c>
      <c r="AV685" s="22">
        <f>return!Q669</f>
        <v>-1.5441039235264409E-4</v>
      </c>
      <c r="AW685" s="7">
        <f t="shared" si="555"/>
        <v>1.7328297738715497</v>
      </c>
      <c r="AX685" s="7"/>
      <c r="AY685">
        <f t="shared" si="580"/>
        <v>0</v>
      </c>
      <c r="AZ685">
        <f t="shared" si="556"/>
        <v>0</v>
      </c>
      <c r="BA685">
        <f t="shared" si="557"/>
        <v>0</v>
      </c>
      <c r="BB685">
        <f t="shared" si="581"/>
        <v>0</v>
      </c>
      <c r="BD685">
        <f t="shared" si="558"/>
        <v>55</v>
      </c>
      <c r="BE685">
        <f t="shared" si="559"/>
        <v>5</v>
      </c>
      <c r="BF685">
        <f t="shared" si="582"/>
        <v>7.5669476513384737E-4</v>
      </c>
      <c r="BG685">
        <f>VLOOKUP(MIN(120,BH685),mortality!$B$4:$H$106,saving_model!BE685+2,FALSE)</f>
        <v>9.0426415998366896E-3</v>
      </c>
      <c r="BH685">
        <f t="shared" si="560"/>
        <v>75</v>
      </c>
      <c r="BI685" s="8">
        <f t="shared" si="583"/>
        <v>1.6821425527395739E-3</v>
      </c>
      <c r="BJ685" s="6">
        <f>VLOOKUP(saving_model!BD685,lapse!$B$4:$C$134,2,FALSE)</f>
        <v>0.02</v>
      </c>
      <c r="BL685">
        <f>discount_curve!K670</f>
        <v>0.49794944039404648</v>
      </c>
    </row>
    <row r="686" spans="1:64" x14ac:dyDescent="0.55000000000000004">
      <c r="A686">
        <f t="shared" si="584"/>
        <v>664</v>
      </c>
      <c r="B686" s="16">
        <f t="shared" ca="1" si="561"/>
        <v>0</v>
      </c>
      <c r="C686" s="16">
        <f t="shared" si="537"/>
        <v>0</v>
      </c>
      <c r="D686">
        <f t="shared" si="562"/>
        <v>0</v>
      </c>
      <c r="E686">
        <f t="shared" ca="1" si="563"/>
        <v>0</v>
      </c>
      <c r="F686" s="19">
        <f t="shared" si="564"/>
        <v>0</v>
      </c>
      <c r="G686">
        <f t="shared" si="538"/>
        <v>0</v>
      </c>
      <c r="H686">
        <f t="shared" si="539"/>
        <v>0</v>
      </c>
      <c r="I686" s="16">
        <f t="shared" si="565"/>
        <v>0</v>
      </c>
      <c r="J686" s="19">
        <f t="shared" si="566"/>
        <v>0</v>
      </c>
      <c r="K686" s="19"/>
      <c r="L686" s="16">
        <f t="shared" si="540"/>
        <v>0</v>
      </c>
      <c r="M686" s="16">
        <f t="shared" ca="1" si="541"/>
        <v>0</v>
      </c>
      <c r="N686" s="16">
        <f t="shared" si="542"/>
        <v>0</v>
      </c>
      <c r="O686" s="16">
        <f t="shared" si="535"/>
        <v>0</v>
      </c>
      <c r="P686" s="16">
        <f t="shared" si="536"/>
        <v>0</v>
      </c>
      <c r="Q686" s="16">
        <f t="shared" ca="1" si="543"/>
        <v>0</v>
      </c>
      <c r="R686">
        <f t="shared" si="544"/>
        <v>0</v>
      </c>
      <c r="S686" s="16">
        <f t="shared" si="545"/>
        <v>0</v>
      </c>
      <c r="T686" s="21">
        <f t="shared" si="546"/>
        <v>0</v>
      </c>
      <c r="U686" s="16">
        <f t="shared" ca="1" si="547"/>
        <v>0</v>
      </c>
      <c r="V686" s="21">
        <f t="shared" ca="1" si="548"/>
        <v>0</v>
      </c>
      <c r="W686" s="16"/>
      <c r="X686" s="16">
        <f t="shared" si="567"/>
        <v>0</v>
      </c>
      <c r="Y686" s="16">
        <f t="shared" si="534"/>
        <v>0</v>
      </c>
      <c r="Z686" s="19">
        <f t="shared" si="549"/>
        <v>0</v>
      </c>
      <c r="AA686" s="15">
        <f t="shared" si="568"/>
        <v>0</v>
      </c>
      <c r="AB686" s="15">
        <f t="shared" si="569"/>
        <v>0</v>
      </c>
      <c r="AC686" s="15">
        <f t="shared" si="570"/>
        <v>0</v>
      </c>
      <c r="AD686" s="15">
        <f t="shared" si="571"/>
        <v>0</v>
      </c>
      <c r="AE686" s="15">
        <f t="shared" si="572"/>
        <v>0</v>
      </c>
      <c r="AF686" s="19">
        <f t="shared" si="573"/>
        <v>0</v>
      </c>
      <c r="AG686" s="20">
        <f t="shared" si="574"/>
        <v>0</v>
      </c>
      <c r="AH686" s="20"/>
      <c r="AI686" s="16">
        <f t="shared" si="550"/>
        <v>0</v>
      </c>
      <c r="AJ686" s="16">
        <f t="shared" si="586"/>
        <v>0</v>
      </c>
      <c r="AK686" s="16">
        <f t="shared" si="575"/>
        <v>0</v>
      </c>
      <c r="AL686" s="16">
        <f t="shared" ca="1" si="576"/>
        <v>0</v>
      </c>
      <c r="AM686" s="17">
        <f ca="1">IF($F$13,OFFSET(product_specs!$I$5,MIN(10,saving_model!BD686),saving_model!$F$15),0)</f>
        <v>0</v>
      </c>
      <c r="AN686" s="16">
        <f t="shared" si="551"/>
        <v>0</v>
      </c>
      <c r="AO686" s="16">
        <f t="shared" si="585"/>
        <v>0</v>
      </c>
      <c r="AP686" s="16">
        <f t="shared" si="552"/>
        <v>0</v>
      </c>
      <c r="AQ686" s="16">
        <f t="shared" si="577"/>
        <v>0</v>
      </c>
      <c r="AR686" s="16">
        <f t="shared" si="578"/>
        <v>0</v>
      </c>
      <c r="AS686" s="15">
        <f t="shared" si="553"/>
        <v>0</v>
      </c>
      <c r="AT686" s="24">
        <f t="shared" si="554"/>
        <v>0</v>
      </c>
      <c r="AU686" s="15">
        <f t="shared" si="579"/>
        <v>0</v>
      </c>
      <c r="AV686" s="22">
        <f>return!Q670</f>
        <v>-7.665378529978506E-4</v>
      </c>
      <c r="AW686" s="7">
        <f t="shared" si="555"/>
        <v>1.73426722221465</v>
      </c>
      <c r="AX686" s="7"/>
      <c r="AY686">
        <f t="shared" si="580"/>
        <v>0</v>
      </c>
      <c r="AZ686">
        <f t="shared" si="556"/>
        <v>0</v>
      </c>
      <c r="BA686">
        <f t="shared" si="557"/>
        <v>0</v>
      </c>
      <c r="BB686">
        <f t="shared" si="581"/>
        <v>0</v>
      </c>
      <c r="BD686">
        <f t="shared" si="558"/>
        <v>55</v>
      </c>
      <c r="BE686">
        <f t="shared" si="559"/>
        <v>5</v>
      </c>
      <c r="BF686">
        <f t="shared" si="582"/>
        <v>7.5669476513384737E-4</v>
      </c>
      <c r="BG686">
        <f>VLOOKUP(MIN(120,BH686),mortality!$B$4:$H$106,saving_model!BE686+2,FALSE)</f>
        <v>9.0426415998366896E-3</v>
      </c>
      <c r="BH686">
        <f t="shared" si="560"/>
        <v>75</v>
      </c>
      <c r="BI686" s="8">
        <f t="shared" si="583"/>
        <v>1.6821425527395739E-3</v>
      </c>
      <c r="BJ686" s="6">
        <f>VLOOKUP(saving_model!BD686,lapse!$B$4:$C$134,2,FALSE)</f>
        <v>0.02</v>
      </c>
      <c r="BL686">
        <f>discount_curve!K671</f>
        <v>0.4974260375363464</v>
      </c>
    </row>
    <row r="687" spans="1:64" x14ac:dyDescent="0.55000000000000004">
      <c r="A687">
        <f t="shared" si="584"/>
        <v>665</v>
      </c>
      <c r="B687" s="16">
        <f t="shared" ca="1" si="561"/>
        <v>0</v>
      </c>
      <c r="C687" s="16">
        <f t="shared" si="537"/>
        <v>0</v>
      </c>
      <c r="D687">
        <f t="shared" si="562"/>
        <v>0</v>
      </c>
      <c r="E687">
        <f t="shared" ca="1" si="563"/>
        <v>0</v>
      </c>
      <c r="F687" s="19">
        <f t="shared" si="564"/>
        <v>0</v>
      </c>
      <c r="G687">
        <f t="shared" si="538"/>
        <v>0</v>
      </c>
      <c r="H687">
        <f t="shared" si="539"/>
        <v>0</v>
      </c>
      <c r="I687" s="16">
        <f t="shared" si="565"/>
        <v>0</v>
      </c>
      <c r="J687" s="19">
        <f t="shared" si="566"/>
        <v>0</v>
      </c>
      <c r="K687" s="19"/>
      <c r="L687" s="16">
        <f t="shared" si="540"/>
        <v>0</v>
      </c>
      <c r="M687" s="16">
        <f t="shared" ca="1" si="541"/>
        <v>0</v>
      </c>
      <c r="N687" s="16">
        <f t="shared" si="542"/>
        <v>0</v>
      </c>
      <c r="O687" s="16">
        <f t="shared" si="535"/>
        <v>0</v>
      </c>
      <c r="P687" s="16">
        <f t="shared" si="536"/>
        <v>0</v>
      </c>
      <c r="Q687" s="16">
        <f t="shared" ca="1" si="543"/>
        <v>0</v>
      </c>
      <c r="R687">
        <f t="shared" si="544"/>
        <v>0</v>
      </c>
      <c r="S687" s="16">
        <f t="shared" si="545"/>
        <v>0</v>
      </c>
      <c r="T687" s="21">
        <f t="shared" si="546"/>
        <v>0</v>
      </c>
      <c r="U687" s="16">
        <f t="shared" ca="1" si="547"/>
        <v>0</v>
      </c>
      <c r="V687" s="21">
        <f t="shared" ca="1" si="548"/>
        <v>0</v>
      </c>
      <c r="W687" s="16"/>
      <c r="X687" s="16">
        <f t="shared" si="567"/>
        <v>0</v>
      </c>
      <c r="Y687" s="16">
        <f t="shared" si="534"/>
        <v>0</v>
      </c>
      <c r="Z687" s="19">
        <f t="shared" si="549"/>
        <v>0</v>
      </c>
      <c r="AA687" s="15">
        <f t="shared" si="568"/>
        <v>0</v>
      </c>
      <c r="AB687" s="15">
        <f t="shared" si="569"/>
        <v>0</v>
      </c>
      <c r="AC687" s="15">
        <f t="shared" si="570"/>
        <v>0</v>
      </c>
      <c r="AD687" s="15">
        <f t="shared" si="571"/>
        <v>0</v>
      </c>
      <c r="AE687" s="15">
        <f t="shared" si="572"/>
        <v>0</v>
      </c>
      <c r="AF687" s="19">
        <f t="shared" si="573"/>
        <v>0</v>
      </c>
      <c r="AG687" s="20">
        <f t="shared" si="574"/>
        <v>0</v>
      </c>
      <c r="AH687" s="20"/>
      <c r="AI687" s="16">
        <f t="shared" si="550"/>
        <v>0</v>
      </c>
      <c r="AJ687" s="16">
        <f t="shared" si="586"/>
        <v>0</v>
      </c>
      <c r="AK687" s="16">
        <f t="shared" si="575"/>
        <v>0</v>
      </c>
      <c r="AL687" s="16">
        <f t="shared" ca="1" si="576"/>
        <v>0</v>
      </c>
      <c r="AM687" s="17">
        <f ca="1">IF($F$13,OFFSET(product_specs!$I$5,MIN(10,saving_model!BD687),saving_model!$F$15),0)</f>
        <v>0</v>
      </c>
      <c r="AN687" s="16">
        <f t="shared" si="551"/>
        <v>0</v>
      </c>
      <c r="AO687" s="16">
        <f t="shared" si="585"/>
        <v>0</v>
      </c>
      <c r="AP687" s="16">
        <f t="shared" si="552"/>
        <v>0</v>
      </c>
      <c r="AQ687" s="16">
        <f t="shared" si="577"/>
        <v>0</v>
      </c>
      <c r="AR687" s="16">
        <f t="shared" si="578"/>
        <v>0</v>
      </c>
      <c r="AS687" s="15">
        <f t="shared" si="553"/>
        <v>0</v>
      </c>
      <c r="AT687" s="24">
        <f t="shared" si="554"/>
        <v>0</v>
      </c>
      <c r="AU687" s="15">
        <f t="shared" si="579"/>
        <v>0</v>
      </c>
      <c r="AV687" s="22">
        <f>return!Q671</f>
        <v>3.9813622462792075E-4</v>
      </c>
      <c r="AW687" s="7">
        <f t="shared" si="555"/>
        <v>1.7357058629759383</v>
      </c>
      <c r="AX687" s="7"/>
      <c r="AY687">
        <f t="shared" si="580"/>
        <v>0</v>
      </c>
      <c r="AZ687">
        <f t="shared" si="556"/>
        <v>0</v>
      </c>
      <c r="BA687">
        <f t="shared" si="557"/>
        <v>0</v>
      </c>
      <c r="BB687">
        <f t="shared" si="581"/>
        <v>0</v>
      </c>
      <c r="BD687">
        <f t="shared" si="558"/>
        <v>55</v>
      </c>
      <c r="BE687">
        <f t="shared" si="559"/>
        <v>5</v>
      </c>
      <c r="BF687">
        <f t="shared" si="582"/>
        <v>7.5669476513384737E-4</v>
      </c>
      <c r="BG687">
        <f>VLOOKUP(MIN(120,BH687),mortality!$B$4:$H$106,saving_model!BE687+2,FALSE)</f>
        <v>9.0426415998366896E-3</v>
      </c>
      <c r="BH687">
        <f t="shared" si="560"/>
        <v>75</v>
      </c>
      <c r="BI687" s="8">
        <f t="shared" si="583"/>
        <v>1.6821425527395739E-3</v>
      </c>
      <c r="BJ687" s="6">
        <f>VLOOKUP(saving_model!BD687,lapse!$B$4:$C$134,2,FALSE)</f>
        <v>0.02</v>
      </c>
      <c r="BL687">
        <f>discount_curve!K672</f>
        <v>0.49690318483601026</v>
      </c>
    </row>
    <row r="688" spans="1:64" x14ac:dyDescent="0.55000000000000004">
      <c r="A688">
        <f t="shared" si="584"/>
        <v>666</v>
      </c>
      <c r="B688" s="16">
        <f t="shared" ca="1" si="561"/>
        <v>0</v>
      </c>
      <c r="C688" s="16">
        <f t="shared" si="537"/>
        <v>0</v>
      </c>
      <c r="D688">
        <f t="shared" si="562"/>
        <v>0</v>
      </c>
      <c r="E688">
        <f t="shared" ca="1" si="563"/>
        <v>0</v>
      </c>
      <c r="F688" s="19">
        <f t="shared" si="564"/>
        <v>0</v>
      </c>
      <c r="G688">
        <f t="shared" si="538"/>
        <v>0</v>
      </c>
      <c r="H688">
        <f t="shared" si="539"/>
        <v>0</v>
      </c>
      <c r="I688" s="16">
        <f t="shared" si="565"/>
        <v>0</v>
      </c>
      <c r="J688" s="19">
        <f t="shared" si="566"/>
        <v>0</v>
      </c>
      <c r="K688" s="19"/>
      <c r="L688" s="16">
        <f t="shared" si="540"/>
        <v>0</v>
      </c>
      <c r="M688" s="16">
        <f t="shared" ca="1" si="541"/>
        <v>0</v>
      </c>
      <c r="N688" s="16">
        <f t="shared" si="542"/>
        <v>0</v>
      </c>
      <c r="O688" s="16">
        <f t="shared" si="535"/>
        <v>0</v>
      </c>
      <c r="P688" s="16">
        <f t="shared" si="536"/>
        <v>0</v>
      </c>
      <c r="Q688" s="16">
        <f t="shared" ca="1" si="543"/>
        <v>0</v>
      </c>
      <c r="R688">
        <f t="shared" si="544"/>
        <v>0</v>
      </c>
      <c r="S688" s="16">
        <f t="shared" si="545"/>
        <v>0</v>
      </c>
      <c r="T688" s="21">
        <f t="shared" si="546"/>
        <v>0</v>
      </c>
      <c r="U688" s="16">
        <f t="shared" ca="1" si="547"/>
        <v>0</v>
      </c>
      <c r="V688" s="21">
        <f t="shared" ca="1" si="548"/>
        <v>0</v>
      </c>
      <c r="W688" s="16"/>
      <c r="X688" s="16">
        <f t="shared" si="567"/>
        <v>0</v>
      </c>
      <c r="Y688" s="16">
        <f t="shared" si="534"/>
        <v>0</v>
      </c>
      <c r="Z688" s="19">
        <f t="shared" si="549"/>
        <v>0</v>
      </c>
      <c r="AA688" s="15">
        <f t="shared" si="568"/>
        <v>0</v>
      </c>
      <c r="AB688" s="15">
        <f t="shared" si="569"/>
        <v>0</v>
      </c>
      <c r="AC688" s="15">
        <f t="shared" si="570"/>
        <v>0</v>
      </c>
      <c r="AD688" s="15">
        <f t="shared" si="571"/>
        <v>0</v>
      </c>
      <c r="AE688" s="15">
        <f t="shared" si="572"/>
        <v>0</v>
      </c>
      <c r="AF688" s="19">
        <f t="shared" si="573"/>
        <v>0</v>
      </c>
      <c r="AG688" s="20">
        <f t="shared" si="574"/>
        <v>0</v>
      </c>
      <c r="AH688" s="20"/>
      <c r="AI688" s="16">
        <f t="shared" si="550"/>
        <v>0</v>
      </c>
      <c r="AJ688" s="16">
        <f t="shared" si="586"/>
        <v>0</v>
      </c>
      <c r="AK688" s="16">
        <f t="shared" si="575"/>
        <v>0</v>
      </c>
      <c r="AL688" s="16">
        <f t="shared" ca="1" si="576"/>
        <v>0</v>
      </c>
      <c r="AM688" s="17">
        <f ca="1">IF($F$13,OFFSET(product_specs!$I$5,MIN(10,saving_model!BD688),saving_model!$F$15),0)</f>
        <v>0</v>
      </c>
      <c r="AN688" s="16">
        <f t="shared" si="551"/>
        <v>0</v>
      </c>
      <c r="AO688" s="16">
        <f t="shared" si="585"/>
        <v>0</v>
      </c>
      <c r="AP688" s="16">
        <f t="shared" si="552"/>
        <v>0</v>
      </c>
      <c r="AQ688" s="16">
        <f t="shared" si="577"/>
        <v>0</v>
      </c>
      <c r="AR688" s="16">
        <f t="shared" si="578"/>
        <v>0</v>
      </c>
      <c r="AS688" s="15">
        <f t="shared" si="553"/>
        <v>0</v>
      </c>
      <c r="AT688" s="24">
        <f t="shared" si="554"/>
        <v>0</v>
      </c>
      <c r="AU688" s="15">
        <f t="shared" si="579"/>
        <v>0</v>
      </c>
      <c r="AV688" s="22">
        <f>return!Q672</f>
        <v>1.1731054263877105E-3</v>
      </c>
      <c r="AW688" s="7">
        <f t="shared" si="555"/>
        <v>1.7371456971445709</v>
      </c>
      <c r="AX688" s="7"/>
      <c r="AY688">
        <f t="shared" si="580"/>
        <v>0</v>
      </c>
      <c r="AZ688">
        <f t="shared" si="556"/>
        <v>0</v>
      </c>
      <c r="BA688">
        <f t="shared" si="557"/>
        <v>0</v>
      </c>
      <c r="BB688">
        <f t="shared" si="581"/>
        <v>0</v>
      </c>
      <c r="BD688">
        <f t="shared" si="558"/>
        <v>55</v>
      </c>
      <c r="BE688">
        <f t="shared" si="559"/>
        <v>5</v>
      </c>
      <c r="BF688">
        <f t="shared" si="582"/>
        <v>7.5669476513384737E-4</v>
      </c>
      <c r="BG688">
        <f>VLOOKUP(MIN(120,BH688),mortality!$B$4:$H$106,saving_model!BE688+2,FALSE)</f>
        <v>9.0426415998366896E-3</v>
      </c>
      <c r="BH688">
        <f t="shared" si="560"/>
        <v>75</v>
      </c>
      <c r="BI688" s="8">
        <f t="shared" si="583"/>
        <v>1.6821425527395739E-3</v>
      </c>
      <c r="BJ688" s="6">
        <f>VLOOKUP(saving_model!BD688,lapse!$B$4:$C$134,2,FALSE)</f>
        <v>0.02</v>
      </c>
      <c r="BL688">
        <f>discount_curve!K673</f>
        <v>0.49638088171475825</v>
      </c>
    </row>
    <row r="689" spans="1:64" x14ac:dyDescent="0.55000000000000004">
      <c r="A689">
        <f t="shared" si="584"/>
        <v>667</v>
      </c>
      <c r="B689" s="16">
        <f t="shared" ca="1" si="561"/>
        <v>0</v>
      </c>
      <c r="C689" s="16">
        <f t="shared" si="537"/>
        <v>0</v>
      </c>
      <c r="D689">
        <f t="shared" si="562"/>
        <v>0</v>
      </c>
      <c r="E689">
        <f t="shared" ca="1" si="563"/>
        <v>0</v>
      </c>
      <c r="F689" s="19">
        <f t="shared" si="564"/>
        <v>0</v>
      </c>
      <c r="G689">
        <f t="shared" si="538"/>
        <v>0</v>
      </c>
      <c r="H689">
        <f t="shared" si="539"/>
        <v>0</v>
      </c>
      <c r="I689" s="16">
        <f t="shared" si="565"/>
        <v>0</v>
      </c>
      <c r="J689" s="19">
        <f t="shared" si="566"/>
        <v>0</v>
      </c>
      <c r="K689" s="19"/>
      <c r="L689" s="16">
        <f t="shared" si="540"/>
        <v>0</v>
      </c>
      <c r="M689" s="16">
        <f t="shared" ca="1" si="541"/>
        <v>0</v>
      </c>
      <c r="N689" s="16">
        <f t="shared" si="542"/>
        <v>0</v>
      </c>
      <c r="O689" s="16">
        <f t="shared" si="535"/>
        <v>0</v>
      </c>
      <c r="P689" s="16">
        <f t="shared" si="536"/>
        <v>0</v>
      </c>
      <c r="Q689" s="16">
        <f t="shared" ca="1" si="543"/>
        <v>0</v>
      </c>
      <c r="R689">
        <f t="shared" si="544"/>
        <v>0</v>
      </c>
      <c r="S689" s="16">
        <f t="shared" si="545"/>
        <v>0</v>
      </c>
      <c r="T689" s="21">
        <f t="shared" si="546"/>
        <v>0</v>
      </c>
      <c r="U689" s="16">
        <f t="shared" ca="1" si="547"/>
        <v>0</v>
      </c>
      <c r="V689" s="21">
        <f t="shared" ca="1" si="548"/>
        <v>0</v>
      </c>
      <c r="W689" s="16"/>
      <c r="X689" s="16">
        <f t="shared" si="567"/>
        <v>0</v>
      </c>
      <c r="Y689" s="16">
        <f t="shared" si="534"/>
        <v>0</v>
      </c>
      <c r="Z689" s="19">
        <f t="shared" si="549"/>
        <v>0</v>
      </c>
      <c r="AA689" s="15">
        <f t="shared" si="568"/>
        <v>0</v>
      </c>
      <c r="AB689" s="15">
        <f t="shared" si="569"/>
        <v>0</v>
      </c>
      <c r="AC689" s="15">
        <f t="shared" si="570"/>
        <v>0</v>
      </c>
      <c r="AD689" s="15">
        <f t="shared" si="571"/>
        <v>0</v>
      </c>
      <c r="AE689" s="15">
        <f t="shared" si="572"/>
        <v>0</v>
      </c>
      <c r="AF689" s="19">
        <f t="shared" si="573"/>
        <v>0</v>
      </c>
      <c r="AG689" s="20">
        <f t="shared" si="574"/>
        <v>0</v>
      </c>
      <c r="AH689" s="20"/>
      <c r="AI689" s="16">
        <f t="shared" si="550"/>
        <v>0</v>
      </c>
      <c r="AJ689" s="16">
        <f t="shared" si="586"/>
        <v>0</v>
      </c>
      <c r="AK689" s="16">
        <f t="shared" si="575"/>
        <v>0</v>
      </c>
      <c r="AL689" s="16">
        <f t="shared" ca="1" si="576"/>
        <v>0</v>
      </c>
      <c r="AM689" s="17">
        <f ca="1">IF($F$13,OFFSET(product_specs!$I$5,MIN(10,saving_model!BD689),saving_model!$F$15),0)</f>
        <v>0</v>
      </c>
      <c r="AN689" s="16">
        <f t="shared" si="551"/>
        <v>0</v>
      </c>
      <c r="AO689" s="16">
        <f t="shared" si="585"/>
        <v>0</v>
      </c>
      <c r="AP689" s="16">
        <f t="shared" si="552"/>
        <v>0</v>
      </c>
      <c r="AQ689" s="16">
        <f t="shared" si="577"/>
        <v>0</v>
      </c>
      <c r="AR689" s="16">
        <f t="shared" si="578"/>
        <v>0</v>
      </c>
      <c r="AS689" s="15">
        <f t="shared" si="553"/>
        <v>0</v>
      </c>
      <c r="AT689" s="24">
        <f t="shared" si="554"/>
        <v>0</v>
      </c>
      <c r="AU689" s="15">
        <f t="shared" si="579"/>
        <v>0</v>
      </c>
      <c r="AV689" s="22">
        <f>return!Q673</f>
        <v>-1.9957516522189911E-3</v>
      </c>
      <c r="AW689" s="7">
        <f t="shared" si="555"/>
        <v>1.7385867257105247</v>
      </c>
      <c r="AX689" s="7"/>
      <c r="AY689">
        <f t="shared" si="580"/>
        <v>0</v>
      </c>
      <c r="AZ689">
        <f t="shared" si="556"/>
        <v>0</v>
      </c>
      <c r="BA689">
        <f t="shared" si="557"/>
        <v>0</v>
      </c>
      <c r="BB689">
        <f t="shared" si="581"/>
        <v>0</v>
      </c>
      <c r="BD689">
        <f t="shared" si="558"/>
        <v>55</v>
      </c>
      <c r="BE689">
        <f t="shared" si="559"/>
        <v>5</v>
      </c>
      <c r="BF689">
        <f t="shared" si="582"/>
        <v>7.5669476513384737E-4</v>
      </c>
      <c r="BG689">
        <f>VLOOKUP(MIN(120,BH689),mortality!$B$4:$H$106,saving_model!BE689+2,FALSE)</f>
        <v>9.0426415998366896E-3</v>
      </c>
      <c r="BH689">
        <f t="shared" si="560"/>
        <v>75</v>
      </c>
      <c r="BI689" s="8">
        <f t="shared" si="583"/>
        <v>1.6821425527395739E-3</v>
      </c>
      <c r="BJ689" s="6">
        <f>VLOOKUP(saving_model!BD689,lapse!$B$4:$C$134,2,FALSE)</f>
        <v>0.02</v>
      </c>
      <c r="BL689">
        <f>discount_curve!K674</f>
        <v>0.49585912759491912</v>
      </c>
    </row>
    <row r="690" spans="1:64" x14ac:dyDescent="0.55000000000000004">
      <c r="A690">
        <f t="shared" si="584"/>
        <v>668</v>
      </c>
      <c r="B690" s="16">
        <f t="shared" ca="1" si="561"/>
        <v>0</v>
      </c>
      <c r="C690" s="16">
        <f t="shared" si="537"/>
        <v>0</v>
      </c>
      <c r="D690">
        <f t="shared" si="562"/>
        <v>0</v>
      </c>
      <c r="E690">
        <f t="shared" ca="1" si="563"/>
        <v>0</v>
      </c>
      <c r="F690" s="19">
        <f t="shared" si="564"/>
        <v>0</v>
      </c>
      <c r="G690">
        <f t="shared" si="538"/>
        <v>0</v>
      </c>
      <c r="H690">
        <f t="shared" si="539"/>
        <v>0</v>
      </c>
      <c r="I690" s="16">
        <f t="shared" si="565"/>
        <v>0</v>
      </c>
      <c r="J690" s="19">
        <f t="shared" si="566"/>
        <v>0</v>
      </c>
      <c r="K690" s="19"/>
      <c r="L690" s="16">
        <f t="shared" si="540"/>
        <v>0</v>
      </c>
      <c r="M690" s="16">
        <f t="shared" ca="1" si="541"/>
        <v>0</v>
      </c>
      <c r="N690" s="16">
        <f t="shared" si="542"/>
        <v>0</v>
      </c>
      <c r="O690" s="16">
        <f t="shared" si="535"/>
        <v>0</v>
      </c>
      <c r="P690" s="16">
        <f t="shared" si="536"/>
        <v>0</v>
      </c>
      <c r="Q690" s="16">
        <f t="shared" ca="1" si="543"/>
        <v>0</v>
      </c>
      <c r="R690">
        <f t="shared" si="544"/>
        <v>0</v>
      </c>
      <c r="S690" s="16">
        <f t="shared" si="545"/>
        <v>0</v>
      </c>
      <c r="T690" s="21">
        <f t="shared" si="546"/>
        <v>0</v>
      </c>
      <c r="U690" s="16">
        <f t="shared" ca="1" si="547"/>
        <v>0</v>
      </c>
      <c r="V690" s="21">
        <f t="shared" ca="1" si="548"/>
        <v>0</v>
      </c>
      <c r="W690" s="16"/>
      <c r="X690" s="16">
        <f t="shared" si="567"/>
        <v>0</v>
      </c>
      <c r="Y690" s="16">
        <f t="shared" si="534"/>
        <v>0</v>
      </c>
      <c r="Z690" s="19">
        <f t="shared" si="549"/>
        <v>0</v>
      </c>
      <c r="AA690" s="15">
        <f t="shared" si="568"/>
        <v>0</v>
      </c>
      <c r="AB690" s="15">
        <f t="shared" si="569"/>
        <v>0</v>
      </c>
      <c r="AC690" s="15">
        <f t="shared" si="570"/>
        <v>0</v>
      </c>
      <c r="AD690" s="15">
        <f t="shared" si="571"/>
        <v>0</v>
      </c>
      <c r="AE690" s="15">
        <f t="shared" si="572"/>
        <v>0</v>
      </c>
      <c r="AF690" s="19">
        <f t="shared" si="573"/>
        <v>0</v>
      </c>
      <c r="AG690" s="20">
        <f t="shared" si="574"/>
        <v>0</v>
      </c>
      <c r="AH690" s="20"/>
      <c r="AI690" s="16">
        <f t="shared" si="550"/>
        <v>0</v>
      </c>
      <c r="AJ690" s="16">
        <f t="shared" si="586"/>
        <v>0</v>
      </c>
      <c r="AK690" s="16">
        <f t="shared" si="575"/>
        <v>0</v>
      </c>
      <c r="AL690" s="16">
        <f t="shared" ca="1" si="576"/>
        <v>0</v>
      </c>
      <c r="AM690" s="17">
        <f ca="1">IF($F$13,OFFSET(product_specs!$I$5,MIN(10,saving_model!BD690),saving_model!$F$15),0)</f>
        <v>0</v>
      </c>
      <c r="AN690" s="16">
        <f t="shared" si="551"/>
        <v>0</v>
      </c>
      <c r="AO690" s="16">
        <f t="shared" si="585"/>
        <v>0</v>
      </c>
      <c r="AP690" s="16">
        <f t="shared" si="552"/>
        <v>0</v>
      </c>
      <c r="AQ690" s="16">
        <f t="shared" si="577"/>
        <v>0</v>
      </c>
      <c r="AR690" s="16">
        <f t="shared" si="578"/>
        <v>0</v>
      </c>
      <c r="AS690" s="15">
        <f t="shared" si="553"/>
        <v>0</v>
      </c>
      <c r="AT690" s="24">
        <f t="shared" si="554"/>
        <v>0</v>
      </c>
      <c r="AU690" s="15">
        <f t="shared" si="579"/>
        <v>0</v>
      </c>
      <c r="AV690" s="22">
        <f>return!Q674</f>
        <v>1.5749351056796979E-2</v>
      </c>
      <c r="AW690" s="7">
        <f t="shared" si="555"/>
        <v>1.740028949664598</v>
      </c>
      <c r="AX690" s="7"/>
      <c r="AY690">
        <f t="shared" si="580"/>
        <v>0</v>
      </c>
      <c r="AZ690">
        <f t="shared" si="556"/>
        <v>0</v>
      </c>
      <c r="BA690">
        <f t="shared" si="557"/>
        <v>0</v>
      </c>
      <c r="BB690">
        <f t="shared" si="581"/>
        <v>0</v>
      </c>
      <c r="BD690">
        <f t="shared" si="558"/>
        <v>55</v>
      </c>
      <c r="BE690">
        <f t="shared" si="559"/>
        <v>5</v>
      </c>
      <c r="BF690">
        <f t="shared" si="582"/>
        <v>7.5669476513384737E-4</v>
      </c>
      <c r="BG690">
        <f>VLOOKUP(MIN(120,BH690),mortality!$B$4:$H$106,saving_model!BE690+2,FALSE)</f>
        <v>9.0426415998366896E-3</v>
      </c>
      <c r="BH690">
        <f t="shared" si="560"/>
        <v>75</v>
      </c>
      <c r="BI690" s="8">
        <f t="shared" si="583"/>
        <v>1.6821425527395739E-3</v>
      </c>
      <c r="BJ690" s="6">
        <f>VLOOKUP(saving_model!BD690,lapse!$B$4:$C$134,2,FALSE)</f>
        <v>0.02</v>
      </c>
      <c r="BL690">
        <f>discount_curve!K675</f>
        <v>0.49533792189942827</v>
      </c>
    </row>
    <row r="691" spans="1:64" x14ac:dyDescent="0.55000000000000004">
      <c r="A691">
        <f t="shared" si="584"/>
        <v>669</v>
      </c>
      <c r="B691" s="16">
        <f t="shared" ca="1" si="561"/>
        <v>0</v>
      </c>
      <c r="C691" s="16">
        <f t="shared" si="537"/>
        <v>0</v>
      </c>
      <c r="D691">
        <f t="shared" si="562"/>
        <v>0</v>
      </c>
      <c r="E691">
        <f t="shared" ca="1" si="563"/>
        <v>0</v>
      </c>
      <c r="F691" s="19">
        <f t="shared" si="564"/>
        <v>0</v>
      </c>
      <c r="G691">
        <f t="shared" si="538"/>
        <v>0</v>
      </c>
      <c r="H691">
        <f t="shared" si="539"/>
        <v>0</v>
      </c>
      <c r="I691" s="16">
        <f t="shared" si="565"/>
        <v>0</v>
      </c>
      <c r="J691" s="19">
        <f t="shared" si="566"/>
        <v>0</v>
      </c>
      <c r="K691" s="19"/>
      <c r="L691" s="16">
        <f t="shared" si="540"/>
        <v>0</v>
      </c>
      <c r="M691" s="16">
        <f t="shared" ca="1" si="541"/>
        <v>0</v>
      </c>
      <c r="N691" s="16">
        <f t="shared" si="542"/>
        <v>0</v>
      </c>
      <c r="O691" s="16">
        <f t="shared" si="535"/>
        <v>0</v>
      </c>
      <c r="P691" s="16">
        <f t="shared" si="536"/>
        <v>0</v>
      </c>
      <c r="Q691" s="16">
        <f t="shared" ca="1" si="543"/>
        <v>0</v>
      </c>
      <c r="R691">
        <f t="shared" si="544"/>
        <v>0</v>
      </c>
      <c r="S691" s="16">
        <f t="shared" si="545"/>
        <v>0</v>
      </c>
      <c r="T691" s="21">
        <f t="shared" si="546"/>
        <v>0</v>
      </c>
      <c r="U691" s="16">
        <f t="shared" ca="1" si="547"/>
        <v>0</v>
      </c>
      <c r="V691" s="21">
        <f t="shared" ca="1" si="548"/>
        <v>0</v>
      </c>
      <c r="W691" s="16"/>
      <c r="X691" s="16">
        <f t="shared" si="567"/>
        <v>0</v>
      </c>
      <c r="Y691" s="16">
        <f t="shared" si="534"/>
        <v>0</v>
      </c>
      <c r="Z691" s="19">
        <f t="shared" si="549"/>
        <v>0</v>
      </c>
      <c r="AA691" s="15">
        <f t="shared" si="568"/>
        <v>0</v>
      </c>
      <c r="AB691" s="15">
        <f t="shared" si="569"/>
        <v>0</v>
      </c>
      <c r="AC691" s="15">
        <f t="shared" si="570"/>
        <v>0</v>
      </c>
      <c r="AD691" s="15">
        <f t="shared" si="571"/>
        <v>0</v>
      </c>
      <c r="AE691" s="15">
        <f t="shared" si="572"/>
        <v>0</v>
      </c>
      <c r="AF691" s="19">
        <f t="shared" si="573"/>
        <v>0</v>
      </c>
      <c r="AG691" s="20">
        <f t="shared" si="574"/>
        <v>0</v>
      </c>
      <c r="AH691" s="20"/>
      <c r="AI691" s="16">
        <f t="shared" si="550"/>
        <v>0</v>
      </c>
      <c r="AJ691" s="16">
        <f t="shared" si="586"/>
        <v>0</v>
      </c>
      <c r="AK691" s="16">
        <f t="shared" si="575"/>
        <v>0</v>
      </c>
      <c r="AL691" s="16">
        <f t="shared" ca="1" si="576"/>
        <v>0</v>
      </c>
      <c r="AM691" s="17">
        <f ca="1">IF($F$13,OFFSET(product_specs!$I$5,MIN(10,saving_model!BD691),saving_model!$F$15),0)</f>
        <v>0</v>
      </c>
      <c r="AN691" s="16">
        <f t="shared" si="551"/>
        <v>0</v>
      </c>
      <c r="AO691" s="16">
        <f t="shared" si="585"/>
        <v>0</v>
      </c>
      <c r="AP691" s="16">
        <f t="shared" si="552"/>
        <v>0</v>
      </c>
      <c r="AQ691" s="16">
        <f t="shared" si="577"/>
        <v>0</v>
      </c>
      <c r="AR691" s="16">
        <f t="shared" si="578"/>
        <v>0</v>
      </c>
      <c r="AS691" s="15">
        <f t="shared" si="553"/>
        <v>0</v>
      </c>
      <c r="AT691" s="24">
        <f t="shared" si="554"/>
        <v>0</v>
      </c>
      <c r="AU691" s="15">
        <f t="shared" si="579"/>
        <v>0</v>
      </c>
      <c r="AV691" s="22">
        <f>return!Q675</f>
        <v>-1.3096849806086941E-2</v>
      </c>
      <c r="AW691" s="7">
        <f t="shared" si="555"/>
        <v>1.7414723699984105</v>
      </c>
      <c r="AX691" s="7"/>
      <c r="AY691">
        <f t="shared" si="580"/>
        <v>0</v>
      </c>
      <c r="AZ691">
        <f t="shared" si="556"/>
        <v>0</v>
      </c>
      <c r="BA691">
        <f t="shared" si="557"/>
        <v>0</v>
      </c>
      <c r="BB691">
        <f t="shared" si="581"/>
        <v>0</v>
      </c>
      <c r="BD691">
        <f t="shared" si="558"/>
        <v>55</v>
      </c>
      <c r="BE691">
        <f t="shared" si="559"/>
        <v>5</v>
      </c>
      <c r="BF691">
        <f t="shared" si="582"/>
        <v>7.5669476513384737E-4</v>
      </c>
      <c r="BG691">
        <f>VLOOKUP(MIN(120,BH691),mortality!$B$4:$H$106,saving_model!BE691+2,FALSE)</f>
        <v>9.0426415998366896E-3</v>
      </c>
      <c r="BH691">
        <f t="shared" si="560"/>
        <v>75</v>
      </c>
      <c r="BI691" s="8">
        <f t="shared" si="583"/>
        <v>1.6821425527395739E-3</v>
      </c>
      <c r="BJ691" s="6">
        <f>VLOOKUP(saving_model!BD691,lapse!$B$4:$C$134,2,FALSE)</f>
        <v>0.02</v>
      </c>
      <c r="BL691">
        <f>discount_curve!K676</f>
        <v>0.49481726405182791</v>
      </c>
    </row>
    <row r="692" spans="1:64" x14ac:dyDescent="0.55000000000000004">
      <c r="A692">
        <f t="shared" si="584"/>
        <v>670</v>
      </c>
      <c r="B692" s="16">
        <f t="shared" ca="1" si="561"/>
        <v>0</v>
      </c>
      <c r="C692" s="16">
        <f t="shared" si="537"/>
        <v>0</v>
      </c>
      <c r="D692">
        <f t="shared" si="562"/>
        <v>0</v>
      </c>
      <c r="E692">
        <f t="shared" ca="1" si="563"/>
        <v>0</v>
      </c>
      <c r="F692" s="19">
        <f t="shared" si="564"/>
        <v>0</v>
      </c>
      <c r="G692">
        <f t="shared" si="538"/>
        <v>0</v>
      </c>
      <c r="H692">
        <f t="shared" si="539"/>
        <v>0</v>
      </c>
      <c r="I692" s="16">
        <f t="shared" si="565"/>
        <v>0</v>
      </c>
      <c r="J692" s="19">
        <f t="shared" si="566"/>
        <v>0</v>
      </c>
      <c r="K692" s="19"/>
      <c r="L692" s="16">
        <f t="shared" si="540"/>
        <v>0</v>
      </c>
      <c r="M692" s="16">
        <f t="shared" ca="1" si="541"/>
        <v>0</v>
      </c>
      <c r="N692" s="16">
        <f t="shared" si="542"/>
        <v>0</v>
      </c>
      <c r="O692" s="16">
        <f t="shared" si="535"/>
        <v>0</v>
      </c>
      <c r="P692" s="16">
        <f t="shared" si="536"/>
        <v>0</v>
      </c>
      <c r="Q692" s="16">
        <f t="shared" ca="1" si="543"/>
        <v>0</v>
      </c>
      <c r="R692">
        <f t="shared" si="544"/>
        <v>0</v>
      </c>
      <c r="S692" s="16">
        <f t="shared" si="545"/>
        <v>0</v>
      </c>
      <c r="T692" s="21">
        <f t="shared" si="546"/>
        <v>0</v>
      </c>
      <c r="U692" s="16">
        <f t="shared" ca="1" si="547"/>
        <v>0</v>
      </c>
      <c r="V692" s="21">
        <f t="shared" ca="1" si="548"/>
        <v>0</v>
      </c>
      <c r="W692" s="16"/>
      <c r="X692" s="16">
        <f t="shared" si="567"/>
        <v>0</v>
      </c>
      <c r="Y692" s="16">
        <f t="shared" si="534"/>
        <v>0</v>
      </c>
      <c r="Z692" s="19">
        <f t="shared" si="549"/>
        <v>0</v>
      </c>
      <c r="AA692" s="15">
        <f t="shared" si="568"/>
        <v>0</v>
      </c>
      <c r="AB692" s="15">
        <f t="shared" si="569"/>
        <v>0</v>
      </c>
      <c r="AC692" s="15">
        <f t="shared" si="570"/>
        <v>0</v>
      </c>
      <c r="AD692" s="15">
        <f t="shared" si="571"/>
        <v>0</v>
      </c>
      <c r="AE692" s="15">
        <f t="shared" si="572"/>
        <v>0</v>
      </c>
      <c r="AF692" s="19">
        <f t="shared" si="573"/>
        <v>0</v>
      </c>
      <c r="AG692" s="20">
        <f t="shared" si="574"/>
        <v>0</v>
      </c>
      <c r="AH692" s="20"/>
      <c r="AI692" s="16">
        <f t="shared" si="550"/>
        <v>0</v>
      </c>
      <c r="AJ692" s="16">
        <f t="shared" si="586"/>
        <v>0</v>
      </c>
      <c r="AK692" s="16">
        <f t="shared" si="575"/>
        <v>0</v>
      </c>
      <c r="AL692" s="16">
        <f t="shared" ca="1" si="576"/>
        <v>0</v>
      </c>
      <c r="AM692" s="17">
        <f ca="1">IF($F$13,OFFSET(product_specs!$I$5,MIN(10,saving_model!BD692),saving_model!$F$15),0)</f>
        <v>0</v>
      </c>
      <c r="AN692" s="16">
        <f t="shared" si="551"/>
        <v>0</v>
      </c>
      <c r="AO692" s="16">
        <f t="shared" si="585"/>
        <v>0</v>
      </c>
      <c r="AP692" s="16">
        <f t="shared" si="552"/>
        <v>0</v>
      </c>
      <c r="AQ692" s="16">
        <f t="shared" si="577"/>
        <v>0</v>
      </c>
      <c r="AR692" s="16">
        <f t="shared" si="578"/>
        <v>0</v>
      </c>
      <c r="AS692" s="15">
        <f t="shared" si="553"/>
        <v>0</v>
      </c>
      <c r="AT692" s="24">
        <f t="shared" si="554"/>
        <v>0</v>
      </c>
      <c r="AU692" s="15">
        <f t="shared" si="579"/>
        <v>0</v>
      </c>
      <c r="AV692" s="22">
        <f>return!Q676</f>
        <v>-1.4210118074040601E-3</v>
      </c>
      <c r="AW692" s="7">
        <f t="shared" si="555"/>
        <v>1.7429169877044048</v>
      </c>
      <c r="AX692" s="7"/>
      <c r="AY692">
        <f t="shared" si="580"/>
        <v>0</v>
      </c>
      <c r="AZ692">
        <f t="shared" si="556"/>
        <v>0</v>
      </c>
      <c r="BA692">
        <f t="shared" si="557"/>
        <v>0</v>
      </c>
      <c r="BB692">
        <f t="shared" si="581"/>
        <v>0</v>
      </c>
      <c r="BD692">
        <f t="shared" si="558"/>
        <v>55</v>
      </c>
      <c r="BE692">
        <f t="shared" si="559"/>
        <v>5</v>
      </c>
      <c r="BF692">
        <f t="shared" si="582"/>
        <v>7.5669476513384737E-4</v>
      </c>
      <c r="BG692">
        <f>VLOOKUP(MIN(120,BH692),mortality!$B$4:$H$106,saving_model!BE692+2,FALSE)</f>
        <v>9.0426415998366896E-3</v>
      </c>
      <c r="BH692">
        <f t="shared" si="560"/>
        <v>75</v>
      </c>
      <c r="BI692" s="8">
        <f t="shared" si="583"/>
        <v>1.6821425527395739E-3</v>
      </c>
      <c r="BJ692" s="6">
        <f>VLOOKUP(saving_model!BD692,lapse!$B$4:$C$134,2,FALSE)</f>
        <v>0.02</v>
      </c>
      <c r="BL692">
        <f>discount_curve!K677</f>
        <v>0.49429715347626607</v>
      </c>
    </row>
    <row r="693" spans="1:64" x14ac:dyDescent="0.55000000000000004">
      <c r="A693">
        <f t="shared" si="584"/>
        <v>671</v>
      </c>
      <c r="B693" s="16">
        <f t="shared" ca="1" si="561"/>
        <v>0</v>
      </c>
      <c r="C693" s="16">
        <f t="shared" si="537"/>
        <v>0</v>
      </c>
      <c r="D693">
        <f t="shared" si="562"/>
        <v>0</v>
      </c>
      <c r="E693">
        <f t="shared" ca="1" si="563"/>
        <v>0</v>
      </c>
      <c r="F693" s="19">
        <f t="shared" si="564"/>
        <v>0</v>
      </c>
      <c r="G693">
        <f t="shared" si="538"/>
        <v>0</v>
      </c>
      <c r="H693">
        <f t="shared" si="539"/>
        <v>0</v>
      </c>
      <c r="I693" s="16">
        <f t="shared" si="565"/>
        <v>0</v>
      </c>
      <c r="J693" s="19">
        <f t="shared" si="566"/>
        <v>0</v>
      </c>
      <c r="K693" s="19"/>
      <c r="L693" s="16">
        <f t="shared" si="540"/>
        <v>0</v>
      </c>
      <c r="M693" s="16">
        <f t="shared" ca="1" si="541"/>
        <v>0</v>
      </c>
      <c r="N693" s="16">
        <f t="shared" si="542"/>
        <v>0</v>
      </c>
      <c r="O693" s="16">
        <f t="shared" si="535"/>
        <v>0</v>
      </c>
      <c r="P693" s="16">
        <f t="shared" si="536"/>
        <v>0</v>
      </c>
      <c r="Q693" s="16">
        <f t="shared" ca="1" si="543"/>
        <v>0</v>
      </c>
      <c r="R693">
        <f t="shared" si="544"/>
        <v>0</v>
      </c>
      <c r="S693" s="16">
        <f t="shared" si="545"/>
        <v>0</v>
      </c>
      <c r="T693" s="21">
        <f t="shared" si="546"/>
        <v>0</v>
      </c>
      <c r="U693" s="16">
        <f t="shared" ca="1" si="547"/>
        <v>0</v>
      </c>
      <c r="V693" s="21">
        <f t="shared" ca="1" si="548"/>
        <v>0</v>
      </c>
      <c r="W693" s="16"/>
      <c r="X693" s="16">
        <f t="shared" si="567"/>
        <v>0</v>
      </c>
      <c r="Y693" s="16">
        <f t="shared" si="534"/>
        <v>0</v>
      </c>
      <c r="Z693" s="19">
        <f t="shared" si="549"/>
        <v>0</v>
      </c>
      <c r="AA693" s="15">
        <f t="shared" si="568"/>
        <v>0</v>
      </c>
      <c r="AB693" s="15">
        <f t="shared" si="569"/>
        <v>0</v>
      </c>
      <c r="AC693" s="15">
        <f t="shared" si="570"/>
        <v>0</v>
      </c>
      <c r="AD693" s="15">
        <f t="shared" si="571"/>
        <v>0</v>
      </c>
      <c r="AE693" s="15">
        <f t="shared" si="572"/>
        <v>0</v>
      </c>
      <c r="AF693" s="19">
        <f t="shared" si="573"/>
        <v>0</v>
      </c>
      <c r="AG693" s="20">
        <f t="shared" si="574"/>
        <v>0</v>
      </c>
      <c r="AH693" s="20"/>
      <c r="AI693" s="16">
        <f t="shared" si="550"/>
        <v>0</v>
      </c>
      <c r="AJ693" s="16">
        <f t="shared" si="586"/>
        <v>0</v>
      </c>
      <c r="AK693" s="16">
        <f t="shared" si="575"/>
        <v>0</v>
      </c>
      <c r="AL693" s="16">
        <f t="shared" ca="1" si="576"/>
        <v>0</v>
      </c>
      <c r="AM693" s="17">
        <f ca="1">IF($F$13,OFFSET(product_specs!$I$5,MIN(10,saving_model!BD693),saving_model!$F$15),0)</f>
        <v>0</v>
      </c>
      <c r="AN693" s="16">
        <f t="shared" si="551"/>
        <v>0</v>
      </c>
      <c r="AO693" s="16">
        <f t="shared" si="585"/>
        <v>0</v>
      </c>
      <c r="AP693" s="16">
        <f t="shared" si="552"/>
        <v>0</v>
      </c>
      <c r="AQ693" s="16">
        <f t="shared" si="577"/>
        <v>0</v>
      </c>
      <c r="AR693" s="16">
        <f t="shared" si="578"/>
        <v>0</v>
      </c>
      <c r="AS693" s="15">
        <f t="shared" si="553"/>
        <v>0</v>
      </c>
      <c r="AT693" s="24">
        <f t="shared" si="554"/>
        <v>0</v>
      </c>
      <c r="AU693" s="15">
        <f t="shared" si="579"/>
        <v>0</v>
      </c>
      <c r="AV693" s="22">
        <f>return!Q677</f>
        <v>1.289828523857528E-2</v>
      </c>
      <c r="AW693" s="7">
        <f t="shared" si="555"/>
        <v>1.744362803775847</v>
      </c>
      <c r="AX693" s="7"/>
      <c r="AY693">
        <f t="shared" si="580"/>
        <v>0</v>
      </c>
      <c r="AZ693">
        <f t="shared" si="556"/>
        <v>0</v>
      </c>
      <c r="BA693">
        <f t="shared" si="557"/>
        <v>0</v>
      </c>
      <c r="BB693">
        <f t="shared" si="581"/>
        <v>0</v>
      </c>
      <c r="BD693">
        <f t="shared" si="558"/>
        <v>55</v>
      </c>
      <c r="BE693">
        <f t="shared" si="559"/>
        <v>5</v>
      </c>
      <c r="BF693">
        <f t="shared" si="582"/>
        <v>7.5669476513384737E-4</v>
      </c>
      <c r="BG693">
        <f>VLOOKUP(MIN(120,BH693),mortality!$B$4:$H$106,saving_model!BE693+2,FALSE)</f>
        <v>9.0426415998366896E-3</v>
      </c>
      <c r="BH693">
        <f t="shared" si="560"/>
        <v>75</v>
      </c>
      <c r="BI693" s="8">
        <f t="shared" si="583"/>
        <v>1.6821425527395739E-3</v>
      </c>
      <c r="BJ693" s="6">
        <f>VLOOKUP(saving_model!BD693,lapse!$B$4:$C$134,2,FALSE)</f>
        <v>0.02</v>
      </c>
      <c r="BL693">
        <f>discount_curve!K678</f>
        <v>0.4937775895974959</v>
      </c>
    </row>
    <row r="694" spans="1:64" x14ac:dyDescent="0.55000000000000004">
      <c r="A694">
        <f t="shared" si="584"/>
        <v>672</v>
      </c>
      <c r="B694" s="16">
        <f t="shared" ca="1" si="561"/>
        <v>0</v>
      </c>
      <c r="C694" s="16">
        <f t="shared" si="537"/>
        <v>0</v>
      </c>
      <c r="D694">
        <f t="shared" si="562"/>
        <v>0</v>
      </c>
      <c r="E694">
        <f t="shared" ca="1" si="563"/>
        <v>0</v>
      </c>
      <c r="F694" s="19">
        <f t="shared" si="564"/>
        <v>0</v>
      </c>
      <c r="G694">
        <f t="shared" si="538"/>
        <v>0</v>
      </c>
      <c r="H694">
        <f t="shared" si="539"/>
        <v>0</v>
      </c>
      <c r="I694" s="16">
        <f t="shared" si="565"/>
        <v>0</v>
      </c>
      <c r="J694" s="19">
        <f t="shared" si="566"/>
        <v>0</v>
      </c>
      <c r="K694" s="19"/>
      <c r="L694" s="16">
        <f t="shared" si="540"/>
        <v>0</v>
      </c>
      <c r="M694" s="16">
        <f t="shared" ca="1" si="541"/>
        <v>0</v>
      </c>
      <c r="N694" s="16">
        <f t="shared" si="542"/>
        <v>0</v>
      </c>
      <c r="O694" s="16">
        <f t="shared" si="535"/>
        <v>0</v>
      </c>
      <c r="P694" s="16">
        <f t="shared" si="536"/>
        <v>0</v>
      </c>
      <c r="Q694" s="16">
        <f t="shared" ca="1" si="543"/>
        <v>0</v>
      </c>
      <c r="R694">
        <f t="shared" si="544"/>
        <v>0</v>
      </c>
      <c r="S694" s="16">
        <f t="shared" si="545"/>
        <v>0</v>
      </c>
      <c r="T694" s="21">
        <f t="shared" si="546"/>
        <v>0</v>
      </c>
      <c r="U694" s="16">
        <f t="shared" ca="1" si="547"/>
        <v>0</v>
      </c>
      <c r="V694" s="21">
        <f t="shared" ca="1" si="548"/>
        <v>0</v>
      </c>
      <c r="W694" s="16"/>
      <c r="X694" s="16">
        <f t="shared" si="567"/>
        <v>0</v>
      </c>
      <c r="Y694" s="16">
        <f t="shared" si="534"/>
        <v>0</v>
      </c>
      <c r="Z694" s="19">
        <f t="shared" si="549"/>
        <v>0</v>
      </c>
      <c r="AA694" s="15">
        <f t="shared" si="568"/>
        <v>0</v>
      </c>
      <c r="AB694" s="15">
        <f t="shared" si="569"/>
        <v>0</v>
      </c>
      <c r="AC694" s="15">
        <f t="shared" si="570"/>
        <v>0</v>
      </c>
      <c r="AD694" s="15">
        <f t="shared" si="571"/>
        <v>0</v>
      </c>
      <c r="AE694" s="15">
        <f t="shared" si="572"/>
        <v>0</v>
      </c>
      <c r="AF694" s="19">
        <f t="shared" si="573"/>
        <v>0</v>
      </c>
      <c r="AG694" s="20">
        <f t="shared" si="574"/>
        <v>0</v>
      </c>
      <c r="AH694" s="20"/>
      <c r="AI694" s="16">
        <f t="shared" si="550"/>
        <v>0</v>
      </c>
      <c r="AJ694" s="16">
        <f t="shared" si="586"/>
        <v>0</v>
      </c>
      <c r="AK694" s="16">
        <f t="shared" si="575"/>
        <v>0</v>
      </c>
      <c r="AL694" s="16">
        <f t="shared" ca="1" si="576"/>
        <v>0</v>
      </c>
      <c r="AM694" s="17">
        <f ca="1">IF($F$13,OFFSET(product_specs!$I$5,MIN(10,saving_model!BD694),saving_model!$F$15),0)</f>
        <v>0</v>
      </c>
      <c r="AN694" s="16">
        <f t="shared" si="551"/>
        <v>0</v>
      </c>
      <c r="AO694" s="16">
        <f t="shared" si="585"/>
        <v>0</v>
      </c>
      <c r="AP694" s="16">
        <f t="shared" si="552"/>
        <v>0</v>
      </c>
      <c r="AQ694" s="16">
        <f t="shared" si="577"/>
        <v>0</v>
      </c>
      <c r="AR694" s="16">
        <f t="shared" si="578"/>
        <v>0</v>
      </c>
      <c r="AS694" s="15">
        <f t="shared" si="553"/>
        <v>0</v>
      </c>
      <c r="AT694" s="24">
        <f t="shared" si="554"/>
        <v>0</v>
      </c>
      <c r="AU694" s="15">
        <f t="shared" si="579"/>
        <v>0</v>
      </c>
      <c r="AV694" s="22">
        <f>return!Q678</f>
        <v>2.8369543240003514E-2</v>
      </c>
      <c r="AW694" s="7">
        <f t="shared" si="555"/>
        <v>1.7458098192068268</v>
      </c>
      <c r="AX694" s="7"/>
      <c r="AY694">
        <f t="shared" si="580"/>
        <v>0</v>
      </c>
      <c r="AZ694">
        <f t="shared" si="556"/>
        <v>0</v>
      </c>
      <c r="BA694">
        <f t="shared" si="557"/>
        <v>0</v>
      </c>
      <c r="BB694">
        <f t="shared" si="581"/>
        <v>0</v>
      </c>
      <c r="BD694">
        <f t="shared" si="558"/>
        <v>56</v>
      </c>
      <c r="BE694">
        <f t="shared" si="559"/>
        <v>5</v>
      </c>
      <c r="BF694">
        <f t="shared" si="582"/>
        <v>8.3547299639996631E-4</v>
      </c>
      <c r="BG694">
        <f>VLOOKUP(MIN(120,BH694),mortality!$B$4:$H$106,saving_model!BE694+2,FALSE)</f>
        <v>9.97973501552968E-3</v>
      </c>
      <c r="BH694">
        <f t="shared" si="560"/>
        <v>76</v>
      </c>
      <c r="BI694" s="8">
        <f t="shared" si="583"/>
        <v>1.6821425527395739E-3</v>
      </c>
      <c r="BJ694" s="6">
        <f>VLOOKUP(saving_model!BD694,lapse!$B$4:$C$134,2,FALSE)</f>
        <v>0.02</v>
      </c>
      <c r="BL694">
        <f>discount_curve!K679</f>
        <v>0.48487632254617102</v>
      </c>
    </row>
    <row r="695" spans="1:64" x14ac:dyDescent="0.55000000000000004">
      <c r="A695">
        <f t="shared" si="584"/>
        <v>673</v>
      </c>
      <c r="B695" s="16">
        <f t="shared" ca="1" si="561"/>
        <v>0</v>
      </c>
      <c r="C695" s="16">
        <f t="shared" si="537"/>
        <v>0</v>
      </c>
      <c r="D695">
        <f t="shared" si="562"/>
        <v>0</v>
      </c>
      <c r="E695">
        <f t="shared" ca="1" si="563"/>
        <v>0</v>
      </c>
      <c r="F695" s="19">
        <f t="shared" si="564"/>
        <v>0</v>
      </c>
      <c r="G695">
        <f t="shared" si="538"/>
        <v>0</v>
      </c>
      <c r="H695">
        <f t="shared" si="539"/>
        <v>0</v>
      </c>
      <c r="I695" s="16">
        <f t="shared" si="565"/>
        <v>0</v>
      </c>
      <c r="J695" s="19">
        <f t="shared" si="566"/>
        <v>0</v>
      </c>
      <c r="K695" s="19"/>
      <c r="L695" s="16">
        <f t="shared" si="540"/>
        <v>0</v>
      </c>
      <c r="M695" s="16">
        <f t="shared" ca="1" si="541"/>
        <v>0</v>
      </c>
      <c r="N695" s="16">
        <f t="shared" si="542"/>
        <v>0</v>
      </c>
      <c r="O695" s="16">
        <f t="shared" si="535"/>
        <v>0</v>
      </c>
      <c r="P695" s="16">
        <f t="shared" si="536"/>
        <v>0</v>
      </c>
      <c r="Q695" s="16">
        <f t="shared" ca="1" si="543"/>
        <v>0</v>
      </c>
      <c r="R695">
        <f t="shared" si="544"/>
        <v>0</v>
      </c>
      <c r="S695" s="16">
        <f t="shared" si="545"/>
        <v>0</v>
      </c>
      <c r="T695" s="21">
        <f t="shared" si="546"/>
        <v>0</v>
      </c>
      <c r="U695" s="16">
        <f t="shared" ca="1" si="547"/>
        <v>0</v>
      </c>
      <c r="V695" s="21">
        <f t="shared" ca="1" si="548"/>
        <v>0</v>
      </c>
      <c r="W695" s="16"/>
      <c r="X695" s="16">
        <f t="shared" si="567"/>
        <v>0</v>
      </c>
      <c r="Y695" s="16">
        <f t="shared" si="534"/>
        <v>0</v>
      </c>
      <c r="Z695" s="19">
        <f t="shared" si="549"/>
        <v>0</v>
      </c>
      <c r="AA695" s="15">
        <f t="shared" si="568"/>
        <v>0</v>
      </c>
      <c r="AB695" s="15">
        <f t="shared" si="569"/>
        <v>0</v>
      </c>
      <c r="AC695" s="15">
        <f t="shared" si="570"/>
        <v>0</v>
      </c>
      <c r="AD695" s="15">
        <f t="shared" si="571"/>
        <v>0</v>
      </c>
      <c r="AE695" s="15">
        <f t="shared" si="572"/>
        <v>0</v>
      </c>
      <c r="AF695" s="19">
        <f t="shared" si="573"/>
        <v>0</v>
      </c>
      <c r="AG695" s="20">
        <f t="shared" si="574"/>
        <v>0</v>
      </c>
      <c r="AH695" s="20"/>
      <c r="AI695" s="16">
        <f t="shared" si="550"/>
        <v>0</v>
      </c>
      <c r="AJ695" s="16">
        <f t="shared" si="586"/>
        <v>0</v>
      </c>
      <c r="AK695" s="16">
        <f t="shared" si="575"/>
        <v>0</v>
      </c>
      <c r="AL695" s="16">
        <f t="shared" ca="1" si="576"/>
        <v>0</v>
      </c>
      <c r="AM695" s="17">
        <f ca="1">IF($F$13,OFFSET(product_specs!$I$5,MIN(10,saving_model!BD695),saving_model!$F$15),0)</f>
        <v>0</v>
      </c>
      <c r="AN695" s="16">
        <f t="shared" si="551"/>
        <v>0</v>
      </c>
      <c r="AO695" s="16">
        <f t="shared" si="585"/>
        <v>0</v>
      </c>
      <c r="AP695" s="16">
        <f t="shared" si="552"/>
        <v>0</v>
      </c>
      <c r="AQ695" s="16">
        <f t="shared" si="577"/>
        <v>0</v>
      </c>
      <c r="AR695" s="16">
        <f t="shared" si="578"/>
        <v>0</v>
      </c>
      <c r="AS695" s="15">
        <f t="shared" si="553"/>
        <v>0</v>
      </c>
      <c r="AT695" s="24">
        <f t="shared" si="554"/>
        <v>0</v>
      </c>
      <c r="AU695" s="15">
        <f t="shared" si="579"/>
        <v>0</v>
      </c>
      <c r="AV695" s="22">
        <f>return!Q679</f>
        <v>3.9539158601353819E-3</v>
      </c>
      <c r="AW695" s="7">
        <f t="shared" si="555"/>
        <v>1.7472580349922586</v>
      </c>
      <c r="AX695" s="7"/>
      <c r="AY695">
        <f t="shared" si="580"/>
        <v>0</v>
      </c>
      <c r="AZ695">
        <f t="shared" si="556"/>
        <v>0</v>
      </c>
      <c r="BA695">
        <f t="shared" si="557"/>
        <v>0</v>
      </c>
      <c r="BB695">
        <f t="shared" si="581"/>
        <v>0</v>
      </c>
      <c r="BD695">
        <f t="shared" si="558"/>
        <v>56</v>
      </c>
      <c r="BE695">
        <f t="shared" si="559"/>
        <v>5</v>
      </c>
      <c r="BF695">
        <f t="shared" si="582"/>
        <v>8.3547299639996631E-4</v>
      </c>
      <c r="BG695">
        <f>VLOOKUP(MIN(120,BH695),mortality!$B$4:$H$106,saving_model!BE695+2,FALSE)</f>
        <v>9.97973501552968E-3</v>
      </c>
      <c r="BH695">
        <f t="shared" si="560"/>
        <v>76</v>
      </c>
      <c r="BI695" s="8">
        <f t="shared" si="583"/>
        <v>1.6821425527395739E-3</v>
      </c>
      <c r="BJ695" s="6">
        <f>VLOOKUP(saving_model!BD695,lapse!$B$4:$C$134,2,FALSE)</f>
        <v>0.02</v>
      </c>
      <c r="BL695">
        <f>discount_curve!K680</f>
        <v>0.48435430722058859</v>
      </c>
    </row>
    <row r="696" spans="1:64" x14ac:dyDescent="0.55000000000000004">
      <c r="A696">
        <f t="shared" si="584"/>
        <v>674</v>
      </c>
      <c r="B696" s="16">
        <f t="shared" ca="1" si="561"/>
        <v>0</v>
      </c>
      <c r="C696" s="16">
        <f t="shared" si="537"/>
        <v>0</v>
      </c>
      <c r="D696">
        <f t="shared" si="562"/>
        <v>0</v>
      </c>
      <c r="E696">
        <f t="shared" ca="1" si="563"/>
        <v>0</v>
      </c>
      <c r="F696" s="19">
        <f t="shared" si="564"/>
        <v>0</v>
      </c>
      <c r="G696">
        <f t="shared" si="538"/>
        <v>0</v>
      </c>
      <c r="H696">
        <f t="shared" si="539"/>
        <v>0</v>
      </c>
      <c r="I696" s="16">
        <f t="shared" si="565"/>
        <v>0</v>
      </c>
      <c r="J696" s="19">
        <f t="shared" si="566"/>
        <v>0</v>
      </c>
      <c r="K696" s="19"/>
      <c r="L696" s="16">
        <f t="shared" si="540"/>
        <v>0</v>
      </c>
      <c r="M696" s="16">
        <f t="shared" ca="1" si="541"/>
        <v>0</v>
      </c>
      <c r="N696" s="16">
        <f t="shared" si="542"/>
        <v>0</v>
      </c>
      <c r="O696" s="16">
        <f t="shared" si="535"/>
        <v>0</v>
      </c>
      <c r="P696" s="16">
        <f t="shared" si="536"/>
        <v>0</v>
      </c>
      <c r="Q696" s="16">
        <f t="shared" ca="1" si="543"/>
        <v>0</v>
      </c>
      <c r="R696">
        <f t="shared" si="544"/>
        <v>0</v>
      </c>
      <c r="S696" s="16">
        <f t="shared" si="545"/>
        <v>0</v>
      </c>
      <c r="T696" s="21">
        <f t="shared" si="546"/>
        <v>0</v>
      </c>
      <c r="U696" s="16">
        <f t="shared" ca="1" si="547"/>
        <v>0</v>
      </c>
      <c r="V696" s="21">
        <f t="shared" ca="1" si="548"/>
        <v>0</v>
      </c>
      <c r="W696" s="16"/>
      <c r="X696" s="16">
        <f t="shared" si="567"/>
        <v>0</v>
      </c>
      <c r="Y696" s="16">
        <f t="shared" si="534"/>
        <v>0</v>
      </c>
      <c r="Z696" s="19">
        <f t="shared" si="549"/>
        <v>0</v>
      </c>
      <c r="AA696" s="15">
        <f t="shared" si="568"/>
        <v>0</v>
      </c>
      <c r="AB696" s="15">
        <f t="shared" si="569"/>
        <v>0</v>
      </c>
      <c r="AC696" s="15">
        <f t="shared" si="570"/>
        <v>0</v>
      </c>
      <c r="AD696" s="15">
        <f t="shared" si="571"/>
        <v>0</v>
      </c>
      <c r="AE696" s="15">
        <f t="shared" si="572"/>
        <v>0</v>
      </c>
      <c r="AF696" s="19">
        <f t="shared" si="573"/>
        <v>0</v>
      </c>
      <c r="AG696" s="20">
        <f t="shared" si="574"/>
        <v>0</v>
      </c>
      <c r="AH696" s="20"/>
      <c r="AI696" s="16">
        <f t="shared" si="550"/>
        <v>0</v>
      </c>
      <c r="AJ696" s="16">
        <f t="shared" si="586"/>
        <v>0</v>
      </c>
      <c r="AK696" s="16">
        <f t="shared" si="575"/>
        <v>0</v>
      </c>
      <c r="AL696" s="16">
        <f t="shared" ca="1" si="576"/>
        <v>0</v>
      </c>
      <c r="AM696" s="17">
        <f ca="1">IF($F$13,OFFSET(product_specs!$I$5,MIN(10,saving_model!BD696),saving_model!$F$15),0)</f>
        <v>0</v>
      </c>
      <c r="AN696" s="16">
        <f t="shared" si="551"/>
        <v>0</v>
      </c>
      <c r="AO696" s="16">
        <f t="shared" si="585"/>
        <v>0</v>
      </c>
      <c r="AP696" s="16">
        <f t="shared" si="552"/>
        <v>0</v>
      </c>
      <c r="AQ696" s="16">
        <f t="shared" si="577"/>
        <v>0</v>
      </c>
      <c r="AR696" s="16">
        <f t="shared" si="578"/>
        <v>0</v>
      </c>
      <c r="AS696" s="15">
        <f t="shared" si="553"/>
        <v>0</v>
      </c>
      <c r="AT696" s="24">
        <f t="shared" si="554"/>
        <v>0</v>
      </c>
      <c r="AU696" s="15">
        <f t="shared" si="579"/>
        <v>0</v>
      </c>
      <c r="AV696" s="22">
        <f>return!Q680</f>
        <v>-3.5321162316919175E-3</v>
      </c>
      <c r="AW696" s="7">
        <f t="shared" si="555"/>
        <v>1.7487074521278823</v>
      </c>
      <c r="AX696" s="7"/>
      <c r="AY696">
        <f t="shared" si="580"/>
        <v>0</v>
      </c>
      <c r="AZ696">
        <f t="shared" si="556"/>
        <v>0</v>
      </c>
      <c r="BA696">
        <f t="shared" si="557"/>
        <v>0</v>
      </c>
      <c r="BB696">
        <f t="shared" si="581"/>
        <v>0</v>
      </c>
      <c r="BD696">
        <f t="shared" si="558"/>
        <v>56</v>
      </c>
      <c r="BE696">
        <f t="shared" si="559"/>
        <v>5</v>
      </c>
      <c r="BF696">
        <f t="shared" si="582"/>
        <v>8.3547299639996631E-4</v>
      </c>
      <c r="BG696">
        <f>VLOOKUP(MIN(120,BH696),mortality!$B$4:$H$106,saving_model!BE696+2,FALSE)</f>
        <v>9.97973501552968E-3</v>
      </c>
      <c r="BH696">
        <f t="shared" si="560"/>
        <v>76</v>
      </c>
      <c r="BI696" s="8">
        <f t="shared" si="583"/>
        <v>1.6821425527395739E-3</v>
      </c>
      <c r="BJ696" s="6">
        <f>VLOOKUP(saving_model!BD696,lapse!$B$4:$C$134,2,FALSE)</f>
        <v>0.02</v>
      </c>
      <c r="BL696">
        <f>discount_curve!K681</f>
        <v>0.48383285389398917</v>
      </c>
    </row>
    <row r="697" spans="1:64" x14ac:dyDescent="0.55000000000000004">
      <c r="A697">
        <f t="shared" si="584"/>
        <v>675</v>
      </c>
      <c r="B697" s="16">
        <f t="shared" ca="1" si="561"/>
        <v>0</v>
      </c>
      <c r="C697" s="16">
        <f t="shared" si="537"/>
        <v>0</v>
      </c>
      <c r="D697">
        <f t="shared" si="562"/>
        <v>0</v>
      </c>
      <c r="E697">
        <f t="shared" ca="1" si="563"/>
        <v>0</v>
      </c>
      <c r="F697" s="19">
        <f t="shared" si="564"/>
        <v>0</v>
      </c>
      <c r="G697">
        <f t="shared" si="538"/>
        <v>0</v>
      </c>
      <c r="H697">
        <f t="shared" si="539"/>
        <v>0</v>
      </c>
      <c r="I697" s="16">
        <f t="shared" si="565"/>
        <v>0</v>
      </c>
      <c r="J697" s="19">
        <f t="shared" si="566"/>
        <v>0</v>
      </c>
      <c r="K697" s="19"/>
      <c r="L697" s="16">
        <f t="shared" si="540"/>
        <v>0</v>
      </c>
      <c r="M697" s="16">
        <f t="shared" ca="1" si="541"/>
        <v>0</v>
      </c>
      <c r="N697" s="16">
        <f t="shared" si="542"/>
        <v>0</v>
      </c>
      <c r="O697" s="16">
        <f t="shared" si="535"/>
        <v>0</v>
      </c>
      <c r="P697" s="16">
        <f t="shared" si="536"/>
        <v>0</v>
      </c>
      <c r="Q697" s="16">
        <f t="shared" ca="1" si="543"/>
        <v>0</v>
      </c>
      <c r="R697">
        <f t="shared" si="544"/>
        <v>0</v>
      </c>
      <c r="S697" s="16">
        <f t="shared" si="545"/>
        <v>0</v>
      </c>
      <c r="T697" s="21">
        <f t="shared" si="546"/>
        <v>0</v>
      </c>
      <c r="U697" s="16">
        <f t="shared" ca="1" si="547"/>
        <v>0</v>
      </c>
      <c r="V697" s="21">
        <f t="shared" ca="1" si="548"/>
        <v>0</v>
      </c>
      <c r="W697" s="16"/>
      <c r="X697" s="16">
        <f t="shared" si="567"/>
        <v>0</v>
      </c>
      <c r="Y697" s="16">
        <f t="shared" si="534"/>
        <v>0</v>
      </c>
      <c r="Z697" s="19">
        <f t="shared" si="549"/>
        <v>0</v>
      </c>
      <c r="AA697" s="15">
        <f t="shared" si="568"/>
        <v>0</v>
      </c>
      <c r="AB697" s="15">
        <f t="shared" si="569"/>
        <v>0</v>
      </c>
      <c r="AC697" s="15">
        <f t="shared" si="570"/>
        <v>0</v>
      </c>
      <c r="AD697" s="15">
        <f t="shared" si="571"/>
        <v>0</v>
      </c>
      <c r="AE697" s="15">
        <f t="shared" si="572"/>
        <v>0</v>
      </c>
      <c r="AF697" s="19">
        <f t="shared" si="573"/>
        <v>0</v>
      </c>
      <c r="AG697" s="20">
        <f t="shared" si="574"/>
        <v>0</v>
      </c>
      <c r="AH697" s="20"/>
      <c r="AI697" s="16">
        <f t="shared" si="550"/>
        <v>0</v>
      </c>
      <c r="AJ697" s="16">
        <f t="shared" si="586"/>
        <v>0</v>
      </c>
      <c r="AK697" s="16">
        <f t="shared" si="575"/>
        <v>0</v>
      </c>
      <c r="AL697" s="16">
        <f t="shared" ca="1" si="576"/>
        <v>0</v>
      </c>
      <c r="AM697" s="17">
        <f ca="1">IF($F$13,OFFSET(product_specs!$I$5,MIN(10,saving_model!BD697),saving_model!$F$15),0)</f>
        <v>0</v>
      </c>
      <c r="AN697" s="16">
        <f t="shared" si="551"/>
        <v>0</v>
      </c>
      <c r="AO697" s="16">
        <f t="shared" si="585"/>
        <v>0</v>
      </c>
      <c r="AP697" s="16">
        <f t="shared" si="552"/>
        <v>0</v>
      </c>
      <c r="AQ697" s="16">
        <f t="shared" si="577"/>
        <v>0</v>
      </c>
      <c r="AR697" s="16">
        <f t="shared" si="578"/>
        <v>0</v>
      </c>
      <c r="AS697" s="15">
        <f t="shared" si="553"/>
        <v>0</v>
      </c>
      <c r="AT697" s="24">
        <f t="shared" si="554"/>
        <v>0</v>
      </c>
      <c r="AU697" s="15">
        <f t="shared" si="579"/>
        <v>0</v>
      </c>
      <c r="AV697" s="22">
        <f>return!Q681</f>
        <v>3.2318459519986575E-4</v>
      </c>
      <c r="AW697" s="7">
        <f t="shared" si="555"/>
        <v>1.7501580716102636</v>
      </c>
      <c r="AX697" s="7"/>
      <c r="AY697">
        <f t="shared" si="580"/>
        <v>0</v>
      </c>
      <c r="AZ697">
        <f t="shared" si="556"/>
        <v>0</v>
      </c>
      <c r="BA697">
        <f t="shared" si="557"/>
        <v>0</v>
      </c>
      <c r="BB697">
        <f t="shared" si="581"/>
        <v>0</v>
      </c>
      <c r="BD697">
        <f t="shared" si="558"/>
        <v>56</v>
      </c>
      <c r="BE697">
        <f t="shared" si="559"/>
        <v>5</v>
      </c>
      <c r="BF697">
        <f t="shared" si="582"/>
        <v>8.3547299639996631E-4</v>
      </c>
      <c r="BG697">
        <f>VLOOKUP(MIN(120,BH697),mortality!$B$4:$H$106,saving_model!BE697+2,FALSE)</f>
        <v>9.97973501552968E-3</v>
      </c>
      <c r="BH697">
        <f t="shared" si="560"/>
        <v>76</v>
      </c>
      <c r="BI697" s="8">
        <f t="shared" si="583"/>
        <v>1.6821425527395739E-3</v>
      </c>
      <c r="BJ697" s="6">
        <f>VLOOKUP(saving_model!BD697,lapse!$B$4:$C$134,2,FALSE)</f>
        <v>0.02</v>
      </c>
      <c r="BL697">
        <f>discount_curve!K682</f>
        <v>0.48331196196132742</v>
      </c>
    </row>
    <row r="698" spans="1:64" x14ac:dyDescent="0.55000000000000004">
      <c r="A698">
        <f t="shared" si="584"/>
        <v>676</v>
      </c>
      <c r="B698" s="16">
        <f t="shared" ca="1" si="561"/>
        <v>0</v>
      </c>
      <c r="C698" s="16">
        <f t="shared" si="537"/>
        <v>0</v>
      </c>
      <c r="D698">
        <f t="shared" si="562"/>
        <v>0</v>
      </c>
      <c r="E698">
        <f t="shared" ca="1" si="563"/>
        <v>0</v>
      </c>
      <c r="F698" s="19">
        <f t="shared" si="564"/>
        <v>0</v>
      </c>
      <c r="G698">
        <f t="shared" si="538"/>
        <v>0</v>
      </c>
      <c r="H698">
        <f t="shared" si="539"/>
        <v>0</v>
      </c>
      <c r="I698" s="16">
        <f t="shared" si="565"/>
        <v>0</v>
      </c>
      <c r="J698" s="19">
        <f t="shared" si="566"/>
        <v>0</v>
      </c>
      <c r="K698" s="19"/>
      <c r="L698" s="16">
        <f t="shared" si="540"/>
        <v>0</v>
      </c>
      <c r="M698" s="16">
        <f t="shared" ca="1" si="541"/>
        <v>0</v>
      </c>
      <c r="N698" s="16">
        <f t="shared" si="542"/>
        <v>0</v>
      </c>
      <c r="O698" s="16">
        <f t="shared" si="535"/>
        <v>0</v>
      </c>
      <c r="P698" s="16">
        <f t="shared" si="536"/>
        <v>0</v>
      </c>
      <c r="Q698" s="16">
        <f t="shared" ca="1" si="543"/>
        <v>0</v>
      </c>
      <c r="R698">
        <f t="shared" si="544"/>
        <v>0</v>
      </c>
      <c r="S698" s="16">
        <f t="shared" si="545"/>
        <v>0</v>
      </c>
      <c r="T698" s="21">
        <f t="shared" si="546"/>
        <v>0</v>
      </c>
      <c r="U698" s="16">
        <f t="shared" ca="1" si="547"/>
        <v>0</v>
      </c>
      <c r="V698" s="21">
        <f t="shared" ca="1" si="548"/>
        <v>0</v>
      </c>
      <c r="W698" s="16"/>
      <c r="X698" s="16">
        <f t="shared" si="567"/>
        <v>0</v>
      </c>
      <c r="Y698" s="16">
        <f t="shared" si="534"/>
        <v>0</v>
      </c>
      <c r="Z698" s="19">
        <f t="shared" si="549"/>
        <v>0</v>
      </c>
      <c r="AA698" s="15">
        <f t="shared" si="568"/>
        <v>0</v>
      </c>
      <c r="AB698" s="15">
        <f t="shared" si="569"/>
        <v>0</v>
      </c>
      <c r="AC698" s="15">
        <f t="shared" si="570"/>
        <v>0</v>
      </c>
      <c r="AD698" s="15">
        <f t="shared" si="571"/>
        <v>0</v>
      </c>
      <c r="AE698" s="15">
        <f t="shared" si="572"/>
        <v>0</v>
      </c>
      <c r="AF698" s="19">
        <f t="shared" si="573"/>
        <v>0</v>
      </c>
      <c r="AG698" s="20">
        <f t="shared" si="574"/>
        <v>0</v>
      </c>
      <c r="AH698" s="20"/>
      <c r="AI698" s="16">
        <f t="shared" si="550"/>
        <v>0</v>
      </c>
      <c r="AJ698" s="16">
        <f t="shared" si="586"/>
        <v>0</v>
      </c>
      <c r="AK698" s="16">
        <f t="shared" si="575"/>
        <v>0</v>
      </c>
      <c r="AL698" s="16">
        <f t="shared" ca="1" si="576"/>
        <v>0</v>
      </c>
      <c r="AM698" s="17">
        <f ca="1">IF($F$13,OFFSET(product_specs!$I$5,MIN(10,saving_model!BD698),saving_model!$F$15),0)</f>
        <v>0</v>
      </c>
      <c r="AN698" s="16">
        <f t="shared" si="551"/>
        <v>0</v>
      </c>
      <c r="AO698" s="16">
        <f t="shared" si="585"/>
        <v>0</v>
      </c>
      <c r="AP698" s="16">
        <f t="shared" si="552"/>
        <v>0</v>
      </c>
      <c r="AQ698" s="16">
        <f t="shared" si="577"/>
        <v>0</v>
      </c>
      <c r="AR698" s="16">
        <f t="shared" si="578"/>
        <v>0</v>
      </c>
      <c r="AS698" s="15">
        <f t="shared" si="553"/>
        <v>0</v>
      </c>
      <c r="AT698" s="24">
        <f t="shared" si="554"/>
        <v>0</v>
      </c>
      <c r="AU698" s="15">
        <f t="shared" si="579"/>
        <v>0</v>
      </c>
      <c r="AV698" s="22">
        <f>return!Q682</f>
        <v>6.7048897635688665E-3</v>
      </c>
      <c r="AW698" s="7">
        <f t="shared" si="555"/>
        <v>1.7516098944367948</v>
      </c>
      <c r="AX698" s="7"/>
      <c r="AY698">
        <f t="shared" si="580"/>
        <v>0</v>
      </c>
      <c r="AZ698">
        <f t="shared" si="556"/>
        <v>0</v>
      </c>
      <c r="BA698">
        <f t="shared" si="557"/>
        <v>0</v>
      </c>
      <c r="BB698">
        <f t="shared" si="581"/>
        <v>0</v>
      </c>
      <c r="BD698">
        <f t="shared" si="558"/>
        <v>56</v>
      </c>
      <c r="BE698">
        <f t="shared" si="559"/>
        <v>5</v>
      </c>
      <c r="BF698">
        <f t="shared" si="582"/>
        <v>8.3547299639996631E-4</v>
      </c>
      <c r="BG698">
        <f>VLOOKUP(MIN(120,BH698),mortality!$B$4:$H$106,saving_model!BE698+2,FALSE)</f>
        <v>9.97973501552968E-3</v>
      </c>
      <c r="BH698">
        <f t="shared" si="560"/>
        <v>76</v>
      </c>
      <c r="BI698" s="8">
        <f t="shared" si="583"/>
        <v>1.6821425527395739E-3</v>
      </c>
      <c r="BJ698" s="6">
        <f>VLOOKUP(saving_model!BD698,lapse!$B$4:$C$134,2,FALSE)</f>
        <v>0.02</v>
      </c>
      <c r="BL698">
        <f>discount_curve!K683</f>
        <v>0.48279163081820997</v>
      </c>
    </row>
    <row r="699" spans="1:64" x14ac:dyDescent="0.55000000000000004">
      <c r="A699">
        <f t="shared" si="584"/>
        <v>677</v>
      </c>
      <c r="B699" s="16">
        <f t="shared" ca="1" si="561"/>
        <v>0</v>
      </c>
      <c r="C699" s="16">
        <f t="shared" si="537"/>
        <v>0</v>
      </c>
      <c r="D699">
        <f t="shared" si="562"/>
        <v>0</v>
      </c>
      <c r="E699">
        <f t="shared" ca="1" si="563"/>
        <v>0</v>
      </c>
      <c r="F699" s="19">
        <f t="shared" si="564"/>
        <v>0</v>
      </c>
      <c r="G699">
        <f t="shared" si="538"/>
        <v>0</v>
      </c>
      <c r="H699">
        <f t="shared" si="539"/>
        <v>0</v>
      </c>
      <c r="I699" s="16">
        <f t="shared" si="565"/>
        <v>0</v>
      </c>
      <c r="J699" s="19">
        <f t="shared" si="566"/>
        <v>0</v>
      </c>
      <c r="K699" s="19"/>
      <c r="L699" s="16">
        <f t="shared" si="540"/>
        <v>0</v>
      </c>
      <c r="M699" s="16">
        <f t="shared" ca="1" si="541"/>
        <v>0</v>
      </c>
      <c r="N699" s="16">
        <f t="shared" si="542"/>
        <v>0</v>
      </c>
      <c r="O699" s="16">
        <f t="shared" si="535"/>
        <v>0</v>
      </c>
      <c r="P699" s="16">
        <f t="shared" si="536"/>
        <v>0</v>
      </c>
      <c r="Q699" s="16">
        <f t="shared" ca="1" si="543"/>
        <v>0</v>
      </c>
      <c r="R699">
        <f t="shared" si="544"/>
        <v>0</v>
      </c>
      <c r="S699" s="16">
        <f t="shared" si="545"/>
        <v>0</v>
      </c>
      <c r="T699" s="21">
        <f t="shared" si="546"/>
        <v>0</v>
      </c>
      <c r="U699" s="16">
        <f t="shared" ca="1" si="547"/>
        <v>0</v>
      </c>
      <c r="V699" s="21">
        <f t="shared" ca="1" si="548"/>
        <v>0</v>
      </c>
      <c r="W699" s="16"/>
      <c r="X699" s="16">
        <f t="shared" si="567"/>
        <v>0</v>
      </c>
      <c r="Y699" s="16">
        <f t="shared" si="534"/>
        <v>0</v>
      </c>
      <c r="Z699" s="19">
        <f t="shared" si="549"/>
        <v>0</v>
      </c>
      <c r="AA699" s="15">
        <f t="shared" si="568"/>
        <v>0</v>
      </c>
      <c r="AB699" s="15">
        <f t="shared" si="569"/>
        <v>0</v>
      </c>
      <c r="AC699" s="15">
        <f t="shared" si="570"/>
        <v>0</v>
      </c>
      <c r="AD699" s="15">
        <f t="shared" si="571"/>
        <v>0</v>
      </c>
      <c r="AE699" s="15">
        <f t="shared" si="572"/>
        <v>0</v>
      </c>
      <c r="AF699" s="19">
        <f t="shared" si="573"/>
        <v>0</v>
      </c>
      <c r="AG699" s="20">
        <f t="shared" si="574"/>
        <v>0</v>
      </c>
      <c r="AH699" s="20"/>
      <c r="AI699" s="16">
        <f t="shared" si="550"/>
        <v>0</v>
      </c>
      <c r="AJ699" s="16">
        <f t="shared" si="586"/>
        <v>0</v>
      </c>
      <c r="AK699" s="16">
        <f t="shared" si="575"/>
        <v>0</v>
      </c>
      <c r="AL699" s="16">
        <f t="shared" ca="1" si="576"/>
        <v>0</v>
      </c>
      <c r="AM699" s="17">
        <f ca="1">IF($F$13,OFFSET(product_specs!$I$5,MIN(10,saving_model!BD699),saving_model!$F$15),0)</f>
        <v>0</v>
      </c>
      <c r="AN699" s="16">
        <f t="shared" si="551"/>
        <v>0</v>
      </c>
      <c r="AO699" s="16">
        <f t="shared" si="585"/>
        <v>0</v>
      </c>
      <c r="AP699" s="16">
        <f t="shared" si="552"/>
        <v>0</v>
      </c>
      <c r="AQ699" s="16">
        <f t="shared" si="577"/>
        <v>0</v>
      </c>
      <c r="AR699" s="16">
        <f t="shared" si="578"/>
        <v>0</v>
      </c>
      <c r="AS699" s="15">
        <f t="shared" si="553"/>
        <v>0</v>
      </c>
      <c r="AT699" s="24">
        <f t="shared" si="554"/>
        <v>0</v>
      </c>
      <c r="AU699" s="15">
        <f t="shared" si="579"/>
        <v>0</v>
      </c>
      <c r="AV699" s="22">
        <f>return!Q683</f>
        <v>4.3445749680579571E-3</v>
      </c>
      <c r="AW699" s="7">
        <f t="shared" si="555"/>
        <v>1.7530629216056961</v>
      </c>
      <c r="AX699" s="7"/>
      <c r="AY699">
        <f t="shared" si="580"/>
        <v>0</v>
      </c>
      <c r="AZ699">
        <f t="shared" si="556"/>
        <v>0</v>
      </c>
      <c r="BA699">
        <f t="shared" si="557"/>
        <v>0</v>
      </c>
      <c r="BB699">
        <f t="shared" si="581"/>
        <v>0</v>
      </c>
      <c r="BD699">
        <f t="shared" si="558"/>
        <v>56</v>
      </c>
      <c r="BE699">
        <f t="shared" si="559"/>
        <v>5</v>
      </c>
      <c r="BF699">
        <f t="shared" si="582"/>
        <v>8.3547299639996631E-4</v>
      </c>
      <c r="BG699">
        <f>VLOOKUP(MIN(120,BH699),mortality!$B$4:$H$106,saving_model!BE699+2,FALSE)</f>
        <v>9.97973501552968E-3</v>
      </c>
      <c r="BH699">
        <f t="shared" si="560"/>
        <v>76</v>
      </c>
      <c r="BI699" s="8">
        <f t="shared" si="583"/>
        <v>1.6821425527395739E-3</v>
      </c>
      <c r="BJ699" s="6">
        <f>VLOOKUP(saving_model!BD699,lapse!$B$4:$C$134,2,FALSE)</f>
        <v>0.02</v>
      </c>
      <c r="BL699">
        <f>discount_curve!K684</f>
        <v>0.48227185986089333</v>
      </c>
    </row>
    <row r="700" spans="1:64" x14ac:dyDescent="0.55000000000000004">
      <c r="A700">
        <f t="shared" si="584"/>
        <v>678</v>
      </c>
      <c r="B700" s="16">
        <f t="shared" ca="1" si="561"/>
        <v>0</v>
      </c>
      <c r="C700" s="16">
        <f t="shared" si="537"/>
        <v>0</v>
      </c>
      <c r="D700">
        <f t="shared" si="562"/>
        <v>0</v>
      </c>
      <c r="E700">
        <f t="shared" ca="1" si="563"/>
        <v>0</v>
      </c>
      <c r="F700" s="19">
        <f t="shared" si="564"/>
        <v>0</v>
      </c>
      <c r="G700">
        <f t="shared" si="538"/>
        <v>0</v>
      </c>
      <c r="H700">
        <f t="shared" si="539"/>
        <v>0</v>
      </c>
      <c r="I700" s="16">
        <f t="shared" si="565"/>
        <v>0</v>
      </c>
      <c r="J700" s="19">
        <f t="shared" si="566"/>
        <v>0</v>
      </c>
      <c r="K700" s="19"/>
      <c r="L700" s="16">
        <f t="shared" si="540"/>
        <v>0</v>
      </c>
      <c r="M700" s="16">
        <f t="shared" ca="1" si="541"/>
        <v>0</v>
      </c>
      <c r="N700" s="16">
        <f t="shared" si="542"/>
        <v>0</v>
      </c>
      <c r="O700" s="16">
        <f t="shared" si="535"/>
        <v>0</v>
      </c>
      <c r="P700" s="16">
        <f t="shared" si="536"/>
        <v>0</v>
      </c>
      <c r="Q700" s="16">
        <f t="shared" ca="1" si="543"/>
        <v>0</v>
      </c>
      <c r="R700">
        <f t="shared" si="544"/>
        <v>0</v>
      </c>
      <c r="S700" s="16">
        <f t="shared" si="545"/>
        <v>0</v>
      </c>
      <c r="T700" s="21">
        <f t="shared" si="546"/>
        <v>0</v>
      </c>
      <c r="U700" s="16">
        <f t="shared" ca="1" si="547"/>
        <v>0</v>
      </c>
      <c r="V700" s="21">
        <f t="shared" ca="1" si="548"/>
        <v>0</v>
      </c>
      <c r="W700" s="16"/>
      <c r="X700" s="16">
        <f t="shared" si="567"/>
        <v>0</v>
      </c>
      <c r="Y700" s="16">
        <f t="shared" si="534"/>
        <v>0</v>
      </c>
      <c r="Z700" s="19">
        <f t="shared" si="549"/>
        <v>0</v>
      </c>
      <c r="AA700" s="15">
        <f t="shared" si="568"/>
        <v>0</v>
      </c>
      <c r="AB700" s="15">
        <f t="shared" si="569"/>
        <v>0</v>
      </c>
      <c r="AC700" s="15">
        <f t="shared" si="570"/>
        <v>0</v>
      </c>
      <c r="AD700" s="15">
        <f t="shared" si="571"/>
        <v>0</v>
      </c>
      <c r="AE700" s="15">
        <f t="shared" si="572"/>
        <v>0</v>
      </c>
      <c r="AF700" s="19">
        <f t="shared" si="573"/>
        <v>0</v>
      </c>
      <c r="AG700" s="20">
        <f t="shared" si="574"/>
        <v>0</v>
      </c>
      <c r="AH700" s="20"/>
      <c r="AI700" s="16">
        <f t="shared" si="550"/>
        <v>0</v>
      </c>
      <c r="AJ700" s="16">
        <f t="shared" si="586"/>
        <v>0</v>
      </c>
      <c r="AK700" s="16">
        <f t="shared" si="575"/>
        <v>0</v>
      </c>
      <c r="AL700" s="16">
        <f t="shared" ca="1" si="576"/>
        <v>0</v>
      </c>
      <c r="AM700" s="17">
        <f ca="1">IF($F$13,OFFSET(product_specs!$I$5,MIN(10,saving_model!BD700),saving_model!$F$15),0)</f>
        <v>0</v>
      </c>
      <c r="AN700" s="16">
        <f t="shared" si="551"/>
        <v>0</v>
      </c>
      <c r="AO700" s="16">
        <f t="shared" si="585"/>
        <v>0</v>
      </c>
      <c r="AP700" s="16">
        <f t="shared" si="552"/>
        <v>0</v>
      </c>
      <c r="AQ700" s="16">
        <f t="shared" si="577"/>
        <v>0</v>
      </c>
      <c r="AR700" s="16">
        <f t="shared" si="578"/>
        <v>0</v>
      </c>
      <c r="AS700" s="15">
        <f t="shared" si="553"/>
        <v>0</v>
      </c>
      <c r="AT700" s="24">
        <f t="shared" si="554"/>
        <v>0</v>
      </c>
      <c r="AU700" s="15">
        <f t="shared" si="579"/>
        <v>0</v>
      </c>
      <c r="AV700" s="22">
        <f>return!Q684</f>
        <v>-1.9372909051957765E-2</v>
      </c>
      <c r="AW700" s="7">
        <f t="shared" si="555"/>
        <v>1.7545171541160152</v>
      </c>
      <c r="AX700" s="7"/>
      <c r="AY700">
        <f t="shared" si="580"/>
        <v>0</v>
      </c>
      <c r="AZ700">
        <f t="shared" si="556"/>
        <v>0</v>
      </c>
      <c r="BA700">
        <f t="shared" si="557"/>
        <v>0</v>
      </c>
      <c r="BB700">
        <f t="shared" si="581"/>
        <v>0</v>
      </c>
      <c r="BD700">
        <f t="shared" si="558"/>
        <v>56</v>
      </c>
      <c r="BE700">
        <f t="shared" si="559"/>
        <v>5</v>
      </c>
      <c r="BF700">
        <f t="shared" si="582"/>
        <v>8.3547299639996631E-4</v>
      </c>
      <c r="BG700">
        <f>VLOOKUP(MIN(120,BH700),mortality!$B$4:$H$106,saving_model!BE700+2,FALSE)</f>
        <v>9.97973501552968E-3</v>
      </c>
      <c r="BH700">
        <f t="shared" si="560"/>
        <v>76</v>
      </c>
      <c r="BI700" s="8">
        <f t="shared" si="583"/>
        <v>1.6821425527395739E-3</v>
      </c>
      <c r="BJ700" s="6">
        <f>VLOOKUP(saving_model!BD700,lapse!$B$4:$C$134,2,FALSE)</f>
        <v>0.02</v>
      </c>
      <c r="BL700">
        <f>discount_curve!K685</f>
        <v>0.48175264848628424</v>
      </c>
    </row>
    <row r="701" spans="1:64" x14ac:dyDescent="0.55000000000000004">
      <c r="A701">
        <f t="shared" si="584"/>
        <v>679</v>
      </c>
      <c r="B701" s="16">
        <f t="shared" ca="1" si="561"/>
        <v>0</v>
      </c>
      <c r="C701" s="16">
        <f t="shared" si="537"/>
        <v>0</v>
      </c>
      <c r="D701">
        <f t="shared" si="562"/>
        <v>0</v>
      </c>
      <c r="E701">
        <f t="shared" ca="1" si="563"/>
        <v>0</v>
      </c>
      <c r="F701" s="19">
        <f t="shared" si="564"/>
        <v>0</v>
      </c>
      <c r="G701">
        <f t="shared" si="538"/>
        <v>0</v>
      </c>
      <c r="H701">
        <f t="shared" si="539"/>
        <v>0</v>
      </c>
      <c r="I701" s="16">
        <f t="shared" si="565"/>
        <v>0</v>
      </c>
      <c r="J701" s="19">
        <f t="shared" si="566"/>
        <v>0</v>
      </c>
      <c r="K701" s="19"/>
      <c r="L701" s="16">
        <f t="shared" si="540"/>
        <v>0</v>
      </c>
      <c r="M701" s="16">
        <f t="shared" ca="1" si="541"/>
        <v>0</v>
      </c>
      <c r="N701" s="16">
        <f t="shared" si="542"/>
        <v>0</v>
      </c>
      <c r="O701" s="16">
        <f t="shared" si="535"/>
        <v>0</v>
      </c>
      <c r="P701" s="16">
        <f t="shared" si="536"/>
        <v>0</v>
      </c>
      <c r="Q701" s="16">
        <f t="shared" ca="1" si="543"/>
        <v>0</v>
      </c>
      <c r="R701">
        <f t="shared" si="544"/>
        <v>0</v>
      </c>
      <c r="S701" s="16">
        <f t="shared" si="545"/>
        <v>0</v>
      </c>
      <c r="T701" s="21">
        <f t="shared" si="546"/>
        <v>0</v>
      </c>
      <c r="U701" s="16">
        <f t="shared" ca="1" si="547"/>
        <v>0</v>
      </c>
      <c r="V701" s="21">
        <f t="shared" ca="1" si="548"/>
        <v>0</v>
      </c>
      <c r="W701" s="16"/>
      <c r="X701" s="16">
        <f t="shared" si="567"/>
        <v>0</v>
      </c>
      <c r="Y701" s="16">
        <f t="shared" si="534"/>
        <v>0</v>
      </c>
      <c r="Z701" s="19">
        <f t="shared" si="549"/>
        <v>0</v>
      </c>
      <c r="AA701" s="15">
        <f t="shared" si="568"/>
        <v>0</v>
      </c>
      <c r="AB701" s="15">
        <f t="shared" si="569"/>
        <v>0</v>
      </c>
      <c r="AC701" s="15">
        <f t="shared" si="570"/>
        <v>0</v>
      </c>
      <c r="AD701" s="15">
        <f t="shared" si="571"/>
        <v>0</v>
      </c>
      <c r="AE701" s="15">
        <f t="shared" si="572"/>
        <v>0</v>
      </c>
      <c r="AF701" s="19">
        <f t="shared" si="573"/>
        <v>0</v>
      </c>
      <c r="AG701" s="20">
        <f t="shared" si="574"/>
        <v>0</v>
      </c>
      <c r="AH701" s="20"/>
      <c r="AI701" s="16">
        <f t="shared" si="550"/>
        <v>0</v>
      </c>
      <c r="AJ701" s="16">
        <f t="shared" si="586"/>
        <v>0</v>
      </c>
      <c r="AK701" s="16">
        <f t="shared" si="575"/>
        <v>0</v>
      </c>
      <c r="AL701" s="16">
        <f t="shared" ca="1" si="576"/>
        <v>0</v>
      </c>
      <c r="AM701" s="17">
        <f ca="1">IF($F$13,OFFSET(product_specs!$I$5,MIN(10,saving_model!BD701),saving_model!$F$15),0)</f>
        <v>0</v>
      </c>
      <c r="AN701" s="16">
        <f t="shared" si="551"/>
        <v>0</v>
      </c>
      <c r="AO701" s="16">
        <f t="shared" si="585"/>
        <v>0</v>
      </c>
      <c r="AP701" s="16">
        <f t="shared" si="552"/>
        <v>0</v>
      </c>
      <c r="AQ701" s="16">
        <f t="shared" si="577"/>
        <v>0</v>
      </c>
      <c r="AR701" s="16">
        <f t="shared" si="578"/>
        <v>0</v>
      </c>
      <c r="AS701" s="15">
        <f t="shared" si="553"/>
        <v>0</v>
      </c>
      <c r="AT701" s="24">
        <f t="shared" si="554"/>
        <v>0</v>
      </c>
      <c r="AU701" s="15">
        <f t="shared" si="579"/>
        <v>0</v>
      </c>
      <c r="AV701" s="22">
        <f>return!Q685</f>
        <v>9.7029879109644668E-4</v>
      </c>
      <c r="AW701" s="7">
        <f t="shared" si="555"/>
        <v>1.7559725929676286</v>
      </c>
      <c r="AX701" s="7"/>
      <c r="AY701">
        <f t="shared" si="580"/>
        <v>0</v>
      </c>
      <c r="AZ701">
        <f t="shared" si="556"/>
        <v>0</v>
      </c>
      <c r="BA701">
        <f t="shared" si="557"/>
        <v>0</v>
      </c>
      <c r="BB701">
        <f t="shared" si="581"/>
        <v>0</v>
      </c>
      <c r="BD701">
        <f t="shared" si="558"/>
        <v>56</v>
      </c>
      <c r="BE701">
        <f t="shared" si="559"/>
        <v>5</v>
      </c>
      <c r="BF701">
        <f t="shared" si="582"/>
        <v>8.3547299639996631E-4</v>
      </c>
      <c r="BG701">
        <f>VLOOKUP(MIN(120,BH701),mortality!$B$4:$H$106,saving_model!BE701+2,FALSE)</f>
        <v>9.97973501552968E-3</v>
      </c>
      <c r="BH701">
        <f t="shared" si="560"/>
        <v>76</v>
      </c>
      <c r="BI701" s="8">
        <f t="shared" si="583"/>
        <v>1.6821425527395739E-3</v>
      </c>
      <c r="BJ701" s="6">
        <f>VLOOKUP(saving_model!BD701,lapse!$B$4:$C$134,2,FALSE)</f>
        <v>0.02</v>
      </c>
      <c r="BL701">
        <f>discount_curve!K686</f>
        <v>0.48123399609193929</v>
      </c>
    </row>
    <row r="702" spans="1:64" x14ac:dyDescent="0.55000000000000004">
      <c r="A702">
        <f t="shared" si="584"/>
        <v>680</v>
      </c>
      <c r="B702" s="16">
        <f t="shared" ca="1" si="561"/>
        <v>0</v>
      </c>
      <c r="C702" s="16">
        <f t="shared" si="537"/>
        <v>0</v>
      </c>
      <c r="D702">
        <f t="shared" si="562"/>
        <v>0</v>
      </c>
      <c r="E702">
        <f t="shared" ca="1" si="563"/>
        <v>0</v>
      </c>
      <c r="F702" s="19">
        <f t="shared" si="564"/>
        <v>0</v>
      </c>
      <c r="G702">
        <f t="shared" si="538"/>
        <v>0</v>
      </c>
      <c r="H702">
        <f t="shared" si="539"/>
        <v>0</v>
      </c>
      <c r="I702" s="16">
        <f t="shared" si="565"/>
        <v>0</v>
      </c>
      <c r="J702" s="19">
        <f t="shared" si="566"/>
        <v>0</v>
      </c>
      <c r="K702" s="19"/>
      <c r="L702" s="16">
        <f t="shared" si="540"/>
        <v>0</v>
      </c>
      <c r="M702" s="16">
        <f t="shared" ca="1" si="541"/>
        <v>0</v>
      </c>
      <c r="N702" s="16">
        <f t="shared" si="542"/>
        <v>0</v>
      </c>
      <c r="O702" s="16">
        <f t="shared" si="535"/>
        <v>0</v>
      </c>
      <c r="P702" s="16">
        <f t="shared" si="536"/>
        <v>0</v>
      </c>
      <c r="Q702" s="16">
        <f t="shared" ca="1" si="543"/>
        <v>0</v>
      </c>
      <c r="R702">
        <f t="shared" si="544"/>
        <v>0</v>
      </c>
      <c r="S702" s="16">
        <f t="shared" si="545"/>
        <v>0</v>
      </c>
      <c r="T702" s="21">
        <f t="shared" si="546"/>
        <v>0</v>
      </c>
      <c r="U702" s="16">
        <f t="shared" ca="1" si="547"/>
        <v>0</v>
      </c>
      <c r="V702" s="21">
        <f t="shared" ca="1" si="548"/>
        <v>0</v>
      </c>
      <c r="W702" s="16"/>
      <c r="X702" s="16">
        <f t="shared" si="567"/>
        <v>0</v>
      </c>
      <c r="Y702" s="16">
        <f t="shared" si="534"/>
        <v>0</v>
      </c>
      <c r="Z702" s="19">
        <f t="shared" si="549"/>
        <v>0</v>
      </c>
      <c r="AA702" s="15">
        <f t="shared" si="568"/>
        <v>0</v>
      </c>
      <c r="AB702" s="15">
        <f t="shared" si="569"/>
        <v>0</v>
      </c>
      <c r="AC702" s="15">
        <f t="shared" si="570"/>
        <v>0</v>
      </c>
      <c r="AD702" s="15">
        <f t="shared" si="571"/>
        <v>0</v>
      </c>
      <c r="AE702" s="15">
        <f t="shared" si="572"/>
        <v>0</v>
      </c>
      <c r="AF702" s="19">
        <f t="shared" si="573"/>
        <v>0</v>
      </c>
      <c r="AG702" s="20">
        <f t="shared" si="574"/>
        <v>0</v>
      </c>
      <c r="AH702" s="20"/>
      <c r="AI702" s="16">
        <f t="shared" si="550"/>
        <v>0</v>
      </c>
      <c r="AJ702" s="16">
        <f t="shared" si="586"/>
        <v>0</v>
      </c>
      <c r="AK702" s="16">
        <f t="shared" si="575"/>
        <v>0</v>
      </c>
      <c r="AL702" s="16">
        <f t="shared" ca="1" si="576"/>
        <v>0</v>
      </c>
      <c r="AM702" s="17">
        <f ca="1">IF($F$13,OFFSET(product_specs!$I$5,MIN(10,saving_model!BD702),saving_model!$F$15),0)</f>
        <v>0</v>
      </c>
      <c r="AN702" s="16">
        <f t="shared" si="551"/>
        <v>0</v>
      </c>
      <c r="AO702" s="16">
        <f t="shared" si="585"/>
        <v>0</v>
      </c>
      <c r="AP702" s="16">
        <f t="shared" si="552"/>
        <v>0</v>
      </c>
      <c r="AQ702" s="16">
        <f t="shared" si="577"/>
        <v>0</v>
      </c>
      <c r="AR702" s="16">
        <f t="shared" si="578"/>
        <v>0</v>
      </c>
      <c r="AS702" s="15">
        <f t="shared" si="553"/>
        <v>0</v>
      </c>
      <c r="AT702" s="24">
        <f t="shared" si="554"/>
        <v>0</v>
      </c>
      <c r="AU702" s="15">
        <f t="shared" si="579"/>
        <v>0</v>
      </c>
      <c r="AV702" s="22">
        <f>return!Q686</f>
        <v>-1.3676746317601296E-3</v>
      </c>
      <c r="AW702" s="7">
        <f t="shared" si="555"/>
        <v>1.7574292391612425</v>
      </c>
      <c r="AX702" s="7"/>
      <c r="AY702">
        <f t="shared" si="580"/>
        <v>0</v>
      </c>
      <c r="AZ702">
        <f t="shared" si="556"/>
        <v>0</v>
      </c>
      <c r="BA702">
        <f t="shared" si="557"/>
        <v>0</v>
      </c>
      <c r="BB702">
        <f t="shared" si="581"/>
        <v>0</v>
      </c>
      <c r="BD702">
        <f t="shared" si="558"/>
        <v>56</v>
      </c>
      <c r="BE702">
        <f t="shared" si="559"/>
        <v>5</v>
      </c>
      <c r="BF702">
        <f t="shared" si="582"/>
        <v>8.3547299639996631E-4</v>
      </c>
      <c r="BG702">
        <f>VLOOKUP(MIN(120,BH702),mortality!$B$4:$H$106,saving_model!BE702+2,FALSE)</f>
        <v>9.97973501552968E-3</v>
      </c>
      <c r="BH702">
        <f t="shared" si="560"/>
        <v>76</v>
      </c>
      <c r="BI702" s="8">
        <f t="shared" si="583"/>
        <v>1.6821425527395739E-3</v>
      </c>
      <c r="BJ702" s="6">
        <f>VLOOKUP(saving_model!BD702,lapse!$B$4:$C$134,2,FALSE)</f>
        <v>0.02</v>
      </c>
      <c r="BL702">
        <f>discount_curve!K687</f>
        <v>0.48071590207606313</v>
      </c>
    </row>
    <row r="703" spans="1:64" x14ac:dyDescent="0.55000000000000004">
      <c r="A703">
        <f t="shared" si="584"/>
        <v>681</v>
      </c>
      <c r="B703" s="16">
        <f t="shared" ca="1" si="561"/>
        <v>0</v>
      </c>
      <c r="C703" s="16">
        <f t="shared" si="537"/>
        <v>0</v>
      </c>
      <c r="D703">
        <f t="shared" si="562"/>
        <v>0</v>
      </c>
      <c r="E703">
        <f t="shared" ca="1" si="563"/>
        <v>0</v>
      </c>
      <c r="F703" s="19">
        <f t="shared" si="564"/>
        <v>0</v>
      </c>
      <c r="G703">
        <f t="shared" si="538"/>
        <v>0</v>
      </c>
      <c r="H703">
        <f t="shared" si="539"/>
        <v>0</v>
      </c>
      <c r="I703" s="16">
        <f t="shared" si="565"/>
        <v>0</v>
      </c>
      <c r="J703" s="19">
        <f t="shared" si="566"/>
        <v>0</v>
      </c>
      <c r="K703" s="19"/>
      <c r="L703" s="16">
        <f t="shared" si="540"/>
        <v>0</v>
      </c>
      <c r="M703" s="16">
        <f t="shared" ca="1" si="541"/>
        <v>0</v>
      </c>
      <c r="N703" s="16">
        <f t="shared" si="542"/>
        <v>0</v>
      </c>
      <c r="O703" s="16">
        <f t="shared" si="535"/>
        <v>0</v>
      </c>
      <c r="P703" s="16">
        <f t="shared" si="536"/>
        <v>0</v>
      </c>
      <c r="Q703" s="16">
        <f t="shared" ca="1" si="543"/>
        <v>0</v>
      </c>
      <c r="R703">
        <f t="shared" si="544"/>
        <v>0</v>
      </c>
      <c r="S703" s="16">
        <f t="shared" si="545"/>
        <v>0</v>
      </c>
      <c r="T703" s="21">
        <f t="shared" si="546"/>
        <v>0</v>
      </c>
      <c r="U703" s="16">
        <f t="shared" ca="1" si="547"/>
        <v>0</v>
      </c>
      <c r="V703" s="21">
        <f t="shared" ca="1" si="548"/>
        <v>0</v>
      </c>
      <c r="W703" s="16"/>
      <c r="X703" s="16">
        <f t="shared" si="567"/>
        <v>0</v>
      </c>
      <c r="Y703" s="16">
        <f t="shared" si="534"/>
        <v>0</v>
      </c>
      <c r="Z703" s="19">
        <f t="shared" si="549"/>
        <v>0</v>
      </c>
      <c r="AA703" s="15">
        <f t="shared" si="568"/>
        <v>0</v>
      </c>
      <c r="AB703" s="15">
        <f t="shared" si="569"/>
        <v>0</v>
      </c>
      <c r="AC703" s="15">
        <f t="shared" si="570"/>
        <v>0</v>
      </c>
      <c r="AD703" s="15">
        <f t="shared" si="571"/>
        <v>0</v>
      </c>
      <c r="AE703" s="15">
        <f t="shared" si="572"/>
        <v>0</v>
      </c>
      <c r="AF703" s="19">
        <f t="shared" si="573"/>
        <v>0</v>
      </c>
      <c r="AG703" s="20">
        <f t="shared" si="574"/>
        <v>0</v>
      </c>
      <c r="AH703" s="20"/>
      <c r="AI703" s="16">
        <f t="shared" si="550"/>
        <v>0</v>
      </c>
      <c r="AJ703" s="16">
        <f t="shared" si="586"/>
        <v>0</v>
      </c>
      <c r="AK703" s="16">
        <f t="shared" si="575"/>
        <v>0</v>
      </c>
      <c r="AL703" s="16">
        <f t="shared" ca="1" si="576"/>
        <v>0</v>
      </c>
      <c r="AM703" s="17">
        <f ca="1">IF($F$13,OFFSET(product_specs!$I$5,MIN(10,saving_model!BD703),saving_model!$F$15),0)</f>
        <v>0</v>
      </c>
      <c r="AN703" s="16">
        <f t="shared" si="551"/>
        <v>0</v>
      </c>
      <c r="AO703" s="16">
        <f t="shared" si="585"/>
        <v>0</v>
      </c>
      <c r="AP703" s="16">
        <f t="shared" si="552"/>
        <v>0</v>
      </c>
      <c r="AQ703" s="16">
        <f t="shared" si="577"/>
        <v>0</v>
      </c>
      <c r="AR703" s="16">
        <f t="shared" si="578"/>
        <v>0</v>
      </c>
      <c r="AS703" s="15">
        <f t="shared" si="553"/>
        <v>0</v>
      </c>
      <c r="AT703" s="24">
        <f t="shared" si="554"/>
        <v>0</v>
      </c>
      <c r="AU703" s="15">
        <f t="shared" si="579"/>
        <v>0</v>
      </c>
      <c r="AV703" s="22">
        <f>return!Q687</f>
        <v>1.1685246725964715E-2</v>
      </c>
      <c r="AW703" s="7">
        <f t="shared" si="555"/>
        <v>1.7588870936983931</v>
      </c>
      <c r="AX703" s="7"/>
      <c r="AY703">
        <f t="shared" si="580"/>
        <v>0</v>
      </c>
      <c r="AZ703">
        <f t="shared" si="556"/>
        <v>0</v>
      </c>
      <c r="BA703">
        <f t="shared" si="557"/>
        <v>0</v>
      </c>
      <c r="BB703">
        <f t="shared" si="581"/>
        <v>0</v>
      </c>
      <c r="BD703">
        <f t="shared" si="558"/>
        <v>56</v>
      </c>
      <c r="BE703">
        <f t="shared" si="559"/>
        <v>5</v>
      </c>
      <c r="BF703">
        <f t="shared" si="582"/>
        <v>8.3547299639996631E-4</v>
      </c>
      <c r="BG703">
        <f>VLOOKUP(MIN(120,BH703),mortality!$B$4:$H$106,saving_model!BE703+2,FALSE)</f>
        <v>9.97973501552968E-3</v>
      </c>
      <c r="BH703">
        <f t="shared" si="560"/>
        <v>76</v>
      </c>
      <c r="BI703" s="8">
        <f t="shared" si="583"/>
        <v>1.6821425527395739E-3</v>
      </c>
      <c r="BJ703" s="6">
        <f>VLOOKUP(saving_model!BD703,lapse!$B$4:$C$134,2,FALSE)</f>
        <v>0.02</v>
      </c>
      <c r="BL703">
        <f>discount_curve!K688</f>
        <v>0.48019836583750819</v>
      </c>
    </row>
    <row r="704" spans="1:64" x14ac:dyDescent="0.55000000000000004">
      <c r="A704">
        <f t="shared" si="584"/>
        <v>682</v>
      </c>
      <c r="B704" s="16">
        <f t="shared" ca="1" si="561"/>
        <v>0</v>
      </c>
      <c r="C704" s="16">
        <f t="shared" si="537"/>
        <v>0</v>
      </c>
      <c r="D704">
        <f t="shared" si="562"/>
        <v>0</v>
      </c>
      <c r="E704">
        <f t="shared" ca="1" si="563"/>
        <v>0</v>
      </c>
      <c r="F704" s="19">
        <f t="shared" si="564"/>
        <v>0</v>
      </c>
      <c r="G704">
        <f t="shared" si="538"/>
        <v>0</v>
      </c>
      <c r="H704">
        <f t="shared" si="539"/>
        <v>0</v>
      </c>
      <c r="I704" s="16">
        <f t="shared" si="565"/>
        <v>0</v>
      </c>
      <c r="J704" s="19">
        <f t="shared" si="566"/>
        <v>0</v>
      </c>
      <c r="K704" s="19"/>
      <c r="L704" s="16">
        <f t="shared" si="540"/>
        <v>0</v>
      </c>
      <c r="M704" s="16">
        <f t="shared" ca="1" si="541"/>
        <v>0</v>
      </c>
      <c r="N704" s="16">
        <f t="shared" si="542"/>
        <v>0</v>
      </c>
      <c r="O704" s="16">
        <f t="shared" si="535"/>
        <v>0</v>
      </c>
      <c r="P704" s="16">
        <f t="shared" si="536"/>
        <v>0</v>
      </c>
      <c r="Q704" s="16">
        <f t="shared" ca="1" si="543"/>
        <v>0</v>
      </c>
      <c r="R704">
        <f t="shared" si="544"/>
        <v>0</v>
      </c>
      <c r="S704" s="16">
        <f t="shared" si="545"/>
        <v>0</v>
      </c>
      <c r="T704" s="21">
        <f t="shared" si="546"/>
        <v>0</v>
      </c>
      <c r="U704" s="16">
        <f t="shared" ca="1" si="547"/>
        <v>0</v>
      </c>
      <c r="V704" s="21">
        <f t="shared" ca="1" si="548"/>
        <v>0</v>
      </c>
      <c r="W704" s="16"/>
      <c r="X704" s="16">
        <f t="shared" si="567"/>
        <v>0</v>
      </c>
      <c r="Y704" s="16">
        <f t="shared" si="534"/>
        <v>0</v>
      </c>
      <c r="Z704" s="19">
        <f t="shared" si="549"/>
        <v>0</v>
      </c>
      <c r="AA704" s="15">
        <f t="shared" si="568"/>
        <v>0</v>
      </c>
      <c r="AB704" s="15">
        <f t="shared" si="569"/>
        <v>0</v>
      </c>
      <c r="AC704" s="15">
        <f t="shared" si="570"/>
        <v>0</v>
      </c>
      <c r="AD704" s="15">
        <f t="shared" si="571"/>
        <v>0</v>
      </c>
      <c r="AE704" s="15">
        <f t="shared" si="572"/>
        <v>0</v>
      </c>
      <c r="AF704" s="19">
        <f t="shared" si="573"/>
        <v>0</v>
      </c>
      <c r="AG704" s="20">
        <f t="shared" si="574"/>
        <v>0</v>
      </c>
      <c r="AH704" s="20"/>
      <c r="AI704" s="16">
        <f t="shared" si="550"/>
        <v>0</v>
      </c>
      <c r="AJ704" s="16">
        <f t="shared" si="586"/>
        <v>0</v>
      </c>
      <c r="AK704" s="16">
        <f t="shared" si="575"/>
        <v>0</v>
      </c>
      <c r="AL704" s="16">
        <f t="shared" ca="1" si="576"/>
        <v>0</v>
      </c>
      <c r="AM704" s="17">
        <f ca="1">IF($F$13,OFFSET(product_specs!$I$5,MIN(10,saving_model!BD704),saving_model!$F$15),0)</f>
        <v>0</v>
      </c>
      <c r="AN704" s="16">
        <f t="shared" si="551"/>
        <v>0</v>
      </c>
      <c r="AO704" s="16">
        <f t="shared" si="585"/>
        <v>0</v>
      </c>
      <c r="AP704" s="16">
        <f t="shared" si="552"/>
        <v>0</v>
      </c>
      <c r="AQ704" s="16">
        <f t="shared" si="577"/>
        <v>0</v>
      </c>
      <c r="AR704" s="16">
        <f t="shared" si="578"/>
        <v>0</v>
      </c>
      <c r="AS704" s="15">
        <f t="shared" si="553"/>
        <v>0</v>
      </c>
      <c r="AT704" s="24">
        <f t="shared" si="554"/>
        <v>0</v>
      </c>
      <c r="AU704" s="15">
        <f t="shared" si="579"/>
        <v>0</v>
      </c>
      <c r="AV704" s="22">
        <f>return!Q688</f>
        <v>-5.300471230072934E-3</v>
      </c>
      <c r="AW704" s="7">
        <f t="shared" si="555"/>
        <v>1.7603461575814474</v>
      </c>
      <c r="AX704" s="7"/>
      <c r="AY704">
        <f t="shared" si="580"/>
        <v>0</v>
      </c>
      <c r="AZ704">
        <f t="shared" si="556"/>
        <v>0</v>
      </c>
      <c r="BA704">
        <f t="shared" si="557"/>
        <v>0</v>
      </c>
      <c r="BB704">
        <f t="shared" si="581"/>
        <v>0</v>
      </c>
      <c r="BD704">
        <f t="shared" si="558"/>
        <v>56</v>
      </c>
      <c r="BE704">
        <f t="shared" si="559"/>
        <v>5</v>
      </c>
      <c r="BF704">
        <f t="shared" si="582"/>
        <v>8.3547299639996631E-4</v>
      </c>
      <c r="BG704">
        <f>VLOOKUP(MIN(120,BH704),mortality!$B$4:$H$106,saving_model!BE704+2,FALSE)</f>
        <v>9.97973501552968E-3</v>
      </c>
      <c r="BH704">
        <f t="shared" si="560"/>
        <v>76</v>
      </c>
      <c r="BI704" s="8">
        <f t="shared" si="583"/>
        <v>1.6821425527395739E-3</v>
      </c>
      <c r="BJ704" s="6">
        <f>VLOOKUP(saving_model!BD704,lapse!$B$4:$C$134,2,FALSE)</f>
        <v>0.02</v>
      </c>
      <c r="BL704">
        <f>discount_curve!K689</f>
        <v>0.47968138677577438</v>
      </c>
    </row>
    <row r="705" spans="1:64" x14ac:dyDescent="0.55000000000000004">
      <c r="A705">
        <f t="shared" si="584"/>
        <v>683</v>
      </c>
      <c r="B705" s="16">
        <f t="shared" ca="1" si="561"/>
        <v>0</v>
      </c>
      <c r="C705" s="16">
        <f t="shared" si="537"/>
        <v>0</v>
      </c>
      <c r="D705">
        <f t="shared" si="562"/>
        <v>0</v>
      </c>
      <c r="E705">
        <f t="shared" ca="1" si="563"/>
        <v>0</v>
      </c>
      <c r="F705" s="19">
        <f t="shared" si="564"/>
        <v>0</v>
      </c>
      <c r="G705">
        <f t="shared" si="538"/>
        <v>0</v>
      </c>
      <c r="H705">
        <f t="shared" si="539"/>
        <v>0</v>
      </c>
      <c r="I705" s="16">
        <f t="shared" si="565"/>
        <v>0</v>
      </c>
      <c r="J705" s="19">
        <f t="shared" si="566"/>
        <v>0</v>
      </c>
      <c r="K705" s="19"/>
      <c r="L705" s="16">
        <f t="shared" si="540"/>
        <v>0</v>
      </c>
      <c r="M705" s="16">
        <f t="shared" ca="1" si="541"/>
        <v>0</v>
      </c>
      <c r="N705" s="16">
        <f t="shared" si="542"/>
        <v>0</v>
      </c>
      <c r="O705" s="16">
        <f t="shared" si="535"/>
        <v>0</v>
      </c>
      <c r="P705" s="16">
        <f t="shared" si="536"/>
        <v>0</v>
      </c>
      <c r="Q705" s="16">
        <f t="shared" ca="1" si="543"/>
        <v>0</v>
      </c>
      <c r="R705">
        <f t="shared" si="544"/>
        <v>0</v>
      </c>
      <c r="S705" s="16">
        <f t="shared" si="545"/>
        <v>0</v>
      </c>
      <c r="T705" s="21">
        <f t="shared" si="546"/>
        <v>0</v>
      </c>
      <c r="U705" s="16">
        <f t="shared" ca="1" si="547"/>
        <v>0</v>
      </c>
      <c r="V705" s="21">
        <f t="shared" ca="1" si="548"/>
        <v>0</v>
      </c>
      <c r="W705" s="16"/>
      <c r="X705" s="16">
        <f t="shared" si="567"/>
        <v>0</v>
      </c>
      <c r="Y705" s="16">
        <f t="shared" si="534"/>
        <v>0</v>
      </c>
      <c r="Z705" s="19">
        <f t="shared" si="549"/>
        <v>0</v>
      </c>
      <c r="AA705" s="15">
        <f t="shared" si="568"/>
        <v>0</v>
      </c>
      <c r="AB705" s="15">
        <f t="shared" si="569"/>
        <v>0</v>
      </c>
      <c r="AC705" s="15">
        <f t="shared" si="570"/>
        <v>0</v>
      </c>
      <c r="AD705" s="15">
        <f t="shared" si="571"/>
        <v>0</v>
      </c>
      <c r="AE705" s="15">
        <f t="shared" si="572"/>
        <v>0</v>
      </c>
      <c r="AF705" s="19">
        <f t="shared" si="573"/>
        <v>0</v>
      </c>
      <c r="AG705" s="20">
        <f t="shared" si="574"/>
        <v>0</v>
      </c>
      <c r="AH705" s="20"/>
      <c r="AI705" s="16">
        <f t="shared" si="550"/>
        <v>0</v>
      </c>
      <c r="AJ705" s="16">
        <f t="shared" si="586"/>
        <v>0</v>
      </c>
      <c r="AK705" s="16">
        <f t="shared" si="575"/>
        <v>0</v>
      </c>
      <c r="AL705" s="16">
        <f t="shared" ca="1" si="576"/>
        <v>0</v>
      </c>
      <c r="AM705" s="17">
        <f ca="1">IF($F$13,OFFSET(product_specs!$I$5,MIN(10,saving_model!BD705),saving_model!$F$15),0)</f>
        <v>0</v>
      </c>
      <c r="AN705" s="16">
        <f t="shared" si="551"/>
        <v>0</v>
      </c>
      <c r="AO705" s="16">
        <f t="shared" si="585"/>
        <v>0</v>
      </c>
      <c r="AP705" s="16">
        <f t="shared" si="552"/>
        <v>0</v>
      </c>
      <c r="AQ705" s="16">
        <f t="shared" si="577"/>
        <v>0</v>
      </c>
      <c r="AR705" s="16">
        <f t="shared" si="578"/>
        <v>0</v>
      </c>
      <c r="AS705" s="15">
        <f t="shared" si="553"/>
        <v>0</v>
      </c>
      <c r="AT705" s="24">
        <f t="shared" si="554"/>
        <v>0</v>
      </c>
      <c r="AU705" s="15">
        <f t="shared" si="579"/>
        <v>0</v>
      </c>
      <c r="AV705" s="22">
        <f>return!Q689</f>
        <v>2.324176358457386E-3</v>
      </c>
      <c r="AW705" s="7">
        <f t="shared" si="555"/>
        <v>1.761806431813604</v>
      </c>
      <c r="AX705" s="7"/>
      <c r="AY705">
        <f t="shared" si="580"/>
        <v>0</v>
      </c>
      <c r="AZ705">
        <f t="shared" si="556"/>
        <v>0</v>
      </c>
      <c r="BA705">
        <f t="shared" si="557"/>
        <v>0</v>
      </c>
      <c r="BB705">
        <f t="shared" si="581"/>
        <v>0</v>
      </c>
      <c r="BD705">
        <f t="shared" si="558"/>
        <v>56</v>
      </c>
      <c r="BE705">
        <f t="shared" si="559"/>
        <v>5</v>
      </c>
      <c r="BF705">
        <f t="shared" si="582"/>
        <v>8.3547299639996631E-4</v>
      </c>
      <c r="BG705">
        <f>VLOOKUP(MIN(120,BH705),mortality!$B$4:$H$106,saving_model!BE705+2,FALSE)</f>
        <v>9.97973501552968E-3</v>
      </c>
      <c r="BH705">
        <f t="shared" si="560"/>
        <v>76</v>
      </c>
      <c r="BI705" s="8">
        <f t="shared" si="583"/>
        <v>1.6821425527395739E-3</v>
      </c>
      <c r="BJ705" s="6">
        <f>VLOOKUP(saving_model!BD705,lapse!$B$4:$C$134,2,FALSE)</f>
        <v>0.02</v>
      </c>
      <c r="BL705">
        <f>discount_curve!K690</f>
        <v>0.47916496429100819</v>
      </c>
    </row>
    <row r="706" spans="1:64" x14ac:dyDescent="0.55000000000000004">
      <c r="A706">
        <f t="shared" si="584"/>
        <v>684</v>
      </c>
      <c r="B706" s="16">
        <f t="shared" ca="1" si="561"/>
        <v>0</v>
      </c>
      <c r="C706" s="16">
        <f t="shared" si="537"/>
        <v>0</v>
      </c>
      <c r="D706">
        <f t="shared" si="562"/>
        <v>0</v>
      </c>
      <c r="E706">
        <f t="shared" ca="1" si="563"/>
        <v>0</v>
      </c>
      <c r="F706" s="19">
        <f t="shared" si="564"/>
        <v>0</v>
      </c>
      <c r="G706">
        <f t="shared" si="538"/>
        <v>0</v>
      </c>
      <c r="H706">
        <f t="shared" si="539"/>
        <v>0</v>
      </c>
      <c r="I706" s="16">
        <f t="shared" si="565"/>
        <v>0</v>
      </c>
      <c r="J706" s="19">
        <f t="shared" si="566"/>
        <v>0</v>
      </c>
      <c r="K706" s="19"/>
      <c r="L706" s="16">
        <f t="shared" si="540"/>
        <v>0</v>
      </c>
      <c r="M706" s="16">
        <f t="shared" ca="1" si="541"/>
        <v>0</v>
      </c>
      <c r="N706" s="16">
        <f t="shared" si="542"/>
        <v>0</v>
      </c>
      <c r="O706" s="16">
        <f t="shared" si="535"/>
        <v>0</v>
      </c>
      <c r="P706" s="16">
        <f t="shared" si="536"/>
        <v>0</v>
      </c>
      <c r="Q706" s="16">
        <f t="shared" ca="1" si="543"/>
        <v>0</v>
      </c>
      <c r="R706">
        <f t="shared" si="544"/>
        <v>0</v>
      </c>
      <c r="S706" s="16">
        <f t="shared" si="545"/>
        <v>0</v>
      </c>
      <c r="T706" s="21">
        <f t="shared" si="546"/>
        <v>0</v>
      </c>
      <c r="U706" s="16">
        <f t="shared" ca="1" si="547"/>
        <v>0</v>
      </c>
      <c r="V706" s="21">
        <f t="shared" ca="1" si="548"/>
        <v>0</v>
      </c>
      <c r="W706" s="16"/>
      <c r="X706" s="16">
        <f t="shared" si="567"/>
        <v>0</v>
      </c>
      <c r="Y706" s="16">
        <f t="shared" si="534"/>
        <v>0</v>
      </c>
      <c r="Z706" s="19">
        <f t="shared" si="549"/>
        <v>0</v>
      </c>
      <c r="AA706" s="15">
        <f t="shared" si="568"/>
        <v>0</v>
      </c>
      <c r="AB706" s="15">
        <f t="shared" si="569"/>
        <v>0</v>
      </c>
      <c r="AC706" s="15">
        <f t="shared" si="570"/>
        <v>0</v>
      </c>
      <c r="AD706" s="15">
        <f t="shared" si="571"/>
        <v>0</v>
      </c>
      <c r="AE706" s="15">
        <f t="shared" si="572"/>
        <v>0</v>
      </c>
      <c r="AF706" s="19">
        <f t="shared" si="573"/>
        <v>0</v>
      </c>
      <c r="AG706" s="20">
        <f t="shared" si="574"/>
        <v>0</v>
      </c>
      <c r="AH706" s="20"/>
      <c r="AI706" s="16">
        <f t="shared" si="550"/>
        <v>0</v>
      </c>
      <c r="AJ706" s="16">
        <f t="shared" si="586"/>
        <v>0</v>
      </c>
      <c r="AK706" s="16">
        <f t="shared" si="575"/>
        <v>0</v>
      </c>
      <c r="AL706" s="16">
        <f t="shared" ca="1" si="576"/>
        <v>0</v>
      </c>
      <c r="AM706" s="17">
        <f ca="1">IF($F$13,OFFSET(product_specs!$I$5,MIN(10,saving_model!BD706),saving_model!$F$15),0)</f>
        <v>0</v>
      </c>
      <c r="AN706" s="16">
        <f t="shared" si="551"/>
        <v>0</v>
      </c>
      <c r="AO706" s="16">
        <f t="shared" si="585"/>
        <v>0</v>
      </c>
      <c r="AP706" s="16">
        <f t="shared" si="552"/>
        <v>0</v>
      </c>
      <c r="AQ706" s="16">
        <f t="shared" si="577"/>
        <v>0</v>
      </c>
      <c r="AR706" s="16">
        <f t="shared" si="578"/>
        <v>0</v>
      </c>
      <c r="AS706" s="15">
        <f t="shared" si="553"/>
        <v>0</v>
      </c>
      <c r="AT706" s="24">
        <f t="shared" si="554"/>
        <v>0</v>
      </c>
      <c r="AU706" s="15">
        <f t="shared" si="579"/>
        <v>0</v>
      </c>
      <c r="AV706" s="22">
        <f>return!Q690</f>
        <v>-8.0474664691854159E-5</v>
      </c>
      <c r="AW706" s="7">
        <f t="shared" si="555"/>
        <v>1.7632679173988937</v>
      </c>
      <c r="AX706" s="7"/>
      <c r="AY706">
        <f t="shared" si="580"/>
        <v>0</v>
      </c>
      <c r="AZ706">
        <f t="shared" si="556"/>
        <v>0</v>
      </c>
      <c r="BA706">
        <f t="shared" si="557"/>
        <v>0</v>
      </c>
      <c r="BB706">
        <f t="shared" si="581"/>
        <v>0</v>
      </c>
      <c r="BD706">
        <f t="shared" si="558"/>
        <v>57</v>
      </c>
      <c r="BE706">
        <f t="shared" si="559"/>
        <v>5</v>
      </c>
      <c r="BF706">
        <f t="shared" si="582"/>
        <v>9.2395063706507408E-4</v>
      </c>
      <c r="BG706">
        <f>VLOOKUP(MIN(120,BH706),mortality!$B$4:$H$106,saving_model!BE706+2,FALSE)</f>
        <v>1.103123761687707E-2</v>
      </c>
      <c r="BH706">
        <f t="shared" si="560"/>
        <v>77</v>
      </c>
      <c r="BI706" s="8">
        <f t="shared" si="583"/>
        <v>1.6821425527395739E-3</v>
      </c>
      <c r="BJ706" s="6">
        <f>VLOOKUP(saving_model!BD706,lapse!$B$4:$C$134,2,FALSE)</f>
        <v>0.02</v>
      </c>
      <c r="BL706">
        <f>discount_curve!K691</f>
        <v>0.47010912778960701</v>
      </c>
    </row>
    <row r="707" spans="1:64" x14ac:dyDescent="0.55000000000000004">
      <c r="A707">
        <f t="shared" si="584"/>
        <v>685</v>
      </c>
      <c r="B707" s="16">
        <f t="shared" ca="1" si="561"/>
        <v>0</v>
      </c>
      <c r="C707" s="16">
        <f t="shared" si="537"/>
        <v>0</v>
      </c>
      <c r="D707">
        <f t="shared" si="562"/>
        <v>0</v>
      </c>
      <c r="E707">
        <f t="shared" ca="1" si="563"/>
        <v>0</v>
      </c>
      <c r="F707" s="19">
        <f t="shared" si="564"/>
        <v>0</v>
      </c>
      <c r="G707">
        <f t="shared" si="538"/>
        <v>0</v>
      </c>
      <c r="H707">
        <f t="shared" si="539"/>
        <v>0</v>
      </c>
      <c r="I707" s="16">
        <f t="shared" si="565"/>
        <v>0</v>
      </c>
      <c r="J707" s="19">
        <f t="shared" si="566"/>
        <v>0</v>
      </c>
      <c r="K707" s="19"/>
      <c r="L707" s="16">
        <f t="shared" si="540"/>
        <v>0</v>
      </c>
      <c r="M707" s="16">
        <f t="shared" ca="1" si="541"/>
        <v>0</v>
      </c>
      <c r="N707" s="16">
        <f t="shared" si="542"/>
        <v>0</v>
      </c>
      <c r="O707" s="16">
        <f t="shared" si="535"/>
        <v>0</v>
      </c>
      <c r="P707" s="16">
        <f t="shared" si="536"/>
        <v>0</v>
      </c>
      <c r="Q707" s="16">
        <f t="shared" ca="1" si="543"/>
        <v>0</v>
      </c>
      <c r="R707">
        <f t="shared" si="544"/>
        <v>0</v>
      </c>
      <c r="S707" s="16">
        <f t="shared" si="545"/>
        <v>0</v>
      </c>
      <c r="T707" s="21">
        <f t="shared" si="546"/>
        <v>0</v>
      </c>
      <c r="U707" s="16">
        <f t="shared" ca="1" si="547"/>
        <v>0</v>
      </c>
      <c r="V707" s="21">
        <f t="shared" ca="1" si="548"/>
        <v>0</v>
      </c>
      <c r="W707" s="16"/>
      <c r="X707" s="16">
        <f t="shared" si="567"/>
        <v>0</v>
      </c>
      <c r="Y707" s="16">
        <f t="shared" si="534"/>
        <v>0</v>
      </c>
      <c r="Z707" s="19">
        <f t="shared" si="549"/>
        <v>0</v>
      </c>
      <c r="AA707" s="15">
        <f t="shared" si="568"/>
        <v>0</v>
      </c>
      <c r="AB707" s="15">
        <f t="shared" si="569"/>
        <v>0</v>
      </c>
      <c r="AC707" s="15">
        <f t="shared" si="570"/>
        <v>0</v>
      </c>
      <c r="AD707" s="15">
        <f t="shared" si="571"/>
        <v>0</v>
      </c>
      <c r="AE707" s="15">
        <f t="shared" si="572"/>
        <v>0</v>
      </c>
      <c r="AF707" s="19">
        <f t="shared" si="573"/>
        <v>0</v>
      </c>
      <c r="AG707" s="20">
        <f t="shared" si="574"/>
        <v>0</v>
      </c>
      <c r="AH707" s="20"/>
      <c r="AI707" s="16">
        <f t="shared" si="550"/>
        <v>0</v>
      </c>
      <c r="AJ707" s="16">
        <f t="shared" si="586"/>
        <v>0</v>
      </c>
      <c r="AK707" s="16">
        <f t="shared" si="575"/>
        <v>0</v>
      </c>
      <c r="AL707" s="16">
        <f t="shared" ca="1" si="576"/>
        <v>0</v>
      </c>
      <c r="AM707" s="17">
        <f ca="1">IF($F$13,OFFSET(product_specs!$I$5,MIN(10,saving_model!BD707),saving_model!$F$15),0)</f>
        <v>0</v>
      </c>
      <c r="AN707" s="16">
        <f t="shared" si="551"/>
        <v>0</v>
      </c>
      <c r="AO707" s="16">
        <f t="shared" si="585"/>
        <v>0</v>
      </c>
      <c r="AP707" s="16">
        <f t="shared" si="552"/>
        <v>0</v>
      </c>
      <c r="AQ707" s="16">
        <f t="shared" si="577"/>
        <v>0</v>
      </c>
      <c r="AR707" s="16">
        <f t="shared" si="578"/>
        <v>0</v>
      </c>
      <c r="AS707" s="15">
        <f t="shared" si="553"/>
        <v>0</v>
      </c>
      <c r="AT707" s="24">
        <f t="shared" si="554"/>
        <v>0</v>
      </c>
      <c r="AU707" s="15">
        <f t="shared" si="579"/>
        <v>0</v>
      </c>
      <c r="AV707" s="22">
        <f>return!Q691</f>
        <v>-9.8208847431208168E-3</v>
      </c>
      <c r="AW707" s="7">
        <f t="shared" si="555"/>
        <v>1.7647306153421798</v>
      </c>
      <c r="AX707" s="7"/>
      <c r="AY707">
        <f t="shared" si="580"/>
        <v>0</v>
      </c>
      <c r="AZ707">
        <f t="shared" si="556"/>
        <v>0</v>
      </c>
      <c r="BA707">
        <f t="shared" si="557"/>
        <v>0</v>
      </c>
      <c r="BB707">
        <f t="shared" si="581"/>
        <v>0</v>
      </c>
      <c r="BD707">
        <f t="shared" si="558"/>
        <v>57</v>
      </c>
      <c r="BE707">
        <f t="shared" si="559"/>
        <v>5</v>
      </c>
      <c r="BF707">
        <f t="shared" si="582"/>
        <v>9.2395063706507408E-4</v>
      </c>
      <c r="BG707">
        <f>VLOOKUP(MIN(120,BH707),mortality!$B$4:$H$106,saving_model!BE707+2,FALSE)</f>
        <v>1.103123761687707E-2</v>
      </c>
      <c r="BH707">
        <f t="shared" si="560"/>
        <v>77</v>
      </c>
      <c r="BI707" s="8">
        <f t="shared" si="583"/>
        <v>1.6821425527395739E-3</v>
      </c>
      <c r="BJ707" s="6">
        <f>VLOOKUP(saving_model!BD707,lapse!$B$4:$C$134,2,FALSE)</f>
        <v>0.02</v>
      </c>
      <c r="BL707">
        <f>discount_curve!K692</f>
        <v>0.46959065094540647</v>
      </c>
    </row>
    <row r="708" spans="1:64" x14ac:dyDescent="0.55000000000000004">
      <c r="A708">
        <f t="shared" si="584"/>
        <v>686</v>
      </c>
      <c r="B708" s="16">
        <f t="shared" ca="1" si="561"/>
        <v>0</v>
      </c>
      <c r="C708" s="16">
        <f t="shared" si="537"/>
        <v>0</v>
      </c>
      <c r="D708">
        <f t="shared" si="562"/>
        <v>0</v>
      </c>
      <c r="E708">
        <f t="shared" ca="1" si="563"/>
        <v>0</v>
      </c>
      <c r="F708" s="19">
        <f t="shared" si="564"/>
        <v>0</v>
      </c>
      <c r="G708">
        <f t="shared" si="538"/>
        <v>0</v>
      </c>
      <c r="H708">
        <f t="shared" si="539"/>
        <v>0</v>
      </c>
      <c r="I708" s="16">
        <f t="shared" si="565"/>
        <v>0</v>
      </c>
      <c r="J708" s="19">
        <f t="shared" si="566"/>
        <v>0</v>
      </c>
      <c r="K708" s="19"/>
      <c r="L708" s="16">
        <f t="shared" si="540"/>
        <v>0</v>
      </c>
      <c r="M708" s="16">
        <f t="shared" ca="1" si="541"/>
        <v>0</v>
      </c>
      <c r="N708" s="16">
        <f t="shared" si="542"/>
        <v>0</v>
      </c>
      <c r="O708" s="16">
        <f t="shared" si="535"/>
        <v>0</v>
      </c>
      <c r="P708" s="16">
        <f t="shared" si="536"/>
        <v>0</v>
      </c>
      <c r="Q708" s="16">
        <f t="shared" ca="1" si="543"/>
        <v>0</v>
      </c>
      <c r="R708">
        <f t="shared" si="544"/>
        <v>0</v>
      </c>
      <c r="S708" s="16">
        <f t="shared" si="545"/>
        <v>0</v>
      </c>
      <c r="T708" s="21">
        <f t="shared" si="546"/>
        <v>0</v>
      </c>
      <c r="U708" s="16">
        <f t="shared" ca="1" si="547"/>
        <v>0</v>
      </c>
      <c r="V708" s="21">
        <f t="shared" ca="1" si="548"/>
        <v>0</v>
      </c>
      <c r="W708" s="16"/>
      <c r="X708" s="16">
        <f t="shared" si="567"/>
        <v>0</v>
      </c>
      <c r="Y708" s="16">
        <f t="shared" si="534"/>
        <v>0</v>
      </c>
      <c r="Z708" s="19">
        <f t="shared" si="549"/>
        <v>0</v>
      </c>
      <c r="AA708" s="15">
        <f t="shared" si="568"/>
        <v>0</v>
      </c>
      <c r="AB708" s="15">
        <f t="shared" si="569"/>
        <v>0</v>
      </c>
      <c r="AC708" s="15">
        <f t="shared" si="570"/>
        <v>0</v>
      </c>
      <c r="AD708" s="15">
        <f t="shared" si="571"/>
        <v>0</v>
      </c>
      <c r="AE708" s="15">
        <f t="shared" si="572"/>
        <v>0</v>
      </c>
      <c r="AF708" s="19">
        <f t="shared" si="573"/>
        <v>0</v>
      </c>
      <c r="AG708" s="20">
        <f t="shared" si="574"/>
        <v>0</v>
      </c>
      <c r="AH708" s="20"/>
      <c r="AI708" s="16">
        <f t="shared" si="550"/>
        <v>0</v>
      </c>
      <c r="AJ708" s="16">
        <f t="shared" si="586"/>
        <v>0</v>
      </c>
      <c r="AK708" s="16">
        <f t="shared" si="575"/>
        <v>0</v>
      </c>
      <c r="AL708" s="16">
        <f t="shared" ca="1" si="576"/>
        <v>0</v>
      </c>
      <c r="AM708" s="17">
        <f ca="1">IF($F$13,OFFSET(product_specs!$I$5,MIN(10,saving_model!BD708),saving_model!$F$15),0)</f>
        <v>0</v>
      </c>
      <c r="AN708" s="16">
        <f t="shared" si="551"/>
        <v>0</v>
      </c>
      <c r="AO708" s="16">
        <f t="shared" si="585"/>
        <v>0</v>
      </c>
      <c r="AP708" s="16">
        <f t="shared" si="552"/>
        <v>0</v>
      </c>
      <c r="AQ708" s="16">
        <f t="shared" si="577"/>
        <v>0</v>
      </c>
      <c r="AR708" s="16">
        <f t="shared" si="578"/>
        <v>0</v>
      </c>
      <c r="AS708" s="15">
        <f t="shared" si="553"/>
        <v>0</v>
      </c>
      <c r="AT708" s="24">
        <f t="shared" si="554"/>
        <v>0</v>
      </c>
      <c r="AU708" s="15">
        <f t="shared" si="579"/>
        <v>0</v>
      </c>
      <c r="AV708" s="22">
        <f>return!Q692</f>
        <v>1.5036072537668588E-3</v>
      </c>
      <c r="AW708" s="7">
        <f t="shared" si="555"/>
        <v>1.7661945266491597</v>
      </c>
      <c r="AX708" s="7"/>
      <c r="AY708">
        <f t="shared" si="580"/>
        <v>0</v>
      </c>
      <c r="AZ708">
        <f t="shared" si="556"/>
        <v>0</v>
      </c>
      <c r="BA708">
        <f t="shared" si="557"/>
        <v>0</v>
      </c>
      <c r="BB708">
        <f t="shared" si="581"/>
        <v>0</v>
      </c>
      <c r="BD708">
        <f t="shared" si="558"/>
        <v>57</v>
      </c>
      <c r="BE708">
        <f t="shared" si="559"/>
        <v>5</v>
      </c>
      <c r="BF708">
        <f t="shared" si="582"/>
        <v>9.2395063706507408E-4</v>
      </c>
      <c r="BG708">
        <f>VLOOKUP(MIN(120,BH708),mortality!$B$4:$H$106,saving_model!BE708+2,FALSE)</f>
        <v>1.103123761687707E-2</v>
      </c>
      <c r="BH708">
        <f t="shared" si="560"/>
        <v>77</v>
      </c>
      <c r="BI708" s="8">
        <f t="shared" si="583"/>
        <v>1.6821425527395739E-3</v>
      </c>
      <c r="BJ708" s="6">
        <f>VLOOKUP(saving_model!BD708,lapse!$B$4:$C$134,2,FALSE)</f>
        <v>0.02</v>
      </c>
      <c r="BL708">
        <f>discount_curve!K693</f>
        <v>0.46907274592213449</v>
      </c>
    </row>
    <row r="709" spans="1:64" x14ac:dyDescent="0.55000000000000004">
      <c r="A709">
        <f t="shared" si="584"/>
        <v>687</v>
      </c>
      <c r="B709" s="16">
        <f t="shared" ca="1" si="561"/>
        <v>0</v>
      </c>
      <c r="C709" s="16">
        <f t="shared" si="537"/>
        <v>0</v>
      </c>
      <c r="D709">
        <f t="shared" si="562"/>
        <v>0</v>
      </c>
      <c r="E709">
        <f t="shared" ca="1" si="563"/>
        <v>0</v>
      </c>
      <c r="F709" s="19">
        <f t="shared" si="564"/>
        <v>0</v>
      </c>
      <c r="G709">
        <f t="shared" si="538"/>
        <v>0</v>
      </c>
      <c r="H709">
        <f t="shared" si="539"/>
        <v>0</v>
      </c>
      <c r="I709" s="16">
        <f t="shared" si="565"/>
        <v>0</v>
      </c>
      <c r="J709" s="19">
        <f t="shared" si="566"/>
        <v>0</v>
      </c>
      <c r="K709" s="19"/>
      <c r="L709" s="16">
        <f t="shared" si="540"/>
        <v>0</v>
      </c>
      <c r="M709" s="16">
        <f t="shared" ca="1" si="541"/>
        <v>0</v>
      </c>
      <c r="N709" s="16">
        <f t="shared" si="542"/>
        <v>0</v>
      </c>
      <c r="O709" s="16">
        <f t="shared" si="535"/>
        <v>0</v>
      </c>
      <c r="P709" s="16">
        <f t="shared" si="536"/>
        <v>0</v>
      </c>
      <c r="Q709" s="16">
        <f t="shared" ca="1" si="543"/>
        <v>0</v>
      </c>
      <c r="R709">
        <f t="shared" si="544"/>
        <v>0</v>
      </c>
      <c r="S709" s="16">
        <f t="shared" si="545"/>
        <v>0</v>
      </c>
      <c r="T709" s="21">
        <f t="shared" si="546"/>
        <v>0</v>
      </c>
      <c r="U709" s="16">
        <f t="shared" ca="1" si="547"/>
        <v>0</v>
      </c>
      <c r="V709" s="21">
        <f t="shared" ca="1" si="548"/>
        <v>0</v>
      </c>
      <c r="W709" s="16"/>
      <c r="X709" s="16">
        <f t="shared" si="567"/>
        <v>0</v>
      </c>
      <c r="Y709" s="16">
        <f t="shared" si="534"/>
        <v>0</v>
      </c>
      <c r="Z709" s="19">
        <f t="shared" si="549"/>
        <v>0</v>
      </c>
      <c r="AA709" s="15">
        <f t="shared" si="568"/>
        <v>0</v>
      </c>
      <c r="AB709" s="15">
        <f t="shared" si="569"/>
        <v>0</v>
      </c>
      <c r="AC709" s="15">
        <f t="shared" si="570"/>
        <v>0</v>
      </c>
      <c r="AD709" s="15">
        <f t="shared" si="571"/>
        <v>0</v>
      </c>
      <c r="AE709" s="15">
        <f t="shared" si="572"/>
        <v>0</v>
      </c>
      <c r="AF709" s="19">
        <f t="shared" si="573"/>
        <v>0</v>
      </c>
      <c r="AG709" s="20">
        <f t="shared" si="574"/>
        <v>0</v>
      </c>
      <c r="AH709" s="20"/>
      <c r="AI709" s="16">
        <f t="shared" si="550"/>
        <v>0</v>
      </c>
      <c r="AJ709" s="16">
        <f t="shared" si="586"/>
        <v>0</v>
      </c>
      <c r="AK709" s="16">
        <f t="shared" si="575"/>
        <v>0</v>
      </c>
      <c r="AL709" s="16">
        <f t="shared" ca="1" si="576"/>
        <v>0</v>
      </c>
      <c r="AM709" s="17">
        <f ca="1">IF($F$13,OFFSET(product_specs!$I$5,MIN(10,saving_model!BD709),saving_model!$F$15),0)</f>
        <v>0</v>
      </c>
      <c r="AN709" s="16">
        <f t="shared" si="551"/>
        <v>0</v>
      </c>
      <c r="AO709" s="16">
        <f t="shared" si="585"/>
        <v>0</v>
      </c>
      <c r="AP709" s="16">
        <f t="shared" si="552"/>
        <v>0</v>
      </c>
      <c r="AQ709" s="16">
        <f t="shared" si="577"/>
        <v>0</v>
      </c>
      <c r="AR709" s="16">
        <f t="shared" si="578"/>
        <v>0</v>
      </c>
      <c r="AS709" s="15">
        <f t="shared" si="553"/>
        <v>0</v>
      </c>
      <c r="AT709" s="24">
        <f t="shared" si="554"/>
        <v>0</v>
      </c>
      <c r="AU709" s="15">
        <f t="shared" si="579"/>
        <v>0</v>
      </c>
      <c r="AV709" s="22">
        <f>return!Q693</f>
        <v>1.9201236941220889E-2</v>
      </c>
      <c r="AW709" s="7">
        <f t="shared" si="555"/>
        <v>1.7676596523263648</v>
      </c>
      <c r="AX709" s="7"/>
      <c r="AY709">
        <f t="shared" si="580"/>
        <v>0</v>
      </c>
      <c r="AZ709">
        <f t="shared" si="556"/>
        <v>0</v>
      </c>
      <c r="BA709">
        <f t="shared" si="557"/>
        <v>0</v>
      </c>
      <c r="BB709">
        <f t="shared" si="581"/>
        <v>0</v>
      </c>
      <c r="BD709">
        <f t="shared" si="558"/>
        <v>57</v>
      </c>
      <c r="BE709">
        <f t="shared" si="559"/>
        <v>5</v>
      </c>
      <c r="BF709">
        <f t="shared" si="582"/>
        <v>9.2395063706507408E-4</v>
      </c>
      <c r="BG709">
        <f>VLOOKUP(MIN(120,BH709),mortality!$B$4:$H$106,saving_model!BE709+2,FALSE)</f>
        <v>1.103123761687707E-2</v>
      </c>
      <c r="BH709">
        <f t="shared" si="560"/>
        <v>77</v>
      </c>
      <c r="BI709" s="8">
        <f t="shared" si="583"/>
        <v>1.6821425527395739E-3</v>
      </c>
      <c r="BJ709" s="6">
        <f>VLOOKUP(saving_model!BD709,lapse!$B$4:$C$134,2,FALSE)</f>
        <v>0.02</v>
      </c>
      <c r="BL709">
        <f>discount_curve!K694</f>
        <v>0.46855541208913765</v>
      </c>
    </row>
    <row r="710" spans="1:64" x14ac:dyDescent="0.55000000000000004">
      <c r="A710">
        <f t="shared" si="584"/>
        <v>688</v>
      </c>
      <c r="B710" s="16">
        <f t="shared" ca="1" si="561"/>
        <v>0</v>
      </c>
      <c r="C710" s="16">
        <f t="shared" si="537"/>
        <v>0</v>
      </c>
      <c r="D710">
        <f t="shared" si="562"/>
        <v>0</v>
      </c>
      <c r="E710">
        <f t="shared" ca="1" si="563"/>
        <v>0</v>
      </c>
      <c r="F710" s="19">
        <f t="shared" si="564"/>
        <v>0</v>
      </c>
      <c r="G710">
        <f t="shared" si="538"/>
        <v>0</v>
      </c>
      <c r="H710">
        <f t="shared" si="539"/>
        <v>0</v>
      </c>
      <c r="I710" s="16">
        <f t="shared" si="565"/>
        <v>0</v>
      </c>
      <c r="J710" s="19">
        <f t="shared" si="566"/>
        <v>0</v>
      </c>
      <c r="K710" s="19"/>
      <c r="L710" s="16">
        <f t="shared" si="540"/>
        <v>0</v>
      </c>
      <c r="M710" s="16">
        <f t="shared" ca="1" si="541"/>
        <v>0</v>
      </c>
      <c r="N710" s="16">
        <f t="shared" si="542"/>
        <v>0</v>
      </c>
      <c r="O710" s="16">
        <f t="shared" si="535"/>
        <v>0</v>
      </c>
      <c r="P710" s="16">
        <f t="shared" si="536"/>
        <v>0</v>
      </c>
      <c r="Q710" s="16">
        <f t="shared" ca="1" si="543"/>
        <v>0</v>
      </c>
      <c r="R710">
        <f t="shared" si="544"/>
        <v>0</v>
      </c>
      <c r="S710" s="16">
        <f t="shared" si="545"/>
        <v>0</v>
      </c>
      <c r="T710" s="21">
        <f t="shared" si="546"/>
        <v>0</v>
      </c>
      <c r="U710" s="16">
        <f t="shared" ca="1" si="547"/>
        <v>0</v>
      </c>
      <c r="V710" s="21">
        <f t="shared" ca="1" si="548"/>
        <v>0</v>
      </c>
      <c r="W710" s="16"/>
      <c r="X710" s="16">
        <f t="shared" si="567"/>
        <v>0</v>
      </c>
      <c r="Y710" s="16">
        <f t="shared" si="534"/>
        <v>0</v>
      </c>
      <c r="Z710" s="19">
        <f t="shared" si="549"/>
        <v>0</v>
      </c>
      <c r="AA710" s="15">
        <f t="shared" si="568"/>
        <v>0</v>
      </c>
      <c r="AB710" s="15">
        <f t="shared" si="569"/>
        <v>0</v>
      </c>
      <c r="AC710" s="15">
        <f t="shared" si="570"/>
        <v>0</v>
      </c>
      <c r="AD710" s="15">
        <f t="shared" si="571"/>
        <v>0</v>
      </c>
      <c r="AE710" s="15">
        <f t="shared" si="572"/>
        <v>0</v>
      </c>
      <c r="AF710" s="19">
        <f t="shared" si="573"/>
        <v>0</v>
      </c>
      <c r="AG710" s="20">
        <f t="shared" si="574"/>
        <v>0</v>
      </c>
      <c r="AH710" s="20"/>
      <c r="AI710" s="16">
        <f t="shared" si="550"/>
        <v>0</v>
      </c>
      <c r="AJ710" s="16">
        <f t="shared" si="586"/>
        <v>0</v>
      </c>
      <c r="AK710" s="16">
        <f t="shared" si="575"/>
        <v>0</v>
      </c>
      <c r="AL710" s="16">
        <f t="shared" ca="1" si="576"/>
        <v>0</v>
      </c>
      <c r="AM710" s="17">
        <f ca="1">IF($F$13,OFFSET(product_specs!$I$5,MIN(10,saving_model!BD710),saving_model!$F$15),0)</f>
        <v>0</v>
      </c>
      <c r="AN710" s="16">
        <f t="shared" si="551"/>
        <v>0</v>
      </c>
      <c r="AO710" s="16">
        <f t="shared" si="585"/>
        <v>0</v>
      </c>
      <c r="AP710" s="16">
        <f t="shared" si="552"/>
        <v>0</v>
      </c>
      <c r="AQ710" s="16">
        <f t="shared" si="577"/>
        <v>0</v>
      </c>
      <c r="AR710" s="16">
        <f t="shared" si="578"/>
        <v>0</v>
      </c>
      <c r="AS710" s="15">
        <f t="shared" si="553"/>
        <v>0</v>
      </c>
      <c r="AT710" s="24">
        <f t="shared" si="554"/>
        <v>0</v>
      </c>
      <c r="AU710" s="15">
        <f t="shared" si="579"/>
        <v>0</v>
      </c>
      <c r="AV710" s="22">
        <f>return!Q694</f>
        <v>-8.4994114086668349E-3</v>
      </c>
      <c r="AW710" s="7">
        <f t="shared" si="555"/>
        <v>1.7691259933811614</v>
      </c>
      <c r="AX710" s="7"/>
      <c r="AY710">
        <f t="shared" si="580"/>
        <v>0</v>
      </c>
      <c r="AZ710">
        <f t="shared" si="556"/>
        <v>0</v>
      </c>
      <c r="BA710">
        <f t="shared" si="557"/>
        <v>0</v>
      </c>
      <c r="BB710">
        <f t="shared" si="581"/>
        <v>0</v>
      </c>
      <c r="BD710">
        <f t="shared" si="558"/>
        <v>57</v>
      </c>
      <c r="BE710">
        <f t="shared" si="559"/>
        <v>5</v>
      </c>
      <c r="BF710">
        <f t="shared" si="582"/>
        <v>9.2395063706507408E-4</v>
      </c>
      <c r="BG710">
        <f>VLOOKUP(MIN(120,BH710),mortality!$B$4:$H$106,saving_model!BE710+2,FALSE)</f>
        <v>1.103123761687707E-2</v>
      </c>
      <c r="BH710">
        <f t="shared" si="560"/>
        <v>77</v>
      </c>
      <c r="BI710" s="8">
        <f t="shared" si="583"/>
        <v>1.6821425527395739E-3</v>
      </c>
      <c r="BJ710" s="6">
        <f>VLOOKUP(saving_model!BD710,lapse!$B$4:$C$134,2,FALSE)</f>
        <v>0.02</v>
      </c>
      <c r="BL710">
        <f>discount_curve!K695</f>
        <v>0.46803864881645807</v>
      </c>
    </row>
    <row r="711" spans="1:64" x14ac:dyDescent="0.55000000000000004">
      <c r="A711">
        <f t="shared" si="584"/>
        <v>689</v>
      </c>
      <c r="B711" s="16">
        <f t="shared" ca="1" si="561"/>
        <v>0</v>
      </c>
      <c r="C711" s="16">
        <f t="shared" si="537"/>
        <v>0</v>
      </c>
      <c r="D711">
        <f t="shared" si="562"/>
        <v>0</v>
      </c>
      <c r="E711">
        <f t="shared" ca="1" si="563"/>
        <v>0</v>
      </c>
      <c r="F711" s="19">
        <f t="shared" si="564"/>
        <v>0</v>
      </c>
      <c r="G711">
        <f t="shared" si="538"/>
        <v>0</v>
      </c>
      <c r="H711">
        <f t="shared" si="539"/>
        <v>0</v>
      </c>
      <c r="I711" s="16">
        <f t="shared" si="565"/>
        <v>0</v>
      </c>
      <c r="J711" s="19">
        <f t="shared" si="566"/>
        <v>0</v>
      </c>
      <c r="K711" s="19"/>
      <c r="L711" s="16">
        <f t="shared" si="540"/>
        <v>0</v>
      </c>
      <c r="M711" s="16">
        <f t="shared" ca="1" si="541"/>
        <v>0</v>
      </c>
      <c r="N711" s="16">
        <f t="shared" si="542"/>
        <v>0</v>
      </c>
      <c r="O711" s="16">
        <f t="shared" si="535"/>
        <v>0</v>
      </c>
      <c r="P711" s="16">
        <f t="shared" si="536"/>
        <v>0</v>
      </c>
      <c r="Q711" s="16">
        <f t="shared" ca="1" si="543"/>
        <v>0</v>
      </c>
      <c r="R711">
        <f t="shared" si="544"/>
        <v>0</v>
      </c>
      <c r="S711" s="16">
        <f t="shared" si="545"/>
        <v>0</v>
      </c>
      <c r="T711" s="21">
        <f t="shared" si="546"/>
        <v>0</v>
      </c>
      <c r="U711" s="16">
        <f t="shared" ca="1" si="547"/>
        <v>0</v>
      </c>
      <c r="V711" s="21">
        <f t="shared" ca="1" si="548"/>
        <v>0</v>
      </c>
      <c r="W711" s="16"/>
      <c r="X711" s="16">
        <f t="shared" si="567"/>
        <v>0</v>
      </c>
      <c r="Y711" s="16">
        <f t="shared" si="534"/>
        <v>0</v>
      </c>
      <c r="Z711" s="19">
        <f t="shared" si="549"/>
        <v>0</v>
      </c>
      <c r="AA711" s="15">
        <f t="shared" si="568"/>
        <v>0</v>
      </c>
      <c r="AB711" s="15">
        <f t="shared" si="569"/>
        <v>0</v>
      </c>
      <c r="AC711" s="15">
        <f t="shared" si="570"/>
        <v>0</v>
      </c>
      <c r="AD711" s="15">
        <f t="shared" si="571"/>
        <v>0</v>
      </c>
      <c r="AE711" s="15">
        <f t="shared" si="572"/>
        <v>0</v>
      </c>
      <c r="AF711" s="19">
        <f t="shared" si="573"/>
        <v>0</v>
      </c>
      <c r="AG711" s="20">
        <f t="shared" si="574"/>
        <v>0</v>
      </c>
      <c r="AH711" s="20"/>
      <c r="AI711" s="16">
        <f t="shared" si="550"/>
        <v>0</v>
      </c>
      <c r="AJ711" s="16">
        <f t="shared" si="586"/>
        <v>0</v>
      </c>
      <c r="AK711" s="16">
        <f t="shared" si="575"/>
        <v>0</v>
      </c>
      <c r="AL711" s="16">
        <f t="shared" ca="1" si="576"/>
        <v>0</v>
      </c>
      <c r="AM711" s="17">
        <f ca="1">IF($F$13,OFFSET(product_specs!$I$5,MIN(10,saving_model!BD711),saving_model!$F$15),0)</f>
        <v>0</v>
      </c>
      <c r="AN711" s="16">
        <f t="shared" si="551"/>
        <v>0</v>
      </c>
      <c r="AO711" s="16">
        <f t="shared" si="585"/>
        <v>0</v>
      </c>
      <c r="AP711" s="16">
        <f t="shared" si="552"/>
        <v>0</v>
      </c>
      <c r="AQ711" s="16">
        <f t="shared" si="577"/>
        <v>0</v>
      </c>
      <c r="AR711" s="16">
        <f t="shared" si="578"/>
        <v>0</v>
      </c>
      <c r="AS711" s="15">
        <f t="shared" si="553"/>
        <v>0</v>
      </c>
      <c r="AT711" s="24">
        <f t="shared" si="554"/>
        <v>0</v>
      </c>
      <c r="AU711" s="15">
        <f t="shared" si="579"/>
        <v>0</v>
      </c>
      <c r="AV711" s="22">
        <f>return!Q695</f>
        <v>3.2687667042088364E-3</v>
      </c>
      <c r="AW711" s="7">
        <f t="shared" si="555"/>
        <v>1.7705935508217516</v>
      </c>
      <c r="AX711" s="7"/>
      <c r="AY711">
        <f t="shared" si="580"/>
        <v>0</v>
      </c>
      <c r="AZ711">
        <f t="shared" si="556"/>
        <v>0</v>
      </c>
      <c r="BA711">
        <f t="shared" si="557"/>
        <v>0</v>
      </c>
      <c r="BB711">
        <f t="shared" si="581"/>
        <v>0</v>
      </c>
      <c r="BD711">
        <f t="shared" si="558"/>
        <v>57</v>
      </c>
      <c r="BE711">
        <f t="shared" si="559"/>
        <v>5</v>
      </c>
      <c r="BF711">
        <f t="shared" si="582"/>
        <v>9.2395063706507408E-4</v>
      </c>
      <c r="BG711">
        <f>VLOOKUP(MIN(120,BH711),mortality!$B$4:$H$106,saving_model!BE711+2,FALSE)</f>
        <v>1.103123761687707E-2</v>
      </c>
      <c r="BH711">
        <f t="shared" si="560"/>
        <v>77</v>
      </c>
      <c r="BI711" s="8">
        <f t="shared" si="583"/>
        <v>1.6821425527395739E-3</v>
      </c>
      <c r="BJ711" s="6">
        <f>VLOOKUP(saving_model!BD711,lapse!$B$4:$C$134,2,FALSE)</f>
        <v>0.02</v>
      </c>
      <c r="BL711">
        <f>discount_curve!K696</f>
        <v>0.46752245547483279</v>
      </c>
    </row>
    <row r="712" spans="1:64" x14ac:dyDescent="0.55000000000000004">
      <c r="A712">
        <f t="shared" si="584"/>
        <v>690</v>
      </c>
      <c r="B712" s="16">
        <f t="shared" ca="1" si="561"/>
        <v>0</v>
      </c>
      <c r="C712" s="16">
        <f t="shared" si="537"/>
        <v>0</v>
      </c>
      <c r="D712">
        <f t="shared" si="562"/>
        <v>0</v>
      </c>
      <c r="E712">
        <f t="shared" ca="1" si="563"/>
        <v>0</v>
      </c>
      <c r="F712" s="19">
        <f t="shared" si="564"/>
        <v>0</v>
      </c>
      <c r="G712">
        <f t="shared" si="538"/>
        <v>0</v>
      </c>
      <c r="H712">
        <f t="shared" si="539"/>
        <v>0</v>
      </c>
      <c r="I712" s="16">
        <f t="shared" si="565"/>
        <v>0</v>
      </c>
      <c r="J712" s="19">
        <f t="shared" si="566"/>
        <v>0</v>
      </c>
      <c r="K712" s="19"/>
      <c r="L712" s="16">
        <f t="shared" si="540"/>
        <v>0</v>
      </c>
      <c r="M712" s="16">
        <f t="shared" ca="1" si="541"/>
        <v>0</v>
      </c>
      <c r="N712" s="16">
        <f t="shared" si="542"/>
        <v>0</v>
      </c>
      <c r="O712" s="16">
        <f t="shared" si="535"/>
        <v>0</v>
      </c>
      <c r="P712" s="16">
        <f t="shared" si="536"/>
        <v>0</v>
      </c>
      <c r="Q712" s="16">
        <f t="shared" ca="1" si="543"/>
        <v>0</v>
      </c>
      <c r="R712">
        <f t="shared" si="544"/>
        <v>0</v>
      </c>
      <c r="S712" s="16">
        <f t="shared" si="545"/>
        <v>0</v>
      </c>
      <c r="T712" s="21">
        <f t="shared" si="546"/>
        <v>0</v>
      </c>
      <c r="U712" s="16">
        <f t="shared" ca="1" si="547"/>
        <v>0</v>
      </c>
      <c r="V712" s="21">
        <f t="shared" ca="1" si="548"/>
        <v>0</v>
      </c>
      <c r="W712" s="16"/>
      <c r="X712" s="16">
        <f t="shared" si="567"/>
        <v>0</v>
      </c>
      <c r="Y712" s="16">
        <f t="shared" si="534"/>
        <v>0</v>
      </c>
      <c r="Z712" s="19">
        <f t="shared" si="549"/>
        <v>0</v>
      </c>
      <c r="AA712" s="15">
        <f t="shared" si="568"/>
        <v>0</v>
      </c>
      <c r="AB712" s="15">
        <f t="shared" si="569"/>
        <v>0</v>
      </c>
      <c r="AC712" s="15">
        <f t="shared" si="570"/>
        <v>0</v>
      </c>
      <c r="AD712" s="15">
        <f t="shared" si="571"/>
        <v>0</v>
      </c>
      <c r="AE712" s="15">
        <f t="shared" si="572"/>
        <v>0</v>
      </c>
      <c r="AF712" s="19">
        <f t="shared" si="573"/>
        <v>0</v>
      </c>
      <c r="AG712" s="20">
        <f t="shared" si="574"/>
        <v>0</v>
      </c>
      <c r="AH712" s="20"/>
      <c r="AI712" s="16">
        <f t="shared" si="550"/>
        <v>0</v>
      </c>
      <c r="AJ712" s="16">
        <f t="shared" si="586"/>
        <v>0</v>
      </c>
      <c r="AK712" s="16">
        <f t="shared" si="575"/>
        <v>0</v>
      </c>
      <c r="AL712" s="16">
        <f t="shared" ca="1" si="576"/>
        <v>0</v>
      </c>
      <c r="AM712" s="17">
        <f ca="1">IF($F$13,OFFSET(product_specs!$I$5,MIN(10,saving_model!BD712),saving_model!$F$15),0)</f>
        <v>0</v>
      </c>
      <c r="AN712" s="16">
        <f t="shared" si="551"/>
        <v>0</v>
      </c>
      <c r="AO712" s="16">
        <f t="shared" si="585"/>
        <v>0</v>
      </c>
      <c r="AP712" s="16">
        <f t="shared" si="552"/>
        <v>0</v>
      </c>
      <c r="AQ712" s="16">
        <f t="shared" si="577"/>
        <v>0</v>
      </c>
      <c r="AR712" s="16">
        <f t="shared" si="578"/>
        <v>0</v>
      </c>
      <c r="AS712" s="15">
        <f t="shared" si="553"/>
        <v>0</v>
      </c>
      <c r="AT712" s="24">
        <f t="shared" si="554"/>
        <v>0</v>
      </c>
      <c r="AU712" s="15">
        <f t="shared" si="579"/>
        <v>0</v>
      </c>
      <c r="AV712" s="22">
        <f>return!Q696</f>
        <v>-3.0368913176197498E-3</v>
      </c>
      <c r="AW712" s="7">
        <f t="shared" si="555"/>
        <v>1.7720623256571737</v>
      </c>
      <c r="AX712" s="7"/>
      <c r="AY712">
        <f t="shared" si="580"/>
        <v>0</v>
      </c>
      <c r="AZ712">
        <f t="shared" si="556"/>
        <v>0</v>
      </c>
      <c r="BA712">
        <f t="shared" si="557"/>
        <v>0</v>
      </c>
      <c r="BB712">
        <f t="shared" si="581"/>
        <v>0</v>
      </c>
      <c r="BD712">
        <f t="shared" si="558"/>
        <v>57</v>
      </c>
      <c r="BE712">
        <f t="shared" si="559"/>
        <v>5</v>
      </c>
      <c r="BF712">
        <f t="shared" si="582"/>
        <v>9.2395063706507408E-4</v>
      </c>
      <c r="BG712">
        <f>VLOOKUP(MIN(120,BH712),mortality!$B$4:$H$106,saving_model!BE712+2,FALSE)</f>
        <v>1.103123761687707E-2</v>
      </c>
      <c r="BH712">
        <f t="shared" si="560"/>
        <v>77</v>
      </c>
      <c r="BI712" s="8">
        <f t="shared" si="583"/>
        <v>1.6821425527395739E-3</v>
      </c>
      <c r="BJ712" s="6">
        <f>VLOOKUP(saving_model!BD712,lapse!$B$4:$C$134,2,FALSE)</f>
        <v>0.02</v>
      </c>
      <c r="BL712">
        <f>discount_curve!K697</f>
        <v>0.46700683143569277</v>
      </c>
    </row>
    <row r="713" spans="1:64" x14ac:dyDescent="0.55000000000000004">
      <c r="A713">
        <f t="shared" si="584"/>
        <v>691</v>
      </c>
      <c r="B713" s="16">
        <f t="shared" ca="1" si="561"/>
        <v>0</v>
      </c>
      <c r="C713" s="16">
        <f t="shared" si="537"/>
        <v>0</v>
      </c>
      <c r="D713">
        <f t="shared" si="562"/>
        <v>0</v>
      </c>
      <c r="E713">
        <f t="shared" ca="1" si="563"/>
        <v>0</v>
      </c>
      <c r="F713" s="19">
        <f t="shared" si="564"/>
        <v>0</v>
      </c>
      <c r="G713">
        <f t="shared" si="538"/>
        <v>0</v>
      </c>
      <c r="H713">
        <f t="shared" si="539"/>
        <v>0</v>
      </c>
      <c r="I713" s="16">
        <f t="shared" si="565"/>
        <v>0</v>
      </c>
      <c r="J713" s="19">
        <f t="shared" si="566"/>
        <v>0</v>
      </c>
      <c r="K713" s="19"/>
      <c r="L713" s="16">
        <f t="shared" si="540"/>
        <v>0</v>
      </c>
      <c r="M713" s="16">
        <f t="shared" ca="1" si="541"/>
        <v>0</v>
      </c>
      <c r="N713" s="16">
        <f t="shared" si="542"/>
        <v>0</v>
      </c>
      <c r="O713" s="16">
        <f t="shared" si="535"/>
        <v>0</v>
      </c>
      <c r="P713" s="16">
        <f t="shared" si="536"/>
        <v>0</v>
      </c>
      <c r="Q713" s="16">
        <f t="shared" ca="1" si="543"/>
        <v>0</v>
      </c>
      <c r="R713">
        <f t="shared" si="544"/>
        <v>0</v>
      </c>
      <c r="S713" s="16">
        <f t="shared" si="545"/>
        <v>0</v>
      </c>
      <c r="T713" s="21">
        <f t="shared" si="546"/>
        <v>0</v>
      </c>
      <c r="U713" s="16">
        <f t="shared" ca="1" si="547"/>
        <v>0</v>
      </c>
      <c r="V713" s="21">
        <f t="shared" ca="1" si="548"/>
        <v>0</v>
      </c>
      <c r="W713" s="16"/>
      <c r="X713" s="16">
        <f t="shared" si="567"/>
        <v>0</v>
      </c>
      <c r="Y713" s="16">
        <f t="shared" si="534"/>
        <v>0</v>
      </c>
      <c r="Z713" s="19">
        <f t="shared" si="549"/>
        <v>0</v>
      </c>
      <c r="AA713" s="15">
        <f t="shared" si="568"/>
        <v>0</v>
      </c>
      <c r="AB713" s="15">
        <f t="shared" si="569"/>
        <v>0</v>
      </c>
      <c r="AC713" s="15">
        <f t="shared" si="570"/>
        <v>0</v>
      </c>
      <c r="AD713" s="15">
        <f t="shared" si="571"/>
        <v>0</v>
      </c>
      <c r="AE713" s="15">
        <f t="shared" si="572"/>
        <v>0</v>
      </c>
      <c r="AF713" s="19">
        <f t="shared" si="573"/>
        <v>0</v>
      </c>
      <c r="AG713" s="20">
        <f t="shared" si="574"/>
        <v>0</v>
      </c>
      <c r="AH713" s="20"/>
      <c r="AI713" s="16">
        <f t="shared" si="550"/>
        <v>0</v>
      </c>
      <c r="AJ713" s="16">
        <f t="shared" si="586"/>
        <v>0</v>
      </c>
      <c r="AK713" s="16">
        <f t="shared" si="575"/>
        <v>0</v>
      </c>
      <c r="AL713" s="16">
        <f t="shared" ca="1" si="576"/>
        <v>0</v>
      </c>
      <c r="AM713" s="17">
        <f ca="1">IF($F$13,OFFSET(product_specs!$I$5,MIN(10,saving_model!BD713),saving_model!$F$15),0)</f>
        <v>0</v>
      </c>
      <c r="AN713" s="16">
        <f t="shared" si="551"/>
        <v>0</v>
      </c>
      <c r="AO713" s="16">
        <f t="shared" si="585"/>
        <v>0</v>
      </c>
      <c r="AP713" s="16">
        <f t="shared" si="552"/>
        <v>0</v>
      </c>
      <c r="AQ713" s="16">
        <f t="shared" si="577"/>
        <v>0</v>
      </c>
      <c r="AR713" s="16">
        <f t="shared" si="578"/>
        <v>0</v>
      </c>
      <c r="AS713" s="15">
        <f t="shared" si="553"/>
        <v>0</v>
      </c>
      <c r="AT713" s="24">
        <f t="shared" si="554"/>
        <v>0</v>
      </c>
      <c r="AU713" s="15">
        <f t="shared" si="579"/>
        <v>0</v>
      </c>
      <c r="AV713" s="22">
        <f>return!Q697</f>
        <v>8.8485673386196062E-4</v>
      </c>
      <c r="AW713" s="7">
        <f t="shared" si="555"/>
        <v>1.7735323188973031</v>
      </c>
      <c r="AX713" s="7"/>
      <c r="AY713">
        <f t="shared" si="580"/>
        <v>0</v>
      </c>
      <c r="AZ713">
        <f t="shared" si="556"/>
        <v>0</v>
      </c>
      <c r="BA713">
        <f t="shared" si="557"/>
        <v>0</v>
      </c>
      <c r="BB713">
        <f t="shared" si="581"/>
        <v>0</v>
      </c>
      <c r="BD713">
        <f t="shared" si="558"/>
        <v>57</v>
      </c>
      <c r="BE713">
        <f t="shared" si="559"/>
        <v>5</v>
      </c>
      <c r="BF713">
        <f t="shared" si="582"/>
        <v>9.2395063706507408E-4</v>
      </c>
      <c r="BG713">
        <f>VLOOKUP(MIN(120,BH713),mortality!$B$4:$H$106,saving_model!BE713+2,FALSE)</f>
        <v>1.103123761687707E-2</v>
      </c>
      <c r="BH713">
        <f t="shared" si="560"/>
        <v>77</v>
      </c>
      <c r="BI713" s="8">
        <f t="shared" si="583"/>
        <v>1.6821425527395739E-3</v>
      </c>
      <c r="BJ713" s="6">
        <f>VLOOKUP(saving_model!BD713,lapse!$B$4:$C$134,2,FALSE)</f>
        <v>0.02</v>
      </c>
      <c r="BL713">
        <f>discount_curve!K698</f>
        <v>0.46649177607116205</v>
      </c>
    </row>
    <row r="714" spans="1:64" x14ac:dyDescent="0.55000000000000004">
      <c r="A714">
        <f t="shared" si="584"/>
        <v>692</v>
      </c>
      <c r="B714" s="16">
        <f t="shared" ca="1" si="561"/>
        <v>0</v>
      </c>
      <c r="C714" s="16">
        <f t="shared" si="537"/>
        <v>0</v>
      </c>
      <c r="D714">
        <f t="shared" si="562"/>
        <v>0</v>
      </c>
      <c r="E714">
        <f t="shared" ca="1" si="563"/>
        <v>0</v>
      </c>
      <c r="F714" s="19">
        <f t="shared" si="564"/>
        <v>0</v>
      </c>
      <c r="G714">
        <f t="shared" si="538"/>
        <v>0</v>
      </c>
      <c r="H714">
        <f t="shared" si="539"/>
        <v>0</v>
      </c>
      <c r="I714" s="16">
        <f t="shared" si="565"/>
        <v>0</v>
      </c>
      <c r="J714" s="19">
        <f t="shared" si="566"/>
        <v>0</v>
      </c>
      <c r="K714" s="19"/>
      <c r="L714" s="16">
        <f t="shared" si="540"/>
        <v>0</v>
      </c>
      <c r="M714" s="16">
        <f t="shared" ca="1" si="541"/>
        <v>0</v>
      </c>
      <c r="N714" s="16">
        <f t="shared" si="542"/>
        <v>0</v>
      </c>
      <c r="O714" s="16">
        <f t="shared" si="535"/>
        <v>0</v>
      </c>
      <c r="P714" s="16">
        <f t="shared" si="536"/>
        <v>0</v>
      </c>
      <c r="Q714" s="16">
        <f t="shared" ca="1" si="543"/>
        <v>0</v>
      </c>
      <c r="R714">
        <f t="shared" si="544"/>
        <v>0</v>
      </c>
      <c r="S714" s="16">
        <f t="shared" si="545"/>
        <v>0</v>
      </c>
      <c r="T714" s="21">
        <f t="shared" si="546"/>
        <v>0</v>
      </c>
      <c r="U714" s="16">
        <f t="shared" ca="1" si="547"/>
        <v>0</v>
      </c>
      <c r="V714" s="21">
        <f t="shared" ca="1" si="548"/>
        <v>0</v>
      </c>
      <c r="W714" s="16"/>
      <c r="X714" s="16">
        <f t="shared" si="567"/>
        <v>0</v>
      </c>
      <c r="Y714" s="16">
        <f t="shared" si="534"/>
        <v>0</v>
      </c>
      <c r="Z714" s="19">
        <f t="shared" si="549"/>
        <v>0</v>
      </c>
      <c r="AA714" s="15">
        <f t="shared" si="568"/>
        <v>0</v>
      </c>
      <c r="AB714" s="15">
        <f t="shared" si="569"/>
        <v>0</v>
      </c>
      <c r="AC714" s="15">
        <f t="shared" si="570"/>
        <v>0</v>
      </c>
      <c r="AD714" s="15">
        <f t="shared" si="571"/>
        <v>0</v>
      </c>
      <c r="AE714" s="15">
        <f t="shared" si="572"/>
        <v>0</v>
      </c>
      <c r="AF714" s="19">
        <f t="shared" si="573"/>
        <v>0</v>
      </c>
      <c r="AG714" s="20">
        <f t="shared" si="574"/>
        <v>0</v>
      </c>
      <c r="AH714" s="20"/>
      <c r="AI714" s="16">
        <f t="shared" si="550"/>
        <v>0</v>
      </c>
      <c r="AJ714" s="16">
        <f t="shared" si="586"/>
        <v>0</v>
      </c>
      <c r="AK714" s="16">
        <f t="shared" si="575"/>
        <v>0</v>
      </c>
      <c r="AL714" s="16">
        <f t="shared" ca="1" si="576"/>
        <v>0</v>
      </c>
      <c r="AM714" s="17">
        <f ca="1">IF($F$13,OFFSET(product_specs!$I$5,MIN(10,saving_model!BD714),saving_model!$F$15),0)</f>
        <v>0</v>
      </c>
      <c r="AN714" s="16">
        <f t="shared" si="551"/>
        <v>0</v>
      </c>
      <c r="AO714" s="16">
        <f t="shared" si="585"/>
        <v>0</v>
      </c>
      <c r="AP714" s="16">
        <f t="shared" si="552"/>
        <v>0</v>
      </c>
      <c r="AQ714" s="16">
        <f t="shared" si="577"/>
        <v>0</v>
      </c>
      <c r="AR714" s="16">
        <f t="shared" si="578"/>
        <v>0</v>
      </c>
      <c r="AS714" s="15">
        <f t="shared" si="553"/>
        <v>0</v>
      </c>
      <c r="AT714" s="24">
        <f t="shared" si="554"/>
        <v>0</v>
      </c>
      <c r="AU714" s="15">
        <f t="shared" si="579"/>
        <v>0</v>
      </c>
      <c r="AV714" s="22">
        <f>return!Q698</f>
        <v>-1.1789454728584392E-2</v>
      </c>
      <c r="AW714" s="7">
        <f t="shared" si="555"/>
        <v>1.7750035315528532</v>
      </c>
      <c r="AX714" s="7"/>
      <c r="AY714">
        <f t="shared" si="580"/>
        <v>0</v>
      </c>
      <c r="AZ714">
        <f t="shared" si="556"/>
        <v>0</v>
      </c>
      <c r="BA714">
        <f t="shared" si="557"/>
        <v>0</v>
      </c>
      <c r="BB714">
        <f t="shared" si="581"/>
        <v>0</v>
      </c>
      <c r="BD714">
        <f t="shared" si="558"/>
        <v>57</v>
      </c>
      <c r="BE714">
        <f t="shared" si="559"/>
        <v>5</v>
      </c>
      <c r="BF714">
        <f t="shared" si="582"/>
        <v>9.2395063706507408E-4</v>
      </c>
      <c r="BG714">
        <f>VLOOKUP(MIN(120,BH714),mortality!$B$4:$H$106,saving_model!BE714+2,FALSE)</f>
        <v>1.103123761687707E-2</v>
      </c>
      <c r="BH714">
        <f t="shared" si="560"/>
        <v>77</v>
      </c>
      <c r="BI714" s="8">
        <f t="shared" si="583"/>
        <v>1.6821425527395739E-3</v>
      </c>
      <c r="BJ714" s="6">
        <f>VLOOKUP(saving_model!BD714,lapse!$B$4:$C$134,2,FALSE)</f>
        <v>0.02</v>
      </c>
      <c r="BL714">
        <f>discount_curve!K699</f>
        <v>0.46597728875405736</v>
      </c>
    </row>
    <row r="715" spans="1:64" x14ac:dyDescent="0.55000000000000004">
      <c r="A715">
        <f t="shared" si="584"/>
        <v>693</v>
      </c>
      <c r="B715" s="16">
        <f t="shared" ca="1" si="561"/>
        <v>0</v>
      </c>
      <c r="C715" s="16">
        <f t="shared" si="537"/>
        <v>0</v>
      </c>
      <c r="D715">
        <f t="shared" si="562"/>
        <v>0</v>
      </c>
      <c r="E715">
        <f t="shared" ca="1" si="563"/>
        <v>0</v>
      </c>
      <c r="F715" s="19">
        <f t="shared" si="564"/>
        <v>0</v>
      </c>
      <c r="G715">
        <f t="shared" si="538"/>
        <v>0</v>
      </c>
      <c r="H715">
        <f t="shared" si="539"/>
        <v>0</v>
      </c>
      <c r="I715" s="16">
        <f t="shared" si="565"/>
        <v>0</v>
      </c>
      <c r="J715" s="19">
        <f t="shared" si="566"/>
        <v>0</v>
      </c>
      <c r="K715" s="19"/>
      <c r="L715" s="16">
        <f t="shared" si="540"/>
        <v>0</v>
      </c>
      <c r="M715" s="16">
        <f t="shared" ca="1" si="541"/>
        <v>0</v>
      </c>
      <c r="N715" s="16">
        <f t="shared" si="542"/>
        <v>0</v>
      </c>
      <c r="O715" s="16">
        <f t="shared" si="535"/>
        <v>0</v>
      </c>
      <c r="P715" s="16">
        <f t="shared" si="536"/>
        <v>0</v>
      </c>
      <c r="Q715" s="16">
        <f t="shared" ca="1" si="543"/>
        <v>0</v>
      </c>
      <c r="R715">
        <f t="shared" si="544"/>
        <v>0</v>
      </c>
      <c r="S715" s="16">
        <f t="shared" si="545"/>
        <v>0</v>
      </c>
      <c r="T715" s="21">
        <f t="shared" si="546"/>
        <v>0</v>
      </c>
      <c r="U715" s="16">
        <f t="shared" ca="1" si="547"/>
        <v>0</v>
      </c>
      <c r="V715" s="21">
        <f t="shared" ca="1" si="548"/>
        <v>0</v>
      </c>
      <c r="W715" s="16"/>
      <c r="X715" s="16">
        <f t="shared" si="567"/>
        <v>0</v>
      </c>
      <c r="Y715" s="16">
        <f t="shared" si="534"/>
        <v>0</v>
      </c>
      <c r="Z715" s="19">
        <f t="shared" si="549"/>
        <v>0</v>
      </c>
      <c r="AA715" s="15">
        <f t="shared" si="568"/>
        <v>0</v>
      </c>
      <c r="AB715" s="15">
        <f t="shared" si="569"/>
        <v>0</v>
      </c>
      <c r="AC715" s="15">
        <f t="shared" si="570"/>
        <v>0</v>
      </c>
      <c r="AD715" s="15">
        <f t="shared" si="571"/>
        <v>0</v>
      </c>
      <c r="AE715" s="15">
        <f t="shared" si="572"/>
        <v>0</v>
      </c>
      <c r="AF715" s="19">
        <f t="shared" si="573"/>
        <v>0</v>
      </c>
      <c r="AG715" s="20">
        <f t="shared" si="574"/>
        <v>0</v>
      </c>
      <c r="AH715" s="20"/>
      <c r="AI715" s="16">
        <f t="shared" si="550"/>
        <v>0</v>
      </c>
      <c r="AJ715" s="16">
        <f t="shared" si="586"/>
        <v>0</v>
      </c>
      <c r="AK715" s="16">
        <f t="shared" si="575"/>
        <v>0</v>
      </c>
      <c r="AL715" s="16">
        <f t="shared" ca="1" si="576"/>
        <v>0</v>
      </c>
      <c r="AM715" s="17">
        <f ca="1">IF($F$13,OFFSET(product_specs!$I$5,MIN(10,saving_model!BD715),saving_model!$F$15),0)</f>
        <v>0</v>
      </c>
      <c r="AN715" s="16">
        <f t="shared" si="551"/>
        <v>0</v>
      </c>
      <c r="AO715" s="16">
        <f t="shared" si="585"/>
        <v>0</v>
      </c>
      <c r="AP715" s="16">
        <f t="shared" si="552"/>
        <v>0</v>
      </c>
      <c r="AQ715" s="16">
        <f t="shared" si="577"/>
        <v>0</v>
      </c>
      <c r="AR715" s="16">
        <f t="shared" si="578"/>
        <v>0</v>
      </c>
      <c r="AS715" s="15">
        <f t="shared" si="553"/>
        <v>0</v>
      </c>
      <c r="AT715" s="24">
        <f t="shared" si="554"/>
        <v>0</v>
      </c>
      <c r="AU715" s="15">
        <f t="shared" si="579"/>
        <v>0</v>
      </c>
      <c r="AV715" s="22">
        <f>return!Q699</f>
        <v>-9.781449017385091E-3</v>
      </c>
      <c r="AW715" s="7">
        <f t="shared" si="555"/>
        <v>1.7764759646353754</v>
      </c>
      <c r="AX715" s="7"/>
      <c r="AY715">
        <f t="shared" si="580"/>
        <v>0</v>
      </c>
      <c r="AZ715">
        <f t="shared" si="556"/>
        <v>0</v>
      </c>
      <c r="BA715">
        <f t="shared" si="557"/>
        <v>0</v>
      </c>
      <c r="BB715">
        <f t="shared" si="581"/>
        <v>0</v>
      </c>
      <c r="BD715">
        <f t="shared" si="558"/>
        <v>57</v>
      </c>
      <c r="BE715">
        <f t="shared" si="559"/>
        <v>5</v>
      </c>
      <c r="BF715">
        <f t="shared" si="582"/>
        <v>9.2395063706507408E-4</v>
      </c>
      <c r="BG715">
        <f>VLOOKUP(MIN(120,BH715),mortality!$B$4:$H$106,saving_model!BE715+2,FALSE)</f>
        <v>1.103123761687707E-2</v>
      </c>
      <c r="BH715">
        <f t="shared" si="560"/>
        <v>77</v>
      </c>
      <c r="BI715" s="8">
        <f t="shared" si="583"/>
        <v>1.6821425527395739E-3</v>
      </c>
      <c r="BJ715" s="6">
        <f>VLOOKUP(saving_model!BD715,lapse!$B$4:$C$134,2,FALSE)</f>
        <v>0.02</v>
      </c>
      <c r="BL715">
        <f>discount_curve!K700</f>
        <v>0.46546336885788708</v>
      </c>
    </row>
    <row r="716" spans="1:64" x14ac:dyDescent="0.55000000000000004">
      <c r="A716">
        <f t="shared" si="584"/>
        <v>694</v>
      </c>
      <c r="B716" s="16">
        <f t="shared" ca="1" si="561"/>
        <v>0</v>
      </c>
      <c r="C716" s="16">
        <f t="shared" si="537"/>
        <v>0</v>
      </c>
      <c r="D716">
        <f t="shared" si="562"/>
        <v>0</v>
      </c>
      <c r="E716">
        <f t="shared" ca="1" si="563"/>
        <v>0</v>
      </c>
      <c r="F716" s="19">
        <f t="shared" si="564"/>
        <v>0</v>
      </c>
      <c r="G716">
        <f t="shared" si="538"/>
        <v>0</v>
      </c>
      <c r="H716">
        <f t="shared" si="539"/>
        <v>0</v>
      </c>
      <c r="I716" s="16">
        <f t="shared" si="565"/>
        <v>0</v>
      </c>
      <c r="J716" s="19">
        <f t="shared" si="566"/>
        <v>0</v>
      </c>
      <c r="K716" s="19"/>
      <c r="L716" s="16">
        <f t="shared" si="540"/>
        <v>0</v>
      </c>
      <c r="M716" s="16">
        <f t="shared" ca="1" si="541"/>
        <v>0</v>
      </c>
      <c r="N716" s="16">
        <f t="shared" si="542"/>
        <v>0</v>
      </c>
      <c r="O716" s="16">
        <f t="shared" si="535"/>
        <v>0</v>
      </c>
      <c r="P716" s="16">
        <f t="shared" si="536"/>
        <v>0</v>
      </c>
      <c r="Q716" s="16">
        <f t="shared" ca="1" si="543"/>
        <v>0</v>
      </c>
      <c r="R716">
        <f t="shared" si="544"/>
        <v>0</v>
      </c>
      <c r="S716" s="16">
        <f t="shared" si="545"/>
        <v>0</v>
      </c>
      <c r="T716" s="21">
        <f t="shared" si="546"/>
        <v>0</v>
      </c>
      <c r="U716" s="16">
        <f t="shared" ca="1" si="547"/>
        <v>0</v>
      </c>
      <c r="V716" s="21">
        <f t="shared" ca="1" si="548"/>
        <v>0</v>
      </c>
      <c r="W716" s="16"/>
      <c r="X716" s="16">
        <f t="shared" si="567"/>
        <v>0</v>
      </c>
      <c r="Y716" s="16">
        <f t="shared" si="534"/>
        <v>0</v>
      </c>
      <c r="Z716" s="19">
        <f t="shared" si="549"/>
        <v>0</v>
      </c>
      <c r="AA716" s="15">
        <f t="shared" si="568"/>
        <v>0</v>
      </c>
      <c r="AB716" s="15">
        <f t="shared" si="569"/>
        <v>0</v>
      </c>
      <c r="AC716" s="15">
        <f t="shared" si="570"/>
        <v>0</v>
      </c>
      <c r="AD716" s="15">
        <f t="shared" si="571"/>
        <v>0</v>
      </c>
      <c r="AE716" s="15">
        <f t="shared" si="572"/>
        <v>0</v>
      </c>
      <c r="AF716" s="19">
        <f t="shared" si="573"/>
        <v>0</v>
      </c>
      <c r="AG716" s="20">
        <f t="shared" si="574"/>
        <v>0</v>
      </c>
      <c r="AH716" s="20"/>
      <c r="AI716" s="16">
        <f t="shared" si="550"/>
        <v>0</v>
      </c>
      <c r="AJ716" s="16">
        <f t="shared" si="586"/>
        <v>0</v>
      </c>
      <c r="AK716" s="16">
        <f t="shared" si="575"/>
        <v>0</v>
      </c>
      <c r="AL716" s="16">
        <f t="shared" ca="1" si="576"/>
        <v>0</v>
      </c>
      <c r="AM716" s="17">
        <f ca="1">IF($F$13,OFFSET(product_specs!$I$5,MIN(10,saving_model!BD716),saving_model!$F$15),0)</f>
        <v>0</v>
      </c>
      <c r="AN716" s="16">
        <f t="shared" si="551"/>
        <v>0</v>
      </c>
      <c r="AO716" s="16">
        <f t="shared" si="585"/>
        <v>0</v>
      </c>
      <c r="AP716" s="16">
        <f t="shared" si="552"/>
        <v>0</v>
      </c>
      <c r="AQ716" s="16">
        <f t="shared" si="577"/>
        <v>0</v>
      </c>
      <c r="AR716" s="16">
        <f t="shared" si="578"/>
        <v>0</v>
      </c>
      <c r="AS716" s="15">
        <f t="shared" si="553"/>
        <v>0</v>
      </c>
      <c r="AT716" s="24">
        <f t="shared" si="554"/>
        <v>0</v>
      </c>
      <c r="AU716" s="15">
        <f t="shared" si="579"/>
        <v>0</v>
      </c>
      <c r="AV716" s="22">
        <f>return!Q700</f>
        <v>-2.4803479715058696E-3</v>
      </c>
      <c r="AW716" s="7">
        <f t="shared" si="555"/>
        <v>1.7779496191572604</v>
      </c>
      <c r="AX716" s="7"/>
      <c r="AY716">
        <f t="shared" si="580"/>
        <v>0</v>
      </c>
      <c r="AZ716">
        <f t="shared" si="556"/>
        <v>0</v>
      </c>
      <c r="BA716">
        <f t="shared" si="557"/>
        <v>0</v>
      </c>
      <c r="BB716">
        <f t="shared" si="581"/>
        <v>0</v>
      </c>
      <c r="BD716">
        <f t="shared" si="558"/>
        <v>57</v>
      </c>
      <c r="BE716">
        <f t="shared" si="559"/>
        <v>5</v>
      </c>
      <c r="BF716">
        <f t="shared" si="582"/>
        <v>9.2395063706507408E-4</v>
      </c>
      <c r="BG716">
        <f>VLOOKUP(MIN(120,BH716),mortality!$B$4:$H$106,saving_model!BE716+2,FALSE)</f>
        <v>1.103123761687707E-2</v>
      </c>
      <c r="BH716">
        <f t="shared" si="560"/>
        <v>77</v>
      </c>
      <c r="BI716" s="8">
        <f t="shared" si="583"/>
        <v>1.6821425527395739E-3</v>
      </c>
      <c r="BJ716" s="6">
        <f>VLOOKUP(saving_model!BD716,lapse!$B$4:$C$134,2,FALSE)</f>
        <v>0.02</v>
      </c>
      <c r="BL716">
        <f>discount_curve!K701</f>
        <v>0.46495001575685058</v>
      </c>
    </row>
    <row r="717" spans="1:64" x14ac:dyDescent="0.55000000000000004">
      <c r="A717">
        <f t="shared" si="584"/>
        <v>695</v>
      </c>
      <c r="B717" s="16">
        <f t="shared" ca="1" si="561"/>
        <v>0</v>
      </c>
      <c r="C717" s="16">
        <f t="shared" si="537"/>
        <v>0</v>
      </c>
      <c r="D717">
        <f t="shared" si="562"/>
        <v>0</v>
      </c>
      <c r="E717">
        <f t="shared" ca="1" si="563"/>
        <v>0</v>
      </c>
      <c r="F717" s="19">
        <f t="shared" si="564"/>
        <v>0</v>
      </c>
      <c r="G717">
        <f t="shared" si="538"/>
        <v>0</v>
      </c>
      <c r="H717">
        <f t="shared" si="539"/>
        <v>0</v>
      </c>
      <c r="I717" s="16">
        <f t="shared" si="565"/>
        <v>0</v>
      </c>
      <c r="J717" s="19">
        <f t="shared" si="566"/>
        <v>0</v>
      </c>
      <c r="K717" s="19"/>
      <c r="L717" s="16">
        <f t="shared" si="540"/>
        <v>0</v>
      </c>
      <c r="M717" s="16">
        <f t="shared" ca="1" si="541"/>
        <v>0</v>
      </c>
      <c r="N717" s="16">
        <f t="shared" si="542"/>
        <v>0</v>
      </c>
      <c r="O717" s="16">
        <f t="shared" si="535"/>
        <v>0</v>
      </c>
      <c r="P717" s="16">
        <f t="shared" si="536"/>
        <v>0</v>
      </c>
      <c r="Q717" s="16">
        <f t="shared" ca="1" si="543"/>
        <v>0</v>
      </c>
      <c r="R717">
        <f t="shared" si="544"/>
        <v>0</v>
      </c>
      <c r="S717" s="16">
        <f t="shared" si="545"/>
        <v>0</v>
      </c>
      <c r="T717" s="21">
        <f t="shared" si="546"/>
        <v>0</v>
      </c>
      <c r="U717" s="16">
        <f t="shared" ca="1" si="547"/>
        <v>0</v>
      </c>
      <c r="V717" s="21">
        <f t="shared" ca="1" si="548"/>
        <v>0</v>
      </c>
      <c r="W717" s="16"/>
      <c r="X717" s="16">
        <f t="shared" si="567"/>
        <v>0</v>
      </c>
      <c r="Y717" s="16">
        <f t="shared" si="534"/>
        <v>0</v>
      </c>
      <c r="Z717" s="19">
        <f t="shared" si="549"/>
        <v>0</v>
      </c>
      <c r="AA717" s="15">
        <f t="shared" si="568"/>
        <v>0</v>
      </c>
      <c r="AB717" s="15">
        <f t="shared" si="569"/>
        <v>0</v>
      </c>
      <c r="AC717" s="15">
        <f t="shared" si="570"/>
        <v>0</v>
      </c>
      <c r="AD717" s="15">
        <f t="shared" si="571"/>
        <v>0</v>
      </c>
      <c r="AE717" s="15">
        <f t="shared" si="572"/>
        <v>0</v>
      </c>
      <c r="AF717" s="19">
        <f t="shared" si="573"/>
        <v>0</v>
      </c>
      <c r="AG717" s="20">
        <f t="shared" si="574"/>
        <v>0</v>
      </c>
      <c r="AH717" s="20"/>
      <c r="AI717" s="16">
        <f t="shared" si="550"/>
        <v>0</v>
      </c>
      <c r="AJ717" s="16">
        <f t="shared" si="586"/>
        <v>0</v>
      </c>
      <c r="AK717" s="16">
        <f t="shared" si="575"/>
        <v>0</v>
      </c>
      <c r="AL717" s="16">
        <f t="shared" ca="1" si="576"/>
        <v>0</v>
      </c>
      <c r="AM717" s="17">
        <f ca="1">IF($F$13,OFFSET(product_specs!$I$5,MIN(10,saving_model!BD717),saving_model!$F$15),0)</f>
        <v>0</v>
      </c>
      <c r="AN717" s="16">
        <f t="shared" si="551"/>
        <v>0</v>
      </c>
      <c r="AO717" s="16">
        <f t="shared" si="585"/>
        <v>0</v>
      </c>
      <c r="AP717" s="16">
        <f t="shared" si="552"/>
        <v>0</v>
      </c>
      <c r="AQ717" s="16">
        <f t="shared" si="577"/>
        <v>0</v>
      </c>
      <c r="AR717" s="16">
        <f t="shared" si="578"/>
        <v>0</v>
      </c>
      <c r="AS717" s="15">
        <f t="shared" si="553"/>
        <v>0</v>
      </c>
      <c r="AT717" s="24">
        <f t="shared" si="554"/>
        <v>0</v>
      </c>
      <c r="AU717" s="15">
        <f t="shared" si="579"/>
        <v>0</v>
      </c>
      <c r="AV717" s="22">
        <f>return!Q701</f>
        <v>1.2041118628607572E-2</v>
      </c>
      <c r="AW717" s="7">
        <f t="shared" si="555"/>
        <v>1.7794244961317385</v>
      </c>
      <c r="AX717" s="7"/>
      <c r="AY717">
        <f t="shared" si="580"/>
        <v>0</v>
      </c>
      <c r="AZ717">
        <f t="shared" si="556"/>
        <v>0</v>
      </c>
      <c r="BA717">
        <f t="shared" si="557"/>
        <v>0</v>
      </c>
      <c r="BB717">
        <f t="shared" si="581"/>
        <v>0</v>
      </c>
      <c r="BD717">
        <f t="shared" si="558"/>
        <v>57</v>
      </c>
      <c r="BE717">
        <f t="shared" si="559"/>
        <v>5</v>
      </c>
      <c r="BF717">
        <f t="shared" si="582"/>
        <v>9.2395063706507408E-4</v>
      </c>
      <c r="BG717">
        <f>VLOOKUP(MIN(120,BH717),mortality!$B$4:$H$106,saving_model!BE717+2,FALSE)</f>
        <v>1.103123761687707E-2</v>
      </c>
      <c r="BH717">
        <f t="shared" si="560"/>
        <v>77</v>
      </c>
      <c r="BI717" s="8">
        <f t="shared" si="583"/>
        <v>1.6821425527395739E-3</v>
      </c>
      <c r="BJ717" s="6">
        <f>VLOOKUP(saving_model!BD717,lapse!$B$4:$C$134,2,FALSE)</f>
        <v>0.02</v>
      </c>
      <c r="BL717">
        <f>discount_curve!K702</f>
        <v>0.46443722882583721</v>
      </c>
    </row>
    <row r="718" spans="1:64" x14ac:dyDescent="0.55000000000000004">
      <c r="A718">
        <f t="shared" si="584"/>
        <v>696</v>
      </c>
      <c r="B718" s="16">
        <f t="shared" ca="1" si="561"/>
        <v>0</v>
      </c>
      <c r="C718" s="16">
        <f t="shared" si="537"/>
        <v>0</v>
      </c>
      <c r="D718">
        <f t="shared" si="562"/>
        <v>0</v>
      </c>
      <c r="E718">
        <f t="shared" ca="1" si="563"/>
        <v>0</v>
      </c>
      <c r="F718" s="19">
        <f t="shared" si="564"/>
        <v>0</v>
      </c>
      <c r="G718">
        <f t="shared" si="538"/>
        <v>0</v>
      </c>
      <c r="H718">
        <f t="shared" si="539"/>
        <v>0</v>
      </c>
      <c r="I718" s="16">
        <f t="shared" si="565"/>
        <v>0</v>
      </c>
      <c r="J718" s="19">
        <f t="shared" si="566"/>
        <v>0</v>
      </c>
      <c r="K718" s="19"/>
      <c r="L718" s="16">
        <f t="shared" si="540"/>
        <v>0</v>
      </c>
      <c r="M718" s="16">
        <f t="shared" ca="1" si="541"/>
        <v>0</v>
      </c>
      <c r="N718" s="16">
        <f t="shared" si="542"/>
        <v>0</v>
      </c>
      <c r="O718" s="16">
        <f t="shared" si="535"/>
        <v>0</v>
      </c>
      <c r="P718" s="16">
        <f t="shared" si="536"/>
        <v>0</v>
      </c>
      <c r="Q718" s="16">
        <f t="shared" ca="1" si="543"/>
        <v>0</v>
      </c>
      <c r="R718">
        <f t="shared" si="544"/>
        <v>0</v>
      </c>
      <c r="S718" s="16">
        <f t="shared" si="545"/>
        <v>0</v>
      </c>
      <c r="T718" s="21">
        <f t="shared" si="546"/>
        <v>0</v>
      </c>
      <c r="U718" s="16">
        <f t="shared" ca="1" si="547"/>
        <v>0</v>
      </c>
      <c r="V718" s="21">
        <f t="shared" ca="1" si="548"/>
        <v>0</v>
      </c>
      <c r="W718" s="16"/>
      <c r="X718" s="16">
        <f t="shared" si="567"/>
        <v>0</v>
      </c>
      <c r="Y718" s="16">
        <f t="shared" si="534"/>
        <v>0</v>
      </c>
      <c r="Z718" s="19">
        <f t="shared" si="549"/>
        <v>0</v>
      </c>
      <c r="AA718" s="15">
        <f t="shared" si="568"/>
        <v>0</v>
      </c>
      <c r="AB718" s="15">
        <f t="shared" si="569"/>
        <v>0</v>
      </c>
      <c r="AC718" s="15">
        <f t="shared" si="570"/>
        <v>0</v>
      </c>
      <c r="AD718" s="15">
        <f t="shared" si="571"/>
        <v>0</v>
      </c>
      <c r="AE718" s="15">
        <f t="shared" si="572"/>
        <v>0</v>
      </c>
      <c r="AF718" s="19">
        <f t="shared" si="573"/>
        <v>0</v>
      </c>
      <c r="AG718" s="20">
        <f t="shared" si="574"/>
        <v>0</v>
      </c>
      <c r="AH718" s="20"/>
      <c r="AI718" s="16">
        <f t="shared" si="550"/>
        <v>0</v>
      </c>
      <c r="AJ718" s="16">
        <f t="shared" si="586"/>
        <v>0</v>
      </c>
      <c r="AK718" s="16">
        <f t="shared" si="575"/>
        <v>0</v>
      </c>
      <c r="AL718" s="16">
        <f t="shared" ca="1" si="576"/>
        <v>0</v>
      </c>
      <c r="AM718" s="17">
        <f ca="1">IF($F$13,OFFSET(product_specs!$I$5,MIN(10,saving_model!BD718),saving_model!$F$15),0)</f>
        <v>0</v>
      </c>
      <c r="AN718" s="16">
        <f t="shared" si="551"/>
        <v>0</v>
      </c>
      <c r="AO718" s="16">
        <f t="shared" si="585"/>
        <v>0</v>
      </c>
      <c r="AP718" s="16">
        <f t="shared" si="552"/>
        <v>0</v>
      </c>
      <c r="AQ718" s="16">
        <f t="shared" si="577"/>
        <v>0</v>
      </c>
      <c r="AR718" s="16">
        <f t="shared" si="578"/>
        <v>0</v>
      </c>
      <c r="AS718" s="15">
        <f t="shared" si="553"/>
        <v>0</v>
      </c>
      <c r="AT718" s="24">
        <f t="shared" si="554"/>
        <v>0</v>
      </c>
      <c r="AU718" s="15">
        <f t="shared" si="579"/>
        <v>0</v>
      </c>
      <c r="AV718" s="22">
        <f>return!Q702</f>
        <v>7.5255320908707013E-4</v>
      </c>
      <c r="AW718" s="7">
        <f t="shared" si="555"/>
        <v>1.780900596572881</v>
      </c>
      <c r="AX718" s="7"/>
      <c r="AY718">
        <f t="shared" si="580"/>
        <v>0</v>
      </c>
      <c r="AZ718">
        <f t="shared" si="556"/>
        <v>0</v>
      </c>
      <c r="BA718">
        <f t="shared" si="557"/>
        <v>0</v>
      </c>
      <c r="BB718">
        <f t="shared" si="581"/>
        <v>0</v>
      </c>
      <c r="BD718">
        <f t="shared" si="558"/>
        <v>58</v>
      </c>
      <c r="BE718">
        <f t="shared" si="559"/>
        <v>5</v>
      </c>
      <c r="BF718">
        <f t="shared" si="582"/>
        <v>1.0234691636581417E-3</v>
      </c>
      <c r="BG718">
        <f>VLOOKUP(MIN(120,BH718),mortality!$B$4:$H$106,saving_model!BE718+2,FALSE)</f>
        <v>1.221273099516532E-2</v>
      </c>
      <c r="BH718">
        <f t="shared" si="560"/>
        <v>78</v>
      </c>
      <c r="BI718" s="8">
        <f t="shared" si="583"/>
        <v>1.6821425527395739E-3</v>
      </c>
      <c r="BJ718" s="6">
        <f>VLOOKUP(saving_model!BD718,lapse!$B$4:$C$134,2,FALSE)</f>
        <v>0.02</v>
      </c>
      <c r="BL718">
        <f>discount_curve!K703</f>
        <v>0.45498551850743374</v>
      </c>
    </row>
    <row r="719" spans="1:64" x14ac:dyDescent="0.55000000000000004">
      <c r="A719">
        <f t="shared" si="584"/>
        <v>697</v>
      </c>
      <c r="B719" s="16">
        <f t="shared" ca="1" si="561"/>
        <v>0</v>
      </c>
      <c r="C719" s="16">
        <f t="shared" si="537"/>
        <v>0</v>
      </c>
      <c r="D719">
        <f t="shared" si="562"/>
        <v>0</v>
      </c>
      <c r="E719">
        <f t="shared" ca="1" si="563"/>
        <v>0</v>
      </c>
      <c r="F719" s="19">
        <f t="shared" si="564"/>
        <v>0</v>
      </c>
      <c r="G719">
        <f t="shared" si="538"/>
        <v>0</v>
      </c>
      <c r="H719">
        <f t="shared" si="539"/>
        <v>0</v>
      </c>
      <c r="I719" s="16">
        <f t="shared" si="565"/>
        <v>0</v>
      </c>
      <c r="J719" s="19">
        <f t="shared" si="566"/>
        <v>0</v>
      </c>
      <c r="K719" s="19"/>
      <c r="L719" s="16">
        <f t="shared" si="540"/>
        <v>0</v>
      </c>
      <c r="M719" s="16">
        <f t="shared" ca="1" si="541"/>
        <v>0</v>
      </c>
      <c r="N719" s="16">
        <f t="shared" si="542"/>
        <v>0</v>
      </c>
      <c r="O719" s="16">
        <f t="shared" si="535"/>
        <v>0</v>
      </c>
      <c r="P719" s="16">
        <f t="shared" si="536"/>
        <v>0</v>
      </c>
      <c r="Q719" s="16">
        <f t="shared" ca="1" si="543"/>
        <v>0</v>
      </c>
      <c r="R719">
        <f t="shared" si="544"/>
        <v>0</v>
      </c>
      <c r="S719" s="16">
        <f t="shared" si="545"/>
        <v>0</v>
      </c>
      <c r="T719" s="21">
        <f t="shared" si="546"/>
        <v>0</v>
      </c>
      <c r="U719" s="16">
        <f t="shared" ca="1" si="547"/>
        <v>0</v>
      </c>
      <c r="V719" s="21">
        <f t="shared" ca="1" si="548"/>
        <v>0</v>
      </c>
      <c r="W719" s="16"/>
      <c r="X719" s="16">
        <f t="shared" si="567"/>
        <v>0</v>
      </c>
      <c r="Y719" s="16">
        <f t="shared" ref="Y719:Y776" si="587">AO719*AY719</f>
        <v>0</v>
      </c>
      <c r="Z719" s="19">
        <f t="shared" si="549"/>
        <v>0</v>
      </c>
      <c r="AA719" s="15">
        <f t="shared" si="568"/>
        <v>0</v>
      </c>
      <c r="AB719" s="15">
        <f t="shared" si="569"/>
        <v>0</v>
      </c>
      <c r="AC719" s="15">
        <f t="shared" si="570"/>
        <v>0</v>
      </c>
      <c r="AD719" s="15">
        <f t="shared" si="571"/>
        <v>0</v>
      </c>
      <c r="AE719" s="15">
        <f t="shared" si="572"/>
        <v>0</v>
      </c>
      <c r="AF719" s="19">
        <f t="shared" si="573"/>
        <v>0</v>
      </c>
      <c r="AG719" s="20">
        <f t="shared" si="574"/>
        <v>0</v>
      </c>
      <c r="AH719" s="20"/>
      <c r="AI719" s="16">
        <f t="shared" si="550"/>
        <v>0</v>
      </c>
      <c r="AJ719" s="16">
        <f t="shared" si="586"/>
        <v>0</v>
      </c>
      <c r="AK719" s="16">
        <f t="shared" si="575"/>
        <v>0</v>
      </c>
      <c r="AL719" s="16">
        <f t="shared" ca="1" si="576"/>
        <v>0</v>
      </c>
      <c r="AM719" s="17">
        <f ca="1">IF($F$13,OFFSET(product_specs!$I$5,MIN(10,saving_model!BD719),saving_model!$F$15),0)</f>
        <v>0</v>
      </c>
      <c r="AN719" s="16">
        <f t="shared" si="551"/>
        <v>0</v>
      </c>
      <c r="AO719" s="16">
        <f t="shared" si="585"/>
        <v>0</v>
      </c>
      <c r="AP719" s="16">
        <f t="shared" si="552"/>
        <v>0</v>
      </c>
      <c r="AQ719" s="16">
        <f t="shared" si="577"/>
        <v>0</v>
      </c>
      <c r="AR719" s="16">
        <f t="shared" si="578"/>
        <v>0</v>
      </c>
      <c r="AS719" s="15">
        <f t="shared" si="553"/>
        <v>0</v>
      </c>
      <c r="AT719" s="24">
        <f t="shared" si="554"/>
        <v>0</v>
      </c>
      <c r="AU719" s="15">
        <f t="shared" si="579"/>
        <v>0</v>
      </c>
      <c r="AV719" s="22">
        <f>return!Q703</f>
        <v>4.2305171353431703E-3</v>
      </c>
      <c r="AW719" s="7">
        <f t="shared" si="555"/>
        <v>1.7823779214956001</v>
      </c>
      <c r="AX719" s="7"/>
      <c r="AY719">
        <f t="shared" si="580"/>
        <v>0</v>
      </c>
      <c r="AZ719">
        <f t="shared" si="556"/>
        <v>0</v>
      </c>
      <c r="BA719">
        <f t="shared" si="557"/>
        <v>0</v>
      </c>
      <c r="BB719">
        <f t="shared" si="581"/>
        <v>0</v>
      </c>
      <c r="BD719">
        <f t="shared" si="558"/>
        <v>58</v>
      </c>
      <c r="BE719">
        <f t="shared" si="559"/>
        <v>5</v>
      </c>
      <c r="BF719">
        <f t="shared" si="582"/>
        <v>1.0234691636581417E-3</v>
      </c>
      <c r="BG719">
        <f>VLOOKUP(MIN(120,BH719),mortality!$B$4:$H$106,saving_model!BE719+2,FALSE)</f>
        <v>1.221273099516532E-2</v>
      </c>
      <c r="BH719">
        <f t="shared" si="560"/>
        <v>78</v>
      </c>
      <c r="BI719" s="8">
        <f t="shared" si="583"/>
        <v>1.6821425527395739E-3</v>
      </c>
      <c r="BJ719" s="6">
        <f>VLOOKUP(saving_model!BD719,lapse!$B$4:$C$134,2,FALSE)</f>
        <v>0.02</v>
      </c>
      <c r="BL719">
        <f>discount_curve!K704</f>
        <v>0.45447101594554001</v>
      </c>
    </row>
    <row r="720" spans="1:64" x14ac:dyDescent="0.55000000000000004">
      <c r="A720">
        <f t="shared" si="584"/>
        <v>698</v>
      </c>
      <c r="B720" s="16">
        <f t="shared" ca="1" si="561"/>
        <v>0</v>
      </c>
      <c r="C720" s="16">
        <f t="shared" si="537"/>
        <v>0</v>
      </c>
      <c r="D720">
        <f t="shared" si="562"/>
        <v>0</v>
      </c>
      <c r="E720">
        <f t="shared" ca="1" si="563"/>
        <v>0</v>
      </c>
      <c r="F720" s="19">
        <f t="shared" si="564"/>
        <v>0</v>
      </c>
      <c r="G720">
        <f t="shared" si="538"/>
        <v>0</v>
      </c>
      <c r="H720">
        <f t="shared" si="539"/>
        <v>0</v>
      </c>
      <c r="I720" s="16">
        <f t="shared" si="565"/>
        <v>0</v>
      </c>
      <c r="J720" s="19">
        <f t="shared" si="566"/>
        <v>0</v>
      </c>
      <c r="K720" s="19"/>
      <c r="L720" s="16">
        <f t="shared" si="540"/>
        <v>0</v>
      </c>
      <c r="M720" s="16">
        <f t="shared" ca="1" si="541"/>
        <v>0</v>
      </c>
      <c r="N720" s="16">
        <f t="shared" si="542"/>
        <v>0</v>
      </c>
      <c r="O720" s="16">
        <f t="shared" si="535"/>
        <v>0</v>
      </c>
      <c r="P720" s="16">
        <f t="shared" si="536"/>
        <v>0</v>
      </c>
      <c r="Q720" s="16">
        <f t="shared" ca="1" si="543"/>
        <v>0</v>
      </c>
      <c r="R720">
        <f t="shared" si="544"/>
        <v>0</v>
      </c>
      <c r="S720" s="16">
        <f t="shared" si="545"/>
        <v>0</v>
      </c>
      <c r="T720" s="21">
        <f t="shared" si="546"/>
        <v>0</v>
      </c>
      <c r="U720" s="16">
        <f t="shared" ca="1" si="547"/>
        <v>0</v>
      </c>
      <c r="V720" s="21">
        <f t="shared" ca="1" si="548"/>
        <v>0</v>
      </c>
      <c r="W720" s="16"/>
      <c r="X720" s="16">
        <f t="shared" si="567"/>
        <v>0</v>
      </c>
      <c r="Y720" s="16">
        <f t="shared" si="587"/>
        <v>0</v>
      </c>
      <c r="Z720" s="19">
        <f t="shared" si="549"/>
        <v>0</v>
      </c>
      <c r="AA720" s="15">
        <f t="shared" si="568"/>
        <v>0</v>
      </c>
      <c r="AB720" s="15">
        <f t="shared" si="569"/>
        <v>0</v>
      </c>
      <c r="AC720" s="15">
        <f t="shared" si="570"/>
        <v>0</v>
      </c>
      <c r="AD720" s="15">
        <f t="shared" si="571"/>
        <v>0</v>
      </c>
      <c r="AE720" s="15">
        <f t="shared" si="572"/>
        <v>0</v>
      </c>
      <c r="AF720" s="19">
        <f t="shared" si="573"/>
        <v>0</v>
      </c>
      <c r="AG720" s="20">
        <f t="shared" si="574"/>
        <v>0</v>
      </c>
      <c r="AH720" s="20"/>
      <c r="AI720" s="16">
        <f t="shared" si="550"/>
        <v>0</v>
      </c>
      <c r="AJ720" s="16">
        <f t="shared" si="586"/>
        <v>0</v>
      </c>
      <c r="AK720" s="16">
        <f t="shared" si="575"/>
        <v>0</v>
      </c>
      <c r="AL720" s="16">
        <f t="shared" ca="1" si="576"/>
        <v>0</v>
      </c>
      <c r="AM720" s="17">
        <f ca="1">IF($F$13,OFFSET(product_specs!$I$5,MIN(10,saving_model!BD720),saving_model!$F$15),0)</f>
        <v>0</v>
      </c>
      <c r="AN720" s="16">
        <f t="shared" si="551"/>
        <v>0</v>
      </c>
      <c r="AO720" s="16">
        <f t="shared" si="585"/>
        <v>0</v>
      </c>
      <c r="AP720" s="16">
        <f t="shared" si="552"/>
        <v>0</v>
      </c>
      <c r="AQ720" s="16">
        <f t="shared" si="577"/>
        <v>0</v>
      </c>
      <c r="AR720" s="16">
        <f t="shared" si="578"/>
        <v>0</v>
      </c>
      <c r="AS720" s="15">
        <f t="shared" si="553"/>
        <v>0</v>
      </c>
      <c r="AT720" s="24">
        <f t="shared" si="554"/>
        <v>0</v>
      </c>
      <c r="AU720" s="15">
        <f t="shared" si="579"/>
        <v>0</v>
      </c>
      <c r="AV720" s="22">
        <f>return!Q704</f>
        <v>6.773222223176445E-3</v>
      </c>
      <c r="AW720" s="7">
        <f t="shared" si="555"/>
        <v>1.7838564719156498</v>
      </c>
      <c r="AX720" s="7"/>
      <c r="AY720">
        <f t="shared" si="580"/>
        <v>0</v>
      </c>
      <c r="AZ720">
        <f t="shared" si="556"/>
        <v>0</v>
      </c>
      <c r="BA720">
        <f t="shared" si="557"/>
        <v>0</v>
      </c>
      <c r="BB720">
        <f t="shared" si="581"/>
        <v>0</v>
      </c>
      <c r="BD720">
        <f t="shared" si="558"/>
        <v>58</v>
      </c>
      <c r="BE720">
        <f t="shared" si="559"/>
        <v>5</v>
      </c>
      <c r="BF720">
        <f t="shared" si="582"/>
        <v>1.0234691636581417E-3</v>
      </c>
      <c r="BG720">
        <f>VLOOKUP(MIN(120,BH720),mortality!$B$4:$H$106,saving_model!BE720+2,FALSE)</f>
        <v>1.221273099516532E-2</v>
      </c>
      <c r="BH720">
        <f t="shared" si="560"/>
        <v>78</v>
      </c>
      <c r="BI720" s="8">
        <f t="shared" si="583"/>
        <v>1.6821425527395739E-3</v>
      </c>
      <c r="BJ720" s="6">
        <f>VLOOKUP(saving_model!BD720,lapse!$B$4:$C$134,2,FALSE)</f>
        <v>0.02</v>
      </c>
      <c r="BL720">
        <f>discount_curve!K705</f>
        <v>0.45395709518872651</v>
      </c>
    </row>
    <row r="721" spans="1:64" x14ac:dyDescent="0.55000000000000004">
      <c r="A721">
        <f t="shared" si="584"/>
        <v>699</v>
      </c>
      <c r="B721" s="16">
        <f t="shared" ca="1" si="561"/>
        <v>0</v>
      </c>
      <c r="C721" s="16">
        <f t="shared" si="537"/>
        <v>0</v>
      </c>
      <c r="D721">
        <f t="shared" si="562"/>
        <v>0</v>
      </c>
      <c r="E721">
        <f t="shared" ca="1" si="563"/>
        <v>0</v>
      </c>
      <c r="F721" s="19">
        <f t="shared" si="564"/>
        <v>0</v>
      </c>
      <c r="G721">
        <f t="shared" si="538"/>
        <v>0</v>
      </c>
      <c r="H721">
        <f t="shared" si="539"/>
        <v>0</v>
      </c>
      <c r="I721" s="16">
        <f t="shared" si="565"/>
        <v>0</v>
      </c>
      <c r="J721" s="19">
        <f t="shared" si="566"/>
        <v>0</v>
      </c>
      <c r="K721" s="19"/>
      <c r="L721" s="16">
        <f t="shared" si="540"/>
        <v>0</v>
      </c>
      <c r="M721" s="16">
        <f t="shared" ca="1" si="541"/>
        <v>0</v>
      </c>
      <c r="N721" s="16">
        <f t="shared" si="542"/>
        <v>0</v>
      </c>
      <c r="O721" s="16">
        <f t="shared" si="535"/>
        <v>0</v>
      </c>
      <c r="P721" s="16">
        <f t="shared" si="536"/>
        <v>0</v>
      </c>
      <c r="Q721" s="16">
        <f t="shared" ca="1" si="543"/>
        <v>0</v>
      </c>
      <c r="R721">
        <f t="shared" si="544"/>
        <v>0</v>
      </c>
      <c r="S721" s="16">
        <f t="shared" si="545"/>
        <v>0</v>
      </c>
      <c r="T721" s="21">
        <f t="shared" si="546"/>
        <v>0</v>
      </c>
      <c r="U721" s="16">
        <f t="shared" ca="1" si="547"/>
        <v>0</v>
      </c>
      <c r="V721" s="21">
        <f t="shared" ca="1" si="548"/>
        <v>0</v>
      </c>
      <c r="W721" s="16"/>
      <c r="X721" s="16">
        <f t="shared" si="567"/>
        <v>0</v>
      </c>
      <c r="Y721" s="16">
        <f t="shared" si="587"/>
        <v>0</v>
      </c>
      <c r="Z721" s="19">
        <f t="shared" si="549"/>
        <v>0</v>
      </c>
      <c r="AA721" s="15">
        <f t="shared" si="568"/>
        <v>0</v>
      </c>
      <c r="AB721" s="15">
        <f t="shared" si="569"/>
        <v>0</v>
      </c>
      <c r="AC721" s="15">
        <f t="shared" si="570"/>
        <v>0</v>
      </c>
      <c r="AD721" s="15">
        <f t="shared" si="571"/>
        <v>0</v>
      </c>
      <c r="AE721" s="15">
        <f t="shared" si="572"/>
        <v>0</v>
      </c>
      <c r="AF721" s="19">
        <f t="shared" si="573"/>
        <v>0</v>
      </c>
      <c r="AG721" s="20">
        <f t="shared" si="574"/>
        <v>0</v>
      </c>
      <c r="AH721" s="20"/>
      <c r="AI721" s="16">
        <f t="shared" si="550"/>
        <v>0</v>
      </c>
      <c r="AJ721" s="16">
        <f t="shared" si="586"/>
        <v>0</v>
      </c>
      <c r="AK721" s="16">
        <f t="shared" si="575"/>
        <v>0</v>
      </c>
      <c r="AL721" s="16">
        <f t="shared" ca="1" si="576"/>
        <v>0</v>
      </c>
      <c r="AM721" s="17">
        <f ca="1">IF($F$13,OFFSET(product_specs!$I$5,MIN(10,saving_model!BD721),saving_model!$F$15),0)</f>
        <v>0</v>
      </c>
      <c r="AN721" s="16">
        <f t="shared" si="551"/>
        <v>0</v>
      </c>
      <c r="AO721" s="16">
        <f t="shared" si="585"/>
        <v>0</v>
      </c>
      <c r="AP721" s="16">
        <f t="shared" si="552"/>
        <v>0</v>
      </c>
      <c r="AQ721" s="16">
        <f t="shared" si="577"/>
        <v>0</v>
      </c>
      <c r="AR721" s="16">
        <f t="shared" si="578"/>
        <v>0</v>
      </c>
      <c r="AS721" s="15">
        <f t="shared" si="553"/>
        <v>0</v>
      </c>
      <c r="AT721" s="24">
        <f t="shared" si="554"/>
        <v>0</v>
      </c>
      <c r="AU721" s="15">
        <f t="shared" si="579"/>
        <v>0</v>
      </c>
      <c r="AV721" s="22">
        <f>return!Q705</f>
        <v>2.1701074986119506E-2</v>
      </c>
      <c r="AW721" s="7">
        <f t="shared" si="555"/>
        <v>1.7853362488496269</v>
      </c>
      <c r="AX721" s="7"/>
      <c r="AY721">
        <f t="shared" si="580"/>
        <v>0</v>
      </c>
      <c r="AZ721">
        <f t="shared" si="556"/>
        <v>0</v>
      </c>
      <c r="BA721">
        <f t="shared" si="557"/>
        <v>0</v>
      </c>
      <c r="BB721">
        <f t="shared" si="581"/>
        <v>0</v>
      </c>
      <c r="BD721">
        <f t="shared" si="558"/>
        <v>58</v>
      </c>
      <c r="BE721">
        <f t="shared" si="559"/>
        <v>5</v>
      </c>
      <c r="BF721">
        <f t="shared" si="582"/>
        <v>1.0234691636581417E-3</v>
      </c>
      <c r="BG721">
        <f>VLOOKUP(MIN(120,BH721),mortality!$B$4:$H$106,saving_model!BE721+2,FALSE)</f>
        <v>1.221273099516532E-2</v>
      </c>
      <c r="BH721">
        <f t="shared" si="560"/>
        <v>78</v>
      </c>
      <c r="BI721" s="8">
        <f t="shared" si="583"/>
        <v>1.6821425527395739E-3</v>
      </c>
      <c r="BJ721" s="6">
        <f>VLOOKUP(saving_model!BD721,lapse!$B$4:$C$134,2,FALSE)</f>
        <v>0.02</v>
      </c>
      <c r="BL721">
        <f>discount_curve!K706</f>
        <v>0.45344375557908212</v>
      </c>
    </row>
    <row r="722" spans="1:64" x14ac:dyDescent="0.55000000000000004">
      <c r="A722">
        <f t="shared" si="584"/>
        <v>700</v>
      </c>
      <c r="B722" s="16">
        <f t="shared" ca="1" si="561"/>
        <v>0</v>
      </c>
      <c r="C722" s="16">
        <f t="shared" si="537"/>
        <v>0</v>
      </c>
      <c r="D722">
        <f t="shared" si="562"/>
        <v>0</v>
      </c>
      <c r="E722">
        <f t="shared" ca="1" si="563"/>
        <v>0</v>
      </c>
      <c r="F722" s="19">
        <f t="shared" si="564"/>
        <v>0</v>
      </c>
      <c r="G722">
        <f t="shared" si="538"/>
        <v>0</v>
      </c>
      <c r="H722">
        <f t="shared" si="539"/>
        <v>0</v>
      </c>
      <c r="I722" s="16">
        <f t="shared" si="565"/>
        <v>0</v>
      </c>
      <c r="J722" s="19">
        <f t="shared" si="566"/>
        <v>0</v>
      </c>
      <c r="K722" s="19"/>
      <c r="L722" s="16">
        <f t="shared" si="540"/>
        <v>0</v>
      </c>
      <c r="M722" s="16">
        <f t="shared" ca="1" si="541"/>
        <v>0</v>
      </c>
      <c r="N722" s="16">
        <f t="shared" si="542"/>
        <v>0</v>
      </c>
      <c r="O722" s="16">
        <f t="shared" si="535"/>
        <v>0</v>
      </c>
      <c r="P722" s="16">
        <f t="shared" si="536"/>
        <v>0</v>
      </c>
      <c r="Q722" s="16">
        <f t="shared" ca="1" si="543"/>
        <v>0</v>
      </c>
      <c r="R722">
        <f t="shared" si="544"/>
        <v>0</v>
      </c>
      <c r="S722" s="16">
        <f t="shared" si="545"/>
        <v>0</v>
      </c>
      <c r="T722" s="21">
        <f t="shared" si="546"/>
        <v>0</v>
      </c>
      <c r="U722" s="16">
        <f t="shared" ca="1" si="547"/>
        <v>0</v>
      </c>
      <c r="V722" s="21">
        <f t="shared" ca="1" si="548"/>
        <v>0</v>
      </c>
      <c r="W722" s="16"/>
      <c r="X722" s="16">
        <f t="shared" si="567"/>
        <v>0</v>
      </c>
      <c r="Y722" s="16">
        <f t="shared" si="587"/>
        <v>0</v>
      </c>
      <c r="Z722" s="19">
        <f t="shared" si="549"/>
        <v>0</v>
      </c>
      <c r="AA722" s="15">
        <f t="shared" si="568"/>
        <v>0</v>
      </c>
      <c r="AB722" s="15">
        <f t="shared" si="569"/>
        <v>0</v>
      </c>
      <c r="AC722" s="15">
        <f t="shared" si="570"/>
        <v>0</v>
      </c>
      <c r="AD722" s="15">
        <f t="shared" si="571"/>
        <v>0</v>
      </c>
      <c r="AE722" s="15">
        <f t="shared" si="572"/>
        <v>0</v>
      </c>
      <c r="AF722" s="19">
        <f t="shared" si="573"/>
        <v>0</v>
      </c>
      <c r="AG722" s="20">
        <f t="shared" si="574"/>
        <v>0</v>
      </c>
      <c r="AH722" s="20"/>
      <c r="AI722" s="16">
        <f t="shared" si="550"/>
        <v>0</v>
      </c>
      <c r="AJ722" s="16">
        <f t="shared" si="586"/>
        <v>0</v>
      </c>
      <c r="AK722" s="16">
        <f t="shared" si="575"/>
        <v>0</v>
      </c>
      <c r="AL722" s="16">
        <f t="shared" ca="1" si="576"/>
        <v>0</v>
      </c>
      <c r="AM722" s="17">
        <f ca="1">IF($F$13,OFFSET(product_specs!$I$5,MIN(10,saving_model!BD722),saving_model!$F$15),0)</f>
        <v>0</v>
      </c>
      <c r="AN722" s="16">
        <f t="shared" si="551"/>
        <v>0</v>
      </c>
      <c r="AO722" s="16">
        <f t="shared" si="585"/>
        <v>0</v>
      </c>
      <c r="AP722" s="16">
        <f t="shared" si="552"/>
        <v>0</v>
      </c>
      <c r="AQ722" s="16">
        <f t="shared" si="577"/>
        <v>0</v>
      </c>
      <c r="AR722" s="16">
        <f t="shared" si="578"/>
        <v>0</v>
      </c>
      <c r="AS722" s="15">
        <f t="shared" si="553"/>
        <v>0</v>
      </c>
      <c r="AT722" s="24">
        <f t="shared" si="554"/>
        <v>0</v>
      </c>
      <c r="AU722" s="15">
        <f t="shared" si="579"/>
        <v>0</v>
      </c>
      <c r="AV722" s="22">
        <f>return!Q706</f>
        <v>-2.306882522914222E-3</v>
      </c>
      <c r="AW722" s="7">
        <f t="shared" si="555"/>
        <v>1.7868172533149715</v>
      </c>
      <c r="AX722" s="7"/>
      <c r="AY722">
        <f t="shared" si="580"/>
        <v>0</v>
      </c>
      <c r="AZ722">
        <f t="shared" si="556"/>
        <v>0</v>
      </c>
      <c r="BA722">
        <f t="shared" si="557"/>
        <v>0</v>
      </c>
      <c r="BB722">
        <f t="shared" si="581"/>
        <v>0</v>
      </c>
      <c r="BD722">
        <f t="shared" si="558"/>
        <v>58</v>
      </c>
      <c r="BE722">
        <f t="shared" si="559"/>
        <v>5</v>
      </c>
      <c r="BF722">
        <f t="shared" si="582"/>
        <v>1.0234691636581417E-3</v>
      </c>
      <c r="BG722">
        <f>VLOOKUP(MIN(120,BH722),mortality!$B$4:$H$106,saving_model!BE722+2,FALSE)</f>
        <v>1.221273099516532E-2</v>
      </c>
      <c r="BH722">
        <f t="shared" si="560"/>
        <v>78</v>
      </c>
      <c r="BI722" s="8">
        <f t="shared" si="583"/>
        <v>1.6821425527395739E-3</v>
      </c>
      <c r="BJ722" s="6">
        <f>VLOOKUP(saving_model!BD722,lapse!$B$4:$C$134,2,FALSE)</f>
        <v>0.02</v>
      </c>
      <c r="BL722">
        <f>discount_curve!K707</f>
        <v>0.45293099645943902</v>
      </c>
    </row>
    <row r="723" spans="1:64" x14ac:dyDescent="0.55000000000000004">
      <c r="A723">
        <f t="shared" si="584"/>
        <v>701</v>
      </c>
      <c r="B723" s="16">
        <f t="shared" ca="1" si="561"/>
        <v>0</v>
      </c>
      <c r="C723" s="16">
        <f t="shared" si="537"/>
        <v>0</v>
      </c>
      <c r="D723">
        <f t="shared" si="562"/>
        <v>0</v>
      </c>
      <c r="E723">
        <f t="shared" ca="1" si="563"/>
        <v>0</v>
      </c>
      <c r="F723" s="19">
        <f t="shared" si="564"/>
        <v>0</v>
      </c>
      <c r="G723">
        <f t="shared" si="538"/>
        <v>0</v>
      </c>
      <c r="H723">
        <f t="shared" si="539"/>
        <v>0</v>
      </c>
      <c r="I723" s="16">
        <f t="shared" si="565"/>
        <v>0</v>
      </c>
      <c r="J723" s="19">
        <f t="shared" si="566"/>
        <v>0</v>
      </c>
      <c r="K723" s="19"/>
      <c r="L723" s="16">
        <f t="shared" si="540"/>
        <v>0</v>
      </c>
      <c r="M723" s="16">
        <f t="shared" ca="1" si="541"/>
        <v>0</v>
      </c>
      <c r="N723" s="16">
        <f t="shared" si="542"/>
        <v>0</v>
      </c>
      <c r="O723" s="16">
        <f t="shared" si="535"/>
        <v>0</v>
      </c>
      <c r="P723" s="16">
        <f t="shared" si="536"/>
        <v>0</v>
      </c>
      <c r="Q723" s="16">
        <f t="shared" ca="1" si="543"/>
        <v>0</v>
      </c>
      <c r="R723">
        <f t="shared" si="544"/>
        <v>0</v>
      </c>
      <c r="S723" s="16">
        <f t="shared" si="545"/>
        <v>0</v>
      </c>
      <c r="T723" s="21">
        <f t="shared" si="546"/>
        <v>0</v>
      </c>
      <c r="U723" s="16">
        <f t="shared" ca="1" si="547"/>
        <v>0</v>
      </c>
      <c r="V723" s="21">
        <f t="shared" ca="1" si="548"/>
        <v>0</v>
      </c>
      <c r="W723" s="16"/>
      <c r="X723" s="16">
        <f t="shared" si="567"/>
        <v>0</v>
      </c>
      <c r="Y723" s="16">
        <f t="shared" si="587"/>
        <v>0</v>
      </c>
      <c r="Z723" s="19">
        <f t="shared" si="549"/>
        <v>0</v>
      </c>
      <c r="AA723" s="15">
        <f t="shared" si="568"/>
        <v>0</v>
      </c>
      <c r="AB723" s="15">
        <f t="shared" si="569"/>
        <v>0</v>
      </c>
      <c r="AC723" s="15">
        <f t="shared" si="570"/>
        <v>0</v>
      </c>
      <c r="AD723" s="15">
        <f t="shared" si="571"/>
        <v>0</v>
      </c>
      <c r="AE723" s="15">
        <f t="shared" si="572"/>
        <v>0</v>
      </c>
      <c r="AF723" s="19">
        <f t="shared" si="573"/>
        <v>0</v>
      </c>
      <c r="AG723" s="20">
        <f t="shared" si="574"/>
        <v>0</v>
      </c>
      <c r="AH723" s="20"/>
      <c r="AI723" s="16">
        <f t="shared" si="550"/>
        <v>0</v>
      </c>
      <c r="AJ723" s="16">
        <f t="shared" si="586"/>
        <v>0</v>
      </c>
      <c r="AK723" s="16">
        <f t="shared" si="575"/>
        <v>0</v>
      </c>
      <c r="AL723" s="16">
        <f t="shared" ca="1" si="576"/>
        <v>0</v>
      </c>
      <c r="AM723" s="17">
        <f ca="1">IF($F$13,OFFSET(product_specs!$I$5,MIN(10,saving_model!BD723),saving_model!$F$15),0)</f>
        <v>0</v>
      </c>
      <c r="AN723" s="16">
        <f t="shared" si="551"/>
        <v>0</v>
      </c>
      <c r="AO723" s="16">
        <f t="shared" si="585"/>
        <v>0</v>
      </c>
      <c r="AP723" s="16">
        <f t="shared" si="552"/>
        <v>0</v>
      </c>
      <c r="AQ723" s="16">
        <f t="shared" si="577"/>
        <v>0</v>
      </c>
      <c r="AR723" s="16">
        <f t="shared" si="578"/>
        <v>0</v>
      </c>
      <c r="AS723" s="15">
        <f t="shared" si="553"/>
        <v>0</v>
      </c>
      <c r="AT723" s="24">
        <f t="shared" si="554"/>
        <v>0</v>
      </c>
      <c r="AU723" s="15">
        <f t="shared" si="579"/>
        <v>0</v>
      </c>
      <c r="AV723" s="22">
        <f>return!Q707</f>
        <v>-3.529115948007755E-3</v>
      </c>
      <c r="AW723" s="7">
        <f t="shared" si="555"/>
        <v>1.7882994863299677</v>
      </c>
      <c r="AX723" s="7"/>
      <c r="AY723">
        <f t="shared" si="580"/>
        <v>0</v>
      </c>
      <c r="AZ723">
        <f t="shared" si="556"/>
        <v>0</v>
      </c>
      <c r="BA723">
        <f t="shared" si="557"/>
        <v>0</v>
      </c>
      <c r="BB723">
        <f t="shared" si="581"/>
        <v>0</v>
      </c>
      <c r="BD723">
        <f t="shared" si="558"/>
        <v>58</v>
      </c>
      <c r="BE723">
        <f t="shared" si="559"/>
        <v>5</v>
      </c>
      <c r="BF723">
        <f t="shared" si="582"/>
        <v>1.0234691636581417E-3</v>
      </c>
      <c r="BG723">
        <f>VLOOKUP(MIN(120,BH723),mortality!$B$4:$H$106,saving_model!BE723+2,FALSE)</f>
        <v>1.221273099516532E-2</v>
      </c>
      <c r="BH723">
        <f t="shared" si="560"/>
        <v>78</v>
      </c>
      <c r="BI723" s="8">
        <f t="shared" si="583"/>
        <v>1.6821425527395739E-3</v>
      </c>
      <c r="BJ723" s="6">
        <f>VLOOKUP(saving_model!BD723,lapse!$B$4:$C$134,2,FALSE)</f>
        <v>0.02</v>
      </c>
      <c r="BL723">
        <f>discount_curve!K708</f>
        <v>0.4524188171733729</v>
      </c>
    </row>
    <row r="724" spans="1:64" x14ac:dyDescent="0.55000000000000004">
      <c r="A724">
        <f t="shared" si="584"/>
        <v>702</v>
      </c>
      <c r="B724" s="16">
        <f t="shared" ca="1" si="561"/>
        <v>0</v>
      </c>
      <c r="C724" s="16">
        <f t="shared" si="537"/>
        <v>0</v>
      </c>
      <c r="D724">
        <f t="shared" si="562"/>
        <v>0</v>
      </c>
      <c r="E724">
        <f t="shared" ca="1" si="563"/>
        <v>0</v>
      </c>
      <c r="F724" s="19">
        <f t="shared" si="564"/>
        <v>0</v>
      </c>
      <c r="G724">
        <f t="shared" si="538"/>
        <v>0</v>
      </c>
      <c r="H724">
        <f t="shared" si="539"/>
        <v>0</v>
      </c>
      <c r="I724" s="16">
        <f t="shared" si="565"/>
        <v>0</v>
      </c>
      <c r="J724" s="19">
        <f t="shared" si="566"/>
        <v>0</v>
      </c>
      <c r="K724" s="19"/>
      <c r="L724" s="16">
        <f t="shared" si="540"/>
        <v>0</v>
      </c>
      <c r="M724" s="16">
        <f t="shared" ca="1" si="541"/>
        <v>0</v>
      </c>
      <c r="N724" s="16">
        <f t="shared" si="542"/>
        <v>0</v>
      </c>
      <c r="O724" s="16">
        <f t="shared" si="535"/>
        <v>0</v>
      </c>
      <c r="P724" s="16">
        <f t="shared" si="536"/>
        <v>0</v>
      </c>
      <c r="Q724" s="16">
        <f t="shared" ca="1" si="543"/>
        <v>0</v>
      </c>
      <c r="R724">
        <f t="shared" si="544"/>
        <v>0</v>
      </c>
      <c r="S724" s="16">
        <f t="shared" si="545"/>
        <v>0</v>
      </c>
      <c r="T724" s="21">
        <f t="shared" si="546"/>
        <v>0</v>
      </c>
      <c r="U724" s="16">
        <f t="shared" ca="1" si="547"/>
        <v>0</v>
      </c>
      <c r="V724" s="21">
        <f t="shared" ca="1" si="548"/>
        <v>0</v>
      </c>
      <c r="W724" s="16"/>
      <c r="X724" s="16">
        <f t="shared" si="567"/>
        <v>0</v>
      </c>
      <c r="Y724" s="16">
        <f t="shared" si="587"/>
        <v>0</v>
      </c>
      <c r="Z724" s="19">
        <f t="shared" si="549"/>
        <v>0</v>
      </c>
      <c r="AA724" s="15">
        <f t="shared" si="568"/>
        <v>0</v>
      </c>
      <c r="AB724" s="15">
        <f t="shared" si="569"/>
        <v>0</v>
      </c>
      <c r="AC724" s="15">
        <f t="shared" si="570"/>
        <v>0</v>
      </c>
      <c r="AD724" s="15">
        <f t="shared" si="571"/>
        <v>0</v>
      </c>
      <c r="AE724" s="15">
        <f t="shared" si="572"/>
        <v>0</v>
      </c>
      <c r="AF724" s="19">
        <f t="shared" si="573"/>
        <v>0</v>
      </c>
      <c r="AG724" s="20">
        <f t="shared" si="574"/>
        <v>0</v>
      </c>
      <c r="AH724" s="20"/>
      <c r="AI724" s="16">
        <f t="shared" si="550"/>
        <v>0</v>
      </c>
      <c r="AJ724" s="16">
        <f t="shared" si="586"/>
        <v>0</v>
      </c>
      <c r="AK724" s="16">
        <f t="shared" si="575"/>
        <v>0</v>
      </c>
      <c r="AL724" s="16">
        <f t="shared" ca="1" si="576"/>
        <v>0</v>
      </c>
      <c r="AM724" s="17">
        <f ca="1">IF($F$13,OFFSET(product_specs!$I$5,MIN(10,saving_model!BD724),saving_model!$F$15),0)</f>
        <v>0</v>
      </c>
      <c r="AN724" s="16">
        <f t="shared" si="551"/>
        <v>0</v>
      </c>
      <c r="AO724" s="16">
        <f t="shared" si="585"/>
        <v>0</v>
      </c>
      <c r="AP724" s="16">
        <f t="shared" si="552"/>
        <v>0</v>
      </c>
      <c r="AQ724" s="16">
        <f t="shared" si="577"/>
        <v>0</v>
      </c>
      <c r="AR724" s="16">
        <f t="shared" si="578"/>
        <v>0</v>
      </c>
      <c r="AS724" s="15">
        <f t="shared" si="553"/>
        <v>0</v>
      </c>
      <c r="AT724" s="24">
        <f t="shared" si="554"/>
        <v>0</v>
      </c>
      <c r="AU724" s="15">
        <f t="shared" si="579"/>
        <v>0</v>
      </c>
      <c r="AV724" s="22">
        <f>return!Q708</f>
        <v>-1.2703901858067024E-2</v>
      </c>
      <c r="AW724" s="7">
        <f t="shared" si="555"/>
        <v>1.789782948913744</v>
      </c>
      <c r="AX724" s="7"/>
      <c r="AY724">
        <f t="shared" si="580"/>
        <v>0</v>
      </c>
      <c r="AZ724">
        <f t="shared" si="556"/>
        <v>0</v>
      </c>
      <c r="BA724">
        <f t="shared" si="557"/>
        <v>0</v>
      </c>
      <c r="BB724">
        <f t="shared" si="581"/>
        <v>0</v>
      </c>
      <c r="BD724">
        <f t="shared" si="558"/>
        <v>58</v>
      </c>
      <c r="BE724">
        <f t="shared" si="559"/>
        <v>5</v>
      </c>
      <c r="BF724">
        <f t="shared" si="582"/>
        <v>1.0234691636581417E-3</v>
      </c>
      <c r="BG724">
        <f>VLOOKUP(MIN(120,BH724),mortality!$B$4:$H$106,saving_model!BE724+2,FALSE)</f>
        <v>1.221273099516532E-2</v>
      </c>
      <c r="BH724">
        <f t="shared" si="560"/>
        <v>78</v>
      </c>
      <c r="BI724" s="8">
        <f t="shared" si="583"/>
        <v>1.6821425527395739E-3</v>
      </c>
      <c r="BJ724" s="6">
        <f>VLOOKUP(saving_model!BD724,lapse!$B$4:$C$134,2,FALSE)</f>
        <v>0.02</v>
      </c>
      <c r="BL724">
        <f>discount_curve!K709</f>
        <v>0.45190721706520171</v>
      </c>
    </row>
    <row r="725" spans="1:64" x14ac:dyDescent="0.55000000000000004">
      <c r="A725">
        <f t="shared" si="584"/>
        <v>703</v>
      </c>
      <c r="B725" s="16">
        <f t="shared" ca="1" si="561"/>
        <v>0</v>
      </c>
      <c r="C725" s="16">
        <f t="shared" si="537"/>
        <v>0</v>
      </c>
      <c r="D725">
        <f t="shared" si="562"/>
        <v>0</v>
      </c>
      <c r="E725">
        <f t="shared" ca="1" si="563"/>
        <v>0</v>
      </c>
      <c r="F725" s="19">
        <f t="shared" si="564"/>
        <v>0</v>
      </c>
      <c r="G725">
        <f t="shared" si="538"/>
        <v>0</v>
      </c>
      <c r="H725">
        <f t="shared" si="539"/>
        <v>0</v>
      </c>
      <c r="I725" s="16">
        <f t="shared" si="565"/>
        <v>0</v>
      </c>
      <c r="J725" s="19">
        <f t="shared" si="566"/>
        <v>0</v>
      </c>
      <c r="K725" s="19"/>
      <c r="L725" s="16">
        <f t="shared" si="540"/>
        <v>0</v>
      </c>
      <c r="M725" s="16">
        <f t="shared" ca="1" si="541"/>
        <v>0</v>
      </c>
      <c r="N725" s="16">
        <f t="shared" si="542"/>
        <v>0</v>
      </c>
      <c r="O725" s="16">
        <f t="shared" ref="O725:O776" si="588">G725</f>
        <v>0</v>
      </c>
      <c r="P725" s="16">
        <f t="shared" ref="P725:P776" si="589">H725</f>
        <v>0</v>
      </c>
      <c r="Q725" s="16">
        <f t="shared" ca="1" si="543"/>
        <v>0</v>
      </c>
      <c r="R725">
        <f t="shared" si="544"/>
        <v>0</v>
      </c>
      <c r="S725" s="16">
        <f t="shared" si="545"/>
        <v>0</v>
      </c>
      <c r="T725" s="21">
        <f t="shared" si="546"/>
        <v>0</v>
      </c>
      <c r="U725" s="16">
        <f t="shared" ca="1" si="547"/>
        <v>0</v>
      </c>
      <c r="V725" s="21">
        <f t="shared" ca="1" si="548"/>
        <v>0</v>
      </c>
      <c r="W725" s="16"/>
      <c r="X725" s="16">
        <f t="shared" si="567"/>
        <v>0</v>
      </c>
      <c r="Y725" s="16">
        <f t="shared" si="587"/>
        <v>0</v>
      </c>
      <c r="Z725" s="19">
        <f t="shared" si="549"/>
        <v>0</v>
      </c>
      <c r="AA725" s="15">
        <f t="shared" si="568"/>
        <v>0</v>
      </c>
      <c r="AB725" s="15">
        <f t="shared" si="569"/>
        <v>0</v>
      </c>
      <c r="AC725" s="15">
        <f t="shared" si="570"/>
        <v>0</v>
      </c>
      <c r="AD725" s="15">
        <f t="shared" si="571"/>
        <v>0</v>
      </c>
      <c r="AE725" s="15">
        <f t="shared" si="572"/>
        <v>0</v>
      </c>
      <c r="AF725" s="19">
        <f t="shared" si="573"/>
        <v>0</v>
      </c>
      <c r="AG725" s="20">
        <f t="shared" si="574"/>
        <v>0</v>
      </c>
      <c r="AH725" s="20"/>
      <c r="AI725" s="16">
        <f t="shared" si="550"/>
        <v>0</v>
      </c>
      <c r="AJ725" s="16">
        <f t="shared" si="586"/>
        <v>0</v>
      </c>
      <c r="AK725" s="16">
        <f t="shared" si="575"/>
        <v>0</v>
      </c>
      <c r="AL725" s="16">
        <f t="shared" ca="1" si="576"/>
        <v>0</v>
      </c>
      <c r="AM725" s="17">
        <f ca="1">IF($F$13,OFFSET(product_specs!$I$5,MIN(10,saving_model!BD725),saving_model!$F$15),0)</f>
        <v>0</v>
      </c>
      <c r="AN725" s="16">
        <f t="shared" si="551"/>
        <v>0</v>
      </c>
      <c r="AO725" s="16">
        <f t="shared" si="585"/>
        <v>0</v>
      </c>
      <c r="AP725" s="16">
        <f t="shared" si="552"/>
        <v>0</v>
      </c>
      <c r="AQ725" s="16">
        <f t="shared" si="577"/>
        <v>0</v>
      </c>
      <c r="AR725" s="16">
        <f t="shared" si="578"/>
        <v>0</v>
      </c>
      <c r="AS725" s="15">
        <f t="shared" si="553"/>
        <v>0</v>
      </c>
      <c r="AT725" s="24">
        <f t="shared" si="554"/>
        <v>0</v>
      </c>
      <c r="AU725" s="15">
        <f t="shared" si="579"/>
        <v>0</v>
      </c>
      <c r="AV725" s="22">
        <f>return!Q709</f>
        <v>5.8731370932907367E-4</v>
      </c>
      <c r="AW725" s="7">
        <f t="shared" si="555"/>
        <v>1.7912676420862748</v>
      </c>
      <c r="AX725" s="7"/>
      <c r="AY725">
        <f t="shared" si="580"/>
        <v>0</v>
      </c>
      <c r="AZ725">
        <f t="shared" si="556"/>
        <v>0</v>
      </c>
      <c r="BA725">
        <f t="shared" si="557"/>
        <v>0</v>
      </c>
      <c r="BB725">
        <f t="shared" si="581"/>
        <v>0</v>
      </c>
      <c r="BD725">
        <f t="shared" si="558"/>
        <v>58</v>
      </c>
      <c r="BE725">
        <f t="shared" si="559"/>
        <v>5</v>
      </c>
      <c r="BF725">
        <f t="shared" si="582"/>
        <v>1.0234691636581417E-3</v>
      </c>
      <c r="BG725">
        <f>VLOOKUP(MIN(120,BH725),mortality!$B$4:$H$106,saving_model!BE725+2,FALSE)</f>
        <v>1.221273099516532E-2</v>
      </c>
      <c r="BH725">
        <f t="shared" si="560"/>
        <v>78</v>
      </c>
      <c r="BI725" s="8">
        <f t="shared" si="583"/>
        <v>1.6821425527395739E-3</v>
      </c>
      <c r="BJ725" s="6">
        <f>VLOOKUP(saving_model!BD725,lapse!$B$4:$C$134,2,FALSE)</f>
        <v>0.02</v>
      </c>
      <c r="BL725">
        <f>discount_curve!K710</f>
        <v>0.45139619547998511</v>
      </c>
    </row>
    <row r="726" spans="1:64" x14ac:dyDescent="0.55000000000000004">
      <c r="A726">
        <f t="shared" si="584"/>
        <v>704</v>
      </c>
      <c r="B726" s="16">
        <f t="shared" ca="1" si="561"/>
        <v>0</v>
      </c>
      <c r="C726" s="16">
        <f t="shared" ref="C726:C776" si="590">AI726*AZ726</f>
        <v>0</v>
      </c>
      <c r="D726">
        <f t="shared" si="562"/>
        <v>0</v>
      </c>
      <c r="E726">
        <f t="shared" ca="1" si="563"/>
        <v>0</v>
      </c>
      <c r="F726" s="19">
        <f t="shared" si="564"/>
        <v>0</v>
      </c>
      <c r="G726">
        <f t="shared" ref="G726:G789" si="591">AZ726*($F$7/12*AW726+IF(A726=0, $F$8,0))</f>
        <v>0</v>
      </c>
      <c r="H726">
        <f t="shared" ref="H726:H789" si="592">C726*$F$9</f>
        <v>0</v>
      </c>
      <c r="I726" s="16">
        <f t="shared" si="565"/>
        <v>0</v>
      </c>
      <c r="J726" s="19">
        <f t="shared" si="566"/>
        <v>0</v>
      </c>
      <c r="K726" s="19"/>
      <c r="L726" s="16">
        <f t="shared" ref="L726:L789" si="593">C726*$F$10</f>
        <v>0</v>
      </c>
      <c r="M726" s="16">
        <f t="shared" ref="M726:M776" ca="1" si="594">AE726-AL726*BB726</f>
        <v>0</v>
      </c>
      <c r="N726" s="16">
        <f t="shared" ref="N726:N776" si="595">AA726</f>
        <v>0</v>
      </c>
      <c r="O726" s="16">
        <f t="shared" si="588"/>
        <v>0</v>
      </c>
      <c r="P726" s="16">
        <f t="shared" si="589"/>
        <v>0</v>
      </c>
      <c r="Q726" s="16">
        <f t="shared" ref="Q726:Q789" ca="1" si="596">SUM(L726:N726)-SUM(O726:P726)</f>
        <v>0</v>
      </c>
      <c r="R726">
        <f t="shared" ref="R726:R776" si="597">AB726</f>
        <v>0</v>
      </c>
      <c r="S726" s="16">
        <f t="shared" ref="S726:S776" si="598">D726-AD726</f>
        <v>0</v>
      </c>
      <c r="T726" s="21">
        <f t="shared" ref="T726:T789" si="599">R726-S726</f>
        <v>0</v>
      </c>
      <c r="U726" s="16">
        <f t="shared" ref="U726:U789" ca="1" si="600">Q726+T726</f>
        <v>0</v>
      </c>
      <c r="V726" s="21">
        <f t="shared" ref="V726:V789" ca="1" si="601">(B726-U726)*10^6</f>
        <v>0</v>
      </c>
      <c r="W726" s="16"/>
      <c r="X726" s="16">
        <f t="shared" si="567"/>
        <v>0</v>
      </c>
      <c r="Y726" s="16">
        <f t="shared" si="587"/>
        <v>0</v>
      </c>
      <c r="Z726" s="19">
        <f t="shared" ref="Z726:Z776" si="602">C726-L726</f>
        <v>0</v>
      </c>
      <c r="AA726" s="15">
        <f t="shared" si="568"/>
        <v>0</v>
      </c>
      <c r="AB726" s="15">
        <f t="shared" si="569"/>
        <v>0</v>
      </c>
      <c r="AC726" s="15">
        <f t="shared" si="570"/>
        <v>0</v>
      </c>
      <c r="AD726" s="15">
        <f t="shared" si="571"/>
        <v>0</v>
      </c>
      <c r="AE726" s="15">
        <f t="shared" si="572"/>
        <v>0</v>
      </c>
      <c r="AF726" s="19">
        <f t="shared" si="573"/>
        <v>0</v>
      </c>
      <c r="AG726" s="20">
        <f t="shared" si="574"/>
        <v>0</v>
      </c>
      <c r="AH726" s="20"/>
      <c r="AI726" s="16">
        <f t="shared" ref="AI726:AI789" si="603">IF(AND($C$7="SINGLE",A726=0),1,0)*$C$8+IF(AND($C$7="LEVEL",A726&lt;$C$10*12),1,0)*$C$8</f>
        <v>0</v>
      </c>
      <c r="AJ726" s="16">
        <f t="shared" si="586"/>
        <v>0</v>
      </c>
      <c r="AK726" s="16">
        <f t="shared" si="575"/>
        <v>0</v>
      </c>
      <c r="AL726" s="16">
        <f t="shared" ca="1" si="576"/>
        <v>0</v>
      </c>
      <c r="AM726" s="17">
        <f ca="1">IF($F$13,OFFSET(product_specs!$I$5,MIN(10,saving_model!BD726),saving_model!$F$15),0)</f>
        <v>0</v>
      </c>
      <c r="AN726" s="16">
        <f t="shared" ref="AN726:AN789" si="604">(AO726+AP726-AS726-AT726+AU726/2)*IF(A726&lt;$C$10*12,1,0)</f>
        <v>0</v>
      </c>
      <c r="AO726" s="16">
        <f t="shared" si="585"/>
        <v>0</v>
      </c>
      <c r="AP726" s="16">
        <f t="shared" ref="AP726:AP789" si="605">AI726*(1-$F$10)</f>
        <v>0</v>
      </c>
      <c r="AQ726" s="16">
        <f t="shared" si="577"/>
        <v>0</v>
      </c>
      <c r="AR726" s="16">
        <f t="shared" si="578"/>
        <v>0</v>
      </c>
      <c r="AS726" s="15">
        <f t="shared" ref="AS726:AS789" si="606">(AO726+AP726-AQ726)*$F$11/12</f>
        <v>0</v>
      </c>
      <c r="AT726" s="24">
        <f t="shared" ref="AT726:AT789" si="607">AR726*BF726*(1+$F$12)</f>
        <v>0</v>
      </c>
      <c r="AU726" s="15">
        <f t="shared" si="579"/>
        <v>0</v>
      </c>
      <c r="AV726" s="22">
        <f>return!Q710</f>
        <v>2.0518468230098064E-2</v>
      </c>
      <c r="AW726" s="7">
        <f t="shared" ref="AW726:AW789" si="608">IF(A726=0,1,AW725*(1+$F$6)^(1/12))</f>
        <v>1.7927535668683803</v>
      </c>
      <c r="AX726" s="7"/>
      <c r="AY726">
        <f t="shared" si="580"/>
        <v>0</v>
      </c>
      <c r="AZ726">
        <f t="shared" ref="AZ726:AZ789" si="609">IF(A726=0,$C$11,AZ725-BA725-BB725-AY726)</f>
        <v>0</v>
      </c>
      <c r="BA726">
        <f t="shared" ref="BA726:BA776" si="610">IFERROR(AZ726*BF726,0)</f>
        <v>0</v>
      </c>
      <c r="BB726">
        <f t="shared" si="581"/>
        <v>0</v>
      </c>
      <c r="BD726">
        <f t="shared" ref="BD726:BD776" si="611">FLOOR(A726/12,1)</f>
        <v>58</v>
      </c>
      <c r="BE726">
        <f t="shared" ref="BE726:BE776" si="612">MIN(BD726,5)</f>
        <v>5</v>
      </c>
      <c r="BF726">
        <f t="shared" si="582"/>
        <v>1.0234691636581417E-3</v>
      </c>
      <c r="BG726">
        <f>VLOOKUP(MIN(120,BH726),mortality!$B$4:$H$106,saving_model!BE726+2,FALSE)</f>
        <v>1.221273099516532E-2</v>
      </c>
      <c r="BH726">
        <f t="shared" ref="BH726:BH789" si="613">$C$9+BD726</f>
        <v>78</v>
      </c>
      <c r="BI726" s="8">
        <f t="shared" si="583"/>
        <v>1.6821425527395739E-3</v>
      </c>
      <c r="BJ726" s="6">
        <f>VLOOKUP(saving_model!BD726,lapse!$B$4:$C$134,2,FALSE)</f>
        <v>0.02</v>
      </c>
      <c r="BL726">
        <f>discount_curve!K711</f>
        <v>0.45088575176352247</v>
      </c>
    </row>
    <row r="727" spans="1:64" x14ac:dyDescent="0.55000000000000004">
      <c r="A727">
        <f t="shared" si="584"/>
        <v>705</v>
      </c>
      <c r="B727" s="16">
        <f t="shared" ref="B727:B776" ca="1" si="614">C727-SUM(D727:H727)+I727-J727</f>
        <v>0</v>
      </c>
      <c r="C727" s="16">
        <f t="shared" si="590"/>
        <v>0</v>
      </c>
      <c r="D727">
        <f t="shared" ref="D727:D776" si="615">AK727*BA727</f>
        <v>0</v>
      </c>
      <c r="E727">
        <f t="shared" ref="E727:E776" ca="1" si="616">AL727*BB727</f>
        <v>0</v>
      </c>
      <c r="F727" s="19">
        <f t="shared" ref="F727:F776" si="617">Y727</f>
        <v>0</v>
      </c>
      <c r="G727">
        <f t="shared" si="591"/>
        <v>0</v>
      </c>
      <c r="H727">
        <f t="shared" si="592"/>
        <v>0</v>
      </c>
      <c r="I727" s="16">
        <f t="shared" ref="I727:I776" si="618">AC727</f>
        <v>0</v>
      </c>
      <c r="J727" s="19">
        <f t="shared" ref="J727:J776" si="619">X728-X727</f>
        <v>0</v>
      </c>
      <c r="K727" s="19"/>
      <c r="L727" s="16">
        <f t="shared" si="593"/>
        <v>0</v>
      </c>
      <c r="M727" s="16">
        <f t="shared" ca="1" si="594"/>
        <v>0</v>
      </c>
      <c r="N727" s="16">
        <f t="shared" si="595"/>
        <v>0</v>
      </c>
      <c r="O727" s="16">
        <f t="shared" si="588"/>
        <v>0</v>
      </c>
      <c r="P727" s="16">
        <f t="shared" si="589"/>
        <v>0</v>
      </c>
      <c r="Q727" s="16">
        <f t="shared" ca="1" si="596"/>
        <v>0</v>
      </c>
      <c r="R727">
        <f t="shared" si="597"/>
        <v>0</v>
      </c>
      <c r="S727" s="16">
        <f t="shared" si="598"/>
        <v>0</v>
      </c>
      <c r="T727" s="21">
        <f t="shared" si="599"/>
        <v>0</v>
      </c>
      <c r="U727" s="16">
        <f t="shared" ca="1" si="600"/>
        <v>0</v>
      </c>
      <c r="V727" s="21">
        <f t="shared" ca="1" si="601"/>
        <v>0</v>
      </c>
      <c r="W727" s="16"/>
      <c r="X727" s="16">
        <f t="shared" ref="X727:X776" si="620">AO727*SUM(AY727:AZ727)</f>
        <v>0</v>
      </c>
      <c r="Y727" s="16">
        <f t="shared" si="587"/>
        <v>0</v>
      </c>
      <c r="Z727" s="19">
        <f t="shared" si="602"/>
        <v>0</v>
      </c>
      <c r="AA727" s="15">
        <f t="shared" ref="AA727:AA776" si="621">AZ727*AS727</f>
        <v>0</v>
      </c>
      <c r="AB727" s="15">
        <f t="shared" ref="AB727:AB776" si="622">AT727*AZ727</f>
        <v>0</v>
      </c>
      <c r="AC727" s="15">
        <f t="shared" ref="AC727:AC776" si="623">(AZ727-BA727-BB727)*AU727+(BA727+BB727)*AU727/2</f>
        <v>0</v>
      </c>
      <c r="AD727" s="15">
        <f t="shared" ref="AD727:AD776" si="624">AN727*BA727</f>
        <v>0</v>
      </c>
      <c r="AE727" s="15">
        <f t="shared" ref="AE727:AE776" si="625">AN727*BB727</f>
        <v>0</v>
      </c>
      <c r="AF727" s="19">
        <f t="shared" ref="AF727:AF776" si="626">X727-Y727+Z727-AA727-AB727+AC727-AD727-AE727</f>
        <v>0</v>
      </c>
      <c r="AG727" s="20">
        <f t="shared" ref="AG727:AG776" si="627">X728-AF727</f>
        <v>0</v>
      </c>
      <c r="AH727" s="20"/>
      <c r="AI727" s="16">
        <f t="shared" si="603"/>
        <v>0</v>
      </c>
      <c r="AJ727" s="16">
        <f t="shared" si="586"/>
        <v>0</v>
      </c>
      <c r="AK727" s="16">
        <f t="shared" ref="AK727:AK790" si="628">MAX(AJ727, AN727)</f>
        <v>0</v>
      </c>
      <c r="AL727" s="16">
        <f t="shared" ref="AL727:AL776" ca="1" si="629">AN727*(1-AM727)</f>
        <v>0</v>
      </c>
      <c r="AM727" s="17">
        <f ca="1">IF($F$13,OFFSET(product_specs!$I$5,MIN(10,saving_model!BD727),saving_model!$F$15),0)</f>
        <v>0</v>
      </c>
      <c r="AN727" s="16">
        <f t="shared" si="604"/>
        <v>0</v>
      </c>
      <c r="AO727" s="16">
        <f t="shared" si="585"/>
        <v>0</v>
      </c>
      <c r="AP727" s="16">
        <f t="shared" si="605"/>
        <v>0</v>
      </c>
      <c r="AQ727" s="16">
        <f t="shared" ref="AQ727:AQ790" si="630">IF(A727=$C$10*12,AO727,0)</f>
        <v>0</v>
      </c>
      <c r="AR727" s="16">
        <f t="shared" ref="AR727:AR790" si="631">MAX(0,AJ727-SUM(AO727:AP727))</f>
        <v>0</v>
      </c>
      <c r="AS727" s="15">
        <f t="shared" si="606"/>
        <v>0</v>
      </c>
      <c r="AT727" s="24">
        <f t="shared" si="607"/>
        <v>0</v>
      </c>
      <c r="AU727" s="15">
        <f t="shared" ref="AU727:AU790" si="632">(AO727+AP727-AQ727-AS727-AT727)*AV727</f>
        <v>0</v>
      </c>
      <c r="AV727" s="22">
        <f>return!Q711</f>
        <v>4.9442707096125638E-3</v>
      </c>
      <c r="AW727" s="7">
        <f t="shared" si="608"/>
        <v>1.7942407242817275</v>
      </c>
      <c r="AX727" s="7"/>
      <c r="AY727">
        <f t="shared" ref="AY727:AY776" si="633">IF(A727=12*$C$10,AZ726-BA726-BB726,0)</f>
        <v>0</v>
      </c>
      <c r="AZ727">
        <f t="shared" si="609"/>
        <v>0</v>
      </c>
      <c r="BA727">
        <f t="shared" si="610"/>
        <v>0</v>
      </c>
      <c r="BB727">
        <f t="shared" ref="BB727:BB790" si="634">(AZ727-BA727)*BI727</f>
        <v>0</v>
      </c>
      <c r="BD727">
        <f t="shared" si="611"/>
        <v>58</v>
      </c>
      <c r="BE727">
        <f t="shared" si="612"/>
        <v>5</v>
      </c>
      <c r="BF727">
        <f t="shared" ref="BF727:BF790" si="635">1-(1-BG727)^(1/12)</f>
        <v>1.0234691636581417E-3</v>
      </c>
      <c r="BG727">
        <f>VLOOKUP(MIN(120,BH727),mortality!$B$4:$H$106,saving_model!BE727+2,FALSE)</f>
        <v>1.221273099516532E-2</v>
      </c>
      <c r="BH727">
        <f t="shared" si="613"/>
        <v>78</v>
      </c>
      <c r="BI727" s="8">
        <f t="shared" ref="BI727:BI776" si="636">1-(1-BJ727)^(1/12)</f>
        <v>1.6821425527395739E-3</v>
      </c>
      <c r="BJ727" s="6">
        <f>VLOOKUP(saving_model!BD727,lapse!$B$4:$C$134,2,FALSE)</f>
        <v>0.02</v>
      </c>
      <c r="BL727">
        <f>discount_curve!K712</f>
        <v>0.45037588526235384</v>
      </c>
    </row>
    <row r="728" spans="1:64" x14ac:dyDescent="0.55000000000000004">
      <c r="A728">
        <f t="shared" ref="A728:A791" si="637">A727+1</f>
        <v>706</v>
      </c>
      <c r="B728" s="16">
        <f t="shared" ca="1" si="614"/>
        <v>0</v>
      </c>
      <c r="C728" s="16">
        <f t="shared" si="590"/>
        <v>0</v>
      </c>
      <c r="D728">
        <f t="shared" si="615"/>
        <v>0</v>
      </c>
      <c r="E728">
        <f t="shared" ca="1" si="616"/>
        <v>0</v>
      </c>
      <c r="F728" s="19">
        <f t="shared" si="617"/>
        <v>0</v>
      </c>
      <c r="G728">
        <f t="shared" si="591"/>
        <v>0</v>
      </c>
      <c r="H728">
        <f t="shared" si="592"/>
        <v>0</v>
      </c>
      <c r="I728" s="16">
        <f t="shared" si="618"/>
        <v>0</v>
      </c>
      <c r="J728" s="19">
        <f t="shared" si="619"/>
        <v>0</v>
      </c>
      <c r="K728" s="19"/>
      <c r="L728" s="16">
        <f t="shared" si="593"/>
        <v>0</v>
      </c>
      <c r="M728" s="16">
        <f t="shared" ca="1" si="594"/>
        <v>0</v>
      </c>
      <c r="N728" s="16">
        <f t="shared" si="595"/>
        <v>0</v>
      </c>
      <c r="O728" s="16">
        <f t="shared" si="588"/>
        <v>0</v>
      </c>
      <c r="P728" s="16">
        <f t="shared" si="589"/>
        <v>0</v>
      </c>
      <c r="Q728" s="16">
        <f t="shared" ca="1" si="596"/>
        <v>0</v>
      </c>
      <c r="R728">
        <f t="shared" si="597"/>
        <v>0</v>
      </c>
      <c r="S728" s="16">
        <f t="shared" si="598"/>
        <v>0</v>
      </c>
      <c r="T728" s="21">
        <f t="shared" si="599"/>
        <v>0</v>
      </c>
      <c r="U728" s="16">
        <f t="shared" ca="1" si="600"/>
        <v>0</v>
      </c>
      <c r="V728" s="21">
        <f t="shared" ca="1" si="601"/>
        <v>0</v>
      </c>
      <c r="W728" s="16"/>
      <c r="X728" s="16">
        <f t="shared" si="620"/>
        <v>0</v>
      </c>
      <c r="Y728" s="16">
        <f t="shared" si="587"/>
        <v>0</v>
      </c>
      <c r="Z728" s="19">
        <f t="shared" si="602"/>
        <v>0</v>
      </c>
      <c r="AA728" s="15">
        <f t="shared" si="621"/>
        <v>0</v>
      </c>
      <c r="AB728" s="15">
        <f t="shared" si="622"/>
        <v>0</v>
      </c>
      <c r="AC728" s="15">
        <f t="shared" si="623"/>
        <v>0</v>
      </c>
      <c r="AD728" s="15">
        <f t="shared" si="624"/>
        <v>0</v>
      </c>
      <c r="AE728" s="15">
        <f t="shared" si="625"/>
        <v>0</v>
      </c>
      <c r="AF728" s="19">
        <f t="shared" si="626"/>
        <v>0</v>
      </c>
      <c r="AG728" s="20">
        <f t="shared" si="627"/>
        <v>0</v>
      </c>
      <c r="AH728" s="20"/>
      <c r="AI728" s="16">
        <f t="shared" si="603"/>
        <v>0</v>
      </c>
      <c r="AJ728" s="16">
        <f t="shared" si="586"/>
        <v>0</v>
      </c>
      <c r="AK728" s="16">
        <f t="shared" si="628"/>
        <v>0</v>
      </c>
      <c r="AL728" s="16">
        <f t="shared" ca="1" si="629"/>
        <v>0</v>
      </c>
      <c r="AM728" s="17">
        <f ca="1">IF($F$13,OFFSET(product_specs!$I$5,MIN(10,saving_model!BD728),saving_model!$F$15),0)</f>
        <v>0</v>
      </c>
      <c r="AN728" s="16">
        <f t="shared" si="604"/>
        <v>0</v>
      </c>
      <c r="AO728" s="16">
        <f t="shared" ref="AO728:AO791" si="638">AO727+AP727-AQ727+AU727-AS727-AT727</f>
        <v>0</v>
      </c>
      <c r="AP728" s="16">
        <f t="shared" si="605"/>
        <v>0</v>
      </c>
      <c r="AQ728" s="16">
        <f t="shared" si="630"/>
        <v>0</v>
      </c>
      <c r="AR728" s="16">
        <f t="shared" si="631"/>
        <v>0</v>
      </c>
      <c r="AS728" s="15">
        <f t="shared" si="606"/>
        <v>0</v>
      </c>
      <c r="AT728" s="24">
        <f t="shared" si="607"/>
        <v>0</v>
      </c>
      <c r="AU728" s="15">
        <f t="shared" si="632"/>
        <v>0</v>
      </c>
      <c r="AV728" s="22">
        <f>return!Q712</f>
        <v>3.2580918361300171E-3</v>
      </c>
      <c r="AW728" s="7">
        <f t="shared" si="608"/>
        <v>1.7957291153488313</v>
      </c>
      <c r="AX728" s="7"/>
      <c r="AY728">
        <f t="shared" si="633"/>
        <v>0</v>
      </c>
      <c r="AZ728">
        <f t="shared" si="609"/>
        <v>0</v>
      </c>
      <c r="BA728">
        <f t="shared" si="610"/>
        <v>0</v>
      </c>
      <c r="BB728">
        <f t="shared" si="634"/>
        <v>0</v>
      </c>
      <c r="BD728">
        <f t="shared" si="611"/>
        <v>58</v>
      </c>
      <c r="BE728">
        <f t="shared" si="612"/>
        <v>5</v>
      </c>
      <c r="BF728">
        <f t="shared" si="635"/>
        <v>1.0234691636581417E-3</v>
      </c>
      <c r="BG728">
        <f>VLOOKUP(MIN(120,BH728),mortality!$B$4:$H$106,saving_model!BE728+2,FALSE)</f>
        <v>1.221273099516532E-2</v>
      </c>
      <c r="BH728">
        <f t="shared" si="613"/>
        <v>78</v>
      </c>
      <c r="BI728" s="8">
        <f t="shared" si="636"/>
        <v>1.6821425527395739E-3</v>
      </c>
      <c r="BJ728" s="6">
        <f>VLOOKUP(saving_model!BD728,lapse!$B$4:$C$134,2,FALSE)</f>
        <v>0.02</v>
      </c>
      <c r="BL728">
        <f>discount_curve!K713</f>
        <v>0.44986659532375789</v>
      </c>
    </row>
    <row r="729" spans="1:64" x14ac:dyDescent="0.55000000000000004">
      <c r="A729">
        <f t="shared" si="637"/>
        <v>707</v>
      </c>
      <c r="B729" s="16">
        <f t="shared" ca="1" si="614"/>
        <v>0</v>
      </c>
      <c r="C729" s="16">
        <f t="shared" si="590"/>
        <v>0</v>
      </c>
      <c r="D729">
        <f t="shared" si="615"/>
        <v>0</v>
      </c>
      <c r="E729">
        <f t="shared" ca="1" si="616"/>
        <v>0</v>
      </c>
      <c r="F729" s="19">
        <f t="shared" si="617"/>
        <v>0</v>
      </c>
      <c r="G729">
        <f t="shared" si="591"/>
        <v>0</v>
      </c>
      <c r="H729">
        <f t="shared" si="592"/>
        <v>0</v>
      </c>
      <c r="I729" s="16">
        <f t="shared" si="618"/>
        <v>0</v>
      </c>
      <c r="J729" s="19">
        <f t="shared" si="619"/>
        <v>0</v>
      </c>
      <c r="K729" s="19"/>
      <c r="L729" s="16">
        <f t="shared" si="593"/>
        <v>0</v>
      </c>
      <c r="M729" s="16">
        <f t="shared" ca="1" si="594"/>
        <v>0</v>
      </c>
      <c r="N729" s="16">
        <f t="shared" si="595"/>
        <v>0</v>
      </c>
      <c r="O729" s="16">
        <f t="shared" si="588"/>
        <v>0</v>
      </c>
      <c r="P729" s="16">
        <f t="shared" si="589"/>
        <v>0</v>
      </c>
      <c r="Q729" s="16">
        <f t="shared" ca="1" si="596"/>
        <v>0</v>
      </c>
      <c r="R729">
        <f t="shared" si="597"/>
        <v>0</v>
      </c>
      <c r="S729" s="16">
        <f t="shared" si="598"/>
        <v>0</v>
      </c>
      <c r="T729" s="21">
        <f t="shared" si="599"/>
        <v>0</v>
      </c>
      <c r="U729" s="16">
        <f t="shared" ca="1" si="600"/>
        <v>0</v>
      </c>
      <c r="V729" s="21">
        <f t="shared" ca="1" si="601"/>
        <v>0</v>
      </c>
      <c r="W729" s="16"/>
      <c r="X729" s="16">
        <f t="shared" si="620"/>
        <v>0</v>
      </c>
      <c r="Y729" s="16">
        <f t="shared" si="587"/>
        <v>0</v>
      </c>
      <c r="Z729" s="19">
        <f t="shared" si="602"/>
        <v>0</v>
      </c>
      <c r="AA729" s="15">
        <f t="shared" si="621"/>
        <v>0</v>
      </c>
      <c r="AB729" s="15">
        <f t="shared" si="622"/>
        <v>0</v>
      </c>
      <c r="AC729" s="15">
        <f t="shared" si="623"/>
        <v>0</v>
      </c>
      <c r="AD729" s="15">
        <f t="shared" si="624"/>
        <v>0</v>
      </c>
      <c r="AE729" s="15">
        <f t="shared" si="625"/>
        <v>0</v>
      </c>
      <c r="AF729" s="19">
        <f t="shared" si="626"/>
        <v>0</v>
      </c>
      <c r="AG729" s="20">
        <f t="shared" si="627"/>
        <v>0</v>
      </c>
      <c r="AH729" s="20"/>
      <c r="AI729" s="16">
        <f t="shared" si="603"/>
        <v>0</v>
      </c>
      <c r="AJ729" s="16">
        <f t="shared" si="586"/>
        <v>0</v>
      </c>
      <c r="AK729" s="16">
        <f t="shared" si="628"/>
        <v>0</v>
      </c>
      <c r="AL729" s="16">
        <f t="shared" ca="1" si="629"/>
        <v>0</v>
      </c>
      <c r="AM729" s="17">
        <f ca="1">IF($F$13,OFFSET(product_specs!$I$5,MIN(10,saving_model!BD729),saving_model!$F$15),0)</f>
        <v>0</v>
      </c>
      <c r="AN729" s="16">
        <f t="shared" si="604"/>
        <v>0</v>
      </c>
      <c r="AO729" s="16">
        <f t="shared" si="638"/>
        <v>0</v>
      </c>
      <c r="AP729" s="16">
        <f t="shared" si="605"/>
        <v>0</v>
      </c>
      <c r="AQ729" s="16">
        <f t="shared" si="630"/>
        <v>0</v>
      </c>
      <c r="AR729" s="16">
        <f t="shared" si="631"/>
        <v>0</v>
      </c>
      <c r="AS729" s="15">
        <f t="shared" si="606"/>
        <v>0</v>
      </c>
      <c r="AT729" s="24">
        <f t="shared" si="607"/>
        <v>0</v>
      </c>
      <c r="AU729" s="15">
        <f t="shared" si="632"/>
        <v>0</v>
      </c>
      <c r="AV729" s="22">
        <f>return!Q713</f>
        <v>3.2486308271566511E-3</v>
      </c>
      <c r="AW729" s="7">
        <f t="shared" si="608"/>
        <v>1.7972187410930542</v>
      </c>
      <c r="AX729" s="7"/>
      <c r="AY729">
        <f t="shared" si="633"/>
        <v>0</v>
      </c>
      <c r="AZ729">
        <f t="shared" si="609"/>
        <v>0</v>
      </c>
      <c r="BA729">
        <f t="shared" si="610"/>
        <v>0</v>
      </c>
      <c r="BB729">
        <f t="shared" si="634"/>
        <v>0</v>
      </c>
      <c r="BD729">
        <f t="shared" si="611"/>
        <v>58</v>
      </c>
      <c r="BE729">
        <f t="shared" si="612"/>
        <v>5</v>
      </c>
      <c r="BF729">
        <f t="shared" si="635"/>
        <v>1.0234691636581417E-3</v>
      </c>
      <c r="BG729">
        <f>VLOOKUP(MIN(120,BH729),mortality!$B$4:$H$106,saving_model!BE729+2,FALSE)</f>
        <v>1.221273099516532E-2</v>
      </c>
      <c r="BH729">
        <f t="shared" si="613"/>
        <v>78</v>
      </c>
      <c r="BI729" s="8">
        <f t="shared" si="636"/>
        <v>1.6821425527395739E-3</v>
      </c>
      <c r="BJ729" s="6">
        <f>VLOOKUP(saving_model!BD729,lapse!$B$4:$C$134,2,FALSE)</f>
        <v>0.02</v>
      </c>
      <c r="BL729">
        <f>discount_curve!K714</f>
        <v>0.44935788129575144</v>
      </c>
    </row>
    <row r="730" spans="1:64" x14ac:dyDescent="0.55000000000000004">
      <c r="A730">
        <f t="shared" si="637"/>
        <v>708</v>
      </c>
      <c r="B730" s="16">
        <f t="shared" ca="1" si="614"/>
        <v>0</v>
      </c>
      <c r="C730" s="16">
        <f t="shared" si="590"/>
        <v>0</v>
      </c>
      <c r="D730">
        <f t="shared" si="615"/>
        <v>0</v>
      </c>
      <c r="E730">
        <f t="shared" ca="1" si="616"/>
        <v>0</v>
      </c>
      <c r="F730" s="19">
        <f t="shared" si="617"/>
        <v>0</v>
      </c>
      <c r="G730">
        <f t="shared" si="591"/>
        <v>0</v>
      </c>
      <c r="H730">
        <f t="shared" si="592"/>
        <v>0</v>
      </c>
      <c r="I730" s="16">
        <f t="shared" si="618"/>
        <v>0</v>
      </c>
      <c r="J730" s="19">
        <f t="shared" si="619"/>
        <v>0</v>
      </c>
      <c r="K730" s="19"/>
      <c r="L730" s="16">
        <f t="shared" si="593"/>
        <v>0</v>
      </c>
      <c r="M730" s="16">
        <f t="shared" ca="1" si="594"/>
        <v>0</v>
      </c>
      <c r="N730" s="16">
        <f t="shared" si="595"/>
        <v>0</v>
      </c>
      <c r="O730" s="16">
        <f t="shared" si="588"/>
        <v>0</v>
      </c>
      <c r="P730" s="16">
        <f t="shared" si="589"/>
        <v>0</v>
      </c>
      <c r="Q730" s="16">
        <f t="shared" ca="1" si="596"/>
        <v>0</v>
      </c>
      <c r="R730">
        <f t="shared" si="597"/>
        <v>0</v>
      </c>
      <c r="S730" s="16">
        <f t="shared" si="598"/>
        <v>0</v>
      </c>
      <c r="T730" s="21">
        <f t="shared" si="599"/>
        <v>0</v>
      </c>
      <c r="U730" s="16">
        <f t="shared" ca="1" si="600"/>
        <v>0</v>
      </c>
      <c r="V730" s="21">
        <f t="shared" ca="1" si="601"/>
        <v>0</v>
      </c>
      <c r="W730" s="16"/>
      <c r="X730" s="16">
        <f t="shared" si="620"/>
        <v>0</v>
      </c>
      <c r="Y730" s="16">
        <f t="shared" si="587"/>
        <v>0</v>
      </c>
      <c r="Z730" s="19">
        <f t="shared" si="602"/>
        <v>0</v>
      </c>
      <c r="AA730" s="15">
        <f t="shared" si="621"/>
        <v>0</v>
      </c>
      <c r="AB730" s="15">
        <f t="shared" si="622"/>
        <v>0</v>
      </c>
      <c r="AC730" s="15">
        <f t="shared" si="623"/>
        <v>0</v>
      </c>
      <c r="AD730" s="15">
        <f t="shared" si="624"/>
        <v>0</v>
      </c>
      <c r="AE730" s="15">
        <f t="shared" si="625"/>
        <v>0</v>
      </c>
      <c r="AF730" s="19">
        <f t="shared" si="626"/>
        <v>0</v>
      </c>
      <c r="AG730" s="20">
        <f t="shared" si="627"/>
        <v>0</v>
      </c>
      <c r="AH730" s="20"/>
      <c r="AI730" s="16">
        <f t="shared" si="603"/>
        <v>0</v>
      </c>
      <c r="AJ730" s="16">
        <f t="shared" si="586"/>
        <v>0</v>
      </c>
      <c r="AK730" s="16">
        <f t="shared" si="628"/>
        <v>0</v>
      </c>
      <c r="AL730" s="16">
        <f t="shared" ca="1" si="629"/>
        <v>0</v>
      </c>
      <c r="AM730" s="17">
        <f ca="1">IF($F$13,OFFSET(product_specs!$I$5,MIN(10,saving_model!BD730),saving_model!$F$15),0)</f>
        <v>0</v>
      </c>
      <c r="AN730" s="16">
        <f t="shared" si="604"/>
        <v>0</v>
      </c>
      <c r="AO730" s="16">
        <f t="shared" si="638"/>
        <v>0</v>
      </c>
      <c r="AP730" s="16">
        <f t="shared" si="605"/>
        <v>0</v>
      </c>
      <c r="AQ730" s="16">
        <f t="shared" si="630"/>
        <v>0</v>
      </c>
      <c r="AR730" s="16">
        <f t="shared" si="631"/>
        <v>0</v>
      </c>
      <c r="AS730" s="15">
        <f t="shared" si="606"/>
        <v>0</v>
      </c>
      <c r="AT730" s="24">
        <f t="shared" si="607"/>
        <v>0</v>
      </c>
      <c r="AU730" s="15">
        <f t="shared" si="632"/>
        <v>0</v>
      </c>
      <c r="AV730" s="22">
        <f>return!Q714</f>
        <v>1.4259941831507028E-4</v>
      </c>
      <c r="AW730" s="7">
        <f t="shared" si="608"/>
        <v>1.7987096025386082</v>
      </c>
      <c r="AX730" s="7"/>
      <c r="AY730">
        <f t="shared" si="633"/>
        <v>0</v>
      </c>
      <c r="AZ730">
        <f t="shared" si="609"/>
        <v>0</v>
      </c>
      <c r="BA730">
        <f t="shared" si="610"/>
        <v>0</v>
      </c>
      <c r="BB730">
        <f t="shared" si="634"/>
        <v>0</v>
      </c>
      <c r="BD730">
        <f t="shared" si="611"/>
        <v>59</v>
      </c>
      <c r="BE730">
        <f t="shared" si="612"/>
        <v>5</v>
      </c>
      <c r="BF730">
        <f t="shared" si="635"/>
        <v>1.1355750500949835E-3</v>
      </c>
      <c r="BG730">
        <f>VLOOKUP(MIN(120,BH730),mortality!$B$4:$H$106,saving_model!BE730+2,FALSE)</f>
        <v>1.3542112912627469E-2</v>
      </c>
      <c r="BH730">
        <f t="shared" si="613"/>
        <v>79</v>
      </c>
      <c r="BI730" s="8">
        <f t="shared" si="636"/>
        <v>1.6821425527395739E-3</v>
      </c>
      <c r="BJ730" s="6">
        <f>VLOOKUP(saving_model!BD730,lapse!$B$4:$C$134,2,FALSE)</f>
        <v>0.02</v>
      </c>
      <c r="BL730">
        <f>discount_curve!K715</f>
        <v>0.43980004366355713</v>
      </c>
    </row>
    <row r="731" spans="1:64" x14ac:dyDescent="0.55000000000000004">
      <c r="A731">
        <f t="shared" si="637"/>
        <v>709</v>
      </c>
      <c r="B731" s="16">
        <f t="shared" ca="1" si="614"/>
        <v>0</v>
      </c>
      <c r="C731" s="16">
        <f t="shared" si="590"/>
        <v>0</v>
      </c>
      <c r="D731">
        <f t="shared" si="615"/>
        <v>0</v>
      </c>
      <c r="E731">
        <f t="shared" ca="1" si="616"/>
        <v>0</v>
      </c>
      <c r="F731" s="19">
        <f t="shared" si="617"/>
        <v>0</v>
      </c>
      <c r="G731">
        <f t="shared" si="591"/>
        <v>0</v>
      </c>
      <c r="H731">
        <f t="shared" si="592"/>
        <v>0</v>
      </c>
      <c r="I731" s="16">
        <f t="shared" si="618"/>
        <v>0</v>
      </c>
      <c r="J731" s="19">
        <f t="shared" si="619"/>
        <v>0</v>
      </c>
      <c r="K731" s="19"/>
      <c r="L731" s="16">
        <f t="shared" si="593"/>
        <v>0</v>
      </c>
      <c r="M731" s="16">
        <f t="shared" ca="1" si="594"/>
        <v>0</v>
      </c>
      <c r="N731" s="16">
        <f t="shared" si="595"/>
        <v>0</v>
      </c>
      <c r="O731" s="16">
        <f t="shared" si="588"/>
        <v>0</v>
      </c>
      <c r="P731" s="16">
        <f t="shared" si="589"/>
        <v>0</v>
      </c>
      <c r="Q731" s="16">
        <f t="shared" ca="1" si="596"/>
        <v>0</v>
      </c>
      <c r="R731">
        <f t="shared" si="597"/>
        <v>0</v>
      </c>
      <c r="S731" s="16">
        <f t="shared" si="598"/>
        <v>0</v>
      </c>
      <c r="T731" s="21">
        <f t="shared" si="599"/>
        <v>0</v>
      </c>
      <c r="U731" s="16">
        <f t="shared" ca="1" si="600"/>
        <v>0</v>
      </c>
      <c r="V731" s="21">
        <f t="shared" ca="1" si="601"/>
        <v>0</v>
      </c>
      <c r="W731" s="16"/>
      <c r="X731" s="16">
        <f t="shared" si="620"/>
        <v>0</v>
      </c>
      <c r="Y731" s="16">
        <f t="shared" si="587"/>
        <v>0</v>
      </c>
      <c r="Z731" s="19">
        <f t="shared" si="602"/>
        <v>0</v>
      </c>
      <c r="AA731" s="15">
        <f t="shared" si="621"/>
        <v>0</v>
      </c>
      <c r="AB731" s="15">
        <f t="shared" si="622"/>
        <v>0</v>
      </c>
      <c r="AC731" s="15">
        <f t="shared" si="623"/>
        <v>0</v>
      </c>
      <c r="AD731" s="15">
        <f t="shared" si="624"/>
        <v>0</v>
      </c>
      <c r="AE731" s="15">
        <f t="shared" si="625"/>
        <v>0</v>
      </c>
      <c r="AF731" s="19">
        <f t="shared" si="626"/>
        <v>0</v>
      </c>
      <c r="AG731" s="20">
        <f t="shared" si="627"/>
        <v>0</v>
      </c>
      <c r="AH731" s="20"/>
      <c r="AI731" s="16">
        <f t="shared" si="603"/>
        <v>0</v>
      </c>
      <c r="AJ731" s="16">
        <f t="shared" si="586"/>
        <v>0</v>
      </c>
      <c r="AK731" s="16">
        <f t="shared" si="628"/>
        <v>0</v>
      </c>
      <c r="AL731" s="16">
        <f t="shared" ca="1" si="629"/>
        <v>0</v>
      </c>
      <c r="AM731" s="17">
        <f ca="1">IF($F$13,OFFSET(product_specs!$I$5,MIN(10,saving_model!BD731),saving_model!$F$15),0)</f>
        <v>0</v>
      </c>
      <c r="AN731" s="16">
        <f t="shared" si="604"/>
        <v>0</v>
      </c>
      <c r="AO731" s="16">
        <f t="shared" si="638"/>
        <v>0</v>
      </c>
      <c r="AP731" s="16">
        <f t="shared" si="605"/>
        <v>0</v>
      </c>
      <c r="AQ731" s="16">
        <f t="shared" si="630"/>
        <v>0</v>
      </c>
      <c r="AR731" s="16">
        <f t="shared" si="631"/>
        <v>0</v>
      </c>
      <c r="AS731" s="15">
        <f t="shared" si="606"/>
        <v>0</v>
      </c>
      <c r="AT731" s="24">
        <f t="shared" si="607"/>
        <v>0</v>
      </c>
      <c r="AU731" s="15">
        <f t="shared" si="632"/>
        <v>0</v>
      </c>
      <c r="AV731" s="22">
        <f>return!Q715</f>
        <v>-1.3037196328977707E-3</v>
      </c>
      <c r="AW731" s="7">
        <f t="shared" si="608"/>
        <v>1.8002017007105544</v>
      </c>
      <c r="AX731" s="7"/>
      <c r="AY731">
        <f t="shared" si="633"/>
        <v>0</v>
      </c>
      <c r="AZ731">
        <f t="shared" si="609"/>
        <v>0</v>
      </c>
      <c r="BA731">
        <f t="shared" si="610"/>
        <v>0</v>
      </c>
      <c r="BB731">
        <f t="shared" si="634"/>
        <v>0</v>
      </c>
      <c r="BD731">
        <f t="shared" si="611"/>
        <v>59</v>
      </c>
      <c r="BE731">
        <f t="shared" si="612"/>
        <v>5</v>
      </c>
      <c r="BF731">
        <f t="shared" si="635"/>
        <v>1.1355750500949835E-3</v>
      </c>
      <c r="BG731">
        <f>VLOOKUP(MIN(120,BH731),mortality!$B$4:$H$106,saving_model!BE731+2,FALSE)</f>
        <v>1.3542112912627469E-2</v>
      </c>
      <c r="BH731">
        <f t="shared" si="613"/>
        <v>79</v>
      </c>
      <c r="BI731" s="8">
        <f t="shared" si="636"/>
        <v>1.6821425527395739E-3</v>
      </c>
      <c r="BJ731" s="6">
        <f>VLOOKUP(saving_model!BD731,lapse!$B$4:$C$134,2,FALSE)</f>
        <v>0.02</v>
      </c>
      <c r="BL731">
        <f>discount_curve!K716</f>
        <v>0.43929007516069585</v>
      </c>
    </row>
    <row r="732" spans="1:64" x14ac:dyDescent="0.55000000000000004">
      <c r="A732">
        <f t="shared" si="637"/>
        <v>710</v>
      </c>
      <c r="B732" s="16">
        <f t="shared" ca="1" si="614"/>
        <v>0</v>
      </c>
      <c r="C732" s="16">
        <f t="shared" si="590"/>
        <v>0</v>
      </c>
      <c r="D732">
        <f t="shared" si="615"/>
        <v>0</v>
      </c>
      <c r="E732">
        <f t="shared" ca="1" si="616"/>
        <v>0</v>
      </c>
      <c r="F732" s="19">
        <f t="shared" si="617"/>
        <v>0</v>
      </c>
      <c r="G732">
        <f t="shared" si="591"/>
        <v>0</v>
      </c>
      <c r="H732">
        <f t="shared" si="592"/>
        <v>0</v>
      </c>
      <c r="I732" s="16">
        <f t="shared" si="618"/>
        <v>0</v>
      </c>
      <c r="J732" s="19">
        <f t="shared" si="619"/>
        <v>0</v>
      </c>
      <c r="K732" s="19"/>
      <c r="L732" s="16">
        <f t="shared" si="593"/>
        <v>0</v>
      </c>
      <c r="M732" s="16">
        <f t="shared" ca="1" si="594"/>
        <v>0</v>
      </c>
      <c r="N732" s="16">
        <f t="shared" si="595"/>
        <v>0</v>
      </c>
      <c r="O732" s="16">
        <f t="shared" si="588"/>
        <v>0</v>
      </c>
      <c r="P732" s="16">
        <f t="shared" si="589"/>
        <v>0</v>
      </c>
      <c r="Q732" s="16">
        <f t="shared" ca="1" si="596"/>
        <v>0</v>
      </c>
      <c r="R732">
        <f t="shared" si="597"/>
        <v>0</v>
      </c>
      <c r="S732" s="16">
        <f t="shared" si="598"/>
        <v>0</v>
      </c>
      <c r="T732" s="21">
        <f t="shared" si="599"/>
        <v>0</v>
      </c>
      <c r="U732" s="16">
        <f t="shared" ca="1" si="600"/>
        <v>0</v>
      </c>
      <c r="V732" s="21">
        <f t="shared" ca="1" si="601"/>
        <v>0</v>
      </c>
      <c r="W732" s="16"/>
      <c r="X732" s="16">
        <f t="shared" si="620"/>
        <v>0</v>
      </c>
      <c r="Y732" s="16">
        <f t="shared" si="587"/>
        <v>0</v>
      </c>
      <c r="Z732" s="19">
        <f t="shared" si="602"/>
        <v>0</v>
      </c>
      <c r="AA732" s="15">
        <f t="shared" si="621"/>
        <v>0</v>
      </c>
      <c r="AB732" s="15">
        <f t="shared" si="622"/>
        <v>0</v>
      </c>
      <c r="AC732" s="15">
        <f t="shared" si="623"/>
        <v>0</v>
      </c>
      <c r="AD732" s="15">
        <f t="shared" si="624"/>
        <v>0</v>
      </c>
      <c r="AE732" s="15">
        <f t="shared" si="625"/>
        <v>0</v>
      </c>
      <c r="AF732" s="19">
        <f t="shared" si="626"/>
        <v>0</v>
      </c>
      <c r="AG732" s="20">
        <f t="shared" si="627"/>
        <v>0</v>
      </c>
      <c r="AH732" s="20"/>
      <c r="AI732" s="16">
        <f t="shared" si="603"/>
        <v>0</v>
      </c>
      <c r="AJ732" s="16">
        <f t="shared" si="586"/>
        <v>0</v>
      </c>
      <c r="AK732" s="16">
        <f t="shared" si="628"/>
        <v>0</v>
      </c>
      <c r="AL732" s="16">
        <f t="shared" ca="1" si="629"/>
        <v>0</v>
      </c>
      <c r="AM732" s="17">
        <f ca="1">IF($F$13,OFFSET(product_specs!$I$5,MIN(10,saving_model!BD732),saving_model!$F$15),0)</f>
        <v>0</v>
      </c>
      <c r="AN732" s="16">
        <f t="shared" si="604"/>
        <v>0</v>
      </c>
      <c r="AO732" s="16">
        <f t="shared" si="638"/>
        <v>0</v>
      </c>
      <c r="AP732" s="16">
        <f t="shared" si="605"/>
        <v>0</v>
      </c>
      <c r="AQ732" s="16">
        <f t="shared" si="630"/>
        <v>0</v>
      </c>
      <c r="AR732" s="16">
        <f t="shared" si="631"/>
        <v>0</v>
      </c>
      <c r="AS732" s="15">
        <f t="shared" si="606"/>
        <v>0</v>
      </c>
      <c r="AT732" s="24">
        <f t="shared" si="607"/>
        <v>0</v>
      </c>
      <c r="AU732" s="15">
        <f t="shared" si="632"/>
        <v>0</v>
      </c>
      <c r="AV732" s="22">
        <f>return!Q716</f>
        <v>-1.0181135620738857E-2</v>
      </c>
      <c r="AW732" s="7">
        <f t="shared" si="608"/>
        <v>1.8016950366348046</v>
      </c>
      <c r="AX732" s="7"/>
      <c r="AY732">
        <f t="shared" si="633"/>
        <v>0</v>
      </c>
      <c r="AZ732">
        <f t="shared" si="609"/>
        <v>0</v>
      </c>
      <c r="BA732">
        <f t="shared" si="610"/>
        <v>0</v>
      </c>
      <c r="BB732">
        <f t="shared" si="634"/>
        <v>0</v>
      </c>
      <c r="BD732">
        <f t="shared" si="611"/>
        <v>59</v>
      </c>
      <c r="BE732">
        <f t="shared" si="612"/>
        <v>5</v>
      </c>
      <c r="BF732">
        <f t="shared" si="635"/>
        <v>1.1355750500949835E-3</v>
      </c>
      <c r="BG732">
        <f>VLOOKUP(MIN(120,BH732),mortality!$B$4:$H$106,saving_model!BE732+2,FALSE)</f>
        <v>1.3542112912627469E-2</v>
      </c>
      <c r="BH732">
        <f t="shared" si="613"/>
        <v>79</v>
      </c>
      <c r="BI732" s="8">
        <f t="shared" si="636"/>
        <v>1.6821425527395739E-3</v>
      </c>
      <c r="BJ732" s="6">
        <f>VLOOKUP(saving_model!BD732,lapse!$B$4:$C$134,2,FALSE)</f>
        <v>0.02</v>
      </c>
      <c r="BL732">
        <f>discount_curve!K717</f>
        <v>0.43878069798991309</v>
      </c>
    </row>
    <row r="733" spans="1:64" x14ac:dyDescent="0.55000000000000004">
      <c r="A733">
        <f t="shared" si="637"/>
        <v>711</v>
      </c>
      <c r="B733" s="16">
        <f t="shared" ca="1" si="614"/>
        <v>0</v>
      </c>
      <c r="C733" s="16">
        <f t="shared" si="590"/>
        <v>0</v>
      </c>
      <c r="D733">
        <f t="shared" si="615"/>
        <v>0</v>
      </c>
      <c r="E733">
        <f t="shared" ca="1" si="616"/>
        <v>0</v>
      </c>
      <c r="F733" s="19">
        <f t="shared" si="617"/>
        <v>0</v>
      </c>
      <c r="G733">
        <f t="shared" si="591"/>
        <v>0</v>
      </c>
      <c r="H733">
        <f t="shared" si="592"/>
        <v>0</v>
      </c>
      <c r="I733" s="16">
        <f t="shared" si="618"/>
        <v>0</v>
      </c>
      <c r="J733" s="19">
        <f t="shared" si="619"/>
        <v>0</v>
      </c>
      <c r="K733" s="19"/>
      <c r="L733" s="16">
        <f t="shared" si="593"/>
        <v>0</v>
      </c>
      <c r="M733" s="16">
        <f t="shared" ca="1" si="594"/>
        <v>0</v>
      </c>
      <c r="N733" s="16">
        <f t="shared" si="595"/>
        <v>0</v>
      </c>
      <c r="O733" s="16">
        <f t="shared" si="588"/>
        <v>0</v>
      </c>
      <c r="P733" s="16">
        <f t="shared" si="589"/>
        <v>0</v>
      </c>
      <c r="Q733" s="16">
        <f t="shared" ca="1" si="596"/>
        <v>0</v>
      </c>
      <c r="R733">
        <f t="shared" si="597"/>
        <v>0</v>
      </c>
      <c r="S733" s="16">
        <f t="shared" si="598"/>
        <v>0</v>
      </c>
      <c r="T733" s="21">
        <f t="shared" si="599"/>
        <v>0</v>
      </c>
      <c r="U733" s="16">
        <f t="shared" ca="1" si="600"/>
        <v>0</v>
      </c>
      <c r="V733" s="21">
        <f t="shared" ca="1" si="601"/>
        <v>0</v>
      </c>
      <c r="W733" s="16"/>
      <c r="X733" s="16">
        <f t="shared" si="620"/>
        <v>0</v>
      </c>
      <c r="Y733" s="16">
        <f t="shared" si="587"/>
        <v>0</v>
      </c>
      <c r="Z733" s="19">
        <f t="shared" si="602"/>
        <v>0</v>
      </c>
      <c r="AA733" s="15">
        <f t="shared" si="621"/>
        <v>0</v>
      </c>
      <c r="AB733" s="15">
        <f t="shared" si="622"/>
        <v>0</v>
      </c>
      <c r="AC733" s="15">
        <f t="shared" si="623"/>
        <v>0</v>
      </c>
      <c r="AD733" s="15">
        <f t="shared" si="624"/>
        <v>0</v>
      </c>
      <c r="AE733" s="15">
        <f t="shared" si="625"/>
        <v>0</v>
      </c>
      <c r="AF733" s="19">
        <f t="shared" si="626"/>
        <v>0</v>
      </c>
      <c r="AG733" s="20">
        <f t="shared" si="627"/>
        <v>0</v>
      </c>
      <c r="AH733" s="20"/>
      <c r="AI733" s="16">
        <f t="shared" si="603"/>
        <v>0</v>
      </c>
      <c r="AJ733" s="16">
        <f t="shared" ref="AJ733:AJ796" si="639">$C$13*IF(A733&lt;$C$10*12,1,0)</f>
        <v>0</v>
      </c>
      <c r="AK733" s="16">
        <f t="shared" si="628"/>
        <v>0</v>
      </c>
      <c r="AL733" s="16">
        <f t="shared" ca="1" si="629"/>
        <v>0</v>
      </c>
      <c r="AM733" s="17">
        <f ca="1">IF($F$13,OFFSET(product_specs!$I$5,MIN(10,saving_model!BD733),saving_model!$F$15),0)</f>
        <v>0</v>
      </c>
      <c r="AN733" s="16">
        <f t="shared" si="604"/>
        <v>0</v>
      </c>
      <c r="AO733" s="16">
        <f t="shared" si="638"/>
        <v>0</v>
      </c>
      <c r="AP733" s="16">
        <f t="shared" si="605"/>
        <v>0</v>
      </c>
      <c r="AQ733" s="16">
        <f t="shared" si="630"/>
        <v>0</v>
      </c>
      <c r="AR733" s="16">
        <f t="shared" si="631"/>
        <v>0</v>
      </c>
      <c r="AS733" s="15">
        <f t="shared" si="606"/>
        <v>0</v>
      </c>
      <c r="AT733" s="24">
        <f t="shared" si="607"/>
        <v>0</v>
      </c>
      <c r="AU733" s="15">
        <f t="shared" si="632"/>
        <v>0</v>
      </c>
      <c r="AV733" s="22">
        <f>return!Q717</f>
        <v>7.9817151913652573E-4</v>
      </c>
      <c r="AW733" s="7">
        <f t="shared" si="608"/>
        <v>1.8031896113381214</v>
      </c>
      <c r="AX733" s="7"/>
      <c r="AY733">
        <f t="shared" si="633"/>
        <v>0</v>
      </c>
      <c r="AZ733">
        <f t="shared" si="609"/>
        <v>0</v>
      </c>
      <c r="BA733">
        <f t="shared" si="610"/>
        <v>0</v>
      </c>
      <c r="BB733">
        <f t="shared" si="634"/>
        <v>0</v>
      </c>
      <c r="BD733">
        <f t="shared" si="611"/>
        <v>59</v>
      </c>
      <c r="BE733">
        <f t="shared" si="612"/>
        <v>5</v>
      </c>
      <c r="BF733">
        <f t="shared" si="635"/>
        <v>1.1355750500949835E-3</v>
      </c>
      <c r="BG733">
        <f>VLOOKUP(MIN(120,BH733),mortality!$B$4:$H$106,saving_model!BE733+2,FALSE)</f>
        <v>1.3542112912627469E-2</v>
      </c>
      <c r="BH733">
        <f t="shared" si="613"/>
        <v>79</v>
      </c>
      <c r="BI733" s="8">
        <f t="shared" si="636"/>
        <v>1.6821425527395739E-3</v>
      </c>
      <c r="BJ733" s="6">
        <f>VLOOKUP(saving_model!BD733,lapse!$B$4:$C$134,2,FALSE)</f>
        <v>0.02</v>
      </c>
      <c r="BL733">
        <f>discount_curve!K718</f>
        <v>0.43827191146553179</v>
      </c>
    </row>
    <row r="734" spans="1:64" x14ac:dyDescent="0.55000000000000004">
      <c r="A734">
        <f t="shared" si="637"/>
        <v>712</v>
      </c>
      <c r="B734" s="16">
        <f t="shared" ca="1" si="614"/>
        <v>0</v>
      </c>
      <c r="C734" s="16">
        <f t="shared" si="590"/>
        <v>0</v>
      </c>
      <c r="D734">
        <f t="shared" si="615"/>
        <v>0</v>
      </c>
      <c r="E734">
        <f t="shared" ca="1" si="616"/>
        <v>0</v>
      </c>
      <c r="F734" s="19">
        <f t="shared" si="617"/>
        <v>0</v>
      </c>
      <c r="G734">
        <f t="shared" si="591"/>
        <v>0</v>
      </c>
      <c r="H734">
        <f t="shared" si="592"/>
        <v>0</v>
      </c>
      <c r="I734" s="16">
        <f t="shared" si="618"/>
        <v>0</v>
      </c>
      <c r="J734" s="19">
        <f t="shared" si="619"/>
        <v>0</v>
      </c>
      <c r="K734" s="19"/>
      <c r="L734" s="16">
        <f t="shared" si="593"/>
        <v>0</v>
      </c>
      <c r="M734" s="16">
        <f t="shared" ca="1" si="594"/>
        <v>0</v>
      </c>
      <c r="N734" s="16">
        <f t="shared" si="595"/>
        <v>0</v>
      </c>
      <c r="O734" s="16">
        <f t="shared" si="588"/>
        <v>0</v>
      </c>
      <c r="P734" s="16">
        <f t="shared" si="589"/>
        <v>0</v>
      </c>
      <c r="Q734" s="16">
        <f t="shared" ca="1" si="596"/>
        <v>0</v>
      </c>
      <c r="R734">
        <f t="shared" si="597"/>
        <v>0</v>
      </c>
      <c r="S734" s="16">
        <f t="shared" si="598"/>
        <v>0</v>
      </c>
      <c r="T734" s="21">
        <f t="shared" si="599"/>
        <v>0</v>
      </c>
      <c r="U734" s="16">
        <f t="shared" ca="1" si="600"/>
        <v>0</v>
      </c>
      <c r="V734" s="21">
        <f t="shared" ca="1" si="601"/>
        <v>0</v>
      </c>
      <c r="W734" s="16"/>
      <c r="X734" s="16">
        <f t="shared" si="620"/>
        <v>0</v>
      </c>
      <c r="Y734" s="16">
        <f t="shared" si="587"/>
        <v>0</v>
      </c>
      <c r="Z734" s="19">
        <f t="shared" si="602"/>
        <v>0</v>
      </c>
      <c r="AA734" s="15">
        <f t="shared" si="621"/>
        <v>0</v>
      </c>
      <c r="AB734" s="15">
        <f t="shared" si="622"/>
        <v>0</v>
      </c>
      <c r="AC734" s="15">
        <f t="shared" si="623"/>
        <v>0</v>
      </c>
      <c r="AD734" s="15">
        <f t="shared" si="624"/>
        <v>0</v>
      </c>
      <c r="AE734" s="15">
        <f t="shared" si="625"/>
        <v>0</v>
      </c>
      <c r="AF734" s="19">
        <f t="shared" si="626"/>
        <v>0</v>
      </c>
      <c r="AG734" s="20">
        <f t="shared" si="627"/>
        <v>0</v>
      </c>
      <c r="AH734" s="20"/>
      <c r="AI734" s="16">
        <f t="shared" si="603"/>
        <v>0</v>
      </c>
      <c r="AJ734" s="16">
        <f t="shared" si="639"/>
        <v>0</v>
      </c>
      <c r="AK734" s="16">
        <f t="shared" si="628"/>
        <v>0</v>
      </c>
      <c r="AL734" s="16">
        <f t="shared" ca="1" si="629"/>
        <v>0</v>
      </c>
      <c r="AM734" s="17">
        <f ca="1">IF($F$13,OFFSET(product_specs!$I$5,MIN(10,saving_model!BD734),saving_model!$F$15),0)</f>
        <v>0</v>
      </c>
      <c r="AN734" s="16">
        <f t="shared" si="604"/>
        <v>0</v>
      </c>
      <c r="AO734" s="16">
        <f t="shared" si="638"/>
        <v>0</v>
      </c>
      <c r="AP734" s="16">
        <f t="shared" si="605"/>
        <v>0</v>
      </c>
      <c r="AQ734" s="16">
        <f t="shared" si="630"/>
        <v>0</v>
      </c>
      <c r="AR734" s="16">
        <f t="shared" si="631"/>
        <v>0</v>
      </c>
      <c r="AS734" s="15">
        <f t="shared" si="606"/>
        <v>0</v>
      </c>
      <c r="AT734" s="24">
        <f t="shared" si="607"/>
        <v>0</v>
      </c>
      <c r="AU734" s="15">
        <f t="shared" si="632"/>
        <v>0</v>
      </c>
      <c r="AV734" s="22">
        <f>return!Q718</f>
        <v>-1.6157996747668046E-2</v>
      </c>
      <c r="AW734" s="7">
        <f t="shared" si="608"/>
        <v>1.8046854258481193</v>
      </c>
      <c r="AX734" s="7"/>
      <c r="AY734">
        <f t="shared" si="633"/>
        <v>0</v>
      </c>
      <c r="AZ734">
        <f t="shared" si="609"/>
        <v>0</v>
      </c>
      <c r="BA734">
        <f t="shared" si="610"/>
        <v>0</v>
      </c>
      <c r="BB734">
        <f t="shared" si="634"/>
        <v>0</v>
      </c>
      <c r="BD734">
        <f t="shared" si="611"/>
        <v>59</v>
      </c>
      <c r="BE734">
        <f t="shared" si="612"/>
        <v>5</v>
      </c>
      <c r="BF734">
        <f t="shared" si="635"/>
        <v>1.1355750500949835E-3</v>
      </c>
      <c r="BG734">
        <f>VLOOKUP(MIN(120,BH734),mortality!$B$4:$H$106,saving_model!BE734+2,FALSE)</f>
        <v>1.3542112912627469E-2</v>
      </c>
      <c r="BH734">
        <f t="shared" si="613"/>
        <v>79</v>
      </c>
      <c r="BI734" s="8">
        <f t="shared" si="636"/>
        <v>1.6821425527395739E-3</v>
      </c>
      <c r="BJ734" s="6">
        <f>VLOOKUP(saving_model!BD734,lapse!$B$4:$C$134,2,FALSE)</f>
        <v>0.02</v>
      </c>
      <c r="BL734">
        <f>discount_curve!K719</f>
        <v>0.43776371490267024</v>
      </c>
    </row>
    <row r="735" spans="1:64" x14ac:dyDescent="0.55000000000000004">
      <c r="A735">
        <f t="shared" si="637"/>
        <v>713</v>
      </c>
      <c r="B735" s="16">
        <f t="shared" ca="1" si="614"/>
        <v>0</v>
      </c>
      <c r="C735" s="16">
        <f t="shared" si="590"/>
        <v>0</v>
      </c>
      <c r="D735">
        <f t="shared" si="615"/>
        <v>0</v>
      </c>
      <c r="E735">
        <f t="shared" ca="1" si="616"/>
        <v>0</v>
      </c>
      <c r="F735" s="19">
        <f t="shared" si="617"/>
        <v>0</v>
      </c>
      <c r="G735">
        <f t="shared" si="591"/>
        <v>0</v>
      </c>
      <c r="H735">
        <f t="shared" si="592"/>
        <v>0</v>
      </c>
      <c r="I735" s="16">
        <f t="shared" si="618"/>
        <v>0</v>
      </c>
      <c r="J735" s="19">
        <f t="shared" si="619"/>
        <v>0</v>
      </c>
      <c r="K735" s="19"/>
      <c r="L735" s="16">
        <f t="shared" si="593"/>
        <v>0</v>
      </c>
      <c r="M735" s="16">
        <f t="shared" ca="1" si="594"/>
        <v>0</v>
      </c>
      <c r="N735" s="16">
        <f t="shared" si="595"/>
        <v>0</v>
      </c>
      <c r="O735" s="16">
        <f t="shared" si="588"/>
        <v>0</v>
      </c>
      <c r="P735" s="16">
        <f t="shared" si="589"/>
        <v>0</v>
      </c>
      <c r="Q735" s="16">
        <f t="shared" ca="1" si="596"/>
        <v>0</v>
      </c>
      <c r="R735">
        <f t="shared" si="597"/>
        <v>0</v>
      </c>
      <c r="S735" s="16">
        <f t="shared" si="598"/>
        <v>0</v>
      </c>
      <c r="T735" s="21">
        <f t="shared" si="599"/>
        <v>0</v>
      </c>
      <c r="U735" s="16">
        <f t="shared" ca="1" si="600"/>
        <v>0</v>
      </c>
      <c r="V735" s="21">
        <f t="shared" ca="1" si="601"/>
        <v>0</v>
      </c>
      <c r="W735" s="16"/>
      <c r="X735" s="16">
        <f t="shared" si="620"/>
        <v>0</v>
      </c>
      <c r="Y735" s="16">
        <f t="shared" si="587"/>
        <v>0</v>
      </c>
      <c r="Z735" s="19">
        <f t="shared" si="602"/>
        <v>0</v>
      </c>
      <c r="AA735" s="15">
        <f t="shared" si="621"/>
        <v>0</v>
      </c>
      <c r="AB735" s="15">
        <f t="shared" si="622"/>
        <v>0</v>
      </c>
      <c r="AC735" s="15">
        <f t="shared" si="623"/>
        <v>0</v>
      </c>
      <c r="AD735" s="15">
        <f t="shared" si="624"/>
        <v>0</v>
      </c>
      <c r="AE735" s="15">
        <f t="shared" si="625"/>
        <v>0</v>
      </c>
      <c r="AF735" s="19">
        <f t="shared" si="626"/>
        <v>0</v>
      </c>
      <c r="AG735" s="20">
        <f t="shared" si="627"/>
        <v>0</v>
      </c>
      <c r="AH735" s="20"/>
      <c r="AI735" s="16">
        <f t="shared" si="603"/>
        <v>0</v>
      </c>
      <c r="AJ735" s="16">
        <f t="shared" si="639"/>
        <v>0</v>
      </c>
      <c r="AK735" s="16">
        <f t="shared" si="628"/>
        <v>0</v>
      </c>
      <c r="AL735" s="16">
        <f t="shared" ca="1" si="629"/>
        <v>0</v>
      </c>
      <c r="AM735" s="17">
        <f ca="1">IF($F$13,OFFSET(product_specs!$I$5,MIN(10,saving_model!BD735),saving_model!$F$15),0)</f>
        <v>0</v>
      </c>
      <c r="AN735" s="16">
        <f t="shared" si="604"/>
        <v>0</v>
      </c>
      <c r="AO735" s="16">
        <f t="shared" si="638"/>
        <v>0</v>
      </c>
      <c r="AP735" s="16">
        <f t="shared" si="605"/>
        <v>0</v>
      </c>
      <c r="AQ735" s="16">
        <f t="shared" si="630"/>
        <v>0</v>
      </c>
      <c r="AR735" s="16">
        <f t="shared" si="631"/>
        <v>0</v>
      </c>
      <c r="AS735" s="15">
        <f t="shared" si="606"/>
        <v>0</v>
      </c>
      <c r="AT735" s="24">
        <f t="shared" si="607"/>
        <v>0</v>
      </c>
      <c r="AU735" s="15">
        <f t="shared" si="632"/>
        <v>0</v>
      </c>
      <c r="AV735" s="22">
        <f>return!Q719</f>
        <v>-4.2961663205850487E-3</v>
      </c>
      <c r="AW735" s="7">
        <f t="shared" si="608"/>
        <v>1.8061824811932654</v>
      </c>
      <c r="AX735" s="7"/>
      <c r="AY735">
        <f t="shared" si="633"/>
        <v>0</v>
      </c>
      <c r="AZ735">
        <f t="shared" si="609"/>
        <v>0</v>
      </c>
      <c r="BA735">
        <f t="shared" si="610"/>
        <v>0</v>
      </c>
      <c r="BB735">
        <f t="shared" si="634"/>
        <v>0</v>
      </c>
      <c r="BD735">
        <f t="shared" si="611"/>
        <v>59</v>
      </c>
      <c r="BE735">
        <f t="shared" si="612"/>
        <v>5</v>
      </c>
      <c r="BF735">
        <f t="shared" si="635"/>
        <v>1.1355750500949835E-3</v>
      </c>
      <c r="BG735">
        <f>VLOOKUP(MIN(120,BH735),mortality!$B$4:$H$106,saving_model!BE735+2,FALSE)</f>
        <v>1.3542112912627469E-2</v>
      </c>
      <c r="BH735">
        <f t="shared" si="613"/>
        <v>79</v>
      </c>
      <c r="BI735" s="8">
        <f t="shared" si="636"/>
        <v>1.6821425527395739E-3</v>
      </c>
      <c r="BJ735" s="6">
        <f>VLOOKUP(saving_model!BD735,lapse!$B$4:$C$134,2,FALSE)</f>
        <v>0.02</v>
      </c>
      <c r="BL735">
        <f>discount_curve!K720</f>
        <v>0.43725610761724071</v>
      </c>
    </row>
    <row r="736" spans="1:64" x14ac:dyDescent="0.55000000000000004">
      <c r="A736">
        <f t="shared" si="637"/>
        <v>714</v>
      </c>
      <c r="B736" s="16">
        <f t="shared" ca="1" si="614"/>
        <v>0</v>
      </c>
      <c r="C736" s="16">
        <f t="shared" si="590"/>
        <v>0</v>
      </c>
      <c r="D736">
        <f t="shared" si="615"/>
        <v>0</v>
      </c>
      <c r="E736">
        <f t="shared" ca="1" si="616"/>
        <v>0</v>
      </c>
      <c r="F736" s="19">
        <f t="shared" si="617"/>
        <v>0</v>
      </c>
      <c r="G736">
        <f t="shared" si="591"/>
        <v>0</v>
      </c>
      <c r="H736">
        <f t="shared" si="592"/>
        <v>0</v>
      </c>
      <c r="I736" s="16">
        <f t="shared" si="618"/>
        <v>0</v>
      </c>
      <c r="J736" s="19">
        <f t="shared" si="619"/>
        <v>0</v>
      </c>
      <c r="K736" s="19"/>
      <c r="L736" s="16">
        <f t="shared" si="593"/>
        <v>0</v>
      </c>
      <c r="M736" s="16">
        <f t="shared" ca="1" si="594"/>
        <v>0</v>
      </c>
      <c r="N736" s="16">
        <f t="shared" si="595"/>
        <v>0</v>
      </c>
      <c r="O736" s="16">
        <f t="shared" si="588"/>
        <v>0</v>
      </c>
      <c r="P736" s="16">
        <f t="shared" si="589"/>
        <v>0</v>
      </c>
      <c r="Q736" s="16">
        <f t="shared" ca="1" si="596"/>
        <v>0</v>
      </c>
      <c r="R736">
        <f t="shared" si="597"/>
        <v>0</v>
      </c>
      <c r="S736" s="16">
        <f t="shared" si="598"/>
        <v>0</v>
      </c>
      <c r="T736" s="21">
        <f t="shared" si="599"/>
        <v>0</v>
      </c>
      <c r="U736" s="16">
        <f t="shared" ca="1" si="600"/>
        <v>0</v>
      </c>
      <c r="V736" s="21">
        <f t="shared" ca="1" si="601"/>
        <v>0</v>
      </c>
      <c r="W736" s="16"/>
      <c r="X736" s="16">
        <f t="shared" si="620"/>
        <v>0</v>
      </c>
      <c r="Y736" s="16">
        <f t="shared" si="587"/>
        <v>0</v>
      </c>
      <c r="Z736" s="19">
        <f t="shared" si="602"/>
        <v>0</v>
      </c>
      <c r="AA736" s="15">
        <f t="shared" si="621"/>
        <v>0</v>
      </c>
      <c r="AB736" s="15">
        <f t="shared" si="622"/>
        <v>0</v>
      </c>
      <c r="AC736" s="15">
        <f t="shared" si="623"/>
        <v>0</v>
      </c>
      <c r="AD736" s="15">
        <f t="shared" si="624"/>
        <v>0</v>
      </c>
      <c r="AE736" s="15">
        <f t="shared" si="625"/>
        <v>0</v>
      </c>
      <c r="AF736" s="19">
        <f t="shared" si="626"/>
        <v>0</v>
      </c>
      <c r="AG736" s="20">
        <f t="shared" si="627"/>
        <v>0</v>
      </c>
      <c r="AH736" s="20"/>
      <c r="AI736" s="16">
        <f t="shared" si="603"/>
        <v>0</v>
      </c>
      <c r="AJ736" s="16">
        <f t="shared" si="639"/>
        <v>0</v>
      </c>
      <c r="AK736" s="16">
        <f t="shared" si="628"/>
        <v>0</v>
      </c>
      <c r="AL736" s="16">
        <f t="shared" ca="1" si="629"/>
        <v>0</v>
      </c>
      <c r="AM736" s="17">
        <f ca="1">IF($F$13,OFFSET(product_specs!$I$5,MIN(10,saving_model!BD736),saving_model!$F$15),0)</f>
        <v>0</v>
      </c>
      <c r="AN736" s="16">
        <f t="shared" si="604"/>
        <v>0</v>
      </c>
      <c r="AO736" s="16">
        <f t="shared" si="638"/>
        <v>0</v>
      </c>
      <c r="AP736" s="16">
        <f t="shared" si="605"/>
        <v>0</v>
      </c>
      <c r="AQ736" s="16">
        <f t="shared" si="630"/>
        <v>0</v>
      </c>
      <c r="AR736" s="16">
        <f t="shared" si="631"/>
        <v>0</v>
      </c>
      <c r="AS736" s="15">
        <f t="shared" si="606"/>
        <v>0</v>
      </c>
      <c r="AT736" s="24">
        <f t="shared" si="607"/>
        <v>0</v>
      </c>
      <c r="AU736" s="15">
        <f t="shared" si="632"/>
        <v>0</v>
      </c>
      <c r="AV736" s="22">
        <f>return!Q720</f>
        <v>7.3820929834538251E-3</v>
      </c>
      <c r="AW736" s="7">
        <f t="shared" si="608"/>
        <v>1.8076807784028794</v>
      </c>
      <c r="AX736" s="7"/>
      <c r="AY736">
        <f t="shared" si="633"/>
        <v>0</v>
      </c>
      <c r="AZ736">
        <f t="shared" si="609"/>
        <v>0</v>
      </c>
      <c r="BA736">
        <f t="shared" si="610"/>
        <v>0</v>
      </c>
      <c r="BB736">
        <f t="shared" si="634"/>
        <v>0</v>
      </c>
      <c r="BD736">
        <f t="shared" si="611"/>
        <v>59</v>
      </c>
      <c r="BE736">
        <f t="shared" si="612"/>
        <v>5</v>
      </c>
      <c r="BF736">
        <f t="shared" si="635"/>
        <v>1.1355750500949835E-3</v>
      </c>
      <c r="BG736">
        <f>VLOOKUP(MIN(120,BH736),mortality!$B$4:$H$106,saving_model!BE736+2,FALSE)</f>
        <v>1.3542112912627469E-2</v>
      </c>
      <c r="BH736">
        <f t="shared" si="613"/>
        <v>79</v>
      </c>
      <c r="BI736" s="8">
        <f t="shared" si="636"/>
        <v>1.6821425527395739E-3</v>
      </c>
      <c r="BJ736" s="6">
        <f>VLOOKUP(saving_model!BD736,lapse!$B$4:$C$134,2,FALSE)</f>
        <v>0.02</v>
      </c>
      <c r="BL736">
        <f>discount_curve!K721</f>
        <v>0.4367490889259486</v>
      </c>
    </row>
    <row r="737" spans="1:64" x14ac:dyDescent="0.55000000000000004">
      <c r="A737">
        <f t="shared" si="637"/>
        <v>715</v>
      </c>
      <c r="B737" s="16">
        <f t="shared" ca="1" si="614"/>
        <v>0</v>
      </c>
      <c r="C737" s="16">
        <f t="shared" si="590"/>
        <v>0</v>
      </c>
      <c r="D737">
        <f t="shared" si="615"/>
        <v>0</v>
      </c>
      <c r="E737">
        <f t="shared" ca="1" si="616"/>
        <v>0</v>
      </c>
      <c r="F737" s="19">
        <f t="shared" si="617"/>
        <v>0</v>
      </c>
      <c r="G737">
        <f t="shared" si="591"/>
        <v>0</v>
      </c>
      <c r="H737">
        <f t="shared" si="592"/>
        <v>0</v>
      </c>
      <c r="I737" s="16">
        <f t="shared" si="618"/>
        <v>0</v>
      </c>
      <c r="J737" s="19">
        <f t="shared" si="619"/>
        <v>0</v>
      </c>
      <c r="K737" s="19"/>
      <c r="L737" s="16">
        <f t="shared" si="593"/>
        <v>0</v>
      </c>
      <c r="M737" s="16">
        <f t="shared" ca="1" si="594"/>
        <v>0</v>
      </c>
      <c r="N737" s="16">
        <f t="shared" si="595"/>
        <v>0</v>
      </c>
      <c r="O737" s="16">
        <f t="shared" si="588"/>
        <v>0</v>
      </c>
      <c r="P737" s="16">
        <f t="shared" si="589"/>
        <v>0</v>
      </c>
      <c r="Q737" s="16">
        <f t="shared" ca="1" si="596"/>
        <v>0</v>
      </c>
      <c r="R737">
        <f t="shared" si="597"/>
        <v>0</v>
      </c>
      <c r="S737" s="16">
        <f t="shared" si="598"/>
        <v>0</v>
      </c>
      <c r="T737" s="21">
        <f t="shared" si="599"/>
        <v>0</v>
      </c>
      <c r="U737" s="16">
        <f t="shared" ca="1" si="600"/>
        <v>0</v>
      </c>
      <c r="V737" s="21">
        <f t="shared" ca="1" si="601"/>
        <v>0</v>
      </c>
      <c r="W737" s="16"/>
      <c r="X737" s="16">
        <f t="shared" si="620"/>
        <v>0</v>
      </c>
      <c r="Y737" s="16">
        <f t="shared" si="587"/>
        <v>0</v>
      </c>
      <c r="Z737" s="19">
        <f t="shared" si="602"/>
        <v>0</v>
      </c>
      <c r="AA737" s="15">
        <f t="shared" si="621"/>
        <v>0</v>
      </c>
      <c r="AB737" s="15">
        <f t="shared" si="622"/>
        <v>0</v>
      </c>
      <c r="AC737" s="15">
        <f t="shared" si="623"/>
        <v>0</v>
      </c>
      <c r="AD737" s="15">
        <f t="shared" si="624"/>
        <v>0</v>
      </c>
      <c r="AE737" s="15">
        <f t="shared" si="625"/>
        <v>0</v>
      </c>
      <c r="AF737" s="19">
        <f t="shared" si="626"/>
        <v>0</v>
      </c>
      <c r="AG737" s="20">
        <f t="shared" si="627"/>
        <v>0</v>
      </c>
      <c r="AH737" s="20"/>
      <c r="AI737" s="16">
        <f t="shared" si="603"/>
        <v>0</v>
      </c>
      <c r="AJ737" s="16">
        <f t="shared" si="639"/>
        <v>0</v>
      </c>
      <c r="AK737" s="16">
        <f t="shared" si="628"/>
        <v>0</v>
      </c>
      <c r="AL737" s="16">
        <f t="shared" ca="1" si="629"/>
        <v>0</v>
      </c>
      <c r="AM737" s="17">
        <f ca="1">IF($F$13,OFFSET(product_specs!$I$5,MIN(10,saving_model!BD737),saving_model!$F$15),0)</f>
        <v>0</v>
      </c>
      <c r="AN737" s="16">
        <f t="shared" si="604"/>
        <v>0</v>
      </c>
      <c r="AO737" s="16">
        <f t="shared" si="638"/>
        <v>0</v>
      </c>
      <c r="AP737" s="16">
        <f t="shared" si="605"/>
        <v>0</v>
      </c>
      <c r="AQ737" s="16">
        <f t="shared" si="630"/>
        <v>0</v>
      </c>
      <c r="AR737" s="16">
        <f t="shared" si="631"/>
        <v>0</v>
      </c>
      <c r="AS737" s="15">
        <f t="shared" si="606"/>
        <v>0</v>
      </c>
      <c r="AT737" s="24">
        <f t="shared" si="607"/>
        <v>0</v>
      </c>
      <c r="AU737" s="15">
        <f t="shared" si="632"/>
        <v>0</v>
      </c>
      <c r="AV737" s="22">
        <f>return!Q721</f>
        <v>-8.3485981119190145E-3</v>
      </c>
      <c r="AW737" s="7">
        <f t="shared" si="608"/>
        <v>1.8091803185071356</v>
      </c>
      <c r="AX737" s="7"/>
      <c r="AY737">
        <f t="shared" si="633"/>
        <v>0</v>
      </c>
      <c r="AZ737">
        <f t="shared" si="609"/>
        <v>0</v>
      </c>
      <c r="BA737">
        <f t="shared" si="610"/>
        <v>0</v>
      </c>
      <c r="BB737">
        <f t="shared" si="634"/>
        <v>0</v>
      </c>
      <c r="BD737">
        <f t="shared" si="611"/>
        <v>59</v>
      </c>
      <c r="BE737">
        <f t="shared" si="612"/>
        <v>5</v>
      </c>
      <c r="BF737">
        <f t="shared" si="635"/>
        <v>1.1355750500949835E-3</v>
      </c>
      <c r="BG737">
        <f>VLOOKUP(MIN(120,BH737),mortality!$B$4:$H$106,saving_model!BE737+2,FALSE)</f>
        <v>1.3542112912627469E-2</v>
      </c>
      <c r="BH737">
        <f t="shared" si="613"/>
        <v>79</v>
      </c>
      <c r="BI737" s="8">
        <f t="shared" si="636"/>
        <v>1.6821425527395739E-3</v>
      </c>
      <c r="BJ737" s="6">
        <f>VLOOKUP(saving_model!BD737,lapse!$B$4:$C$134,2,FALSE)</f>
        <v>0.02</v>
      </c>
      <c r="BL737">
        <f>discount_curve!K722</f>
        <v>0.43624265814629198</v>
      </c>
    </row>
    <row r="738" spans="1:64" x14ac:dyDescent="0.55000000000000004">
      <c r="A738">
        <f t="shared" si="637"/>
        <v>716</v>
      </c>
      <c r="B738" s="16">
        <f t="shared" ca="1" si="614"/>
        <v>0</v>
      </c>
      <c r="C738" s="16">
        <f t="shared" si="590"/>
        <v>0</v>
      </c>
      <c r="D738">
        <f t="shared" si="615"/>
        <v>0</v>
      </c>
      <c r="E738">
        <f t="shared" ca="1" si="616"/>
        <v>0</v>
      </c>
      <c r="F738" s="19">
        <f t="shared" si="617"/>
        <v>0</v>
      </c>
      <c r="G738">
        <f t="shared" si="591"/>
        <v>0</v>
      </c>
      <c r="H738">
        <f t="shared" si="592"/>
        <v>0</v>
      </c>
      <c r="I738" s="16">
        <f t="shared" si="618"/>
        <v>0</v>
      </c>
      <c r="J738" s="19">
        <f t="shared" si="619"/>
        <v>0</v>
      </c>
      <c r="K738" s="19"/>
      <c r="L738" s="16">
        <f t="shared" si="593"/>
        <v>0</v>
      </c>
      <c r="M738" s="16">
        <f t="shared" ca="1" si="594"/>
        <v>0</v>
      </c>
      <c r="N738" s="16">
        <f t="shared" si="595"/>
        <v>0</v>
      </c>
      <c r="O738" s="16">
        <f t="shared" si="588"/>
        <v>0</v>
      </c>
      <c r="P738" s="16">
        <f t="shared" si="589"/>
        <v>0</v>
      </c>
      <c r="Q738" s="16">
        <f t="shared" ca="1" si="596"/>
        <v>0</v>
      </c>
      <c r="R738">
        <f t="shared" si="597"/>
        <v>0</v>
      </c>
      <c r="S738" s="16">
        <f t="shared" si="598"/>
        <v>0</v>
      </c>
      <c r="T738" s="21">
        <f t="shared" si="599"/>
        <v>0</v>
      </c>
      <c r="U738" s="16">
        <f t="shared" ca="1" si="600"/>
        <v>0</v>
      </c>
      <c r="V738" s="21">
        <f t="shared" ca="1" si="601"/>
        <v>0</v>
      </c>
      <c r="W738" s="16"/>
      <c r="X738" s="16">
        <f t="shared" si="620"/>
        <v>0</v>
      </c>
      <c r="Y738" s="16">
        <f t="shared" si="587"/>
        <v>0</v>
      </c>
      <c r="Z738" s="19">
        <f t="shared" si="602"/>
        <v>0</v>
      </c>
      <c r="AA738" s="15">
        <f t="shared" si="621"/>
        <v>0</v>
      </c>
      <c r="AB738" s="15">
        <f t="shared" si="622"/>
        <v>0</v>
      </c>
      <c r="AC738" s="15">
        <f t="shared" si="623"/>
        <v>0</v>
      </c>
      <c r="AD738" s="15">
        <f t="shared" si="624"/>
        <v>0</v>
      </c>
      <c r="AE738" s="15">
        <f t="shared" si="625"/>
        <v>0</v>
      </c>
      <c r="AF738" s="19">
        <f t="shared" si="626"/>
        <v>0</v>
      </c>
      <c r="AG738" s="20">
        <f t="shared" si="627"/>
        <v>0</v>
      </c>
      <c r="AH738" s="20"/>
      <c r="AI738" s="16">
        <f t="shared" si="603"/>
        <v>0</v>
      </c>
      <c r="AJ738" s="16">
        <f t="shared" si="639"/>
        <v>0</v>
      </c>
      <c r="AK738" s="16">
        <f t="shared" si="628"/>
        <v>0</v>
      </c>
      <c r="AL738" s="16">
        <f t="shared" ca="1" si="629"/>
        <v>0</v>
      </c>
      <c r="AM738" s="17">
        <f ca="1">IF($F$13,OFFSET(product_specs!$I$5,MIN(10,saving_model!BD738),saving_model!$F$15),0)</f>
        <v>0</v>
      </c>
      <c r="AN738" s="16">
        <f t="shared" si="604"/>
        <v>0</v>
      </c>
      <c r="AO738" s="16">
        <f t="shared" si="638"/>
        <v>0</v>
      </c>
      <c r="AP738" s="16">
        <f t="shared" si="605"/>
        <v>0</v>
      </c>
      <c r="AQ738" s="16">
        <f t="shared" si="630"/>
        <v>0</v>
      </c>
      <c r="AR738" s="16">
        <f t="shared" si="631"/>
        <v>0</v>
      </c>
      <c r="AS738" s="15">
        <f t="shared" si="606"/>
        <v>0</v>
      </c>
      <c r="AT738" s="24">
        <f t="shared" si="607"/>
        <v>0</v>
      </c>
      <c r="AU738" s="15">
        <f t="shared" si="632"/>
        <v>0</v>
      </c>
      <c r="AV738" s="22">
        <f>return!Q722</f>
        <v>-3.7491139666334661E-4</v>
      </c>
      <c r="AW738" s="7">
        <f t="shared" si="608"/>
        <v>1.8106811025370622</v>
      </c>
      <c r="AX738" s="7"/>
      <c r="AY738">
        <f t="shared" si="633"/>
        <v>0</v>
      </c>
      <c r="AZ738">
        <f t="shared" si="609"/>
        <v>0</v>
      </c>
      <c r="BA738">
        <f t="shared" si="610"/>
        <v>0</v>
      </c>
      <c r="BB738">
        <f t="shared" si="634"/>
        <v>0</v>
      </c>
      <c r="BD738">
        <f t="shared" si="611"/>
        <v>59</v>
      </c>
      <c r="BE738">
        <f t="shared" si="612"/>
        <v>5</v>
      </c>
      <c r="BF738">
        <f t="shared" si="635"/>
        <v>1.1355750500949835E-3</v>
      </c>
      <c r="BG738">
        <f>VLOOKUP(MIN(120,BH738),mortality!$B$4:$H$106,saving_model!BE738+2,FALSE)</f>
        <v>1.3542112912627469E-2</v>
      </c>
      <c r="BH738">
        <f t="shared" si="613"/>
        <v>79</v>
      </c>
      <c r="BI738" s="8">
        <f t="shared" si="636"/>
        <v>1.6821425527395739E-3</v>
      </c>
      <c r="BJ738" s="6">
        <f>VLOOKUP(saving_model!BD738,lapse!$B$4:$C$134,2,FALSE)</f>
        <v>0.02</v>
      </c>
      <c r="BL738">
        <f>discount_curve!K723</f>
        <v>0.43573681459656</v>
      </c>
    </row>
    <row r="739" spans="1:64" x14ac:dyDescent="0.55000000000000004">
      <c r="A739">
        <f t="shared" si="637"/>
        <v>717</v>
      </c>
      <c r="B739" s="16">
        <f t="shared" ca="1" si="614"/>
        <v>0</v>
      </c>
      <c r="C739" s="16">
        <f t="shared" si="590"/>
        <v>0</v>
      </c>
      <c r="D739">
        <f t="shared" si="615"/>
        <v>0</v>
      </c>
      <c r="E739">
        <f t="shared" ca="1" si="616"/>
        <v>0</v>
      </c>
      <c r="F739" s="19">
        <f t="shared" si="617"/>
        <v>0</v>
      </c>
      <c r="G739">
        <f t="shared" si="591"/>
        <v>0</v>
      </c>
      <c r="H739">
        <f t="shared" si="592"/>
        <v>0</v>
      </c>
      <c r="I739" s="16">
        <f t="shared" si="618"/>
        <v>0</v>
      </c>
      <c r="J739" s="19">
        <f t="shared" si="619"/>
        <v>0</v>
      </c>
      <c r="K739" s="19"/>
      <c r="L739" s="16">
        <f t="shared" si="593"/>
        <v>0</v>
      </c>
      <c r="M739" s="16">
        <f t="shared" ca="1" si="594"/>
        <v>0</v>
      </c>
      <c r="N739" s="16">
        <f t="shared" si="595"/>
        <v>0</v>
      </c>
      <c r="O739" s="16">
        <f t="shared" si="588"/>
        <v>0</v>
      </c>
      <c r="P739" s="16">
        <f t="shared" si="589"/>
        <v>0</v>
      </c>
      <c r="Q739" s="16">
        <f t="shared" ca="1" si="596"/>
        <v>0</v>
      </c>
      <c r="R739">
        <f t="shared" si="597"/>
        <v>0</v>
      </c>
      <c r="S739" s="16">
        <f t="shared" si="598"/>
        <v>0</v>
      </c>
      <c r="T739" s="21">
        <f t="shared" si="599"/>
        <v>0</v>
      </c>
      <c r="U739" s="16">
        <f t="shared" ca="1" si="600"/>
        <v>0</v>
      </c>
      <c r="V739" s="21">
        <f t="shared" ca="1" si="601"/>
        <v>0</v>
      </c>
      <c r="W739" s="16"/>
      <c r="X739" s="16">
        <f t="shared" si="620"/>
        <v>0</v>
      </c>
      <c r="Y739" s="16">
        <f t="shared" si="587"/>
        <v>0</v>
      </c>
      <c r="Z739" s="19">
        <f t="shared" si="602"/>
        <v>0</v>
      </c>
      <c r="AA739" s="15">
        <f t="shared" si="621"/>
        <v>0</v>
      </c>
      <c r="AB739" s="15">
        <f t="shared" si="622"/>
        <v>0</v>
      </c>
      <c r="AC739" s="15">
        <f t="shared" si="623"/>
        <v>0</v>
      </c>
      <c r="AD739" s="15">
        <f t="shared" si="624"/>
        <v>0</v>
      </c>
      <c r="AE739" s="15">
        <f t="shared" si="625"/>
        <v>0</v>
      </c>
      <c r="AF739" s="19">
        <f t="shared" si="626"/>
        <v>0</v>
      </c>
      <c r="AG739" s="20">
        <f t="shared" si="627"/>
        <v>0</v>
      </c>
      <c r="AH739" s="20"/>
      <c r="AI739" s="16">
        <f t="shared" si="603"/>
        <v>0</v>
      </c>
      <c r="AJ739" s="16">
        <f t="shared" si="639"/>
        <v>0</v>
      </c>
      <c r="AK739" s="16">
        <f t="shared" si="628"/>
        <v>0</v>
      </c>
      <c r="AL739" s="16">
        <f t="shared" ca="1" si="629"/>
        <v>0</v>
      </c>
      <c r="AM739" s="17">
        <f ca="1">IF($F$13,OFFSET(product_specs!$I$5,MIN(10,saving_model!BD739),saving_model!$F$15),0)</f>
        <v>0</v>
      </c>
      <c r="AN739" s="16">
        <f t="shared" si="604"/>
        <v>0</v>
      </c>
      <c r="AO739" s="16">
        <f t="shared" si="638"/>
        <v>0</v>
      </c>
      <c r="AP739" s="16">
        <f t="shared" si="605"/>
        <v>0</v>
      </c>
      <c r="AQ739" s="16">
        <f t="shared" si="630"/>
        <v>0</v>
      </c>
      <c r="AR739" s="16">
        <f t="shared" si="631"/>
        <v>0</v>
      </c>
      <c r="AS739" s="15">
        <f t="shared" si="606"/>
        <v>0</v>
      </c>
      <c r="AT739" s="24">
        <f t="shared" si="607"/>
        <v>0</v>
      </c>
      <c r="AU739" s="15">
        <f t="shared" si="632"/>
        <v>0</v>
      </c>
      <c r="AV739" s="22">
        <f>return!Q723</f>
        <v>1.2245041972188453E-2</v>
      </c>
      <c r="AW739" s="7">
        <f t="shared" si="608"/>
        <v>1.8121831315245429</v>
      </c>
      <c r="AX739" s="7"/>
      <c r="AY739">
        <f t="shared" si="633"/>
        <v>0</v>
      </c>
      <c r="AZ739">
        <f t="shared" si="609"/>
        <v>0</v>
      </c>
      <c r="BA739">
        <f t="shared" si="610"/>
        <v>0</v>
      </c>
      <c r="BB739">
        <f t="shared" si="634"/>
        <v>0</v>
      </c>
      <c r="BD739">
        <f t="shared" si="611"/>
        <v>59</v>
      </c>
      <c r="BE739">
        <f t="shared" si="612"/>
        <v>5</v>
      </c>
      <c r="BF739">
        <f t="shared" si="635"/>
        <v>1.1355750500949835E-3</v>
      </c>
      <c r="BG739">
        <f>VLOOKUP(MIN(120,BH739),mortality!$B$4:$H$106,saving_model!BE739+2,FALSE)</f>
        <v>1.3542112912627469E-2</v>
      </c>
      <c r="BH739">
        <f t="shared" si="613"/>
        <v>79</v>
      </c>
      <c r="BI739" s="8">
        <f t="shared" si="636"/>
        <v>1.6821425527395739E-3</v>
      </c>
      <c r="BJ739" s="6">
        <f>VLOOKUP(saving_model!BD739,lapse!$B$4:$C$134,2,FALSE)</f>
        <v>0.02</v>
      </c>
      <c r="BL739">
        <f>discount_curve!K724</f>
        <v>0.43523155759583237</v>
      </c>
    </row>
    <row r="740" spans="1:64" x14ac:dyDescent="0.55000000000000004">
      <c r="A740">
        <f t="shared" si="637"/>
        <v>718</v>
      </c>
      <c r="B740" s="16">
        <f t="shared" ca="1" si="614"/>
        <v>0</v>
      </c>
      <c r="C740" s="16">
        <f t="shared" si="590"/>
        <v>0</v>
      </c>
      <c r="D740">
        <f t="shared" si="615"/>
        <v>0</v>
      </c>
      <c r="E740">
        <f t="shared" ca="1" si="616"/>
        <v>0</v>
      </c>
      <c r="F740" s="19">
        <f t="shared" si="617"/>
        <v>0</v>
      </c>
      <c r="G740">
        <f t="shared" si="591"/>
        <v>0</v>
      </c>
      <c r="H740">
        <f t="shared" si="592"/>
        <v>0</v>
      </c>
      <c r="I740" s="16">
        <f t="shared" si="618"/>
        <v>0</v>
      </c>
      <c r="J740" s="19">
        <f t="shared" si="619"/>
        <v>0</v>
      </c>
      <c r="K740" s="19"/>
      <c r="L740" s="16">
        <f t="shared" si="593"/>
        <v>0</v>
      </c>
      <c r="M740" s="16">
        <f t="shared" ca="1" si="594"/>
        <v>0</v>
      </c>
      <c r="N740" s="16">
        <f t="shared" si="595"/>
        <v>0</v>
      </c>
      <c r="O740" s="16">
        <f t="shared" si="588"/>
        <v>0</v>
      </c>
      <c r="P740" s="16">
        <f t="shared" si="589"/>
        <v>0</v>
      </c>
      <c r="Q740" s="16">
        <f t="shared" ca="1" si="596"/>
        <v>0</v>
      </c>
      <c r="R740">
        <f t="shared" si="597"/>
        <v>0</v>
      </c>
      <c r="S740" s="16">
        <f t="shared" si="598"/>
        <v>0</v>
      </c>
      <c r="T740" s="21">
        <f t="shared" si="599"/>
        <v>0</v>
      </c>
      <c r="U740" s="16">
        <f t="shared" ca="1" si="600"/>
        <v>0</v>
      </c>
      <c r="V740" s="21">
        <f t="shared" ca="1" si="601"/>
        <v>0</v>
      </c>
      <c r="W740" s="16"/>
      <c r="X740" s="16">
        <f t="shared" si="620"/>
        <v>0</v>
      </c>
      <c r="Y740" s="16">
        <f t="shared" si="587"/>
        <v>0</v>
      </c>
      <c r="Z740" s="19">
        <f t="shared" si="602"/>
        <v>0</v>
      </c>
      <c r="AA740" s="15">
        <f t="shared" si="621"/>
        <v>0</v>
      </c>
      <c r="AB740" s="15">
        <f t="shared" si="622"/>
        <v>0</v>
      </c>
      <c r="AC740" s="15">
        <f t="shared" si="623"/>
        <v>0</v>
      </c>
      <c r="AD740" s="15">
        <f t="shared" si="624"/>
        <v>0</v>
      </c>
      <c r="AE740" s="15">
        <f t="shared" si="625"/>
        <v>0</v>
      </c>
      <c r="AF740" s="19">
        <f t="shared" si="626"/>
        <v>0</v>
      </c>
      <c r="AG740" s="20">
        <f t="shared" si="627"/>
        <v>0</v>
      </c>
      <c r="AH740" s="20"/>
      <c r="AI740" s="16">
        <f t="shared" si="603"/>
        <v>0</v>
      </c>
      <c r="AJ740" s="16">
        <f t="shared" si="639"/>
        <v>0</v>
      </c>
      <c r="AK740" s="16">
        <f t="shared" si="628"/>
        <v>0</v>
      </c>
      <c r="AL740" s="16">
        <f t="shared" ca="1" si="629"/>
        <v>0</v>
      </c>
      <c r="AM740" s="17">
        <f ca="1">IF($F$13,OFFSET(product_specs!$I$5,MIN(10,saving_model!BD740),saving_model!$F$15),0)</f>
        <v>0</v>
      </c>
      <c r="AN740" s="16">
        <f t="shared" si="604"/>
        <v>0</v>
      </c>
      <c r="AO740" s="16">
        <f t="shared" si="638"/>
        <v>0</v>
      </c>
      <c r="AP740" s="16">
        <f t="shared" si="605"/>
        <v>0</v>
      </c>
      <c r="AQ740" s="16">
        <f t="shared" si="630"/>
        <v>0</v>
      </c>
      <c r="AR740" s="16">
        <f t="shared" si="631"/>
        <v>0</v>
      </c>
      <c r="AS740" s="15">
        <f t="shared" si="606"/>
        <v>0</v>
      </c>
      <c r="AT740" s="24">
        <f t="shared" si="607"/>
        <v>0</v>
      </c>
      <c r="AU740" s="15">
        <f t="shared" si="632"/>
        <v>0</v>
      </c>
      <c r="AV740" s="22">
        <f>return!Q724</f>
        <v>-2.525305464583516E-3</v>
      </c>
      <c r="AW740" s="7">
        <f t="shared" si="608"/>
        <v>1.8136864065023177</v>
      </c>
      <c r="AX740" s="7"/>
      <c r="AY740">
        <f t="shared" si="633"/>
        <v>0</v>
      </c>
      <c r="AZ740">
        <f t="shared" si="609"/>
        <v>0</v>
      </c>
      <c r="BA740">
        <f t="shared" si="610"/>
        <v>0</v>
      </c>
      <c r="BB740">
        <f t="shared" si="634"/>
        <v>0</v>
      </c>
      <c r="BD740">
        <f t="shared" si="611"/>
        <v>59</v>
      </c>
      <c r="BE740">
        <f t="shared" si="612"/>
        <v>5</v>
      </c>
      <c r="BF740">
        <f t="shared" si="635"/>
        <v>1.1355750500949835E-3</v>
      </c>
      <c r="BG740">
        <f>VLOOKUP(MIN(120,BH740),mortality!$B$4:$H$106,saving_model!BE740+2,FALSE)</f>
        <v>1.3542112912627469E-2</v>
      </c>
      <c r="BH740">
        <f t="shared" si="613"/>
        <v>79</v>
      </c>
      <c r="BI740" s="8">
        <f t="shared" si="636"/>
        <v>1.6821425527395739E-3</v>
      </c>
      <c r="BJ740" s="6">
        <f>VLOOKUP(saving_model!BD740,lapse!$B$4:$C$134,2,FALSE)</f>
        <v>0.02</v>
      </c>
      <c r="BL740">
        <f>discount_curve!K725</f>
        <v>0.43472688646397839</v>
      </c>
    </row>
    <row r="741" spans="1:64" x14ac:dyDescent="0.55000000000000004">
      <c r="A741">
        <f t="shared" si="637"/>
        <v>719</v>
      </c>
      <c r="B741" s="16">
        <f t="shared" ca="1" si="614"/>
        <v>0</v>
      </c>
      <c r="C741" s="16">
        <f t="shared" si="590"/>
        <v>0</v>
      </c>
      <c r="D741">
        <f t="shared" si="615"/>
        <v>0</v>
      </c>
      <c r="E741">
        <f t="shared" ca="1" si="616"/>
        <v>0</v>
      </c>
      <c r="F741" s="19">
        <f t="shared" si="617"/>
        <v>0</v>
      </c>
      <c r="G741">
        <f t="shared" si="591"/>
        <v>0</v>
      </c>
      <c r="H741">
        <f t="shared" si="592"/>
        <v>0</v>
      </c>
      <c r="I741" s="16">
        <f t="shared" si="618"/>
        <v>0</v>
      </c>
      <c r="J741" s="19">
        <f t="shared" si="619"/>
        <v>0</v>
      </c>
      <c r="K741" s="19"/>
      <c r="L741" s="16">
        <f t="shared" si="593"/>
        <v>0</v>
      </c>
      <c r="M741" s="16">
        <f t="shared" ca="1" si="594"/>
        <v>0</v>
      </c>
      <c r="N741" s="16">
        <f t="shared" si="595"/>
        <v>0</v>
      </c>
      <c r="O741" s="16">
        <f t="shared" si="588"/>
        <v>0</v>
      </c>
      <c r="P741" s="16">
        <f t="shared" si="589"/>
        <v>0</v>
      </c>
      <c r="Q741" s="16">
        <f t="shared" ca="1" si="596"/>
        <v>0</v>
      </c>
      <c r="R741">
        <f t="shared" si="597"/>
        <v>0</v>
      </c>
      <c r="S741" s="16">
        <f t="shared" si="598"/>
        <v>0</v>
      </c>
      <c r="T741" s="21">
        <f t="shared" si="599"/>
        <v>0</v>
      </c>
      <c r="U741" s="16">
        <f t="shared" ca="1" si="600"/>
        <v>0</v>
      </c>
      <c r="V741" s="21">
        <f t="shared" ca="1" si="601"/>
        <v>0</v>
      </c>
      <c r="W741" s="16"/>
      <c r="X741" s="16">
        <f t="shared" si="620"/>
        <v>0</v>
      </c>
      <c r="Y741" s="16">
        <f t="shared" si="587"/>
        <v>0</v>
      </c>
      <c r="Z741" s="19">
        <f t="shared" si="602"/>
        <v>0</v>
      </c>
      <c r="AA741" s="15">
        <f t="shared" si="621"/>
        <v>0</v>
      </c>
      <c r="AB741" s="15">
        <f t="shared" si="622"/>
        <v>0</v>
      </c>
      <c r="AC741" s="15">
        <f t="shared" si="623"/>
        <v>0</v>
      </c>
      <c r="AD741" s="15">
        <f t="shared" si="624"/>
        <v>0</v>
      </c>
      <c r="AE741" s="15">
        <f t="shared" si="625"/>
        <v>0</v>
      </c>
      <c r="AF741" s="19">
        <f t="shared" si="626"/>
        <v>0</v>
      </c>
      <c r="AG741" s="20">
        <f t="shared" si="627"/>
        <v>0</v>
      </c>
      <c r="AH741" s="20"/>
      <c r="AI741" s="16">
        <f t="shared" si="603"/>
        <v>0</v>
      </c>
      <c r="AJ741" s="16">
        <f t="shared" si="639"/>
        <v>0</v>
      </c>
      <c r="AK741" s="16">
        <f t="shared" si="628"/>
        <v>0</v>
      </c>
      <c r="AL741" s="16">
        <f t="shared" ca="1" si="629"/>
        <v>0</v>
      </c>
      <c r="AM741" s="17">
        <f ca="1">IF($F$13,OFFSET(product_specs!$I$5,MIN(10,saving_model!BD741),saving_model!$F$15),0)</f>
        <v>0</v>
      </c>
      <c r="AN741" s="16">
        <f t="shared" si="604"/>
        <v>0</v>
      </c>
      <c r="AO741" s="16">
        <f t="shared" si="638"/>
        <v>0</v>
      </c>
      <c r="AP741" s="16">
        <f t="shared" si="605"/>
        <v>0</v>
      </c>
      <c r="AQ741" s="16">
        <f t="shared" si="630"/>
        <v>0</v>
      </c>
      <c r="AR741" s="16">
        <f t="shared" si="631"/>
        <v>0</v>
      </c>
      <c r="AS741" s="15">
        <f t="shared" si="606"/>
        <v>0</v>
      </c>
      <c r="AT741" s="24">
        <f t="shared" si="607"/>
        <v>0</v>
      </c>
      <c r="AU741" s="15">
        <f t="shared" si="632"/>
        <v>0</v>
      </c>
      <c r="AV741" s="22">
        <f>return!Q725</f>
        <v>-1.5955693998664922E-3</v>
      </c>
      <c r="AW741" s="7">
        <f t="shared" si="608"/>
        <v>1.8151909285039829</v>
      </c>
      <c r="AX741" s="7"/>
      <c r="AY741">
        <f t="shared" si="633"/>
        <v>0</v>
      </c>
      <c r="AZ741">
        <f t="shared" si="609"/>
        <v>0</v>
      </c>
      <c r="BA741">
        <f t="shared" si="610"/>
        <v>0</v>
      </c>
      <c r="BB741">
        <f t="shared" si="634"/>
        <v>0</v>
      </c>
      <c r="BD741">
        <f t="shared" si="611"/>
        <v>59</v>
      </c>
      <c r="BE741">
        <f t="shared" si="612"/>
        <v>5</v>
      </c>
      <c r="BF741">
        <f t="shared" si="635"/>
        <v>1.1355750500949835E-3</v>
      </c>
      <c r="BG741">
        <f>VLOOKUP(MIN(120,BH741),mortality!$B$4:$H$106,saving_model!BE741+2,FALSE)</f>
        <v>1.3542112912627469E-2</v>
      </c>
      <c r="BH741">
        <f t="shared" si="613"/>
        <v>79</v>
      </c>
      <c r="BI741" s="8">
        <f t="shared" si="636"/>
        <v>1.6821425527395739E-3</v>
      </c>
      <c r="BJ741" s="6">
        <f>VLOOKUP(saving_model!BD741,lapse!$B$4:$C$134,2,FALSE)</f>
        <v>0.02</v>
      </c>
      <c r="BL741">
        <f>discount_curve!K726</f>
        <v>0.43422280052165613</v>
      </c>
    </row>
    <row r="742" spans="1:64" x14ac:dyDescent="0.55000000000000004">
      <c r="A742">
        <f t="shared" si="637"/>
        <v>720</v>
      </c>
      <c r="B742" s="16">
        <f t="shared" ca="1" si="614"/>
        <v>0</v>
      </c>
      <c r="C742" s="16">
        <f t="shared" si="590"/>
        <v>0</v>
      </c>
      <c r="D742">
        <f t="shared" si="615"/>
        <v>0</v>
      </c>
      <c r="E742">
        <f t="shared" ca="1" si="616"/>
        <v>0</v>
      </c>
      <c r="F742" s="19">
        <f t="shared" si="617"/>
        <v>0</v>
      </c>
      <c r="G742">
        <f t="shared" si="591"/>
        <v>0</v>
      </c>
      <c r="H742">
        <f t="shared" si="592"/>
        <v>0</v>
      </c>
      <c r="I742" s="16">
        <f t="shared" si="618"/>
        <v>0</v>
      </c>
      <c r="J742" s="19">
        <f t="shared" si="619"/>
        <v>0</v>
      </c>
      <c r="K742" s="19"/>
      <c r="L742" s="16">
        <f t="shared" si="593"/>
        <v>0</v>
      </c>
      <c r="M742" s="16">
        <f t="shared" ca="1" si="594"/>
        <v>0</v>
      </c>
      <c r="N742" s="16">
        <f t="shared" si="595"/>
        <v>0</v>
      </c>
      <c r="O742" s="16">
        <f t="shared" si="588"/>
        <v>0</v>
      </c>
      <c r="P742" s="16">
        <f t="shared" si="589"/>
        <v>0</v>
      </c>
      <c r="Q742" s="16">
        <f t="shared" ca="1" si="596"/>
        <v>0</v>
      </c>
      <c r="R742">
        <f t="shared" si="597"/>
        <v>0</v>
      </c>
      <c r="S742" s="16">
        <f t="shared" si="598"/>
        <v>0</v>
      </c>
      <c r="T742" s="21">
        <f t="shared" si="599"/>
        <v>0</v>
      </c>
      <c r="U742" s="16">
        <f t="shared" ca="1" si="600"/>
        <v>0</v>
      </c>
      <c r="V742" s="21">
        <f t="shared" ca="1" si="601"/>
        <v>0</v>
      </c>
      <c r="W742" s="16"/>
      <c r="X742" s="16">
        <f t="shared" si="620"/>
        <v>0</v>
      </c>
      <c r="Y742" s="16">
        <f t="shared" si="587"/>
        <v>0</v>
      </c>
      <c r="Z742" s="19">
        <f t="shared" si="602"/>
        <v>0</v>
      </c>
      <c r="AA742" s="15">
        <f t="shared" si="621"/>
        <v>0</v>
      </c>
      <c r="AB742" s="15">
        <f t="shared" si="622"/>
        <v>0</v>
      </c>
      <c r="AC742" s="15">
        <f t="shared" si="623"/>
        <v>0</v>
      </c>
      <c r="AD742" s="15">
        <f t="shared" si="624"/>
        <v>0</v>
      </c>
      <c r="AE742" s="15">
        <f t="shared" si="625"/>
        <v>0</v>
      </c>
      <c r="AF742" s="19">
        <f t="shared" si="626"/>
        <v>0</v>
      </c>
      <c r="AG742" s="20">
        <f t="shared" si="627"/>
        <v>0</v>
      </c>
      <c r="AH742" s="20"/>
      <c r="AI742" s="16">
        <f t="shared" si="603"/>
        <v>0</v>
      </c>
      <c r="AJ742" s="16">
        <f t="shared" si="639"/>
        <v>0</v>
      </c>
      <c r="AK742" s="16">
        <f t="shared" si="628"/>
        <v>0</v>
      </c>
      <c r="AL742" s="16">
        <f t="shared" ca="1" si="629"/>
        <v>0</v>
      </c>
      <c r="AM742" s="17">
        <f ca="1">IF($F$13,OFFSET(product_specs!$I$5,MIN(10,saving_model!BD742),saving_model!$F$15),0)</f>
        <v>0</v>
      </c>
      <c r="AN742" s="16">
        <f t="shared" si="604"/>
        <v>0</v>
      </c>
      <c r="AO742" s="16">
        <f t="shared" si="638"/>
        <v>0</v>
      </c>
      <c r="AP742" s="16">
        <f t="shared" si="605"/>
        <v>0</v>
      </c>
      <c r="AQ742" s="16">
        <f t="shared" si="630"/>
        <v>0</v>
      </c>
      <c r="AR742" s="16">
        <f t="shared" si="631"/>
        <v>0</v>
      </c>
      <c r="AS742" s="15">
        <f t="shared" si="606"/>
        <v>0</v>
      </c>
      <c r="AT742" s="24">
        <f t="shared" si="607"/>
        <v>0</v>
      </c>
      <c r="AU742" s="15">
        <f t="shared" si="632"/>
        <v>0</v>
      </c>
      <c r="AV742" s="22">
        <f>return!Q726</f>
        <v>1.0990591996696608E-2</v>
      </c>
      <c r="AW742" s="7">
        <f t="shared" si="608"/>
        <v>1.8166966985639923</v>
      </c>
      <c r="AX742" s="7"/>
      <c r="AY742">
        <f t="shared" si="633"/>
        <v>0</v>
      </c>
      <c r="AZ742">
        <f t="shared" si="609"/>
        <v>0</v>
      </c>
      <c r="BA742">
        <f t="shared" si="610"/>
        <v>0</v>
      </c>
      <c r="BB742">
        <f t="shared" si="634"/>
        <v>0</v>
      </c>
      <c r="BD742">
        <f t="shared" si="611"/>
        <v>60</v>
      </c>
      <c r="BE742">
        <f t="shared" si="612"/>
        <v>5</v>
      </c>
      <c r="BF742">
        <f t="shared" si="635"/>
        <v>1.2620541927376161E-3</v>
      </c>
      <c r="BG742">
        <f>VLOOKUP(MIN(120,BH742),mortality!$B$4:$H$106,saving_model!BE742+2,FALSE)</f>
        <v>1.5039967766402906E-2</v>
      </c>
      <c r="BH742">
        <f t="shared" si="613"/>
        <v>80</v>
      </c>
      <c r="BI742" s="8">
        <f t="shared" si="636"/>
        <v>1.6821425527395739E-3</v>
      </c>
      <c r="BJ742" s="6">
        <f>VLOOKUP(saving_model!BD742,lapse!$B$4:$C$134,2,FALSE)</f>
        <v>0.02</v>
      </c>
      <c r="BL742">
        <f>discount_curve!K727</f>
        <v>0.42483101203908807</v>
      </c>
    </row>
    <row r="743" spans="1:64" x14ac:dyDescent="0.55000000000000004">
      <c r="A743">
        <f t="shared" si="637"/>
        <v>721</v>
      </c>
      <c r="B743" s="16">
        <f t="shared" ca="1" si="614"/>
        <v>0</v>
      </c>
      <c r="C743" s="16">
        <f t="shared" si="590"/>
        <v>0</v>
      </c>
      <c r="D743">
        <f t="shared" si="615"/>
        <v>0</v>
      </c>
      <c r="E743">
        <f t="shared" ca="1" si="616"/>
        <v>0</v>
      </c>
      <c r="F743" s="19">
        <f t="shared" si="617"/>
        <v>0</v>
      </c>
      <c r="G743">
        <f t="shared" si="591"/>
        <v>0</v>
      </c>
      <c r="H743">
        <f t="shared" si="592"/>
        <v>0</v>
      </c>
      <c r="I743" s="16">
        <f t="shared" si="618"/>
        <v>0</v>
      </c>
      <c r="J743" s="19">
        <f t="shared" si="619"/>
        <v>0</v>
      </c>
      <c r="K743" s="19"/>
      <c r="L743" s="16">
        <f t="shared" si="593"/>
        <v>0</v>
      </c>
      <c r="M743" s="16">
        <f t="shared" ca="1" si="594"/>
        <v>0</v>
      </c>
      <c r="N743" s="16">
        <f t="shared" si="595"/>
        <v>0</v>
      </c>
      <c r="O743" s="16">
        <f t="shared" si="588"/>
        <v>0</v>
      </c>
      <c r="P743" s="16">
        <f t="shared" si="589"/>
        <v>0</v>
      </c>
      <c r="Q743" s="16">
        <f t="shared" ca="1" si="596"/>
        <v>0</v>
      </c>
      <c r="R743">
        <f t="shared" si="597"/>
        <v>0</v>
      </c>
      <c r="S743" s="16">
        <f t="shared" si="598"/>
        <v>0</v>
      </c>
      <c r="T743" s="21">
        <f t="shared" si="599"/>
        <v>0</v>
      </c>
      <c r="U743" s="16">
        <f t="shared" ca="1" si="600"/>
        <v>0</v>
      </c>
      <c r="V743" s="21">
        <f t="shared" ca="1" si="601"/>
        <v>0</v>
      </c>
      <c r="W743" s="16"/>
      <c r="X743" s="16">
        <f t="shared" si="620"/>
        <v>0</v>
      </c>
      <c r="Y743" s="16">
        <f t="shared" si="587"/>
        <v>0</v>
      </c>
      <c r="Z743" s="19">
        <f t="shared" si="602"/>
        <v>0</v>
      </c>
      <c r="AA743" s="15">
        <f t="shared" si="621"/>
        <v>0</v>
      </c>
      <c r="AB743" s="15">
        <f t="shared" si="622"/>
        <v>0</v>
      </c>
      <c r="AC743" s="15">
        <f t="shared" si="623"/>
        <v>0</v>
      </c>
      <c r="AD743" s="15">
        <f t="shared" si="624"/>
        <v>0</v>
      </c>
      <c r="AE743" s="15">
        <f t="shared" si="625"/>
        <v>0</v>
      </c>
      <c r="AF743" s="19">
        <f t="shared" si="626"/>
        <v>0</v>
      </c>
      <c r="AG743" s="20">
        <f t="shared" si="627"/>
        <v>0</v>
      </c>
      <c r="AH743" s="20"/>
      <c r="AI743" s="16">
        <f t="shared" si="603"/>
        <v>0</v>
      </c>
      <c r="AJ743" s="16">
        <f t="shared" si="639"/>
        <v>0</v>
      </c>
      <c r="AK743" s="16">
        <f t="shared" si="628"/>
        <v>0</v>
      </c>
      <c r="AL743" s="16">
        <f t="shared" ca="1" si="629"/>
        <v>0</v>
      </c>
      <c r="AM743" s="17">
        <f ca="1">IF($F$13,OFFSET(product_specs!$I$5,MIN(10,saving_model!BD743),saving_model!$F$15),0)</f>
        <v>0</v>
      </c>
      <c r="AN743" s="16">
        <f t="shared" si="604"/>
        <v>0</v>
      </c>
      <c r="AO743" s="16">
        <f t="shared" si="638"/>
        <v>0</v>
      </c>
      <c r="AP743" s="16">
        <f t="shared" si="605"/>
        <v>0</v>
      </c>
      <c r="AQ743" s="16">
        <f t="shared" si="630"/>
        <v>0</v>
      </c>
      <c r="AR743" s="16">
        <f t="shared" si="631"/>
        <v>0</v>
      </c>
      <c r="AS743" s="15">
        <f t="shared" si="606"/>
        <v>0</v>
      </c>
      <c r="AT743" s="24">
        <f t="shared" si="607"/>
        <v>0</v>
      </c>
      <c r="AU743" s="15">
        <f t="shared" si="632"/>
        <v>0</v>
      </c>
      <c r="AV743" s="22">
        <f>return!Q727</f>
        <v>-6.32942265557912E-3</v>
      </c>
      <c r="AW743" s="7">
        <f t="shared" si="608"/>
        <v>1.818203717717658</v>
      </c>
      <c r="AX743" s="7"/>
      <c r="AY743">
        <f t="shared" si="633"/>
        <v>0</v>
      </c>
      <c r="AZ743">
        <f t="shared" si="609"/>
        <v>0</v>
      </c>
      <c r="BA743">
        <f t="shared" si="610"/>
        <v>0</v>
      </c>
      <c r="BB743">
        <f t="shared" si="634"/>
        <v>0</v>
      </c>
      <c r="BD743">
        <f t="shared" si="611"/>
        <v>60</v>
      </c>
      <c r="BE743">
        <f t="shared" si="612"/>
        <v>5</v>
      </c>
      <c r="BF743">
        <f t="shared" si="635"/>
        <v>1.2620541927376161E-3</v>
      </c>
      <c r="BG743">
        <f>VLOOKUP(MIN(120,BH743),mortality!$B$4:$H$106,saving_model!BE743+2,FALSE)</f>
        <v>1.5039967766402906E-2</v>
      </c>
      <c r="BH743">
        <f t="shared" si="613"/>
        <v>80</v>
      </c>
      <c r="BI743" s="8">
        <f t="shared" si="636"/>
        <v>1.6821425527395739E-3</v>
      </c>
      <c r="BJ743" s="6">
        <f>VLOOKUP(saving_model!BD743,lapse!$B$4:$C$134,2,FALSE)</f>
        <v>0.02</v>
      </c>
      <c r="BL743">
        <f>discount_curve!K728</f>
        <v>0.4243261976857598</v>
      </c>
    </row>
    <row r="744" spans="1:64" x14ac:dyDescent="0.55000000000000004">
      <c r="A744">
        <f t="shared" si="637"/>
        <v>722</v>
      </c>
      <c r="B744" s="16">
        <f t="shared" ca="1" si="614"/>
        <v>0</v>
      </c>
      <c r="C744" s="16">
        <f t="shared" si="590"/>
        <v>0</v>
      </c>
      <c r="D744">
        <f t="shared" si="615"/>
        <v>0</v>
      </c>
      <c r="E744">
        <f t="shared" ca="1" si="616"/>
        <v>0</v>
      </c>
      <c r="F744" s="19">
        <f t="shared" si="617"/>
        <v>0</v>
      </c>
      <c r="G744">
        <f t="shared" si="591"/>
        <v>0</v>
      </c>
      <c r="H744">
        <f t="shared" si="592"/>
        <v>0</v>
      </c>
      <c r="I744" s="16">
        <f t="shared" si="618"/>
        <v>0</v>
      </c>
      <c r="J744" s="19">
        <f t="shared" si="619"/>
        <v>0</v>
      </c>
      <c r="K744" s="19"/>
      <c r="L744" s="16">
        <f t="shared" si="593"/>
        <v>0</v>
      </c>
      <c r="M744" s="16">
        <f t="shared" ca="1" si="594"/>
        <v>0</v>
      </c>
      <c r="N744" s="16">
        <f t="shared" si="595"/>
        <v>0</v>
      </c>
      <c r="O744" s="16">
        <f t="shared" si="588"/>
        <v>0</v>
      </c>
      <c r="P744" s="16">
        <f t="shared" si="589"/>
        <v>0</v>
      </c>
      <c r="Q744" s="16">
        <f t="shared" ca="1" si="596"/>
        <v>0</v>
      </c>
      <c r="R744">
        <f t="shared" si="597"/>
        <v>0</v>
      </c>
      <c r="S744" s="16">
        <f t="shared" si="598"/>
        <v>0</v>
      </c>
      <c r="T744" s="21">
        <f t="shared" si="599"/>
        <v>0</v>
      </c>
      <c r="U744" s="16">
        <f t="shared" ca="1" si="600"/>
        <v>0</v>
      </c>
      <c r="V744" s="21">
        <f t="shared" ca="1" si="601"/>
        <v>0</v>
      </c>
      <c r="W744" s="16"/>
      <c r="X744" s="16">
        <f t="shared" si="620"/>
        <v>0</v>
      </c>
      <c r="Y744" s="16">
        <f t="shared" si="587"/>
        <v>0</v>
      </c>
      <c r="Z744" s="19">
        <f t="shared" si="602"/>
        <v>0</v>
      </c>
      <c r="AA744" s="15">
        <f t="shared" si="621"/>
        <v>0</v>
      </c>
      <c r="AB744" s="15">
        <f t="shared" si="622"/>
        <v>0</v>
      </c>
      <c r="AC744" s="15">
        <f t="shared" si="623"/>
        <v>0</v>
      </c>
      <c r="AD744" s="15">
        <f t="shared" si="624"/>
        <v>0</v>
      </c>
      <c r="AE744" s="15">
        <f t="shared" si="625"/>
        <v>0</v>
      </c>
      <c r="AF744" s="19">
        <f t="shared" si="626"/>
        <v>0</v>
      </c>
      <c r="AG744" s="20">
        <f t="shared" si="627"/>
        <v>0</v>
      </c>
      <c r="AH744" s="20"/>
      <c r="AI744" s="16">
        <f t="shared" si="603"/>
        <v>0</v>
      </c>
      <c r="AJ744" s="16">
        <f t="shared" si="639"/>
        <v>0</v>
      </c>
      <c r="AK744" s="16">
        <f t="shared" si="628"/>
        <v>0</v>
      </c>
      <c r="AL744" s="16">
        <f t="shared" ca="1" si="629"/>
        <v>0</v>
      </c>
      <c r="AM744" s="17">
        <f ca="1">IF($F$13,OFFSET(product_specs!$I$5,MIN(10,saving_model!BD744),saving_model!$F$15),0)</f>
        <v>0</v>
      </c>
      <c r="AN744" s="16">
        <f t="shared" si="604"/>
        <v>0</v>
      </c>
      <c r="AO744" s="16">
        <f t="shared" si="638"/>
        <v>0</v>
      </c>
      <c r="AP744" s="16">
        <f t="shared" si="605"/>
        <v>0</v>
      </c>
      <c r="AQ744" s="16">
        <f t="shared" si="630"/>
        <v>0</v>
      </c>
      <c r="AR744" s="16">
        <f t="shared" si="631"/>
        <v>0</v>
      </c>
      <c r="AS744" s="15">
        <f t="shared" si="606"/>
        <v>0</v>
      </c>
      <c r="AT744" s="24">
        <f t="shared" si="607"/>
        <v>0</v>
      </c>
      <c r="AU744" s="15">
        <f t="shared" si="632"/>
        <v>0</v>
      </c>
      <c r="AV744" s="22">
        <f>return!Q728</f>
        <v>2.1194422717194517E-3</v>
      </c>
      <c r="AW744" s="7">
        <f t="shared" si="608"/>
        <v>1.8197119870011507</v>
      </c>
      <c r="AX744" s="7"/>
      <c r="AY744">
        <f t="shared" si="633"/>
        <v>0</v>
      </c>
      <c r="AZ744">
        <f t="shared" si="609"/>
        <v>0</v>
      </c>
      <c r="BA744">
        <f t="shared" si="610"/>
        <v>0</v>
      </c>
      <c r="BB744">
        <f t="shared" si="634"/>
        <v>0</v>
      </c>
      <c r="BD744">
        <f t="shared" si="611"/>
        <v>60</v>
      </c>
      <c r="BE744">
        <f t="shared" si="612"/>
        <v>5</v>
      </c>
      <c r="BF744">
        <f t="shared" si="635"/>
        <v>1.2620541927376161E-3</v>
      </c>
      <c r="BG744">
        <f>VLOOKUP(MIN(120,BH744),mortality!$B$4:$H$106,saving_model!BE744+2,FALSE)</f>
        <v>1.5039967766402906E-2</v>
      </c>
      <c r="BH744">
        <f t="shared" si="613"/>
        <v>80</v>
      </c>
      <c r="BI744" s="8">
        <f t="shared" si="636"/>
        <v>1.6821425527395739E-3</v>
      </c>
      <c r="BJ744" s="6">
        <f>VLOOKUP(saving_model!BD744,lapse!$B$4:$C$134,2,FALSE)</f>
        <v>0.02</v>
      </c>
      <c r="BL744">
        <f>discount_curve!K729</f>
        <v>0.42382198318866654</v>
      </c>
    </row>
    <row r="745" spans="1:64" x14ac:dyDescent="0.55000000000000004">
      <c r="A745">
        <f t="shared" si="637"/>
        <v>723</v>
      </c>
      <c r="B745" s="16">
        <f t="shared" ca="1" si="614"/>
        <v>0</v>
      </c>
      <c r="C745" s="16">
        <f t="shared" si="590"/>
        <v>0</v>
      </c>
      <c r="D745">
        <f t="shared" si="615"/>
        <v>0</v>
      </c>
      <c r="E745">
        <f t="shared" ca="1" si="616"/>
        <v>0</v>
      </c>
      <c r="F745" s="19">
        <f t="shared" si="617"/>
        <v>0</v>
      </c>
      <c r="G745">
        <f t="shared" si="591"/>
        <v>0</v>
      </c>
      <c r="H745">
        <f t="shared" si="592"/>
        <v>0</v>
      </c>
      <c r="I745" s="16">
        <f t="shared" si="618"/>
        <v>0</v>
      </c>
      <c r="J745" s="19">
        <f t="shared" si="619"/>
        <v>0</v>
      </c>
      <c r="K745" s="19"/>
      <c r="L745" s="16">
        <f t="shared" si="593"/>
        <v>0</v>
      </c>
      <c r="M745" s="16">
        <f t="shared" ca="1" si="594"/>
        <v>0</v>
      </c>
      <c r="N745" s="16">
        <f t="shared" si="595"/>
        <v>0</v>
      </c>
      <c r="O745" s="16">
        <f t="shared" si="588"/>
        <v>0</v>
      </c>
      <c r="P745" s="16">
        <f t="shared" si="589"/>
        <v>0</v>
      </c>
      <c r="Q745" s="16">
        <f t="shared" ca="1" si="596"/>
        <v>0</v>
      </c>
      <c r="R745">
        <f t="shared" si="597"/>
        <v>0</v>
      </c>
      <c r="S745" s="16">
        <f t="shared" si="598"/>
        <v>0</v>
      </c>
      <c r="T745" s="21">
        <f t="shared" si="599"/>
        <v>0</v>
      </c>
      <c r="U745" s="16">
        <f t="shared" ca="1" si="600"/>
        <v>0</v>
      </c>
      <c r="V745" s="21">
        <f t="shared" ca="1" si="601"/>
        <v>0</v>
      </c>
      <c r="W745" s="16"/>
      <c r="X745" s="16">
        <f t="shared" si="620"/>
        <v>0</v>
      </c>
      <c r="Y745" s="16">
        <f t="shared" si="587"/>
        <v>0</v>
      </c>
      <c r="Z745" s="19">
        <f t="shared" si="602"/>
        <v>0</v>
      </c>
      <c r="AA745" s="15">
        <f t="shared" si="621"/>
        <v>0</v>
      </c>
      <c r="AB745" s="15">
        <f t="shared" si="622"/>
        <v>0</v>
      </c>
      <c r="AC745" s="15">
        <f t="shared" si="623"/>
        <v>0</v>
      </c>
      <c r="AD745" s="15">
        <f t="shared" si="624"/>
        <v>0</v>
      </c>
      <c r="AE745" s="15">
        <f t="shared" si="625"/>
        <v>0</v>
      </c>
      <c r="AF745" s="19">
        <f t="shared" si="626"/>
        <v>0</v>
      </c>
      <c r="AG745" s="20">
        <f t="shared" si="627"/>
        <v>0</v>
      </c>
      <c r="AH745" s="20"/>
      <c r="AI745" s="16">
        <f t="shared" si="603"/>
        <v>0</v>
      </c>
      <c r="AJ745" s="16">
        <f t="shared" si="639"/>
        <v>0</v>
      </c>
      <c r="AK745" s="16">
        <f t="shared" si="628"/>
        <v>0</v>
      </c>
      <c r="AL745" s="16">
        <f t="shared" ca="1" si="629"/>
        <v>0</v>
      </c>
      <c r="AM745" s="17">
        <f ca="1">IF($F$13,OFFSET(product_specs!$I$5,MIN(10,saving_model!BD745),saving_model!$F$15),0)</f>
        <v>0</v>
      </c>
      <c r="AN745" s="16">
        <f t="shared" si="604"/>
        <v>0</v>
      </c>
      <c r="AO745" s="16">
        <f t="shared" si="638"/>
        <v>0</v>
      </c>
      <c r="AP745" s="16">
        <f t="shared" si="605"/>
        <v>0</v>
      </c>
      <c r="AQ745" s="16">
        <f t="shared" si="630"/>
        <v>0</v>
      </c>
      <c r="AR745" s="16">
        <f t="shared" si="631"/>
        <v>0</v>
      </c>
      <c r="AS745" s="15">
        <f t="shared" si="606"/>
        <v>0</v>
      </c>
      <c r="AT745" s="24">
        <f t="shared" si="607"/>
        <v>0</v>
      </c>
      <c r="AU745" s="15">
        <f t="shared" si="632"/>
        <v>0</v>
      </c>
      <c r="AV745" s="22">
        <f>return!Q729</f>
        <v>3.2377117502742081E-3</v>
      </c>
      <c r="AW745" s="7">
        <f t="shared" si="608"/>
        <v>1.8212215074515008</v>
      </c>
      <c r="AX745" s="7"/>
      <c r="AY745">
        <f t="shared" si="633"/>
        <v>0</v>
      </c>
      <c r="AZ745">
        <f t="shared" si="609"/>
        <v>0</v>
      </c>
      <c r="BA745">
        <f t="shared" si="610"/>
        <v>0</v>
      </c>
      <c r="BB745">
        <f t="shared" si="634"/>
        <v>0</v>
      </c>
      <c r="BD745">
        <f t="shared" si="611"/>
        <v>60</v>
      </c>
      <c r="BE745">
        <f t="shared" si="612"/>
        <v>5</v>
      </c>
      <c r="BF745">
        <f t="shared" si="635"/>
        <v>1.2620541927376161E-3</v>
      </c>
      <c r="BG745">
        <f>VLOOKUP(MIN(120,BH745),mortality!$B$4:$H$106,saving_model!BE745+2,FALSE)</f>
        <v>1.5039967766402906E-2</v>
      </c>
      <c r="BH745">
        <f t="shared" si="613"/>
        <v>80</v>
      </c>
      <c r="BI745" s="8">
        <f t="shared" si="636"/>
        <v>1.6821425527395739E-3</v>
      </c>
      <c r="BJ745" s="6">
        <f>VLOOKUP(saving_model!BD745,lapse!$B$4:$C$134,2,FALSE)</f>
        <v>0.02</v>
      </c>
      <c r="BL745">
        <f>discount_curve!K730</f>
        <v>0.42331836783501625</v>
      </c>
    </row>
    <row r="746" spans="1:64" x14ac:dyDescent="0.55000000000000004">
      <c r="A746">
        <f t="shared" si="637"/>
        <v>724</v>
      </c>
      <c r="B746" s="16">
        <f t="shared" ca="1" si="614"/>
        <v>0</v>
      </c>
      <c r="C746" s="16">
        <f t="shared" si="590"/>
        <v>0</v>
      </c>
      <c r="D746">
        <f t="shared" si="615"/>
        <v>0</v>
      </c>
      <c r="E746">
        <f t="shared" ca="1" si="616"/>
        <v>0</v>
      </c>
      <c r="F746" s="19">
        <f t="shared" si="617"/>
        <v>0</v>
      </c>
      <c r="G746">
        <f t="shared" si="591"/>
        <v>0</v>
      </c>
      <c r="H746">
        <f t="shared" si="592"/>
        <v>0</v>
      </c>
      <c r="I746" s="16">
        <f t="shared" si="618"/>
        <v>0</v>
      </c>
      <c r="J746" s="19">
        <f t="shared" si="619"/>
        <v>0</v>
      </c>
      <c r="K746" s="19"/>
      <c r="L746" s="16">
        <f t="shared" si="593"/>
        <v>0</v>
      </c>
      <c r="M746" s="16">
        <f t="shared" ca="1" si="594"/>
        <v>0</v>
      </c>
      <c r="N746" s="16">
        <f t="shared" si="595"/>
        <v>0</v>
      </c>
      <c r="O746" s="16">
        <f t="shared" si="588"/>
        <v>0</v>
      </c>
      <c r="P746" s="16">
        <f t="shared" si="589"/>
        <v>0</v>
      </c>
      <c r="Q746" s="16">
        <f t="shared" ca="1" si="596"/>
        <v>0</v>
      </c>
      <c r="R746">
        <f t="shared" si="597"/>
        <v>0</v>
      </c>
      <c r="S746" s="16">
        <f t="shared" si="598"/>
        <v>0</v>
      </c>
      <c r="T746" s="21">
        <f t="shared" si="599"/>
        <v>0</v>
      </c>
      <c r="U746" s="16">
        <f t="shared" ca="1" si="600"/>
        <v>0</v>
      </c>
      <c r="V746" s="21">
        <f t="shared" ca="1" si="601"/>
        <v>0</v>
      </c>
      <c r="W746" s="16"/>
      <c r="X746" s="16">
        <f t="shared" si="620"/>
        <v>0</v>
      </c>
      <c r="Y746" s="16">
        <f t="shared" si="587"/>
        <v>0</v>
      </c>
      <c r="Z746" s="19">
        <f t="shared" si="602"/>
        <v>0</v>
      </c>
      <c r="AA746" s="15">
        <f t="shared" si="621"/>
        <v>0</v>
      </c>
      <c r="AB746" s="15">
        <f t="shared" si="622"/>
        <v>0</v>
      </c>
      <c r="AC746" s="15">
        <f t="shared" si="623"/>
        <v>0</v>
      </c>
      <c r="AD746" s="15">
        <f t="shared" si="624"/>
        <v>0</v>
      </c>
      <c r="AE746" s="15">
        <f t="shared" si="625"/>
        <v>0</v>
      </c>
      <c r="AF746" s="19">
        <f t="shared" si="626"/>
        <v>0</v>
      </c>
      <c r="AG746" s="20">
        <f t="shared" si="627"/>
        <v>0</v>
      </c>
      <c r="AH746" s="20"/>
      <c r="AI746" s="16">
        <f t="shared" si="603"/>
        <v>0</v>
      </c>
      <c r="AJ746" s="16">
        <f t="shared" si="639"/>
        <v>0</v>
      </c>
      <c r="AK746" s="16">
        <f t="shared" si="628"/>
        <v>0</v>
      </c>
      <c r="AL746" s="16">
        <f t="shared" ca="1" si="629"/>
        <v>0</v>
      </c>
      <c r="AM746" s="17">
        <f ca="1">IF($F$13,OFFSET(product_specs!$I$5,MIN(10,saving_model!BD746),saving_model!$F$15),0)</f>
        <v>0</v>
      </c>
      <c r="AN746" s="16">
        <f t="shared" si="604"/>
        <v>0</v>
      </c>
      <c r="AO746" s="16">
        <f t="shared" si="638"/>
        <v>0</v>
      </c>
      <c r="AP746" s="16">
        <f t="shared" si="605"/>
        <v>0</v>
      </c>
      <c r="AQ746" s="16">
        <f t="shared" si="630"/>
        <v>0</v>
      </c>
      <c r="AR746" s="16">
        <f t="shared" si="631"/>
        <v>0</v>
      </c>
      <c r="AS746" s="15">
        <f t="shared" si="606"/>
        <v>0</v>
      </c>
      <c r="AT746" s="24">
        <f t="shared" si="607"/>
        <v>0</v>
      </c>
      <c r="AU746" s="15">
        <f t="shared" si="632"/>
        <v>0</v>
      </c>
      <c r="AV746" s="22">
        <f>return!Q730</f>
        <v>-1.3451216133274491E-3</v>
      </c>
      <c r="AW746" s="7">
        <f t="shared" si="608"/>
        <v>1.8227322801065988</v>
      </c>
      <c r="AX746" s="7"/>
      <c r="AY746">
        <f t="shared" si="633"/>
        <v>0</v>
      </c>
      <c r="AZ746">
        <f t="shared" si="609"/>
        <v>0</v>
      </c>
      <c r="BA746">
        <f t="shared" si="610"/>
        <v>0</v>
      </c>
      <c r="BB746">
        <f t="shared" si="634"/>
        <v>0</v>
      </c>
      <c r="BD746">
        <f t="shared" si="611"/>
        <v>60</v>
      </c>
      <c r="BE746">
        <f t="shared" si="612"/>
        <v>5</v>
      </c>
      <c r="BF746">
        <f t="shared" si="635"/>
        <v>1.2620541927376161E-3</v>
      </c>
      <c r="BG746">
        <f>VLOOKUP(MIN(120,BH746),mortality!$B$4:$H$106,saving_model!BE746+2,FALSE)</f>
        <v>1.5039967766402906E-2</v>
      </c>
      <c r="BH746">
        <f t="shared" si="613"/>
        <v>80</v>
      </c>
      <c r="BI746" s="8">
        <f t="shared" si="636"/>
        <v>1.6821425527395739E-3</v>
      </c>
      <c r="BJ746" s="6">
        <f>VLOOKUP(saving_model!BD746,lapse!$B$4:$C$134,2,FALSE)</f>
        <v>0.02</v>
      </c>
      <c r="BL746">
        <f>discount_curve!K731</f>
        <v>0.42281535091286443</v>
      </c>
    </row>
    <row r="747" spans="1:64" x14ac:dyDescent="0.55000000000000004">
      <c r="A747">
        <f t="shared" si="637"/>
        <v>725</v>
      </c>
      <c r="B747" s="16">
        <f t="shared" ca="1" si="614"/>
        <v>0</v>
      </c>
      <c r="C747" s="16">
        <f t="shared" si="590"/>
        <v>0</v>
      </c>
      <c r="D747">
        <f t="shared" si="615"/>
        <v>0</v>
      </c>
      <c r="E747">
        <f t="shared" ca="1" si="616"/>
        <v>0</v>
      </c>
      <c r="F747" s="19">
        <f t="shared" si="617"/>
        <v>0</v>
      </c>
      <c r="G747">
        <f t="shared" si="591"/>
        <v>0</v>
      </c>
      <c r="H747">
        <f t="shared" si="592"/>
        <v>0</v>
      </c>
      <c r="I747" s="16">
        <f t="shared" si="618"/>
        <v>0</v>
      </c>
      <c r="J747" s="19">
        <f t="shared" si="619"/>
        <v>0</v>
      </c>
      <c r="K747" s="19"/>
      <c r="L747" s="16">
        <f t="shared" si="593"/>
        <v>0</v>
      </c>
      <c r="M747" s="16">
        <f t="shared" ca="1" si="594"/>
        <v>0</v>
      </c>
      <c r="N747" s="16">
        <f t="shared" si="595"/>
        <v>0</v>
      </c>
      <c r="O747" s="16">
        <f t="shared" si="588"/>
        <v>0</v>
      </c>
      <c r="P747" s="16">
        <f t="shared" si="589"/>
        <v>0</v>
      </c>
      <c r="Q747" s="16">
        <f t="shared" ca="1" si="596"/>
        <v>0</v>
      </c>
      <c r="R747">
        <f t="shared" si="597"/>
        <v>0</v>
      </c>
      <c r="S747" s="16">
        <f t="shared" si="598"/>
        <v>0</v>
      </c>
      <c r="T747" s="21">
        <f t="shared" si="599"/>
        <v>0</v>
      </c>
      <c r="U747" s="16">
        <f t="shared" ca="1" si="600"/>
        <v>0</v>
      </c>
      <c r="V747" s="21">
        <f t="shared" ca="1" si="601"/>
        <v>0</v>
      </c>
      <c r="W747" s="16"/>
      <c r="X747" s="16">
        <f t="shared" si="620"/>
        <v>0</v>
      </c>
      <c r="Y747" s="16">
        <f t="shared" si="587"/>
        <v>0</v>
      </c>
      <c r="Z747" s="19">
        <f t="shared" si="602"/>
        <v>0</v>
      </c>
      <c r="AA747" s="15">
        <f t="shared" si="621"/>
        <v>0</v>
      </c>
      <c r="AB747" s="15">
        <f t="shared" si="622"/>
        <v>0</v>
      </c>
      <c r="AC747" s="15">
        <f t="shared" si="623"/>
        <v>0</v>
      </c>
      <c r="AD747" s="15">
        <f t="shared" si="624"/>
        <v>0</v>
      </c>
      <c r="AE747" s="15">
        <f t="shared" si="625"/>
        <v>0</v>
      </c>
      <c r="AF747" s="19">
        <f t="shared" si="626"/>
        <v>0</v>
      </c>
      <c r="AG747" s="20">
        <f t="shared" si="627"/>
        <v>0</v>
      </c>
      <c r="AH747" s="20"/>
      <c r="AI747" s="16">
        <f t="shared" si="603"/>
        <v>0</v>
      </c>
      <c r="AJ747" s="16">
        <f t="shared" si="639"/>
        <v>0</v>
      </c>
      <c r="AK747" s="16">
        <f t="shared" si="628"/>
        <v>0</v>
      </c>
      <c r="AL747" s="16">
        <f t="shared" ca="1" si="629"/>
        <v>0</v>
      </c>
      <c r="AM747" s="17">
        <f ca="1">IF($F$13,OFFSET(product_specs!$I$5,MIN(10,saving_model!BD747),saving_model!$F$15),0)</f>
        <v>0</v>
      </c>
      <c r="AN747" s="16">
        <f t="shared" si="604"/>
        <v>0</v>
      </c>
      <c r="AO747" s="16">
        <f t="shared" si="638"/>
        <v>0</v>
      </c>
      <c r="AP747" s="16">
        <f t="shared" si="605"/>
        <v>0</v>
      </c>
      <c r="AQ747" s="16">
        <f t="shared" si="630"/>
        <v>0</v>
      </c>
      <c r="AR747" s="16">
        <f t="shared" si="631"/>
        <v>0</v>
      </c>
      <c r="AS747" s="15">
        <f t="shared" si="606"/>
        <v>0</v>
      </c>
      <c r="AT747" s="24">
        <f t="shared" si="607"/>
        <v>0</v>
      </c>
      <c r="AU747" s="15">
        <f t="shared" si="632"/>
        <v>0</v>
      </c>
      <c r="AV747" s="22">
        <f>return!Q731</f>
        <v>2.0435321868848E-3</v>
      </c>
      <c r="AW747" s="7">
        <f t="shared" si="608"/>
        <v>1.8242443060051963</v>
      </c>
      <c r="AX747" s="7"/>
      <c r="AY747">
        <f t="shared" si="633"/>
        <v>0</v>
      </c>
      <c r="AZ747">
        <f t="shared" si="609"/>
        <v>0</v>
      </c>
      <c r="BA747">
        <f t="shared" si="610"/>
        <v>0</v>
      </c>
      <c r="BB747">
        <f t="shared" si="634"/>
        <v>0</v>
      </c>
      <c r="BD747">
        <f t="shared" si="611"/>
        <v>60</v>
      </c>
      <c r="BE747">
        <f t="shared" si="612"/>
        <v>5</v>
      </c>
      <c r="BF747">
        <f t="shared" si="635"/>
        <v>1.2620541927376161E-3</v>
      </c>
      <c r="BG747">
        <f>VLOOKUP(MIN(120,BH747),mortality!$B$4:$H$106,saving_model!BE747+2,FALSE)</f>
        <v>1.5039967766402906E-2</v>
      </c>
      <c r="BH747">
        <f t="shared" si="613"/>
        <v>80</v>
      </c>
      <c r="BI747" s="8">
        <f t="shared" si="636"/>
        <v>1.6821425527395739E-3</v>
      </c>
      <c r="BJ747" s="6">
        <f>VLOOKUP(saving_model!BD747,lapse!$B$4:$C$134,2,FALSE)</f>
        <v>0.02</v>
      </c>
      <c r="BL747">
        <f>discount_curve!K732</f>
        <v>0.42231293171111212</v>
      </c>
    </row>
    <row r="748" spans="1:64" x14ac:dyDescent="0.55000000000000004">
      <c r="A748">
        <f t="shared" si="637"/>
        <v>726</v>
      </c>
      <c r="B748" s="16">
        <f t="shared" ca="1" si="614"/>
        <v>0</v>
      </c>
      <c r="C748" s="16">
        <f t="shared" si="590"/>
        <v>0</v>
      </c>
      <c r="D748">
        <f t="shared" si="615"/>
        <v>0</v>
      </c>
      <c r="E748">
        <f t="shared" ca="1" si="616"/>
        <v>0</v>
      </c>
      <c r="F748" s="19">
        <f t="shared" si="617"/>
        <v>0</v>
      </c>
      <c r="G748">
        <f t="shared" si="591"/>
        <v>0</v>
      </c>
      <c r="H748">
        <f t="shared" si="592"/>
        <v>0</v>
      </c>
      <c r="I748" s="16">
        <f t="shared" si="618"/>
        <v>0</v>
      </c>
      <c r="J748" s="19">
        <f t="shared" si="619"/>
        <v>0</v>
      </c>
      <c r="K748" s="19"/>
      <c r="L748" s="16">
        <f t="shared" si="593"/>
        <v>0</v>
      </c>
      <c r="M748" s="16">
        <f t="shared" ca="1" si="594"/>
        <v>0</v>
      </c>
      <c r="N748" s="16">
        <f t="shared" si="595"/>
        <v>0</v>
      </c>
      <c r="O748" s="16">
        <f t="shared" si="588"/>
        <v>0</v>
      </c>
      <c r="P748" s="16">
        <f t="shared" si="589"/>
        <v>0</v>
      </c>
      <c r="Q748" s="16">
        <f t="shared" ca="1" si="596"/>
        <v>0</v>
      </c>
      <c r="R748">
        <f t="shared" si="597"/>
        <v>0</v>
      </c>
      <c r="S748" s="16">
        <f t="shared" si="598"/>
        <v>0</v>
      </c>
      <c r="T748" s="21">
        <f t="shared" si="599"/>
        <v>0</v>
      </c>
      <c r="U748" s="16">
        <f t="shared" ca="1" si="600"/>
        <v>0</v>
      </c>
      <c r="V748" s="21">
        <f t="shared" ca="1" si="601"/>
        <v>0</v>
      </c>
      <c r="W748" s="16"/>
      <c r="X748" s="16">
        <f t="shared" si="620"/>
        <v>0</v>
      </c>
      <c r="Y748" s="16">
        <f t="shared" si="587"/>
        <v>0</v>
      </c>
      <c r="Z748" s="19">
        <f t="shared" si="602"/>
        <v>0</v>
      </c>
      <c r="AA748" s="15">
        <f t="shared" si="621"/>
        <v>0</v>
      </c>
      <c r="AB748" s="15">
        <f t="shared" si="622"/>
        <v>0</v>
      </c>
      <c r="AC748" s="15">
        <f t="shared" si="623"/>
        <v>0</v>
      </c>
      <c r="AD748" s="15">
        <f t="shared" si="624"/>
        <v>0</v>
      </c>
      <c r="AE748" s="15">
        <f t="shared" si="625"/>
        <v>0</v>
      </c>
      <c r="AF748" s="19">
        <f t="shared" si="626"/>
        <v>0</v>
      </c>
      <c r="AG748" s="20">
        <f t="shared" si="627"/>
        <v>0</v>
      </c>
      <c r="AH748" s="20"/>
      <c r="AI748" s="16">
        <f t="shared" si="603"/>
        <v>0</v>
      </c>
      <c r="AJ748" s="16">
        <f t="shared" si="639"/>
        <v>0</v>
      </c>
      <c r="AK748" s="16">
        <f t="shared" si="628"/>
        <v>0</v>
      </c>
      <c r="AL748" s="16">
        <f t="shared" ca="1" si="629"/>
        <v>0</v>
      </c>
      <c r="AM748" s="17">
        <f ca="1">IF($F$13,OFFSET(product_specs!$I$5,MIN(10,saving_model!BD748),saving_model!$F$15),0)</f>
        <v>0</v>
      </c>
      <c r="AN748" s="16">
        <f t="shared" si="604"/>
        <v>0</v>
      </c>
      <c r="AO748" s="16">
        <f t="shared" si="638"/>
        <v>0</v>
      </c>
      <c r="AP748" s="16">
        <f t="shared" si="605"/>
        <v>0</v>
      </c>
      <c r="AQ748" s="16">
        <f t="shared" si="630"/>
        <v>0</v>
      </c>
      <c r="AR748" s="16">
        <f t="shared" si="631"/>
        <v>0</v>
      </c>
      <c r="AS748" s="15">
        <f t="shared" si="606"/>
        <v>0</v>
      </c>
      <c r="AT748" s="24">
        <f t="shared" si="607"/>
        <v>0</v>
      </c>
      <c r="AU748" s="15">
        <f t="shared" si="632"/>
        <v>0</v>
      </c>
      <c r="AV748" s="22">
        <f>return!Q732</f>
        <v>-4.6907670003235591E-3</v>
      </c>
      <c r="AW748" s="7">
        <f t="shared" si="608"/>
        <v>1.8257575861869066</v>
      </c>
      <c r="AX748" s="7"/>
      <c r="AY748">
        <f t="shared" si="633"/>
        <v>0</v>
      </c>
      <c r="AZ748">
        <f t="shared" si="609"/>
        <v>0</v>
      </c>
      <c r="BA748">
        <f t="shared" si="610"/>
        <v>0</v>
      </c>
      <c r="BB748">
        <f t="shared" si="634"/>
        <v>0</v>
      </c>
      <c r="BD748">
        <f t="shared" si="611"/>
        <v>60</v>
      </c>
      <c r="BE748">
        <f t="shared" si="612"/>
        <v>5</v>
      </c>
      <c r="BF748">
        <f t="shared" si="635"/>
        <v>1.2620541927376161E-3</v>
      </c>
      <c r="BG748">
        <f>VLOOKUP(MIN(120,BH748),mortality!$B$4:$H$106,saving_model!BE748+2,FALSE)</f>
        <v>1.5039967766402906E-2</v>
      </c>
      <c r="BH748">
        <f t="shared" si="613"/>
        <v>80</v>
      </c>
      <c r="BI748" s="8">
        <f t="shared" si="636"/>
        <v>1.6821425527395739E-3</v>
      </c>
      <c r="BJ748" s="6">
        <f>VLOOKUP(saving_model!BD748,lapse!$B$4:$C$134,2,FALSE)</f>
        <v>0.02</v>
      </c>
      <c r="BL748">
        <f>discount_curve!K733</f>
        <v>0.42181110951950562</v>
      </c>
    </row>
    <row r="749" spans="1:64" x14ac:dyDescent="0.55000000000000004">
      <c r="A749">
        <f t="shared" si="637"/>
        <v>727</v>
      </c>
      <c r="B749" s="16">
        <f t="shared" ca="1" si="614"/>
        <v>0</v>
      </c>
      <c r="C749" s="16">
        <f t="shared" si="590"/>
        <v>0</v>
      </c>
      <c r="D749">
        <f t="shared" si="615"/>
        <v>0</v>
      </c>
      <c r="E749">
        <f t="shared" ca="1" si="616"/>
        <v>0</v>
      </c>
      <c r="F749" s="19">
        <f t="shared" si="617"/>
        <v>0</v>
      </c>
      <c r="G749">
        <f t="shared" si="591"/>
        <v>0</v>
      </c>
      <c r="H749">
        <f t="shared" si="592"/>
        <v>0</v>
      </c>
      <c r="I749" s="16">
        <f t="shared" si="618"/>
        <v>0</v>
      </c>
      <c r="J749" s="19">
        <f t="shared" si="619"/>
        <v>0</v>
      </c>
      <c r="K749" s="19"/>
      <c r="L749" s="16">
        <f t="shared" si="593"/>
        <v>0</v>
      </c>
      <c r="M749" s="16">
        <f t="shared" ca="1" si="594"/>
        <v>0</v>
      </c>
      <c r="N749" s="16">
        <f t="shared" si="595"/>
        <v>0</v>
      </c>
      <c r="O749" s="16">
        <f t="shared" si="588"/>
        <v>0</v>
      </c>
      <c r="P749" s="16">
        <f t="shared" si="589"/>
        <v>0</v>
      </c>
      <c r="Q749" s="16">
        <f t="shared" ca="1" si="596"/>
        <v>0</v>
      </c>
      <c r="R749">
        <f t="shared" si="597"/>
        <v>0</v>
      </c>
      <c r="S749" s="16">
        <f t="shared" si="598"/>
        <v>0</v>
      </c>
      <c r="T749" s="21">
        <f t="shared" si="599"/>
        <v>0</v>
      </c>
      <c r="U749" s="16">
        <f t="shared" ca="1" si="600"/>
        <v>0</v>
      </c>
      <c r="V749" s="21">
        <f t="shared" ca="1" si="601"/>
        <v>0</v>
      </c>
      <c r="W749" s="16"/>
      <c r="X749" s="16">
        <f t="shared" si="620"/>
        <v>0</v>
      </c>
      <c r="Y749" s="16">
        <f t="shared" si="587"/>
        <v>0</v>
      </c>
      <c r="Z749" s="19">
        <f t="shared" si="602"/>
        <v>0</v>
      </c>
      <c r="AA749" s="15">
        <f t="shared" si="621"/>
        <v>0</v>
      </c>
      <c r="AB749" s="15">
        <f t="shared" si="622"/>
        <v>0</v>
      </c>
      <c r="AC749" s="15">
        <f t="shared" si="623"/>
        <v>0</v>
      </c>
      <c r="AD749" s="15">
        <f t="shared" si="624"/>
        <v>0</v>
      </c>
      <c r="AE749" s="15">
        <f t="shared" si="625"/>
        <v>0</v>
      </c>
      <c r="AF749" s="19">
        <f t="shared" si="626"/>
        <v>0</v>
      </c>
      <c r="AG749" s="20">
        <f t="shared" si="627"/>
        <v>0</v>
      </c>
      <c r="AH749" s="20"/>
      <c r="AI749" s="16">
        <f t="shared" si="603"/>
        <v>0</v>
      </c>
      <c r="AJ749" s="16">
        <f t="shared" si="639"/>
        <v>0</v>
      </c>
      <c r="AK749" s="16">
        <f t="shared" si="628"/>
        <v>0</v>
      </c>
      <c r="AL749" s="16">
        <f t="shared" ca="1" si="629"/>
        <v>0</v>
      </c>
      <c r="AM749" s="17">
        <f ca="1">IF($F$13,OFFSET(product_specs!$I$5,MIN(10,saving_model!BD749),saving_model!$F$15),0)</f>
        <v>0</v>
      </c>
      <c r="AN749" s="16">
        <f t="shared" si="604"/>
        <v>0</v>
      </c>
      <c r="AO749" s="16">
        <f t="shared" si="638"/>
        <v>0</v>
      </c>
      <c r="AP749" s="16">
        <f t="shared" si="605"/>
        <v>0</v>
      </c>
      <c r="AQ749" s="16">
        <f t="shared" si="630"/>
        <v>0</v>
      </c>
      <c r="AR749" s="16">
        <f t="shared" si="631"/>
        <v>0</v>
      </c>
      <c r="AS749" s="15">
        <f t="shared" si="606"/>
        <v>0</v>
      </c>
      <c r="AT749" s="24">
        <f t="shared" si="607"/>
        <v>0</v>
      </c>
      <c r="AU749" s="15">
        <f t="shared" si="632"/>
        <v>0</v>
      </c>
      <c r="AV749" s="22">
        <f>return!Q733</f>
        <v>-1.8600142365063577E-2</v>
      </c>
      <c r="AW749" s="7">
        <f t="shared" si="608"/>
        <v>1.8272721216922054</v>
      </c>
      <c r="AX749" s="7"/>
      <c r="AY749">
        <f t="shared" si="633"/>
        <v>0</v>
      </c>
      <c r="AZ749">
        <f t="shared" si="609"/>
        <v>0</v>
      </c>
      <c r="BA749">
        <f t="shared" si="610"/>
        <v>0</v>
      </c>
      <c r="BB749">
        <f t="shared" si="634"/>
        <v>0</v>
      </c>
      <c r="BD749">
        <f t="shared" si="611"/>
        <v>60</v>
      </c>
      <c r="BE749">
        <f t="shared" si="612"/>
        <v>5</v>
      </c>
      <c r="BF749">
        <f t="shared" si="635"/>
        <v>1.2620541927376161E-3</v>
      </c>
      <c r="BG749">
        <f>VLOOKUP(MIN(120,BH749),mortality!$B$4:$H$106,saving_model!BE749+2,FALSE)</f>
        <v>1.5039967766402906E-2</v>
      </c>
      <c r="BH749">
        <f t="shared" si="613"/>
        <v>80</v>
      </c>
      <c r="BI749" s="8">
        <f t="shared" si="636"/>
        <v>1.6821425527395739E-3</v>
      </c>
      <c r="BJ749" s="6">
        <f>VLOOKUP(saving_model!BD749,lapse!$B$4:$C$134,2,FALSE)</f>
        <v>0.02</v>
      </c>
      <c r="BL749">
        <f>discount_curve!K734</f>
        <v>0.42130988362863503</v>
      </c>
    </row>
    <row r="750" spans="1:64" x14ac:dyDescent="0.55000000000000004">
      <c r="A750">
        <f t="shared" si="637"/>
        <v>728</v>
      </c>
      <c r="B750" s="16">
        <f t="shared" ca="1" si="614"/>
        <v>0</v>
      </c>
      <c r="C750" s="16">
        <f t="shared" si="590"/>
        <v>0</v>
      </c>
      <c r="D750">
        <f t="shared" si="615"/>
        <v>0</v>
      </c>
      <c r="E750">
        <f t="shared" ca="1" si="616"/>
        <v>0</v>
      </c>
      <c r="F750" s="19">
        <f t="shared" si="617"/>
        <v>0</v>
      </c>
      <c r="G750">
        <f t="shared" si="591"/>
        <v>0</v>
      </c>
      <c r="H750">
        <f t="shared" si="592"/>
        <v>0</v>
      </c>
      <c r="I750" s="16">
        <f t="shared" si="618"/>
        <v>0</v>
      </c>
      <c r="J750" s="19">
        <f t="shared" si="619"/>
        <v>0</v>
      </c>
      <c r="K750" s="19"/>
      <c r="L750" s="16">
        <f t="shared" si="593"/>
        <v>0</v>
      </c>
      <c r="M750" s="16">
        <f t="shared" ca="1" si="594"/>
        <v>0</v>
      </c>
      <c r="N750" s="16">
        <f t="shared" si="595"/>
        <v>0</v>
      </c>
      <c r="O750" s="16">
        <f t="shared" si="588"/>
        <v>0</v>
      </c>
      <c r="P750" s="16">
        <f t="shared" si="589"/>
        <v>0</v>
      </c>
      <c r="Q750" s="16">
        <f t="shared" ca="1" si="596"/>
        <v>0</v>
      </c>
      <c r="R750">
        <f t="shared" si="597"/>
        <v>0</v>
      </c>
      <c r="S750" s="16">
        <f t="shared" si="598"/>
        <v>0</v>
      </c>
      <c r="T750" s="21">
        <f t="shared" si="599"/>
        <v>0</v>
      </c>
      <c r="U750" s="16">
        <f t="shared" ca="1" si="600"/>
        <v>0</v>
      </c>
      <c r="V750" s="21">
        <f t="shared" ca="1" si="601"/>
        <v>0</v>
      </c>
      <c r="W750" s="16"/>
      <c r="X750" s="16">
        <f t="shared" si="620"/>
        <v>0</v>
      </c>
      <c r="Y750" s="16">
        <f t="shared" si="587"/>
        <v>0</v>
      </c>
      <c r="Z750" s="19">
        <f t="shared" si="602"/>
        <v>0</v>
      </c>
      <c r="AA750" s="15">
        <f t="shared" si="621"/>
        <v>0</v>
      </c>
      <c r="AB750" s="15">
        <f t="shared" si="622"/>
        <v>0</v>
      </c>
      <c r="AC750" s="15">
        <f t="shared" si="623"/>
        <v>0</v>
      </c>
      <c r="AD750" s="15">
        <f t="shared" si="624"/>
        <v>0</v>
      </c>
      <c r="AE750" s="15">
        <f t="shared" si="625"/>
        <v>0</v>
      </c>
      <c r="AF750" s="19">
        <f t="shared" si="626"/>
        <v>0</v>
      </c>
      <c r="AG750" s="20">
        <f t="shared" si="627"/>
        <v>0</v>
      </c>
      <c r="AH750" s="20"/>
      <c r="AI750" s="16">
        <f t="shared" si="603"/>
        <v>0</v>
      </c>
      <c r="AJ750" s="16">
        <f t="shared" si="639"/>
        <v>0</v>
      </c>
      <c r="AK750" s="16">
        <f t="shared" si="628"/>
        <v>0</v>
      </c>
      <c r="AL750" s="16">
        <f t="shared" ca="1" si="629"/>
        <v>0</v>
      </c>
      <c r="AM750" s="17">
        <f ca="1">IF($F$13,OFFSET(product_specs!$I$5,MIN(10,saving_model!BD750),saving_model!$F$15),0)</f>
        <v>0</v>
      </c>
      <c r="AN750" s="16">
        <f t="shared" si="604"/>
        <v>0</v>
      </c>
      <c r="AO750" s="16">
        <f t="shared" si="638"/>
        <v>0</v>
      </c>
      <c r="AP750" s="16">
        <f t="shared" si="605"/>
        <v>0</v>
      </c>
      <c r="AQ750" s="16">
        <f t="shared" si="630"/>
        <v>0</v>
      </c>
      <c r="AR750" s="16">
        <f t="shared" si="631"/>
        <v>0</v>
      </c>
      <c r="AS750" s="15">
        <f t="shared" si="606"/>
        <v>0</v>
      </c>
      <c r="AT750" s="24">
        <f t="shared" si="607"/>
        <v>0</v>
      </c>
      <c r="AU750" s="15">
        <f t="shared" si="632"/>
        <v>0</v>
      </c>
      <c r="AV750" s="22">
        <f>return!Q734</f>
        <v>1.3608250800749566E-3</v>
      </c>
      <c r="AW750" s="7">
        <f t="shared" si="608"/>
        <v>1.8287879135624312</v>
      </c>
      <c r="AX750" s="7"/>
      <c r="AY750">
        <f t="shared" si="633"/>
        <v>0</v>
      </c>
      <c r="AZ750">
        <f t="shared" si="609"/>
        <v>0</v>
      </c>
      <c r="BA750">
        <f t="shared" si="610"/>
        <v>0</v>
      </c>
      <c r="BB750">
        <f t="shared" si="634"/>
        <v>0</v>
      </c>
      <c r="BD750">
        <f t="shared" si="611"/>
        <v>60</v>
      </c>
      <c r="BE750">
        <f t="shared" si="612"/>
        <v>5</v>
      </c>
      <c r="BF750">
        <f t="shared" si="635"/>
        <v>1.2620541927376161E-3</v>
      </c>
      <c r="BG750">
        <f>VLOOKUP(MIN(120,BH750),mortality!$B$4:$H$106,saving_model!BE750+2,FALSE)</f>
        <v>1.5039967766402906E-2</v>
      </c>
      <c r="BH750">
        <f t="shared" si="613"/>
        <v>80</v>
      </c>
      <c r="BI750" s="8">
        <f t="shared" si="636"/>
        <v>1.6821425527395739E-3</v>
      </c>
      <c r="BJ750" s="6">
        <f>VLOOKUP(saving_model!BD750,lapse!$B$4:$C$134,2,FALSE)</f>
        <v>0.02</v>
      </c>
      <c r="BL750">
        <f>discount_curve!K735</f>
        <v>0.42080925332993374</v>
      </c>
    </row>
    <row r="751" spans="1:64" x14ac:dyDescent="0.55000000000000004">
      <c r="A751">
        <f t="shared" si="637"/>
        <v>729</v>
      </c>
      <c r="B751" s="16">
        <f t="shared" ca="1" si="614"/>
        <v>0</v>
      </c>
      <c r="C751" s="16">
        <f t="shared" si="590"/>
        <v>0</v>
      </c>
      <c r="D751">
        <f t="shared" si="615"/>
        <v>0</v>
      </c>
      <c r="E751">
        <f t="shared" ca="1" si="616"/>
        <v>0</v>
      </c>
      <c r="F751" s="19">
        <f t="shared" si="617"/>
        <v>0</v>
      </c>
      <c r="G751">
        <f t="shared" si="591"/>
        <v>0</v>
      </c>
      <c r="H751">
        <f t="shared" si="592"/>
        <v>0</v>
      </c>
      <c r="I751" s="16">
        <f t="shared" si="618"/>
        <v>0</v>
      </c>
      <c r="J751" s="19">
        <f t="shared" si="619"/>
        <v>0</v>
      </c>
      <c r="K751" s="19"/>
      <c r="L751" s="16">
        <f t="shared" si="593"/>
        <v>0</v>
      </c>
      <c r="M751" s="16">
        <f t="shared" ca="1" si="594"/>
        <v>0</v>
      </c>
      <c r="N751" s="16">
        <f t="shared" si="595"/>
        <v>0</v>
      </c>
      <c r="O751" s="16">
        <f t="shared" si="588"/>
        <v>0</v>
      </c>
      <c r="P751" s="16">
        <f t="shared" si="589"/>
        <v>0</v>
      </c>
      <c r="Q751" s="16">
        <f t="shared" ca="1" si="596"/>
        <v>0</v>
      </c>
      <c r="R751">
        <f t="shared" si="597"/>
        <v>0</v>
      </c>
      <c r="S751" s="16">
        <f t="shared" si="598"/>
        <v>0</v>
      </c>
      <c r="T751" s="21">
        <f t="shared" si="599"/>
        <v>0</v>
      </c>
      <c r="U751" s="16">
        <f t="shared" ca="1" si="600"/>
        <v>0</v>
      </c>
      <c r="V751" s="21">
        <f t="shared" ca="1" si="601"/>
        <v>0</v>
      </c>
      <c r="W751" s="16"/>
      <c r="X751" s="16">
        <f t="shared" si="620"/>
        <v>0</v>
      </c>
      <c r="Y751" s="16">
        <f t="shared" si="587"/>
        <v>0</v>
      </c>
      <c r="Z751" s="19">
        <f t="shared" si="602"/>
        <v>0</v>
      </c>
      <c r="AA751" s="15">
        <f t="shared" si="621"/>
        <v>0</v>
      </c>
      <c r="AB751" s="15">
        <f t="shared" si="622"/>
        <v>0</v>
      </c>
      <c r="AC751" s="15">
        <f t="shared" si="623"/>
        <v>0</v>
      </c>
      <c r="AD751" s="15">
        <f t="shared" si="624"/>
        <v>0</v>
      </c>
      <c r="AE751" s="15">
        <f t="shared" si="625"/>
        <v>0</v>
      </c>
      <c r="AF751" s="19">
        <f t="shared" si="626"/>
        <v>0</v>
      </c>
      <c r="AG751" s="20">
        <f t="shared" si="627"/>
        <v>0</v>
      </c>
      <c r="AH751" s="20"/>
      <c r="AI751" s="16">
        <f t="shared" si="603"/>
        <v>0</v>
      </c>
      <c r="AJ751" s="16">
        <f t="shared" si="639"/>
        <v>0</v>
      </c>
      <c r="AK751" s="16">
        <f t="shared" si="628"/>
        <v>0</v>
      </c>
      <c r="AL751" s="16">
        <f t="shared" ca="1" si="629"/>
        <v>0</v>
      </c>
      <c r="AM751" s="17">
        <f ca="1">IF($F$13,OFFSET(product_specs!$I$5,MIN(10,saving_model!BD751),saving_model!$F$15),0)</f>
        <v>0</v>
      </c>
      <c r="AN751" s="16">
        <f t="shared" si="604"/>
        <v>0</v>
      </c>
      <c r="AO751" s="16">
        <f t="shared" si="638"/>
        <v>0</v>
      </c>
      <c r="AP751" s="16">
        <f t="shared" si="605"/>
        <v>0</v>
      </c>
      <c r="AQ751" s="16">
        <f t="shared" si="630"/>
        <v>0</v>
      </c>
      <c r="AR751" s="16">
        <f t="shared" si="631"/>
        <v>0</v>
      </c>
      <c r="AS751" s="15">
        <f t="shared" si="606"/>
        <v>0</v>
      </c>
      <c r="AT751" s="24">
        <f t="shared" si="607"/>
        <v>0</v>
      </c>
      <c r="AU751" s="15">
        <f t="shared" si="632"/>
        <v>0</v>
      </c>
      <c r="AV751" s="22">
        <f>return!Q735</f>
        <v>7.9381969591638679E-3</v>
      </c>
      <c r="AW751" s="7">
        <f t="shared" si="608"/>
        <v>1.8303049628397869</v>
      </c>
      <c r="AX751" s="7"/>
      <c r="AY751">
        <f t="shared" si="633"/>
        <v>0</v>
      </c>
      <c r="AZ751">
        <f t="shared" si="609"/>
        <v>0</v>
      </c>
      <c r="BA751">
        <f t="shared" si="610"/>
        <v>0</v>
      </c>
      <c r="BB751">
        <f t="shared" si="634"/>
        <v>0</v>
      </c>
      <c r="BD751">
        <f t="shared" si="611"/>
        <v>60</v>
      </c>
      <c r="BE751">
        <f t="shared" si="612"/>
        <v>5</v>
      </c>
      <c r="BF751">
        <f t="shared" si="635"/>
        <v>1.2620541927376161E-3</v>
      </c>
      <c r="BG751">
        <f>VLOOKUP(MIN(120,BH751),mortality!$B$4:$H$106,saving_model!BE751+2,FALSE)</f>
        <v>1.5039967766402906E-2</v>
      </c>
      <c r="BH751">
        <f t="shared" si="613"/>
        <v>80</v>
      </c>
      <c r="BI751" s="8">
        <f t="shared" si="636"/>
        <v>1.6821425527395739E-3</v>
      </c>
      <c r="BJ751" s="6">
        <f>VLOOKUP(saving_model!BD751,lapse!$B$4:$C$134,2,FALSE)</f>
        <v>0.02</v>
      </c>
      <c r="BL751">
        <f>discount_curve!K736</f>
        <v>0.42030921791567655</v>
      </c>
    </row>
    <row r="752" spans="1:64" x14ac:dyDescent="0.55000000000000004">
      <c r="A752">
        <f t="shared" si="637"/>
        <v>730</v>
      </c>
      <c r="B752" s="16">
        <f t="shared" ca="1" si="614"/>
        <v>0</v>
      </c>
      <c r="C752" s="16">
        <f t="shared" si="590"/>
        <v>0</v>
      </c>
      <c r="D752">
        <f t="shared" si="615"/>
        <v>0</v>
      </c>
      <c r="E752">
        <f t="shared" ca="1" si="616"/>
        <v>0</v>
      </c>
      <c r="F752" s="19">
        <f t="shared" si="617"/>
        <v>0</v>
      </c>
      <c r="G752">
        <f t="shared" si="591"/>
        <v>0</v>
      </c>
      <c r="H752">
        <f t="shared" si="592"/>
        <v>0</v>
      </c>
      <c r="I752" s="16">
        <f t="shared" si="618"/>
        <v>0</v>
      </c>
      <c r="J752" s="19">
        <f t="shared" si="619"/>
        <v>0</v>
      </c>
      <c r="K752" s="19"/>
      <c r="L752" s="16">
        <f t="shared" si="593"/>
        <v>0</v>
      </c>
      <c r="M752" s="16">
        <f t="shared" ca="1" si="594"/>
        <v>0</v>
      </c>
      <c r="N752" s="16">
        <f t="shared" si="595"/>
        <v>0</v>
      </c>
      <c r="O752" s="16">
        <f t="shared" si="588"/>
        <v>0</v>
      </c>
      <c r="P752" s="16">
        <f t="shared" si="589"/>
        <v>0</v>
      </c>
      <c r="Q752" s="16">
        <f t="shared" ca="1" si="596"/>
        <v>0</v>
      </c>
      <c r="R752">
        <f t="shared" si="597"/>
        <v>0</v>
      </c>
      <c r="S752" s="16">
        <f t="shared" si="598"/>
        <v>0</v>
      </c>
      <c r="T752" s="21">
        <f t="shared" si="599"/>
        <v>0</v>
      </c>
      <c r="U752" s="16">
        <f t="shared" ca="1" si="600"/>
        <v>0</v>
      </c>
      <c r="V752" s="21">
        <f t="shared" ca="1" si="601"/>
        <v>0</v>
      </c>
      <c r="W752" s="16"/>
      <c r="X752" s="16">
        <f t="shared" si="620"/>
        <v>0</v>
      </c>
      <c r="Y752" s="16">
        <f t="shared" si="587"/>
        <v>0</v>
      </c>
      <c r="Z752" s="19">
        <f t="shared" si="602"/>
        <v>0</v>
      </c>
      <c r="AA752" s="15">
        <f t="shared" si="621"/>
        <v>0</v>
      </c>
      <c r="AB752" s="15">
        <f t="shared" si="622"/>
        <v>0</v>
      </c>
      <c r="AC752" s="15">
        <f t="shared" si="623"/>
        <v>0</v>
      </c>
      <c r="AD752" s="15">
        <f t="shared" si="624"/>
        <v>0</v>
      </c>
      <c r="AE752" s="15">
        <f t="shared" si="625"/>
        <v>0</v>
      </c>
      <c r="AF752" s="19">
        <f t="shared" si="626"/>
        <v>0</v>
      </c>
      <c r="AG752" s="20">
        <f t="shared" si="627"/>
        <v>0</v>
      </c>
      <c r="AH752" s="20"/>
      <c r="AI752" s="16">
        <f t="shared" si="603"/>
        <v>0</v>
      </c>
      <c r="AJ752" s="16">
        <f t="shared" si="639"/>
        <v>0</v>
      </c>
      <c r="AK752" s="16">
        <f t="shared" si="628"/>
        <v>0</v>
      </c>
      <c r="AL752" s="16">
        <f t="shared" ca="1" si="629"/>
        <v>0</v>
      </c>
      <c r="AM752" s="17">
        <f ca="1">IF($F$13,OFFSET(product_specs!$I$5,MIN(10,saving_model!BD752),saving_model!$F$15),0)</f>
        <v>0</v>
      </c>
      <c r="AN752" s="16">
        <f t="shared" si="604"/>
        <v>0</v>
      </c>
      <c r="AO752" s="16">
        <f t="shared" si="638"/>
        <v>0</v>
      </c>
      <c r="AP752" s="16">
        <f t="shared" si="605"/>
        <v>0</v>
      </c>
      <c r="AQ752" s="16">
        <f t="shared" si="630"/>
        <v>0</v>
      </c>
      <c r="AR752" s="16">
        <f t="shared" si="631"/>
        <v>0</v>
      </c>
      <c r="AS752" s="15">
        <f t="shared" si="606"/>
        <v>0</v>
      </c>
      <c r="AT752" s="24">
        <f t="shared" si="607"/>
        <v>0</v>
      </c>
      <c r="AU752" s="15">
        <f t="shared" si="632"/>
        <v>0</v>
      </c>
      <c r="AV752" s="22">
        <f>return!Q736</f>
        <v>1.2409438309095577E-3</v>
      </c>
      <c r="AW752" s="7">
        <f t="shared" si="608"/>
        <v>1.8318232705673394</v>
      </c>
      <c r="AX752" s="7"/>
      <c r="AY752">
        <f t="shared" si="633"/>
        <v>0</v>
      </c>
      <c r="AZ752">
        <f t="shared" si="609"/>
        <v>0</v>
      </c>
      <c r="BA752">
        <f t="shared" si="610"/>
        <v>0</v>
      </c>
      <c r="BB752">
        <f t="shared" si="634"/>
        <v>0</v>
      </c>
      <c r="BD752">
        <f t="shared" si="611"/>
        <v>60</v>
      </c>
      <c r="BE752">
        <f t="shared" si="612"/>
        <v>5</v>
      </c>
      <c r="BF752">
        <f t="shared" si="635"/>
        <v>1.2620541927376161E-3</v>
      </c>
      <c r="BG752">
        <f>VLOOKUP(MIN(120,BH752),mortality!$B$4:$H$106,saving_model!BE752+2,FALSE)</f>
        <v>1.5039967766402906E-2</v>
      </c>
      <c r="BH752">
        <f t="shared" si="613"/>
        <v>80</v>
      </c>
      <c r="BI752" s="8">
        <f t="shared" si="636"/>
        <v>1.6821425527395739E-3</v>
      </c>
      <c r="BJ752" s="6">
        <f>VLOOKUP(saving_model!BD752,lapse!$B$4:$C$134,2,FALSE)</f>
        <v>0.02</v>
      </c>
      <c r="BL752">
        <f>discount_curve!K737</f>
        <v>0.41980977667897967</v>
      </c>
    </row>
    <row r="753" spans="1:64" x14ac:dyDescent="0.55000000000000004">
      <c r="A753">
        <f t="shared" si="637"/>
        <v>731</v>
      </c>
      <c r="B753" s="16">
        <f t="shared" ca="1" si="614"/>
        <v>0</v>
      </c>
      <c r="C753" s="16">
        <f t="shared" si="590"/>
        <v>0</v>
      </c>
      <c r="D753">
        <f t="shared" si="615"/>
        <v>0</v>
      </c>
      <c r="E753">
        <f t="shared" ca="1" si="616"/>
        <v>0</v>
      </c>
      <c r="F753" s="19">
        <f t="shared" si="617"/>
        <v>0</v>
      </c>
      <c r="G753">
        <f t="shared" si="591"/>
        <v>0</v>
      </c>
      <c r="H753">
        <f t="shared" si="592"/>
        <v>0</v>
      </c>
      <c r="I753" s="16">
        <f t="shared" si="618"/>
        <v>0</v>
      </c>
      <c r="J753" s="19">
        <f t="shared" si="619"/>
        <v>0</v>
      </c>
      <c r="K753" s="19"/>
      <c r="L753" s="16">
        <f t="shared" si="593"/>
        <v>0</v>
      </c>
      <c r="M753" s="16">
        <f t="shared" ca="1" si="594"/>
        <v>0</v>
      </c>
      <c r="N753" s="16">
        <f t="shared" si="595"/>
        <v>0</v>
      </c>
      <c r="O753" s="16">
        <f t="shared" si="588"/>
        <v>0</v>
      </c>
      <c r="P753" s="16">
        <f t="shared" si="589"/>
        <v>0</v>
      </c>
      <c r="Q753" s="16">
        <f t="shared" ca="1" si="596"/>
        <v>0</v>
      </c>
      <c r="R753">
        <f t="shared" si="597"/>
        <v>0</v>
      </c>
      <c r="S753" s="16">
        <f t="shared" si="598"/>
        <v>0</v>
      </c>
      <c r="T753" s="21">
        <f t="shared" si="599"/>
        <v>0</v>
      </c>
      <c r="U753" s="16">
        <f t="shared" ca="1" si="600"/>
        <v>0</v>
      </c>
      <c r="V753" s="21">
        <f t="shared" ca="1" si="601"/>
        <v>0</v>
      </c>
      <c r="W753" s="16"/>
      <c r="X753" s="16">
        <f t="shared" si="620"/>
        <v>0</v>
      </c>
      <c r="Y753" s="16">
        <f t="shared" si="587"/>
        <v>0</v>
      </c>
      <c r="Z753" s="19">
        <f t="shared" si="602"/>
        <v>0</v>
      </c>
      <c r="AA753" s="15">
        <f t="shared" si="621"/>
        <v>0</v>
      </c>
      <c r="AB753" s="15">
        <f t="shared" si="622"/>
        <v>0</v>
      </c>
      <c r="AC753" s="15">
        <f t="shared" si="623"/>
        <v>0</v>
      </c>
      <c r="AD753" s="15">
        <f t="shared" si="624"/>
        <v>0</v>
      </c>
      <c r="AE753" s="15">
        <f t="shared" si="625"/>
        <v>0</v>
      </c>
      <c r="AF753" s="19">
        <f t="shared" si="626"/>
        <v>0</v>
      </c>
      <c r="AG753" s="20">
        <f t="shared" si="627"/>
        <v>0</v>
      </c>
      <c r="AH753" s="20"/>
      <c r="AI753" s="16">
        <f t="shared" si="603"/>
        <v>0</v>
      </c>
      <c r="AJ753" s="16">
        <f t="shared" si="639"/>
        <v>0</v>
      </c>
      <c r="AK753" s="16">
        <f t="shared" si="628"/>
        <v>0</v>
      </c>
      <c r="AL753" s="16">
        <f t="shared" ca="1" si="629"/>
        <v>0</v>
      </c>
      <c r="AM753" s="17">
        <f ca="1">IF($F$13,OFFSET(product_specs!$I$5,MIN(10,saving_model!BD753),saving_model!$F$15),0)</f>
        <v>0</v>
      </c>
      <c r="AN753" s="16">
        <f t="shared" si="604"/>
        <v>0</v>
      </c>
      <c r="AO753" s="16">
        <f t="shared" si="638"/>
        <v>0</v>
      </c>
      <c r="AP753" s="16">
        <f t="shared" si="605"/>
        <v>0</v>
      </c>
      <c r="AQ753" s="16">
        <f t="shared" si="630"/>
        <v>0</v>
      </c>
      <c r="AR753" s="16">
        <f t="shared" si="631"/>
        <v>0</v>
      </c>
      <c r="AS753" s="15">
        <f t="shared" si="606"/>
        <v>0</v>
      </c>
      <c r="AT753" s="24">
        <f t="shared" si="607"/>
        <v>0</v>
      </c>
      <c r="AU753" s="15">
        <f t="shared" si="632"/>
        <v>0</v>
      </c>
      <c r="AV753" s="22">
        <f>return!Q737</f>
        <v>1.7273375190789197E-2</v>
      </c>
      <c r="AW753" s="7">
        <f t="shared" si="608"/>
        <v>1.8333428377890213</v>
      </c>
      <c r="AX753" s="7"/>
      <c r="AY753">
        <f t="shared" si="633"/>
        <v>0</v>
      </c>
      <c r="AZ753">
        <f t="shared" si="609"/>
        <v>0</v>
      </c>
      <c r="BA753">
        <f t="shared" si="610"/>
        <v>0</v>
      </c>
      <c r="BB753">
        <f t="shared" si="634"/>
        <v>0</v>
      </c>
      <c r="BD753">
        <f t="shared" si="611"/>
        <v>60</v>
      </c>
      <c r="BE753">
        <f t="shared" si="612"/>
        <v>5</v>
      </c>
      <c r="BF753">
        <f t="shared" si="635"/>
        <v>1.2620541927376161E-3</v>
      </c>
      <c r="BG753">
        <f>VLOOKUP(MIN(120,BH753),mortality!$B$4:$H$106,saving_model!BE753+2,FALSE)</f>
        <v>1.5039967766402906E-2</v>
      </c>
      <c r="BH753">
        <f t="shared" si="613"/>
        <v>80</v>
      </c>
      <c r="BI753" s="8">
        <f t="shared" si="636"/>
        <v>1.6821425527395739E-3</v>
      </c>
      <c r="BJ753" s="6">
        <f>VLOOKUP(saving_model!BD753,lapse!$B$4:$C$134,2,FALSE)</f>
        <v>0.02</v>
      </c>
      <c r="BL753">
        <f>discount_curve!K738</f>
        <v>0.41931092891379917</v>
      </c>
    </row>
    <row r="754" spans="1:64" x14ac:dyDescent="0.55000000000000004">
      <c r="A754">
        <f t="shared" si="637"/>
        <v>732</v>
      </c>
      <c r="B754" s="16">
        <f t="shared" ca="1" si="614"/>
        <v>0</v>
      </c>
      <c r="C754" s="16">
        <f t="shared" si="590"/>
        <v>0</v>
      </c>
      <c r="D754">
        <f t="shared" si="615"/>
        <v>0</v>
      </c>
      <c r="E754">
        <f t="shared" ca="1" si="616"/>
        <v>0</v>
      </c>
      <c r="F754" s="19">
        <f t="shared" si="617"/>
        <v>0</v>
      </c>
      <c r="G754">
        <f t="shared" si="591"/>
        <v>0</v>
      </c>
      <c r="H754">
        <f t="shared" si="592"/>
        <v>0</v>
      </c>
      <c r="I754" s="16">
        <f t="shared" si="618"/>
        <v>0</v>
      </c>
      <c r="J754" s="19">
        <f t="shared" si="619"/>
        <v>0</v>
      </c>
      <c r="K754" s="19"/>
      <c r="L754" s="16">
        <f t="shared" si="593"/>
        <v>0</v>
      </c>
      <c r="M754" s="16">
        <f t="shared" ca="1" si="594"/>
        <v>0</v>
      </c>
      <c r="N754" s="16">
        <f t="shared" si="595"/>
        <v>0</v>
      </c>
      <c r="O754" s="16">
        <f t="shared" si="588"/>
        <v>0</v>
      </c>
      <c r="P754" s="16">
        <f t="shared" si="589"/>
        <v>0</v>
      </c>
      <c r="Q754" s="16">
        <f t="shared" ca="1" si="596"/>
        <v>0</v>
      </c>
      <c r="R754">
        <f t="shared" si="597"/>
        <v>0</v>
      </c>
      <c r="S754" s="16">
        <f t="shared" si="598"/>
        <v>0</v>
      </c>
      <c r="T754" s="21">
        <f t="shared" si="599"/>
        <v>0</v>
      </c>
      <c r="U754" s="16">
        <f t="shared" ca="1" si="600"/>
        <v>0</v>
      </c>
      <c r="V754" s="21">
        <f t="shared" ca="1" si="601"/>
        <v>0</v>
      </c>
      <c r="W754" s="16"/>
      <c r="X754" s="16">
        <f t="shared" si="620"/>
        <v>0</v>
      </c>
      <c r="Y754" s="16">
        <f t="shared" si="587"/>
        <v>0</v>
      </c>
      <c r="Z754" s="19">
        <f t="shared" si="602"/>
        <v>0</v>
      </c>
      <c r="AA754" s="15">
        <f t="shared" si="621"/>
        <v>0</v>
      </c>
      <c r="AB754" s="15">
        <f t="shared" si="622"/>
        <v>0</v>
      </c>
      <c r="AC754" s="15">
        <f t="shared" si="623"/>
        <v>0</v>
      </c>
      <c r="AD754" s="15">
        <f t="shared" si="624"/>
        <v>0</v>
      </c>
      <c r="AE754" s="15">
        <f t="shared" si="625"/>
        <v>0</v>
      </c>
      <c r="AF754" s="19">
        <f t="shared" si="626"/>
        <v>0</v>
      </c>
      <c r="AG754" s="20">
        <f t="shared" si="627"/>
        <v>0</v>
      </c>
      <c r="AH754" s="20"/>
      <c r="AI754" s="16">
        <f t="shared" si="603"/>
        <v>0</v>
      </c>
      <c r="AJ754" s="16">
        <f t="shared" si="639"/>
        <v>0</v>
      </c>
      <c r="AK754" s="16">
        <f t="shared" si="628"/>
        <v>0</v>
      </c>
      <c r="AL754" s="16">
        <f t="shared" ca="1" si="629"/>
        <v>0</v>
      </c>
      <c r="AM754" s="17">
        <f ca="1">IF($F$13,OFFSET(product_specs!$I$5,MIN(10,saving_model!BD754),saving_model!$F$15),0)</f>
        <v>0</v>
      </c>
      <c r="AN754" s="16">
        <f t="shared" si="604"/>
        <v>0</v>
      </c>
      <c r="AO754" s="16">
        <f t="shared" si="638"/>
        <v>0</v>
      </c>
      <c r="AP754" s="16">
        <f t="shared" si="605"/>
        <v>0</v>
      </c>
      <c r="AQ754" s="16">
        <f t="shared" si="630"/>
        <v>0</v>
      </c>
      <c r="AR754" s="16">
        <f t="shared" si="631"/>
        <v>0</v>
      </c>
      <c r="AS754" s="15">
        <f t="shared" si="606"/>
        <v>0</v>
      </c>
      <c r="AT754" s="24">
        <f t="shared" si="607"/>
        <v>0</v>
      </c>
      <c r="AU754" s="15">
        <f t="shared" si="632"/>
        <v>0</v>
      </c>
      <c r="AV754" s="22">
        <f>return!Q738</f>
        <v>-1.8647366011519839E-2</v>
      </c>
      <c r="AW754" s="7">
        <f t="shared" si="608"/>
        <v>1.8348636655496309</v>
      </c>
      <c r="AX754" s="7"/>
      <c r="AY754">
        <f t="shared" si="633"/>
        <v>0</v>
      </c>
      <c r="AZ754">
        <f t="shared" si="609"/>
        <v>0</v>
      </c>
      <c r="BA754">
        <f t="shared" si="610"/>
        <v>0</v>
      </c>
      <c r="BB754">
        <f t="shared" si="634"/>
        <v>0</v>
      </c>
      <c r="BD754">
        <f t="shared" si="611"/>
        <v>61</v>
      </c>
      <c r="BE754">
        <f t="shared" si="612"/>
        <v>5</v>
      </c>
      <c r="BF754">
        <f t="shared" si="635"/>
        <v>1.40497271440998E-3</v>
      </c>
      <c r="BG754">
        <f>VLOOKUP(MIN(120,BH754),mortality!$B$4:$H$106,saving_model!BE754+2,FALSE)</f>
        <v>1.6730000194410167E-2</v>
      </c>
      <c r="BH754">
        <f t="shared" si="613"/>
        <v>81</v>
      </c>
      <c r="BI754" s="8">
        <f t="shared" si="636"/>
        <v>1.6821425527395739E-3</v>
      </c>
      <c r="BJ754" s="6">
        <f>VLOOKUP(saving_model!BD754,lapse!$B$4:$C$134,2,FALSE)</f>
        <v>0.02</v>
      </c>
      <c r="BL754">
        <f>discount_curve!K739</f>
        <v>0.40984485123032827</v>
      </c>
    </row>
    <row r="755" spans="1:64" x14ac:dyDescent="0.55000000000000004">
      <c r="A755">
        <f t="shared" si="637"/>
        <v>733</v>
      </c>
      <c r="B755" s="16">
        <f t="shared" ca="1" si="614"/>
        <v>0</v>
      </c>
      <c r="C755" s="16">
        <f t="shared" si="590"/>
        <v>0</v>
      </c>
      <c r="D755">
        <f t="shared" si="615"/>
        <v>0</v>
      </c>
      <c r="E755">
        <f t="shared" ca="1" si="616"/>
        <v>0</v>
      </c>
      <c r="F755" s="19">
        <f t="shared" si="617"/>
        <v>0</v>
      </c>
      <c r="G755">
        <f t="shared" si="591"/>
        <v>0</v>
      </c>
      <c r="H755">
        <f t="shared" si="592"/>
        <v>0</v>
      </c>
      <c r="I755" s="16">
        <f t="shared" si="618"/>
        <v>0</v>
      </c>
      <c r="J755" s="19">
        <f t="shared" si="619"/>
        <v>0</v>
      </c>
      <c r="K755" s="19"/>
      <c r="L755" s="16">
        <f t="shared" si="593"/>
        <v>0</v>
      </c>
      <c r="M755" s="16">
        <f t="shared" ca="1" si="594"/>
        <v>0</v>
      </c>
      <c r="N755" s="16">
        <f t="shared" si="595"/>
        <v>0</v>
      </c>
      <c r="O755" s="16">
        <f t="shared" si="588"/>
        <v>0</v>
      </c>
      <c r="P755" s="16">
        <f t="shared" si="589"/>
        <v>0</v>
      </c>
      <c r="Q755" s="16">
        <f t="shared" ca="1" si="596"/>
        <v>0</v>
      </c>
      <c r="R755">
        <f t="shared" si="597"/>
        <v>0</v>
      </c>
      <c r="S755" s="16">
        <f t="shared" si="598"/>
        <v>0</v>
      </c>
      <c r="T755" s="21">
        <f t="shared" ref="T755:T776" si="640">R755-S755</f>
        <v>0</v>
      </c>
      <c r="U755" s="16">
        <f t="shared" ca="1" si="600"/>
        <v>0</v>
      </c>
      <c r="V755" s="21">
        <f t="shared" ca="1" si="601"/>
        <v>0</v>
      </c>
      <c r="W755" s="16"/>
      <c r="X755" s="16">
        <f t="shared" si="620"/>
        <v>0</v>
      </c>
      <c r="Y755" s="16">
        <f t="shared" si="587"/>
        <v>0</v>
      </c>
      <c r="Z755" s="19">
        <f t="shared" si="602"/>
        <v>0</v>
      </c>
      <c r="AA755" s="15">
        <f t="shared" si="621"/>
        <v>0</v>
      </c>
      <c r="AB755" s="15">
        <f t="shared" si="622"/>
        <v>0</v>
      </c>
      <c r="AC755" s="15">
        <f t="shared" si="623"/>
        <v>0</v>
      </c>
      <c r="AD755" s="15">
        <f t="shared" si="624"/>
        <v>0</v>
      </c>
      <c r="AE755" s="15">
        <f t="shared" si="625"/>
        <v>0</v>
      </c>
      <c r="AF755" s="19">
        <f t="shared" si="626"/>
        <v>0</v>
      </c>
      <c r="AG755" s="20">
        <f t="shared" si="627"/>
        <v>0</v>
      </c>
      <c r="AH755" s="20"/>
      <c r="AI755" s="16">
        <f t="shared" si="603"/>
        <v>0</v>
      </c>
      <c r="AJ755" s="16">
        <f t="shared" si="639"/>
        <v>0</v>
      </c>
      <c r="AK755" s="16">
        <f t="shared" si="628"/>
        <v>0</v>
      </c>
      <c r="AL755" s="16">
        <f t="shared" ca="1" si="629"/>
        <v>0</v>
      </c>
      <c r="AM755" s="17">
        <f ca="1">IF($F$13,OFFSET(product_specs!$I$5,MIN(10,saving_model!BD755),saving_model!$F$15),0)</f>
        <v>0</v>
      </c>
      <c r="AN755" s="16">
        <f t="shared" si="604"/>
        <v>0</v>
      </c>
      <c r="AO755" s="16">
        <f t="shared" si="638"/>
        <v>0</v>
      </c>
      <c r="AP755" s="16">
        <f t="shared" si="605"/>
        <v>0</v>
      </c>
      <c r="AQ755" s="16">
        <f t="shared" si="630"/>
        <v>0</v>
      </c>
      <c r="AR755" s="16">
        <f t="shared" si="631"/>
        <v>0</v>
      </c>
      <c r="AS755" s="15">
        <f t="shared" si="606"/>
        <v>0</v>
      </c>
      <c r="AT755" s="24">
        <f t="shared" si="607"/>
        <v>0</v>
      </c>
      <c r="AU755" s="15">
        <f t="shared" si="632"/>
        <v>0</v>
      </c>
      <c r="AV755" s="22">
        <f>return!Q739</f>
        <v>-1.1805765093250264E-2</v>
      </c>
      <c r="AW755" s="7">
        <f t="shared" si="608"/>
        <v>1.8363857548948332</v>
      </c>
      <c r="AX755" s="7"/>
      <c r="AY755">
        <f t="shared" si="633"/>
        <v>0</v>
      </c>
      <c r="AZ755">
        <f t="shared" si="609"/>
        <v>0</v>
      </c>
      <c r="BA755">
        <f t="shared" si="610"/>
        <v>0</v>
      </c>
      <c r="BB755">
        <f t="shared" si="634"/>
        <v>0</v>
      </c>
      <c r="BD755">
        <f t="shared" si="611"/>
        <v>61</v>
      </c>
      <c r="BE755">
        <f t="shared" si="612"/>
        <v>5</v>
      </c>
      <c r="BF755">
        <f t="shared" si="635"/>
        <v>1.40497271440998E-3</v>
      </c>
      <c r="BG755">
        <f>VLOOKUP(MIN(120,BH755),mortality!$B$4:$H$106,saving_model!BE755+2,FALSE)</f>
        <v>1.6730000194410167E-2</v>
      </c>
      <c r="BH755">
        <f t="shared" si="613"/>
        <v>81</v>
      </c>
      <c r="BI755" s="8">
        <f t="shared" si="636"/>
        <v>1.6821425527395739E-3</v>
      </c>
      <c r="BJ755" s="6">
        <f>VLOOKUP(saving_model!BD755,lapse!$B$4:$C$134,2,FALSE)</f>
        <v>0.02</v>
      </c>
      <c r="BL755">
        <f>discount_curve!K740</f>
        <v>0.40934574006227314</v>
      </c>
    </row>
    <row r="756" spans="1:64" x14ac:dyDescent="0.55000000000000004">
      <c r="A756">
        <f t="shared" si="637"/>
        <v>734</v>
      </c>
      <c r="B756" s="16">
        <f t="shared" ca="1" si="614"/>
        <v>0</v>
      </c>
      <c r="C756" s="16">
        <f t="shared" si="590"/>
        <v>0</v>
      </c>
      <c r="D756">
        <f t="shared" si="615"/>
        <v>0</v>
      </c>
      <c r="E756">
        <f t="shared" ca="1" si="616"/>
        <v>0</v>
      </c>
      <c r="F756" s="19">
        <f t="shared" si="617"/>
        <v>0</v>
      </c>
      <c r="G756">
        <f t="shared" si="591"/>
        <v>0</v>
      </c>
      <c r="H756">
        <f t="shared" si="592"/>
        <v>0</v>
      </c>
      <c r="I756" s="16">
        <f t="shared" si="618"/>
        <v>0</v>
      </c>
      <c r="J756" s="19">
        <f t="shared" si="619"/>
        <v>0</v>
      </c>
      <c r="K756" s="19"/>
      <c r="L756" s="16">
        <f t="shared" si="593"/>
        <v>0</v>
      </c>
      <c r="M756" s="16">
        <f t="shared" ca="1" si="594"/>
        <v>0</v>
      </c>
      <c r="N756" s="16">
        <f t="shared" si="595"/>
        <v>0</v>
      </c>
      <c r="O756" s="16">
        <f t="shared" si="588"/>
        <v>0</v>
      </c>
      <c r="P756" s="16">
        <f t="shared" si="589"/>
        <v>0</v>
      </c>
      <c r="Q756" s="16">
        <f t="shared" ca="1" si="596"/>
        <v>0</v>
      </c>
      <c r="R756">
        <f t="shared" si="597"/>
        <v>0</v>
      </c>
      <c r="S756" s="16">
        <f t="shared" si="598"/>
        <v>0</v>
      </c>
      <c r="T756" s="21">
        <f t="shared" si="640"/>
        <v>0</v>
      </c>
      <c r="U756" s="16">
        <f t="shared" ca="1" si="600"/>
        <v>0</v>
      </c>
      <c r="V756" s="21">
        <f t="shared" ca="1" si="601"/>
        <v>0</v>
      </c>
      <c r="W756" s="16"/>
      <c r="X756" s="16">
        <f t="shared" si="620"/>
        <v>0</v>
      </c>
      <c r="Y756" s="16">
        <f t="shared" si="587"/>
        <v>0</v>
      </c>
      <c r="Z756" s="19">
        <f t="shared" si="602"/>
        <v>0</v>
      </c>
      <c r="AA756" s="15">
        <f t="shared" si="621"/>
        <v>0</v>
      </c>
      <c r="AB756" s="15">
        <f t="shared" si="622"/>
        <v>0</v>
      </c>
      <c r="AC756" s="15">
        <f t="shared" si="623"/>
        <v>0</v>
      </c>
      <c r="AD756" s="15">
        <f t="shared" si="624"/>
        <v>0</v>
      </c>
      <c r="AE756" s="15">
        <f t="shared" si="625"/>
        <v>0</v>
      </c>
      <c r="AF756" s="19">
        <f t="shared" si="626"/>
        <v>0</v>
      </c>
      <c r="AG756" s="20">
        <f t="shared" si="627"/>
        <v>0</v>
      </c>
      <c r="AH756" s="20"/>
      <c r="AI756" s="16">
        <f t="shared" si="603"/>
        <v>0</v>
      </c>
      <c r="AJ756" s="16">
        <f t="shared" si="639"/>
        <v>0</v>
      </c>
      <c r="AK756" s="16">
        <f t="shared" si="628"/>
        <v>0</v>
      </c>
      <c r="AL756" s="16">
        <f t="shared" ca="1" si="629"/>
        <v>0</v>
      </c>
      <c r="AM756" s="17">
        <f ca="1">IF($F$13,OFFSET(product_specs!$I$5,MIN(10,saving_model!BD756),saving_model!$F$15),0)</f>
        <v>0</v>
      </c>
      <c r="AN756" s="16">
        <f t="shared" si="604"/>
        <v>0</v>
      </c>
      <c r="AO756" s="16">
        <f t="shared" si="638"/>
        <v>0</v>
      </c>
      <c r="AP756" s="16">
        <f t="shared" si="605"/>
        <v>0</v>
      </c>
      <c r="AQ756" s="16">
        <f t="shared" si="630"/>
        <v>0</v>
      </c>
      <c r="AR756" s="16">
        <f t="shared" si="631"/>
        <v>0</v>
      </c>
      <c r="AS756" s="15">
        <f t="shared" si="606"/>
        <v>0</v>
      </c>
      <c r="AT756" s="24">
        <f t="shared" si="607"/>
        <v>0</v>
      </c>
      <c r="AU756" s="15">
        <f t="shared" si="632"/>
        <v>0</v>
      </c>
      <c r="AV756" s="22">
        <f>return!Q740</f>
        <v>1.4285168837337991E-3</v>
      </c>
      <c r="AW756" s="7">
        <f t="shared" si="608"/>
        <v>1.8379091068711608</v>
      </c>
      <c r="AX756" s="7"/>
      <c r="AY756">
        <f t="shared" si="633"/>
        <v>0</v>
      </c>
      <c r="AZ756">
        <f t="shared" si="609"/>
        <v>0</v>
      </c>
      <c r="BA756">
        <f t="shared" si="610"/>
        <v>0</v>
      </c>
      <c r="BB756">
        <f t="shared" si="634"/>
        <v>0</v>
      </c>
      <c r="BD756">
        <f t="shared" si="611"/>
        <v>61</v>
      </c>
      <c r="BE756">
        <f t="shared" si="612"/>
        <v>5</v>
      </c>
      <c r="BF756">
        <f t="shared" si="635"/>
        <v>1.40497271440998E-3</v>
      </c>
      <c r="BG756">
        <f>VLOOKUP(MIN(120,BH756),mortality!$B$4:$H$106,saving_model!BE756+2,FALSE)</f>
        <v>1.6730000194410167E-2</v>
      </c>
      <c r="BH756">
        <f t="shared" si="613"/>
        <v>81</v>
      </c>
      <c r="BI756" s="8">
        <f t="shared" si="636"/>
        <v>1.6821425527395739E-3</v>
      </c>
      <c r="BJ756" s="6">
        <f>VLOOKUP(saving_model!BD756,lapse!$B$4:$C$134,2,FALSE)</f>
        <v>0.02</v>
      </c>
      <c r="BL756">
        <f>discount_curve!K741</f>
        <v>0.40884723671436585</v>
      </c>
    </row>
    <row r="757" spans="1:64" x14ac:dyDescent="0.55000000000000004">
      <c r="A757">
        <f t="shared" si="637"/>
        <v>735</v>
      </c>
      <c r="B757" s="16">
        <f t="shared" ca="1" si="614"/>
        <v>0</v>
      </c>
      <c r="C757" s="16">
        <f t="shared" si="590"/>
        <v>0</v>
      </c>
      <c r="D757">
        <f t="shared" si="615"/>
        <v>0</v>
      </c>
      <c r="E757">
        <f t="shared" ca="1" si="616"/>
        <v>0</v>
      </c>
      <c r="F757" s="19">
        <f t="shared" si="617"/>
        <v>0</v>
      </c>
      <c r="G757">
        <f t="shared" si="591"/>
        <v>0</v>
      </c>
      <c r="H757">
        <f t="shared" si="592"/>
        <v>0</v>
      </c>
      <c r="I757" s="16">
        <f t="shared" si="618"/>
        <v>0</v>
      </c>
      <c r="J757" s="19">
        <f t="shared" si="619"/>
        <v>0</v>
      </c>
      <c r="K757" s="19"/>
      <c r="L757" s="16">
        <f t="shared" si="593"/>
        <v>0</v>
      </c>
      <c r="M757" s="16">
        <f t="shared" ca="1" si="594"/>
        <v>0</v>
      </c>
      <c r="N757" s="16">
        <f t="shared" si="595"/>
        <v>0</v>
      </c>
      <c r="O757" s="16">
        <f t="shared" si="588"/>
        <v>0</v>
      </c>
      <c r="P757" s="16">
        <f t="shared" si="589"/>
        <v>0</v>
      </c>
      <c r="Q757" s="16">
        <f t="shared" ca="1" si="596"/>
        <v>0</v>
      </c>
      <c r="R757">
        <f t="shared" si="597"/>
        <v>0</v>
      </c>
      <c r="S757" s="16">
        <f t="shared" si="598"/>
        <v>0</v>
      </c>
      <c r="T757" s="21">
        <f t="shared" si="640"/>
        <v>0</v>
      </c>
      <c r="U757" s="16">
        <f t="shared" ca="1" si="600"/>
        <v>0</v>
      </c>
      <c r="V757" s="21">
        <f t="shared" ca="1" si="601"/>
        <v>0</v>
      </c>
      <c r="W757" s="16"/>
      <c r="X757" s="16">
        <f t="shared" si="620"/>
        <v>0</v>
      </c>
      <c r="Y757" s="16">
        <f t="shared" si="587"/>
        <v>0</v>
      </c>
      <c r="Z757" s="19">
        <f t="shared" si="602"/>
        <v>0</v>
      </c>
      <c r="AA757" s="15">
        <f t="shared" si="621"/>
        <v>0</v>
      </c>
      <c r="AB757" s="15">
        <f t="shared" si="622"/>
        <v>0</v>
      </c>
      <c r="AC757" s="15">
        <f t="shared" si="623"/>
        <v>0</v>
      </c>
      <c r="AD757" s="15">
        <f t="shared" si="624"/>
        <v>0</v>
      </c>
      <c r="AE757" s="15">
        <f t="shared" si="625"/>
        <v>0</v>
      </c>
      <c r="AF757" s="19">
        <f t="shared" si="626"/>
        <v>0</v>
      </c>
      <c r="AG757" s="20">
        <f t="shared" si="627"/>
        <v>0</v>
      </c>
      <c r="AH757" s="20"/>
      <c r="AI757" s="16">
        <f t="shared" si="603"/>
        <v>0</v>
      </c>
      <c r="AJ757" s="16">
        <f t="shared" si="639"/>
        <v>0</v>
      </c>
      <c r="AK757" s="16">
        <f t="shared" si="628"/>
        <v>0</v>
      </c>
      <c r="AL757" s="16">
        <f t="shared" ca="1" si="629"/>
        <v>0</v>
      </c>
      <c r="AM757" s="17">
        <f ca="1">IF($F$13,OFFSET(product_specs!$I$5,MIN(10,saving_model!BD757),saving_model!$F$15),0)</f>
        <v>0</v>
      </c>
      <c r="AN757" s="16">
        <f t="shared" si="604"/>
        <v>0</v>
      </c>
      <c r="AO757" s="16">
        <f t="shared" si="638"/>
        <v>0</v>
      </c>
      <c r="AP757" s="16">
        <f t="shared" si="605"/>
        <v>0</v>
      </c>
      <c r="AQ757" s="16">
        <f t="shared" si="630"/>
        <v>0</v>
      </c>
      <c r="AR757" s="16">
        <f t="shared" si="631"/>
        <v>0</v>
      </c>
      <c r="AS757" s="15">
        <f t="shared" si="606"/>
        <v>0</v>
      </c>
      <c r="AT757" s="24">
        <f t="shared" si="607"/>
        <v>0</v>
      </c>
      <c r="AU757" s="15">
        <f t="shared" si="632"/>
        <v>0</v>
      </c>
      <c r="AV757" s="22">
        <f>return!Q741</f>
        <v>-3.8414615945536745E-4</v>
      </c>
      <c r="AW757" s="7">
        <f t="shared" si="608"/>
        <v>1.8394337225260144</v>
      </c>
      <c r="AX757" s="7"/>
      <c r="AY757">
        <f t="shared" si="633"/>
        <v>0</v>
      </c>
      <c r="AZ757">
        <f t="shared" si="609"/>
        <v>0</v>
      </c>
      <c r="BA757">
        <f t="shared" si="610"/>
        <v>0</v>
      </c>
      <c r="BB757">
        <f t="shared" si="634"/>
        <v>0</v>
      </c>
      <c r="BD757">
        <f t="shared" si="611"/>
        <v>61</v>
      </c>
      <c r="BE757">
        <f t="shared" si="612"/>
        <v>5</v>
      </c>
      <c r="BF757">
        <f t="shared" si="635"/>
        <v>1.40497271440998E-3</v>
      </c>
      <c r="BG757">
        <f>VLOOKUP(MIN(120,BH757),mortality!$B$4:$H$106,saving_model!BE757+2,FALSE)</f>
        <v>1.6730000194410167E-2</v>
      </c>
      <c r="BH757">
        <f t="shared" si="613"/>
        <v>81</v>
      </c>
      <c r="BI757" s="8">
        <f t="shared" si="636"/>
        <v>1.6821425527395739E-3</v>
      </c>
      <c r="BJ757" s="6">
        <f>VLOOKUP(saving_model!BD757,lapse!$B$4:$C$134,2,FALSE)</f>
        <v>0.02</v>
      </c>
      <c r="BL757">
        <f>discount_curve!K742</f>
        <v>0.40834934044639992</v>
      </c>
    </row>
    <row r="758" spans="1:64" x14ac:dyDescent="0.55000000000000004">
      <c r="A758">
        <f t="shared" si="637"/>
        <v>736</v>
      </c>
      <c r="B758" s="16">
        <f t="shared" ca="1" si="614"/>
        <v>0</v>
      </c>
      <c r="C758" s="16">
        <f t="shared" si="590"/>
        <v>0</v>
      </c>
      <c r="D758">
        <f t="shared" si="615"/>
        <v>0</v>
      </c>
      <c r="E758">
        <f t="shared" ca="1" si="616"/>
        <v>0</v>
      </c>
      <c r="F758" s="19">
        <f t="shared" si="617"/>
        <v>0</v>
      </c>
      <c r="G758">
        <f t="shared" si="591"/>
        <v>0</v>
      </c>
      <c r="H758">
        <f t="shared" si="592"/>
        <v>0</v>
      </c>
      <c r="I758" s="16">
        <f t="shared" si="618"/>
        <v>0</v>
      </c>
      <c r="J758" s="19">
        <f t="shared" si="619"/>
        <v>0</v>
      </c>
      <c r="K758" s="19"/>
      <c r="L758" s="16">
        <f t="shared" si="593"/>
        <v>0</v>
      </c>
      <c r="M758" s="16">
        <f t="shared" ca="1" si="594"/>
        <v>0</v>
      </c>
      <c r="N758" s="16">
        <f t="shared" si="595"/>
        <v>0</v>
      </c>
      <c r="O758" s="16">
        <f t="shared" si="588"/>
        <v>0</v>
      </c>
      <c r="P758" s="16">
        <f t="shared" si="589"/>
        <v>0</v>
      </c>
      <c r="Q758" s="16">
        <f t="shared" ca="1" si="596"/>
        <v>0</v>
      </c>
      <c r="R758">
        <f t="shared" si="597"/>
        <v>0</v>
      </c>
      <c r="S758" s="16">
        <f t="shared" si="598"/>
        <v>0</v>
      </c>
      <c r="T758" s="21">
        <f t="shared" si="640"/>
        <v>0</v>
      </c>
      <c r="U758" s="16">
        <f t="shared" ca="1" si="600"/>
        <v>0</v>
      </c>
      <c r="V758" s="21">
        <f t="shared" ca="1" si="601"/>
        <v>0</v>
      </c>
      <c r="W758" s="16"/>
      <c r="X758" s="16">
        <f t="shared" si="620"/>
        <v>0</v>
      </c>
      <c r="Y758" s="16">
        <f t="shared" si="587"/>
        <v>0</v>
      </c>
      <c r="Z758" s="19">
        <f t="shared" si="602"/>
        <v>0</v>
      </c>
      <c r="AA758" s="15">
        <f t="shared" si="621"/>
        <v>0</v>
      </c>
      <c r="AB758" s="15">
        <f t="shared" si="622"/>
        <v>0</v>
      </c>
      <c r="AC758" s="15">
        <f t="shared" si="623"/>
        <v>0</v>
      </c>
      <c r="AD758" s="15">
        <f t="shared" si="624"/>
        <v>0</v>
      </c>
      <c r="AE758" s="15">
        <f t="shared" si="625"/>
        <v>0</v>
      </c>
      <c r="AF758" s="19">
        <f t="shared" si="626"/>
        <v>0</v>
      </c>
      <c r="AG758" s="20">
        <f t="shared" si="627"/>
        <v>0</v>
      </c>
      <c r="AH758" s="20"/>
      <c r="AI758" s="16">
        <f t="shared" si="603"/>
        <v>0</v>
      </c>
      <c r="AJ758" s="16">
        <f t="shared" si="639"/>
        <v>0</v>
      </c>
      <c r="AK758" s="16">
        <f t="shared" si="628"/>
        <v>0</v>
      </c>
      <c r="AL758" s="16">
        <f t="shared" ca="1" si="629"/>
        <v>0</v>
      </c>
      <c r="AM758" s="17">
        <f ca="1">IF($F$13,OFFSET(product_specs!$I$5,MIN(10,saving_model!BD758),saving_model!$F$15),0)</f>
        <v>0</v>
      </c>
      <c r="AN758" s="16">
        <f t="shared" si="604"/>
        <v>0</v>
      </c>
      <c r="AO758" s="16">
        <f t="shared" si="638"/>
        <v>0</v>
      </c>
      <c r="AP758" s="16">
        <f t="shared" si="605"/>
        <v>0</v>
      </c>
      <c r="AQ758" s="16">
        <f t="shared" si="630"/>
        <v>0</v>
      </c>
      <c r="AR758" s="16">
        <f t="shared" si="631"/>
        <v>0</v>
      </c>
      <c r="AS758" s="15">
        <f t="shared" si="606"/>
        <v>0</v>
      </c>
      <c r="AT758" s="24">
        <f t="shared" si="607"/>
        <v>0</v>
      </c>
      <c r="AU758" s="15">
        <f t="shared" si="632"/>
        <v>0</v>
      </c>
      <c r="AV758" s="22">
        <f>return!Q742</f>
        <v>6.8021175798820277E-3</v>
      </c>
      <c r="AW758" s="7">
        <f t="shared" si="608"/>
        <v>1.8409596029076634</v>
      </c>
      <c r="AX758" s="7"/>
      <c r="AY758">
        <f t="shared" si="633"/>
        <v>0</v>
      </c>
      <c r="AZ758">
        <f t="shared" si="609"/>
        <v>0</v>
      </c>
      <c r="BA758">
        <f t="shared" si="610"/>
        <v>0</v>
      </c>
      <c r="BB758">
        <f t="shared" si="634"/>
        <v>0</v>
      </c>
      <c r="BD758">
        <f t="shared" si="611"/>
        <v>61</v>
      </c>
      <c r="BE758">
        <f t="shared" si="612"/>
        <v>5</v>
      </c>
      <c r="BF758">
        <f t="shared" si="635"/>
        <v>1.40497271440998E-3</v>
      </c>
      <c r="BG758">
        <f>VLOOKUP(MIN(120,BH758),mortality!$B$4:$H$106,saving_model!BE758+2,FALSE)</f>
        <v>1.6730000194410167E-2</v>
      </c>
      <c r="BH758">
        <f t="shared" si="613"/>
        <v>81</v>
      </c>
      <c r="BI758" s="8">
        <f t="shared" si="636"/>
        <v>1.6821425527395739E-3</v>
      </c>
      <c r="BJ758" s="6">
        <f>VLOOKUP(saving_model!BD758,lapse!$B$4:$C$134,2,FALSE)</f>
        <v>0.02</v>
      </c>
      <c r="BL758">
        <f>discount_curve!K743</f>
        <v>0.40785205051907009</v>
      </c>
    </row>
    <row r="759" spans="1:64" x14ac:dyDescent="0.55000000000000004">
      <c r="A759">
        <f t="shared" si="637"/>
        <v>737</v>
      </c>
      <c r="B759" s="16">
        <f t="shared" ca="1" si="614"/>
        <v>0</v>
      </c>
      <c r="C759" s="16">
        <f t="shared" si="590"/>
        <v>0</v>
      </c>
      <c r="D759">
        <f t="shared" si="615"/>
        <v>0</v>
      </c>
      <c r="E759">
        <f t="shared" ca="1" si="616"/>
        <v>0</v>
      </c>
      <c r="F759" s="19">
        <f t="shared" si="617"/>
        <v>0</v>
      </c>
      <c r="G759">
        <f t="shared" si="591"/>
        <v>0</v>
      </c>
      <c r="H759">
        <f t="shared" si="592"/>
        <v>0</v>
      </c>
      <c r="I759" s="16">
        <f t="shared" si="618"/>
        <v>0</v>
      </c>
      <c r="J759" s="19">
        <f t="shared" si="619"/>
        <v>0</v>
      </c>
      <c r="K759" s="19"/>
      <c r="L759" s="16">
        <f t="shared" si="593"/>
        <v>0</v>
      </c>
      <c r="M759" s="16">
        <f t="shared" ca="1" si="594"/>
        <v>0</v>
      </c>
      <c r="N759" s="16">
        <f t="shared" si="595"/>
        <v>0</v>
      </c>
      <c r="O759" s="16">
        <f t="shared" si="588"/>
        <v>0</v>
      </c>
      <c r="P759" s="16">
        <f t="shared" si="589"/>
        <v>0</v>
      </c>
      <c r="Q759" s="16">
        <f t="shared" ca="1" si="596"/>
        <v>0</v>
      </c>
      <c r="R759">
        <f t="shared" si="597"/>
        <v>0</v>
      </c>
      <c r="S759" s="16">
        <f t="shared" si="598"/>
        <v>0</v>
      </c>
      <c r="T759" s="21">
        <f t="shared" si="640"/>
        <v>0</v>
      </c>
      <c r="U759" s="16">
        <f t="shared" ca="1" si="600"/>
        <v>0</v>
      </c>
      <c r="V759" s="21">
        <f t="shared" ca="1" si="601"/>
        <v>0</v>
      </c>
      <c r="W759" s="16"/>
      <c r="X759" s="16">
        <f t="shared" si="620"/>
        <v>0</v>
      </c>
      <c r="Y759" s="16">
        <f t="shared" si="587"/>
        <v>0</v>
      </c>
      <c r="Z759" s="19">
        <f t="shared" si="602"/>
        <v>0</v>
      </c>
      <c r="AA759" s="15">
        <f t="shared" si="621"/>
        <v>0</v>
      </c>
      <c r="AB759" s="15">
        <f t="shared" si="622"/>
        <v>0</v>
      </c>
      <c r="AC759" s="15">
        <f t="shared" si="623"/>
        <v>0</v>
      </c>
      <c r="AD759" s="15">
        <f t="shared" si="624"/>
        <v>0</v>
      </c>
      <c r="AE759" s="15">
        <f t="shared" si="625"/>
        <v>0</v>
      </c>
      <c r="AF759" s="19">
        <f t="shared" si="626"/>
        <v>0</v>
      </c>
      <c r="AG759" s="20">
        <f t="shared" si="627"/>
        <v>0</v>
      </c>
      <c r="AH759" s="20"/>
      <c r="AI759" s="16">
        <f t="shared" si="603"/>
        <v>0</v>
      </c>
      <c r="AJ759" s="16">
        <f t="shared" si="639"/>
        <v>0</v>
      </c>
      <c r="AK759" s="16">
        <f t="shared" si="628"/>
        <v>0</v>
      </c>
      <c r="AL759" s="16">
        <f t="shared" ca="1" si="629"/>
        <v>0</v>
      </c>
      <c r="AM759" s="17">
        <f ca="1">IF($F$13,OFFSET(product_specs!$I$5,MIN(10,saving_model!BD759),saving_model!$F$15),0)</f>
        <v>0</v>
      </c>
      <c r="AN759" s="16">
        <f t="shared" si="604"/>
        <v>0</v>
      </c>
      <c r="AO759" s="16">
        <f t="shared" si="638"/>
        <v>0</v>
      </c>
      <c r="AP759" s="16">
        <f t="shared" si="605"/>
        <v>0</v>
      </c>
      <c r="AQ759" s="16">
        <f t="shared" si="630"/>
        <v>0</v>
      </c>
      <c r="AR759" s="16">
        <f t="shared" si="631"/>
        <v>0</v>
      </c>
      <c r="AS759" s="15">
        <f t="shared" si="606"/>
        <v>0</v>
      </c>
      <c r="AT759" s="24">
        <f t="shared" si="607"/>
        <v>0</v>
      </c>
      <c r="AU759" s="15">
        <f t="shared" si="632"/>
        <v>0</v>
      </c>
      <c r="AV759" s="22">
        <f>return!Q743</f>
        <v>9.2966869061164026E-3</v>
      </c>
      <c r="AW759" s="7">
        <f t="shared" si="608"/>
        <v>1.8424867490652468</v>
      </c>
      <c r="AX759" s="7"/>
      <c r="AY759">
        <f t="shared" si="633"/>
        <v>0</v>
      </c>
      <c r="AZ759">
        <f t="shared" si="609"/>
        <v>0</v>
      </c>
      <c r="BA759">
        <f t="shared" si="610"/>
        <v>0</v>
      </c>
      <c r="BB759">
        <f t="shared" si="634"/>
        <v>0</v>
      </c>
      <c r="BD759">
        <f t="shared" si="611"/>
        <v>61</v>
      </c>
      <c r="BE759">
        <f t="shared" si="612"/>
        <v>5</v>
      </c>
      <c r="BF759">
        <f t="shared" si="635"/>
        <v>1.40497271440998E-3</v>
      </c>
      <c r="BG759">
        <f>VLOOKUP(MIN(120,BH759),mortality!$B$4:$H$106,saving_model!BE759+2,FALSE)</f>
        <v>1.6730000194410167E-2</v>
      </c>
      <c r="BH759">
        <f t="shared" si="613"/>
        <v>81</v>
      </c>
      <c r="BI759" s="8">
        <f t="shared" si="636"/>
        <v>1.6821425527395739E-3</v>
      </c>
      <c r="BJ759" s="6">
        <f>VLOOKUP(saving_model!BD759,lapse!$B$4:$C$134,2,FALSE)</f>
        <v>0.02</v>
      </c>
      <c r="BL759">
        <f>discount_curve!K744</f>
        <v>0.407355366193972</v>
      </c>
    </row>
    <row r="760" spans="1:64" x14ac:dyDescent="0.55000000000000004">
      <c r="A760">
        <f t="shared" si="637"/>
        <v>738</v>
      </c>
      <c r="B760" s="16">
        <f t="shared" ca="1" si="614"/>
        <v>0</v>
      </c>
      <c r="C760" s="16">
        <f t="shared" si="590"/>
        <v>0</v>
      </c>
      <c r="D760">
        <f t="shared" si="615"/>
        <v>0</v>
      </c>
      <c r="E760">
        <f t="shared" ca="1" si="616"/>
        <v>0</v>
      </c>
      <c r="F760" s="19">
        <f t="shared" si="617"/>
        <v>0</v>
      </c>
      <c r="G760">
        <f t="shared" si="591"/>
        <v>0</v>
      </c>
      <c r="H760">
        <f t="shared" si="592"/>
        <v>0</v>
      </c>
      <c r="I760" s="16">
        <f t="shared" si="618"/>
        <v>0</v>
      </c>
      <c r="J760" s="19">
        <f t="shared" si="619"/>
        <v>0</v>
      </c>
      <c r="K760" s="19"/>
      <c r="L760" s="16">
        <f t="shared" si="593"/>
        <v>0</v>
      </c>
      <c r="M760" s="16">
        <f t="shared" ca="1" si="594"/>
        <v>0</v>
      </c>
      <c r="N760" s="16">
        <f t="shared" si="595"/>
        <v>0</v>
      </c>
      <c r="O760" s="16">
        <f t="shared" si="588"/>
        <v>0</v>
      </c>
      <c r="P760" s="16">
        <f t="shared" si="589"/>
        <v>0</v>
      </c>
      <c r="Q760" s="16">
        <f t="shared" ca="1" si="596"/>
        <v>0</v>
      </c>
      <c r="R760">
        <f t="shared" si="597"/>
        <v>0</v>
      </c>
      <c r="S760" s="16">
        <f t="shared" si="598"/>
        <v>0</v>
      </c>
      <c r="T760" s="21">
        <f t="shared" si="640"/>
        <v>0</v>
      </c>
      <c r="U760" s="16">
        <f t="shared" ca="1" si="600"/>
        <v>0</v>
      </c>
      <c r="V760" s="21">
        <f t="shared" ca="1" si="601"/>
        <v>0</v>
      </c>
      <c r="W760" s="16"/>
      <c r="X760" s="16">
        <f t="shared" si="620"/>
        <v>0</v>
      </c>
      <c r="Y760" s="16">
        <f t="shared" si="587"/>
        <v>0</v>
      </c>
      <c r="Z760" s="19">
        <f t="shared" si="602"/>
        <v>0</v>
      </c>
      <c r="AA760" s="15">
        <f t="shared" si="621"/>
        <v>0</v>
      </c>
      <c r="AB760" s="15">
        <f t="shared" si="622"/>
        <v>0</v>
      </c>
      <c r="AC760" s="15">
        <f t="shared" si="623"/>
        <v>0</v>
      </c>
      <c r="AD760" s="15">
        <f t="shared" si="624"/>
        <v>0</v>
      </c>
      <c r="AE760" s="15">
        <f t="shared" si="625"/>
        <v>0</v>
      </c>
      <c r="AF760" s="19">
        <f t="shared" si="626"/>
        <v>0</v>
      </c>
      <c r="AG760" s="20">
        <f t="shared" si="627"/>
        <v>0</v>
      </c>
      <c r="AH760" s="20"/>
      <c r="AI760" s="16">
        <f t="shared" si="603"/>
        <v>0</v>
      </c>
      <c r="AJ760" s="16">
        <f t="shared" si="639"/>
        <v>0</v>
      </c>
      <c r="AK760" s="16">
        <f t="shared" si="628"/>
        <v>0</v>
      </c>
      <c r="AL760" s="16">
        <f t="shared" ca="1" si="629"/>
        <v>0</v>
      </c>
      <c r="AM760" s="17">
        <f ca="1">IF($F$13,OFFSET(product_specs!$I$5,MIN(10,saving_model!BD760),saving_model!$F$15),0)</f>
        <v>0</v>
      </c>
      <c r="AN760" s="16">
        <f t="shared" si="604"/>
        <v>0</v>
      </c>
      <c r="AO760" s="16">
        <f t="shared" si="638"/>
        <v>0</v>
      </c>
      <c r="AP760" s="16">
        <f t="shared" si="605"/>
        <v>0</v>
      </c>
      <c r="AQ760" s="16">
        <f t="shared" si="630"/>
        <v>0</v>
      </c>
      <c r="AR760" s="16">
        <f t="shared" si="631"/>
        <v>0</v>
      </c>
      <c r="AS760" s="15">
        <f t="shared" si="606"/>
        <v>0</v>
      </c>
      <c r="AT760" s="24">
        <f t="shared" si="607"/>
        <v>0</v>
      </c>
      <c r="AU760" s="15">
        <f t="shared" si="632"/>
        <v>0</v>
      </c>
      <c r="AV760" s="22">
        <f>return!Q744</f>
        <v>-2.2403968492525905E-3</v>
      </c>
      <c r="AW760" s="7">
        <f t="shared" si="608"/>
        <v>1.8440151620487741</v>
      </c>
      <c r="AX760" s="7"/>
      <c r="AY760">
        <f t="shared" si="633"/>
        <v>0</v>
      </c>
      <c r="AZ760">
        <f t="shared" si="609"/>
        <v>0</v>
      </c>
      <c r="BA760">
        <f t="shared" si="610"/>
        <v>0</v>
      </c>
      <c r="BB760">
        <f t="shared" si="634"/>
        <v>0</v>
      </c>
      <c r="BD760">
        <f t="shared" si="611"/>
        <v>61</v>
      </c>
      <c r="BE760">
        <f t="shared" si="612"/>
        <v>5</v>
      </c>
      <c r="BF760">
        <f t="shared" si="635"/>
        <v>1.40497271440998E-3</v>
      </c>
      <c r="BG760">
        <f>VLOOKUP(MIN(120,BH760),mortality!$B$4:$H$106,saving_model!BE760+2,FALSE)</f>
        <v>1.6730000194410167E-2</v>
      </c>
      <c r="BH760">
        <f t="shared" si="613"/>
        <v>81</v>
      </c>
      <c r="BI760" s="8">
        <f t="shared" si="636"/>
        <v>1.6821425527395739E-3</v>
      </c>
      <c r="BJ760" s="6">
        <f>VLOOKUP(saving_model!BD760,lapse!$B$4:$C$134,2,FALSE)</f>
        <v>0.02</v>
      </c>
      <c r="BL760">
        <f>discount_curve!K745</f>
        <v>0.40685928673359995</v>
      </c>
    </row>
    <row r="761" spans="1:64" x14ac:dyDescent="0.55000000000000004">
      <c r="A761">
        <f t="shared" si="637"/>
        <v>739</v>
      </c>
      <c r="B761" s="16">
        <f t="shared" ca="1" si="614"/>
        <v>0</v>
      </c>
      <c r="C761" s="16">
        <f t="shared" si="590"/>
        <v>0</v>
      </c>
      <c r="D761">
        <f t="shared" si="615"/>
        <v>0</v>
      </c>
      <c r="E761">
        <f t="shared" ca="1" si="616"/>
        <v>0</v>
      </c>
      <c r="F761" s="19">
        <f t="shared" si="617"/>
        <v>0</v>
      </c>
      <c r="G761">
        <f t="shared" si="591"/>
        <v>0</v>
      </c>
      <c r="H761">
        <f t="shared" si="592"/>
        <v>0</v>
      </c>
      <c r="I761" s="16">
        <f t="shared" si="618"/>
        <v>0</v>
      </c>
      <c r="J761" s="19">
        <f t="shared" si="619"/>
        <v>0</v>
      </c>
      <c r="K761" s="19"/>
      <c r="L761" s="16">
        <f t="shared" si="593"/>
        <v>0</v>
      </c>
      <c r="M761" s="16">
        <f t="shared" ca="1" si="594"/>
        <v>0</v>
      </c>
      <c r="N761" s="16">
        <f t="shared" si="595"/>
        <v>0</v>
      </c>
      <c r="O761" s="16">
        <f t="shared" si="588"/>
        <v>0</v>
      </c>
      <c r="P761" s="16">
        <f t="shared" si="589"/>
        <v>0</v>
      </c>
      <c r="Q761" s="16">
        <f t="shared" ca="1" si="596"/>
        <v>0</v>
      </c>
      <c r="R761">
        <f t="shared" si="597"/>
        <v>0</v>
      </c>
      <c r="S761" s="16">
        <f t="shared" si="598"/>
        <v>0</v>
      </c>
      <c r="T761" s="21">
        <f t="shared" si="640"/>
        <v>0</v>
      </c>
      <c r="U761" s="16">
        <f t="shared" ca="1" si="600"/>
        <v>0</v>
      </c>
      <c r="V761" s="21">
        <f t="shared" ca="1" si="601"/>
        <v>0</v>
      </c>
      <c r="W761" s="16"/>
      <c r="X761" s="16">
        <f t="shared" si="620"/>
        <v>0</v>
      </c>
      <c r="Y761" s="16">
        <f t="shared" si="587"/>
        <v>0</v>
      </c>
      <c r="Z761" s="19">
        <f t="shared" si="602"/>
        <v>0</v>
      </c>
      <c r="AA761" s="15">
        <f t="shared" si="621"/>
        <v>0</v>
      </c>
      <c r="AB761" s="15">
        <f t="shared" si="622"/>
        <v>0</v>
      </c>
      <c r="AC761" s="15">
        <f t="shared" si="623"/>
        <v>0</v>
      </c>
      <c r="AD761" s="15">
        <f t="shared" si="624"/>
        <v>0</v>
      </c>
      <c r="AE761" s="15">
        <f t="shared" si="625"/>
        <v>0</v>
      </c>
      <c r="AF761" s="19">
        <f t="shared" si="626"/>
        <v>0</v>
      </c>
      <c r="AG761" s="20">
        <f t="shared" si="627"/>
        <v>0</v>
      </c>
      <c r="AH761" s="20"/>
      <c r="AI761" s="16">
        <f t="shared" si="603"/>
        <v>0</v>
      </c>
      <c r="AJ761" s="16">
        <f t="shared" si="639"/>
        <v>0</v>
      </c>
      <c r="AK761" s="16">
        <f t="shared" si="628"/>
        <v>0</v>
      </c>
      <c r="AL761" s="16">
        <f t="shared" ca="1" si="629"/>
        <v>0</v>
      </c>
      <c r="AM761" s="17">
        <f ca="1">IF($F$13,OFFSET(product_specs!$I$5,MIN(10,saving_model!BD761),saving_model!$F$15),0)</f>
        <v>0</v>
      </c>
      <c r="AN761" s="16">
        <f t="shared" si="604"/>
        <v>0</v>
      </c>
      <c r="AO761" s="16">
        <f t="shared" si="638"/>
        <v>0</v>
      </c>
      <c r="AP761" s="16">
        <f t="shared" si="605"/>
        <v>0</v>
      </c>
      <c r="AQ761" s="16">
        <f t="shared" si="630"/>
        <v>0</v>
      </c>
      <c r="AR761" s="16">
        <f t="shared" si="631"/>
        <v>0</v>
      </c>
      <c r="AS761" s="15">
        <f t="shared" si="606"/>
        <v>0</v>
      </c>
      <c r="AT761" s="24">
        <f t="shared" si="607"/>
        <v>0</v>
      </c>
      <c r="AU761" s="15">
        <f t="shared" si="632"/>
        <v>0</v>
      </c>
      <c r="AV761" s="22">
        <f>return!Q745</f>
        <v>-7.7072957457186009E-3</v>
      </c>
      <c r="AW761" s="7">
        <f t="shared" si="608"/>
        <v>1.8455448429091259</v>
      </c>
      <c r="AX761" s="7"/>
      <c r="AY761">
        <f t="shared" si="633"/>
        <v>0</v>
      </c>
      <c r="AZ761">
        <f t="shared" si="609"/>
        <v>0</v>
      </c>
      <c r="BA761">
        <f t="shared" si="610"/>
        <v>0</v>
      </c>
      <c r="BB761">
        <f t="shared" si="634"/>
        <v>0</v>
      </c>
      <c r="BD761">
        <f t="shared" si="611"/>
        <v>61</v>
      </c>
      <c r="BE761">
        <f t="shared" si="612"/>
        <v>5</v>
      </c>
      <c r="BF761">
        <f t="shared" si="635"/>
        <v>1.40497271440998E-3</v>
      </c>
      <c r="BG761">
        <f>VLOOKUP(MIN(120,BH761),mortality!$B$4:$H$106,saving_model!BE761+2,FALSE)</f>
        <v>1.6730000194410167E-2</v>
      </c>
      <c r="BH761">
        <f t="shared" si="613"/>
        <v>81</v>
      </c>
      <c r="BI761" s="8">
        <f t="shared" si="636"/>
        <v>1.6821425527395739E-3</v>
      </c>
      <c r="BJ761" s="6">
        <f>VLOOKUP(saving_model!BD761,lapse!$B$4:$C$134,2,FALSE)</f>
        <v>0.02</v>
      </c>
      <c r="BL761">
        <f>discount_curve!K746</f>
        <v>0.40636381140134653</v>
      </c>
    </row>
    <row r="762" spans="1:64" x14ac:dyDescent="0.55000000000000004">
      <c r="A762">
        <f t="shared" si="637"/>
        <v>740</v>
      </c>
      <c r="B762" s="16">
        <f t="shared" ca="1" si="614"/>
        <v>0</v>
      </c>
      <c r="C762" s="16">
        <f t="shared" si="590"/>
        <v>0</v>
      </c>
      <c r="D762">
        <f t="shared" si="615"/>
        <v>0</v>
      </c>
      <c r="E762">
        <f t="shared" ca="1" si="616"/>
        <v>0</v>
      </c>
      <c r="F762" s="19">
        <f t="shared" si="617"/>
        <v>0</v>
      </c>
      <c r="G762">
        <f t="shared" si="591"/>
        <v>0</v>
      </c>
      <c r="H762">
        <f t="shared" si="592"/>
        <v>0</v>
      </c>
      <c r="I762" s="16">
        <f t="shared" si="618"/>
        <v>0</v>
      </c>
      <c r="J762" s="19">
        <f t="shared" si="619"/>
        <v>0</v>
      </c>
      <c r="K762" s="19"/>
      <c r="L762" s="16">
        <f t="shared" si="593"/>
        <v>0</v>
      </c>
      <c r="M762" s="16">
        <f t="shared" ca="1" si="594"/>
        <v>0</v>
      </c>
      <c r="N762" s="16">
        <f t="shared" si="595"/>
        <v>0</v>
      </c>
      <c r="O762" s="16">
        <f t="shared" si="588"/>
        <v>0</v>
      </c>
      <c r="P762" s="16">
        <f t="shared" si="589"/>
        <v>0</v>
      </c>
      <c r="Q762" s="16">
        <f t="shared" ca="1" si="596"/>
        <v>0</v>
      </c>
      <c r="R762">
        <f t="shared" si="597"/>
        <v>0</v>
      </c>
      <c r="S762" s="16">
        <f t="shared" si="598"/>
        <v>0</v>
      </c>
      <c r="T762" s="21">
        <f t="shared" si="640"/>
        <v>0</v>
      </c>
      <c r="U762" s="16">
        <f t="shared" ca="1" si="600"/>
        <v>0</v>
      </c>
      <c r="V762" s="21">
        <f t="shared" ca="1" si="601"/>
        <v>0</v>
      </c>
      <c r="W762" s="16"/>
      <c r="X762" s="16">
        <f t="shared" si="620"/>
        <v>0</v>
      </c>
      <c r="Y762" s="16">
        <f t="shared" si="587"/>
        <v>0</v>
      </c>
      <c r="Z762" s="19">
        <f t="shared" si="602"/>
        <v>0</v>
      </c>
      <c r="AA762" s="15">
        <f t="shared" si="621"/>
        <v>0</v>
      </c>
      <c r="AB762" s="15">
        <f t="shared" si="622"/>
        <v>0</v>
      </c>
      <c r="AC762" s="15">
        <f t="shared" si="623"/>
        <v>0</v>
      </c>
      <c r="AD762" s="15">
        <f t="shared" si="624"/>
        <v>0</v>
      </c>
      <c r="AE762" s="15">
        <f t="shared" si="625"/>
        <v>0</v>
      </c>
      <c r="AF762" s="19">
        <f t="shared" si="626"/>
        <v>0</v>
      </c>
      <c r="AG762" s="20">
        <f t="shared" si="627"/>
        <v>0</v>
      </c>
      <c r="AH762" s="20"/>
      <c r="AI762" s="16">
        <f t="shared" si="603"/>
        <v>0</v>
      </c>
      <c r="AJ762" s="16">
        <f t="shared" si="639"/>
        <v>0</v>
      </c>
      <c r="AK762" s="16">
        <f t="shared" si="628"/>
        <v>0</v>
      </c>
      <c r="AL762" s="16">
        <f t="shared" ca="1" si="629"/>
        <v>0</v>
      </c>
      <c r="AM762" s="17">
        <f ca="1">IF($F$13,OFFSET(product_specs!$I$5,MIN(10,saving_model!BD762),saving_model!$F$15),0)</f>
        <v>0</v>
      </c>
      <c r="AN762" s="16">
        <f t="shared" si="604"/>
        <v>0</v>
      </c>
      <c r="AO762" s="16">
        <f t="shared" si="638"/>
        <v>0</v>
      </c>
      <c r="AP762" s="16">
        <f t="shared" si="605"/>
        <v>0</v>
      </c>
      <c r="AQ762" s="16">
        <f t="shared" si="630"/>
        <v>0</v>
      </c>
      <c r="AR762" s="16">
        <f t="shared" si="631"/>
        <v>0</v>
      </c>
      <c r="AS762" s="15">
        <f t="shared" si="606"/>
        <v>0</v>
      </c>
      <c r="AT762" s="24">
        <f t="shared" si="607"/>
        <v>0</v>
      </c>
      <c r="AU762" s="15">
        <f t="shared" si="632"/>
        <v>0</v>
      </c>
      <c r="AV762" s="22">
        <f>return!Q746</f>
        <v>8.4215848284248107E-3</v>
      </c>
      <c r="AW762" s="7">
        <f t="shared" si="608"/>
        <v>1.8470757926980541</v>
      </c>
      <c r="AX762" s="7"/>
      <c r="AY762">
        <f t="shared" si="633"/>
        <v>0</v>
      </c>
      <c r="AZ762">
        <f t="shared" si="609"/>
        <v>0</v>
      </c>
      <c r="BA762">
        <f t="shared" si="610"/>
        <v>0</v>
      </c>
      <c r="BB762">
        <f t="shared" si="634"/>
        <v>0</v>
      </c>
      <c r="BD762">
        <f t="shared" si="611"/>
        <v>61</v>
      </c>
      <c r="BE762">
        <f t="shared" si="612"/>
        <v>5</v>
      </c>
      <c r="BF762">
        <f t="shared" si="635"/>
        <v>1.40497271440998E-3</v>
      </c>
      <c r="BG762">
        <f>VLOOKUP(MIN(120,BH762),mortality!$B$4:$H$106,saving_model!BE762+2,FALSE)</f>
        <v>1.6730000194410167E-2</v>
      </c>
      <c r="BH762">
        <f t="shared" si="613"/>
        <v>81</v>
      </c>
      <c r="BI762" s="8">
        <f t="shared" si="636"/>
        <v>1.6821425527395739E-3</v>
      </c>
      <c r="BJ762" s="6">
        <f>VLOOKUP(saving_model!BD762,lapse!$B$4:$C$134,2,FALSE)</f>
        <v>0.02</v>
      </c>
      <c r="BL762">
        <f>discount_curve!K747</f>
        <v>0.40586893946150143</v>
      </c>
    </row>
    <row r="763" spans="1:64" x14ac:dyDescent="0.55000000000000004">
      <c r="A763">
        <f t="shared" si="637"/>
        <v>741</v>
      </c>
      <c r="B763" s="16">
        <f t="shared" ca="1" si="614"/>
        <v>0</v>
      </c>
      <c r="C763" s="16">
        <f t="shared" si="590"/>
        <v>0</v>
      </c>
      <c r="D763">
        <f t="shared" si="615"/>
        <v>0</v>
      </c>
      <c r="E763">
        <f t="shared" ca="1" si="616"/>
        <v>0</v>
      </c>
      <c r="F763" s="19">
        <f t="shared" si="617"/>
        <v>0</v>
      </c>
      <c r="G763">
        <f t="shared" si="591"/>
        <v>0</v>
      </c>
      <c r="H763">
        <f t="shared" si="592"/>
        <v>0</v>
      </c>
      <c r="I763" s="16">
        <f t="shared" si="618"/>
        <v>0</v>
      </c>
      <c r="J763" s="19">
        <f t="shared" si="619"/>
        <v>0</v>
      </c>
      <c r="K763" s="19"/>
      <c r="L763" s="16">
        <f t="shared" si="593"/>
        <v>0</v>
      </c>
      <c r="M763" s="16">
        <f t="shared" ca="1" si="594"/>
        <v>0</v>
      </c>
      <c r="N763" s="16">
        <f t="shared" si="595"/>
        <v>0</v>
      </c>
      <c r="O763" s="16">
        <f t="shared" si="588"/>
        <v>0</v>
      </c>
      <c r="P763" s="16">
        <f t="shared" si="589"/>
        <v>0</v>
      </c>
      <c r="Q763" s="16">
        <f t="shared" ca="1" si="596"/>
        <v>0</v>
      </c>
      <c r="R763">
        <f t="shared" si="597"/>
        <v>0</v>
      </c>
      <c r="S763" s="16">
        <f t="shared" si="598"/>
        <v>0</v>
      </c>
      <c r="T763" s="21">
        <f t="shared" si="640"/>
        <v>0</v>
      </c>
      <c r="U763" s="16">
        <f t="shared" ca="1" si="600"/>
        <v>0</v>
      </c>
      <c r="V763" s="21">
        <f t="shared" ca="1" si="601"/>
        <v>0</v>
      </c>
      <c r="W763" s="16"/>
      <c r="X763" s="16">
        <f t="shared" si="620"/>
        <v>0</v>
      </c>
      <c r="Y763" s="16">
        <f t="shared" si="587"/>
        <v>0</v>
      </c>
      <c r="Z763" s="19">
        <f t="shared" si="602"/>
        <v>0</v>
      </c>
      <c r="AA763" s="15">
        <f t="shared" si="621"/>
        <v>0</v>
      </c>
      <c r="AB763" s="15">
        <f t="shared" si="622"/>
        <v>0</v>
      </c>
      <c r="AC763" s="15">
        <f t="shared" si="623"/>
        <v>0</v>
      </c>
      <c r="AD763" s="15">
        <f t="shared" si="624"/>
        <v>0</v>
      </c>
      <c r="AE763" s="15">
        <f t="shared" si="625"/>
        <v>0</v>
      </c>
      <c r="AF763" s="19">
        <f t="shared" si="626"/>
        <v>0</v>
      </c>
      <c r="AG763" s="20">
        <f t="shared" si="627"/>
        <v>0</v>
      </c>
      <c r="AH763" s="20"/>
      <c r="AI763" s="16">
        <f t="shared" si="603"/>
        <v>0</v>
      </c>
      <c r="AJ763" s="16">
        <f t="shared" si="639"/>
        <v>0</v>
      </c>
      <c r="AK763" s="16">
        <f t="shared" si="628"/>
        <v>0</v>
      </c>
      <c r="AL763" s="16">
        <f t="shared" ca="1" si="629"/>
        <v>0</v>
      </c>
      <c r="AM763" s="17">
        <f ca="1">IF($F$13,OFFSET(product_specs!$I$5,MIN(10,saving_model!BD763),saving_model!$F$15),0)</f>
        <v>0</v>
      </c>
      <c r="AN763" s="16">
        <f t="shared" si="604"/>
        <v>0</v>
      </c>
      <c r="AO763" s="16">
        <f t="shared" si="638"/>
        <v>0</v>
      </c>
      <c r="AP763" s="16">
        <f t="shared" si="605"/>
        <v>0</v>
      </c>
      <c r="AQ763" s="16">
        <f t="shared" si="630"/>
        <v>0</v>
      </c>
      <c r="AR763" s="16">
        <f t="shared" si="631"/>
        <v>0</v>
      </c>
      <c r="AS763" s="15">
        <f t="shared" si="606"/>
        <v>0</v>
      </c>
      <c r="AT763" s="24">
        <f t="shared" si="607"/>
        <v>0</v>
      </c>
      <c r="AU763" s="15">
        <f t="shared" si="632"/>
        <v>0</v>
      </c>
      <c r="AV763" s="22">
        <f>return!Q747</f>
        <v>-7.0987310185736119E-3</v>
      </c>
      <c r="AW763" s="7">
        <f t="shared" si="608"/>
        <v>1.8486080124681834</v>
      </c>
      <c r="AX763" s="7"/>
      <c r="AY763">
        <f t="shared" si="633"/>
        <v>0</v>
      </c>
      <c r="AZ763">
        <f t="shared" si="609"/>
        <v>0</v>
      </c>
      <c r="BA763">
        <f t="shared" si="610"/>
        <v>0</v>
      </c>
      <c r="BB763">
        <f t="shared" si="634"/>
        <v>0</v>
      </c>
      <c r="BD763">
        <f t="shared" si="611"/>
        <v>61</v>
      </c>
      <c r="BE763">
        <f t="shared" si="612"/>
        <v>5</v>
      </c>
      <c r="BF763">
        <f t="shared" si="635"/>
        <v>1.40497271440998E-3</v>
      </c>
      <c r="BG763">
        <f>VLOOKUP(MIN(120,BH763),mortality!$B$4:$H$106,saving_model!BE763+2,FALSE)</f>
        <v>1.6730000194410167E-2</v>
      </c>
      <c r="BH763">
        <f t="shared" si="613"/>
        <v>81</v>
      </c>
      <c r="BI763" s="8">
        <f t="shared" si="636"/>
        <v>1.6821425527395739E-3</v>
      </c>
      <c r="BJ763" s="6">
        <f>VLOOKUP(saving_model!BD763,lapse!$B$4:$C$134,2,FALSE)</f>
        <v>0.02</v>
      </c>
      <c r="BL763">
        <f>discount_curve!K748</f>
        <v>0.40537467017925027</v>
      </c>
    </row>
    <row r="764" spans="1:64" x14ac:dyDescent="0.55000000000000004">
      <c r="A764">
        <f t="shared" si="637"/>
        <v>742</v>
      </c>
      <c r="B764" s="16">
        <f t="shared" ca="1" si="614"/>
        <v>0</v>
      </c>
      <c r="C764" s="16">
        <f t="shared" si="590"/>
        <v>0</v>
      </c>
      <c r="D764">
        <f t="shared" si="615"/>
        <v>0</v>
      </c>
      <c r="E764">
        <f t="shared" ca="1" si="616"/>
        <v>0</v>
      </c>
      <c r="F764" s="19">
        <f t="shared" si="617"/>
        <v>0</v>
      </c>
      <c r="G764">
        <f t="shared" si="591"/>
        <v>0</v>
      </c>
      <c r="H764">
        <f t="shared" si="592"/>
        <v>0</v>
      </c>
      <c r="I764" s="16">
        <f t="shared" si="618"/>
        <v>0</v>
      </c>
      <c r="J764" s="19">
        <f t="shared" si="619"/>
        <v>0</v>
      </c>
      <c r="K764" s="19"/>
      <c r="L764" s="16">
        <f t="shared" si="593"/>
        <v>0</v>
      </c>
      <c r="M764" s="16">
        <f t="shared" ca="1" si="594"/>
        <v>0</v>
      </c>
      <c r="N764" s="16">
        <f t="shared" si="595"/>
        <v>0</v>
      </c>
      <c r="O764" s="16">
        <f t="shared" si="588"/>
        <v>0</v>
      </c>
      <c r="P764" s="16">
        <f t="shared" si="589"/>
        <v>0</v>
      </c>
      <c r="Q764" s="16">
        <f t="shared" ca="1" si="596"/>
        <v>0</v>
      </c>
      <c r="R764">
        <f t="shared" si="597"/>
        <v>0</v>
      </c>
      <c r="S764" s="16">
        <f t="shared" si="598"/>
        <v>0</v>
      </c>
      <c r="T764" s="21">
        <f t="shared" si="640"/>
        <v>0</v>
      </c>
      <c r="U764" s="16">
        <f t="shared" ca="1" si="600"/>
        <v>0</v>
      </c>
      <c r="V764" s="21">
        <f t="shared" ca="1" si="601"/>
        <v>0</v>
      </c>
      <c r="W764" s="16"/>
      <c r="X764" s="16">
        <f t="shared" si="620"/>
        <v>0</v>
      </c>
      <c r="Y764" s="16">
        <f t="shared" si="587"/>
        <v>0</v>
      </c>
      <c r="Z764" s="19">
        <f t="shared" si="602"/>
        <v>0</v>
      </c>
      <c r="AA764" s="15">
        <f t="shared" si="621"/>
        <v>0</v>
      </c>
      <c r="AB764" s="15">
        <f t="shared" si="622"/>
        <v>0</v>
      </c>
      <c r="AC764" s="15">
        <f t="shared" si="623"/>
        <v>0</v>
      </c>
      <c r="AD764" s="15">
        <f t="shared" si="624"/>
        <v>0</v>
      </c>
      <c r="AE764" s="15">
        <f t="shared" si="625"/>
        <v>0</v>
      </c>
      <c r="AF764" s="19">
        <f t="shared" si="626"/>
        <v>0</v>
      </c>
      <c r="AG764" s="20">
        <f t="shared" si="627"/>
        <v>0</v>
      </c>
      <c r="AH764" s="20"/>
      <c r="AI764" s="16">
        <f t="shared" si="603"/>
        <v>0</v>
      </c>
      <c r="AJ764" s="16">
        <f t="shared" si="639"/>
        <v>0</v>
      </c>
      <c r="AK764" s="16">
        <f t="shared" si="628"/>
        <v>0</v>
      </c>
      <c r="AL764" s="16">
        <f t="shared" ca="1" si="629"/>
        <v>0</v>
      </c>
      <c r="AM764" s="17">
        <f ca="1">IF($F$13,OFFSET(product_specs!$I$5,MIN(10,saving_model!BD764),saving_model!$F$15),0)</f>
        <v>0</v>
      </c>
      <c r="AN764" s="16">
        <f t="shared" si="604"/>
        <v>0</v>
      </c>
      <c r="AO764" s="16">
        <f t="shared" si="638"/>
        <v>0</v>
      </c>
      <c r="AP764" s="16">
        <f t="shared" si="605"/>
        <v>0</v>
      </c>
      <c r="AQ764" s="16">
        <f t="shared" si="630"/>
        <v>0</v>
      </c>
      <c r="AR764" s="16">
        <f t="shared" si="631"/>
        <v>0</v>
      </c>
      <c r="AS764" s="15">
        <f t="shared" si="606"/>
        <v>0</v>
      </c>
      <c r="AT764" s="24">
        <f t="shared" si="607"/>
        <v>0</v>
      </c>
      <c r="AU764" s="15">
        <f t="shared" si="632"/>
        <v>0</v>
      </c>
      <c r="AV764" s="22">
        <f>return!Q748</f>
        <v>1.0523507247000241E-2</v>
      </c>
      <c r="AW764" s="7">
        <f t="shared" si="608"/>
        <v>1.8501415032730115</v>
      </c>
      <c r="AX764" s="7"/>
      <c r="AY764">
        <f t="shared" si="633"/>
        <v>0</v>
      </c>
      <c r="AZ764">
        <f t="shared" si="609"/>
        <v>0</v>
      </c>
      <c r="BA764">
        <f t="shared" si="610"/>
        <v>0</v>
      </c>
      <c r="BB764">
        <f t="shared" si="634"/>
        <v>0</v>
      </c>
      <c r="BD764">
        <f t="shared" si="611"/>
        <v>61</v>
      </c>
      <c r="BE764">
        <f t="shared" si="612"/>
        <v>5</v>
      </c>
      <c r="BF764">
        <f t="shared" si="635"/>
        <v>1.40497271440998E-3</v>
      </c>
      <c r="BG764">
        <f>VLOOKUP(MIN(120,BH764),mortality!$B$4:$H$106,saving_model!BE764+2,FALSE)</f>
        <v>1.6730000194410167E-2</v>
      </c>
      <c r="BH764">
        <f t="shared" si="613"/>
        <v>81</v>
      </c>
      <c r="BI764" s="8">
        <f t="shared" si="636"/>
        <v>1.6821425527395739E-3</v>
      </c>
      <c r="BJ764" s="6">
        <f>VLOOKUP(saving_model!BD764,lapse!$B$4:$C$134,2,FALSE)</f>
        <v>0.02</v>
      </c>
      <c r="BL764">
        <f>discount_curve!K749</f>
        <v>0.40488100282067352</v>
      </c>
    </row>
    <row r="765" spans="1:64" x14ac:dyDescent="0.55000000000000004">
      <c r="A765">
        <f t="shared" si="637"/>
        <v>743</v>
      </c>
      <c r="B765" s="16">
        <f t="shared" ca="1" si="614"/>
        <v>0</v>
      </c>
      <c r="C765" s="16">
        <f t="shared" si="590"/>
        <v>0</v>
      </c>
      <c r="D765">
        <f t="shared" si="615"/>
        <v>0</v>
      </c>
      <c r="E765">
        <f t="shared" ca="1" si="616"/>
        <v>0</v>
      </c>
      <c r="F765" s="19">
        <f t="shared" si="617"/>
        <v>0</v>
      </c>
      <c r="G765">
        <f t="shared" si="591"/>
        <v>0</v>
      </c>
      <c r="H765">
        <f t="shared" si="592"/>
        <v>0</v>
      </c>
      <c r="I765" s="16">
        <f t="shared" si="618"/>
        <v>0</v>
      </c>
      <c r="J765" s="19">
        <f t="shared" si="619"/>
        <v>0</v>
      </c>
      <c r="K765" s="19"/>
      <c r="L765" s="16">
        <f t="shared" si="593"/>
        <v>0</v>
      </c>
      <c r="M765" s="16">
        <f t="shared" ca="1" si="594"/>
        <v>0</v>
      </c>
      <c r="N765" s="16">
        <f t="shared" si="595"/>
        <v>0</v>
      </c>
      <c r="O765" s="16">
        <f t="shared" si="588"/>
        <v>0</v>
      </c>
      <c r="P765" s="16">
        <f t="shared" si="589"/>
        <v>0</v>
      </c>
      <c r="Q765" s="16">
        <f t="shared" ca="1" si="596"/>
        <v>0</v>
      </c>
      <c r="R765">
        <f t="shared" si="597"/>
        <v>0</v>
      </c>
      <c r="S765" s="16">
        <f t="shared" si="598"/>
        <v>0</v>
      </c>
      <c r="T765" s="21">
        <f t="shared" si="640"/>
        <v>0</v>
      </c>
      <c r="U765" s="16">
        <f t="shared" ca="1" si="600"/>
        <v>0</v>
      </c>
      <c r="V765" s="21">
        <f t="shared" ca="1" si="601"/>
        <v>0</v>
      </c>
      <c r="W765" s="16"/>
      <c r="X765" s="16">
        <f t="shared" si="620"/>
        <v>0</v>
      </c>
      <c r="Y765" s="16">
        <f t="shared" si="587"/>
        <v>0</v>
      </c>
      <c r="Z765" s="19">
        <f t="shared" si="602"/>
        <v>0</v>
      </c>
      <c r="AA765" s="15">
        <f t="shared" si="621"/>
        <v>0</v>
      </c>
      <c r="AB765" s="15">
        <f t="shared" si="622"/>
        <v>0</v>
      </c>
      <c r="AC765" s="15">
        <f t="shared" si="623"/>
        <v>0</v>
      </c>
      <c r="AD765" s="15">
        <f t="shared" si="624"/>
        <v>0</v>
      </c>
      <c r="AE765" s="15">
        <f t="shared" si="625"/>
        <v>0</v>
      </c>
      <c r="AF765" s="19">
        <f t="shared" si="626"/>
        <v>0</v>
      </c>
      <c r="AG765" s="20">
        <f t="shared" si="627"/>
        <v>0</v>
      </c>
      <c r="AH765" s="20"/>
      <c r="AI765" s="16">
        <f t="shared" si="603"/>
        <v>0</v>
      </c>
      <c r="AJ765" s="16">
        <f t="shared" si="639"/>
        <v>0</v>
      </c>
      <c r="AK765" s="16">
        <f t="shared" si="628"/>
        <v>0</v>
      </c>
      <c r="AL765" s="16">
        <f t="shared" ca="1" si="629"/>
        <v>0</v>
      </c>
      <c r="AM765" s="17">
        <f ca="1">IF($F$13,OFFSET(product_specs!$I$5,MIN(10,saving_model!BD765),saving_model!$F$15),0)</f>
        <v>0</v>
      </c>
      <c r="AN765" s="16">
        <f t="shared" si="604"/>
        <v>0</v>
      </c>
      <c r="AO765" s="16">
        <f t="shared" si="638"/>
        <v>0</v>
      </c>
      <c r="AP765" s="16">
        <f t="shared" si="605"/>
        <v>0</v>
      </c>
      <c r="AQ765" s="16">
        <f t="shared" si="630"/>
        <v>0</v>
      </c>
      <c r="AR765" s="16">
        <f t="shared" si="631"/>
        <v>0</v>
      </c>
      <c r="AS765" s="15">
        <f t="shared" si="606"/>
        <v>0</v>
      </c>
      <c r="AT765" s="24">
        <f t="shared" si="607"/>
        <v>0</v>
      </c>
      <c r="AU765" s="15">
        <f t="shared" si="632"/>
        <v>0</v>
      </c>
      <c r="AV765" s="22">
        <f>return!Q749</f>
        <v>-1.0994140403071118E-3</v>
      </c>
      <c r="AW765" s="7">
        <f t="shared" si="608"/>
        <v>1.8516762661669102</v>
      </c>
      <c r="AX765" s="7"/>
      <c r="AY765">
        <f t="shared" si="633"/>
        <v>0</v>
      </c>
      <c r="AZ765">
        <f t="shared" si="609"/>
        <v>0</v>
      </c>
      <c r="BA765">
        <f t="shared" si="610"/>
        <v>0</v>
      </c>
      <c r="BB765">
        <f t="shared" si="634"/>
        <v>0</v>
      </c>
      <c r="BD765">
        <f t="shared" si="611"/>
        <v>61</v>
      </c>
      <c r="BE765">
        <f t="shared" si="612"/>
        <v>5</v>
      </c>
      <c r="BF765">
        <f t="shared" si="635"/>
        <v>1.40497271440998E-3</v>
      </c>
      <c r="BG765">
        <f>VLOOKUP(MIN(120,BH765),mortality!$B$4:$H$106,saving_model!BE765+2,FALSE)</f>
        <v>1.6730000194410167E-2</v>
      </c>
      <c r="BH765">
        <f t="shared" si="613"/>
        <v>81</v>
      </c>
      <c r="BI765" s="8">
        <f t="shared" si="636"/>
        <v>1.6821425527395739E-3</v>
      </c>
      <c r="BJ765" s="6">
        <f>VLOOKUP(saving_model!BD765,lapse!$B$4:$C$134,2,FALSE)</f>
        <v>0.02</v>
      </c>
      <c r="BL765">
        <f>discount_curve!K750</f>
        <v>0.40438793665274553</v>
      </c>
    </row>
    <row r="766" spans="1:64" x14ac:dyDescent="0.55000000000000004">
      <c r="A766">
        <f t="shared" si="637"/>
        <v>744</v>
      </c>
      <c r="B766" s="16">
        <f t="shared" ca="1" si="614"/>
        <v>0</v>
      </c>
      <c r="C766" s="16">
        <f t="shared" si="590"/>
        <v>0</v>
      </c>
      <c r="D766">
        <f t="shared" si="615"/>
        <v>0</v>
      </c>
      <c r="E766">
        <f t="shared" ca="1" si="616"/>
        <v>0</v>
      </c>
      <c r="F766" s="19">
        <f t="shared" si="617"/>
        <v>0</v>
      </c>
      <c r="G766">
        <f t="shared" si="591"/>
        <v>0</v>
      </c>
      <c r="H766">
        <f t="shared" si="592"/>
        <v>0</v>
      </c>
      <c r="I766" s="16">
        <f t="shared" si="618"/>
        <v>0</v>
      </c>
      <c r="J766" s="19">
        <f t="shared" si="619"/>
        <v>0</v>
      </c>
      <c r="K766" s="19"/>
      <c r="L766" s="16">
        <f t="shared" si="593"/>
        <v>0</v>
      </c>
      <c r="M766" s="16">
        <f t="shared" ca="1" si="594"/>
        <v>0</v>
      </c>
      <c r="N766" s="16">
        <f t="shared" si="595"/>
        <v>0</v>
      </c>
      <c r="O766" s="16">
        <f t="shared" si="588"/>
        <v>0</v>
      </c>
      <c r="P766" s="16">
        <f t="shared" si="589"/>
        <v>0</v>
      </c>
      <c r="Q766" s="16">
        <f t="shared" ca="1" si="596"/>
        <v>0</v>
      </c>
      <c r="R766">
        <f t="shared" si="597"/>
        <v>0</v>
      </c>
      <c r="S766" s="16">
        <f t="shared" si="598"/>
        <v>0</v>
      </c>
      <c r="T766" s="21">
        <f t="shared" si="640"/>
        <v>0</v>
      </c>
      <c r="U766" s="16">
        <f t="shared" ca="1" si="600"/>
        <v>0</v>
      </c>
      <c r="V766" s="21">
        <f t="shared" ca="1" si="601"/>
        <v>0</v>
      </c>
      <c r="W766" s="16"/>
      <c r="X766" s="16">
        <f t="shared" si="620"/>
        <v>0</v>
      </c>
      <c r="Y766" s="16">
        <f t="shared" si="587"/>
        <v>0</v>
      </c>
      <c r="Z766" s="19">
        <f t="shared" si="602"/>
        <v>0</v>
      </c>
      <c r="AA766" s="15">
        <f t="shared" si="621"/>
        <v>0</v>
      </c>
      <c r="AB766" s="15">
        <f t="shared" si="622"/>
        <v>0</v>
      </c>
      <c r="AC766" s="15">
        <f t="shared" si="623"/>
        <v>0</v>
      </c>
      <c r="AD766" s="15">
        <f t="shared" si="624"/>
        <v>0</v>
      </c>
      <c r="AE766" s="15">
        <f t="shared" si="625"/>
        <v>0</v>
      </c>
      <c r="AF766" s="19">
        <f t="shared" si="626"/>
        <v>0</v>
      </c>
      <c r="AG766" s="20">
        <f t="shared" si="627"/>
        <v>0</v>
      </c>
      <c r="AH766" s="20"/>
      <c r="AI766" s="16">
        <f t="shared" si="603"/>
        <v>0</v>
      </c>
      <c r="AJ766" s="16">
        <f t="shared" si="639"/>
        <v>0</v>
      </c>
      <c r="AK766" s="16">
        <f t="shared" si="628"/>
        <v>0</v>
      </c>
      <c r="AL766" s="16">
        <f t="shared" ca="1" si="629"/>
        <v>0</v>
      </c>
      <c r="AM766" s="17">
        <f ca="1">IF($F$13,OFFSET(product_specs!$I$5,MIN(10,saving_model!BD766),saving_model!$F$15),0)</f>
        <v>0</v>
      </c>
      <c r="AN766" s="16">
        <f t="shared" si="604"/>
        <v>0</v>
      </c>
      <c r="AO766" s="16">
        <f t="shared" si="638"/>
        <v>0</v>
      </c>
      <c r="AP766" s="16">
        <f t="shared" si="605"/>
        <v>0</v>
      </c>
      <c r="AQ766" s="16">
        <f t="shared" si="630"/>
        <v>0</v>
      </c>
      <c r="AR766" s="16">
        <f t="shared" si="631"/>
        <v>0</v>
      </c>
      <c r="AS766" s="15">
        <f t="shared" si="606"/>
        <v>0</v>
      </c>
      <c r="AT766" s="24">
        <f t="shared" si="607"/>
        <v>0</v>
      </c>
      <c r="AU766" s="15">
        <f t="shared" si="632"/>
        <v>0</v>
      </c>
      <c r="AV766" s="22">
        <f>return!Q750</f>
        <v>7.1071170807399664E-3</v>
      </c>
      <c r="AW766" s="7">
        <f t="shared" si="608"/>
        <v>1.8532123022051259</v>
      </c>
      <c r="AX766" s="7"/>
      <c r="AY766">
        <f t="shared" si="633"/>
        <v>0</v>
      </c>
      <c r="AZ766">
        <f t="shared" si="609"/>
        <v>0</v>
      </c>
      <c r="BA766">
        <f t="shared" si="610"/>
        <v>0</v>
      </c>
      <c r="BB766">
        <f t="shared" si="634"/>
        <v>0</v>
      </c>
      <c r="BD766">
        <f t="shared" si="611"/>
        <v>62</v>
      </c>
      <c r="BE766">
        <f t="shared" si="612"/>
        <v>5</v>
      </c>
      <c r="BF766">
        <f t="shared" si="635"/>
        <v>1.5667254680585829E-3</v>
      </c>
      <c r="BG766">
        <f>VLOOKUP(MIN(120,BH766),mortality!$B$4:$H$106,saving_model!BE766+2,FALSE)</f>
        <v>1.8639543208444145E-2</v>
      </c>
      <c r="BH766">
        <f t="shared" si="613"/>
        <v>82</v>
      </c>
      <c r="BI766" s="8">
        <f t="shared" si="636"/>
        <v>1.6821425527395739E-3</v>
      </c>
      <c r="BJ766" s="6">
        <f>VLOOKUP(saving_model!BD766,lapse!$B$4:$C$134,2,FALSE)</f>
        <v>0.02</v>
      </c>
      <c r="BL766">
        <f>discount_curve!K751</f>
        <v>0.39535132399554723</v>
      </c>
    </row>
    <row r="767" spans="1:64" x14ac:dyDescent="0.55000000000000004">
      <c r="A767">
        <f t="shared" si="637"/>
        <v>745</v>
      </c>
      <c r="B767" s="16">
        <f t="shared" ca="1" si="614"/>
        <v>0</v>
      </c>
      <c r="C767" s="16">
        <f t="shared" si="590"/>
        <v>0</v>
      </c>
      <c r="D767">
        <f t="shared" si="615"/>
        <v>0</v>
      </c>
      <c r="E767">
        <f t="shared" ca="1" si="616"/>
        <v>0</v>
      </c>
      <c r="F767" s="19">
        <f t="shared" si="617"/>
        <v>0</v>
      </c>
      <c r="G767">
        <f t="shared" si="591"/>
        <v>0</v>
      </c>
      <c r="H767">
        <f t="shared" si="592"/>
        <v>0</v>
      </c>
      <c r="I767" s="16">
        <f t="shared" si="618"/>
        <v>0</v>
      </c>
      <c r="J767" s="19">
        <f t="shared" si="619"/>
        <v>0</v>
      </c>
      <c r="K767" s="19"/>
      <c r="L767" s="16">
        <f t="shared" si="593"/>
        <v>0</v>
      </c>
      <c r="M767" s="16">
        <f t="shared" ca="1" si="594"/>
        <v>0</v>
      </c>
      <c r="N767" s="16">
        <f t="shared" si="595"/>
        <v>0</v>
      </c>
      <c r="O767" s="16">
        <f t="shared" si="588"/>
        <v>0</v>
      </c>
      <c r="P767" s="16">
        <f t="shared" si="589"/>
        <v>0</v>
      </c>
      <c r="Q767" s="16">
        <f t="shared" ca="1" si="596"/>
        <v>0</v>
      </c>
      <c r="R767">
        <f t="shared" si="597"/>
        <v>0</v>
      </c>
      <c r="S767" s="16">
        <f t="shared" si="598"/>
        <v>0</v>
      </c>
      <c r="T767" s="21">
        <f t="shared" si="640"/>
        <v>0</v>
      </c>
      <c r="U767" s="16">
        <f t="shared" ca="1" si="600"/>
        <v>0</v>
      </c>
      <c r="V767" s="21">
        <f t="shared" ca="1" si="601"/>
        <v>0</v>
      </c>
      <c r="W767" s="16"/>
      <c r="X767" s="16">
        <f t="shared" si="620"/>
        <v>0</v>
      </c>
      <c r="Y767" s="16">
        <f t="shared" si="587"/>
        <v>0</v>
      </c>
      <c r="Z767" s="19">
        <f t="shared" si="602"/>
        <v>0</v>
      </c>
      <c r="AA767" s="15">
        <f t="shared" si="621"/>
        <v>0</v>
      </c>
      <c r="AB767" s="15">
        <f t="shared" si="622"/>
        <v>0</v>
      </c>
      <c r="AC767" s="15">
        <f t="shared" si="623"/>
        <v>0</v>
      </c>
      <c r="AD767" s="15">
        <f t="shared" si="624"/>
        <v>0</v>
      </c>
      <c r="AE767" s="15">
        <f t="shared" si="625"/>
        <v>0</v>
      </c>
      <c r="AF767" s="19">
        <f t="shared" si="626"/>
        <v>0</v>
      </c>
      <c r="AG767" s="20">
        <f t="shared" si="627"/>
        <v>0</v>
      </c>
      <c r="AH767" s="20"/>
      <c r="AI767" s="16">
        <f t="shared" si="603"/>
        <v>0</v>
      </c>
      <c r="AJ767" s="16">
        <f t="shared" si="639"/>
        <v>0</v>
      </c>
      <c r="AK767" s="16">
        <f t="shared" si="628"/>
        <v>0</v>
      </c>
      <c r="AL767" s="16">
        <f t="shared" ca="1" si="629"/>
        <v>0</v>
      </c>
      <c r="AM767" s="17">
        <f ca="1">IF($F$13,OFFSET(product_specs!$I$5,MIN(10,saving_model!BD767),saving_model!$F$15),0)</f>
        <v>0</v>
      </c>
      <c r="AN767" s="16">
        <f t="shared" si="604"/>
        <v>0</v>
      </c>
      <c r="AO767" s="16">
        <f t="shared" si="638"/>
        <v>0</v>
      </c>
      <c r="AP767" s="16">
        <f t="shared" si="605"/>
        <v>0</v>
      </c>
      <c r="AQ767" s="16">
        <f t="shared" si="630"/>
        <v>0</v>
      </c>
      <c r="AR767" s="16">
        <f t="shared" si="631"/>
        <v>0</v>
      </c>
      <c r="AS767" s="15">
        <f t="shared" si="606"/>
        <v>0</v>
      </c>
      <c r="AT767" s="24">
        <f t="shared" si="607"/>
        <v>0</v>
      </c>
      <c r="AU767" s="15">
        <f t="shared" si="632"/>
        <v>0</v>
      </c>
      <c r="AV767" s="22">
        <f>return!Q751</f>
        <v>-7.7257533236857467E-3</v>
      </c>
      <c r="AW767" s="7">
        <f t="shared" si="608"/>
        <v>1.8547496124437803</v>
      </c>
      <c r="AX767" s="7"/>
      <c r="AY767">
        <f t="shared" si="633"/>
        <v>0</v>
      </c>
      <c r="AZ767">
        <f t="shared" si="609"/>
        <v>0</v>
      </c>
      <c r="BA767">
        <f t="shared" si="610"/>
        <v>0</v>
      </c>
      <c r="BB767">
        <f t="shared" si="634"/>
        <v>0</v>
      </c>
      <c r="BD767">
        <f t="shared" si="611"/>
        <v>62</v>
      </c>
      <c r="BE767">
        <f t="shared" si="612"/>
        <v>5</v>
      </c>
      <c r="BF767">
        <f t="shared" si="635"/>
        <v>1.5667254680585829E-3</v>
      </c>
      <c r="BG767">
        <f>VLOOKUP(MIN(120,BH767),mortality!$B$4:$H$106,saving_model!BE767+2,FALSE)</f>
        <v>1.8639543208444145E-2</v>
      </c>
      <c r="BH767">
        <f t="shared" si="613"/>
        <v>82</v>
      </c>
      <c r="BI767" s="8">
        <f t="shared" si="636"/>
        <v>1.6821425527395739E-3</v>
      </c>
      <c r="BJ767" s="6">
        <f>VLOOKUP(saving_model!BD767,lapse!$B$4:$C$134,2,FALSE)</f>
        <v>0.02</v>
      </c>
      <c r="BL767">
        <f>discount_curve!K752</f>
        <v>0.39485851538519295</v>
      </c>
    </row>
    <row r="768" spans="1:64" x14ac:dyDescent="0.55000000000000004">
      <c r="A768">
        <f t="shared" si="637"/>
        <v>746</v>
      </c>
      <c r="B768" s="16">
        <f t="shared" ca="1" si="614"/>
        <v>0</v>
      </c>
      <c r="C768" s="16">
        <f t="shared" si="590"/>
        <v>0</v>
      </c>
      <c r="D768">
        <f t="shared" si="615"/>
        <v>0</v>
      </c>
      <c r="E768">
        <f t="shared" ca="1" si="616"/>
        <v>0</v>
      </c>
      <c r="F768" s="19">
        <f t="shared" si="617"/>
        <v>0</v>
      </c>
      <c r="G768">
        <f t="shared" si="591"/>
        <v>0</v>
      </c>
      <c r="H768">
        <f t="shared" si="592"/>
        <v>0</v>
      </c>
      <c r="I768" s="16">
        <f t="shared" si="618"/>
        <v>0</v>
      </c>
      <c r="J768" s="19">
        <f t="shared" si="619"/>
        <v>0</v>
      </c>
      <c r="K768" s="19"/>
      <c r="L768" s="16">
        <f t="shared" si="593"/>
        <v>0</v>
      </c>
      <c r="M768" s="16">
        <f t="shared" ca="1" si="594"/>
        <v>0</v>
      </c>
      <c r="N768" s="16">
        <f t="shared" si="595"/>
        <v>0</v>
      </c>
      <c r="O768" s="16">
        <f t="shared" si="588"/>
        <v>0</v>
      </c>
      <c r="P768" s="16">
        <f t="shared" si="589"/>
        <v>0</v>
      </c>
      <c r="Q768" s="16">
        <f t="shared" ca="1" si="596"/>
        <v>0</v>
      </c>
      <c r="R768">
        <f t="shared" si="597"/>
        <v>0</v>
      </c>
      <c r="S768" s="16">
        <f t="shared" si="598"/>
        <v>0</v>
      </c>
      <c r="T768" s="21">
        <f t="shared" si="640"/>
        <v>0</v>
      </c>
      <c r="U768" s="16">
        <f t="shared" ca="1" si="600"/>
        <v>0</v>
      </c>
      <c r="V768" s="21">
        <f t="shared" ca="1" si="601"/>
        <v>0</v>
      </c>
      <c r="W768" s="16"/>
      <c r="X768" s="16">
        <f t="shared" si="620"/>
        <v>0</v>
      </c>
      <c r="Y768" s="16">
        <f t="shared" si="587"/>
        <v>0</v>
      </c>
      <c r="Z768" s="19">
        <f t="shared" si="602"/>
        <v>0</v>
      </c>
      <c r="AA768" s="15">
        <f t="shared" si="621"/>
        <v>0</v>
      </c>
      <c r="AB768" s="15">
        <f t="shared" si="622"/>
        <v>0</v>
      </c>
      <c r="AC768" s="15">
        <f t="shared" si="623"/>
        <v>0</v>
      </c>
      <c r="AD768" s="15">
        <f t="shared" si="624"/>
        <v>0</v>
      </c>
      <c r="AE768" s="15">
        <f t="shared" si="625"/>
        <v>0</v>
      </c>
      <c r="AF768" s="19">
        <f t="shared" si="626"/>
        <v>0</v>
      </c>
      <c r="AG768" s="20">
        <f t="shared" si="627"/>
        <v>0</v>
      </c>
      <c r="AH768" s="20"/>
      <c r="AI768" s="16">
        <f t="shared" si="603"/>
        <v>0</v>
      </c>
      <c r="AJ768" s="16">
        <f t="shared" si="639"/>
        <v>0</v>
      </c>
      <c r="AK768" s="16">
        <f t="shared" si="628"/>
        <v>0</v>
      </c>
      <c r="AL768" s="16">
        <f t="shared" ca="1" si="629"/>
        <v>0</v>
      </c>
      <c r="AM768" s="17">
        <f ca="1">IF($F$13,OFFSET(product_specs!$I$5,MIN(10,saving_model!BD768),saving_model!$F$15),0)</f>
        <v>0</v>
      </c>
      <c r="AN768" s="16">
        <f t="shared" si="604"/>
        <v>0</v>
      </c>
      <c r="AO768" s="16">
        <f t="shared" si="638"/>
        <v>0</v>
      </c>
      <c r="AP768" s="16">
        <f t="shared" si="605"/>
        <v>0</v>
      </c>
      <c r="AQ768" s="16">
        <f t="shared" si="630"/>
        <v>0</v>
      </c>
      <c r="AR768" s="16">
        <f t="shared" si="631"/>
        <v>0</v>
      </c>
      <c r="AS768" s="15">
        <f t="shared" si="606"/>
        <v>0</v>
      </c>
      <c r="AT768" s="24">
        <f t="shared" si="607"/>
        <v>0</v>
      </c>
      <c r="AU768" s="15">
        <f t="shared" si="632"/>
        <v>0</v>
      </c>
      <c r="AV768" s="22">
        <f>return!Q752</f>
        <v>1.754811665327205E-2</v>
      </c>
      <c r="AW768" s="7">
        <f t="shared" si="608"/>
        <v>1.8562881979398713</v>
      </c>
      <c r="AX768" s="7"/>
      <c r="AY768">
        <f t="shared" si="633"/>
        <v>0</v>
      </c>
      <c r="AZ768">
        <f t="shared" si="609"/>
        <v>0</v>
      </c>
      <c r="BA768">
        <f t="shared" si="610"/>
        <v>0</v>
      </c>
      <c r="BB768">
        <f t="shared" si="634"/>
        <v>0</v>
      </c>
      <c r="BD768">
        <f t="shared" si="611"/>
        <v>62</v>
      </c>
      <c r="BE768">
        <f t="shared" si="612"/>
        <v>5</v>
      </c>
      <c r="BF768">
        <f t="shared" si="635"/>
        <v>1.5667254680585829E-3</v>
      </c>
      <c r="BG768">
        <f>VLOOKUP(MIN(120,BH768),mortality!$B$4:$H$106,saving_model!BE768+2,FALSE)</f>
        <v>1.8639543208444145E-2</v>
      </c>
      <c r="BH768">
        <f t="shared" si="613"/>
        <v>82</v>
      </c>
      <c r="BI768" s="8">
        <f t="shared" si="636"/>
        <v>1.6821425527395739E-3</v>
      </c>
      <c r="BJ768" s="6">
        <f>VLOOKUP(saving_model!BD768,lapse!$B$4:$C$134,2,FALSE)</f>
        <v>0.02</v>
      </c>
      <c r="BL768">
        <f>discount_curve!K753</f>
        <v>0.39436632106474145</v>
      </c>
    </row>
    <row r="769" spans="1:64" x14ac:dyDescent="0.55000000000000004">
      <c r="A769">
        <f t="shared" si="637"/>
        <v>747</v>
      </c>
      <c r="B769" s="16">
        <f t="shared" ca="1" si="614"/>
        <v>0</v>
      </c>
      <c r="C769" s="16">
        <f t="shared" si="590"/>
        <v>0</v>
      </c>
      <c r="D769">
        <f t="shared" si="615"/>
        <v>0</v>
      </c>
      <c r="E769">
        <f t="shared" ca="1" si="616"/>
        <v>0</v>
      </c>
      <c r="F769" s="19">
        <f t="shared" si="617"/>
        <v>0</v>
      </c>
      <c r="G769">
        <f t="shared" si="591"/>
        <v>0</v>
      </c>
      <c r="H769">
        <f t="shared" si="592"/>
        <v>0</v>
      </c>
      <c r="I769" s="16">
        <f t="shared" si="618"/>
        <v>0</v>
      </c>
      <c r="J769" s="19">
        <f t="shared" si="619"/>
        <v>0</v>
      </c>
      <c r="K769" s="19"/>
      <c r="L769" s="16">
        <f t="shared" si="593"/>
        <v>0</v>
      </c>
      <c r="M769" s="16">
        <f t="shared" ca="1" si="594"/>
        <v>0</v>
      </c>
      <c r="N769" s="16">
        <f t="shared" si="595"/>
        <v>0</v>
      </c>
      <c r="O769" s="16">
        <f t="shared" si="588"/>
        <v>0</v>
      </c>
      <c r="P769" s="16">
        <f t="shared" si="589"/>
        <v>0</v>
      </c>
      <c r="Q769" s="16">
        <f t="shared" ca="1" si="596"/>
        <v>0</v>
      </c>
      <c r="R769">
        <f t="shared" si="597"/>
        <v>0</v>
      </c>
      <c r="S769" s="16">
        <f t="shared" si="598"/>
        <v>0</v>
      </c>
      <c r="T769" s="21">
        <f t="shared" si="640"/>
        <v>0</v>
      </c>
      <c r="U769" s="16">
        <f t="shared" ca="1" si="600"/>
        <v>0</v>
      </c>
      <c r="V769" s="21">
        <f t="shared" ca="1" si="601"/>
        <v>0</v>
      </c>
      <c r="W769" s="16"/>
      <c r="X769" s="16">
        <f t="shared" si="620"/>
        <v>0</v>
      </c>
      <c r="Y769" s="16">
        <f t="shared" si="587"/>
        <v>0</v>
      </c>
      <c r="Z769" s="19">
        <f t="shared" si="602"/>
        <v>0</v>
      </c>
      <c r="AA769" s="15">
        <f t="shared" si="621"/>
        <v>0</v>
      </c>
      <c r="AB769" s="15">
        <f t="shared" si="622"/>
        <v>0</v>
      </c>
      <c r="AC769" s="15">
        <f t="shared" si="623"/>
        <v>0</v>
      </c>
      <c r="AD769" s="15">
        <f t="shared" si="624"/>
        <v>0</v>
      </c>
      <c r="AE769" s="15">
        <f t="shared" si="625"/>
        <v>0</v>
      </c>
      <c r="AF769" s="19">
        <f t="shared" si="626"/>
        <v>0</v>
      </c>
      <c r="AG769" s="20">
        <f t="shared" si="627"/>
        <v>0</v>
      </c>
      <c r="AH769" s="20"/>
      <c r="AI769" s="16">
        <f t="shared" si="603"/>
        <v>0</v>
      </c>
      <c r="AJ769" s="16">
        <f t="shared" si="639"/>
        <v>0</v>
      </c>
      <c r="AK769" s="16">
        <f t="shared" si="628"/>
        <v>0</v>
      </c>
      <c r="AL769" s="16">
        <f t="shared" ca="1" si="629"/>
        <v>0</v>
      </c>
      <c r="AM769" s="17">
        <f ca="1">IF($F$13,OFFSET(product_specs!$I$5,MIN(10,saving_model!BD769),saving_model!$F$15),0)</f>
        <v>0</v>
      </c>
      <c r="AN769" s="16">
        <f t="shared" si="604"/>
        <v>0</v>
      </c>
      <c r="AO769" s="16">
        <f t="shared" si="638"/>
        <v>0</v>
      </c>
      <c r="AP769" s="16">
        <f t="shared" si="605"/>
        <v>0</v>
      </c>
      <c r="AQ769" s="16">
        <f t="shared" si="630"/>
        <v>0</v>
      </c>
      <c r="AR769" s="16">
        <f t="shared" si="631"/>
        <v>0</v>
      </c>
      <c r="AS769" s="15">
        <f t="shared" si="606"/>
        <v>0</v>
      </c>
      <c r="AT769" s="24">
        <f t="shared" si="607"/>
        <v>0</v>
      </c>
      <c r="AU769" s="15">
        <f t="shared" si="632"/>
        <v>0</v>
      </c>
      <c r="AV769" s="22">
        <f>return!Q753</f>
        <v>1.3443894867829931E-2</v>
      </c>
      <c r="AW769" s="7">
        <f t="shared" si="608"/>
        <v>1.8578280597512733</v>
      </c>
      <c r="AX769" s="7"/>
      <c r="AY769">
        <f t="shared" si="633"/>
        <v>0</v>
      </c>
      <c r="AZ769">
        <f t="shared" si="609"/>
        <v>0</v>
      </c>
      <c r="BA769">
        <f t="shared" si="610"/>
        <v>0</v>
      </c>
      <c r="BB769">
        <f t="shared" si="634"/>
        <v>0</v>
      </c>
      <c r="BD769">
        <f t="shared" si="611"/>
        <v>62</v>
      </c>
      <c r="BE769">
        <f t="shared" si="612"/>
        <v>5</v>
      </c>
      <c r="BF769">
        <f t="shared" si="635"/>
        <v>1.5667254680585829E-3</v>
      </c>
      <c r="BG769">
        <f>VLOOKUP(MIN(120,BH769),mortality!$B$4:$H$106,saving_model!BE769+2,FALSE)</f>
        <v>1.8639543208444145E-2</v>
      </c>
      <c r="BH769">
        <f t="shared" si="613"/>
        <v>82</v>
      </c>
      <c r="BI769" s="8">
        <f t="shared" si="636"/>
        <v>1.6821425527395739E-3</v>
      </c>
      <c r="BJ769" s="6">
        <f>VLOOKUP(saving_model!BD769,lapse!$B$4:$C$134,2,FALSE)</f>
        <v>0.02</v>
      </c>
      <c r="BL769">
        <f>discount_curve!K754</f>
        <v>0.39387474026847563</v>
      </c>
    </row>
    <row r="770" spans="1:64" x14ac:dyDescent="0.55000000000000004">
      <c r="A770">
        <f t="shared" si="637"/>
        <v>748</v>
      </c>
      <c r="B770" s="16">
        <f t="shared" ca="1" si="614"/>
        <v>0</v>
      </c>
      <c r="C770" s="16">
        <f t="shared" si="590"/>
        <v>0</v>
      </c>
      <c r="D770">
        <f t="shared" si="615"/>
        <v>0</v>
      </c>
      <c r="E770">
        <f t="shared" ca="1" si="616"/>
        <v>0</v>
      </c>
      <c r="F770" s="19">
        <f t="shared" si="617"/>
        <v>0</v>
      </c>
      <c r="G770">
        <f t="shared" si="591"/>
        <v>0</v>
      </c>
      <c r="H770">
        <f t="shared" si="592"/>
        <v>0</v>
      </c>
      <c r="I770" s="16">
        <f t="shared" si="618"/>
        <v>0</v>
      </c>
      <c r="J770" s="19">
        <f t="shared" si="619"/>
        <v>0</v>
      </c>
      <c r="K770" s="19"/>
      <c r="L770" s="16">
        <f t="shared" si="593"/>
        <v>0</v>
      </c>
      <c r="M770" s="16">
        <f t="shared" ca="1" si="594"/>
        <v>0</v>
      </c>
      <c r="N770" s="16">
        <f t="shared" si="595"/>
        <v>0</v>
      </c>
      <c r="O770" s="16">
        <f t="shared" si="588"/>
        <v>0</v>
      </c>
      <c r="P770" s="16">
        <f t="shared" si="589"/>
        <v>0</v>
      </c>
      <c r="Q770" s="16">
        <f t="shared" ca="1" si="596"/>
        <v>0</v>
      </c>
      <c r="R770">
        <f t="shared" si="597"/>
        <v>0</v>
      </c>
      <c r="S770" s="16">
        <f t="shared" si="598"/>
        <v>0</v>
      </c>
      <c r="T770" s="21">
        <f t="shared" si="640"/>
        <v>0</v>
      </c>
      <c r="U770" s="16">
        <f t="shared" ca="1" si="600"/>
        <v>0</v>
      </c>
      <c r="V770" s="21">
        <f t="shared" ca="1" si="601"/>
        <v>0</v>
      </c>
      <c r="W770" s="16"/>
      <c r="X770" s="16">
        <f t="shared" si="620"/>
        <v>0</v>
      </c>
      <c r="Y770" s="16">
        <f t="shared" si="587"/>
        <v>0</v>
      </c>
      <c r="Z770" s="19">
        <f t="shared" si="602"/>
        <v>0</v>
      </c>
      <c r="AA770" s="15">
        <f t="shared" si="621"/>
        <v>0</v>
      </c>
      <c r="AB770" s="15">
        <f t="shared" si="622"/>
        <v>0</v>
      </c>
      <c r="AC770" s="15">
        <f t="shared" si="623"/>
        <v>0</v>
      </c>
      <c r="AD770" s="15">
        <f t="shared" si="624"/>
        <v>0</v>
      </c>
      <c r="AE770" s="15">
        <f t="shared" si="625"/>
        <v>0</v>
      </c>
      <c r="AF770" s="19">
        <f t="shared" si="626"/>
        <v>0</v>
      </c>
      <c r="AG770" s="20">
        <f t="shared" si="627"/>
        <v>0</v>
      </c>
      <c r="AH770" s="20"/>
      <c r="AI770" s="16">
        <f t="shared" si="603"/>
        <v>0</v>
      </c>
      <c r="AJ770" s="16">
        <f t="shared" si="639"/>
        <v>0</v>
      </c>
      <c r="AK770" s="16">
        <f t="shared" si="628"/>
        <v>0</v>
      </c>
      <c r="AL770" s="16">
        <f t="shared" ca="1" si="629"/>
        <v>0</v>
      </c>
      <c r="AM770" s="17">
        <f ca="1">IF($F$13,OFFSET(product_specs!$I$5,MIN(10,saving_model!BD770),saving_model!$F$15),0)</f>
        <v>0</v>
      </c>
      <c r="AN770" s="16">
        <f t="shared" si="604"/>
        <v>0</v>
      </c>
      <c r="AO770" s="16">
        <f t="shared" si="638"/>
        <v>0</v>
      </c>
      <c r="AP770" s="16">
        <f t="shared" si="605"/>
        <v>0</v>
      </c>
      <c r="AQ770" s="16">
        <f t="shared" si="630"/>
        <v>0</v>
      </c>
      <c r="AR770" s="16">
        <f t="shared" si="631"/>
        <v>0</v>
      </c>
      <c r="AS770" s="15">
        <f t="shared" si="606"/>
        <v>0</v>
      </c>
      <c r="AT770" s="24">
        <f t="shared" si="607"/>
        <v>0</v>
      </c>
      <c r="AU770" s="15">
        <f t="shared" si="632"/>
        <v>0</v>
      </c>
      <c r="AV770" s="22">
        <f>return!Q754</f>
        <v>5.9103737213512808E-3</v>
      </c>
      <c r="AW770" s="7">
        <f t="shared" si="608"/>
        <v>1.8593691989367387</v>
      </c>
      <c r="AX770" s="7"/>
      <c r="AY770">
        <f t="shared" si="633"/>
        <v>0</v>
      </c>
      <c r="AZ770">
        <f t="shared" si="609"/>
        <v>0</v>
      </c>
      <c r="BA770">
        <f t="shared" si="610"/>
        <v>0</v>
      </c>
      <c r="BB770">
        <f t="shared" si="634"/>
        <v>0</v>
      </c>
      <c r="BD770">
        <f t="shared" si="611"/>
        <v>62</v>
      </c>
      <c r="BE770">
        <f t="shared" si="612"/>
        <v>5</v>
      </c>
      <c r="BF770">
        <f t="shared" si="635"/>
        <v>1.5667254680585829E-3</v>
      </c>
      <c r="BG770">
        <f>VLOOKUP(MIN(120,BH770),mortality!$B$4:$H$106,saving_model!BE770+2,FALSE)</f>
        <v>1.8639543208444145E-2</v>
      </c>
      <c r="BH770">
        <f t="shared" si="613"/>
        <v>82</v>
      </c>
      <c r="BI770" s="8">
        <f t="shared" si="636"/>
        <v>1.6821425527395739E-3</v>
      </c>
      <c r="BJ770" s="6">
        <f>VLOOKUP(saving_model!BD770,lapse!$B$4:$C$134,2,FALSE)</f>
        <v>0.02</v>
      </c>
      <c r="BL770">
        <f>discount_curve!K755</f>
        <v>0.39338377223163262</v>
      </c>
    </row>
    <row r="771" spans="1:64" x14ac:dyDescent="0.55000000000000004">
      <c r="A771">
        <f t="shared" si="637"/>
        <v>749</v>
      </c>
      <c r="B771" s="16">
        <f t="shared" ca="1" si="614"/>
        <v>0</v>
      </c>
      <c r="C771" s="16">
        <f t="shared" si="590"/>
        <v>0</v>
      </c>
      <c r="D771">
        <f t="shared" si="615"/>
        <v>0</v>
      </c>
      <c r="E771">
        <f t="shared" ca="1" si="616"/>
        <v>0</v>
      </c>
      <c r="F771" s="19">
        <f t="shared" si="617"/>
        <v>0</v>
      </c>
      <c r="G771">
        <f t="shared" si="591"/>
        <v>0</v>
      </c>
      <c r="H771">
        <f t="shared" si="592"/>
        <v>0</v>
      </c>
      <c r="I771" s="16">
        <f t="shared" si="618"/>
        <v>0</v>
      </c>
      <c r="J771" s="19">
        <f t="shared" si="619"/>
        <v>0</v>
      </c>
      <c r="K771" s="19"/>
      <c r="L771" s="16">
        <f t="shared" si="593"/>
        <v>0</v>
      </c>
      <c r="M771" s="16">
        <f t="shared" ca="1" si="594"/>
        <v>0</v>
      </c>
      <c r="N771" s="16">
        <f t="shared" si="595"/>
        <v>0</v>
      </c>
      <c r="O771" s="16">
        <f t="shared" si="588"/>
        <v>0</v>
      </c>
      <c r="P771" s="16">
        <f t="shared" si="589"/>
        <v>0</v>
      </c>
      <c r="Q771" s="16">
        <f t="shared" ca="1" si="596"/>
        <v>0</v>
      </c>
      <c r="R771">
        <f t="shared" si="597"/>
        <v>0</v>
      </c>
      <c r="S771" s="16">
        <f t="shared" si="598"/>
        <v>0</v>
      </c>
      <c r="T771" s="21">
        <f t="shared" si="640"/>
        <v>0</v>
      </c>
      <c r="U771" s="16">
        <f t="shared" ca="1" si="600"/>
        <v>0</v>
      </c>
      <c r="V771" s="21">
        <f t="shared" ca="1" si="601"/>
        <v>0</v>
      </c>
      <c r="W771" s="16"/>
      <c r="X771" s="16">
        <f t="shared" si="620"/>
        <v>0</v>
      </c>
      <c r="Y771" s="16">
        <f t="shared" si="587"/>
        <v>0</v>
      </c>
      <c r="Z771" s="19">
        <f t="shared" si="602"/>
        <v>0</v>
      </c>
      <c r="AA771" s="15">
        <f t="shared" si="621"/>
        <v>0</v>
      </c>
      <c r="AB771" s="15">
        <f t="shared" si="622"/>
        <v>0</v>
      </c>
      <c r="AC771" s="15">
        <f t="shared" si="623"/>
        <v>0</v>
      </c>
      <c r="AD771" s="15">
        <f t="shared" si="624"/>
        <v>0</v>
      </c>
      <c r="AE771" s="15">
        <f t="shared" si="625"/>
        <v>0</v>
      </c>
      <c r="AF771" s="19">
        <f t="shared" si="626"/>
        <v>0</v>
      </c>
      <c r="AG771" s="20">
        <f t="shared" si="627"/>
        <v>0</v>
      </c>
      <c r="AH771" s="20"/>
      <c r="AI771" s="16">
        <f t="shared" si="603"/>
        <v>0</v>
      </c>
      <c r="AJ771" s="16">
        <f t="shared" si="639"/>
        <v>0</v>
      </c>
      <c r="AK771" s="16">
        <f t="shared" si="628"/>
        <v>0</v>
      </c>
      <c r="AL771" s="16">
        <f t="shared" ca="1" si="629"/>
        <v>0</v>
      </c>
      <c r="AM771" s="17">
        <f ca="1">IF($F$13,OFFSET(product_specs!$I$5,MIN(10,saving_model!BD771),saving_model!$F$15),0)</f>
        <v>0</v>
      </c>
      <c r="AN771" s="16">
        <f t="shared" si="604"/>
        <v>0</v>
      </c>
      <c r="AO771" s="16">
        <f t="shared" si="638"/>
        <v>0</v>
      </c>
      <c r="AP771" s="16">
        <f t="shared" si="605"/>
        <v>0</v>
      </c>
      <c r="AQ771" s="16">
        <f t="shared" si="630"/>
        <v>0</v>
      </c>
      <c r="AR771" s="16">
        <f t="shared" si="631"/>
        <v>0</v>
      </c>
      <c r="AS771" s="15">
        <f t="shared" si="606"/>
        <v>0</v>
      </c>
      <c r="AT771" s="24">
        <f t="shared" si="607"/>
        <v>0</v>
      </c>
      <c r="AU771" s="15">
        <f t="shared" si="632"/>
        <v>0</v>
      </c>
      <c r="AV771" s="22">
        <f>return!Q755</f>
        <v>-8.1815318701158324E-3</v>
      </c>
      <c r="AW771" s="7">
        <f t="shared" si="608"/>
        <v>1.8609116165558981</v>
      </c>
      <c r="AX771" s="7"/>
      <c r="AY771">
        <f t="shared" si="633"/>
        <v>0</v>
      </c>
      <c r="AZ771">
        <f t="shared" si="609"/>
        <v>0</v>
      </c>
      <c r="BA771">
        <f t="shared" si="610"/>
        <v>0</v>
      </c>
      <c r="BB771">
        <f t="shared" si="634"/>
        <v>0</v>
      </c>
      <c r="BD771">
        <f t="shared" si="611"/>
        <v>62</v>
      </c>
      <c r="BE771">
        <f t="shared" si="612"/>
        <v>5</v>
      </c>
      <c r="BF771">
        <f t="shared" si="635"/>
        <v>1.5667254680585829E-3</v>
      </c>
      <c r="BG771">
        <f>VLOOKUP(MIN(120,BH771),mortality!$B$4:$H$106,saving_model!BE771+2,FALSE)</f>
        <v>1.8639543208444145E-2</v>
      </c>
      <c r="BH771">
        <f t="shared" si="613"/>
        <v>82</v>
      </c>
      <c r="BI771" s="8">
        <f t="shared" si="636"/>
        <v>1.6821425527395739E-3</v>
      </c>
      <c r="BJ771" s="6">
        <f>VLOOKUP(saving_model!BD771,lapse!$B$4:$C$134,2,FALSE)</f>
        <v>0.02</v>
      </c>
      <c r="BL771">
        <f>discount_curve!K756</f>
        <v>0.39289341619040291</v>
      </c>
    </row>
    <row r="772" spans="1:64" x14ac:dyDescent="0.55000000000000004">
      <c r="A772">
        <f t="shared" si="637"/>
        <v>750</v>
      </c>
      <c r="B772" s="16">
        <f t="shared" ca="1" si="614"/>
        <v>0</v>
      </c>
      <c r="C772" s="16">
        <f t="shared" si="590"/>
        <v>0</v>
      </c>
      <c r="D772">
        <f t="shared" si="615"/>
        <v>0</v>
      </c>
      <c r="E772">
        <f t="shared" ca="1" si="616"/>
        <v>0</v>
      </c>
      <c r="F772" s="19">
        <f t="shared" si="617"/>
        <v>0</v>
      </c>
      <c r="G772">
        <f t="shared" si="591"/>
        <v>0</v>
      </c>
      <c r="H772">
        <f t="shared" si="592"/>
        <v>0</v>
      </c>
      <c r="I772" s="16">
        <f t="shared" si="618"/>
        <v>0</v>
      </c>
      <c r="J772" s="19">
        <f t="shared" si="619"/>
        <v>0</v>
      </c>
      <c r="K772" s="19"/>
      <c r="L772" s="16">
        <f t="shared" si="593"/>
        <v>0</v>
      </c>
      <c r="M772" s="16">
        <f t="shared" ca="1" si="594"/>
        <v>0</v>
      </c>
      <c r="N772" s="16">
        <f t="shared" si="595"/>
        <v>0</v>
      </c>
      <c r="O772" s="16">
        <f t="shared" si="588"/>
        <v>0</v>
      </c>
      <c r="P772" s="16">
        <f t="shared" si="589"/>
        <v>0</v>
      </c>
      <c r="Q772" s="16">
        <f t="shared" ca="1" si="596"/>
        <v>0</v>
      </c>
      <c r="R772">
        <f t="shared" si="597"/>
        <v>0</v>
      </c>
      <c r="S772" s="16">
        <f t="shared" si="598"/>
        <v>0</v>
      </c>
      <c r="T772" s="21">
        <f t="shared" si="640"/>
        <v>0</v>
      </c>
      <c r="U772" s="16">
        <f t="shared" ca="1" si="600"/>
        <v>0</v>
      </c>
      <c r="V772" s="21">
        <f t="shared" ca="1" si="601"/>
        <v>0</v>
      </c>
      <c r="W772" s="16"/>
      <c r="X772" s="16">
        <f t="shared" si="620"/>
        <v>0</v>
      </c>
      <c r="Y772" s="16">
        <f t="shared" si="587"/>
        <v>0</v>
      </c>
      <c r="Z772" s="19">
        <f t="shared" si="602"/>
        <v>0</v>
      </c>
      <c r="AA772" s="15">
        <f t="shared" si="621"/>
        <v>0</v>
      </c>
      <c r="AB772" s="15">
        <f t="shared" si="622"/>
        <v>0</v>
      </c>
      <c r="AC772" s="15">
        <f t="shared" si="623"/>
        <v>0</v>
      </c>
      <c r="AD772" s="15">
        <f t="shared" si="624"/>
        <v>0</v>
      </c>
      <c r="AE772" s="15">
        <f t="shared" si="625"/>
        <v>0</v>
      </c>
      <c r="AF772" s="19">
        <f t="shared" si="626"/>
        <v>0</v>
      </c>
      <c r="AG772" s="20">
        <f t="shared" si="627"/>
        <v>0</v>
      </c>
      <c r="AH772" s="20"/>
      <c r="AI772" s="16">
        <f t="shared" si="603"/>
        <v>0</v>
      </c>
      <c r="AJ772" s="16">
        <f t="shared" si="639"/>
        <v>0</v>
      </c>
      <c r="AK772" s="16">
        <f t="shared" si="628"/>
        <v>0</v>
      </c>
      <c r="AL772" s="16">
        <f t="shared" ca="1" si="629"/>
        <v>0</v>
      </c>
      <c r="AM772" s="17">
        <f ca="1">IF($F$13,OFFSET(product_specs!$I$5,MIN(10,saving_model!BD772),saving_model!$F$15),0)</f>
        <v>0</v>
      </c>
      <c r="AN772" s="16">
        <f t="shared" si="604"/>
        <v>0</v>
      </c>
      <c r="AO772" s="16">
        <f t="shared" si="638"/>
        <v>0</v>
      </c>
      <c r="AP772" s="16">
        <f t="shared" si="605"/>
        <v>0</v>
      </c>
      <c r="AQ772" s="16">
        <f t="shared" si="630"/>
        <v>0</v>
      </c>
      <c r="AR772" s="16">
        <f t="shared" si="631"/>
        <v>0</v>
      </c>
      <c r="AS772" s="15">
        <f t="shared" si="606"/>
        <v>0</v>
      </c>
      <c r="AT772" s="24">
        <f t="shared" si="607"/>
        <v>0</v>
      </c>
      <c r="AU772" s="15">
        <f t="shared" si="632"/>
        <v>0</v>
      </c>
      <c r="AV772" s="22">
        <f>return!Q756</f>
        <v>6.8216337105411196E-3</v>
      </c>
      <c r="AW772" s="7">
        <f t="shared" si="608"/>
        <v>1.8624553136692608</v>
      </c>
      <c r="AX772" s="7"/>
      <c r="AY772">
        <f t="shared" si="633"/>
        <v>0</v>
      </c>
      <c r="AZ772">
        <f t="shared" si="609"/>
        <v>0</v>
      </c>
      <c r="BA772">
        <f t="shared" si="610"/>
        <v>0</v>
      </c>
      <c r="BB772">
        <f t="shared" si="634"/>
        <v>0</v>
      </c>
      <c r="BD772">
        <f t="shared" si="611"/>
        <v>62</v>
      </c>
      <c r="BE772">
        <f t="shared" si="612"/>
        <v>5</v>
      </c>
      <c r="BF772">
        <f t="shared" si="635"/>
        <v>1.5667254680585829E-3</v>
      </c>
      <c r="BG772">
        <f>VLOOKUP(MIN(120,BH772),mortality!$B$4:$H$106,saving_model!BE772+2,FALSE)</f>
        <v>1.8639543208444145E-2</v>
      </c>
      <c r="BH772">
        <f t="shared" si="613"/>
        <v>82</v>
      </c>
      <c r="BI772" s="8">
        <f t="shared" si="636"/>
        <v>1.6821425527395739E-3</v>
      </c>
      <c r="BJ772" s="6">
        <f>VLOOKUP(saving_model!BD772,lapse!$B$4:$C$134,2,FALSE)</f>
        <v>0.02</v>
      </c>
      <c r="BL772">
        <f>discount_curve!K757</f>
        <v>0.39240367138192878</v>
      </c>
    </row>
    <row r="773" spans="1:64" x14ac:dyDescent="0.55000000000000004">
      <c r="A773">
        <f t="shared" si="637"/>
        <v>751</v>
      </c>
      <c r="B773" s="16">
        <f t="shared" ca="1" si="614"/>
        <v>0</v>
      </c>
      <c r="C773" s="16">
        <f t="shared" si="590"/>
        <v>0</v>
      </c>
      <c r="D773">
        <f t="shared" si="615"/>
        <v>0</v>
      </c>
      <c r="E773">
        <f t="shared" ca="1" si="616"/>
        <v>0</v>
      </c>
      <c r="F773" s="19">
        <f t="shared" si="617"/>
        <v>0</v>
      </c>
      <c r="G773">
        <f t="shared" si="591"/>
        <v>0</v>
      </c>
      <c r="H773">
        <f t="shared" si="592"/>
        <v>0</v>
      </c>
      <c r="I773" s="16">
        <f t="shared" si="618"/>
        <v>0</v>
      </c>
      <c r="J773" s="19">
        <f t="shared" si="619"/>
        <v>0</v>
      </c>
      <c r="K773" s="19"/>
      <c r="L773" s="16">
        <f t="shared" si="593"/>
        <v>0</v>
      </c>
      <c r="M773" s="16">
        <f t="shared" ca="1" si="594"/>
        <v>0</v>
      </c>
      <c r="N773" s="16">
        <f t="shared" si="595"/>
        <v>0</v>
      </c>
      <c r="O773" s="16">
        <f t="shared" si="588"/>
        <v>0</v>
      </c>
      <c r="P773" s="16">
        <f t="shared" si="589"/>
        <v>0</v>
      </c>
      <c r="Q773" s="16">
        <f t="shared" ca="1" si="596"/>
        <v>0</v>
      </c>
      <c r="R773">
        <f t="shared" si="597"/>
        <v>0</v>
      </c>
      <c r="S773" s="16">
        <f t="shared" si="598"/>
        <v>0</v>
      </c>
      <c r="T773" s="21">
        <f t="shared" si="640"/>
        <v>0</v>
      </c>
      <c r="U773" s="16">
        <f t="shared" ca="1" si="600"/>
        <v>0</v>
      </c>
      <c r="V773" s="21">
        <f t="shared" ca="1" si="601"/>
        <v>0</v>
      </c>
      <c r="W773" s="16"/>
      <c r="X773" s="16">
        <f t="shared" si="620"/>
        <v>0</v>
      </c>
      <c r="Y773" s="16">
        <f t="shared" si="587"/>
        <v>0</v>
      </c>
      <c r="Z773" s="19">
        <f t="shared" si="602"/>
        <v>0</v>
      </c>
      <c r="AA773" s="15">
        <f t="shared" si="621"/>
        <v>0</v>
      </c>
      <c r="AB773" s="15">
        <f t="shared" si="622"/>
        <v>0</v>
      </c>
      <c r="AC773" s="15">
        <f t="shared" si="623"/>
        <v>0</v>
      </c>
      <c r="AD773" s="15">
        <f t="shared" si="624"/>
        <v>0</v>
      </c>
      <c r="AE773" s="15">
        <f t="shared" si="625"/>
        <v>0</v>
      </c>
      <c r="AF773" s="19">
        <f t="shared" si="626"/>
        <v>0</v>
      </c>
      <c r="AG773" s="20">
        <f t="shared" si="627"/>
        <v>0</v>
      </c>
      <c r="AH773" s="20"/>
      <c r="AI773" s="16">
        <f t="shared" si="603"/>
        <v>0</v>
      </c>
      <c r="AJ773" s="16">
        <f t="shared" si="639"/>
        <v>0</v>
      </c>
      <c r="AK773" s="16">
        <f t="shared" si="628"/>
        <v>0</v>
      </c>
      <c r="AL773" s="16">
        <f t="shared" ca="1" si="629"/>
        <v>0</v>
      </c>
      <c r="AM773" s="17">
        <f ca="1">IF($F$13,OFFSET(product_specs!$I$5,MIN(10,saving_model!BD773),saving_model!$F$15),0)</f>
        <v>0</v>
      </c>
      <c r="AN773" s="16">
        <f t="shared" si="604"/>
        <v>0</v>
      </c>
      <c r="AO773" s="16">
        <f t="shared" si="638"/>
        <v>0</v>
      </c>
      <c r="AP773" s="16">
        <f t="shared" si="605"/>
        <v>0</v>
      </c>
      <c r="AQ773" s="16">
        <f t="shared" si="630"/>
        <v>0</v>
      </c>
      <c r="AR773" s="16">
        <f t="shared" si="631"/>
        <v>0</v>
      </c>
      <c r="AS773" s="15">
        <f t="shared" si="606"/>
        <v>0</v>
      </c>
      <c r="AT773" s="24">
        <f t="shared" si="607"/>
        <v>0</v>
      </c>
      <c r="AU773" s="15">
        <f t="shared" si="632"/>
        <v>0</v>
      </c>
      <c r="AV773" s="22">
        <f>return!Q757</f>
        <v>-1.000938251709127E-2</v>
      </c>
      <c r="AW773" s="7">
        <f t="shared" si="608"/>
        <v>1.8640002913382159</v>
      </c>
      <c r="AX773" s="7"/>
      <c r="AY773">
        <f t="shared" si="633"/>
        <v>0</v>
      </c>
      <c r="AZ773">
        <f t="shared" si="609"/>
        <v>0</v>
      </c>
      <c r="BA773">
        <f t="shared" si="610"/>
        <v>0</v>
      </c>
      <c r="BB773">
        <f t="shared" si="634"/>
        <v>0</v>
      </c>
      <c r="BD773">
        <f t="shared" si="611"/>
        <v>62</v>
      </c>
      <c r="BE773">
        <f t="shared" si="612"/>
        <v>5</v>
      </c>
      <c r="BF773">
        <f t="shared" si="635"/>
        <v>1.5667254680585829E-3</v>
      </c>
      <c r="BG773">
        <f>VLOOKUP(MIN(120,BH773),mortality!$B$4:$H$106,saving_model!BE773+2,FALSE)</f>
        <v>1.8639543208444145E-2</v>
      </c>
      <c r="BH773">
        <f t="shared" si="613"/>
        <v>82</v>
      </c>
      <c r="BI773" s="8">
        <f t="shared" si="636"/>
        <v>1.6821425527395739E-3</v>
      </c>
      <c r="BJ773" s="6">
        <f>VLOOKUP(saving_model!BD773,lapse!$B$4:$C$134,2,FALSE)</f>
        <v>0.02</v>
      </c>
      <c r="BL773">
        <f>discount_curve!K758</f>
        <v>0.3919145370443039</v>
      </c>
    </row>
    <row r="774" spans="1:64" x14ac:dyDescent="0.55000000000000004">
      <c r="A774">
        <f t="shared" si="637"/>
        <v>752</v>
      </c>
      <c r="B774" s="16">
        <f t="shared" ca="1" si="614"/>
        <v>0</v>
      </c>
      <c r="C774" s="16">
        <f t="shared" si="590"/>
        <v>0</v>
      </c>
      <c r="D774">
        <f t="shared" si="615"/>
        <v>0</v>
      </c>
      <c r="E774">
        <f t="shared" ca="1" si="616"/>
        <v>0</v>
      </c>
      <c r="F774" s="19">
        <f t="shared" si="617"/>
        <v>0</v>
      </c>
      <c r="G774">
        <f t="shared" si="591"/>
        <v>0</v>
      </c>
      <c r="H774">
        <f t="shared" si="592"/>
        <v>0</v>
      </c>
      <c r="I774" s="16">
        <f t="shared" si="618"/>
        <v>0</v>
      </c>
      <c r="J774" s="19">
        <f t="shared" si="619"/>
        <v>0</v>
      </c>
      <c r="K774" s="19"/>
      <c r="L774" s="16">
        <f t="shared" si="593"/>
        <v>0</v>
      </c>
      <c r="M774" s="16">
        <f t="shared" ca="1" si="594"/>
        <v>0</v>
      </c>
      <c r="N774" s="16">
        <f t="shared" si="595"/>
        <v>0</v>
      </c>
      <c r="O774" s="16">
        <f t="shared" si="588"/>
        <v>0</v>
      </c>
      <c r="P774" s="16">
        <f t="shared" si="589"/>
        <v>0</v>
      </c>
      <c r="Q774" s="16">
        <f t="shared" ca="1" si="596"/>
        <v>0</v>
      </c>
      <c r="R774">
        <f t="shared" si="597"/>
        <v>0</v>
      </c>
      <c r="S774" s="16">
        <f t="shared" si="598"/>
        <v>0</v>
      </c>
      <c r="T774" s="21">
        <f t="shared" si="640"/>
        <v>0</v>
      </c>
      <c r="U774" s="16">
        <f t="shared" ca="1" si="600"/>
        <v>0</v>
      </c>
      <c r="V774" s="21">
        <f t="shared" ca="1" si="601"/>
        <v>0</v>
      </c>
      <c r="W774" s="16"/>
      <c r="X774" s="16">
        <f t="shared" si="620"/>
        <v>0</v>
      </c>
      <c r="Y774" s="16">
        <f t="shared" si="587"/>
        <v>0</v>
      </c>
      <c r="Z774" s="19">
        <f t="shared" si="602"/>
        <v>0</v>
      </c>
      <c r="AA774" s="15">
        <f t="shared" si="621"/>
        <v>0</v>
      </c>
      <c r="AB774" s="15">
        <f t="shared" si="622"/>
        <v>0</v>
      </c>
      <c r="AC774" s="15">
        <f t="shared" si="623"/>
        <v>0</v>
      </c>
      <c r="AD774" s="15">
        <f t="shared" si="624"/>
        <v>0</v>
      </c>
      <c r="AE774" s="15">
        <f t="shared" si="625"/>
        <v>0</v>
      </c>
      <c r="AF774" s="19">
        <f t="shared" si="626"/>
        <v>0</v>
      </c>
      <c r="AG774" s="20">
        <f t="shared" si="627"/>
        <v>0</v>
      </c>
      <c r="AH774" s="20"/>
      <c r="AI774" s="16">
        <f t="shared" si="603"/>
        <v>0</v>
      </c>
      <c r="AJ774" s="16">
        <f t="shared" si="639"/>
        <v>0</v>
      </c>
      <c r="AK774" s="16">
        <f t="shared" si="628"/>
        <v>0</v>
      </c>
      <c r="AL774" s="16">
        <f t="shared" ca="1" si="629"/>
        <v>0</v>
      </c>
      <c r="AM774" s="17">
        <f ca="1">IF($F$13,OFFSET(product_specs!$I$5,MIN(10,saving_model!BD774),saving_model!$F$15),0)</f>
        <v>0</v>
      </c>
      <c r="AN774" s="16">
        <f t="shared" si="604"/>
        <v>0</v>
      </c>
      <c r="AO774" s="16">
        <f t="shared" si="638"/>
        <v>0</v>
      </c>
      <c r="AP774" s="16">
        <f t="shared" si="605"/>
        <v>0</v>
      </c>
      <c r="AQ774" s="16">
        <f t="shared" si="630"/>
        <v>0</v>
      </c>
      <c r="AR774" s="16">
        <f t="shared" si="631"/>
        <v>0</v>
      </c>
      <c r="AS774" s="15">
        <f t="shared" si="606"/>
        <v>0</v>
      </c>
      <c r="AT774" s="24">
        <f t="shared" si="607"/>
        <v>0</v>
      </c>
      <c r="AU774" s="15">
        <f t="shared" si="632"/>
        <v>0</v>
      </c>
      <c r="AV774" s="22">
        <f>return!Q758</f>
        <v>-1.5594204402835543E-2</v>
      </c>
      <c r="AW774" s="7">
        <f t="shared" si="608"/>
        <v>1.8655465506250333</v>
      </c>
      <c r="AX774" s="7"/>
      <c r="AY774">
        <f t="shared" si="633"/>
        <v>0</v>
      </c>
      <c r="AZ774">
        <f t="shared" si="609"/>
        <v>0</v>
      </c>
      <c r="BA774">
        <f t="shared" si="610"/>
        <v>0</v>
      </c>
      <c r="BB774">
        <f t="shared" si="634"/>
        <v>0</v>
      </c>
      <c r="BD774">
        <f t="shared" si="611"/>
        <v>62</v>
      </c>
      <c r="BE774">
        <f t="shared" si="612"/>
        <v>5</v>
      </c>
      <c r="BF774">
        <f t="shared" si="635"/>
        <v>1.5667254680585829E-3</v>
      </c>
      <c r="BG774">
        <f>VLOOKUP(MIN(120,BH774),mortality!$B$4:$H$106,saving_model!BE774+2,FALSE)</f>
        <v>1.8639543208444145E-2</v>
      </c>
      <c r="BH774">
        <f t="shared" si="613"/>
        <v>82</v>
      </c>
      <c r="BI774" s="8">
        <f t="shared" si="636"/>
        <v>1.6821425527395739E-3</v>
      </c>
      <c r="BJ774" s="6">
        <f>VLOOKUP(saving_model!BD774,lapse!$B$4:$C$134,2,FALSE)</f>
        <v>0.02</v>
      </c>
      <c r="BL774">
        <f>discount_curve!K759</f>
        <v>0.39142601241657143</v>
      </c>
    </row>
    <row r="775" spans="1:64" x14ac:dyDescent="0.55000000000000004">
      <c r="A775">
        <f t="shared" si="637"/>
        <v>753</v>
      </c>
      <c r="B775" s="16">
        <f t="shared" ca="1" si="614"/>
        <v>0</v>
      </c>
      <c r="C775" s="16">
        <f t="shared" si="590"/>
        <v>0</v>
      </c>
      <c r="D775">
        <f t="shared" si="615"/>
        <v>0</v>
      </c>
      <c r="E775">
        <f t="shared" ca="1" si="616"/>
        <v>0</v>
      </c>
      <c r="F775" s="19">
        <f t="shared" si="617"/>
        <v>0</v>
      </c>
      <c r="G775">
        <f t="shared" si="591"/>
        <v>0</v>
      </c>
      <c r="H775">
        <f t="shared" si="592"/>
        <v>0</v>
      </c>
      <c r="I775" s="16">
        <f t="shared" si="618"/>
        <v>0</v>
      </c>
      <c r="J775" s="19">
        <f t="shared" si="619"/>
        <v>0</v>
      </c>
      <c r="K775" s="19"/>
      <c r="L775" s="16">
        <f t="shared" si="593"/>
        <v>0</v>
      </c>
      <c r="M775" s="16">
        <f t="shared" ca="1" si="594"/>
        <v>0</v>
      </c>
      <c r="N775" s="16">
        <f t="shared" si="595"/>
        <v>0</v>
      </c>
      <c r="O775" s="16">
        <f t="shared" si="588"/>
        <v>0</v>
      </c>
      <c r="P775" s="16">
        <f t="shared" si="589"/>
        <v>0</v>
      </c>
      <c r="Q775" s="16">
        <f t="shared" ca="1" si="596"/>
        <v>0</v>
      </c>
      <c r="R775">
        <f t="shared" si="597"/>
        <v>0</v>
      </c>
      <c r="S775" s="16">
        <f t="shared" si="598"/>
        <v>0</v>
      </c>
      <c r="T775" s="21">
        <f t="shared" si="640"/>
        <v>0</v>
      </c>
      <c r="U775" s="16">
        <f t="shared" ca="1" si="600"/>
        <v>0</v>
      </c>
      <c r="V775" s="21">
        <f t="shared" ca="1" si="601"/>
        <v>0</v>
      </c>
      <c r="W775" s="16"/>
      <c r="X775" s="16">
        <f t="shared" si="620"/>
        <v>0</v>
      </c>
      <c r="Y775" s="16">
        <f t="shared" si="587"/>
        <v>0</v>
      </c>
      <c r="Z775" s="19">
        <f t="shared" si="602"/>
        <v>0</v>
      </c>
      <c r="AA775" s="15">
        <f t="shared" si="621"/>
        <v>0</v>
      </c>
      <c r="AB775" s="15">
        <f t="shared" si="622"/>
        <v>0</v>
      </c>
      <c r="AC775" s="15">
        <f t="shared" si="623"/>
        <v>0</v>
      </c>
      <c r="AD775" s="15">
        <f t="shared" si="624"/>
        <v>0</v>
      </c>
      <c r="AE775" s="15">
        <f t="shared" si="625"/>
        <v>0</v>
      </c>
      <c r="AF775" s="19">
        <f t="shared" si="626"/>
        <v>0</v>
      </c>
      <c r="AG775" s="20">
        <f t="shared" si="627"/>
        <v>0</v>
      </c>
      <c r="AH775" s="20"/>
      <c r="AI775" s="16">
        <f t="shared" si="603"/>
        <v>0</v>
      </c>
      <c r="AJ775" s="16">
        <f t="shared" si="639"/>
        <v>0</v>
      </c>
      <c r="AK775" s="16">
        <f t="shared" si="628"/>
        <v>0</v>
      </c>
      <c r="AL775" s="16">
        <f t="shared" ca="1" si="629"/>
        <v>0</v>
      </c>
      <c r="AM775" s="17">
        <f ca="1">IF($F$13,OFFSET(product_specs!$I$5,MIN(10,saving_model!BD775),saving_model!$F$15),0)</f>
        <v>0</v>
      </c>
      <c r="AN775" s="16">
        <f t="shared" si="604"/>
        <v>0</v>
      </c>
      <c r="AO775" s="16">
        <f t="shared" si="638"/>
        <v>0</v>
      </c>
      <c r="AP775" s="16">
        <f t="shared" si="605"/>
        <v>0</v>
      </c>
      <c r="AQ775" s="16">
        <f t="shared" si="630"/>
        <v>0</v>
      </c>
      <c r="AR775" s="16">
        <f t="shared" si="631"/>
        <v>0</v>
      </c>
      <c r="AS775" s="15">
        <f t="shared" si="606"/>
        <v>0</v>
      </c>
      <c r="AT775" s="24">
        <f t="shared" si="607"/>
        <v>0</v>
      </c>
      <c r="AU775" s="15">
        <f t="shared" si="632"/>
        <v>0</v>
      </c>
      <c r="AV775" s="22">
        <f>return!Q759</f>
        <v>1.4941074673324728E-3</v>
      </c>
      <c r="AW775" s="7">
        <f t="shared" si="608"/>
        <v>1.8670940925928639</v>
      </c>
      <c r="AX775" s="7"/>
      <c r="AY775">
        <f t="shared" si="633"/>
        <v>0</v>
      </c>
      <c r="AZ775">
        <f t="shared" si="609"/>
        <v>0</v>
      </c>
      <c r="BA775">
        <f t="shared" si="610"/>
        <v>0</v>
      </c>
      <c r="BB775">
        <f t="shared" si="634"/>
        <v>0</v>
      </c>
      <c r="BD775">
        <f t="shared" si="611"/>
        <v>62</v>
      </c>
      <c r="BE775">
        <f t="shared" si="612"/>
        <v>5</v>
      </c>
      <c r="BF775">
        <f t="shared" si="635"/>
        <v>1.5667254680585829E-3</v>
      </c>
      <c r="BG775">
        <f>VLOOKUP(MIN(120,BH775),mortality!$B$4:$H$106,saving_model!BE775+2,FALSE)</f>
        <v>1.8639543208444145E-2</v>
      </c>
      <c r="BH775">
        <f t="shared" si="613"/>
        <v>82</v>
      </c>
      <c r="BI775" s="8">
        <f t="shared" si="636"/>
        <v>1.6821425527395739E-3</v>
      </c>
      <c r="BJ775" s="6">
        <f>VLOOKUP(saving_model!BD775,lapse!$B$4:$C$134,2,FALSE)</f>
        <v>0.02</v>
      </c>
      <c r="BL775">
        <f>discount_curve!K760</f>
        <v>0.3909380967387231</v>
      </c>
    </row>
    <row r="776" spans="1:64" x14ac:dyDescent="0.55000000000000004">
      <c r="A776">
        <f t="shared" si="637"/>
        <v>754</v>
      </c>
      <c r="B776" s="16">
        <f t="shared" ca="1" si="614"/>
        <v>0</v>
      </c>
      <c r="C776" s="16">
        <f t="shared" si="590"/>
        <v>0</v>
      </c>
      <c r="D776">
        <f t="shared" si="615"/>
        <v>0</v>
      </c>
      <c r="E776">
        <f t="shared" ca="1" si="616"/>
        <v>0</v>
      </c>
      <c r="F776" s="19">
        <f t="shared" si="617"/>
        <v>0</v>
      </c>
      <c r="G776">
        <f t="shared" si="591"/>
        <v>0</v>
      </c>
      <c r="H776">
        <f t="shared" si="592"/>
        <v>0</v>
      </c>
      <c r="I776" s="16">
        <f t="shared" si="618"/>
        <v>0</v>
      </c>
      <c r="J776" s="19">
        <f t="shared" si="619"/>
        <v>0</v>
      </c>
      <c r="K776" s="19"/>
      <c r="L776" s="16">
        <f t="shared" si="593"/>
        <v>0</v>
      </c>
      <c r="M776" s="16">
        <f t="shared" ca="1" si="594"/>
        <v>0</v>
      </c>
      <c r="N776" s="16">
        <f t="shared" si="595"/>
        <v>0</v>
      </c>
      <c r="O776" s="16">
        <f t="shared" si="588"/>
        <v>0</v>
      </c>
      <c r="P776" s="16">
        <f t="shared" si="589"/>
        <v>0</v>
      </c>
      <c r="Q776" s="16">
        <f t="shared" ca="1" si="596"/>
        <v>0</v>
      </c>
      <c r="R776">
        <f t="shared" si="597"/>
        <v>0</v>
      </c>
      <c r="S776" s="16">
        <f t="shared" si="598"/>
        <v>0</v>
      </c>
      <c r="T776" s="21">
        <f t="shared" si="640"/>
        <v>0</v>
      </c>
      <c r="U776" s="16">
        <f t="shared" ca="1" si="600"/>
        <v>0</v>
      </c>
      <c r="V776" s="21">
        <f t="shared" ca="1" si="601"/>
        <v>0</v>
      </c>
      <c r="W776" s="16"/>
      <c r="X776" s="16">
        <f t="shared" si="620"/>
        <v>0</v>
      </c>
      <c r="Y776" s="16">
        <f t="shared" si="587"/>
        <v>0</v>
      </c>
      <c r="Z776" s="19">
        <f t="shared" si="602"/>
        <v>0</v>
      </c>
      <c r="AA776" s="15">
        <f t="shared" si="621"/>
        <v>0</v>
      </c>
      <c r="AB776" s="15">
        <f t="shared" si="622"/>
        <v>0</v>
      </c>
      <c r="AC776" s="15">
        <f t="shared" si="623"/>
        <v>0</v>
      </c>
      <c r="AD776" s="15">
        <f t="shared" si="624"/>
        <v>0</v>
      </c>
      <c r="AE776" s="15">
        <f t="shared" si="625"/>
        <v>0</v>
      </c>
      <c r="AF776" s="19">
        <f t="shared" si="626"/>
        <v>0</v>
      </c>
      <c r="AG776" s="20">
        <f t="shared" si="627"/>
        <v>0</v>
      </c>
      <c r="AH776" s="20"/>
      <c r="AI776" s="16">
        <f t="shared" si="603"/>
        <v>0</v>
      </c>
      <c r="AJ776" s="16">
        <f t="shared" si="639"/>
        <v>0</v>
      </c>
      <c r="AK776" s="16">
        <f t="shared" si="628"/>
        <v>0</v>
      </c>
      <c r="AL776" s="16">
        <f t="shared" ca="1" si="629"/>
        <v>0</v>
      </c>
      <c r="AM776" s="17">
        <f ca="1">IF($F$13,OFFSET(product_specs!$I$5,MIN(10,saving_model!BD776),saving_model!$F$15),0)</f>
        <v>0</v>
      </c>
      <c r="AN776" s="16">
        <f t="shared" si="604"/>
        <v>0</v>
      </c>
      <c r="AO776" s="16">
        <f t="shared" si="638"/>
        <v>0</v>
      </c>
      <c r="AP776" s="16">
        <f t="shared" si="605"/>
        <v>0</v>
      </c>
      <c r="AQ776" s="16">
        <f t="shared" si="630"/>
        <v>0</v>
      </c>
      <c r="AR776" s="16">
        <f t="shared" si="631"/>
        <v>0</v>
      </c>
      <c r="AS776" s="15">
        <f t="shared" si="606"/>
        <v>0</v>
      </c>
      <c r="AT776" s="24">
        <f t="shared" si="607"/>
        <v>0</v>
      </c>
      <c r="AU776" s="15">
        <f t="shared" si="632"/>
        <v>0</v>
      </c>
      <c r="AV776" s="22">
        <f>return!Q760</f>
        <v>-3.4624314188032024E-3</v>
      </c>
      <c r="AW776" s="7">
        <f t="shared" si="608"/>
        <v>1.8686429183057403</v>
      </c>
      <c r="AX776" s="7"/>
      <c r="AY776">
        <f t="shared" si="633"/>
        <v>0</v>
      </c>
      <c r="AZ776">
        <f t="shared" si="609"/>
        <v>0</v>
      </c>
      <c r="BA776">
        <f t="shared" si="610"/>
        <v>0</v>
      </c>
      <c r="BB776">
        <f t="shared" si="634"/>
        <v>0</v>
      </c>
      <c r="BD776">
        <f t="shared" si="611"/>
        <v>62</v>
      </c>
      <c r="BE776">
        <f t="shared" si="612"/>
        <v>5</v>
      </c>
      <c r="BF776">
        <f t="shared" si="635"/>
        <v>1.5667254680585829E-3</v>
      </c>
      <c r="BG776">
        <f>VLOOKUP(MIN(120,BH776),mortality!$B$4:$H$106,saving_model!BE776+2,FALSE)</f>
        <v>1.8639543208444145E-2</v>
      </c>
      <c r="BH776">
        <f t="shared" si="613"/>
        <v>82</v>
      </c>
      <c r="BI776" s="8">
        <f t="shared" si="636"/>
        <v>1.6821425527395739E-3</v>
      </c>
      <c r="BJ776" s="6">
        <f>VLOOKUP(saving_model!BD776,lapse!$B$4:$C$134,2,FALSE)</f>
        <v>0.02</v>
      </c>
      <c r="BL776">
        <f>discount_curve!K761</f>
        <v>0.39045078925169779</v>
      </c>
    </row>
    <row r="777" spans="1:64" x14ac:dyDescent="0.55000000000000004">
      <c r="A777">
        <f t="shared" si="637"/>
        <v>755</v>
      </c>
      <c r="B777" s="16">
        <f t="shared" ref="B777:B840" ca="1" si="641">C777-SUM(D777:H777)+I777-J777</f>
        <v>0</v>
      </c>
      <c r="C777" s="16">
        <f t="shared" ref="C777:C840" si="642">AI777*AZ777</f>
        <v>0</v>
      </c>
      <c r="D777">
        <f t="shared" ref="D777:D840" si="643">AK777*BA777</f>
        <v>0</v>
      </c>
      <c r="E777">
        <f t="shared" ref="E777:E840" ca="1" si="644">AL777*BB777</f>
        <v>0</v>
      </c>
      <c r="F777" s="19">
        <f t="shared" ref="F777:F840" si="645">Y777</f>
        <v>0</v>
      </c>
      <c r="G777">
        <f t="shared" si="591"/>
        <v>0</v>
      </c>
      <c r="H777">
        <f t="shared" si="592"/>
        <v>0</v>
      </c>
      <c r="I777" s="16">
        <f t="shared" ref="I777:I840" si="646">AC777</f>
        <v>0</v>
      </c>
      <c r="J777" s="19">
        <f t="shared" ref="J777:J840" si="647">X778-X777</f>
        <v>0</v>
      </c>
      <c r="K777" s="19"/>
      <c r="L777" s="16">
        <f t="shared" si="593"/>
        <v>0</v>
      </c>
      <c r="M777" s="16">
        <f t="shared" ref="M777:M840" ca="1" si="648">AE777-AL777*BB777</f>
        <v>0</v>
      </c>
      <c r="N777" s="16">
        <f t="shared" ref="N777:N840" si="649">AA777</f>
        <v>0</v>
      </c>
      <c r="O777" s="16">
        <f t="shared" ref="O777:O840" si="650">G777</f>
        <v>0</v>
      </c>
      <c r="P777" s="16">
        <f t="shared" ref="P777:P840" si="651">H777</f>
        <v>0</v>
      </c>
      <c r="Q777" s="16">
        <f t="shared" ref="Q777:Q840" ca="1" si="652">SUM(L777:N777)-SUM(O777:P777)</f>
        <v>0</v>
      </c>
      <c r="R777">
        <f t="shared" ref="R777:R840" si="653">AB777</f>
        <v>0</v>
      </c>
      <c r="S777" s="16">
        <f t="shared" ref="S777:S840" si="654">D777-AD777</f>
        <v>0</v>
      </c>
      <c r="T777" s="21">
        <f t="shared" ref="T777:T840" si="655">R777-S777</f>
        <v>0</v>
      </c>
      <c r="U777" s="16">
        <f t="shared" ref="U777:U840" ca="1" si="656">Q777+T777</f>
        <v>0</v>
      </c>
      <c r="V777" s="21">
        <f t="shared" ref="V777:V840" ca="1" si="657">(B777-U777)*10^6</f>
        <v>0</v>
      </c>
      <c r="W777" s="16"/>
      <c r="X777" s="16">
        <f t="shared" ref="X777:X840" si="658">AO777*SUM(AY777:AZ777)</f>
        <v>0</v>
      </c>
      <c r="Y777" s="16">
        <f t="shared" ref="Y777:Y840" si="659">AO777*AY777</f>
        <v>0</v>
      </c>
      <c r="Z777" s="19">
        <f t="shared" ref="Z777:Z840" si="660">C777-L777</f>
        <v>0</v>
      </c>
      <c r="AA777" s="15">
        <f t="shared" ref="AA777:AA840" si="661">AZ777*AS777</f>
        <v>0</v>
      </c>
      <c r="AB777" s="15">
        <f t="shared" ref="AB777:AB840" si="662">AT777*AZ777</f>
        <v>0</v>
      </c>
      <c r="AC777" s="15">
        <f t="shared" ref="AC777:AC840" si="663">(AZ777-BA777-BB777)*AU777+(BA777+BB777)*AU777/2</f>
        <v>0</v>
      </c>
      <c r="AD777" s="15">
        <f t="shared" ref="AD777:AD840" si="664">AN777*BA777</f>
        <v>0</v>
      </c>
      <c r="AE777" s="15">
        <f t="shared" ref="AE777:AE840" si="665">AN777*BB777</f>
        <v>0</v>
      </c>
      <c r="AF777" s="19">
        <f t="shared" ref="AF777:AF840" si="666">X777-Y777+Z777-AA777-AB777+AC777-AD777-AE777</f>
        <v>0</v>
      </c>
      <c r="AG777" s="20">
        <f t="shared" ref="AG777:AG840" si="667">X778-AF777</f>
        <v>0</v>
      </c>
      <c r="AH777" s="20"/>
      <c r="AI777" s="16">
        <f t="shared" si="603"/>
        <v>0</v>
      </c>
      <c r="AJ777" s="16">
        <f t="shared" si="639"/>
        <v>0</v>
      </c>
      <c r="AK777" s="16">
        <f t="shared" si="628"/>
        <v>0</v>
      </c>
      <c r="AL777" s="16">
        <f t="shared" ref="AL777:AL840" ca="1" si="668">AN777*(1-AM777)</f>
        <v>0</v>
      </c>
      <c r="AM777" s="17">
        <f ca="1">IF($F$13,OFFSET(product_specs!$I$5,MIN(10,saving_model!BD777),saving_model!$F$15),0)</f>
        <v>0</v>
      </c>
      <c r="AN777" s="16">
        <f t="shared" ref="AN777:AN840" si="669">(AO777+AP777-AS777-AT777+AU777/2)*IF(A777&lt;$C$10*12,1,0)</f>
        <v>0</v>
      </c>
      <c r="AO777" s="16">
        <f t="shared" si="638"/>
        <v>0</v>
      </c>
      <c r="AP777" s="16">
        <f t="shared" si="605"/>
        <v>0</v>
      </c>
      <c r="AQ777" s="16">
        <f t="shared" si="630"/>
        <v>0</v>
      </c>
      <c r="AR777" s="16">
        <f t="shared" si="631"/>
        <v>0</v>
      </c>
      <c r="AS777" s="15">
        <f t="shared" si="606"/>
        <v>0</v>
      </c>
      <c r="AT777" s="24">
        <f t="shared" si="607"/>
        <v>0</v>
      </c>
      <c r="AU777" s="15">
        <f t="shared" si="632"/>
        <v>0</v>
      </c>
      <c r="AV777" s="22">
        <f>return!Q761</f>
        <v>-3.2956719629727571E-3</v>
      </c>
      <c r="AW777" s="7">
        <f t="shared" si="608"/>
        <v>1.870193028828578</v>
      </c>
      <c r="AX777" s="7"/>
      <c r="AY777">
        <f t="shared" ref="AY777:AY840" si="670">IF(A777=12*$C$10,AZ776-BA776-BB776,0)</f>
        <v>0</v>
      </c>
      <c r="AZ777">
        <f t="shared" si="609"/>
        <v>0</v>
      </c>
      <c r="BA777">
        <f t="shared" ref="BA777:BA840" si="671">IFERROR(AZ777*BF777,0)</f>
        <v>0</v>
      </c>
      <c r="BB777">
        <f t="shared" si="634"/>
        <v>0</v>
      </c>
      <c r="BD777">
        <f t="shared" ref="BD777:BD840" si="672">FLOOR(A777/12,1)</f>
        <v>62</v>
      </c>
      <c r="BE777">
        <f t="shared" ref="BE777:BE840" si="673">MIN(BD777,5)</f>
        <v>5</v>
      </c>
      <c r="BF777">
        <f t="shared" si="635"/>
        <v>1.5667254680585829E-3</v>
      </c>
      <c r="BG777">
        <f>VLOOKUP(MIN(120,BH777),mortality!$B$4:$H$106,saving_model!BE777+2,FALSE)</f>
        <v>1.8639543208444145E-2</v>
      </c>
      <c r="BH777">
        <f t="shared" si="613"/>
        <v>82</v>
      </c>
      <c r="BI777" s="8">
        <f t="shared" ref="BI777:BI840" si="674">1-(1-BJ777)^(1/12)</f>
        <v>1.6821425527395739E-3</v>
      </c>
      <c r="BJ777" s="6">
        <f>VLOOKUP(saving_model!BD777,lapse!$B$4:$C$134,2,FALSE)</f>
        <v>0.02</v>
      </c>
      <c r="BL777">
        <f>discount_curve!K762</f>
        <v>0.38996408919738096</v>
      </c>
    </row>
    <row r="778" spans="1:64" x14ac:dyDescent="0.55000000000000004">
      <c r="A778">
        <f t="shared" si="637"/>
        <v>756</v>
      </c>
      <c r="B778" s="16">
        <f t="shared" ca="1" si="641"/>
        <v>0</v>
      </c>
      <c r="C778" s="16">
        <f t="shared" si="642"/>
        <v>0</v>
      </c>
      <c r="D778">
        <f t="shared" si="643"/>
        <v>0</v>
      </c>
      <c r="E778">
        <f t="shared" ca="1" si="644"/>
        <v>0</v>
      </c>
      <c r="F778" s="19">
        <f t="shared" si="645"/>
        <v>0</v>
      </c>
      <c r="G778">
        <f t="shared" si="591"/>
        <v>0</v>
      </c>
      <c r="H778">
        <f t="shared" si="592"/>
        <v>0</v>
      </c>
      <c r="I778" s="16">
        <f t="shared" si="646"/>
        <v>0</v>
      </c>
      <c r="J778" s="19">
        <f t="shared" si="647"/>
        <v>0</v>
      </c>
      <c r="K778" s="19"/>
      <c r="L778" s="16">
        <f t="shared" si="593"/>
        <v>0</v>
      </c>
      <c r="M778" s="16">
        <f t="shared" ca="1" si="648"/>
        <v>0</v>
      </c>
      <c r="N778" s="16">
        <f t="shared" si="649"/>
        <v>0</v>
      </c>
      <c r="O778" s="16">
        <f t="shared" si="650"/>
        <v>0</v>
      </c>
      <c r="P778" s="16">
        <f t="shared" si="651"/>
        <v>0</v>
      </c>
      <c r="Q778" s="16">
        <f t="shared" ca="1" si="652"/>
        <v>0</v>
      </c>
      <c r="R778">
        <f t="shared" si="653"/>
        <v>0</v>
      </c>
      <c r="S778" s="16">
        <f t="shared" si="654"/>
        <v>0</v>
      </c>
      <c r="T778" s="21">
        <f t="shared" si="655"/>
        <v>0</v>
      </c>
      <c r="U778" s="16">
        <f t="shared" ca="1" si="656"/>
        <v>0</v>
      </c>
      <c r="V778" s="21">
        <f t="shared" ca="1" si="657"/>
        <v>0</v>
      </c>
      <c r="W778" s="16"/>
      <c r="X778" s="16">
        <f t="shared" si="658"/>
        <v>0</v>
      </c>
      <c r="Y778" s="16">
        <f t="shared" si="659"/>
        <v>0</v>
      </c>
      <c r="Z778" s="19">
        <f t="shared" si="660"/>
        <v>0</v>
      </c>
      <c r="AA778" s="15">
        <f t="shared" si="661"/>
        <v>0</v>
      </c>
      <c r="AB778" s="15">
        <f t="shared" si="662"/>
        <v>0</v>
      </c>
      <c r="AC778" s="15">
        <f t="shared" si="663"/>
        <v>0</v>
      </c>
      <c r="AD778" s="15">
        <f t="shared" si="664"/>
        <v>0</v>
      </c>
      <c r="AE778" s="15">
        <f t="shared" si="665"/>
        <v>0</v>
      </c>
      <c r="AF778" s="19">
        <f t="shared" si="666"/>
        <v>0</v>
      </c>
      <c r="AG778" s="20">
        <f t="shared" si="667"/>
        <v>0</v>
      </c>
      <c r="AH778" s="20"/>
      <c r="AI778" s="16">
        <f t="shared" si="603"/>
        <v>0</v>
      </c>
      <c r="AJ778" s="16">
        <f t="shared" si="639"/>
        <v>0</v>
      </c>
      <c r="AK778" s="16">
        <f t="shared" si="628"/>
        <v>0</v>
      </c>
      <c r="AL778" s="16">
        <f t="shared" ca="1" si="668"/>
        <v>0</v>
      </c>
      <c r="AM778" s="17">
        <f ca="1">IF($F$13,OFFSET(product_specs!$I$5,MIN(10,saving_model!BD778),saving_model!$F$15),0)</f>
        <v>0</v>
      </c>
      <c r="AN778" s="16">
        <f t="shared" si="669"/>
        <v>0</v>
      </c>
      <c r="AO778" s="16">
        <f t="shared" si="638"/>
        <v>0</v>
      </c>
      <c r="AP778" s="16">
        <f t="shared" si="605"/>
        <v>0</v>
      </c>
      <c r="AQ778" s="16">
        <f t="shared" si="630"/>
        <v>0</v>
      </c>
      <c r="AR778" s="16">
        <f t="shared" si="631"/>
        <v>0</v>
      </c>
      <c r="AS778" s="15">
        <f t="shared" si="606"/>
        <v>0</v>
      </c>
      <c r="AT778" s="24">
        <f t="shared" si="607"/>
        <v>0</v>
      </c>
      <c r="AU778" s="15">
        <f t="shared" si="632"/>
        <v>0</v>
      </c>
      <c r="AV778" s="22">
        <f>return!Q762</f>
        <v>3.4635372729796554E-3</v>
      </c>
      <c r="AW778" s="7">
        <f t="shared" si="608"/>
        <v>1.8717444252271758</v>
      </c>
      <c r="AX778" s="7"/>
      <c r="AY778">
        <f t="shared" si="670"/>
        <v>0</v>
      </c>
      <c r="AZ778">
        <f t="shared" si="609"/>
        <v>0</v>
      </c>
      <c r="BA778">
        <f t="shared" si="671"/>
        <v>0</v>
      </c>
      <c r="BB778">
        <f t="shared" si="634"/>
        <v>0</v>
      </c>
      <c r="BD778">
        <f t="shared" si="672"/>
        <v>63</v>
      </c>
      <c r="BE778">
        <f t="shared" si="673"/>
        <v>5</v>
      </c>
      <c r="BF778">
        <f t="shared" si="635"/>
        <v>1.7500938719053893E-3</v>
      </c>
      <c r="BG778">
        <f>VLOOKUP(MIN(120,BH778),mortality!$B$4:$H$106,saving_model!BE778+2,FALSE)</f>
        <v>2.0800154399542727E-2</v>
      </c>
      <c r="BH778">
        <f t="shared" si="613"/>
        <v>83</v>
      </c>
      <c r="BI778" s="8">
        <f t="shared" si="674"/>
        <v>1.6821425527395739E-3</v>
      </c>
      <c r="BJ778" s="6">
        <f>VLOOKUP(saving_model!BD778,lapse!$B$4:$C$134,2,FALSE)</f>
        <v>0.02</v>
      </c>
      <c r="BL778">
        <f>discount_curve!K763</f>
        <v>0.38111024437290508</v>
      </c>
    </row>
    <row r="779" spans="1:64" x14ac:dyDescent="0.55000000000000004">
      <c r="A779">
        <f t="shared" si="637"/>
        <v>757</v>
      </c>
      <c r="B779" s="16">
        <f t="shared" ca="1" si="641"/>
        <v>0</v>
      </c>
      <c r="C779" s="16">
        <f t="shared" si="642"/>
        <v>0</v>
      </c>
      <c r="D779">
        <f t="shared" si="643"/>
        <v>0</v>
      </c>
      <c r="E779">
        <f t="shared" ca="1" si="644"/>
        <v>0</v>
      </c>
      <c r="F779" s="19">
        <f t="shared" si="645"/>
        <v>0</v>
      </c>
      <c r="G779">
        <f t="shared" si="591"/>
        <v>0</v>
      </c>
      <c r="H779">
        <f t="shared" si="592"/>
        <v>0</v>
      </c>
      <c r="I779" s="16">
        <f t="shared" si="646"/>
        <v>0</v>
      </c>
      <c r="J779" s="19">
        <f t="shared" si="647"/>
        <v>0</v>
      </c>
      <c r="K779" s="19"/>
      <c r="L779" s="16">
        <f t="shared" si="593"/>
        <v>0</v>
      </c>
      <c r="M779" s="16">
        <f t="shared" ca="1" si="648"/>
        <v>0</v>
      </c>
      <c r="N779" s="16">
        <f t="shared" si="649"/>
        <v>0</v>
      </c>
      <c r="O779" s="16">
        <f t="shared" si="650"/>
        <v>0</v>
      </c>
      <c r="P779" s="16">
        <f t="shared" si="651"/>
        <v>0</v>
      </c>
      <c r="Q779" s="16">
        <f t="shared" ca="1" si="652"/>
        <v>0</v>
      </c>
      <c r="R779">
        <f t="shared" si="653"/>
        <v>0</v>
      </c>
      <c r="S779" s="16">
        <f t="shared" si="654"/>
        <v>0</v>
      </c>
      <c r="T779" s="21">
        <f t="shared" si="655"/>
        <v>0</v>
      </c>
      <c r="U779" s="16">
        <f t="shared" ca="1" si="656"/>
        <v>0</v>
      </c>
      <c r="V779" s="21">
        <f t="shared" ca="1" si="657"/>
        <v>0</v>
      </c>
      <c r="W779" s="16"/>
      <c r="X779" s="16">
        <f t="shared" si="658"/>
        <v>0</v>
      </c>
      <c r="Y779" s="16">
        <f t="shared" si="659"/>
        <v>0</v>
      </c>
      <c r="Z779" s="19">
        <f t="shared" si="660"/>
        <v>0</v>
      </c>
      <c r="AA779" s="15">
        <f t="shared" si="661"/>
        <v>0</v>
      </c>
      <c r="AB779" s="15">
        <f t="shared" si="662"/>
        <v>0</v>
      </c>
      <c r="AC779" s="15">
        <f t="shared" si="663"/>
        <v>0</v>
      </c>
      <c r="AD779" s="15">
        <f t="shared" si="664"/>
        <v>0</v>
      </c>
      <c r="AE779" s="15">
        <f t="shared" si="665"/>
        <v>0</v>
      </c>
      <c r="AF779" s="19">
        <f t="shared" si="666"/>
        <v>0</v>
      </c>
      <c r="AG779" s="20">
        <f t="shared" si="667"/>
        <v>0</v>
      </c>
      <c r="AH779" s="20"/>
      <c r="AI779" s="16">
        <f t="shared" si="603"/>
        <v>0</v>
      </c>
      <c r="AJ779" s="16">
        <f t="shared" si="639"/>
        <v>0</v>
      </c>
      <c r="AK779" s="16">
        <f t="shared" si="628"/>
        <v>0</v>
      </c>
      <c r="AL779" s="16">
        <f t="shared" ca="1" si="668"/>
        <v>0</v>
      </c>
      <c r="AM779" s="17">
        <f ca="1">IF($F$13,OFFSET(product_specs!$I$5,MIN(10,saving_model!BD779),saving_model!$F$15),0)</f>
        <v>0</v>
      </c>
      <c r="AN779" s="16">
        <f t="shared" si="669"/>
        <v>0</v>
      </c>
      <c r="AO779" s="16">
        <f t="shared" si="638"/>
        <v>0</v>
      </c>
      <c r="AP779" s="16">
        <f t="shared" si="605"/>
        <v>0</v>
      </c>
      <c r="AQ779" s="16">
        <f t="shared" si="630"/>
        <v>0</v>
      </c>
      <c r="AR779" s="16">
        <f t="shared" si="631"/>
        <v>0</v>
      </c>
      <c r="AS779" s="15">
        <f t="shared" si="606"/>
        <v>0</v>
      </c>
      <c r="AT779" s="24">
        <f t="shared" si="607"/>
        <v>0</v>
      </c>
      <c r="AU779" s="15">
        <f t="shared" si="632"/>
        <v>0</v>
      </c>
      <c r="AV779" s="22">
        <f>return!Q763</f>
        <v>2.2283030318350772E-3</v>
      </c>
      <c r="AW779" s="7">
        <f t="shared" si="608"/>
        <v>1.8732971085682166</v>
      </c>
      <c r="AX779" s="7"/>
      <c r="AY779">
        <f t="shared" si="670"/>
        <v>0</v>
      </c>
      <c r="AZ779">
        <f t="shared" si="609"/>
        <v>0</v>
      </c>
      <c r="BA779">
        <f t="shared" si="671"/>
        <v>0</v>
      </c>
      <c r="BB779">
        <f t="shared" si="634"/>
        <v>0</v>
      </c>
      <c r="BD779">
        <f t="shared" si="672"/>
        <v>63</v>
      </c>
      <c r="BE779">
        <f t="shared" si="673"/>
        <v>5</v>
      </c>
      <c r="BF779">
        <f t="shared" si="635"/>
        <v>1.7500938719053893E-3</v>
      </c>
      <c r="BG779">
        <f>VLOOKUP(MIN(120,BH779),mortality!$B$4:$H$106,saving_model!BE779+2,FALSE)</f>
        <v>2.0800154399542727E-2</v>
      </c>
      <c r="BH779">
        <f t="shared" si="613"/>
        <v>83</v>
      </c>
      <c r="BI779" s="8">
        <f t="shared" si="674"/>
        <v>1.6821425527395739E-3</v>
      </c>
      <c r="BJ779" s="6">
        <f>VLOOKUP(saving_model!BD779,lapse!$B$4:$C$134,2,FALSE)</f>
        <v>0.02</v>
      </c>
      <c r="BL779">
        <f>discount_curve!K764</f>
        <v>0.38062425249447879</v>
      </c>
    </row>
    <row r="780" spans="1:64" x14ac:dyDescent="0.55000000000000004">
      <c r="A780">
        <f t="shared" si="637"/>
        <v>758</v>
      </c>
      <c r="B780" s="16">
        <f t="shared" ca="1" si="641"/>
        <v>0</v>
      </c>
      <c r="C780" s="16">
        <f t="shared" si="642"/>
        <v>0</v>
      </c>
      <c r="D780">
        <f t="shared" si="643"/>
        <v>0</v>
      </c>
      <c r="E780">
        <f t="shared" ca="1" si="644"/>
        <v>0</v>
      </c>
      <c r="F780" s="19">
        <f t="shared" si="645"/>
        <v>0</v>
      </c>
      <c r="G780">
        <f t="shared" si="591"/>
        <v>0</v>
      </c>
      <c r="H780">
        <f t="shared" si="592"/>
        <v>0</v>
      </c>
      <c r="I780" s="16">
        <f t="shared" si="646"/>
        <v>0</v>
      </c>
      <c r="J780" s="19">
        <f t="shared" si="647"/>
        <v>0</v>
      </c>
      <c r="K780" s="19"/>
      <c r="L780" s="16">
        <f t="shared" si="593"/>
        <v>0</v>
      </c>
      <c r="M780" s="16">
        <f t="shared" ca="1" si="648"/>
        <v>0</v>
      </c>
      <c r="N780" s="16">
        <f t="shared" si="649"/>
        <v>0</v>
      </c>
      <c r="O780" s="16">
        <f t="shared" si="650"/>
        <v>0</v>
      </c>
      <c r="P780" s="16">
        <f t="shared" si="651"/>
        <v>0</v>
      </c>
      <c r="Q780" s="16">
        <f t="shared" ca="1" si="652"/>
        <v>0</v>
      </c>
      <c r="R780">
        <f t="shared" si="653"/>
        <v>0</v>
      </c>
      <c r="S780" s="16">
        <f t="shared" si="654"/>
        <v>0</v>
      </c>
      <c r="T780" s="21">
        <f t="shared" si="655"/>
        <v>0</v>
      </c>
      <c r="U780" s="16">
        <f t="shared" ca="1" si="656"/>
        <v>0</v>
      </c>
      <c r="V780" s="21">
        <f t="shared" ca="1" si="657"/>
        <v>0</v>
      </c>
      <c r="W780" s="16"/>
      <c r="X780" s="16">
        <f t="shared" si="658"/>
        <v>0</v>
      </c>
      <c r="Y780" s="16">
        <f t="shared" si="659"/>
        <v>0</v>
      </c>
      <c r="Z780" s="19">
        <f t="shared" si="660"/>
        <v>0</v>
      </c>
      <c r="AA780" s="15">
        <f t="shared" si="661"/>
        <v>0</v>
      </c>
      <c r="AB780" s="15">
        <f t="shared" si="662"/>
        <v>0</v>
      </c>
      <c r="AC780" s="15">
        <f t="shared" si="663"/>
        <v>0</v>
      </c>
      <c r="AD780" s="15">
        <f t="shared" si="664"/>
        <v>0</v>
      </c>
      <c r="AE780" s="15">
        <f t="shared" si="665"/>
        <v>0</v>
      </c>
      <c r="AF780" s="19">
        <f t="shared" si="666"/>
        <v>0</v>
      </c>
      <c r="AG780" s="20">
        <f t="shared" si="667"/>
        <v>0</v>
      </c>
      <c r="AH780" s="20"/>
      <c r="AI780" s="16">
        <f t="shared" si="603"/>
        <v>0</v>
      </c>
      <c r="AJ780" s="16">
        <f t="shared" si="639"/>
        <v>0</v>
      </c>
      <c r="AK780" s="16">
        <f t="shared" si="628"/>
        <v>0</v>
      </c>
      <c r="AL780" s="16">
        <f t="shared" ca="1" si="668"/>
        <v>0</v>
      </c>
      <c r="AM780" s="17">
        <f ca="1">IF($F$13,OFFSET(product_specs!$I$5,MIN(10,saving_model!BD780),saving_model!$F$15),0)</f>
        <v>0</v>
      </c>
      <c r="AN780" s="16">
        <f t="shared" si="669"/>
        <v>0</v>
      </c>
      <c r="AO780" s="16">
        <f t="shared" si="638"/>
        <v>0</v>
      </c>
      <c r="AP780" s="16">
        <f t="shared" si="605"/>
        <v>0</v>
      </c>
      <c r="AQ780" s="16">
        <f t="shared" si="630"/>
        <v>0</v>
      </c>
      <c r="AR780" s="16">
        <f t="shared" si="631"/>
        <v>0</v>
      </c>
      <c r="AS780" s="15">
        <f t="shared" si="606"/>
        <v>0</v>
      </c>
      <c r="AT780" s="24">
        <f t="shared" si="607"/>
        <v>0</v>
      </c>
      <c r="AU780" s="15">
        <f t="shared" si="632"/>
        <v>0</v>
      </c>
      <c r="AV780" s="22">
        <f>return!Q764</f>
        <v>-1.6659494609536196E-2</v>
      </c>
      <c r="AW780" s="7">
        <f t="shared" si="608"/>
        <v>1.8748510799192684</v>
      </c>
      <c r="AX780" s="7"/>
      <c r="AY780">
        <f t="shared" si="670"/>
        <v>0</v>
      </c>
      <c r="AZ780">
        <f t="shared" si="609"/>
        <v>0</v>
      </c>
      <c r="BA780">
        <f t="shared" si="671"/>
        <v>0</v>
      </c>
      <c r="BB780">
        <f t="shared" si="634"/>
        <v>0</v>
      </c>
      <c r="BD780">
        <f t="shared" si="672"/>
        <v>63</v>
      </c>
      <c r="BE780">
        <f t="shared" si="673"/>
        <v>5</v>
      </c>
      <c r="BF780">
        <f t="shared" si="635"/>
        <v>1.7500938719053893E-3</v>
      </c>
      <c r="BG780">
        <f>VLOOKUP(MIN(120,BH780),mortality!$B$4:$H$106,saving_model!BE780+2,FALSE)</f>
        <v>2.0800154399542727E-2</v>
      </c>
      <c r="BH780">
        <f t="shared" si="613"/>
        <v>83</v>
      </c>
      <c r="BI780" s="8">
        <f t="shared" si="674"/>
        <v>1.6821425527395739E-3</v>
      </c>
      <c r="BJ780" s="6">
        <f>VLOOKUP(saving_model!BD780,lapse!$B$4:$C$134,2,FALSE)</f>
        <v>0.02</v>
      </c>
      <c r="BL780">
        <f>discount_curve!K765</f>
        <v>0.38013888035301685</v>
      </c>
    </row>
    <row r="781" spans="1:64" x14ac:dyDescent="0.55000000000000004">
      <c r="A781">
        <f t="shared" si="637"/>
        <v>759</v>
      </c>
      <c r="B781" s="16">
        <f t="shared" ca="1" si="641"/>
        <v>0</v>
      </c>
      <c r="C781" s="16">
        <f t="shared" si="642"/>
        <v>0</v>
      </c>
      <c r="D781">
        <f t="shared" si="643"/>
        <v>0</v>
      </c>
      <c r="E781">
        <f t="shared" ca="1" si="644"/>
        <v>0</v>
      </c>
      <c r="F781" s="19">
        <f t="shared" si="645"/>
        <v>0</v>
      </c>
      <c r="G781">
        <f t="shared" si="591"/>
        <v>0</v>
      </c>
      <c r="H781">
        <f t="shared" si="592"/>
        <v>0</v>
      </c>
      <c r="I781" s="16">
        <f t="shared" si="646"/>
        <v>0</v>
      </c>
      <c r="J781" s="19">
        <f t="shared" si="647"/>
        <v>0</v>
      </c>
      <c r="K781" s="19"/>
      <c r="L781" s="16">
        <f t="shared" si="593"/>
        <v>0</v>
      </c>
      <c r="M781" s="16">
        <f t="shared" ca="1" si="648"/>
        <v>0</v>
      </c>
      <c r="N781" s="16">
        <f t="shared" si="649"/>
        <v>0</v>
      </c>
      <c r="O781" s="16">
        <f t="shared" si="650"/>
        <v>0</v>
      </c>
      <c r="P781" s="16">
        <f t="shared" si="651"/>
        <v>0</v>
      </c>
      <c r="Q781" s="16">
        <f t="shared" ca="1" si="652"/>
        <v>0</v>
      </c>
      <c r="R781">
        <f t="shared" si="653"/>
        <v>0</v>
      </c>
      <c r="S781" s="16">
        <f t="shared" si="654"/>
        <v>0</v>
      </c>
      <c r="T781" s="21">
        <f t="shared" si="655"/>
        <v>0</v>
      </c>
      <c r="U781" s="16">
        <f t="shared" ca="1" si="656"/>
        <v>0</v>
      </c>
      <c r="V781" s="21">
        <f t="shared" ca="1" si="657"/>
        <v>0</v>
      </c>
      <c r="W781" s="16"/>
      <c r="X781" s="16">
        <f t="shared" si="658"/>
        <v>0</v>
      </c>
      <c r="Y781" s="16">
        <f t="shared" si="659"/>
        <v>0</v>
      </c>
      <c r="Z781" s="19">
        <f t="shared" si="660"/>
        <v>0</v>
      </c>
      <c r="AA781" s="15">
        <f t="shared" si="661"/>
        <v>0</v>
      </c>
      <c r="AB781" s="15">
        <f t="shared" si="662"/>
        <v>0</v>
      </c>
      <c r="AC781" s="15">
        <f t="shared" si="663"/>
        <v>0</v>
      </c>
      <c r="AD781" s="15">
        <f t="shared" si="664"/>
        <v>0</v>
      </c>
      <c r="AE781" s="15">
        <f t="shared" si="665"/>
        <v>0</v>
      </c>
      <c r="AF781" s="19">
        <f t="shared" si="666"/>
        <v>0</v>
      </c>
      <c r="AG781" s="20">
        <f t="shared" si="667"/>
        <v>0</v>
      </c>
      <c r="AH781" s="20"/>
      <c r="AI781" s="16">
        <f t="shared" si="603"/>
        <v>0</v>
      </c>
      <c r="AJ781" s="16">
        <f t="shared" si="639"/>
        <v>0</v>
      </c>
      <c r="AK781" s="16">
        <f t="shared" si="628"/>
        <v>0</v>
      </c>
      <c r="AL781" s="16">
        <f t="shared" ca="1" si="668"/>
        <v>0</v>
      </c>
      <c r="AM781" s="17">
        <f ca="1">IF($F$13,OFFSET(product_specs!$I$5,MIN(10,saving_model!BD781),saving_model!$F$15),0)</f>
        <v>0</v>
      </c>
      <c r="AN781" s="16">
        <f t="shared" si="669"/>
        <v>0</v>
      </c>
      <c r="AO781" s="16">
        <f t="shared" si="638"/>
        <v>0</v>
      </c>
      <c r="AP781" s="16">
        <f t="shared" si="605"/>
        <v>0</v>
      </c>
      <c r="AQ781" s="16">
        <f t="shared" si="630"/>
        <v>0</v>
      </c>
      <c r="AR781" s="16">
        <f t="shared" si="631"/>
        <v>0</v>
      </c>
      <c r="AS781" s="15">
        <f t="shared" si="606"/>
        <v>0</v>
      </c>
      <c r="AT781" s="24">
        <f t="shared" si="607"/>
        <v>0</v>
      </c>
      <c r="AU781" s="15">
        <f t="shared" si="632"/>
        <v>0</v>
      </c>
      <c r="AV781" s="22">
        <f>return!Q765</f>
        <v>1.6849090616833928E-2</v>
      </c>
      <c r="AW781" s="7">
        <f t="shared" si="608"/>
        <v>1.8764063403487845</v>
      </c>
      <c r="AX781" s="7"/>
      <c r="AY781">
        <f t="shared" si="670"/>
        <v>0</v>
      </c>
      <c r="AZ781">
        <f t="shared" si="609"/>
        <v>0</v>
      </c>
      <c r="BA781">
        <f t="shared" si="671"/>
        <v>0</v>
      </c>
      <c r="BB781">
        <f t="shared" si="634"/>
        <v>0</v>
      </c>
      <c r="BD781">
        <f t="shared" si="672"/>
        <v>63</v>
      </c>
      <c r="BE781">
        <f t="shared" si="673"/>
        <v>5</v>
      </c>
      <c r="BF781">
        <f t="shared" si="635"/>
        <v>1.7500938719053893E-3</v>
      </c>
      <c r="BG781">
        <f>VLOOKUP(MIN(120,BH781),mortality!$B$4:$H$106,saving_model!BE781+2,FALSE)</f>
        <v>2.0800154399542727E-2</v>
      </c>
      <c r="BH781">
        <f t="shared" si="613"/>
        <v>83</v>
      </c>
      <c r="BI781" s="8">
        <f t="shared" si="674"/>
        <v>1.6821425527395739E-3</v>
      </c>
      <c r="BJ781" s="6">
        <f>VLOOKUP(saving_model!BD781,lapse!$B$4:$C$134,2,FALSE)</f>
        <v>0.02</v>
      </c>
      <c r="BL781">
        <f>discount_curve!K766</f>
        <v>0.37965412715823033</v>
      </c>
    </row>
    <row r="782" spans="1:64" x14ac:dyDescent="0.55000000000000004">
      <c r="A782">
        <f t="shared" si="637"/>
        <v>760</v>
      </c>
      <c r="B782" s="16">
        <f t="shared" ca="1" si="641"/>
        <v>0</v>
      </c>
      <c r="C782" s="16">
        <f t="shared" si="642"/>
        <v>0</v>
      </c>
      <c r="D782">
        <f t="shared" si="643"/>
        <v>0</v>
      </c>
      <c r="E782">
        <f t="shared" ca="1" si="644"/>
        <v>0</v>
      </c>
      <c r="F782" s="19">
        <f t="shared" si="645"/>
        <v>0</v>
      </c>
      <c r="G782">
        <f t="shared" si="591"/>
        <v>0</v>
      </c>
      <c r="H782">
        <f t="shared" si="592"/>
        <v>0</v>
      </c>
      <c r="I782" s="16">
        <f t="shared" si="646"/>
        <v>0</v>
      </c>
      <c r="J782" s="19">
        <f t="shared" si="647"/>
        <v>0</v>
      </c>
      <c r="K782" s="19"/>
      <c r="L782" s="16">
        <f t="shared" si="593"/>
        <v>0</v>
      </c>
      <c r="M782" s="16">
        <f t="shared" ca="1" si="648"/>
        <v>0</v>
      </c>
      <c r="N782" s="16">
        <f t="shared" si="649"/>
        <v>0</v>
      </c>
      <c r="O782" s="16">
        <f t="shared" si="650"/>
        <v>0</v>
      </c>
      <c r="P782" s="16">
        <f t="shared" si="651"/>
        <v>0</v>
      </c>
      <c r="Q782" s="16">
        <f t="shared" ca="1" si="652"/>
        <v>0</v>
      </c>
      <c r="R782">
        <f t="shared" si="653"/>
        <v>0</v>
      </c>
      <c r="S782" s="16">
        <f t="shared" si="654"/>
        <v>0</v>
      </c>
      <c r="T782" s="21">
        <f t="shared" si="655"/>
        <v>0</v>
      </c>
      <c r="U782" s="16">
        <f t="shared" ca="1" si="656"/>
        <v>0</v>
      </c>
      <c r="V782" s="21">
        <f t="shared" ca="1" si="657"/>
        <v>0</v>
      </c>
      <c r="W782" s="16"/>
      <c r="X782" s="16">
        <f t="shared" si="658"/>
        <v>0</v>
      </c>
      <c r="Y782" s="16">
        <f t="shared" si="659"/>
        <v>0</v>
      </c>
      <c r="Z782" s="19">
        <f t="shared" si="660"/>
        <v>0</v>
      </c>
      <c r="AA782" s="15">
        <f t="shared" si="661"/>
        <v>0</v>
      </c>
      <c r="AB782" s="15">
        <f t="shared" si="662"/>
        <v>0</v>
      </c>
      <c r="AC782" s="15">
        <f t="shared" si="663"/>
        <v>0</v>
      </c>
      <c r="AD782" s="15">
        <f t="shared" si="664"/>
        <v>0</v>
      </c>
      <c r="AE782" s="15">
        <f t="shared" si="665"/>
        <v>0</v>
      </c>
      <c r="AF782" s="19">
        <f t="shared" si="666"/>
        <v>0</v>
      </c>
      <c r="AG782" s="20">
        <f t="shared" si="667"/>
        <v>0</v>
      </c>
      <c r="AH782" s="20"/>
      <c r="AI782" s="16">
        <f t="shared" si="603"/>
        <v>0</v>
      </c>
      <c r="AJ782" s="16">
        <f t="shared" si="639"/>
        <v>0</v>
      </c>
      <c r="AK782" s="16">
        <f t="shared" si="628"/>
        <v>0</v>
      </c>
      <c r="AL782" s="16">
        <f t="shared" ca="1" si="668"/>
        <v>0</v>
      </c>
      <c r="AM782" s="17">
        <f ca="1">IF($F$13,OFFSET(product_specs!$I$5,MIN(10,saving_model!BD782),saving_model!$F$15),0)</f>
        <v>0</v>
      </c>
      <c r="AN782" s="16">
        <f t="shared" si="669"/>
        <v>0</v>
      </c>
      <c r="AO782" s="16">
        <f t="shared" si="638"/>
        <v>0</v>
      </c>
      <c r="AP782" s="16">
        <f t="shared" si="605"/>
        <v>0</v>
      </c>
      <c r="AQ782" s="16">
        <f t="shared" si="630"/>
        <v>0</v>
      </c>
      <c r="AR782" s="16">
        <f t="shared" si="631"/>
        <v>0</v>
      </c>
      <c r="AS782" s="15">
        <f t="shared" si="606"/>
        <v>0</v>
      </c>
      <c r="AT782" s="24">
        <f t="shared" si="607"/>
        <v>0</v>
      </c>
      <c r="AU782" s="15">
        <f t="shared" si="632"/>
        <v>0</v>
      </c>
      <c r="AV782" s="22">
        <f>return!Q766</f>
        <v>1.7106500424640014E-2</v>
      </c>
      <c r="AW782" s="7">
        <f t="shared" si="608"/>
        <v>1.8779628909261046</v>
      </c>
      <c r="AX782" s="7"/>
      <c r="AY782">
        <f t="shared" si="670"/>
        <v>0</v>
      </c>
      <c r="AZ782">
        <f t="shared" si="609"/>
        <v>0</v>
      </c>
      <c r="BA782">
        <f t="shared" si="671"/>
        <v>0</v>
      </c>
      <c r="BB782">
        <f t="shared" si="634"/>
        <v>0</v>
      </c>
      <c r="BD782">
        <f t="shared" si="672"/>
        <v>63</v>
      </c>
      <c r="BE782">
        <f t="shared" si="673"/>
        <v>5</v>
      </c>
      <c r="BF782">
        <f t="shared" si="635"/>
        <v>1.7500938719053893E-3</v>
      </c>
      <c r="BG782">
        <f>VLOOKUP(MIN(120,BH782),mortality!$B$4:$H$106,saving_model!BE782+2,FALSE)</f>
        <v>2.0800154399542727E-2</v>
      </c>
      <c r="BH782">
        <f t="shared" si="613"/>
        <v>83</v>
      </c>
      <c r="BI782" s="8">
        <f t="shared" si="674"/>
        <v>1.6821425527395739E-3</v>
      </c>
      <c r="BJ782" s="6">
        <f>VLOOKUP(saving_model!BD782,lapse!$B$4:$C$134,2,FALSE)</f>
        <v>0.02</v>
      </c>
      <c r="BL782">
        <f>discount_curve!K767</f>
        <v>0.37916999212083857</v>
      </c>
    </row>
    <row r="783" spans="1:64" x14ac:dyDescent="0.55000000000000004">
      <c r="A783">
        <f t="shared" si="637"/>
        <v>761</v>
      </c>
      <c r="B783" s="16">
        <f t="shared" ca="1" si="641"/>
        <v>0</v>
      </c>
      <c r="C783" s="16">
        <f t="shared" si="642"/>
        <v>0</v>
      </c>
      <c r="D783">
        <f t="shared" si="643"/>
        <v>0</v>
      </c>
      <c r="E783">
        <f t="shared" ca="1" si="644"/>
        <v>0</v>
      </c>
      <c r="F783" s="19">
        <f t="shared" si="645"/>
        <v>0</v>
      </c>
      <c r="G783">
        <f t="shared" si="591"/>
        <v>0</v>
      </c>
      <c r="H783">
        <f t="shared" si="592"/>
        <v>0</v>
      </c>
      <c r="I783" s="16">
        <f t="shared" si="646"/>
        <v>0</v>
      </c>
      <c r="J783" s="19">
        <f t="shared" si="647"/>
        <v>0</v>
      </c>
      <c r="K783" s="19"/>
      <c r="L783" s="16">
        <f t="shared" si="593"/>
        <v>0</v>
      </c>
      <c r="M783" s="16">
        <f t="shared" ca="1" si="648"/>
        <v>0</v>
      </c>
      <c r="N783" s="16">
        <f t="shared" si="649"/>
        <v>0</v>
      </c>
      <c r="O783" s="16">
        <f t="shared" si="650"/>
        <v>0</v>
      </c>
      <c r="P783" s="16">
        <f t="shared" si="651"/>
        <v>0</v>
      </c>
      <c r="Q783" s="16">
        <f t="shared" ca="1" si="652"/>
        <v>0</v>
      </c>
      <c r="R783">
        <f t="shared" si="653"/>
        <v>0</v>
      </c>
      <c r="S783" s="16">
        <f t="shared" si="654"/>
        <v>0</v>
      </c>
      <c r="T783" s="21">
        <f t="shared" si="655"/>
        <v>0</v>
      </c>
      <c r="U783" s="16">
        <f t="shared" ca="1" si="656"/>
        <v>0</v>
      </c>
      <c r="V783" s="21">
        <f t="shared" ca="1" si="657"/>
        <v>0</v>
      </c>
      <c r="W783" s="16"/>
      <c r="X783" s="16">
        <f t="shared" si="658"/>
        <v>0</v>
      </c>
      <c r="Y783" s="16">
        <f t="shared" si="659"/>
        <v>0</v>
      </c>
      <c r="Z783" s="19">
        <f t="shared" si="660"/>
        <v>0</v>
      </c>
      <c r="AA783" s="15">
        <f t="shared" si="661"/>
        <v>0</v>
      </c>
      <c r="AB783" s="15">
        <f t="shared" si="662"/>
        <v>0</v>
      </c>
      <c r="AC783" s="15">
        <f t="shared" si="663"/>
        <v>0</v>
      </c>
      <c r="AD783" s="15">
        <f t="shared" si="664"/>
        <v>0</v>
      </c>
      <c r="AE783" s="15">
        <f t="shared" si="665"/>
        <v>0</v>
      </c>
      <c r="AF783" s="19">
        <f t="shared" si="666"/>
        <v>0</v>
      </c>
      <c r="AG783" s="20">
        <f t="shared" si="667"/>
        <v>0</v>
      </c>
      <c r="AH783" s="20"/>
      <c r="AI783" s="16">
        <f t="shared" si="603"/>
        <v>0</v>
      </c>
      <c r="AJ783" s="16">
        <f t="shared" si="639"/>
        <v>0</v>
      </c>
      <c r="AK783" s="16">
        <f t="shared" si="628"/>
        <v>0</v>
      </c>
      <c r="AL783" s="16">
        <f t="shared" ca="1" si="668"/>
        <v>0</v>
      </c>
      <c r="AM783" s="17">
        <f ca="1">IF($F$13,OFFSET(product_specs!$I$5,MIN(10,saving_model!BD783),saving_model!$F$15),0)</f>
        <v>0</v>
      </c>
      <c r="AN783" s="16">
        <f t="shared" si="669"/>
        <v>0</v>
      </c>
      <c r="AO783" s="16">
        <f t="shared" si="638"/>
        <v>0</v>
      </c>
      <c r="AP783" s="16">
        <f t="shared" si="605"/>
        <v>0</v>
      </c>
      <c r="AQ783" s="16">
        <f t="shared" si="630"/>
        <v>0</v>
      </c>
      <c r="AR783" s="16">
        <f t="shared" si="631"/>
        <v>0</v>
      </c>
      <c r="AS783" s="15">
        <f t="shared" si="606"/>
        <v>0</v>
      </c>
      <c r="AT783" s="24">
        <f t="shared" si="607"/>
        <v>0</v>
      </c>
      <c r="AU783" s="15">
        <f t="shared" si="632"/>
        <v>0</v>
      </c>
      <c r="AV783" s="22">
        <f>return!Q767</f>
        <v>-1.0017038250734522E-2</v>
      </c>
      <c r="AW783" s="7">
        <f t="shared" si="608"/>
        <v>1.8795207327214556</v>
      </c>
      <c r="AX783" s="7"/>
      <c r="AY783">
        <f t="shared" si="670"/>
        <v>0</v>
      </c>
      <c r="AZ783">
        <f t="shared" si="609"/>
        <v>0</v>
      </c>
      <c r="BA783">
        <f t="shared" si="671"/>
        <v>0</v>
      </c>
      <c r="BB783">
        <f t="shared" si="634"/>
        <v>0</v>
      </c>
      <c r="BD783">
        <f t="shared" si="672"/>
        <v>63</v>
      </c>
      <c r="BE783">
        <f t="shared" si="673"/>
        <v>5</v>
      </c>
      <c r="BF783">
        <f t="shared" si="635"/>
        <v>1.7500938719053893E-3</v>
      </c>
      <c r="BG783">
        <f>VLOOKUP(MIN(120,BH783),mortality!$B$4:$H$106,saving_model!BE783+2,FALSE)</f>
        <v>2.0800154399542727E-2</v>
      </c>
      <c r="BH783">
        <f t="shared" si="613"/>
        <v>83</v>
      </c>
      <c r="BI783" s="8">
        <f t="shared" si="674"/>
        <v>1.6821425527395739E-3</v>
      </c>
      <c r="BJ783" s="6">
        <f>VLOOKUP(saving_model!BD783,lapse!$B$4:$C$134,2,FALSE)</f>
        <v>0.02</v>
      </c>
      <c r="BL783">
        <f>discount_curve!K768</f>
        <v>0.37868647445256676</v>
      </c>
    </row>
    <row r="784" spans="1:64" x14ac:dyDescent="0.55000000000000004">
      <c r="A784">
        <f t="shared" si="637"/>
        <v>762</v>
      </c>
      <c r="B784" s="16">
        <f t="shared" ca="1" si="641"/>
        <v>0</v>
      </c>
      <c r="C784" s="16">
        <f t="shared" si="642"/>
        <v>0</v>
      </c>
      <c r="D784">
        <f t="shared" si="643"/>
        <v>0</v>
      </c>
      <c r="E784">
        <f t="shared" ca="1" si="644"/>
        <v>0</v>
      </c>
      <c r="F784" s="19">
        <f t="shared" si="645"/>
        <v>0</v>
      </c>
      <c r="G784">
        <f t="shared" si="591"/>
        <v>0</v>
      </c>
      <c r="H784">
        <f t="shared" si="592"/>
        <v>0</v>
      </c>
      <c r="I784" s="16">
        <f t="shared" si="646"/>
        <v>0</v>
      </c>
      <c r="J784" s="19">
        <f t="shared" si="647"/>
        <v>0</v>
      </c>
      <c r="K784" s="19"/>
      <c r="L784" s="16">
        <f t="shared" si="593"/>
        <v>0</v>
      </c>
      <c r="M784" s="16">
        <f t="shared" ca="1" si="648"/>
        <v>0</v>
      </c>
      <c r="N784" s="16">
        <f t="shared" si="649"/>
        <v>0</v>
      </c>
      <c r="O784" s="16">
        <f t="shared" si="650"/>
        <v>0</v>
      </c>
      <c r="P784" s="16">
        <f t="shared" si="651"/>
        <v>0</v>
      </c>
      <c r="Q784" s="16">
        <f t="shared" ca="1" si="652"/>
        <v>0</v>
      </c>
      <c r="R784">
        <f t="shared" si="653"/>
        <v>0</v>
      </c>
      <c r="S784" s="16">
        <f t="shared" si="654"/>
        <v>0</v>
      </c>
      <c r="T784" s="21">
        <f t="shared" si="655"/>
        <v>0</v>
      </c>
      <c r="U784" s="16">
        <f t="shared" ca="1" si="656"/>
        <v>0</v>
      </c>
      <c r="V784" s="21">
        <f t="shared" ca="1" si="657"/>
        <v>0</v>
      </c>
      <c r="W784" s="16"/>
      <c r="X784" s="16">
        <f t="shared" si="658"/>
        <v>0</v>
      </c>
      <c r="Y784" s="16">
        <f t="shared" si="659"/>
        <v>0</v>
      </c>
      <c r="Z784" s="19">
        <f t="shared" si="660"/>
        <v>0</v>
      </c>
      <c r="AA784" s="15">
        <f t="shared" si="661"/>
        <v>0</v>
      </c>
      <c r="AB784" s="15">
        <f t="shared" si="662"/>
        <v>0</v>
      </c>
      <c r="AC784" s="15">
        <f t="shared" si="663"/>
        <v>0</v>
      </c>
      <c r="AD784" s="15">
        <f t="shared" si="664"/>
        <v>0</v>
      </c>
      <c r="AE784" s="15">
        <f t="shared" si="665"/>
        <v>0</v>
      </c>
      <c r="AF784" s="19">
        <f t="shared" si="666"/>
        <v>0</v>
      </c>
      <c r="AG784" s="20">
        <f t="shared" si="667"/>
        <v>0</v>
      </c>
      <c r="AH784" s="20"/>
      <c r="AI784" s="16">
        <f t="shared" si="603"/>
        <v>0</v>
      </c>
      <c r="AJ784" s="16">
        <f t="shared" si="639"/>
        <v>0</v>
      </c>
      <c r="AK784" s="16">
        <f t="shared" si="628"/>
        <v>0</v>
      </c>
      <c r="AL784" s="16">
        <f t="shared" ca="1" si="668"/>
        <v>0</v>
      </c>
      <c r="AM784" s="17">
        <f ca="1">IF($F$13,OFFSET(product_specs!$I$5,MIN(10,saving_model!BD784),saving_model!$F$15),0)</f>
        <v>0</v>
      </c>
      <c r="AN784" s="16">
        <f t="shared" si="669"/>
        <v>0</v>
      </c>
      <c r="AO784" s="16">
        <f t="shared" si="638"/>
        <v>0</v>
      </c>
      <c r="AP784" s="16">
        <f t="shared" si="605"/>
        <v>0</v>
      </c>
      <c r="AQ784" s="16">
        <f t="shared" si="630"/>
        <v>0</v>
      </c>
      <c r="AR784" s="16">
        <f t="shared" si="631"/>
        <v>0</v>
      </c>
      <c r="AS784" s="15">
        <f t="shared" si="606"/>
        <v>0</v>
      </c>
      <c r="AT784" s="24">
        <f t="shared" si="607"/>
        <v>0</v>
      </c>
      <c r="AU784" s="15">
        <f t="shared" si="632"/>
        <v>0</v>
      </c>
      <c r="AV784" s="22">
        <f>return!Q768</f>
        <v>1.1188184095774822E-2</v>
      </c>
      <c r="AW784" s="7">
        <f t="shared" si="608"/>
        <v>1.8810798668059519</v>
      </c>
      <c r="AX784" s="7"/>
      <c r="AY784">
        <f t="shared" si="670"/>
        <v>0</v>
      </c>
      <c r="AZ784">
        <f t="shared" si="609"/>
        <v>0</v>
      </c>
      <c r="BA784">
        <f t="shared" si="671"/>
        <v>0</v>
      </c>
      <c r="BB784">
        <f t="shared" si="634"/>
        <v>0</v>
      </c>
      <c r="BD784">
        <f t="shared" si="672"/>
        <v>63</v>
      </c>
      <c r="BE784">
        <f t="shared" si="673"/>
        <v>5</v>
      </c>
      <c r="BF784">
        <f t="shared" si="635"/>
        <v>1.7500938719053893E-3</v>
      </c>
      <c r="BG784">
        <f>VLOOKUP(MIN(120,BH784),mortality!$B$4:$H$106,saving_model!BE784+2,FALSE)</f>
        <v>2.0800154399542727E-2</v>
      </c>
      <c r="BH784">
        <f t="shared" si="613"/>
        <v>83</v>
      </c>
      <c r="BI784" s="8">
        <f t="shared" si="674"/>
        <v>1.6821425527395739E-3</v>
      </c>
      <c r="BJ784" s="6">
        <f>VLOOKUP(saving_model!BD784,lapse!$B$4:$C$134,2,FALSE)</f>
        <v>0.02</v>
      </c>
      <c r="BL784">
        <f>discount_curve!K769</f>
        <v>0.37820357336614591</v>
      </c>
    </row>
    <row r="785" spans="1:64" x14ac:dyDescent="0.55000000000000004">
      <c r="A785">
        <f t="shared" si="637"/>
        <v>763</v>
      </c>
      <c r="B785" s="16">
        <f t="shared" ca="1" si="641"/>
        <v>0</v>
      </c>
      <c r="C785" s="16">
        <f t="shared" si="642"/>
        <v>0</v>
      </c>
      <c r="D785">
        <f t="shared" si="643"/>
        <v>0</v>
      </c>
      <c r="E785">
        <f t="shared" ca="1" si="644"/>
        <v>0</v>
      </c>
      <c r="F785" s="19">
        <f t="shared" si="645"/>
        <v>0</v>
      </c>
      <c r="G785">
        <f t="shared" si="591"/>
        <v>0</v>
      </c>
      <c r="H785">
        <f t="shared" si="592"/>
        <v>0</v>
      </c>
      <c r="I785" s="16">
        <f t="shared" si="646"/>
        <v>0</v>
      </c>
      <c r="J785" s="19">
        <f t="shared" si="647"/>
        <v>0</v>
      </c>
      <c r="K785" s="19"/>
      <c r="L785" s="16">
        <f t="shared" si="593"/>
        <v>0</v>
      </c>
      <c r="M785" s="16">
        <f t="shared" ca="1" si="648"/>
        <v>0</v>
      </c>
      <c r="N785" s="16">
        <f t="shared" si="649"/>
        <v>0</v>
      </c>
      <c r="O785" s="16">
        <f t="shared" si="650"/>
        <v>0</v>
      </c>
      <c r="P785" s="16">
        <f t="shared" si="651"/>
        <v>0</v>
      </c>
      <c r="Q785" s="16">
        <f t="shared" ca="1" si="652"/>
        <v>0</v>
      </c>
      <c r="R785">
        <f t="shared" si="653"/>
        <v>0</v>
      </c>
      <c r="S785" s="16">
        <f t="shared" si="654"/>
        <v>0</v>
      </c>
      <c r="T785" s="21">
        <f t="shared" si="655"/>
        <v>0</v>
      </c>
      <c r="U785" s="16">
        <f t="shared" ca="1" si="656"/>
        <v>0</v>
      </c>
      <c r="V785" s="21">
        <f t="shared" ca="1" si="657"/>
        <v>0</v>
      </c>
      <c r="W785" s="16"/>
      <c r="X785" s="16">
        <f t="shared" si="658"/>
        <v>0</v>
      </c>
      <c r="Y785" s="16">
        <f t="shared" si="659"/>
        <v>0</v>
      </c>
      <c r="Z785" s="19">
        <f t="shared" si="660"/>
        <v>0</v>
      </c>
      <c r="AA785" s="15">
        <f t="shared" si="661"/>
        <v>0</v>
      </c>
      <c r="AB785" s="15">
        <f t="shared" si="662"/>
        <v>0</v>
      </c>
      <c r="AC785" s="15">
        <f t="shared" si="663"/>
        <v>0</v>
      </c>
      <c r="AD785" s="15">
        <f t="shared" si="664"/>
        <v>0</v>
      </c>
      <c r="AE785" s="15">
        <f t="shared" si="665"/>
        <v>0</v>
      </c>
      <c r="AF785" s="19">
        <f t="shared" si="666"/>
        <v>0</v>
      </c>
      <c r="AG785" s="20">
        <f t="shared" si="667"/>
        <v>0</v>
      </c>
      <c r="AH785" s="20"/>
      <c r="AI785" s="16">
        <f t="shared" si="603"/>
        <v>0</v>
      </c>
      <c r="AJ785" s="16">
        <f t="shared" si="639"/>
        <v>0</v>
      </c>
      <c r="AK785" s="16">
        <f t="shared" si="628"/>
        <v>0</v>
      </c>
      <c r="AL785" s="16">
        <f t="shared" ca="1" si="668"/>
        <v>0</v>
      </c>
      <c r="AM785" s="17">
        <f ca="1">IF($F$13,OFFSET(product_specs!$I$5,MIN(10,saving_model!BD785),saving_model!$F$15),0)</f>
        <v>0</v>
      </c>
      <c r="AN785" s="16">
        <f t="shared" si="669"/>
        <v>0</v>
      </c>
      <c r="AO785" s="16">
        <f t="shared" si="638"/>
        <v>0</v>
      </c>
      <c r="AP785" s="16">
        <f t="shared" si="605"/>
        <v>0</v>
      </c>
      <c r="AQ785" s="16">
        <f t="shared" si="630"/>
        <v>0</v>
      </c>
      <c r="AR785" s="16">
        <f t="shared" si="631"/>
        <v>0</v>
      </c>
      <c r="AS785" s="15">
        <f t="shared" si="606"/>
        <v>0</v>
      </c>
      <c r="AT785" s="24">
        <f t="shared" si="607"/>
        <v>0</v>
      </c>
      <c r="AU785" s="15">
        <f t="shared" si="632"/>
        <v>0</v>
      </c>
      <c r="AV785" s="22">
        <f>return!Q769</f>
        <v>-4.5278803047770211E-3</v>
      </c>
      <c r="AW785" s="7">
        <f t="shared" si="608"/>
        <v>1.8826402942515965</v>
      </c>
      <c r="AX785" s="7"/>
      <c r="AY785">
        <f t="shared" si="670"/>
        <v>0</v>
      </c>
      <c r="AZ785">
        <f t="shared" si="609"/>
        <v>0</v>
      </c>
      <c r="BA785">
        <f t="shared" si="671"/>
        <v>0</v>
      </c>
      <c r="BB785">
        <f t="shared" si="634"/>
        <v>0</v>
      </c>
      <c r="BD785">
        <f t="shared" si="672"/>
        <v>63</v>
      </c>
      <c r="BE785">
        <f t="shared" si="673"/>
        <v>5</v>
      </c>
      <c r="BF785">
        <f t="shared" si="635"/>
        <v>1.7500938719053893E-3</v>
      </c>
      <c r="BG785">
        <f>VLOOKUP(MIN(120,BH785),mortality!$B$4:$H$106,saving_model!BE785+2,FALSE)</f>
        <v>2.0800154399542727E-2</v>
      </c>
      <c r="BH785">
        <f t="shared" si="613"/>
        <v>83</v>
      </c>
      <c r="BI785" s="8">
        <f t="shared" si="674"/>
        <v>1.6821425527395739E-3</v>
      </c>
      <c r="BJ785" s="6">
        <f>VLOOKUP(saving_model!BD785,lapse!$B$4:$C$134,2,FALSE)</f>
        <v>0.02</v>
      </c>
      <c r="BL785">
        <f>discount_curve!K770</f>
        <v>0.37772128807531036</v>
      </c>
    </row>
    <row r="786" spans="1:64" x14ac:dyDescent="0.55000000000000004">
      <c r="A786">
        <f t="shared" si="637"/>
        <v>764</v>
      </c>
      <c r="B786" s="16">
        <f t="shared" ca="1" si="641"/>
        <v>0</v>
      </c>
      <c r="C786" s="16">
        <f t="shared" si="642"/>
        <v>0</v>
      </c>
      <c r="D786">
        <f t="shared" si="643"/>
        <v>0</v>
      </c>
      <c r="E786">
        <f t="shared" ca="1" si="644"/>
        <v>0</v>
      </c>
      <c r="F786" s="19">
        <f t="shared" si="645"/>
        <v>0</v>
      </c>
      <c r="G786">
        <f t="shared" si="591"/>
        <v>0</v>
      </c>
      <c r="H786">
        <f t="shared" si="592"/>
        <v>0</v>
      </c>
      <c r="I786" s="16">
        <f t="shared" si="646"/>
        <v>0</v>
      </c>
      <c r="J786" s="19">
        <f t="shared" si="647"/>
        <v>0</v>
      </c>
      <c r="K786" s="19"/>
      <c r="L786" s="16">
        <f t="shared" si="593"/>
        <v>0</v>
      </c>
      <c r="M786" s="16">
        <f t="shared" ca="1" si="648"/>
        <v>0</v>
      </c>
      <c r="N786" s="16">
        <f t="shared" si="649"/>
        <v>0</v>
      </c>
      <c r="O786" s="16">
        <f t="shared" si="650"/>
        <v>0</v>
      </c>
      <c r="P786" s="16">
        <f t="shared" si="651"/>
        <v>0</v>
      </c>
      <c r="Q786" s="16">
        <f t="shared" ca="1" si="652"/>
        <v>0</v>
      </c>
      <c r="R786">
        <f t="shared" si="653"/>
        <v>0</v>
      </c>
      <c r="S786" s="16">
        <f t="shared" si="654"/>
        <v>0</v>
      </c>
      <c r="T786" s="21">
        <f t="shared" si="655"/>
        <v>0</v>
      </c>
      <c r="U786" s="16">
        <f t="shared" ca="1" si="656"/>
        <v>0</v>
      </c>
      <c r="V786" s="21">
        <f t="shared" ca="1" si="657"/>
        <v>0</v>
      </c>
      <c r="W786" s="16"/>
      <c r="X786" s="16">
        <f t="shared" si="658"/>
        <v>0</v>
      </c>
      <c r="Y786" s="16">
        <f t="shared" si="659"/>
        <v>0</v>
      </c>
      <c r="Z786" s="19">
        <f t="shared" si="660"/>
        <v>0</v>
      </c>
      <c r="AA786" s="15">
        <f t="shared" si="661"/>
        <v>0</v>
      </c>
      <c r="AB786" s="15">
        <f t="shared" si="662"/>
        <v>0</v>
      </c>
      <c r="AC786" s="15">
        <f t="shared" si="663"/>
        <v>0</v>
      </c>
      <c r="AD786" s="15">
        <f t="shared" si="664"/>
        <v>0</v>
      </c>
      <c r="AE786" s="15">
        <f t="shared" si="665"/>
        <v>0</v>
      </c>
      <c r="AF786" s="19">
        <f t="shared" si="666"/>
        <v>0</v>
      </c>
      <c r="AG786" s="20">
        <f t="shared" si="667"/>
        <v>0</v>
      </c>
      <c r="AH786" s="20"/>
      <c r="AI786" s="16">
        <f t="shared" si="603"/>
        <v>0</v>
      </c>
      <c r="AJ786" s="16">
        <f t="shared" si="639"/>
        <v>0</v>
      </c>
      <c r="AK786" s="16">
        <f t="shared" si="628"/>
        <v>0</v>
      </c>
      <c r="AL786" s="16">
        <f t="shared" ca="1" si="668"/>
        <v>0</v>
      </c>
      <c r="AM786" s="17">
        <f ca="1">IF($F$13,OFFSET(product_specs!$I$5,MIN(10,saving_model!BD786),saving_model!$F$15),0)</f>
        <v>0</v>
      </c>
      <c r="AN786" s="16">
        <f t="shared" si="669"/>
        <v>0</v>
      </c>
      <c r="AO786" s="16">
        <f t="shared" si="638"/>
        <v>0</v>
      </c>
      <c r="AP786" s="16">
        <f t="shared" si="605"/>
        <v>0</v>
      </c>
      <c r="AQ786" s="16">
        <f t="shared" si="630"/>
        <v>0</v>
      </c>
      <c r="AR786" s="16">
        <f t="shared" si="631"/>
        <v>0</v>
      </c>
      <c r="AS786" s="15">
        <f t="shared" si="606"/>
        <v>0</v>
      </c>
      <c r="AT786" s="24">
        <f t="shared" si="607"/>
        <v>0</v>
      </c>
      <c r="AU786" s="15">
        <f t="shared" si="632"/>
        <v>0</v>
      </c>
      <c r="AV786" s="22">
        <f>return!Q770</f>
        <v>9.4378898364848585E-3</v>
      </c>
      <c r="AW786" s="7">
        <f t="shared" si="608"/>
        <v>1.884202016131282</v>
      </c>
      <c r="AX786" s="7"/>
      <c r="AY786">
        <f t="shared" si="670"/>
        <v>0</v>
      </c>
      <c r="AZ786">
        <f t="shared" si="609"/>
        <v>0</v>
      </c>
      <c r="BA786">
        <f t="shared" si="671"/>
        <v>0</v>
      </c>
      <c r="BB786">
        <f t="shared" si="634"/>
        <v>0</v>
      </c>
      <c r="BD786">
        <f t="shared" si="672"/>
        <v>63</v>
      </c>
      <c r="BE786">
        <f t="shared" si="673"/>
        <v>5</v>
      </c>
      <c r="BF786">
        <f t="shared" si="635"/>
        <v>1.7500938719053893E-3</v>
      </c>
      <c r="BG786">
        <f>VLOOKUP(MIN(120,BH786),mortality!$B$4:$H$106,saving_model!BE786+2,FALSE)</f>
        <v>2.0800154399542727E-2</v>
      </c>
      <c r="BH786">
        <f t="shared" si="613"/>
        <v>83</v>
      </c>
      <c r="BI786" s="8">
        <f t="shared" si="674"/>
        <v>1.6821425527395739E-3</v>
      </c>
      <c r="BJ786" s="6">
        <f>VLOOKUP(saving_model!BD786,lapse!$B$4:$C$134,2,FALSE)</f>
        <v>0.02</v>
      </c>
      <c r="BL786">
        <f>discount_curve!K771</f>
        <v>0.37723961779479792</v>
      </c>
    </row>
    <row r="787" spans="1:64" x14ac:dyDescent="0.55000000000000004">
      <c r="A787">
        <f t="shared" si="637"/>
        <v>765</v>
      </c>
      <c r="B787" s="16">
        <f t="shared" ca="1" si="641"/>
        <v>0</v>
      </c>
      <c r="C787" s="16">
        <f t="shared" si="642"/>
        <v>0</v>
      </c>
      <c r="D787">
        <f t="shared" si="643"/>
        <v>0</v>
      </c>
      <c r="E787">
        <f t="shared" ca="1" si="644"/>
        <v>0</v>
      </c>
      <c r="F787" s="19">
        <f t="shared" si="645"/>
        <v>0</v>
      </c>
      <c r="G787">
        <f t="shared" si="591"/>
        <v>0</v>
      </c>
      <c r="H787">
        <f t="shared" si="592"/>
        <v>0</v>
      </c>
      <c r="I787" s="16">
        <f t="shared" si="646"/>
        <v>0</v>
      </c>
      <c r="J787" s="19">
        <f t="shared" si="647"/>
        <v>0</v>
      </c>
      <c r="K787" s="19"/>
      <c r="L787" s="16">
        <f t="shared" si="593"/>
        <v>0</v>
      </c>
      <c r="M787" s="16">
        <f t="shared" ca="1" si="648"/>
        <v>0</v>
      </c>
      <c r="N787" s="16">
        <f t="shared" si="649"/>
        <v>0</v>
      </c>
      <c r="O787" s="16">
        <f t="shared" si="650"/>
        <v>0</v>
      </c>
      <c r="P787" s="16">
        <f t="shared" si="651"/>
        <v>0</v>
      </c>
      <c r="Q787" s="16">
        <f t="shared" ca="1" si="652"/>
        <v>0</v>
      </c>
      <c r="R787">
        <f t="shared" si="653"/>
        <v>0</v>
      </c>
      <c r="S787" s="16">
        <f t="shared" si="654"/>
        <v>0</v>
      </c>
      <c r="T787" s="21">
        <f t="shared" si="655"/>
        <v>0</v>
      </c>
      <c r="U787" s="16">
        <f t="shared" ca="1" si="656"/>
        <v>0</v>
      </c>
      <c r="V787" s="21">
        <f t="shared" ca="1" si="657"/>
        <v>0</v>
      </c>
      <c r="W787" s="16"/>
      <c r="X787" s="16">
        <f t="shared" si="658"/>
        <v>0</v>
      </c>
      <c r="Y787" s="16">
        <f t="shared" si="659"/>
        <v>0</v>
      </c>
      <c r="Z787" s="19">
        <f t="shared" si="660"/>
        <v>0</v>
      </c>
      <c r="AA787" s="15">
        <f t="shared" si="661"/>
        <v>0</v>
      </c>
      <c r="AB787" s="15">
        <f t="shared" si="662"/>
        <v>0</v>
      </c>
      <c r="AC787" s="15">
        <f t="shared" si="663"/>
        <v>0</v>
      </c>
      <c r="AD787" s="15">
        <f t="shared" si="664"/>
        <v>0</v>
      </c>
      <c r="AE787" s="15">
        <f t="shared" si="665"/>
        <v>0</v>
      </c>
      <c r="AF787" s="19">
        <f t="shared" si="666"/>
        <v>0</v>
      </c>
      <c r="AG787" s="20">
        <f t="shared" si="667"/>
        <v>0</v>
      </c>
      <c r="AH787" s="20"/>
      <c r="AI787" s="16">
        <f t="shared" si="603"/>
        <v>0</v>
      </c>
      <c r="AJ787" s="16">
        <f t="shared" si="639"/>
        <v>0</v>
      </c>
      <c r="AK787" s="16">
        <f t="shared" si="628"/>
        <v>0</v>
      </c>
      <c r="AL787" s="16">
        <f t="shared" ca="1" si="668"/>
        <v>0</v>
      </c>
      <c r="AM787" s="17">
        <f ca="1">IF($F$13,OFFSET(product_specs!$I$5,MIN(10,saving_model!BD787),saving_model!$F$15),0)</f>
        <v>0</v>
      </c>
      <c r="AN787" s="16">
        <f t="shared" si="669"/>
        <v>0</v>
      </c>
      <c r="AO787" s="16">
        <f t="shared" si="638"/>
        <v>0</v>
      </c>
      <c r="AP787" s="16">
        <f t="shared" si="605"/>
        <v>0</v>
      </c>
      <c r="AQ787" s="16">
        <f t="shared" si="630"/>
        <v>0</v>
      </c>
      <c r="AR787" s="16">
        <f t="shared" si="631"/>
        <v>0</v>
      </c>
      <c r="AS787" s="15">
        <f t="shared" si="606"/>
        <v>0</v>
      </c>
      <c r="AT787" s="24">
        <f t="shared" si="607"/>
        <v>0</v>
      </c>
      <c r="AU787" s="15">
        <f t="shared" si="632"/>
        <v>0</v>
      </c>
      <c r="AV787" s="22">
        <f>return!Q771</f>
        <v>1.0171648826646118E-2</v>
      </c>
      <c r="AW787" s="7">
        <f t="shared" si="608"/>
        <v>1.8857650335187908</v>
      </c>
      <c r="AX787" s="7"/>
      <c r="AY787">
        <f t="shared" si="670"/>
        <v>0</v>
      </c>
      <c r="AZ787">
        <f t="shared" si="609"/>
        <v>0</v>
      </c>
      <c r="BA787">
        <f t="shared" si="671"/>
        <v>0</v>
      </c>
      <c r="BB787">
        <f t="shared" si="634"/>
        <v>0</v>
      </c>
      <c r="BD787">
        <f t="shared" si="672"/>
        <v>63</v>
      </c>
      <c r="BE787">
        <f t="shared" si="673"/>
        <v>5</v>
      </c>
      <c r="BF787">
        <f t="shared" si="635"/>
        <v>1.7500938719053893E-3</v>
      </c>
      <c r="BG787">
        <f>VLOOKUP(MIN(120,BH787),mortality!$B$4:$H$106,saving_model!BE787+2,FALSE)</f>
        <v>2.0800154399542727E-2</v>
      </c>
      <c r="BH787">
        <f t="shared" si="613"/>
        <v>83</v>
      </c>
      <c r="BI787" s="8">
        <f t="shared" si="674"/>
        <v>1.6821425527395739E-3</v>
      </c>
      <c r="BJ787" s="6">
        <f>VLOOKUP(saving_model!BD787,lapse!$B$4:$C$134,2,FALSE)</f>
        <v>0.02</v>
      </c>
      <c r="BL787">
        <f>discount_curve!K772</f>
        <v>0.37675856174034678</v>
      </c>
    </row>
    <row r="788" spans="1:64" x14ac:dyDescent="0.55000000000000004">
      <c r="A788">
        <f t="shared" si="637"/>
        <v>766</v>
      </c>
      <c r="B788" s="16">
        <f t="shared" ca="1" si="641"/>
        <v>0</v>
      </c>
      <c r="C788" s="16">
        <f t="shared" si="642"/>
        <v>0</v>
      </c>
      <c r="D788">
        <f t="shared" si="643"/>
        <v>0</v>
      </c>
      <c r="E788">
        <f t="shared" ca="1" si="644"/>
        <v>0</v>
      </c>
      <c r="F788" s="19">
        <f t="shared" si="645"/>
        <v>0</v>
      </c>
      <c r="G788">
        <f t="shared" si="591"/>
        <v>0</v>
      </c>
      <c r="H788">
        <f t="shared" si="592"/>
        <v>0</v>
      </c>
      <c r="I788" s="16">
        <f t="shared" si="646"/>
        <v>0</v>
      </c>
      <c r="J788" s="19">
        <f t="shared" si="647"/>
        <v>0</v>
      </c>
      <c r="K788" s="19"/>
      <c r="L788" s="16">
        <f t="shared" si="593"/>
        <v>0</v>
      </c>
      <c r="M788" s="16">
        <f t="shared" ca="1" si="648"/>
        <v>0</v>
      </c>
      <c r="N788" s="16">
        <f t="shared" si="649"/>
        <v>0</v>
      </c>
      <c r="O788" s="16">
        <f t="shared" si="650"/>
        <v>0</v>
      </c>
      <c r="P788" s="16">
        <f t="shared" si="651"/>
        <v>0</v>
      </c>
      <c r="Q788" s="16">
        <f t="shared" ca="1" si="652"/>
        <v>0</v>
      </c>
      <c r="R788">
        <f t="shared" si="653"/>
        <v>0</v>
      </c>
      <c r="S788" s="16">
        <f t="shared" si="654"/>
        <v>0</v>
      </c>
      <c r="T788" s="21">
        <f t="shared" si="655"/>
        <v>0</v>
      </c>
      <c r="U788" s="16">
        <f t="shared" ca="1" si="656"/>
        <v>0</v>
      </c>
      <c r="V788" s="21">
        <f t="shared" ca="1" si="657"/>
        <v>0</v>
      </c>
      <c r="W788" s="16"/>
      <c r="X788" s="16">
        <f t="shared" si="658"/>
        <v>0</v>
      </c>
      <c r="Y788" s="16">
        <f t="shared" si="659"/>
        <v>0</v>
      </c>
      <c r="Z788" s="19">
        <f t="shared" si="660"/>
        <v>0</v>
      </c>
      <c r="AA788" s="15">
        <f t="shared" si="661"/>
        <v>0</v>
      </c>
      <c r="AB788" s="15">
        <f t="shared" si="662"/>
        <v>0</v>
      </c>
      <c r="AC788" s="15">
        <f t="shared" si="663"/>
        <v>0</v>
      </c>
      <c r="AD788" s="15">
        <f t="shared" si="664"/>
        <v>0</v>
      </c>
      <c r="AE788" s="15">
        <f t="shared" si="665"/>
        <v>0</v>
      </c>
      <c r="AF788" s="19">
        <f t="shared" si="666"/>
        <v>0</v>
      </c>
      <c r="AG788" s="20">
        <f t="shared" si="667"/>
        <v>0</v>
      </c>
      <c r="AH788" s="20"/>
      <c r="AI788" s="16">
        <f t="shared" si="603"/>
        <v>0</v>
      </c>
      <c r="AJ788" s="16">
        <f t="shared" si="639"/>
        <v>0</v>
      </c>
      <c r="AK788" s="16">
        <f t="shared" si="628"/>
        <v>0</v>
      </c>
      <c r="AL788" s="16">
        <f t="shared" ca="1" si="668"/>
        <v>0</v>
      </c>
      <c r="AM788" s="17">
        <f ca="1">IF($F$13,OFFSET(product_specs!$I$5,MIN(10,saving_model!BD788),saving_model!$F$15),0)</f>
        <v>0</v>
      </c>
      <c r="AN788" s="16">
        <f t="shared" si="669"/>
        <v>0</v>
      </c>
      <c r="AO788" s="16">
        <f t="shared" si="638"/>
        <v>0</v>
      </c>
      <c r="AP788" s="16">
        <f t="shared" si="605"/>
        <v>0</v>
      </c>
      <c r="AQ788" s="16">
        <f t="shared" si="630"/>
        <v>0</v>
      </c>
      <c r="AR788" s="16">
        <f t="shared" si="631"/>
        <v>0</v>
      </c>
      <c r="AS788" s="15">
        <f t="shared" si="606"/>
        <v>0</v>
      </c>
      <c r="AT788" s="24">
        <f t="shared" si="607"/>
        <v>0</v>
      </c>
      <c r="AU788" s="15">
        <f t="shared" si="632"/>
        <v>0</v>
      </c>
      <c r="AV788" s="22">
        <f>return!Q772</f>
        <v>1.4720754033795025E-2</v>
      </c>
      <c r="AW788" s="7">
        <f t="shared" si="608"/>
        <v>1.8873293474887958</v>
      </c>
      <c r="AX788" s="7"/>
      <c r="AY788">
        <f t="shared" si="670"/>
        <v>0</v>
      </c>
      <c r="AZ788">
        <f t="shared" si="609"/>
        <v>0</v>
      </c>
      <c r="BA788">
        <f t="shared" si="671"/>
        <v>0</v>
      </c>
      <c r="BB788">
        <f t="shared" si="634"/>
        <v>0</v>
      </c>
      <c r="BD788">
        <f t="shared" si="672"/>
        <v>63</v>
      </c>
      <c r="BE788">
        <f t="shared" si="673"/>
        <v>5</v>
      </c>
      <c r="BF788">
        <f t="shared" si="635"/>
        <v>1.7500938719053893E-3</v>
      </c>
      <c r="BG788">
        <f>VLOOKUP(MIN(120,BH788),mortality!$B$4:$H$106,saving_model!BE788+2,FALSE)</f>
        <v>2.0800154399542727E-2</v>
      </c>
      <c r="BH788">
        <f t="shared" si="613"/>
        <v>83</v>
      </c>
      <c r="BI788" s="8">
        <f t="shared" si="674"/>
        <v>1.6821425527395739E-3</v>
      </c>
      <c r="BJ788" s="6">
        <f>VLOOKUP(saving_model!BD788,lapse!$B$4:$C$134,2,FALSE)</f>
        <v>0.02</v>
      </c>
      <c r="BL788">
        <f>discount_curve!K773</f>
        <v>0.37627811912869613</v>
      </c>
    </row>
    <row r="789" spans="1:64" x14ac:dyDescent="0.55000000000000004">
      <c r="A789">
        <f t="shared" si="637"/>
        <v>767</v>
      </c>
      <c r="B789" s="16">
        <f t="shared" ca="1" si="641"/>
        <v>0</v>
      </c>
      <c r="C789" s="16">
        <f t="shared" si="642"/>
        <v>0</v>
      </c>
      <c r="D789">
        <f t="shared" si="643"/>
        <v>0</v>
      </c>
      <c r="E789">
        <f t="shared" ca="1" si="644"/>
        <v>0</v>
      </c>
      <c r="F789" s="19">
        <f t="shared" si="645"/>
        <v>0</v>
      </c>
      <c r="G789">
        <f t="shared" si="591"/>
        <v>0</v>
      </c>
      <c r="H789">
        <f t="shared" si="592"/>
        <v>0</v>
      </c>
      <c r="I789" s="16">
        <f t="shared" si="646"/>
        <v>0</v>
      </c>
      <c r="J789" s="19">
        <f t="shared" si="647"/>
        <v>0</v>
      </c>
      <c r="K789" s="19"/>
      <c r="L789" s="16">
        <f t="shared" si="593"/>
        <v>0</v>
      </c>
      <c r="M789" s="16">
        <f t="shared" ca="1" si="648"/>
        <v>0</v>
      </c>
      <c r="N789" s="16">
        <f t="shared" si="649"/>
        <v>0</v>
      </c>
      <c r="O789" s="16">
        <f t="shared" si="650"/>
        <v>0</v>
      </c>
      <c r="P789" s="16">
        <f t="shared" si="651"/>
        <v>0</v>
      </c>
      <c r="Q789" s="16">
        <f t="shared" ca="1" si="652"/>
        <v>0</v>
      </c>
      <c r="R789">
        <f t="shared" si="653"/>
        <v>0</v>
      </c>
      <c r="S789" s="16">
        <f t="shared" si="654"/>
        <v>0</v>
      </c>
      <c r="T789" s="21">
        <f t="shared" si="655"/>
        <v>0</v>
      </c>
      <c r="U789" s="16">
        <f t="shared" ca="1" si="656"/>
        <v>0</v>
      </c>
      <c r="V789" s="21">
        <f t="shared" ca="1" si="657"/>
        <v>0</v>
      </c>
      <c r="W789" s="16"/>
      <c r="X789" s="16">
        <f t="shared" si="658"/>
        <v>0</v>
      </c>
      <c r="Y789" s="16">
        <f t="shared" si="659"/>
        <v>0</v>
      </c>
      <c r="Z789" s="19">
        <f t="shared" si="660"/>
        <v>0</v>
      </c>
      <c r="AA789" s="15">
        <f t="shared" si="661"/>
        <v>0</v>
      </c>
      <c r="AB789" s="15">
        <f t="shared" si="662"/>
        <v>0</v>
      </c>
      <c r="AC789" s="15">
        <f t="shared" si="663"/>
        <v>0</v>
      </c>
      <c r="AD789" s="15">
        <f t="shared" si="664"/>
        <v>0</v>
      </c>
      <c r="AE789" s="15">
        <f t="shared" si="665"/>
        <v>0</v>
      </c>
      <c r="AF789" s="19">
        <f t="shared" si="666"/>
        <v>0</v>
      </c>
      <c r="AG789" s="20">
        <f t="shared" si="667"/>
        <v>0</v>
      </c>
      <c r="AH789" s="20"/>
      <c r="AI789" s="16">
        <f t="shared" si="603"/>
        <v>0</v>
      </c>
      <c r="AJ789" s="16">
        <f t="shared" si="639"/>
        <v>0</v>
      </c>
      <c r="AK789" s="16">
        <f t="shared" si="628"/>
        <v>0</v>
      </c>
      <c r="AL789" s="16">
        <f t="shared" ca="1" si="668"/>
        <v>0</v>
      </c>
      <c r="AM789" s="17">
        <f ca="1">IF($F$13,OFFSET(product_specs!$I$5,MIN(10,saving_model!BD789),saving_model!$F$15),0)</f>
        <v>0</v>
      </c>
      <c r="AN789" s="16">
        <f t="shared" si="669"/>
        <v>0</v>
      </c>
      <c r="AO789" s="16">
        <f t="shared" si="638"/>
        <v>0</v>
      </c>
      <c r="AP789" s="16">
        <f t="shared" si="605"/>
        <v>0</v>
      </c>
      <c r="AQ789" s="16">
        <f t="shared" si="630"/>
        <v>0</v>
      </c>
      <c r="AR789" s="16">
        <f t="shared" si="631"/>
        <v>0</v>
      </c>
      <c r="AS789" s="15">
        <f t="shared" si="606"/>
        <v>0</v>
      </c>
      <c r="AT789" s="24">
        <f t="shared" si="607"/>
        <v>0</v>
      </c>
      <c r="AU789" s="15">
        <f t="shared" si="632"/>
        <v>0</v>
      </c>
      <c r="AV789" s="22">
        <f>return!Q773</f>
        <v>-9.8065649005458777E-3</v>
      </c>
      <c r="AW789" s="7">
        <f t="shared" si="608"/>
        <v>1.8888949591168618</v>
      </c>
      <c r="AX789" s="7"/>
      <c r="AY789">
        <f t="shared" si="670"/>
        <v>0</v>
      </c>
      <c r="AZ789">
        <f t="shared" si="609"/>
        <v>0</v>
      </c>
      <c r="BA789">
        <f t="shared" si="671"/>
        <v>0</v>
      </c>
      <c r="BB789">
        <f t="shared" si="634"/>
        <v>0</v>
      </c>
      <c r="BD789">
        <f t="shared" si="672"/>
        <v>63</v>
      </c>
      <c r="BE789">
        <f t="shared" si="673"/>
        <v>5</v>
      </c>
      <c r="BF789">
        <f t="shared" si="635"/>
        <v>1.7500938719053893E-3</v>
      </c>
      <c r="BG789">
        <f>VLOOKUP(MIN(120,BH789),mortality!$B$4:$H$106,saving_model!BE789+2,FALSE)</f>
        <v>2.0800154399542727E-2</v>
      </c>
      <c r="BH789">
        <f t="shared" si="613"/>
        <v>83</v>
      </c>
      <c r="BI789" s="8">
        <f t="shared" si="674"/>
        <v>1.6821425527395739E-3</v>
      </c>
      <c r="BJ789" s="6">
        <f>VLOOKUP(saving_model!BD789,lapse!$B$4:$C$134,2,FALSE)</f>
        <v>0.02</v>
      </c>
      <c r="BL789">
        <f>discount_curve!K774</f>
        <v>0.37579828917758323</v>
      </c>
    </row>
    <row r="790" spans="1:64" x14ac:dyDescent="0.55000000000000004">
      <c r="A790">
        <f t="shared" si="637"/>
        <v>768</v>
      </c>
      <c r="B790" s="16">
        <f t="shared" ca="1" si="641"/>
        <v>0</v>
      </c>
      <c r="C790" s="16">
        <f t="shared" si="642"/>
        <v>0</v>
      </c>
      <c r="D790">
        <f t="shared" si="643"/>
        <v>0</v>
      </c>
      <c r="E790">
        <f t="shared" ca="1" si="644"/>
        <v>0</v>
      </c>
      <c r="F790" s="19">
        <f t="shared" si="645"/>
        <v>0</v>
      </c>
      <c r="G790">
        <f t="shared" ref="G790:G853" si="675">AZ790*($F$7/12*AW790+IF(A790=0, $F$8,0))</f>
        <v>0</v>
      </c>
      <c r="H790">
        <f t="shared" ref="H790:H853" si="676">C790*$F$9</f>
        <v>0</v>
      </c>
      <c r="I790" s="16">
        <f t="shared" si="646"/>
        <v>0</v>
      </c>
      <c r="J790" s="19">
        <f t="shared" si="647"/>
        <v>0</v>
      </c>
      <c r="K790" s="19"/>
      <c r="L790" s="16">
        <f t="shared" ref="L790:L853" si="677">C790*$F$10</f>
        <v>0</v>
      </c>
      <c r="M790" s="16">
        <f t="shared" ca="1" si="648"/>
        <v>0</v>
      </c>
      <c r="N790" s="16">
        <f t="shared" si="649"/>
        <v>0</v>
      </c>
      <c r="O790" s="16">
        <f t="shared" si="650"/>
        <v>0</v>
      </c>
      <c r="P790" s="16">
        <f t="shared" si="651"/>
        <v>0</v>
      </c>
      <c r="Q790" s="16">
        <f t="shared" ca="1" si="652"/>
        <v>0</v>
      </c>
      <c r="R790">
        <f t="shared" si="653"/>
        <v>0</v>
      </c>
      <c r="S790" s="16">
        <f t="shared" si="654"/>
        <v>0</v>
      </c>
      <c r="T790" s="21">
        <f t="shared" si="655"/>
        <v>0</v>
      </c>
      <c r="U790" s="16">
        <f t="shared" ca="1" si="656"/>
        <v>0</v>
      </c>
      <c r="V790" s="21">
        <f t="shared" ca="1" si="657"/>
        <v>0</v>
      </c>
      <c r="W790" s="16"/>
      <c r="X790" s="16">
        <f t="shared" si="658"/>
        <v>0</v>
      </c>
      <c r="Y790" s="16">
        <f t="shared" si="659"/>
        <v>0</v>
      </c>
      <c r="Z790" s="19">
        <f t="shared" si="660"/>
        <v>0</v>
      </c>
      <c r="AA790" s="15">
        <f t="shared" si="661"/>
        <v>0</v>
      </c>
      <c r="AB790" s="15">
        <f t="shared" si="662"/>
        <v>0</v>
      </c>
      <c r="AC790" s="15">
        <f t="shared" si="663"/>
        <v>0</v>
      </c>
      <c r="AD790" s="15">
        <f t="shared" si="664"/>
        <v>0</v>
      </c>
      <c r="AE790" s="15">
        <f t="shared" si="665"/>
        <v>0</v>
      </c>
      <c r="AF790" s="19">
        <f t="shared" si="666"/>
        <v>0</v>
      </c>
      <c r="AG790" s="20">
        <f t="shared" si="667"/>
        <v>0</v>
      </c>
      <c r="AH790" s="20"/>
      <c r="AI790" s="16">
        <f t="shared" ref="AI790:AI853" si="678">IF(AND($C$7="SINGLE",A790=0),1,0)*$C$8+IF(AND($C$7="LEVEL",A790&lt;$C$10*12),1,0)*$C$8</f>
        <v>0</v>
      </c>
      <c r="AJ790" s="16">
        <f t="shared" si="639"/>
        <v>0</v>
      </c>
      <c r="AK790" s="16">
        <f t="shared" si="628"/>
        <v>0</v>
      </c>
      <c r="AL790" s="16">
        <f t="shared" ca="1" si="668"/>
        <v>0</v>
      </c>
      <c r="AM790" s="17">
        <f ca="1">IF($F$13,OFFSET(product_specs!$I$5,MIN(10,saving_model!BD790),saving_model!$F$15),0)</f>
        <v>0</v>
      </c>
      <c r="AN790" s="16">
        <f t="shared" si="669"/>
        <v>0</v>
      </c>
      <c r="AO790" s="16">
        <f t="shared" si="638"/>
        <v>0</v>
      </c>
      <c r="AP790" s="16">
        <f t="shared" ref="AP790:AP853" si="679">AI790*(1-$F$10)</f>
        <v>0</v>
      </c>
      <c r="AQ790" s="16">
        <f t="shared" si="630"/>
        <v>0</v>
      </c>
      <c r="AR790" s="16">
        <f t="shared" si="631"/>
        <v>0</v>
      </c>
      <c r="AS790" s="15">
        <f t="shared" ref="AS790:AS853" si="680">(AO790+AP790-AQ790)*$F$11/12</f>
        <v>0</v>
      </c>
      <c r="AT790" s="24">
        <f t="shared" ref="AT790:AT853" si="681">AR790*BF790*(1+$F$12)</f>
        <v>0</v>
      </c>
      <c r="AU790" s="15">
        <f t="shared" si="632"/>
        <v>0</v>
      </c>
      <c r="AV790" s="22">
        <f>return!Q774</f>
        <v>-1.5845270929249256E-2</v>
      </c>
      <c r="AW790" s="7">
        <f t="shared" ref="AW790:AW853" si="682">IF(A790=0,1,AW789*(1+$F$6)^(1/12))</f>
        <v>1.8904618694794455</v>
      </c>
      <c r="AX790" s="7"/>
      <c r="AY790">
        <f t="shared" si="670"/>
        <v>0</v>
      </c>
      <c r="AZ790">
        <f t="shared" ref="AZ790:AZ853" si="683">IF(A790=0,$C$11,AZ789-BA789-BB789-AY790)</f>
        <v>0</v>
      </c>
      <c r="BA790">
        <f t="shared" si="671"/>
        <v>0</v>
      </c>
      <c r="BB790">
        <f t="shared" si="634"/>
        <v>0</v>
      </c>
      <c r="BD790">
        <f t="shared" si="672"/>
        <v>64</v>
      </c>
      <c r="BE790">
        <f t="shared" si="673"/>
        <v>5</v>
      </c>
      <c r="BF790">
        <f t="shared" si="635"/>
        <v>1.9583151040193369E-3</v>
      </c>
      <c r="BG790">
        <f>VLOOKUP(MIN(120,BH790),mortality!$B$4:$H$106,saving_model!BE790+2,FALSE)</f>
        <v>2.3248316349456212E-2</v>
      </c>
      <c r="BH790">
        <f t="shared" ref="BH790:BH853" si="684">$C$9+BD790</f>
        <v>84</v>
      </c>
      <c r="BI790" s="8">
        <f t="shared" si="674"/>
        <v>1.6821425527395739E-3</v>
      </c>
      <c r="BJ790" s="6">
        <f>VLOOKUP(saving_model!BD790,lapse!$B$4:$C$134,2,FALSE)</f>
        <v>0.02</v>
      </c>
      <c r="BL790">
        <f>discount_curve!K775</f>
        <v>0.36690048260812486</v>
      </c>
    </row>
    <row r="791" spans="1:64" x14ac:dyDescent="0.55000000000000004">
      <c r="A791">
        <f t="shared" si="637"/>
        <v>769</v>
      </c>
      <c r="B791" s="16">
        <f t="shared" ca="1" si="641"/>
        <v>0</v>
      </c>
      <c r="C791" s="16">
        <f t="shared" si="642"/>
        <v>0</v>
      </c>
      <c r="D791">
        <f t="shared" si="643"/>
        <v>0</v>
      </c>
      <c r="E791">
        <f t="shared" ca="1" si="644"/>
        <v>0</v>
      </c>
      <c r="F791" s="19">
        <f t="shared" si="645"/>
        <v>0</v>
      </c>
      <c r="G791">
        <f t="shared" si="675"/>
        <v>0</v>
      </c>
      <c r="H791">
        <f t="shared" si="676"/>
        <v>0</v>
      </c>
      <c r="I791" s="16">
        <f t="shared" si="646"/>
        <v>0</v>
      </c>
      <c r="J791" s="19">
        <f t="shared" si="647"/>
        <v>0</v>
      </c>
      <c r="K791" s="19"/>
      <c r="L791" s="16">
        <f t="shared" si="677"/>
        <v>0</v>
      </c>
      <c r="M791" s="16">
        <f t="shared" ca="1" si="648"/>
        <v>0</v>
      </c>
      <c r="N791" s="16">
        <f t="shared" si="649"/>
        <v>0</v>
      </c>
      <c r="O791" s="16">
        <f t="shared" si="650"/>
        <v>0</v>
      </c>
      <c r="P791" s="16">
        <f t="shared" si="651"/>
        <v>0</v>
      </c>
      <c r="Q791" s="16">
        <f t="shared" ca="1" si="652"/>
        <v>0</v>
      </c>
      <c r="R791">
        <f t="shared" si="653"/>
        <v>0</v>
      </c>
      <c r="S791" s="16">
        <f t="shared" si="654"/>
        <v>0</v>
      </c>
      <c r="T791" s="21">
        <f t="shared" si="655"/>
        <v>0</v>
      </c>
      <c r="U791" s="16">
        <f t="shared" ca="1" si="656"/>
        <v>0</v>
      </c>
      <c r="V791" s="21">
        <f t="shared" ca="1" si="657"/>
        <v>0</v>
      </c>
      <c r="W791" s="16"/>
      <c r="X791" s="16">
        <f t="shared" si="658"/>
        <v>0</v>
      </c>
      <c r="Y791" s="16">
        <f t="shared" si="659"/>
        <v>0</v>
      </c>
      <c r="Z791" s="19">
        <f t="shared" si="660"/>
        <v>0</v>
      </c>
      <c r="AA791" s="15">
        <f t="shared" si="661"/>
        <v>0</v>
      </c>
      <c r="AB791" s="15">
        <f t="shared" si="662"/>
        <v>0</v>
      </c>
      <c r="AC791" s="15">
        <f t="shared" si="663"/>
        <v>0</v>
      </c>
      <c r="AD791" s="15">
        <f t="shared" si="664"/>
        <v>0</v>
      </c>
      <c r="AE791" s="15">
        <f t="shared" si="665"/>
        <v>0</v>
      </c>
      <c r="AF791" s="19">
        <f t="shared" si="666"/>
        <v>0</v>
      </c>
      <c r="AG791" s="20">
        <f t="shared" si="667"/>
        <v>0</v>
      </c>
      <c r="AH791" s="20"/>
      <c r="AI791" s="16">
        <f t="shared" si="678"/>
        <v>0</v>
      </c>
      <c r="AJ791" s="16">
        <f t="shared" si="639"/>
        <v>0</v>
      </c>
      <c r="AK791" s="16">
        <f t="shared" ref="AK791:AK854" si="685">MAX(AJ791, AN791)</f>
        <v>0</v>
      </c>
      <c r="AL791" s="16">
        <f t="shared" ca="1" si="668"/>
        <v>0</v>
      </c>
      <c r="AM791" s="17">
        <f ca="1">IF($F$13,OFFSET(product_specs!$I$5,MIN(10,saving_model!BD791),saving_model!$F$15),0)</f>
        <v>0</v>
      </c>
      <c r="AN791" s="16">
        <f t="shared" si="669"/>
        <v>0</v>
      </c>
      <c r="AO791" s="16">
        <f t="shared" si="638"/>
        <v>0</v>
      </c>
      <c r="AP791" s="16">
        <f t="shared" si="679"/>
        <v>0</v>
      </c>
      <c r="AQ791" s="16">
        <f t="shared" ref="AQ791:AQ854" si="686">IF(A791=$C$10*12,AO791,0)</f>
        <v>0</v>
      </c>
      <c r="AR791" s="16">
        <f t="shared" ref="AR791:AR854" si="687">MAX(0,AJ791-SUM(AO791:AP791))</f>
        <v>0</v>
      </c>
      <c r="AS791" s="15">
        <f t="shared" si="680"/>
        <v>0</v>
      </c>
      <c r="AT791" s="24">
        <f t="shared" si="681"/>
        <v>0</v>
      </c>
      <c r="AU791" s="15">
        <f t="shared" ref="AU791:AU854" si="688">(AO791+AP791-AQ791-AS791-AT791)*AV791</f>
        <v>0</v>
      </c>
      <c r="AV791" s="22">
        <f>return!Q775</f>
        <v>-4.5394472020466869E-3</v>
      </c>
      <c r="AW791" s="7">
        <f t="shared" si="682"/>
        <v>1.8920300796538967</v>
      </c>
      <c r="AX791" s="7"/>
      <c r="AY791">
        <f t="shared" si="670"/>
        <v>0</v>
      </c>
      <c r="AZ791">
        <f t="shared" si="683"/>
        <v>0</v>
      </c>
      <c r="BA791">
        <f t="shared" si="671"/>
        <v>0</v>
      </c>
      <c r="BB791">
        <f t="shared" ref="BB791:BB854" si="689">(AZ791-BA791)*BI791</f>
        <v>0</v>
      </c>
      <c r="BD791">
        <f t="shared" si="672"/>
        <v>64</v>
      </c>
      <c r="BE791">
        <f t="shared" si="673"/>
        <v>5</v>
      </c>
      <c r="BF791">
        <f t="shared" ref="BF791:BF854" si="690">1-(1-BG791)^(1/12)</f>
        <v>1.9583151040193369E-3</v>
      </c>
      <c r="BG791">
        <f>VLOOKUP(MIN(120,BH791),mortality!$B$4:$H$106,saving_model!BE791+2,FALSE)</f>
        <v>2.3248316349456212E-2</v>
      </c>
      <c r="BH791">
        <f t="shared" si="684"/>
        <v>84</v>
      </c>
      <c r="BI791" s="8">
        <f t="shared" si="674"/>
        <v>1.6821425527395739E-3</v>
      </c>
      <c r="BJ791" s="6">
        <f>VLOOKUP(saving_model!BD791,lapse!$B$4:$C$134,2,FALSE)</f>
        <v>0.02</v>
      </c>
      <c r="BL791">
        <f>discount_curve!K776</f>
        <v>0.36642178716573609</v>
      </c>
    </row>
    <row r="792" spans="1:64" x14ac:dyDescent="0.55000000000000004">
      <c r="A792">
        <f t="shared" ref="A792:A855" si="691">A791+1</f>
        <v>770</v>
      </c>
      <c r="B792" s="16">
        <f t="shared" ca="1" si="641"/>
        <v>0</v>
      </c>
      <c r="C792" s="16">
        <f t="shared" si="642"/>
        <v>0</v>
      </c>
      <c r="D792">
        <f t="shared" si="643"/>
        <v>0</v>
      </c>
      <c r="E792">
        <f t="shared" ca="1" si="644"/>
        <v>0</v>
      </c>
      <c r="F792" s="19">
        <f t="shared" si="645"/>
        <v>0</v>
      </c>
      <c r="G792">
        <f t="shared" si="675"/>
        <v>0</v>
      </c>
      <c r="H792">
        <f t="shared" si="676"/>
        <v>0</v>
      </c>
      <c r="I792" s="16">
        <f t="shared" si="646"/>
        <v>0</v>
      </c>
      <c r="J792" s="19">
        <f t="shared" si="647"/>
        <v>0</v>
      </c>
      <c r="K792" s="19"/>
      <c r="L792" s="16">
        <f t="shared" si="677"/>
        <v>0</v>
      </c>
      <c r="M792" s="16">
        <f t="shared" ca="1" si="648"/>
        <v>0</v>
      </c>
      <c r="N792" s="16">
        <f t="shared" si="649"/>
        <v>0</v>
      </c>
      <c r="O792" s="16">
        <f t="shared" si="650"/>
        <v>0</v>
      </c>
      <c r="P792" s="16">
        <f t="shared" si="651"/>
        <v>0</v>
      </c>
      <c r="Q792" s="16">
        <f t="shared" ca="1" si="652"/>
        <v>0</v>
      </c>
      <c r="R792">
        <f t="shared" si="653"/>
        <v>0</v>
      </c>
      <c r="S792" s="16">
        <f t="shared" si="654"/>
        <v>0</v>
      </c>
      <c r="T792" s="21">
        <f t="shared" si="655"/>
        <v>0</v>
      </c>
      <c r="U792" s="16">
        <f t="shared" ca="1" si="656"/>
        <v>0</v>
      </c>
      <c r="V792" s="21">
        <f t="shared" ca="1" si="657"/>
        <v>0</v>
      </c>
      <c r="W792" s="16"/>
      <c r="X792" s="16">
        <f t="shared" si="658"/>
        <v>0</v>
      </c>
      <c r="Y792" s="16">
        <f t="shared" si="659"/>
        <v>0</v>
      </c>
      <c r="Z792" s="19">
        <f t="shared" si="660"/>
        <v>0</v>
      </c>
      <c r="AA792" s="15">
        <f t="shared" si="661"/>
        <v>0</v>
      </c>
      <c r="AB792" s="15">
        <f t="shared" si="662"/>
        <v>0</v>
      </c>
      <c r="AC792" s="15">
        <f t="shared" si="663"/>
        <v>0</v>
      </c>
      <c r="AD792" s="15">
        <f t="shared" si="664"/>
        <v>0</v>
      </c>
      <c r="AE792" s="15">
        <f t="shared" si="665"/>
        <v>0</v>
      </c>
      <c r="AF792" s="19">
        <f t="shared" si="666"/>
        <v>0</v>
      </c>
      <c r="AG792" s="20">
        <f t="shared" si="667"/>
        <v>0</v>
      </c>
      <c r="AH792" s="20"/>
      <c r="AI792" s="16">
        <f t="shared" si="678"/>
        <v>0</v>
      </c>
      <c r="AJ792" s="16">
        <f t="shared" si="639"/>
        <v>0</v>
      </c>
      <c r="AK792" s="16">
        <f t="shared" si="685"/>
        <v>0</v>
      </c>
      <c r="AL792" s="16">
        <f t="shared" ca="1" si="668"/>
        <v>0</v>
      </c>
      <c r="AM792" s="17">
        <f ca="1">IF($F$13,OFFSET(product_specs!$I$5,MIN(10,saving_model!BD792),saving_model!$F$15),0)</f>
        <v>0</v>
      </c>
      <c r="AN792" s="16">
        <f t="shared" si="669"/>
        <v>0</v>
      </c>
      <c r="AO792" s="16">
        <f t="shared" ref="AO792:AO855" si="692">AO791+AP791-AQ791+AU791-AS791-AT791</f>
        <v>0</v>
      </c>
      <c r="AP792" s="16">
        <f t="shared" si="679"/>
        <v>0</v>
      </c>
      <c r="AQ792" s="16">
        <f t="shared" si="686"/>
        <v>0</v>
      </c>
      <c r="AR792" s="16">
        <f t="shared" si="687"/>
        <v>0</v>
      </c>
      <c r="AS792" s="15">
        <f t="shared" si="680"/>
        <v>0</v>
      </c>
      <c r="AT792" s="24">
        <f t="shared" si="681"/>
        <v>0</v>
      </c>
      <c r="AU792" s="15">
        <f t="shared" si="688"/>
        <v>0</v>
      </c>
      <c r="AV792" s="22">
        <f>return!Q776</f>
        <v>8.5391780457448885E-3</v>
      </c>
      <c r="AW792" s="7">
        <f t="shared" si="682"/>
        <v>1.8935995907184591</v>
      </c>
      <c r="AX792" s="7"/>
      <c r="AY792">
        <f t="shared" si="670"/>
        <v>0</v>
      </c>
      <c r="AZ792">
        <f t="shared" si="683"/>
        <v>0</v>
      </c>
      <c r="BA792">
        <f t="shared" si="671"/>
        <v>0</v>
      </c>
      <c r="BB792">
        <f t="shared" si="689"/>
        <v>0</v>
      </c>
      <c r="BD792">
        <f t="shared" si="672"/>
        <v>64</v>
      </c>
      <c r="BE792">
        <f t="shared" si="673"/>
        <v>5</v>
      </c>
      <c r="BF792">
        <f t="shared" si="690"/>
        <v>1.9583151040193369E-3</v>
      </c>
      <c r="BG792">
        <f>VLOOKUP(MIN(120,BH792),mortality!$B$4:$H$106,saving_model!BE792+2,FALSE)</f>
        <v>2.3248316349456212E-2</v>
      </c>
      <c r="BH792">
        <f t="shared" si="684"/>
        <v>84</v>
      </c>
      <c r="BI792" s="8">
        <f t="shared" si="674"/>
        <v>1.6821425527395739E-3</v>
      </c>
      <c r="BJ792" s="6">
        <f>VLOOKUP(saving_model!BD792,lapse!$B$4:$C$134,2,FALSE)</f>
        <v>0.02</v>
      </c>
      <c r="BL792">
        <f>discount_curve!K777</f>
        <v>0.36594371627779038</v>
      </c>
    </row>
    <row r="793" spans="1:64" x14ac:dyDescent="0.55000000000000004">
      <c r="A793">
        <f t="shared" si="691"/>
        <v>771</v>
      </c>
      <c r="B793" s="16">
        <f t="shared" ca="1" si="641"/>
        <v>0</v>
      </c>
      <c r="C793" s="16">
        <f t="shared" si="642"/>
        <v>0</v>
      </c>
      <c r="D793">
        <f t="shared" si="643"/>
        <v>0</v>
      </c>
      <c r="E793">
        <f t="shared" ca="1" si="644"/>
        <v>0</v>
      </c>
      <c r="F793" s="19">
        <f t="shared" si="645"/>
        <v>0</v>
      </c>
      <c r="G793">
        <f t="shared" si="675"/>
        <v>0</v>
      </c>
      <c r="H793">
        <f t="shared" si="676"/>
        <v>0</v>
      </c>
      <c r="I793" s="16">
        <f t="shared" si="646"/>
        <v>0</v>
      </c>
      <c r="J793" s="19">
        <f t="shared" si="647"/>
        <v>0</v>
      </c>
      <c r="K793" s="19"/>
      <c r="L793" s="16">
        <f t="shared" si="677"/>
        <v>0</v>
      </c>
      <c r="M793" s="16">
        <f t="shared" ca="1" si="648"/>
        <v>0</v>
      </c>
      <c r="N793" s="16">
        <f t="shared" si="649"/>
        <v>0</v>
      </c>
      <c r="O793" s="16">
        <f t="shared" si="650"/>
        <v>0</v>
      </c>
      <c r="P793" s="16">
        <f t="shared" si="651"/>
        <v>0</v>
      </c>
      <c r="Q793" s="16">
        <f t="shared" ca="1" si="652"/>
        <v>0</v>
      </c>
      <c r="R793">
        <f t="shared" si="653"/>
        <v>0</v>
      </c>
      <c r="S793" s="16">
        <f t="shared" si="654"/>
        <v>0</v>
      </c>
      <c r="T793" s="21">
        <f t="shared" si="655"/>
        <v>0</v>
      </c>
      <c r="U793" s="16">
        <f t="shared" ca="1" si="656"/>
        <v>0</v>
      </c>
      <c r="V793" s="21">
        <f t="shared" ca="1" si="657"/>
        <v>0</v>
      </c>
      <c r="W793" s="16"/>
      <c r="X793" s="16">
        <f t="shared" si="658"/>
        <v>0</v>
      </c>
      <c r="Y793" s="16">
        <f t="shared" si="659"/>
        <v>0</v>
      </c>
      <c r="Z793" s="19">
        <f t="shared" si="660"/>
        <v>0</v>
      </c>
      <c r="AA793" s="15">
        <f t="shared" si="661"/>
        <v>0</v>
      </c>
      <c r="AB793" s="15">
        <f t="shared" si="662"/>
        <v>0</v>
      </c>
      <c r="AC793" s="15">
        <f t="shared" si="663"/>
        <v>0</v>
      </c>
      <c r="AD793" s="15">
        <f t="shared" si="664"/>
        <v>0</v>
      </c>
      <c r="AE793" s="15">
        <f t="shared" si="665"/>
        <v>0</v>
      </c>
      <c r="AF793" s="19">
        <f t="shared" si="666"/>
        <v>0</v>
      </c>
      <c r="AG793" s="20">
        <f t="shared" si="667"/>
        <v>0</v>
      </c>
      <c r="AH793" s="20"/>
      <c r="AI793" s="16">
        <f t="shared" si="678"/>
        <v>0</v>
      </c>
      <c r="AJ793" s="16">
        <f t="shared" si="639"/>
        <v>0</v>
      </c>
      <c r="AK793" s="16">
        <f t="shared" si="685"/>
        <v>0</v>
      </c>
      <c r="AL793" s="16">
        <f t="shared" ca="1" si="668"/>
        <v>0</v>
      </c>
      <c r="AM793" s="17">
        <f ca="1">IF($F$13,OFFSET(product_specs!$I$5,MIN(10,saving_model!BD793),saving_model!$F$15),0)</f>
        <v>0</v>
      </c>
      <c r="AN793" s="16">
        <f t="shared" si="669"/>
        <v>0</v>
      </c>
      <c r="AO793" s="16">
        <f t="shared" si="692"/>
        <v>0</v>
      </c>
      <c r="AP793" s="16">
        <f t="shared" si="679"/>
        <v>0</v>
      </c>
      <c r="AQ793" s="16">
        <f t="shared" si="686"/>
        <v>0</v>
      </c>
      <c r="AR793" s="16">
        <f t="shared" si="687"/>
        <v>0</v>
      </c>
      <c r="AS793" s="15">
        <f t="shared" si="680"/>
        <v>0</v>
      </c>
      <c r="AT793" s="24">
        <f t="shared" si="681"/>
        <v>0</v>
      </c>
      <c r="AU793" s="15">
        <f t="shared" si="688"/>
        <v>0</v>
      </c>
      <c r="AV793" s="22">
        <f>return!Q777</f>
        <v>-4.0819764034554229E-3</v>
      </c>
      <c r="AW793" s="7">
        <f t="shared" si="682"/>
        <v>1.8951704037522703</v>
      </c>
      <c r="AX793" s="7"/>
      <c r="AY793">
        <f t="shared" si="670"/>
        <v>0</v>
      </c>
      <c r="AZ793">
        <f t="shared" si="683"/>
        <v>0</v>
      </c>
      <c r="BA793">
        <f t="shared" si="671"/>
        <v>0</v>
      </c>
      <c r="BB793">
        <f t="shared" si="689"/>
        <v>0</v>
      </c>
      <c r="BD793">
        <f t="shared" si="672"/>
        <v>64</v>
      </c>
      <c r="BE793">
        <f t="shared" si="673"/>
        <v>5</v>
      </c>
      <c r="BF793">
        <f t="shared" si="690"/>
        <v>1.9583151040193369E-3</v>
      </c>
      <c r="BG793">
        <f>VLOOKUP(MIN(120,BH793),mortality!$B$4:$H$106,saving_model!BE793+2,FALSE)</f>
        <v>2.3248316349456212E-2</v>
      </c>
      <c r="BH793">
        <f t="shared" si="684"/>
        <v>84</v>
      </c>
      <c r="BI793" s="8">
        <f t="shared" si="674"/>
        <v>1.6821425527395739E-3</v>
      </c>
      <c r="BJ793" s="6">
        <f>VLOOKUP(saving_model!BD793,lapse!$B$4:$C$134,2,FALSE)</f>
        <v>0.02</v>
      </c>
      <c r="BL793">
        <f>discount_curve!K778</f>
        <v>0.36546626912943081</v>
      </c>
    </row>
    <row r="794" spans="1:64" x14ac:dyDescent="0.55000000000000004">
      <c r="A794">
        <f t="shared" si="691"/>
        <v>772</v>
      </c>
      <c r="B794" s="16">
        <f t="shared" ca="1" si="641"/>
        <v>0</v>
      </c>
      <c r="C794" s="16">
        <f t="shared" si="642"/>
        <v>0</v>
      </c>
      <c r="D794">
        <f t="shared" si="643"/>
        <v>0</v>
      </c>
      <c r="E794">
        <f t="shared" ca="1" si="644"/>
        <v>0</v>
      </c>
      <c r="F794" s="19">
        <f t="shared" si="645"/>
        <v>0</v>
      </c>
      <c r="G794">
        <f t="shared" si="675"/>
        <v>0</v>
      </c>
      <c r="H794">
        <f t="shared" si="676"/>
        <v>0</v>
      </c>
      <c r="I794" s="16">
        <f t="shared" si="646"/>
        <v>0</v>
      </c>
      <c r="J794" s="19">
        <f t="shared" si="647"/>
        <v>0</v>
      </c>
      <c r="K794" s="19"/>
      <c r="L794" s="16">
        <f t="shared" si="677"/>
        <v>0</v>
      </c>
      <c r="M794" s="16">
        <f t="shared" ca="1" si="648"/>
        <v>0</v>
      </c>
      <c r="N794" s="16">
        <f t="shared" si="649"/>
        <v>0</v>
      </c>
      <c r="O794" s="16">
        <f t="shared" si="650"/>
        <v>0</v>
      </c>
      <c r="P794" s="16">
        <f t="shared" si="651"/>
        <v>0</v>
      </c>
      <c r="Q794" s="16">
        <f t="shared" ca="1" si="652"/>
        <v>0</v>
      </c>
      <c r="R794">
        <f t="shared" si="653"/>
        <v>0</v>
      </c>
      <c r="S794" s="16">
        <f t="shared" si="654"/>
        <v>0</v>
      </c>
      <c r="T794" s="21">
        <f t="shared" si="655"/>
        <v>0</v>
      </c>
      <c r="U794" s="16">
        <f t="shared" ca="1" si="656"/>
        <v>0</v>
      </c>
      <c r="V794" s="21">
        <f t="shared" ca="1" si="657"/>
        <v>0</v>
      </c>
      <c r="W794" s="16"/>
      <c r="X794" s="16">
        <f t="shared" si="658"/>
        <v>0</v>
      </c>
      <c r="Y794" s="16">
        <f t="shared" si="659"/>
        <v>0</v>
      </c>
      <c r="Z794" s="19">
        <f t="shared" si="660"/>
        <v>0</v>
      </c>
      <c r="AA794" s="15">
        <f t="shared" si="661"/>
        <v>0</v>
      </c>
      <c r="AB794" s="15">
        <f t="shared" si="662"/>
        <v>0</v>
      </c>
      <c r="AC794" s="15">
        <f t="shared" si="663"/>
        <v>0</v>
      </c>
      <c r="AD794" s="15">
        <f t="shared" si="664"/>
        <v>0</v>
      </c>
      <c r="AE794" s="15">
        <f t="shared" si="665"/>
        <v>0</v>
      </c>
      <c r="AF794" s="19">
        <f t="shared" si="666"/>
        <v>0</v>
      </c>
      <c r="AG794" s="20">
        <f t="shared" si="667"/>
        <v>0</v>
      </c>
      <c r="AH794" s="20"/>
      <c r="AI794" s="16">
        <f t="shared" si="678"/>
        <v>0</v>
      </c>
      <c r="AJ794" s="16">
        <f t="shared" si="639"/>
        <v>0</v>
      </c>
      <c r="AK794" s="16">
        <f t="shared" si="685"/>
        <v>0</v>
      </c>
      <c r="AL794" s="16">
        <f t="shared" ca="1" si="668"/>
        <v>0</v>
      </c>
      <c r="AM794" s="17">
        <f ca="1">IF($F$13,OFFSET(product_specs!$I$5,MIN(10,saving_model!BD794),saving_model!$F$15),0)</f>
        <v>0</v>
      </c>
      <c r="AN794" s="16">
        <f t="shared" si="669"/>
        <v>0</v>
      </c>
      <c r="AO794" s="16">
        <f t="shared" si="692"/>
        <v>0</v>
      </c>
      <c r="AP794" s="16">
        <f t="shared" si="679"/>
        <v>0</v>
      </c>
      <c r="AQ794" s="16">
        <f t="shared" si="686"/>
        <v>0</v>
      </c>
      <c r="AR794" s="16">
        <f t="shared" si="687"/>
        <v>0</v>
      </c>
      <c r="AS794" s="15">
        <f t="shared" si="680"/>
        <v>0</v>
      </c>
      <c r="AT794" s="24">
        <f t="shared" si="681"/>
        <v>0</v>
      </c>
      <c r="AU794" s="15">
        <f t="shared" si="688"/>
        <v>0</v>
      </c>
      <c r="AV794" s="22">
        <f>return!Q778</f>
        <v>-5.8085458477488139E-3</v>
      </c>
      <c r="AW794" s="7">
        <f t="shared" si="682"/>
        <v>1.8967425198353636</v>
      </c>
      <c r="AX794" s="7"/>
      <c r="AY794">
        <f t="shared" si="670"/>
        <v>0</v>
      </c>
      <c r="AZ794">
        <f t="shared" si="683"/>
        <v>0</v>
      </c>
      <c r="BA794">
        <f t="shared" si="671"/>
        <v>0</v>
      </c>
      <c r="BB794">
        <f t="shared" si="689"/>
        <v>0</v>
      </c>
      <c r="BD794">
        <f t="shared" si="672"/>
        <v>64</v>
      </c>
      <c r="BE794">
        <f t="shared" si="673"/>
        <v>5</v>
      </c>
      <c r="BF794">
        <f t="shared" si="690"/>
        <v>1.9583151040193369E-3</v>
      </c>
      <c r="BG794">
        <f>VLOOKUP(MIN(120,BH794),mortality!$B$4:$H$106,saving_model!BE794+2,FALSE)</f>
        <v>2.3248316349456212E-2</v>
      </c>
      <c r="BH794">
        <f t="shared" si="684"/>
        <v>84</v>
      </c>
      <c r="BI794" s="8">
        <f t="shared" si="674"/>
        <v>1.6821425527395739E-3</v>
      </c>
      <c r="BJ794" s="6">
        <f>VLOOKUP(saving_model!BD794,lapse!$B$4:$C$134,2,FALSE)</f>
        <v>0.02</v>
      </c>
      <c r="BL794">
        <f>discount_curve!K779</f>
        <v>0.36498944490686375</v>
      </c>
    </row>
    <row r="795" spans="1:64" x14ac:dyDescent="0.55000000000000004">
      <c r="A795">
        <f t="shared" si="691"/>
        <v>773</v>
      </c>
      <c r="B795" s="16">
        <f t="shared" ca="1" si="641"/>
        <v>0</v>
      </c>
      <c r="C795" s="16">
        <f t="shared" si="642"/>
        <v>0</v>
      </c>
      <c r="D795">
        <f t="shared" si="643"/>
        <v>0</v>
      </c>
      <c r="E795">
        <f t="shared" ca="1" si="644"/>
        <v>0</v>
      </c>
      <c r="F795" s="19">
        <f t="shared" si="645"/>
        <v>0</v>
      </c>
      <c r="G795">
        <f t="shared" si="675"/>
        <v>0</v>
      </c>
      <c r="H795">
        <f t="shared" si="676"/>
        <v>0</v>
      </c>
      <c r="I795" s="16">
        <f t="shared" si="646"/>
        <v>0</v>
      </c>
      <c r="J795" s="19">
        <f t="shared" si="647"/>
        <v>0</v>
      </c>
      <c r="K795" s="19"/>
      <c r="L795" s="16">
        <f t="shared" si="677"/>
        <v>0</v>
      </c>
      <c r="M795" s="16">
        <f t="shared" ca="1" si="648"/>
        <v>0</v>
      </c>
      <c r="N795" s="16">
        <f t="shared" si="649"/>
        <v>0</v>
      </c>
      <c r="O795" s="16">
        <f t="shared" si="650"/>
        <v>0</v>
      </c>
      <c r="P795" s="16">
        <f t="shared" si="651"/>
        <v>0</v>
      </c>
      <c r="Q795" s="16">
        <f t="shared" ca="1" si="652"/>
        <v>0</v>
      </c>
      <c r="R795">
        <f t="shared" si="653"/>
        <v>0</v>
      </c>
      <c r="S795" s="16">
        <f t="shared" si="654"/>
        <v>0</v>
      </c>
      <c r="T795" s="21">
        <f t="shared" si="655"/>
        <v>0</v>
      </c>
      <c r="U795" s="16">
        <f t="shared" ca="1" si="656"/>
        <v>0</v>
      </c>
      <c r="V795" s="21">
        <f t="shared" ca="1" si="657"/>
        <v>0</v>
      </c>
      <c r="W795" s="16"/>
      <c r="X795" s="16">
        <f t="shared" si="658"/>
        <v>0</v>
      </c>
      <c r="Y795" s="16">
        <f t="shared" si="659"/>
        <v>0</v>
      </c>
      <c r="Z795" s="19">
        <f t="shared" si="660"/>
        <v>0</v>
      </c>
      <c r="AA795" s="15">
        <f t="shared" si="661"/>
        <v>0</v>
      </c>
      <c r="AB795" s="15">
        <f t="shared" si="662"/>
        <v>0</v>
      </c>
      <c r="AC795" s="15">
        <f t="shared" si="663"/>
        <v>0</v>
      </c>
      <c r="AD795" s="15">
        <f t="shared" si="664"/>
        <v>0</v>
      </c>
      <c r="AE795" s="15">
        <f t="shared" si="665"/>
        <v>0</v>
      </c>
      <c r="AF795" s="19">
        <f t="shared" si="666"/>
        <v>0</v>
      </c>
      <c r="AG795" s="20">
        <f t="shared" si="667"/>
        <v>0</v>
      </c>
      <c r="AH795" s="20"/>
      <c r="AI795" s="16">
        <f t="shared" si="678"/>
        <v>0</v>
      </c>
      <c r="AJ795" s="16">
        <f t="shared" si="639"/>
        <v>0</v>
      </c>
      <c r="AK795" s="16">
        <f t="shared" si="685"/>
        <v>0</v>
      </c>
      <c r="AL795" s="16">
        <f t="shared" ca="1" si="668"/>
        <v>0</v>
      </c>
      <c r="AM795" s="17">
        <f ca="1">IF($F$13,OFFSET(product_specs!$I$5,MIN(10,saving_model!BD795),saving_model!$F$15),0)</f>
        <v>0</v>
      </c>
      <c r="AN795" s="16">
        <f t="shared" si="669"/>
        <v>0</v>
      </c>
      <c r="AO795" s="16">
        <f t="shared" si="692"/>
        <v>0</v>
      </c>
      <c r="AP795" s="16">
        <f t="shared" si="679"/>
        <v>0</v>
      </c>
      <c r="AQ795" s="16">
        <f t="shared" si="686"/>
        <v>0</v>
      </c>
      <c r="AR795" s="16">
        <f t="shared" si="687"/>
        <v>0</v>
      </c>
      <c r="AS795" s="15">
        <f t="shared" si="680"/>
        <v>0</v>
      </c>
      <c r="AT795" s="24">
        <f t="shared" si="681"/>
        <v>0</v>
      </c>
      <c r="AU795" s="15">
        <f t="shared" si="688"/>
        <v>0</v>
      </c>
      <c r="AV795" s="22">
        <f>return!Q779</f>
        <v>4.3777933040083372E-3</v>
      </c>
      <c r="AW795" s="7">
        <f t="shared" si="682"/>
        <v>1.898315940048668</v>
      </c>
      <c r="AX795" s="7"/>
      <c r="AY795">
        <f t="shared" si="670"/>
        <v>0</v>
      </c>
      <c r="AZ795">
        <f t="shared" si="683"/>
        <v>0</v>
      </c>
      <c r="BA795">
        <f t="shared" si="671"/>
        <v>0</v>
      </c>
      <c r="BB795">
        <f t="shared" si="689"/>
        <v>0</v>
      </c>
      <c r="BD795">
        <f t="shared" si="672"/>
        <v>64</v>
      </c>
      <c r="BE795">
        <f t="shared" si="673"/>
        <v>5</v>
      </c>
      <c r="BF795">
        <f t="shared" si="690"/>
        <v>1.9583151040193369E-3</v>
      </c>
      <c r="BG795">
        <f>VLOOKUP(MIN(120,BH795),mortality!$B$4:$H$106,saving_model!BE795+2,FALSE)</f>
        <v>2.3248316349456212E-2</v>
      </c>
      <c r="BH795">
        <f t="shared" si="684"/>
        <v>84</v>
      </c>
      <c r="BI795" s="8">
        <f t="shared" si="674"/>
        <v>1.6821425527395739E-3</v>
      </c>
      <c r="BJ795" s="6">
        <f>VLOOKUP(saving_model!BD795,lapse!$B$4:$C$134,2,FALSE)</f>
        <v>0.02</v>
      </c>
      <c r="BL795">
        <f>discount_curve!K780</f>
        <v>0.36451324279735725</v>
      </c>
    </row>
    <row r="796" spans="1:64" x14ac:dyDescent="0.55000000000000004">
      <c r="A796">
        <f t="shared" si="691"/>
        <v>774</v>
      </c>
      <c r="B796" s="16">
        <f t="shared" ca="1" si="641"/>
        <v>0</v>
      </c>
      <c r="C796" s="16">
        <f t="shared" si="642"/>
        <v>0</v>
      </c>
      <c r="D796">
        <f t="shared" si="643"/>
        <v>0</v>
      </c>
      <c r="E796">
        <f t="shared" ca="1" si="644"/>
        <v>0</v>
      </c>
      <c r="F796" s="19">
        <f t="shared" si="645"/>
        <v>0</v>
      </c>
      <c r="G796">
        <f t="shared" si="675"/>
        <v>0</v>
      </c>
      <c r="H796">
        <f t="shared" si="676"/>
        <v>0</v>
      </c>
      <c r="I796" s="16">
        <f t="shared" si="646"/>
        <v>0</v>
      </c>
      <c r="J796" s="19">
        <f t="shared" si="647"/>
        <v>0</v>
      </c>
      <c r="K796" s="19"/>
      <c r="L796" s="16">
        <f t="shared" si="677"/>
        <v>0</v>
      </c>
      <c r="M796" s="16">
        <f t="shared" ca="1" si="648"/>
        <v>0</v>
      </c>
      <c r="N796" s="16">
        <f t="shared" si="649"/>
        <v>0</v>
      </c>
      <c r="O796" s="16">
        <f t="shared" si="650"/>
        <v>0</v>
      </c>
      <c r="P796" s="16">
        <f t="shared" si="651"/>
        <v>0</v>
      </c>
      <c r="Q796" s="16">
        <f t="shared" ca="1" si="652"/>
        <v>0</v>
      </c>
      <c r="R796">
        <f t="shared" si="653"/>
        <v>0</v>
      </c>
      <c r="S796" s="16">
        <f t="shared" si="654"/>
        <v>0</v>
      </c>
      <c r="T796" s="21">
        <f t="shared" si="655"/>
        <v>0</v>
      </c>
      <c r="U796" s="16">
        <f t="shared" ca="1" si="656"/>
        <v>0</v>
      </c>
      <c r="V796" s="21">
        <f t="shared" ca="1" si="657"/>
        <v>0</v>
      </c>
      <c r="W796" s="16"/>
      <c r="X796" s="16">
        <f t="shared" si="658"/>
        <v>0</v>
      </c>
      <c r="Y796" s="16">
        <f t="shared" si="659"/>
        <v>0</v>
      </c>
      <c r="Z796" s="19">
        <f t="shared" si="660"/>
        <v>0</v>
      </c>
      <c r="AA796" s="15">
        <f t="shared" si="661"/>
        <v>0</v>
      </c>
      <c r="AB796" s="15">
        <f t="shared" si="662"/>
        <v>0</v>
      </c>
      <c r="AC796" s="15">
        <f t="shared" si="663"/>
        <v>0</v>
      </c>
      <c r="AD796" s="15">
        <f t="shared" si="664"/>
        <v>0</v>
      </c>
      <c r="AE796" s="15">
        <f t="shared" si="665"/>
        <v>0</v>
      </c>
      <c r="AF796" s="19">
        <f t="shared" si="666"/>
        <v>0</v>
      </c>
      <c r="AG796" s="20">
        <f t="shared" si="667"/>
        <v>0</v>
      </c>
      <c r="AH796" s="20"/>
      <c r="AI796" s="16">
        <f t="shared" si="678"/>
        <v>0</v>
      </c>
      <c r="AJ796" s="16">
        <f t="shared" si="639"/>
        <v>0</v>
      </c>
      <c r="AK796" s="16">
        <f t="shared" si="685"/>
        <v>0</v>
      </c>
      <c r="AL796" s="16">
        <f t="shared" ca="1" si="668"/>
        <v>0</v>
      </c>
      <c r="AM796" s="17">
        <f ca="1">IF($F$13,OFFSET(product_specs!$I$5,MIN(10,saving_model!BD796),saving_model!$F$15),0)</f>
        <v>0</v>
      </c>
      <c r="AN796" s="16">
        <f t="shared" si="669"/>
        <v>0</v>
      </c>
      <c r="AO796" s="16">
        <f t="shared" si="692"/>
        <v>0</v>
      </c>
      <c r="AP796" s="16">
        <f t="shared" si="679"/>
        <v>0</v>
      </c>
      <c r="AQ796" s="16">
        <f t="shared" si="686"/>
        <v>0</v>
      </c>
      <c r="AR796" s="16">
        <f t="shared" si="687"/>
        <v>0</v>
      </c>
      <c r="AS796" s="15">
        <f t="shared" si="680"/>
        <v>0</v>
      </c>
      <c r="AT796" s="24">
        <f t="shared" si="681"/>
        <v>0</v>
      </c>
      <c r="AU796" s="15">
        <f t="shared" si="688"/>
        <v>0</v>
      </c>
      <c r="AV796" s="22">
        <f>return!Q780</f>
        <v>-5.4442786966893975E-3</v>
      </c>
      <c r="AW796" s="7">
        <f t="shared" si="682"/>
        <v>1.8998906654740093</v>
      </c>
      <c r="AX796" s="7"/>
      <c r="AY796">
        <f t="shared" si="670"/>
        <v>0</v>
      </c>
      <c r="AZ796">
        <f t="shared" si="683"/>
        <v>0</v>
      </c>
      <c r="BA796">
        <f t="shared" si="671"/>
        <v>0</v>
      </c>
      <c r="BB796">
        <f t="shared" si="689"/>
        <v>0</v>
      </c>
      <c r="BD796">
        <f t="shared" si="672"/>
        <v>64</v>
      </c>
      <c r="BE796">
        <f t="shared" si="673"/>
        <v>5</v>
      </c>
      <c r="BF796">
        <f t="shared" si="690"/>
        <v>1.9583151040193369E-3</v>
      </c>
      <c r="BG796">
        <f>VLOOKUP(MIN(120,BH796),mortality!$B$4:$H$106,saving_model!BE796+2,FALSE)</f>
        <v>2.3248316349456212E-2</v>
      </c>
      <c r="BH796">
        <f t="shared" si="684"/>
        <v>84</v>
      </c>
      <c r="BI796" s="8">
        <f t="shared" si="674"/>
        <v>1.6821425527395739E-3</v>
      </c>
      <c r="BJ796" s="6">
        <f>VLOOKUP(saving_model!BD796,lapse!$B$4:$C$134,2,FALSE)</f>
        <v>0.02</v>
      </c>
      <c r="BL796">
        <f>discount_curve!K781</f>
        <v>0.36403766198923981</v>
      </c>
    </row>
    <row r="797" spans="1:64" x14ac:dyDescent="0.55000000000000004">
      <c r="A797">
        <f t="shared" si="691"/>
        <v>775</v>
      </c>
      <c r="B797" s="16">
        <f t="shared" ca="1" si="641"/>
        <v>0</v>
      </c>
      <c r="C797" s="16">
        <f t="shared" si="642"/>
        <v>0</v>
      </c>
      <c r="D797">
        <f t="shared" si="643"/>
        <v>0</v>
      </c>
      <c r="E797">
        <f t="shared" ca="1" si="644"/>
        <v>0</v>
      </c>
      <c r="F797" s="19">
        <f t="shared" si="645"/>
        <v>0</v>
      </c>
      <c r="G797">
        <f t="shared" si="675"/>
        <v>0</v>
      </c>
      <c r="H797">
        <f t="shared" si="676"/>
        <v>0</v>
      </c>
      <c r="I797" s="16">
        <f t="shared" si="646"/>
        <v>0</v>
      </c>
      <c r="J797" s="19">
        <f t="shared" si="647"/>
        <v>0</v>
      </c>
      <c r="K797" s="19"/>
      <c r="L797" s="16">
        <f t="shared" si="677"/>
        <v>0</v>
      </c>
      <c r="M797" s="16">
        <f t="shared" ca="1" si="648"/>
        <v>0</v>
      </c>
      <c r="N797" s="16">
        <f t="shared" si="649"/>
        <v>0</v>
      </c>
      <c r="O797" s="16">
        <f t="shared" si="650"/>
        <v>0</v>
      </c>
      <c r="P797" s="16">
        <f t="shared" si="651"/>
        <v>0</v>
      </c>
      <c r="Q797" s="16">
        <f t="shared" ca="1" si="652"/>
        <v>0</v>
      </c>
      <c r="R797">
        <f t="shared" si="653"/>
        <v>0</v>
      </c>
      <c r="S797" s="16">
        <f t="shared" si="654"/>
        <v>0</v>
      </c>
      <c r="T797" s="21">
        <f t="shared" si="655"/>
        <v>0</v>
      </c>
      <c r="U797" s="16">
        <f t="shared" ca="1" si="656"/>
        <v>0</v>
      </c>
      <c r="V797" s="21">
        <f t="shared" ca="1" si="657"/>
        <v>0</v>
      </c>
      <c r="W797" s="16"/>
      <c r="X797" s="16">
        <f t="shared" si="658"/>
        <v>0</v>
      </c>
      <c r="Y797" s="16">
        <f t="shared" si="659"/>
        <v>0</v>
      </c>
      <c r="Z797" s="19">
        <f t="shared" si="660"/>
        <v>0</v>
      </c>
      <c r="AA797" s="15">
        <f t="shared" si="661"/>
        <v>0</v>
      </c>
      <c r="AB797" s="15">
        <f t="shared" si="662"/>
        <v>0</v>
      </c>
      <c r="AC797" s="15">
        <f t="shared" si="663"/>
        <v>0</v>
      </c>
      <c r="AD797" s="15">
        <f t="shared" si="664"/>
        <v>0</v>
      </c>
      <c r="AE797" s="15">
        <f t="shared" si="665"/>
        <v>0</v>
      </c>
      <c r="AF797" s="19">
        <f t="shared" si="666"/>
        <v>0</v>
      </c>
      <c r="AG797" s="20">
        <f t="shared" si="667"/>
        <v>0</v>
      </c>
      <c r="AH797" s="20"/>
      <c r="AI797" s="16">
        <f t="shared" si="678"/>
        <v>0</v>
      </c>
      <c r="AJ797" s="16">
        <f t="shared" ref="AJ797:AJ860" si="693">$C$13*IF(A797&lt;$C$10*12,1,0)</f>
        <v>0</v>
      </c>
      <c r="AK797" s="16">
        <f t="shared" si="685"/>
        <v>0</v>
      </c>
      <c r="AL797" s="16">
        <f t="shared" ca="1" si="668"/>
        <v>0</v>
      </c>
      <c r="AM797" s="17">
        <f ca="1">IF($F$13,OFFSET(product_specs!$I$5,MIN(10,saving_model!BD797),saving_model!$F$15),0)</f>
        <v>0</v>
      </c>
      <c r="AN797" s="16">
        <f t="shared" si="669"/>
        <v>0</v>
      </c>
      <c r="AO797" s="16">
        <f t="shared" si="692"/>
        <v>0</v>
      </c>
      <c r="AP797" s="16">
        <f t="shared" si="679"/>
        <v>0</v>
      </c>
      <c r="AQ797" s="16">
        <f t="shared" si="686"/>
        <v>0</v>
      </c>
      <c r="AR797" s="16">
        <f t="shared" si="687"/>
        <v>0</v>
      </c>
      <c r="AS797" s="15">
        <f t="shared" si="680"/>
        <v>0</v>
      </c>
      <c r="AT797" s="24">
        <f t="shared" si="681"/>
        <v>0</v>
      </c>
      <c r="AU797" s="15">
        <f t="shared" si="688"/>
        <v>0</v>
      </c>
      <c r="AV797" s="22">
        <f>return!Q781</f>
        <v>1.5117753507304599E-2</v>
      </c>
      <c r="AW797" s="7">
        <f t="shared" si="682"/>
        <v>1.9014666971941105</v>
      </c>
      <c r="AX797" s="7"/>
      <c r="AY797">
        <f t="shared" si="670"/>
        <v>0</v>
      </c>
      <c r="AZ797">
        <f t="shared" si="683"/>
        <v>0</v>
      </c>
      <c r="BA797">
        <f t="shared" si="671"/>
        <v>0</v>
      </c>
      <c r="BB797">
        <f t="shared" si="689"/>
        <v>0</v>
      </c>
      <c r="BD797">
        <f t="shared" si="672"/>
        <v>64</v>
      </c>
      <c r="BE797">
        <f t="shared" si="673"/>
        <v>5</v>
      </c>
      <c r="BF797">
        <f t="shared" si="690"/>
        <v>1.9583151040193369E-3</v>
      </c>
      <c r="BG797">
        <f>VLOOKUP(MIN(120,BH797),mortality!$B$4:$H$106,saving_model!BE797+2,FALSE)</f>
        <v>2.3248316349456212E-2</v>
      </c>
      <c r="BH797">
        <f t="shared" si="684"/>
        <v>84</v>
      </c>
      <c r="BI797" s="8">
        <f t="shared" si="674"/>
        <v>1.6821425527395739E-3</v>
      </c>
      <c r="BJ797" s="6">
        <f>VLOOKUP(saving_model!BD797,lapse!$B$4:$C$134,2,FALSE)</f>
        <v>0.02</v>
      </c>
      <c r="BL797">
        <f>discount_curve!K782</f>
        <v>0.36356270167189886</v>
      </c>
    </row>
    <row r="798" spans="1:64" x14ac:dyDescent="0.55000000000000004">
      <c r="A798">
        <f t="shared" si="691"/>
        <v>776</v>
      </c>
      <c r="B798" s="16">
        <f t="shared" ca="1" si="641"/>
        <v>0</v>
      </c>
      <c r="C798" s="16">
        <f t="shared" si="642"/>
        <v>0</v>
      </c>
      <c r="D798">
        <f t="shared" si="643"/>
        <v>0</v>
      </c>
      <c r="E798">
        <f t="shared" ca="1" si="644"/>
        <v>0</v>
      </c>
      <c r="F798" s="19">
        <f t="shared" si="645"/>
        <v>0</v>
      </c>
      <c r="G798">
        <f t="shared" si="675"/>
        <v>0</v>
      </c>
      <c r="H798">
        <f t="shared" si="676"/>
        <v>0</v>
      </c>
      <c r="I798" s="16">
        <f t="shared" si="646"/>
        <v>0</v>
      </c>
      <c r="J798" s="19">
        <f t="shared" si="647"/>
        <v>0</v>
      </c>
      <c r="K798" s="19"/>
      <c r="L798" s="16">
        <f t="shared" si="677"/>
        <v>0</v>
      </c>
      <c r="M798" s="16">
        <f t="shared" ca="1" si="648"/>
        <v>0</v>
      </c>
      <c r="N798" s="16">
        <f t="shared" si="649"/>
        <v>0</v>
      </c>
      <c r="O798" s="16">
        <f t="shared" si="650"/>
        <v>0</v>
      </c>
      <c r="P798" s="16">
        <f t="shared" si="651"/>
        <v>0</v>
      </c>
      <c r="Q798" s="16">
        <f t="shared" ca="1" si="652"/>
        <v>0</v>
      </c>
      <c r="R798">
        <f t="shared" si="653"/>
        <v>0</v>
      </c>
      <c r="S798" s="16">
        <f t="shared" si="654"/>
        <v>0</v>
      </c>
      <c r="T798" s="21">
        <f t="shared" si="655"/>
        <v>0</v>
      </c>
      <c r="U798" s="16">
        <f t="shared" ca="1" si="656"/>
        <v>0</v>
      </c>
      <c r="V798" s="21">
        <f t="shared" ca="1" si="657"/>
        <v>0</v>
      </c>
      <c r="W798" s="16"/>
      <c r="X798" s="16">
        <f t="shared" si="658"/>
        <v>0</v>
      </c>
      <c r="Y798" s="16">
        <f t="shared" si="659"/>
        <v>0</v>
      </c>
      <c r="Z798" s="19">
        <f t="shared" si="660"/>
        <v>0</v>
      </c>
      <c r="AA798" s="15">
        <f t="shared" si="661"/>
        <v>0</v>
      </c>
      <c r="AB798" s="15">
        <f t="shared" si="662"/>
        <v>0</v>
      </c>
      <c r="AC798" s="15">
        <f t="shared" si="663"/>
        <v>0</v>
      </c>
      <c r="AD798" s="15">
        <f t="shared" si="664"/>
        <v>0</v>
      </c>
      <c r="AE798" s="15">
        <f t="shared" si="665"/>
        <v>0</v>
      </c>
      <c r="AF798" s="19">
        <f t="shared" si="666"/>
        <v>0</v>
      </c>
      <c r="AG798" s="20">
        <f t="shared" si="667"/>
        <v>0</v>
      </c>
      <c r="AH798" s="20"/>
      <c r="AI798" s="16">
        <f t="shared" si="678"/>
        <v>0</v>
      </c>
      <c r="AJ798" s="16">
        <f t="shared" si="693"/>
        <v>0</v>
      </c>
      <c r="AK798" s="16">
        <f t="shared" si="685"/>
        <v>0</v>
      </c>
      <c r="AL798" s="16">
        <f t="shared" ca="1" si="668"/>
        <v>0</v>
      </c>
      <c r="AM798" s="17">
        <f ca="1">IF($F$13,OFFSET(product_specs!$I$5,MIN(10,saving_model!BD798),saving_model!$F$15),0)</f>
        <v>0</v>
      </c>
      <c r="AN798" s="16">
        <f t="shared" si="669"/>
        <v>0</v>
      </c>
      <c r="AO798" s="16">
        <f t="shared" si="692"/>
        <v>0</v>
      </c>
      <c r="AP798" s="16">
        <f t="shared" si="679"/>
        <v>0</v>
      </c>
      <c r="AQ798" s="16">
        <f t="shared" si="686"/>
        <v>0</v>
      </c>
      <c r="AR798" s="16">
        <f t="shared" si="687"/>
        <v>0</v>
      </c>
      <c r="AS798" s="15">
        <f t="shared" si="680"/>
        <v>0</v>
      </c>
      <c r="AT798" s="24">
        <f t="shared" si="681"/>
        <v>0</v>
      </c>
      <c r="AU798" s="15">
        <f t="shared" si="688"/>
        <v>0</v>
      </c>
      <c r="AV798" s="22">
        <f>return!Q782</f>
        <v>6.4449076486858825E-3</v>
      </c>
      <c r="AW798" s="7">
        <f t="shared" si="682"/>
        <v>1.9030440362925929</v>
      </c>
      <c r="AX798" s="7"/>
      <c r="AY798">
        <f t="shared" si="670"/>
        <v>0</v>
      </c>
      <c r="AZ798">
        <f t="shared" si="683"/>
        <v>0</v>
      </c>
      <c r="BA798">
        <f t="shared" si="671"/>
        <v>0</v>
      </c>
      <c r="BB798">
        <f t="shared" si="689"/>
        <v>0</v>
      </c>
      <c r="BD798">
        <f t="shared" si="672"/>
        <v>64</v>
      </c>
      <c r="BE798">
        <f t="shared" si="673"/>
        <v>5</v>
      </c>
      <c r="BF798">
        <f t="shared" si="690"/>
        <v>1.9583151040193369E-3</v>
      </c>
      <c r="BG798">
        <f>VLOOKUP(MIN(120,BH798),mortality!$B$4:$H$106,saving_model!BE798+2,FALSE)</f>
        <v>2.3248316349456212E-2</v>
      </c>
      <c r="BH798">
        <f t="shared" si="684"/>
        <v>84</v>
      </c>
      <c r="BI798" s="8">
        <f t="shared" si="674"/>
        <v>1.6821425527395739E-3</v>
      </c>
      <c r="BJ798" s="6">
        <f>VLOOKUP(saving_model!BD798,lapse!$B$4:$C$134,2,FALSE)</f>
        <v>0.02</v>
      </c>
      <c r="BL798">
        <f>discount_curve!K783</f>
        <v>0.36308836103577929</v>
      </c>
    </row>
    <row r="799" spans="1:64" x14ac:dyDescent="0.55000000000000004">
      <c r="A799">
        <f t="shared" si="691"/>
        <v>777</v>
      </c>
      <c r="B799" s="16">
        <f t="shared" ca="1" si="641"/>
        <v>0</v>
      </c>
      <c r="C799" s="16">
        <f t="shared" si="642"/>
        <v>0</v>
      </c>
      <c r="D799">
        <f t="shared" si="643"/>
        <v>0</v>
      </c>
      <c r="E799">
        <f t="shared" ca="1" si="644"/>
        <v>0</v>
      </c>
      <c r="F799" s="19">
        <f t="shared" si="645"/>
        <v>0</v>
      </c>
      <c r="G799">
        <f t="shared" si="675"/>
        <v>0</v>
      </c>
      <c r="H799">
        <f t="shared" si="676"/>
        <v>0</v>
      </c>
      <c r="I799" s="16">
        <f t="shared" si="646"/>
        <v>0</v>
      </c>
      <c r="J799" s="19">
        <f t="shared" si="647"/>
        <v>0</v>
      </c>
      <c r="K799" s="19"/>
      <c r="L799" s="16">
        <f t="shared" si="677"/>
        <v>0</v>
      </c>
      <c r="M799" s="16">
        <f t="shared" ca="1" si="648"/>
        <v>0</v>
      </c>
      <c r="N799" s="16">
        <f t="shared" si="649"/>
        <v>0</v>
      </c>
      <c r="O799" s="16">
        <f t="shared" si="650"/>
        <v>0</v>
      </c>
      <c r="P799" s="16">
        <f t="shared" si="651"/>
        <v>0</v>
      </c>
      <c r="Q799" s="16">
        <f t="shared" ca="1" si="652"/>
        <v>0</v>
      </c>
      <c r="R799">
        <f t="shared" si="653"/>
        <v>0</v>
      </c>
      <c r="S799" s="16">
        <f t="shared" si="654"/>
        <v>0</v>
      </c>
      <c r="T799" s="21">
        <f t="shared" si="655"/>
        <v>0</v>
      </c>
      <c r="U799" s="16">
        <f t="shared" ca="1" si="656"/>
        <v>0</v>
      </c>
      <c r="V799" s="21">
        <f t="shared" ca="1" si="657"/>
        <v>0</v>
      </c>
      <c r="W799" s="16"/>
      <c r="X799" s="16">
        <f t="shared" si="658"/>
        <v>0</v>
      </c>
      <c r="Y799" s="16">
        <f t="shared" si="659"/>
        <v>0</v>
      </c>
      <c r="Z799" s="19">
        <f t="shared" si="660"/>
        <v>0</v>
      </c>
      <c r="AA799" s="15">
        <f t="shared" si="661"/>
        <v>0</v>
      </c>
      <c r="AB799" s="15">
        <f t="shared" si="662"/>
        <v>0</v>
      </c>
      <c r="AC799" s="15">
        <f t="shared" si="663"/>
        <v>0</v>
      </c>
      <c r="AD799" s="15">
        <f t="shared" si="664"/>
        <v>0</v>
      </c>
      <c r="AE799" s="15">
        <f t="shared" si="665"/>
        <v>0</v>
      </c>
      <c r="AF799" s="19">
        <f t="shared" si="666"/>
        <v>0</v>
      </c>
      <c r="AG799" s="20">
        <f t="shared" si="667"/>
        <v>0</v>
      </c>
      <c r="AH799" s="20"/>
      <c r="AI799" s="16">
        <f t="shared" si="678"/>
        <v>0</v>
      </c>
      <c r="AJ799" s="16">
        <f t="shared" si="693"/>
        <v>0</v>
      </c>
      <c r="AK799" s="16">
        <f t="shared" si="685"/>
        <v>0</v>
      </c>
      <c r="AL799" s="16">
        <f t="shared" ca="1" si="668"/>
        <v>0</v>
      </c>
      <c r="AM799" s="17">
        <f ca="1">IF($F$13,OFFSET(product_specs!$I$5,MIN(10,saving_model!BD799),saving_model!$F$15),0)</f>
        <v>0</v>
      </c>
      <c r="AN799" s="16">
        <f t="shared" si="669"/>
        <v>0</v>
      </c>
      <c r="AO799" s="16">
        <f t="shared" si="692"/>
        <v>0</v>
      </c>
      <c r="AP799" s="16">
        <f t="shared" si="679"/>
        <v>0</v>
      </c>
      <c r="AQ799" s="16">
        <f t="shared" si="686"/>
        <v>0</v>
      </c>
      <c r="AR799" s="16">
        <f t="shared" si="687"/>
        <v>0</v>
      </c>
      <c r="AS799" s="15">
        <f t="shared" si="680"/>
        <v>0</v>
      </c>
      <c r="AT799" s="24">
        <f t="shared" si="681"/>
        <v>0</v>
      </c>
      <c r="AU799" s="15">
        <f t="shared" si="688"/>
        <v>0</v>
      </c>
      <c r="AV799" s="22">
        <f>return!Q783</f>
        <v>1.0180605507039475E-2</v>
      </c>
      <c r="AW799" s="7">
        <f t="shared" si="682"/>
        <v>1.9046226838539768</v>
      </c>
      <c r="AX799" s="7"/>
      <c r="AY799">
        <f t="shared" si="670"/>
        <v>0</v>
      </c>
      <c r="AZ799">
        <f t="shared" si="683"/>
        <v>0</v>
      </c>
      <c r="BA799">
        <f t="shared" si="671"/>
        <v>0</v>
      </c>
      <c r="BB799">
        <f t="shared" si="689"/>
        <v>0</v>
      </c>
      <c r="BD799">
        <f t="shared" si="672"/>
        <v>64</v>
      </c>
      <c r="BE799">
        <f t="shared" si="673"/>
        <v>5</v>
      </c>
      <c r="BF799">
        <f t="shared" si="690"/>
        <v>1.9583151040193369E-3</v>
      </c>
      <c r="BG799">
        <f>VLOOKUP(MIN(120,BH799),mortality!$B$4:$H$106,saving_model!BE799+2,FALSE)</f>
        <v>2.3248316349456212E-2</v>
      </c>
      <c r="BH799">
        <f t="shared" si="684"/>
        <v>84</v>
      </c>
      <c r="BI799" s="8">
        <f t="shared" si="674"/>
        <v>1.6821425527395739E-3</v>
      </c>
      <c r="BJ799" s="6">
        <f>VLOOKUP(saving_model!BD799,lapse!$B$4:$C$134,2,FALSE)</f>
        <v>0.02</v>
      </c>
      <c r="BL799">
        <f>discount_curve!K784</f>
        <v>0.36261463927238252</v>
      </c>
    </row>
    <row r="800" spans="1:64" x14ac:dyDescent="0.55000000000000004">
      <c r="A800">
        <f t="shared" si="691"/>
        <v>778</v>
      </c>
      <c r="B800" s="16">
        <f t="shared" ca="1" si="641"/>
        <v>0</v>
      </c>
      <c r="C800" s="16">
        <f t="shared" si="642"/>
        <v>0</v>
      </c>
      <c r="D800">
        <f t="shared" si="643"/>
        <v>0</v>
      </c>
      <c r="E800">
        <f t="shared" ca="1" si="644"/>
        <v>0</v>
      </c>
      <c r="F800" s="19">
        <f t="shared" si="645"/>
        <v>0</v>
      </c>
      <c r="G800">
        <f t="shared" si="675"/>
        <v>0</v>
      </c>
      <c r="H800">
        <f t="shared" si="676"/>
        <v>0</v>
      </c>
      <c r="I800" s="16">
        <f t="shared" si="646"/>
        <v>0</v>
      </c>
      <c r="J800" s="19">
        <f t="shared" si="647"/>
        <v>0</v>
      </c>
      <c r="K800" s="19"/>
      <c r="L800" s="16">
        <f t="shared" si="677"/>
        <v>0</v>
      </c>
      <c r="M800" s="16">
        <f t="shared" ca="1" si="648"/>
        <v>0</v>
      </c>
      <c r="N800" s="16">
        <f t="shared" si="649"/>
        <v>0</v>
      </c>
      <c r="O800" s="16">
        <f t="shared" si="650"/>
        <v>0</v>
      </c>
      <c r="P800" s="16">
        <f t="shared" si="651"/>
        <v>0</v>
      </c>
      <c r="Q800" s="16">
        <f t="shared" ca="1" si="652"/>
        <v>0</v>
      </c>
      <c r="R800">
        <f t="shared" si="653"/>
        <v>0</v>
      </c>
      <c r="S800" s="16">
        <f t="shared" si="654"/>
        <v>0</v>
      </c>
      <c r="T800" s="21">
        <f t="shared" si="655"/>
        <v>0</v>
      </c>
      <c r="U800" s="16">
        <f t="shared" ca="1" si="656"/>
        <v>0</v>
      </c>
      <c r="V800" s="21">
        <f t="shared" ca="1" si="657"/>
        <v>0</v>
      </c>
      <c r="W800" s="16"/>
      <c r="X800" s="16">
        <f t="shared" si="658"/>
        <v>0</v>
      </c>
      <c r="Y800" s="16">
        <f t="shared" si="659"/>
        <v>0</v>
      </c>
      <c r="Z800" s="19">
        <f t="shared" si="660"/>
        <v>0</v>
      </c>
      <c r="AA800" s="15">
        <f t="shared" si="661"/>
        <v>0</v>
      </c>
      <c r="AB800" s="15">
        <f t="shared" si="662"/>
        <v>0</v>
      </c>
      <c r="AC800" s="15">
        <f t="shared" si="663"/>
        <v>0</v>
      </c>
      <c r="AD800" s="15">
        <f t="shared" si="664"/>
        <v>0</v>
      </c>
      <c r="AE800" s="15">
        <f t="shared" si="665"/>
        <v>0</v>
      </c>
      <c r="AF800" s="19">
        <f t="shared" si="666"/>
        <v>0</v>
      </c>
      <c r="AG800" s="20">
        <f t="shared" si="667"/>
        <v>0</v>
      </c>
      <c r="AH800" s="20"/>
      <c r="AI800" s="16">
        <f t="shared" si="678"/>
        <v>0</v>
      </c>
      <c r="AJ800" s="16">
        <f t="shared" si="693"/>
        <v>0</v>
      </c>
      <c r="AK800" s="16">
        <f t="shared" si="685"/>
        <v>0</v>
      </c>
      <c r="AL800" s="16">
        <f t="shared" ca="1" si="668"/>
        <v>0</v>
      </c>
      <c r="AM800" s="17">
        <f ca="1">IF($F$13,OFFSET(product_specs!$I$5,MIN(10,saving_model!BD800),saving_model!$F$15),0)</f>
        <v>0</v>
      </c>
      <c r="AN800" s="16">
        <f t="shared" si="669"/>
        <v>0</v>
      </c>
      <c r="AO800" s="16">
        <f t="shared" si="692"/>
        <v>0</v>
      </c>
      <c r="AP800" s="16">
        <f t="shared" si="679"/>
        <v>0</v>
      </c>
      <c r="AQ800" s="16">
        <f t="shared" si="686"/>
        <v>0</v>
      </c>
      <c r="AR800" s="16">
        <f t="shared" si="687"/>
        <v>0</v>
      </c>
      <c r="AS800" s="15">
        <f t="shared" si="680"/>
        <v>0</v>
      </c>
      <c r="AT800" s="24">
        <f t="shared" si="681"/>
        <v>0</v>
      </c>
      <c r="AU800" s="15">
        <f t="shared" si="688"/>
        <v>0</v>
      </c>
      <c r="AV800" s="22">
        <f>return!Q784</f>
        <v>5.8873307793363416E-3</v>
      </c>
      <c r="AW800" s="7">
        <f t="shared" si="682"/>
        <v>1.9062026409636821</v>
      </c>
      <c r="AX800" s="7"/>
      <c r="AY800">
        <f t="shared" si="670"/>
        <v>0</v>
      </c>
      <c r="AZ800">
        <f t="shared" si="683"/>
        <v>0</v>
      </c>
      <c r="BA800">
        <f t="shared" si="671"/>
        <v>0</v>
      </c>
      <c r="BB800">
        <f t="shared" si="689"/>
        <v>0</v>
      </c>
      <c r="BD800">
        <f t="shared" si="672"/>
        <v>64</v>
      </c>
      <c r="BE800">
        <f t="shared" si="673"/>
        <v>5</v>
      </c>
      <c r="BF800">
        <f t="shared" si="690"/>
        <v>1.9583151040193369E-3</v>
      </c>
      <c r="BG800">
        <f>VLOOKUP(MIN(120,BH800),mortality!$B$4:$H$106,saving_model!BE800+2,FALSE)</f>
        <v>2.3248316349456212E-2</v>
      </c>
      <c r="BH800">
        <f t="shared" si="684"/>
        <v>84</v>
      </c>
      <c r="BI800" s="8">
        <f t="shared" si="674"/>
        <v>1.6821425527395739E-3</v>
      </c>
      <c r="BJ800" s="6">
        <f>VLOOKUP(saving_model!BD800,lapse!$B$4:$C$134,2,FALSE)</f>
        <v>0.02</v>
      </c>
      <c r="BL800">
        <f>discount_curve!K785</f>
        <v>0.36214153557426471</v>
      </c>
    </row>
    <row r="801" spans="1:64" x14ac:dyDescent="0.55000000000000004">
      <c r="A801">
        <f t="shared" si="691"/>
        <v>779</v>
      </c>
      <c r="B801" s="16">
        <f t="shared" ca="1" si="641"/>
        <v>0</v>
      </c>
      <c r="C801" s="16">
        <f t="shared" si="642"/>
        <v>0</v>
      </c>
      <c r="D801">
        <f t="shared" si="643"/>
        <v>0</v>
      </c>
      <c r="E801">
        <f t="shared" ca="1" si="644"/>
        <v>0</v>
      </c>
      <c r="F801" s="19">
        <f t="shared" si="645"/>
        <v>0</v>
      </c>
      <c r="G801">
        <f t="shared" si="675"/>
        <v>0</v>
      </c>
      <c r="H801">
        <f t="shared" si="676"/>
        <v>0</v>
      </c>
      <c r="I801" s="16">
        <f t="shared" si="646"/>
        <v>0</v>
      </c>
      <c r="J801" s="19">
        <f t="shared" si="647"/>
        <v>0</v>
      </c>
      <c r="K801" s="19"/>
      <c r="L801" s="16">
        <f t="shared" si="677"/>
        <v>0</v>
      </c>
      <c r="M801" s="16">
        <f t="shared" ca="1" si="648"/>
        <v>0</v>
      </c>
      <c r="N801" s="16">
        <f t="shared" si="649"/>
        <v>0</v>
      </c>
      <c r="O801" s="16">
        <f t="shared" si="650"/>
        <v>0</v>
      </c>
      <c r="P801" s="16">
        <f t="shared" si="651"/>
        <v>0</v>
      </c>
      <c r="Q801" s="16">
        <f t="shared" ca="1" si="652"/>
        <v>0</v>
      </c>
      <c r="R801">
        <f t="shared" si="653"/>
        <v>0</v>
      </c>
      <c r="S801" s="16">
        <f t="shared" si="654"/>
        <v>0</v>
      </c>
      <c r="T801" s="21">
        <f t="shared" si="655"/>
        <v>0</v>
      </c>
      <c r="U801" s="16">
        <f t="shared" ca="1" si="656"/>
        <v>0</v>
      </c>
      <c r="V801" s="21">
        <f t="shared" ca="1" si="657"/>
        <v>0</v>
      </c>
      <c r="W801" s="16"/>
      <c r="X801" s="16">
        <f t="shared" si="658"/>
        <v>0</v>
      </c>
      <c r="Y801" s="16">
        <f t="shared" si="659"/>
        <v>0</v>
      </c>
      <c r="Z801" s="19">
        <f t="shared" si="660"/>
        <v>0</v>
      </c>
      <c r="AA801" s="15">
        <f t="shared" si="661"/>
        <v>0</v>
      </c>
      <c r="AB801" s="15">
        <f t="shared" si="662"/>
        <v>0</v>
      </c>
      <c r="AC801" s="15">
        <f t="shared" si="663"/>
        <v>0</v>
      </c>
      <c r="AD801" s="15">
        <f t="shared" si="664"/>
        <v>0</v>
      </c>
      <c r="AE801" s="15">
        <f t="shared" si="665"/>
        <v>0</v>
      </c>
      <c r="AF801" s="19">
        <f t="shared" si="666"/>
        <v>0</v>
      </c>
      <c r="AG801" s="20">
        <f t="shared" si="667"/>
        <v>0</v>
      </c>
      <c r="AH801" s="20"/>
      <c r="AI801" s="16">
        <f t="shared" si="678"/>
        <v>0</v>
      </c>
      <c r="AJ801" s="16">
        <f t="shared" si="693"/>
        <v>0</v>
      </c>
      <c r="AK801" s="16">
        <f t="shared" si="685"/>
        <v>0</v>
      </c>
      <c r="AL801" s="16">
        <f t="shared" ca="1" si="668"/>
        <v>0</v>
      </c>
      <c r="AM801" s="17">
        <f ca="1">IF($F$13,OFFSET(product_specs!$I$5,MIN(10,saving_model!BD801),saving_model!$F$15),0)</f>
        <v>0</v>
      </c>
      <c r="AN801" s="16">
        <f t="shared" si="669"/>
        <v>0</v>
      </c>
      <c r="AO801" s="16">
        <f t="shared" si="692"/>
        <v>0</v>
      </c>
      <c r="AP801" s="16">
        <f t="shared" si="679"/>
        <v>0</v>
      </c>
      <c r="AQ801" s="16">
        <f t="shared" si="686"/>
        <v>0</v>
      </c>
      <c r="AR801" s="16">
        <f t="shared" si="687"/>
        <v>0</v>
      </c>
      <c r="AS801" s="15">
        <f t="shared" si="680"/>
        <v>0</v>
      </c>
      <c r="AT801" s="24">
        <f t="shared" si="681"/>
        <v>0</v>
      </c>
      <c r="AU801" s="15">
        <f t="shared" si="688"/>
        <v>0</v>
      </c>
      <c r="AV801" s="22">
        <f>return!Q785</f>
        <v>1.9731689378972295E-3</v>
      </c>
      <c r="AW801" s="7">
        <f t="shared" si="682"/>
        <v>1.9077839087080288</v>
      </c>
      <c r="AX801" s="7"/>
      <c r="AY801">
        <f t="shared" si="670"/>
        <v>0</v>
      </c>
      <c r="AZ801">
        <f t="shared" si="683"/>
        <v>0</v>
      </c>
      <c r="BA801">
        <f t="shared" si="671"/>
        <v>0</v>
      </c>
      <c r="BB801">
        <f t="shared" si="689"/>
        <v>0</v>
      </c>
      <c r="BD801">
        <f t="shared" si="672"/>
        <v>64</v>
      </c>
      <c r="BE801">
        <f t="shared" si="673"/>
        <v>5</v>
      </c>
      <c r="BF801">
        <f t="shared" si="690"/>
        <v>1.9583151040193369E-3</v>
      </c>
      <c r="BG801">
        <f>VLOOKUP(MIN(120,BH801),mortality!$B$4:$H$106,saving_model!BE801+2,FALSE)</f>
        <v>2.3248316349456212E-2</v>
      </c>
      <c r="BH801">
        <f t="shared" si="684"/>
        <v>84</v>
      </c>
      <c r="BI801" s="8">
        <f t="shared" si="674"/>
        <v>1.6821425527395739E-3</v>
      </c>
      <c r="BJ801" s="6">
        <f>VLOOKUP(saving_model!BD801,lapse!$B$4:$C$134,2,FALSE)</f>
        <v>0.02</v>
      </c>
      <c r="BL801">
        <f>discount_curve!K786</f>
        <v>0.36166904913503534</v>
      </c>
    </row>
    <row r="802" spans="1:64" x14ac:dyDescent="0.55000000000000004">
      <c r="A802">
        <f t="shared" si="691"/>
        <v>780</v>
      </c>
      <c r="B802" s="16">
        <f t="shared" ca="1" si="641"/>
        <v>0</v>
      </c>
      <c r="C802" s="16">
        <f t="shared" si="642"/>
        <v>0</v>
      </c>
      <c r="D802">
        <f t="shared" si="643"/>
        <v>0</v>
      </c>
      <c r="E802">
        <f t="shared" ca="1" si="644"/>
        <v>0</v>
      </c>
      <c r="F802" s="19">
        <f t="shared" si="645"/>
        <v>0</v>
      </c>
      <c r="G802">
        <f t="shared" si="675"/>
        <v>0</v>
      </c>
      <c r="H802">
        <f t="shared" si="676"/>
        <v>0</v>
      </c>
      <c r="I802" s="16">
        <f t="shared" si="646"/>
        <v>0</v>
      </c>
      <c r="J802" s="19">
        <f t="shared" si="647"/>
        <v>0</v>
      </c>
      <c r="K802" s="19"/>
      <c r="L802" s="16">
        <f t="shared" si="677"/>
        <v>0</v>
      </c>
      <c r="M802" s="16">
        <f t="shared" ca="1" si="648"/>
        <v>0</v>
      </c>
      <c r="N802" s="16">
        <f t="shared" si="649"/>
        <v>0</v>
      </c>
      <c r="O802" s="16">
        <f t="shared" si="650"/>
        <v>0</v>
      </c>
      <c r="P802" s="16">
        <f t="shared" si="651"/>
        <v>0</v>
      </c>
      <c r="Q802" s="16">
        <f t="shared" ca="1" si="652"/>
        <v>0</v>
      </c>
      <c r="R802">
        <f t="shared" si="653"/>
        <v>0</v>
      </c>
      <c r="S802" s="16">
        <f t="shared" si="654"/>
        <v>0</v>
      </c>
      <c r="T802" s="21">
        <f t="shared" si="655"/>
        <v>0</v>
      </c>
      <c r="U802" s="16">
        <f t="shared" ca="1" si="656"/>
        <v>0</v>
      </c>
      <c r="V802" s="21">
        <f t="shared" ca="1" si="657"/>
        <v>0</v>
      </c>
      <c r="W802" s="16"/>
      <c r="X802" s="16">
        <f t="shared" si="658"/>
        <v>0</v>
      </c>
      <c r="Y802" s="16">
        <f t="shared" si="659"/>
        <v>0</v>
      </c>
      <c r="Z802" s="19">
        <f t="shared" si="660"/>
        <v>0</v>
      </c>
      <c r="AA802" s="15">
        <f t="shared" si="661"/>
        <v>0</v>
      </c>
      <c r="AB802" s="15">
        <f t="shared" si="662"/>
        <v>0</v>
      </c>
      <c r="AC802" s="15">
        <f t="shared" si="663"/>
        <v>0</v>
      </c>
      <c r="AD802" s="15">
        <f t="shared" si="664"/>
        <v>0</v>
      </c>
      <c r="AE802" s="15">
        <f t="shared" si="665"/>
        <v>0</v>
      </c>
      <c r="AF802" s="19">
        <f t="shared" si="666"/>
        <v>0</v>
      </c>
      <c r="AG802" s="20">
        <f t="shared" si="667"/>
        <v>0</v>
      </c>
      <c r="AH802" s="20"/>
      <c r="AI802" s="16">
        <f t="shared" si="678"/>
        <v>0</v>
      </c>
      <c r="AJ802" s="16">
        <f t="shared" si="693"/>
        <v>0</v>
      </c>
      <c r="AK802" s="16">
        <f t="shared" si="685"/>
        <v>0</v>
      </c>
      <c r="AL802" s="16">
        <f t="shared" ca="1" si="668"/>
        <v>0</v>
      </c>
      <c r="AM802" s="17">
        <f ca="1">IF($F$13,OFFSET(product_specs!$I$5,MIN(10,saving_model!BD802),saving_model!$F$15),0)</f>
        <v>0</v>
      </c>
      <c r="AN802" s="16">
        <f t="shared" si="669"/>
        <v>0</v>
      </c>
      <c r="AO802" s="16">
        <f t="shared" si="692"/>
        <v>0</v>
      </c>
      <c r="AP802" s="16">
        <f t="shared" si="679"/>
        <v>0</v>
      </c>
      <c r="AQ802" s="16">
        <f t="shared" si="686"/>
        <v>0</v>
      </c>
      <c r="AR802" s="16">
        <f t="shared" si="687"/>
        <v>0</v>
      </c>
      <c r="AS802" s="15">
        <f t="shared" si="680"/>
        <v>0</v>
      </c>
      <c r="AT802" s="24">
        <f t="shared" si="681"/>
        <v>0</v>
      </c>
      <c r="AU802" s="15">
        <f t="shared" si="688"/>
        <v>0</v>
      </c>
      <c r="AV802" s="22">
        <f>return!Q786</f>
        <v>1.639025679083006E-2</v>
      </c>
      <c r="AW802" s="7">
        <f t="shared" si="682"/>
        <v>1.9093664881742385</v>
      </c>
      <c r="AX802" s="7"/>
      <c r="AY802">
        <f t="shared" si="670"/>
        <v>0</v>
      </c>
      <c r="AZ802">
        <f t="shared" si="683"/>
        <v>0</v>
      </c>
      <c r="BA802">
        <f t="shared" si="671"/>
        <v>0</v>
      </c>
      <c r="BB802">
        <f t="shared" si="689"/>
        <v>0</v>
      </c>
      <c r="BD802">
        <f t="shared" si="672"/>
        <v>65</v>
      </c>
      <c r="BE802">
        <f t="shared" si="673"/>
        <v>5</v>
      </c>
      <c r="BF802">
        <f t="shared" si="690"/>
        <v>2.1951651923085569E-3</v>
      </c>
      <c r="BG802">
        <f>VLOOKUP(MIN(120,BH802),mortality!$B$4:$H$106,saving_model!BE802+2,FALSE)</f>
        <v>2.602626048888074E-2</v>
      </c>
      <c r="BH802">
        <f t="shared" si="684"/>
        <v>85</v>
      </c>
      <c r="BI802" s="8">
        <f t="shared" si="674"/>
        <v>1.6821425527395739E-3</v>
      </c>
      <c r="BJ802" s="6">
        <f>VLOOKUP(saving_model!BD802,lapse!$B$4:$C$134,2,FALSE)</f>
        <v>0.02</v>
      </c>
      <c r="BL802">
        <f>discount_curve!K787</f>
        <v>0.35342496040859001</v>
      </c>
    </row>
    <row r="803" spans="1:64" x14ac:dyDescent="0.55000000000000004">
      <c r="A803">
        <f t="shared" si="691"/>
        <v>781</v>
      </c>
      <c r="B803" s="16">
        <f t="shared" ca="1" si="641"/>
        <v>0</v>
      </c>
      <c r="C803" s="16">
        <f t="shared" si="642"/>
        <v>0</v>
      </c>
      <c r="D803">
        <f t="shared" si="643"/>
        <v>0</v>
      </c>
      <c r="E803">
        <f t="shared" ca="1" si="644"/>
        <v>0</v>
      </c>
      <c r="F803" s="19">
        <f t="shared" si="645"/>
        <v>0</v>
      </c>
      <c r="G803">
        <f t="shared" si="675"/>
        <v>0</v>
      </c>
      <c r="H803">
        <f t="shared" si="676"/>
        <v>0</v>
      </c>
      <c r="I803" s="16">
        <f t="shared" si="646"/>
        <v>0</v>
      </c>
      <c r="J803" s="19">
        <f t="shared" si="647"/>
        <v>0</v>
      </c>
      <c r="K803" s="19"/>
      <c r="L803" s="16">
        <f t="shared" si="677"/>
        <v>0</v>
      </c>
      <c r="M803" s="16">
        <f t="shared" ca="1" si="648"/>
        <v>0</v>
      </c>
      <c r="N803" s="16">
        <f t="shared" si="649"/>
        <v>0</v>
      </c>
      <c r="O803" s="16">
        <f t="shared" si="650"/>
        <v>0</v>
      </c>
      <c r="P803" s="16">
        <f t="shared" si="651"/>
        <v>0</v>
      </c>
      <c r="Q803" s="16">
        <f t="shared" ca="1" si="652"/>
        <v>0</v>
      </c>
      <c r="R803">
        <f t="shared" si="653"/>
        <v>0</v>
      </c>
      <c r="S803" s="16">
        <f t="shared" si="654"/>
        <v>0</v>
      </c>
      <c r="T803" s="21">
        <f t="shared" si="655"/>
        <v>0</v>
      </c>
      <c r="U803" s="16">
        <f t="shared" ca="1" si="656"/>
        <v>0</v>
      </c>
      <c r="V803" s="21">
        <f t="shared" ca="1" si="657"/>
        <v>0</v>
      </c>
      <c r="W803" s="16"/>
      <c r="X803" s="16">
        <f t="shared" si="658"/>
        <v>0</v>
      </c>
      <c r="Y803" s="16">
        <f t="shared" si="659"/>
        <v>0</v>
      </c>
      <c r="Z803" s="19">
        <f t="shared" si="660"/>
        <v>0</v>
      </c>
      <c r="AA803" s="15">
        <f t="shared" si="661"/>
        <v>0</v>
      </c>
      <c r="AB803" s="15">
        <f t="shared" si="662"/>
        <v>0</v>
      </c>
      <c r="AC803" s="15">
        <f t="shared" si="663"/>
        <v>0</v>
      </c>
      <c r="AD803" s="15">
        <f t="shared" si="664"/>
        <v>0</v>
      </c>
      <c r="AE803" s="15">
        <f t="shared" si="665"/>
        <v>0</v>
      </c>
      <c r="AF803" s="19">
        <f t="shared" si="666"/>
        <v>0</v>
      </c>
      <c r="AG803" s="20">
        <f t="shared" si="667"/>
        <v>0</v>
      </c>
      <c r="AH803" s="20"/>
      <c r="AI803" s="16">
        <f t="shared" si="678"/>
        <v>0</v>
      </c>
      <c r="AJ803" s="16">
        <f t="shared" si="693"/>
        <v>0</v>
      </c>
      <c r="AK803" s="16">
        <f t="shared" si="685"/>
        <v>0</v>
      </c>
      <c r="AL803" s="16">
        <f t="shared" ca="1" si="668"/>
        <v>0</v>
      </c>
      <c r="AM803" s="17">
        <f ca="1">IF($F$13,OFFSET(product_specs!$I$5,MIN(10,saving_model!BD803),saving_model!$F$15),0)</f>
        <v>0</v>
      </c>
      <c r="AN803" s="16">
        <f t="shared" si="669"/>
        <v>0</v>
      </c>
      <c r="AO803" s="16">
        <f t="shared" si="692"/>
        <v>0</v>
      </c>
      <c r="AP803" s="16">
        <f t="shared" si="679"/>
        <v>0</v>
      </c>
      <c r="AQ803" s="16">
        <f t="shared" si="686"/>
        <v>0</v>
      </c>
      <c r="AR803" s="16">
        <f t="shared" si="687"/>
        <v>0</v>
      </c>
      <c r="AS803" s="15">
        <f t="shared" si="680"/>
        <v>0</v>
      </c>
      <c r="AT803" s="24">
        <f t="shared" si="681"/>
        <v>0</v>
      </c>
      <c r="AU803" s="15">
        <f t="shared" si="688"/>
        <v>0</v>
      </c>
      <c r="AV803" s="22">
        <f>return!Q787</f>
        <v>1.1281402616900804E-2</v>
      </c>
      <c r="AW803" s="7">
        <f t="shared" si="682"/>
        <v>1.9109503804504342</v>
      </c>
      <c r="AX803" s="7"/>
      <c r="AY803">
        <f t="shared" si="670"/>
        <v>0</v>
      </c>
      <c r="AZ803">
        <f t="shared" si="683"/>
        <v>0</v>
      </c>
      <c r="BA803">
        <f t="shared" si="671"/>
        <v>0</v>
      </c>
      <c r="BB803">
        <f t="shared" si="689"/>
        <v>0</v>
      </c>
      <c r="BD803">
        <f t="shared" si="672"/>
        <v>65</v>
      </c>
      <c r="BE803">
        <f t="shared" si="673"/>
        <v>5</v>
      </c>
      <c r="BF803">
        <f t="shared" si="690"/>
        <v>2.1951651923085569E-3</v>
      </c>
      <c r="BG803">
        <f>VLOOKUP(MIN(120,BH803),mortality!$B$4:$H$106,saving_model!BE803+2,FALSE)</f>
        <v>2.602626048888074E-2</v>
      </c>
      <c r="BH803">
        <f t="shared" si="684"/>
        <v>85</v>
      </c>
      <c r="BI803" s="8">
        <f t="shared" si="674"/>
        <v>1.6821425527395739E-3</v>
      </c>
      <c r="BJ803" s="6">
        <f>VLOOKUP(saving_model!BD803,lapse!$B$4:$C$134,2,FALSE)</f>
        <v>0.02</v>
      </c>
      <c r="BL803">
        <f>discount_curve!K788</f>
        <v>0.35295400309181013</v>
      </c>
    </row>
    <row r="804" spans="1:64" x14ac:dyDescent="0.55000000000000004">
      <c r="A804">
        <f t="shared" si="691"/>
        <v>782</v>
      </c>
      <c r="B804" s="16">
        <f t="shared" ca="1" si="641"/>
        <v>0</v>
      </c>
      <c r="C804" s="16">
        <f t="shared" si="642"/>
        <v>0</v>
      </c>
      <c r="D804">
        <f t="shared" si="643"/>
        <v>0</v>
      </c>
      <c r="E804">
        <f t="shared" ca="1" si="644"/>
        <v>0</v>
      </c>
      <c r="F804" s="19">
        <f t="shared" si="645"/>
        <v>0</v>
      </c>
      <c r="G804">
        <f t="shared" si="675"/>
        <v>0</v>
      </c>
      <c r="H804">
        <f t="shared" si="676"/>
        <v>0</v>
      </c>
      <c r="I804" s="16">
        <f t="shared" si="646"/>
        <v>0</v>
      </c>
      <c r="J804" s="19">
        <f t="shared" si="647"/>
        <v>0</v>
      </c>
      <c r="K804" s="19"/>
      <c r="L804" s="16">
        <f t="shared" si="677"/>
        <v>0</v>
      </c>
      <c r="M804" s="16">
        <f t="shared" ca="1" si="648"/>
        <v>0</v>
      </c>
      <c r="N804" s="16">
        <f t="shared" si="649"/>
        <v>0</v>
      </c>
      <c r="O804" s="16">
        <f t="shared" si="650"/>
        <v>0</v>
      </c>
      <c r="P804" s="16">
        <f t="shared" si="651"/>
        <v>0</v>
      </c>
      <c r="Q804" s="16">
        <f t="shared" ca="1" si="652"/>
        <v>0</v>
      </c>
      <c r="R804">
        <f t="shared" si="653"/>
        <v>0</v>
      </c>
      <c r="S804" s="16">
        <f t="shared" si="654"/>
        <v>0</v>
      </c>
      <c r="T804" s="21">
        <f t="shared" si="655"/>
        <v>0</v>
      </c>
      <c r="U804" s="16">
        <f t="shared" ca="1" si="656"/>
        <v>0</v>
      </c>
      <c r="V804" s="21">
        <f t="shared" ca="1" si="657"/>
        <v>0</v>
      </c>
      <c r="W804" s="16"/>
      <c r="X804" s="16">
        <f t="shared" si="658"/>
        <v>0</v>
      </c>
      <c r="Y804" s="16">
        <f t="shared" si="659"/>
        <v>0</v>
      </c>
      <c r="Z804" s="19">
        <f t="shared" si="660"/>
        <v>0</v>
      </c>
      <c r="AA804" s="15">
        <f t="shared" si="661"/>
        <v>0</v>
      </c>
      <c r="AB804" s="15">
        <f t="shared" si="662"/>
        <v>0</v>
      </c>
      <c r="AC804" s="15">
        <f t="shared" si="663"/>
        <v>0</v>
      </c>
      <c r="AD804" s="15">
        <f t="shared" si="664"/>
        <v>0</v>
      </c>
      <c r="AE804" s="15">
        <f t="shared" si="665"/>
        <v>0</v>
      </c>
      <c r="AF804" s="19">
        <f t="shared" si="666"/>
        <v>0</v>
      </c>
      <c r="AG804" s="20">
        <f t="shared" si="667"/>
        <v>0</v>
      </c>
      <c r="AH804" s="20"/>
      <c r="AI804" s="16">
        <f t="shared" si="678"/>
        <v>0</v>
      </c>
      <c r="AJ804" s="16">
        <f t="shared" si="693"/>
        <v>0</v>
      </c>
      <c r="AK804" s="16">
        <f t="shared" si="685"/>
        <v>0</v>
      </c>
      <c r="AL804" s="16">
        <f t="shared" ca="1" si="668"/>
        <v>0</v>
      </c>
      <c r="AM804" s="17">
        <f ca="1">IF($F$13,OFFSET(product_specs!$I$5,MIN(10,saving_model!BD804),saving_model!$F$15),0)</f>
        <v>0</v>
      </c>
      <c r="AN804" s="16">
        <f t="shared" si="669"/>
        <v>0</v>
      </c>
      <c r="AO804" s="16">
        <f t="shared" si="692"/>
        <v>0</v>
      </c>
      <c r="AP804" s="16">
        <f t="shared" si="679"/>
        <v>0</v>
      </c>
      <c r="AQ804" s="16">
        <f t="shared" si="686"/>
        <v>0</v>
      </c>
      <c r="AR804" s="16">
        <f t="shared" si="687"/>
        <v>0</v>
      </c>
      <c r="AS804" s="15">
        <f t="shared" si="680"/>
        <v>0</v>
      </c>
      <c r="AT804" s="24">
        <f t="shared" si="681"/>
        <v>0</v>
      </c>
      <c r="AU804" s="15">
        <f t="shared" si="688"/>
        <v>0</v>
      </c>
      <c r="AV804" s="22">
        <f>return!Q788</f>
        <v>-1.979846877728042E-2</v>
      </c>
      <c r="AW804" s="7">
        <f t="shared" si="682"/>
        <v>1.9125355866256422</v>
      </c>
      <c r="AX804" s="7"/>
      <c r="AY804">
        <f t="shared" si="670"/>
        <v>0</v>
      </c>
      <c r="AZ804">
        <f t="shared" si="683"/>
        <v>0</v>
      </c>
      <c r="BA804">
        <f t="shared" si="671"/>
        <v>0</v>
      </c>
      <c r="BB804">
        <f t="shared" si="689"/>
        <v>0</v>
      </c>
      <c r="BD804">
        <f t="shared" si="672"/>
        <v>65</v>
      </c>
      <c r="BE804">
        <f t="shared" si="673"/>
        <v>5</v>
      </c>
      <c r="BF804">
        <f t="shared" si="690"/>
        <v>2.1951651923085569E-3</v>
      </c>
      <c r="BG804">
        <f>VLOOKUP(MIN(120,BH804),mortality!$B$4:$H$106,saving_model!BE804+2,FALSE)</f>
        <v>2.602626048888074E-2</v>
      </c>
      <c r="BH804">
        <f t="shared" si="684"/>
        <v>85</v>
      </c>
      <c r="BI804" s="8">
        <f t="shared" si="674"/>
        <v>1.6821425527395739E-3</v>
      </c>
      <c r="BJ804" s="6">
        <f>VLOOKUP(saving_model!BD804,lapse!$B$4:$C$134,2,FALSE)</f>
        <v>0.02</v>
      </c>
      <c r="BL804">
        <f>discount_curve!K789</f>
        <v>0.35248367335038311</v>
      </c>
    </row>
    <row r="805" spans="1:64" x14ac:dyDescent="0.55000000000000004">
      <c r="A805">
        <f t="shared" si="691"/>
        <v>783</v>
      </c>
      <c r="B805" s="16">
        <f t="shared" ca="1" si="641"/>
        <v>0</v>
      </c>
      <c r="C805" s="16">
        <f t="shared" si="642"/>
        <v>0</v>
      </c>
      <c r="D805">
        <f t="shared" si="643"/>
        <v>0</v>
      </c>
      <c r="E805">
        <f t="shared" ca="1" si="644"/>
        <v>0</v>
      </c>
      <c r="F805" s="19">
        <f t="shared" si="645"/>
        <v>0</v>
      </c>
      <c r="G805">
        <f t="shared" si="675"/>
        <v>0</v>
      </c>
      <c r="H805">
        <f t="shared" si="676"/>
        <v>0</v>
      </c>
      <c r="I805" s="16">
        <f t="shared" si="646"/>
        <v>0</v>
      </c>
      <c r="J805" s="19">
        <f t="shared" si="647"/>
        <v>0</v>
      </c>
      <c r="K805" s="19"/>
      <c r="L805" s="16">
        <f t="shared" si="677"/>
        <v>0</v>
      </c>
      <c r="M805" s="16">
        <f t="shared" ca="1" si="648"/>
        <v>0</v>
      </c>
      <c r="N805" s="16">
        <f t="shared" si="649"/>
        <v>0</v>
      </c>
      <c r="O805" s="16">
        <f t="shared" si="650"/>
        <v>0</v>
      </c>
      <c r="P805" s="16">
        <f t="shared" si="651"/>
        <v>0</v>
      </c>
      <c r="Q805" s="16">
        <f t="shared" ca="1" si="652"/>
        <v>0</v>
      </c>
      <c r="R805">
        <f t="shared" si="653"/>
        <v>0</v>
      </c>
      <c r="S805" s="16">
        <f t="shared" si="654"/>
        <v>0</v>
      </c>
      <c r="T805" s="21">
        <f t="shared" si="655"/>
        <v>0</v>
      </c>
      <c r="U805" s="16">
        <f t="shared" ca="1" si="656"/>
        <v>0</v>
      </c>
      <c r="V805" s="21">
        <f t="shared" ca="1" si="657"/>
        <v>0</v>
      </c>
      <c r="W805" s="16"/>
      <c r="X805" s="16">
        <f t="shared" si="658"/>
        <v>0</v>
      </c>
      <c r="Y805" s="16">
        <f t="shared" si="659"/>
        <v>0</v>
      </c>
      <c r="Z805" s="19">
        <f t="shared" si="660"/>
        <v>0</v>
      </c>
      <c r="AA805" s="15">
        <f t="shared" si="661"/>
        <v>0</v>
      </c>
      <c r="AB805" s="15">
        <f t="shared" si="662"/>
        <v>0</v>
      </c>
      <c r="AC805" s="15">
        <f t="shared" si="663"/>
        <v>0</v>
      </c>
      <c r="AD805" s="15">
        <f t="shared" si="664"/>
        <v>0</v>
      </c>
      <c r="AE805" s="15">
        <f t="shared" si="665"/>
        <v>0</v>
      </c>
      <c r="AF805" s="19">
        <f t="shared" si="666"/>
        <v>0</v>
      </c>
      <c r="AG805" s="20">
        <f t="shared" si="667"/>
        <v>0</v>
      </c>
      <c r="AH805" s="20"/>
      <c r="AI805" s="16">
        <f t="shared" si="678"/>
        <v>0</v>
      </c>
      <c r="AJ805" s="16">
        <f t="shared" si="693"/>
        <v>0</v>
      </c>
      <c r="AK805" s="16">
        <f t="shared" si="685"/>
        <v>0</v>
      </c>
      <c r="AL805" s="16">
        <f t="shared" ca="1" si="668"/>
        <v>0</v>
      </c>
      <c r="AM805" s="17">
        <f ca="1">IF($F$13,OFFSET(product_specs!$I$5,MIN(10,saving_model!BD805),saving_model!$F$15),0)</f>
        <v>0</v>
      </c>
      <c r="AN805" s="16">
        <f t="shared" si="669"/>
        <v>0</v>
      </c>
      <c r="AO805" s="16">
        <f t="shared" si="692"/>
        <v>0</v>
      </c>
      <c r="AP805" s="16">
        <f t="shared" si="679"/>
        <v>0</v>
      </c>
      <c r="AQ805" s="16">
        <f t="shared" si="686"/>
        <v>0</v>
      </c>
      <c r="AR805" s="16">
        <f t="shared" si="687"/>
        <v>0</v>
      </c>
      <c r="AS805" s="15">
        <f t="shared" si="680"/>
        <v>0</v>
      </c>
      <c r="AT805" s="24">
        <f t="shared" si="681"/>
        <v>0</v>
      </c>
      <c r="AU805" s="15">
        <f t="shared" si="688"/>
        <v>0</v>
      </c>
      <c r="AV805" s="22">
        <f>return!Q789</f>
        <v>-2.081458347555909E-4</v>
      </c>
      <c r="AW805" s="7">
        <f t="shared" si="682"/>
        <v>1.9141221077897914</v>
      </c>
      <c r="AX805" s="7"/>
      <c r="AY805">
        <f t="shared" si="670"/>
        <v>0</v>
      </c>
      <c r="AZ805">
        <f t="shared" si="683"/>
        <v>0</v>
      </c>
      <c r="BA805">
        <f t="shared" si="671"/>
        <v>0</v>
      </c>
      <c r="BB805">
        <f t="shared" si="689"/>
        <v>0</v>
      </c>
      <c r="BD805">
        <f t="shared" si="672"/>
        <v>65</v>
      </c>
      <c r="BE805">
        <f t="shared" si="673"/>
        <v>5</v>
      </c>
      <c r="BF805">
        <f t="shared" si="690"/>
        <v>2.1951651923085569E-3</v>
      </c>
      <c r="BG805">
        <f>VLOOKUP(MIN(120,BH805),mortality!$B$4:$H$106,saving_model!BE805+2,FALSE)</f>
        <v>2.602626048888074E-2</v>
      </c>
      <c r="BH805">
        <f t="shared" si="684"/>
        <v>85</v>
      </c>
      <c r="BI805" s="8">
        <f t="shared" si="674"/>
        <v>1.6821425527395739E-3</v>
      </c>
      <c r="BJ805" s="6">
        <f>VLOOKUP(saving_model!BD805,lapse!$B$4:$C$134,2,FALSE)</f>
        <v>0.02</v>
      </c>
      <c r="BL805">
        <f>discount_curve!K790</f>
        <v>0.35201397034803189</v>
      </c>
    </row>
    <row r="806" spans="1:64" x14ac:dyDescent="0.55000000000000004">
      <c r="A806">
        <f t="shared" si="691"/>
        <v>784</v>
      </c>
      <c r="B806" s="16">
        <f t="shared" ca="1" si="641"/>
        <v>0</v>
      </c>
      <c r="C806" s="16">
        <f t="shared" si="642"/>
        <v>0</v>
      </c>
      <c r="D806">
        <f t="shared" si="643"/>
        <v>0</v>
      </c>
      <c r="E806">
        <f t="shared" ca="1" si="644"/>
        <v>0</v>
      </c>
      <c r="F806" s="19">
        <f t="shared" si="645"/>
        <v>0</v>
      </c>
      <c r="G806">
        <f t="shared" si="675"/>
        <v>0</v>
      </c>
      <c r="H806">
        <f t="shared" si="676"/>
        <v>0</v>
      </c>
      <c r="I806" s="16">
        <f t="shared" si="646"/>
        <v>0</v>
      </c>
      <c r="J806" s="19">
        <f t="shared" si="647"/>
        <v>0</v>
      </c>
      <c r="K806" s="19"/>
      <c r="L806" s="16">
        <f t="shared" si="677"/>
        <v>0</v>
      </c>
      <c r="M806" s="16">
        <f t="shared" ca="1" si="648"/>
        <v>0</v>
      </c>
      <c r="N806" s="16">
        <f t="shared" si="649"/>
        <v>0</v>
      </c>
      <c r="O806" s="16">
        <f t="shared" si="650"/>
        <v>0</v>
      </c>
      <c r="P806" s="16">
        <f t="shared" si="651"/>
        <v>0</v>
      </c>
      <c r="Q806" s="16">
        <f t="shared" ca="1" si="652"/>
        <v>0</v>
      </c>
      <c r="R806">
        <f t="shared" si="653"/>
        <v>0</v>
      </c>
      <c r="S806" s="16">
        <f t="shared" si="654"/>
        <v>0</v>
      </c>
      <c r="T806" s="21">
        <f t="shared" si="655"/>
        <v>0</v>
      </c>
      <c r="U806" s="16">
        <f t="shared" ca="1" si="656"/>
        <v>0</v>
      </c>
      <c r="V806" s="21">
        <f t="shared" ca="1" si="657"/>
        <v>0</v>
      </c>
      <c r="W806" s="16"/>
      <c r="X806" s="16">
        <f t="shared" si="658"/>
        <v>0</v>
      </c>
      <c r="Y806" s="16">
        <f t="shared" si="659"/>
        <v>0</v>
      </c>
      <c r="Z806" s="19">
        <f t="shared" si="660"/>
        <v>0</v>
      </c>
      <c r="AA806" s="15">
        <f t="shared" si="661"/>
        <v>0</v>
      </c>
      <c r="AB806" s="15">
        <f t="shared" si="662"/>
        <v>0</v>
      </c>
      <c r="AC806" s="15">
        <f t="shared" si="663"/>
        <v>0</v>
      </c>
      <c r="AD806" s="15">
        <f t="shared" si="664"/>
        <v>0</v>
      </c>
      <c r="AE806" s="15">
        <f t="shared" si="665"/>
        <v>0</v>
      </c>
      <c r="AF806" s="19">
        <f t="shared" si="666"/>
        <v>0</v>
      </c>
      <c r="AG806" s="20">
        <f t="shared" si="667"/>
        <v>0</v>
      </c>
      <c r="AH806" s="20"/>
      <c r="AI806" s="16">
        <f t="shared" si="678"/>
        <v>0</v>
      </c>
      <c r="AJ806" s="16">
        <f t="shared" si="693"/>
        <v>0</v>
      </c>
      <c r="AK806" s="16">
        <f t="shared" si="685"/>
        <v>0</v>
      </c>
      <c r="AL806" s="16">
        <f t="shared" ca="1" si="668"/>
        <v>0</v>
      </c>
      <c r="AM806" s="17">
        <f ca="1">IF($F$13,OFFSET(product_specs!$I$5,MIN(10,saving_model!BD806),saving_model!$F$15),0)</f>
        <v>0</v>
      </c>
      <c r="AN806" s="16">
        <f t="shared" si="669"/>
        <v>0</v>
      </c>
      <c r="AO806" s="16">
        <f t="shared" si="692"/>
        <v>0</v>
      </c>
      <c r="AP806" s="16">
        <f t="shared" si="679"/>
        <v>0</v>
      </c>
      <c r="AQ806" s="16">
        <f t="shared" si="686"/>
        <v>0</v>
      </c>
      <c r="AR806" s="16">
        <f t="shared" si="687"/>
        <v>0</v>
      </c>
      <c r="AS806" s="15">
        <f t="shared" si="680"/>
        <v>0</v>
      </c>
      <c r="AT806" s="24">
        <f t="shared" si="681"/>
        <v>0</v>
      </c>
      <c r="AU806" s="15">
        <f t="shared" si="688"/>
        <v>0</v>
      </c>
      <c r="AV806" s="22">
        <f>return!Q790</f>
        <v>-3.2297215550425307E-4</v>
      </c>
      <c r="AW806" s="7">
        <f t="shared" si="682"/>
        <v>1.9157099450337156</v>
      </c>
      <c r="AX806" s="7"/>
      <c r="AY806">
        <f t="shared" si="670"/>
        <v>0</v>
      </c>
      <c r="AZ806">
        <f t="shared" si="683"/>
        <v>0</v>
      </c>
      <c r="BA806">
        <f t="shared" si="671"/>
        <v>0</v>
      </c>
      <c r="BB806">
        <f t="shared" si="689"/>
        <v>0</v>
      </c>
      <c r="BD806">
        <f t="shared" si="672"/>
        <v>65</v>
      </c>
      <c r="BE806">
        <f t="shared" si="673"/>
        <v>5</v>
      </c>
      <c r="BF806">
        <f t="shared" si="690"/>
        <v>2.1951651923085569E-3</v>
      </c>
      <c r="BG806">
        <f>VLOOKUP(MIN(120,BH806),mortality!$B$4:$H$106,saving_model!BE806+2,FALSE)</f>
        <v>2.602626048888074E-2</v>
      </c>
      <c r="BH806">
        <f t="shared" si="684"/>
        <v>85</v>
      </c>
      <c r="BI806" s="8">
        <f t="shared" si="674"/>
        <v>1.6821425527395739E-3</v>
      </c>
      <c r="BJ806" s="6">
        <f>VLOOKUP(saving_model!BD806,lapse!$B$4:$C$134,2,FALSE)</f>
        <v>0.02</v>
      </c>
      <c r="BL806">
        <f>discount_curve!K791</f>
        <v>0.35154489324959359</v>
      </c>
    </row>
    <row r="807" spans="1:64" x14ac:dyDescent="0.55000000000000004">
      <c r="A807">
        <f t="shared" si="691"/>
        <v>785</v>
      </c>
      <c r="B807" s="16">
        <f t="shared" ca="1" si="641"/>
        <v>0</v>
      </c>
      <c r="C807" s="16">
        <f t="shared" si="642"/>
        <v>0</v>
      </c>
      <c r="D807">
        <f t="shared" si="643"/>
        <v>0</v>
      </c>
      <c r="E807">
        <f t="shared" ca="1" si="644"/>
        <v>0</v>
      </c>
      <c r="F807" s="19">
        <f t="shared" si="645"/>
        <v>0</v>
      </c>
      <c r="G807">
        <f t="shared" si="675"/>
        <v>0</v>
      </c>
      <c r="H807">
        <f t="shared" si="676"/>
        <v>0</v>
      </c>
      <c r="I807" s="16">
        <f t="shared" si="646"/>
        <v>0</v>
      </c>
      <c r="J807" s="19">
        <f t="shared" si="647"/>
        <v>0</v>
      </c>
      <c r="K807" s="19"/>
      <c r="L807" s="16">
        <f t="shared" si="677"/>
        <v>0</v>
      </c>
      <c r="M807" s="16">
        <f t="shared" ca="1" si="648"/>
        <v>0</v>
      </c>
      <c r="N807" s="16">
        <f t="shared" si="649"/>
        <v>0</v>
      </c>
      <c r="O807" s="16">
        <f t="shared" si="650"/>
        <v>0</v>
      </c>
      <c r="P807" s="16">
        <f t="shared" si="651"/>
        <v>0</v>
      </c>
      <c r="Q807" s="16">
        <f t="shared" ca="1" si="652"/>
        <v>0</v>
      </c>
      <c r="R807">
        <f t="shared" si="653"/>
        <v>0</v>
      </c>
      <c r="S807" s="16">
        <f t="shared" si="654"/>
        <v>0</v>
      </c>
      <c r="T807" s="21">
        <f t="shared" si="655"/>
        <v>0</v>
      </c>
      <c r="U807" s="16">
        <f t="shared" ca="1" si="656"/>
        <v>0</v>
      </c>
      <c r="V807" s="21">
        <f t="shared" ca="1" si="657"/>
        <v>0</v>
      </c>
      <c r="W807" s="16"/>
      <c r="X807" s="16">
        <f t="shared" si="658"/>
        <v>0</v>
      </c>
      <c r="Y807" s="16">
        <f t="shared" si="659"/>
        <v>0</v>
      </c>
      <c r="Z807" s="19">
        <f t="shared" si="660"/>
        <v>0</v>
      </c>
      <c r="AA807" s="15">
        <f t="shared" si="661"/>
        <v>0</v>
      </c>
      <c r="AB807" s="15">
        <f t="shared" si="662"/>
        <v>0</v>
      </c>
      <c r="AC807" s="15">
        <f t="shared" si="663"/>
        <v>0</v>
      </c>
      <c r="AD807" s="15">
        <f t="shared" si="664"/>
        <v>0</v>
      </c>
      <c r="AE807" s="15">
        <f t="shared" si="665"/>
        <v>0</v>
      </c>
      <c r="AF807" s="19">
        <f t="shared" si="666"/>
        <v>0</v>
      </c>
      <c r="AG807" s="20">
        <f t="shared" si="667"/>
        <v>0</v>
      </c>
      <c r="AH807" s="20"/>
      <c r="AI807" s="16">
        <f t="shared" si="678"/>
        <v>0</v>
      </c>
      <c r="AJ807" s="16">
        <f t="shared" si="693"/>
        <v>0</v>
      </c>
      <c r="AK807" s="16">
        <f t="shared" si="685"/>
        <v>0</v>
      </c>
      <c r="AL807" s="16">
        <f t="shared" ca="1" si="668"/>
        <v>0</v>
      </c>
      <c r="AM807" s="17">
        <f ca="1">IF($F$13,OFFSET(product_specs!$I$5,MIN(10,saving_model!BD807),saving_model!$F$15),0)</f>
        <v>0</v>
      </c>
      <c r="AN807" s="16">
        <f t="shared" si="669"/>
        <v>0</v>
      </c>
      <c r="AO807" s="16">
        <f t="shared" si="692"/>
        <v>0</v>
      </c>
      <c r="AP807" s="16">
        <f t="shared" si="679"/>
        <v>0</v>
      </c>
      <c r="AQ807" s="16">
        <f t="shared" si="686"/>
        <v>0</v>
      </c>
      <c r="AR807" s="16">
        <f t="shared" si="687"/>
        <v>0</v>
      </c>
      <c r="AS807" s="15">
        <f t="shared" si="680"/>
        <v>0</v>
      </c>
      <c r="AT807" s="24">
        <f t="shared" si="681"/>
        <v>0</v>
      </c>
      <c r="AU807" s="15">
        <f t="shared" si="688"/>
        <v>0</v>
      </c>
      <c r="AV807" s="22">
        <f>return!Q791</f>
        <v>6.1069982975239245E-3</v>
      </c>
      <c r="AW807" s="7">
        <f t="shared" si="682"/>
        <v>1.917299099449153</v>
      </c>
      <c r="AX807" s="7"/>
      <c r="AY807">
        <f t="shared" si="670"/>
        <v>0</v>
      </c>
      <c r="AZ807">
        <f t="shared" si="683"/>
        <v>0</v>
      </c>
      <c r="BA807">
        <f t="shared" si="671"/>
        <v>0</v>
      </c>
      <c r="BB807">
        <f t="shared" si="689"/>
        <v>0</v>
      </c>
      <c r="BD807">
        <f t="shared" si="672"/>
        <v>65</v>
      </c>
      <c r="BE807">
        <f t="shared" si="673"/>
        <v>5</v>
      </c>
      <c r="BF807">
        <f t="shared" si="690"/>
        <v>2.1951651923085569E-3</v>
      </c>
      <c r="BG807">
        <f>VLOOKUP(MIN(120,BH807),mortality!$B$4:$H$106,saving_model!BE807+2,FALSE)</f>
        <v>2.602626048888074E-2</v>
      </c>
      <c r="BH807">
        <f t="shared" si="684"/>
        <v>85</v>
      </c>
      <c r="BI807" s="8">
        <f t="shared" si="674"/>
        <v>1.6821425527395739E-3</v>
      </c>
      <c r="BJ807" s="6">
        <f>VLOOKUP(saving_model!BD807,lapse!$B$4:$C$134,2,FALSE)</f>
        <v>0.02</v>
      </c>
      <c r="BL807">
        <f>discount_curve!K792</f>
        <v>0.3510764412210185</v>
      </c>
    </row>
    <row r="808" spans="1:64" x14ac:dyDescent="0.55000000000000004">
      <c r="A808">
        <f t="shared" si="691"/>
        <v>786</v>
      </c>
      <c r="B808" s="16">
        <f t="shared" ca="1" si="641"/>
        <v>0</v>
      </c>
      <c r="C808" s="16">
        <f t="shared" si="642"/>
        <v>0</v>
      </c>
      <c r="D808">
        <f t="shared" si="643"/>
        <v>0</v>
      </c>
      <c r="E808">
        <f t="shared" ca="1" si="644"/>
        <v>0</v>
      </c>
      <c r="F808" s="19">
        <f t="shared" si="645"/>
        <v>0</v>
      </c>
      <c r="G808">
        <f t="shared" si="675"/>
        <v>0</v>
      </c>
      <c r="H808">
        <f t="shared" si="676"/>
        <v>0</v>
      </c>
      <c r="I808" s="16">
        <f t="shared" si="646"/>
        <v>0</v>
      </c>
      <c r="J808" s="19">
        <f t="shared" si="647"/>
        <v>0</v>
      </c>
      <c r="K808" s="19"/>
      <c r="L808" s="16">
        <f t="shared" si="677"/>
        <v>0</v>
      </c>
      <c r="M808" s="16">
        <f t="shared" ca="1" si="648"/>
        <v>0</v>
      </c>
      <c r="N808" s="16">
        <f t="shared" si="649"/>
        <v>0</v>
      </c>
      <c r="O808" s="16">
        <f t="shared" si="650"/>
        <v>0</v>
      </c>
      <c r="P808" s="16">
        <f t="shared" si="651"/>
        <v>0</v>
      </c>
      <c r="Q808" s="16">
        <f t="shared" ca="1" si="652"/>
        <v>0</v>
      </c>
      <c r="R808">
        <f t="shared" si="653"/>
        <v>0</v>
      </c>
      <c r="S808" s="16">
        <f t="shared" si="654"/>
        <v>0</v>
      </c>
      <c r="T808" s="21">
        <f t="shared" si="655"/>
        <v>0</v>
      </c>
      <c r="U808" s="16">
        <f t="shared" ca="1" si="656"/>
        <v>0</v>
      </c>
      <c r="V808" s="21">
        <f t="shared" ca="1" si="657"/>
        <v>0</v>
      </c>
      <c r="W808" s="16"/>
      <c r="X808" s="16">
        <f t="shared" si="658"/>
        <v>0</v>
      </c>
      <c r="Y808" s="16">
        <f t="shared" si="659"/>
        <v>0</v>
      </c>
      <c r="Z808" s="19">
        <f t="shared" si="660"/>
        <v>0</v>
      </c>
      <c r="AA808" s="15">
        <f t="shared" si="661"/>
        <v>0</v>
      </c>
      <c r="AB808" s="15">
        <f t="shared" si="662"/>
        <v>0</v>
      </c>
      <c r="AC808" s="15">
        <f t="shared" si="663"/>
        <v>0</v>
      </c>
      <c r="AD808" s="15">
        <f t="shared" si="664"/>
        <v>0</v>
      </c>
      <c r="AE808" s="15">
        <f t="shared" si="665"/>
        <v>0</v>
      </c>
      <c r="AF808" s="19">
        <f t="shared" si="666"/>
        <v>0</v>
      </c>
      <c r="AG808" s="20">
        <f t="shared" si="667"/>
        <v>0</v>
      </c>
      <c r="AH808" s="20"/>
      <c r="AI808" s="16">
        <f t="shared" si="678"/>
        <v>0</v>
      </c>
      <c r="AJ808" s="16">
        <f t="shared" si="693"/>
        <v>0</v>
      </c>
      <c r="AK808" s="16">
        <f t="shared" si="685"/>
        <v>0</v>
      </c>
      <c r="AL808" s="16">
        <f t="shared" ca="1" si="668"/>
        <v>0</v>
      </c>
      <c r="AM808" s="17">
        <f ca="1">IF($F$13,OFFSET(product_specs!$I$5,MIN(10,saving_model!BD808),saving_model!$F$15),0)</f>
        <v>0</v>
      </c>
      <c r="AN808" s="16">
        <f t="shared" si="669"/>
        <v>0</v>
      </c>
      <c r="AO808" s="16">
        <f t="shared" si="692"/>
        <v>0</v>
      </c>
      <c r="AP808" s="16">
        <f t="shared" si="679"/>
        <v>0</v>
      </c>
      <c r="AQ808" s="16">
        <f t="shared" si="686"/>
        <v>0</v>
      </c>
      <c r="AR808" s="16">
        <f t="shared" si="687"/>
        <v>0</v>
      </c>
      <c r="AS808" s="15">
        <f t="shared" si="680"/>
        <v>0</v>
      </c>
      <c r="AT808" s="24">
        <f t="shared" si="681"/>
        <v>0</v>
      </c>
      <c r="AU808" s="15">
        <f t="shared" si="688"/>
        <v>0</v>
      </c>
      <c r="AV808" s="22">
        <f>return!Q792</f>
        <v>-6.5839861357316343E-3</v>
      </c>
      <c r="AW808" s="7">
        <f t="shared" si="682"/>
        <v>1.9188895721287476</v>
      </c>
      <c r="AX808" s="7"/>
      <c r="AY808">
        <f t="shared" si="670"/>
        <v>0</v>
      </c>
      <c r="AZ808">
        <f t="shared" si="683"/>
        <v>0</v>
      </c>
      <c r="BA808">
        <f t="shared" si="671"/>
        <v>0</v>
      </c>
      <c r="BB808">
        <f t="shared" si="689"/>
        <v>0</v>
      </c>
      <c r="BD808">
        <f t="shared" si="672"/>
        <v>65</v>
      </c>
      <c r="BE808">
        <f t="shared" si="673"/>
        <v>5</v>
      </c>
      <c r="BF808">
        <f t="shared" si="690"/>
        <v>2.1951651923085569E-3</v>
      </c>
      <c r="BG808">
        <f>VLOOKUP(MIN(120,BH808),mortality!$B$4:$H$106,saving_model!BE808+2,FALSE)</f>
        <v>2.602626048888074E-2</v>
      </c>
      <c r="BH808">
        <f t="shared" si="684"/>
        <v>85</v>
      </c>
      <c r="BI808" s="8">
        <f t="shared" si="674"/>
        <v>1.6821425527395739E-3</v>
      </c>
      <c r="BJ808" s="6">
        <f>VLOOKUP(saving_model!BD808,lapse!$B$4:$C$134,2,FALSE)</f>
        <v>0.02</v>
      </c>
      <c r="BL808">
        <f>discount_curve!K793</f>
        <v>0.35060861342936805</v>
      </c>
    </row>
    <row r="809" spans="1:64" x14ac:dyDescent="0.55000000000000004">
      <c r="A809">
        <f t="shared" si="691"/>
        <v>787</v>
      </c>
      <c r="B809" s="16">
        <f t="shared" ca="1" si="641"/>
        <v>0</v>
      </c>
      <c r="C809" s="16">
        <f t="shared" si="642"/>
        <v>0</v>
      </c>
      <c r="D809">
        <f t="shared" si="643"/>
        <v>0</v>
      </c>
      <c r="E809">
        <f t="shared" ca="1" si="644"/>
        <v>0</v>
      </c>
      <c r="F809" s="19">
        <f t="shared" si="645"/>
        <v>0</v>
      </c>
      <c r="G809">
        <f t="shared" si="675"/>
        <v>0</v>
      </c>
      <c r="H809">
        <f t="shared" si="676"/>
        <v>0</v>
      </c>
      <c r="I809" s="16">
        <f t="shared" si="646"/>
        <v>0</v>
      </c>
      <c r="J809" s="19">
        <f t="shared" si="647"/>
        <v>0</v>
      </c>
      <c r="K809" s="19"/>
      <c r="L809" s="16">
        <f t="shared" si="677"/>
        <v>0</v>
      </c>
      <c r="M809" s="16">
        <f t="shared" ca="1" si="648"/>
        <v>0</v>
      </c>
      <c r="N809" s="16">
        <f t="shared" si="649"/>
        <v>0</v>
      </c>
      <c r="O809" s="16">
        <f t="shared" si="650"/>
        <v>0</v>
      </c>
      <c r="P809" s="16">
        <f t="shared" si="651"/>
        <v>0</v>
      </c>
      <c r="Q809" s="16">
        <f t="shared" ca="1" si="652"/>
        <v>0</v>
      </c>
      <c r="R809">
        <f t="shared" si="653"/>
        <v>0</v>
      </c>
      <c r="S809" s="16">
        <f t="shared" si="654"/>
        <v>0</v>
      </c>
      <c r="T809" s="21">
        <f t="shared" si="655"/>
        <v>0</v>
      </c>
      <c r="U809" s="16">
        <f t="shared" ca="1" si="656"/>
        <v>0</v>
      </c>
      <c r="V809" s="21">
        <f t="shared" ca="1" si="657"/>
        <v>0</v>
      </c>
      <c r="W809" s="16"/>
      <c r="X809" s="16">
        <f t="shared" si="658"/>
        <v>0</v>
      </c>
      <c r="Y809" s="16">
        <f t="shared" si="659"/>
        <v>0</v>
      </c>
      <c r="Z809" s="19">
        <f t="shared" si="660"/>
        <v>0</v>
      </c>
      <c r="AA809" s="15">
        <f t="shared" si="661"/>
        <v>0</v>
      </c>
      <c r="AB809" s="15">
        <f t="shared" si="662"/>
        <v>0</v>
      </c>
      <c r="AC809" s="15">
        <f t="shared" si="663"/>
        <v>0</v>
      </c>
      <c r="AD809" s="15">
        <f t="shared" si="664"/>
        <v>0</v>
      </c>
      <c r="AE809" s="15">
        <f t="shared" si="665"/>
        <v>0</v>
      </c>
      <c r="AF809" s="19">
        <f t="shared" si="666"/>
        <v>0</v>
      </c>
      <c r="AG809" s="20">
        <f t="shared" si="667"/>
        <v>0</v>
      </c>
      <c r="AH809" s="20"/>
      <c r="AI809" s="16">
        <f t="shared" si="678"/>
        <v>0</v>
      </c>
      <c r="AJ809" s="16">
        <f t="shared" si="693"/>
        <v>0</v>
      </c>
      <c r="AK809" s="16">
        <f t="shared" si="685"/>
        <v>0</v>
      </c>
      <c r="AL809" s="16">
        <f t="shared" ca="1" si="668"/>
        <v>0</v>
      </c>
      <c r="AM809" s="17">
        <f ca="1">IF($F$13,OFFSET(product_specs!$I$5,MIN(10,saving_model!BD809),saving_model!$F$15),0)</f>
        <v>0</v>
      </c>
      <c r="AN809" s="16">
        <f t="shared" si="669"/>
        <v>0</v>
      </c>
      <c r="AO809" s="16">
        <f t="shared" si="692"/>
        <v>0</v>
      </c>
      <c r="AP809" s="16">
        <f t="shared" si="679"/>
        <v>0</v>
      </c>
      <c r="AQ809" s="16">
        <f t="shared" si="686"/>
        <v>0</v>
      </c>
      <c r="AR809" s="16">
        <f t="shared" si="687"/>
        <v>0</v>
      </c>
      <c r="AS809" s="15">
        <f t="shared" si="680"/>
        <v>0</v>
      </c>
      <c r="AT809" s="24">
        <f t="shared" si="681"/>
        <v>0</v>
      </c>
      <c r="AU809" s="15">
        <f t="shared" si="688"/>
        <v>0</v>
      </c>
      <c r="AV809" s="22">
        <f>return!Q793</f>
        <v>2.7828186959899526E-5</v>
      </c>
      <c r="AW809" s="7">
        <f t="shared" si="682"/>
        <v>1.9204813641660496</v>
      </c>
      <c r="AX809" s="7"/>
      <c r="AY809">
        <f t="shared" si="670"/>
        <v>0</v>
      </c>
      <c r="AZ809">
        <f t="shared" si="683"/>
        <v>0</v>
      </c>
      <c r="BA809">
        <f t="shared" si="671"/>
        <v>0</v>
      </c>
      <c r="BB809">
        <f t="shared" si="689"/>
        <v>0</v>
      </c>
      <c r="BD809">
        <f t="shared" si="672"/>
        <v>65</v>
      </c>
      <c r="BE809">
        <f t="shared" si="673"/>
        <v>5</v>
      </c>
      <c r="BF809">
        <f t="shared" si="690"/>
        <v>2.1951651923085569E-3</v>
      </c>
      <c r="BG809">
        <f>VLOOKUP(MIN(120,BH809),mortality!$B$4:$H$106,saving_model!BE809+2,FALSE)</f>
        <v>2.602626048888074E-2</v>
      </c>
      <c r="BH809">
        <f t="shared" si="684"/>
        <v>85</v>
      </c>
      <c r="BI809" s="8">
        <f t="shared" si="674"/>
        <v>1.6821425527395739E-3</v>
      </c>
      <c r="BJ809" s="6">
        <f>VLOOKUP(saving_model!BD809,lapse!$B$4:$C$134,2,FALSE)</f>
        <v>0.02</v>
      </c>
      <c r="BL809">
        <f>discount_curve!K794</f>
        <v>0.3501414090428141</v>
      </c>
    </row>
    <row r="810" spans="1:64" x14ac:dyDescent="0.55000000000000004">
      <c r="A810">
        <f t="shared" si="691"/>
        <v>788</v>
      </c>
      <c r="B810" s="16">
        <f t="shared" ca="1" si="641"/>
        <v>0</v>
      </c>
      <c r="C810" s="16">
        <f t="shared" si="642"/>
        <v>0</v>
      </c>
      <c r="D810">
        <f t="shared" si="643"/>
        <v>0</v>
      </c>
      <c r="E810">
        <f t="shared" ca="1" si="644"/>
        <v>0</v>
      </c>
      <c r="F810" s="19">
        <f t="shared" si="645"/>
        <v>0</v>
      </c>
      <c r="G810">
        <f t="shared" si="675"/>
        <v>0</v>
      </c>
      <c r="H810">
        <f t="shared" si="676"/>
        <v>0</v>
      </c>
      <c r="I810" s="16">
        <f t="shared" si="646"/>
        <v>0</v>
      </c>
      <c r="J810" s="19">
        <f t="shared" si="647"/>
        <v>0</v>
      </c>
      <c r="K810" s="19"/>
      <c r="L810" s="16">
        <f t="shared" si="677"/>
        <v>0</v>
      </c>
      <c r="M810" s="16">
        <f t="shared" ca="1" si="648"/>
        <v>0</v>
      </c>
      <c r="N810" s="16">
        <f t="shared" si="649"/>
        <v>0</v>
      </c>
      <c r="O810" s="16">
        <f t="shared" si="650"/>
        <v>0</v>
      </c>
      <c r="P810" s="16">
        <f t="shared" si="651"/>
        <v>0</v>
      </c>
      <c r="Q810" s="16">
        <f t="shared" ca="1" si="652"/>
        <v>0</v>
      </c>
      <c r="R810">
        <f t="shared" si="653"/>
        <v>0</v>
      </c>
      <c r="S810" s="16">
        <f t="shared" si="654"/>
        <v>0</v>
      </c>
      <c r="T810" s="21">
        <f t="shared" si="655"/>
        <v>0</v>
      </c>
      <c r="U810" s="16">
        <f t="shared" ca="1" si="656"/>
        <v>0</v>
      </c>
      <c r="V810" s="21">
        <f t="shared" ca="1" si="657"/>
        <v>0</v>
      </c>
      <c r="W810" s="16"/>
      <c r="X810" s="16">
        <f t="shared" si="658"/>
        <v>0</v>
      </c>
      <c r="Y810" s="16">
        <f t="shared" si="659"/>
        <v>0</v>
      </c>
      <c r="Z810" s="19">
        <f t="shared" si="660"/>
        <v>0</v>
      </c>
      <c r="AA810" s="15">
        <f t="shared" si="661"/>
        <v>0</v>
      </c>
      <c r="AB810" s="15">
        <f t="shared" si="662"/>
        <v>0</v>
      </c>
      <c r="AC810" s="15">
        <f t="shared" si="663"/>
        <v>0</v>
      </c>
      <c r="AD810" s="15">
        <f t="shared" si="664"/>
        <v>0</v>
      </c>
      <c r="AE810" s="15">
        <f t="shared" si="665"/>
        <v>0</v>
      </c>
      <c r="AF810" s="19">
        <f t="shared" si="666"/>
        <v>0</v>
      </c>
      <c r="AG810" s="20">
        <f t="shared" si="667"/>
        <v>0</v>
      </c>
      <c r="AH810" s="20"/>
      <c r="AI810" s="16">
        <f t="shared" si="678"/>
        <v>0</v>
      </c>
      <c r="AJ810" s="16">
        <f t="shared" si="693"/>
        <v>0</v>
      </c>
      <c r="AK810" s="16">
        <f t="shared" si="685"/>
        <v>0</v>
      </c>
      <c r="AL810" s="16">
        <f t="shared" ca="1" si="668"/>
        <v>0</v>
      </c>
      <c r="AM810" s="17">
        <f ca="1">IF($F$13,OFFSET(product_specs!$I$5,MIN(10,saving_model!BD810),saving_model!$F$15),0)</f>
        <v>0</v>
      </c>
      <c r="AN810" s="16">
        <f t="shared" si="669"/>
        <v>0</v>
      </c>
      <c r="AO810" s="16">
        <f t="shared" si="692"/>
        <v>0</v>
      </c>
      <c r="AP810" s="16">
        <f t="shared" si="679"/>
        <v>0</v>
      </c>
      <c r="AQ810" s="16">
        <f t="shared" si="686"/>
        <v>0</v>
      </c>
      <c r="AR810" s="16">
        <f t="shared" si="687"/>
        <v>0</v>
      </c>
      <c r="AS810" s="15">
        <f t="shared" si="680"/>
        <v>0</v>
      </c>
      <c r="AT810" s="24">
        <f t="shared" si="681"/>
        <v>0</v>
      </c>
      <c r="AU810" s="15">
        <f t="shared" si="688"/>
        <v>0</v>
      </c>
      <c r="AV810" s="22">
        <f>return!Q794</f>
        <v>-1.5817506657149427E-2</v>
      </c>
      <c r="AW810" s="7">
        <f t="shared" si="682"/>
        <v>1.9220744766555169</v>
      </c>
      <c r="AX810" s="7"/>
      <c r="AY810">
        <f t="shared" si="670"/>
        <v>0</v>
      </c>
      <c r="AZ810">
        <f t="shared" si="683"/>
        <v>0</v>
      </c>
      <c r="BA810">
        <f t="shared" si="671"/>
        <v>0</v>
      </c>
      <c r="BB810">
        <f t="shared" si="689"/>
        <v>0</v>
      </c>
      <c r="BD810">
        <f t="shared" si="672"/>
        <v>65</v>
      </c>
      <c r="BE810">
        <f t="shared" si="673"/>
        <v>5</v>
      </c>
      <c r="BF810">
        <f t="shared" si="690"/>
        <v>2.1951651923085569E-3</v>
      </c>
      <c r="BG810">
        <f>VLOOKUP(MIN(120,BH810),mortality!$B$4:$H$106,saving_model!BE810+2,FALSE)</f>
        <v>2.602626048888074E-2</v>
      </c>
      <c r="BH810">
        <f t="shared" si="684"/>
        <v>85</v>
      </c>
      <c r="BI810" s="8">
        <f t="shared" si="674"/>
        <v>1.6821425527395739E-3</v>
      </c>
      <c r="BJ810" s="6">
        <f>VLOOKUP(saving_model!BD810,lapse!$B$4:$C$134,2,FALSE)</f>
        <v>0.02</v>
      </c>
      <c r="BL810">
        <f>discount_curve!K795</f>
        <v>0.34967482723063614</v>
      </c>
    </row>
    <row r="811" spans="1:64" x14ac:dyDescent="0.55000000000000004">
      <c r="A811">
        <f t="shared" si="691"/>
        <v>789</v>
      </c>
      <c r="B811" s="16">
        <f t="shared" ca="1" si="641"/>
        <v>0</v>
      </c>
      <c r="C811" s="16">
        <f t="shared" si="642"/>
        <v>0</v>
      </c>
      <c r="D811">
        <f t="shared" si="643"/>
        <v>0</v>
      </c>
      <c r="E811">
        <f t="shared" ca="1" si="644"/>
        <v>0</v>
      </c>
      <c r="F811" s="19">
        <f t="shared" si="645"/>
        <v>0</v>
      </c>
      <c r="G811">
        <f t="shared" si="675"/>
        <v>0</v>
      </c>
      <c r="H811">
        <f t="shared" si="676"/>
        <v>0</v>
      </c>
      <c r="I811" s="16">
        <f t="shared" si="646"/>
        <v>0</v>
      </c>
      <c r="J811" s="19">
        <f t="shared" si="647"/>
        <v>0</v>
      </c>
      <c r="K811" s="19"/>
      <c r="L811" s="16">
        <f t="shared" si="677"/>
        <v>0</v>
      </c>
      <c r="M811" s="16">
        <f t="shared" ca="1" si="648"/>
        <v>0</v>
      </c>
      <c r="N811" s="16">
        <f t="shared" si="649"/>
        <v>0</v>
      </c>
      <c r="O811" s="16">
        <f t="shared" si="650"/>
        <v>0</v>
      </c>
      <c r="P811" s="16">
        <f t="shared" si="651"/>
        <v>0</v>
      </c>
      <c r="Q811" s="16">
        <f t="shared" ca="1" si="652"/>
        <v>0</v>
      </c>
      <c r="R811">
        <f t="shared" si="653"/>
        <v>0</v>
      </c>
      <c r="S811" s="16">
        <f t="shared" si="654"/>
        <v>0</v>
      </c>
      <c r="T811" s="21">
        <f t="shared" si="655"/>
        <v>0</v>
      </c>
      <c r="U811" s="16">
        <f t="shared" ca="1" si="656"/>
        <v>0</v>
      </c>
      <c r="V811" s="21">
        <f t="shared" ca="1" si="657"/>
        <v>0</v>
      </c>
      <c r="W811" s="16"/>
      <c r="X811" s="16">
        <f t="shared" si="658"/>
        <v>0</v>
      </c>
      <c r="Y811" s="16">
        <f t="shared" si="659"/>
        <v>0</v>
      </c>
      <c r="Z811" s="19">
        <f t="shared" si="660"/>
        <v>0</v>
      </c>
      <c r="AA811" s="15">
        <f t="shared" si="661"/>
        <v>0</v>
      </c>
      <c r="AB811" s="15">
        <f t="shared" si="662"/>
        <v>0</v>
      </c>
      <c r="AC811" s="15">
        <f t="shared" si="663"/>
        <v>0</v>
      </c>
      <c r="AD811" s="15">
        <f t="shared" si="664"/>
        <v>0</v>
      </c>
      <c r="AE811" s="15">
        <f t="shared" si="665"/>
        <v>0</v>
      </c>
      <c r="AF811" s="19">
        <f t="shared" si="666"/>
        <v>0</v>
      </c>
      <c r="AG811" s="20">
        <f t="shared" si="667"/>
        <v>0</v>
      </c>
      <c r="AH811" s="20"/>
      <c r="AI811" s="16">
        <f t="shared" si="678"/>
        <v>0</v>
      </c>
      <c r="AJ811" s="16">
        <f t="shared" si="693"/>
        <v>0</v>
      </c>
      <c r="AK811" s="16">
        <f t="shared" si="685"/>
        <v>0</v>
      </c>
      <c r="AL811" s="16">
        <f t="shared" ca="1" si="668"/>
        <v>0</v>
      </c>
      <c r="AM811" s="17">
        <f ca="1">IF($F$13,OFFSET(product_specs!$I$5,MIN(10,saving_model!BD811),saving_model!$F$15),0)</f>
        <v>0</v>
      </c>
      <c r="AN811" s="16">
        <f t="shared" si="669"/>
        <v>0</v>
      </c>
      <c r="AO811" s="16">
        <f t="shared" si="692"/>
        <v>0</v>
      </c>
      <c r="AP811" s="16">
        <f t="shared" si="679"/>
        <v>0</v>
      </c>
      <c r="AQ811" s="16">
        <f t="shared" si="686"/>
        <v>0</v>
      </c>
      <c r="AR811" s="16">
        <f t="shared" si="687"/>
        <v>0</v>
      </c>
      <c r="AS811" s="15">
        <f t="shared" si="680"/>
        <v>0</v>
      </c>
      <c r="AT811" s="24">
        <f t="shared" si="681"/>
        <v>0</v>
      </c>
      <c r="AU811" s="15">
        <f t="shared" si="688"/>
        <v>0</v>
      </c>
      <c r="AV811" s="22">
        <f>return!Q795</f>
        <v>4.593098999403411E-3</v>
      </c>
      <c r="AW811" s="7">
        <f t="shared" si="682"/>
        <v>1.9236689106925147</v>
      </c>
      <c r="AX811" s="7"/>
      <c r="AY811">
        <f t="shared" si="670"/>
        <v>0</v>
      </c>
      <c r="AZ811">
        <f t="shared" si="683"/>
        <v>0</v>
      </c>
      <c r="BA811">
        <f t="shared" si="671"/>
        <v>0</v>
      </c>
      <c r="BB811">
        <f t="shared" si="689"/>
        <v>0</v>
      </c>
      <c r="BD811">
        <f t="shared" si="672"/>
        <v>65</v>
      </c>
      <c r="BE811">
        <f t="shared" si="673"/>
        <v>5</v>
      </c>
      <c r="BF811">
        <f t="shared" si="690"/>
        <v>2.1951651923085569E-3</v>
      </c>
      <c r="BG811">
        <f>VLOOKUP(MIN(120,BH811),mortality!$B$4:$H$106,saving_model!BE811+2,FALSE)</f>
        <v>2.602626048888074E-2</v>
      </c>
      <c r="BH811">
        <f t="shared" si="684"/>
        <v>85</v>
      </c>
      <c r="BI811" s="8">
        <f t="shared" si="674"/>
        <v>1.6821425527395739E-3</v>
      </c>
      <c r="BJ811" s="6">
        <f>VLOOKUP(saving_model!BD811,lapse!$B$4:$C$134,2,FALSE)</f>
        <v>0.02</v>
      </c>
      <c r="BL811">
        <f>discount_curve!K796</f>
        <v>0.34920886716322158</v>
      </c>
    </row>
    <row r="812" spans="1:64" x14ac:dyDescent="0.55000000000000004">
      <c r="A812">
        <f t="shared" si="691"/>
        <v>790</v>
      </c>
      <c r="B812" s="16">
        <f t="shared" ca="1" si="641"/>
        <v>0</v>
      </c>
      <c r="C812" s="16">
        <f t="shared" si="642"/>
        <v>0</v>
      </c>
      <c r="D812">
        <f t="shared" si="643"/>
        <v>0</v>
      </c>
      <c r="E812">
        <f t="shared" ca="1" si="644"/>
        <v>0</v>
      </c>
      <c r="F812" s="19">
        <f t="shared" si="645"/>
        <v>0</v>
      </c>
      <c r="G812">
        <f t="shared" si="675"/>
        <v>0</v>
      </c>
      <c r="H812">
        <f t="shared" si="676"/>
        <v>0</v>
      </c>
      <c r="I812" s="16">
        <f t="shared" si="646"/>
        <v>0</v>
      </c>
      <c r="J812" s="19">
        <f t="shared" si="647"/>
        <v>0</v>
      </c>
      <c r="K812" s="19"/>
      <c r="L812" s="16">
        <f t="shared" si="677"/>
        <v>0</v>
      </c>
      <c r="M812" s="16">
        <f t="shared" ca="1" si="648"/>
        <v>0</v>
      </c>
      <c r="N812" s="16">
        <f t="shared" si="649"/>
        <v>0</v>
      </c>
      <c r="O812" s="16">
        <f t="shared" si="650"/>
        <v>0</v>
      </c>
      <c r="P812" s="16">
        <f t="shared" si="651"/>
        <v>0</v>
      </c>
      <c r="Q812" s="16">
        <f t="shared" ca="1" si="652"/>
        <v>0</v>
      </c>
      <c r="R812">
        <f t="shared" si="653"/>
        <v>0</v>
      </c>
      <c r="S812" s="16">
        <f t="shared" si="654"/>
        <v>0</v>
      </c>
      <c r="T812" s="21">
        <f t="shared" si="655"/>
        <v>0</v>
      </c>
      <c r="U812" s="16">
        <f t="shared" ca="1" si="656"/>
        <v>0</v>
      </c>
      <c r="V812" s="21">
        <f t="shared" ca="1" si="657"/>
        <v>0</v>
      </c>
      <c r="W812" s="16"/>
      <c r="X812" s="16">
        <f t="shared" si="658"/>
        <v>0</v>
      </c>
      <c r="Y812" s="16">
        <f t="shared" si="659"/>
        <v>0</v>
      </c>
      <c r="Z812" s="19">
        <f t="shared" si="660"/>
        <v>0</v>
      </c>
      <c r="AA812" s="15">
        <f t="shared" si="661"/>
        <v>0</v>
      </c>
      <c r="AB812" s="15">
        <f t="shared" si="662"/>
        <v>0</v>
      </c>
      <c r="AC812" s="15">
        <f t="shared" si="663"/>
        <v>0</v>
      </c>
      <c r="AD812" s="15">
        <f t="shared" si="664"/>
        <v>0</v>
      </c>
      <c r="AE812" s="15">
        <f t="shared" si="665"/>
        <v>0</v>
      </c>
      <c r="AF812" s="19">
        <f t="shared" si="666"/>
        <v>0</v>
      </c>
      <c r="AG812" s="20">
        <f t="shared" si="667"/>
        <v>0</v>
      </c>
      <c r="AH812" s="20"/>
      <c r="AI812" s="16">
        <f t="shared" si="678"/>
        <v>0</v>
      </c>
      <c r="AJ812" s="16">
        <f t="shared" si="693"/>
        <v>0</v>
      </c>
      <c r="AK812" s="16">
        <f t="shared" si="685"/>
        <v>0</v>
      </c>
      <c r="AL812" s="16">
        <f t="shared" ca="1" si="668"/>
        <v>0</v>
      </c>
      <c r="AM812" s="17">
        <f ca="1">IF($F$13,OFFSET(product_specs!$I$5,MIN(10,saving_model!BD812),saving_model!$F$15),0)</f>
        <v>0</v>
      </c>
      <c r="AN812" s="16">
        <f t="shared" si="669"/>
        <v>0</v>
      </c>
      <c r="AO812" s="16">
        <f t="shared" si="692"/>
        <v>0</v>
      </c>
      <c r="AP812" s="16">
        <f t="shared" si="679"/>
        <v>0</v>
      </c>
      <c r="AQ812" s="16">
        <f t="shared" si="686"/>
        <v>0</v>
      </c>
      <c r="AR812" s="16">
        <f t="shared" si="687"/>
        <v>0</v>
      </c>
      <c r="AS812" s="15">
        <f t="shared" si="680"/>
        <v>0</v>
      </c>
      <c r="AT812" s="24">
        <f t="shared" si="681"/>
        <v>0</v>
      </c>
      <c r="AU812" s="15">
        <f t="shared" si="688"/>
        <v>0</v>
      </c>
      <c r="AV812" s="22">
        <f>return!Q796</f>
        <v>-3.9686770528257753E-3</v>
      </c>
      <c r="AW812" s="7">
        <f t="shared" si="682"/>
        <v>1.9252646673733169</v>
      </c>
      <c r="AX812" s="7"/>
      <c r="AY812">
        <f t="shared" si="670"/>
        <v>0</v>
      </c>
      <c r="AZ812">
        <f t="shared" si="683"/>
        <v>0</v>
      </c>
      <c r="BA812">
        <f t="shared" si="671"/>
        <v>0</v>
      </c>
      <c r="BB812">
        <f t="shared" si="689"/>
        <v>0</v>
      </c>
      <c r="BD812">
        <f t="shared" si="672"/>
        <v>65</v>
      </c>
      <c r="BE812">
        <f t="shared" si="673"/>
        <v>5</v>
      </c>
      <c r="BF812">
        <f t="shared" si="690"/>
        <v>2.1951651923085569E-3</v>
      </c>
      <c r="BG812">
        <f>VLOOKUP(MIN(120,BH812),mortality!$B$4:$H$106,saving_model!BE812+2,FALSE)</f>
        <v>2.602626048888074E-2</v>
      </c>
      <c r="BH812">
        <f t="shared" si="684"/>
        <v>85</v>
      </c>
      <c r="BI812" s="8">
        <f t="shared" si="674"/>
        <v>1.6821425527395739E-3</v>
      </c>
      <c r="BJ812" s="6">
        <f>VLOOKUP(saving_model!BD812,lapse!$B$4:$C$134,2,FALSE)</f>
        <v>0.02</v>
      </c>
      <c r="BL812">
        <f>discount_curve!K797</f>
        <v>0.34874352801206265</v>
      </c>
    </row>
    <row r="813" spans="1:64" x14ac:dyDescent="0.55000000000000004">
      <c r="A813">
        <f t="shared" si="691"/>
        <v>791</v>
      </c>
      <c r="B813" s="16">
        <f t="shared" ca="1" si="641"/>
        <v>0</v>
      </c>
      <c r="C813" s="16">
        <f t="shared" si="642"/>
        <v>0</v>
      </c>
      <c r="D813">
        <f t="shared" si="643"/>
        <v>0</v>
      </c>
      <c r="E813">
        <f t="shared" ca="1" si="644"/>
        <v>0</v>
      </c>
      <c r="F813" s="19">
        <f t="shared" si="645"/>
        <v>0</v>
      </c>
      <c r="G813">
        <f t="shared" si="675"/>
        <v>0</v>
      </c>
      <c r="H813">
        <f t="shared" si="676"/>
        <v>0</v>
      </c>
      <c r="I813" s="16">
        <f t="shared" si="646"/>
        <v>0</v>
      </c>
      <c r="J813" s="19">
        <f t="shared" si="647"/>
        <v>0</v>
      </c>
      <c r="K813" s="19"/>
      <c r="L813" s="16">
        <f t="shared" si="677"/>
        <v>0</v>
      </c>
      <c r="M813" s="16">
        <f t="shared" ca="1" si="648"/>
        <v>0</v>
      </c>
      <c r="N813" s="16">
        <f t="shared" si="649"/>
        <v>0</v>
      </c>
      <c r="O813" s="16">
        <f t="shared" si="650"/>
        <v>0</v>
      </c>
      <c r="P813" s="16">
        <f t="shared" si="651"/>
        <v>0</v>
      </c>
      <c r="Q813" s="16">
        <f t="shared" ca="1" si="652"/>
        <v>0</v>
      </c>
      <c r="R813">
        <f t="shared" si="653"/>
        <v>0</v>
      </c>
      <c r="S813" s="16">
        <f t="shared" si="654"/>
        <v>0</v>
      </c>
      <c r="T813" s="21">
        <f t="shared" si="655"/>
        <v>0</v>
      </c>
      <c r="U813" s="16">
        <f t="shared" ca="1" si="656"/>
        <v>0</v>
      </c>
      <c r="V813" s="21">
        <f t="shared" ca="1" si="657"/>
        <v>0</v>
      </c>
      <c r="W813" s="16"/>
      <c r="X813" s="16">
        <f t="shared" si="658"/>
        <v>0</v>
      </c>
      <c r="Y813" s="16">
        <f t="shared" si="659"/>
        <v>0</v>
      </c>
      <c r="Z813" s="19">
        <f t="shared" si="660"/>
        <v>0</v>
      </c>
      <c r="AA813" s="15">
        <f t="shared" si="661"/>
        <v>0</v>
      </c>
      <c r="AB813" s="15">
        <f t="shared" si="662"/>
        <v>0</v>
      </c>
      <c r="AC813" s="15">
        <f t="shared" si="663"/>
        <v>0</v>
      </c>
      <c r="AD813" s="15">
        <f t="shared" si="664"/>
        <v>0</v>
      </c>
      <c r="AE813" s="15">
        <f t="shared" si="665"/>
        <v>0</v>
      </c>
      <c r="AF813" s="19">
        <f t="shared" si="666"/>
        <v>0</v>
      </c>
      <c r="AG813" s="20">
        <f t="shared" si="667"/>
        <v>0</v>
      </c>
      <c r="AH813" s="20"/>
      <c r="AI813" s="16">
        <f t="shared" si="678"/>
        <v>0</v>
      </c>
      <c r="AJ813" s="16">
        <f t="shared" si="693"/>
        <v>0</v>
      </c>
      <c r="AK813" s="16">
        <f t="shared" si="685"/>
        <v>0</v>
      </c>
      <c r="AL813" s="16">
        <f t="shared" ca="1" si="668"/>
        <v>0</v>
      </c>
      <c r="AM813" s="17">
        <f ca="1">IF($F$13,OFFSET(product_specs!$I$5,MIN(10,saving_model!BD813),saving_model!$F$15),0)</f>
        <v>0</v>
      </c>
      <c r="AN813" s="16">
        <f t="shared" si="669"/>
        <v>0</v>
      </c>
      <c r="AO813" s="16">
        <f t="shared" si="692"/>
        <v>0</v>
      </c>
      <c r="AP813" s="16">
        <f t="shared" si="679"/>
        <v>0</v>
      </c>
      <c r="AQ813" s="16">
        <f t="shared" si="686"/>
        <v>0</v>
      </c>
      <c r="AR813" s="16">
        <f t="shared" si="687"/>
        <v>0</v>
      </c>
      <c r="AS813" s="15">
        <f t="shared" si="680"/>
        <v>0</v>
      </c>
      <c r="AT813" s="24">
        <f t="shared" si="681"/>
        <v>0</v>
      </c>
      <c r="AU813" s="15">
        <f t="shared" si="688"/>
        <v>0</v>
      </c>
      <c r="AV813" s="22">
        <f>return!Q797</f>
        <v>-4.4188257360975314E-3</v>
      </c>
      <c r="AW813" s="7">
        <f t="shared" si="682"/>
        <v>1.9268617477951071</v>
      </c>
      <c r="AX813" s="7"/>
      <c r="AY813">
        <f t="shared" si="670"/>
        <v>0</v>
      </c>
      <c r="AZ813">
        <f t="shared" si="683"/>
        <v>0</v>
      </c>
      <c r="BA813">
        <f t="shared" si="671"/>
        <v>0</v>
      </c>
      <c r="BB813">
        <f t="shared" si="689"/>
        <v>0</v>
      </c>
      <c r="BD813">
        <f t="shared" si="672"/>
        <v>65</v>
      </c>
      <c r="BE813">
        <f t="shared" si="673"/>
        <v>5</v>
      </c>
      <c r="BF813">
        <f t="shared" si="690"/>
        <v>2.1951651923085569E-3</v>
      </c>
      <c r="BG813">
        <f>VLOOKUP(MIN(120,BH813),mortality!$B$4:$H$106,saving_model!BE813+2,FALSE)</f>
        <v>2.602626048888074E-2</v>
      </c>
      <c r="BH813">
        <f t="shared" si="684"/>
        <v>85</v>
      </c>
      <c r="BI813" s="8">
        <f t="shared" si="674"/>
        <v>1.6821425527395739E-3</v>
      </c>
      <c r="BJ813" s="6">
        <f>VLOOKUP(saving_model!BD813,lapse!$B$4:$C$134,2,FALSE)</f>
        <v>0.02</v>
      </c>
      <c r="BL813">
        <f>discount_curve!K798</f>
        <v>0.34827880894975582</v>
      </c>
    </row>
    <row r="814" spans="1:64" x14ac:dyDescent="0.55000000000000004">
      <c r="A814">
        <f t="shared" si="691"/>
        <v>792</v>
      </c>
      <c r="B814" s="16">
        <f t="shared" ca="1" si="641"/>
        <v>0</v>
      </c>
      <c r="C814" s="16">
        <f t="shared" si="642"/>
        <v>0</v>
      </c>
      <c r="D814">
        <f t="shared" si="643"/>
        <v>0</v>
      </c>
      <c r="E814">
        <f t="shared" ca="1" si="644"/>
        <v>0</v>
      </c>
      <c r="F814" s="19">
        <f t="shared" si="645"/>
        <v>0</v>
      </c>
      <c r="G814">
        <f t="shared" si="675"/>
        <v>0</v>
      </c>
      <c r="H814">
        <f t="shared" si="676"/>
        <v>0</v>
      </c>
      <c r="I814" s="16">
        <f t="shared" si="646"/>
        <v>0</v>
      </c>
      <c r="J814" s="19">
        <f t="shared" si="647"/>
        <v>0</v>
      </c>
      <c r="K814" s="19"/>
      <c r="L814" s="16">
        <f t="shared" si="677"/>
        <v>0</v>
      </c>
      <c r="M814" s="16">
        <f t="shared" ca="1" si="648"/>
        <v>0</v>
      </c>
      <c r="N814" s="16">
        <f t="shared" si="649"/>
        <v>0</v>
      </c>
      <c r="O814" s="16">
        <f t="shared" si="650"/>
        <v>0</v>
      </c>
      <c r="P814" s="16">
        <f t="shared" si="651"/>
        <v>0</v>
      </c>
      <c r="Q814" s="16">
        <f t="shared" ca="1" si="652"/>
        <v>0</v>
      </c>
      <c r="R814">
        <f t="shared" si="653"/>
        <v>0</v>
      </c>
      <c r="S814" s="16">
        <f t="shared" si="654"/>
        <v>0</v>
      </c>
      <c r="T814" s="21">
        <f t="shared" si="655"/>
        <v>0</v>
      </c>
      <c r="U814" s="16">
        <f t="shared" ca="1" si="656"/>
        <v>0</v>
      </c>
      <c r="V814" s="21">
        <f t="shared" ca="1" si="657"/>
        <v>0</v>
      </c>
      <c r="W814" s="16"/>
      <c r="X814" s="16">
        <f t="shared" si="658"/>
        <v>0</v>
      </c>
      <c r="Y814" s="16">
        <f t="shared" si="659"/>
        <v>0</v>
      </c>
      <c r="Z814" s="19">
        <f t="shared" si="660"/>
        <v>0</v>
      </c>
      <c r="AA814" s="15">
        <f t="shared" si="661"/>
        <v>0</v>
      </c>
      <c r="AB814" s="15">
        <f t="shared" si="662"/>
        <v>0</v>
      </c>
      <c r="AC814" s="15">
        <f t="shared" si="663"/>
        <v>0</v>
      </c>
      <c r="AD814" s="15">
        <f t="shared" si="664"/>
        <v>0</v>
      </c>
      <c r="AE814" s="15">
        <f t="shared" si="665"/>
        <v>0</v>
      </c>
      <c r="AF814" s="19">
        <f t="shared" si="666"/>
        <v>0</v>
      </c>
      <c r="AG814" s="20">
        <f t="shared" si="667"/>
        <v>0</v>
      </c>
      <c r="AH814" s="20"/>
      <c r="AI814" s="16">
        <f t="shared" si="678"/>
        <v>0</v>
      </c>
      <c r="AJ814" s="16">
        <f t="shared" si="693"/>
        <v>0</v>
      </c>
      <c r="AK814" s="16">
        <f t="shared" si="685"/>
        <v>0</v>
      </c>
      <c r="AL814" s="16">
        <f t="shared" ca="1" si="668"/>
        <v>0</v>
      </c>
      <c r="AM814" s="17">
        <f ca="1">IF($F$13,OFFSET(product_specs!$I$5,MIN(10,saving_model!BD814),saving_model!$F$15),0)</f>
        <v>0</v>
      </c>
      <c r="AN814" s="16">
        <f t="shared" si="669"/>
        <v>0</v>
      </c>
      <c r="AO814" s="16">
        <f t="shared" si="692"/>
        <v>0</v>
      </c>
      <c r="AP814" s="16">
        <f t="shared" si="679"/>
        <v>0</v>
      </c>
      <c r="AQ814" s="16">
        <f t="shared" si="686"/>
        <v>0</v>
      </c>
      <c r="AR814" s="16">
        <f t="shared" si="687"/>
        <v>0</v>
      </c>
      <c r="AS814" s="15">
        <f t="shared" si="680"/>
        <v>0</v>
      </c>
      <c r="AT814" s="24">
        <f t="shared" si="681"/>
        <v>0</v>
      </c>
      <c r="AU814" s="15">
        <f t="shared" si="688"/>
        <v>0</v>
      </c>
      <c r="AV814" s="22">
        <f>return!Q798</f>
        <v>-3.5963400674154933E-4</v>
      </c>
      <c r="AW814" s="7">
        <f t="shared" si="682"/>
        <v>1.9284601530559788</v>
      </c>
      <c r="AX814" s="7"/>
      <c r="AY814">
        <f t="shared" si="670"/>
        <v>0</v>
      </c>
      <c r="AZ814">
        <f t="shared" si="683"/>
        <v>0</v>
      </c>
      <c r="BA814">
        <f t="shared" si="671"/>
        <v>0</v>
      </c>
      <c r="BB814">
        <f t="shared" si="689"/>
        <v>0</v>
      </c>
      <c r="BD814">
        <f t="shared" si="672"/>
        <v>66</v>
      </c>
      <c r="BE814">
        <f t="shared" si="673"/>
        <v>5</v>
      </c>
      <c r="BF814">
        <f t="shared" si="690"/>
        <v>2.4650591931589805E-3</v>
      </c>
      <c r="BG814">
        <f>VLOOKUP(MIN(120,BH814),mortality!$B$4:$H$106,saving_model!BE814+2,FALSE)</f>
        <v>2.9182937376085846E-2</v>
      </c>
      <c r="BH814">
        <f t="shared" si="684"/>
        <v>86</v>
      </c>
      <c r="BI814" s="8">
        <f t="shared" si="674"/>
        <v>1.6821425527395739E-3</v>
      </c>
      <c r="BJ814" s="6">
        <f>VLOOKUP(saving_model!BD814,lapse!$B$4:$C$134,2,FALSE)</f>
        <v>0.02</v>
      </c>
      <c r="BL814">
        <f>discount_curve!K799</f>
        <v>0.33999825852116172</v>
      </c>
    </row>
    <row r="815" spans="1:64" x14ac:dyDescent="0.55000000000000004">
      <c r="A815">
        <f t="shared" si="691"/>
        <v>793</v>
      </c>
      <c r="B815" s="16">
        <f t="shared" ca="1" si="641"/>
        <v>0</v>
      </c>
      <c r="C815" s="16">
        <f t="shared" si="642"/>
        <v>0</v>
      </c>
      <c r="D815">
        <f t="shared" si="643"/>
        <v>0</v>
      </c>
      <c r="E815">
        <f t="shared" ca="1" si="644"/>
        <v>0</v>
      </c>
      <c r="F815" s="19">
        <f t="shared" si="645"/>
        <v>0</v>
      </c>
      <c r="G815">
        <f t="shared" si="675"/>
        <v>0</v>
      </c>
      <c r="H815">
        <f t="shared" si="676"/>
        <v>0</v>
      </c>
      <c r="I815" s="16">
        <f t="shared" si="646"/>
        <v>0</v>
      </c>
      <c r="J815" s="19">
        <f t="shared" si="647"/>
        <v>0</v>
      </c>
      <c r="K815" s="19"/>
      <c r="L815" s="16">
        <f t="shared" si="677"/>
        <v>0</v>
      </c>
      <c r="M815" s="16">
        <f t="shared" ca="1" si="648"/>
        <v>0</v>
      </c>
      <c r="N815" s="16">
        <f t="shared" si="649"/>
        <v>0</v>
      </c>
      <c r="O815" s="16">
        <f t="shared" si="650"/>
        <v>0</v>
      </c>
      <c r="P815" s="16">
        <f t="shared" si="651"/>
        <v>0</v>
      </c>
      <c r="Q815" s="16">
        <f t="shared" ca="1" si="652"/>
        <v>0</v>
      </c>
      <c r="R815">
        <f t="shared" si="653"/>
        <v>0</v>
      </c>
      <c r="S815" s="16">
        <f t="shared" si="654"/>
        <v>0</v>
      </c>
      <c r="T815" s="21">
        <f t="shared" si="655"/>
        <v>0</v>
      </c>
      <c r="U815" s="16">
        <f t="shared" ca="1" si="656"/>
        <v>0</v>
      </c>
      <c r="V815" s="21">
        <f t="shared" ca="1" si="657"/>
        <v>0</v>
      </c>
      <c r="W815" s="16"/>
      <c r="X815" s="16">
        <f t="shared" si="658"/>
        <v>0</v>
      </c>
      <c r="Y815" s="16">
        <f t="shared" si="659"/>
        <v>0</v>
      </c>
      <c r="Z815" s="19">
        <f t="shared" si="660"/>
        <v>0</v>
      </c>
      <c r="AA815" s="15">
        <f t="shared" si="661"/>
        <v>0</v>
      </c>
      <c r="AB815" s="15">
        <f t="shared" si="662"/>
        <v>0</v>
      </c>
      <c r="AC815" s="15">
        <f t="shared" si="663"/>
        <v>0</v>
      </c>
      <c r="AD815" s="15">
        <f t="shared" si="664"/>
        <v>0</v>
      </c>
      <c r="AE815" s="15">
        <f t="shared" si="665"/>
        <v>0</v>
      </c>
      <c r="AF815" s="19">
        <f t="shared" si="666"/>
        <v>0</v>
      </c>
      <c r="AG815" s="20">
        <f t="shared" si="667"/>
        <v>0</v>
      </c>
      <c r="AH815" s="20"/>
      <c r="AI815" s="16">
        <f t="shared" si="678"/>
        <v>0</v>
      </c>
      <c r="AJ815" s="16">
        <f t="shared" si="693"/>
        <v>0</v>
      </c>
      <c r="AK815" s="16">
        <f t="shared" si="685"/>
        <v>0</v>
      </c>
      <c r="AL815" s="16">
        <f t="shared" ca="1" si="668"/>
        <v>0</v>
      </c>
      <c r="AM815" s="17">
        <f ca="1">IF($F$13,OFFSET(product_specs!$I$5,MIN(10,saving_model!BD815),saving_model!$F$15),0)</f>
        <v>0</v>
      </c>
      <c r="AN815" s="16">
        <f t="shared" si="669"/>
        <v>0</v>
      </c>
      <c r="AO815" s="16">
        <f t="shared" si="692"/>
        <v>0</v>
      </c>
      <c r="AP815" s="16">
        <f t="shared" si="679"/>
        <v>0</v>
      </c>
      <c r="AQ815" s="16">
        <f t="shared" si="686"/>
        <v>0</v>
      </c>
      <c r="AR815" s="16">
        <f t="shared" si="687"/>
        <v>0</v>
      </c>
      <c r="AS815" s="15">
        <f t="shared" si="680"/>
        <v>0</v>
      </c>
      <c r="AT815" s="24">
        <f t="shared" si="681"/>
        <v>0</v>
      </c>
      <c r="AU815" s="15">
        <f t="shared" si="688"/>
        <v>0</v>
      </c>
      <c r="AV815" s="22">
        <f>return!Q799</f>
        <v>1.6137922934340576E-3</v>
      </c>
      <c r="AW815" s="7">
        <f t="shared" si="682"/>
        <v>1.9300598842549366</v>
      </c>
      <c r="AX815" s="7"/>
      <c r="AY815">
        <f t="shared" si="670"/>
        <v>0</v>
      </c>
      <c r="AZ815">
        <f t="shared" si="683"/>
        <v>0</v>
      </c>
      <c r="BA815">
        <f t="shared" si="671"/>
        <v>0</v>
      </c>
      <c r="BB815">
        <f t="shared" si="689"/>
        <v>0</v>
      </c>
      <c r="BD815">
        <f t="shared" si="672"/>
        <v>66</v>
      </c>
      <c r="BE815">
        <f t="shared" si="673"/>
        <v>5</v>
      </c>
      <c r="BF815">
        <f t="shared" si="690"/>
        <v>2.4650591931589805E-3</v>
      </c>
      <c r="BG815">
        <f>VLOOKUP(MIN(120,BH815),mortality!$B$4:$H$106,saving_model!BE815+2,FALSE)</f>
        <v>2.9182937376085846E-2</v>
      </c>
      <c r="BH815">
        <f t="shared" si="684"/>
        <v>86</v>
      </c>
      <c r="BI815" s="8">
        <f t="shared" si="674"/>
        <v>1.6821425527395739E-3</v>
      </c>
      <c r="BJ815" s="6">
        <f>VLOOKUP(saving_model!BD815,lapse!$B$4:$C$134,2,FALSE)</f>
        <v>0.02</v>
      </c>
      <c r="BL815">
        <f>discount_curve!K800</f>
        <v>0.33953544861225254</v>
      </c>
    </row>
    <row r="816" spans="1:64" x14ac:dyDescent="0.55000000000000004">
      <c r="A816">
        <f t="shared" si="691"/>
        <v>794</v>
      </c>
      <c r="B816" s="16">
        <f t="shared" ca="1" si="641"/>
        <v>0</v>
      </c>
      <c r="C816" s="16">
        <f t="shared" si="642"/>
        <v>0</v>
      </c>
      <c r="D816">
        <f t="shared" si="643"/>
        <v>0</v>
      </c>
      <c r="E816">
        <f t="shared" ca="1" si="644"/>
        <v>0</v>
      </c>
      <c r="F816" s="19">
        <f t="shared" si="645"/>
        <v>0</v>
      </c>
      <c r="G816">
        <f t="shared" si="675"/>
        <v>0</v>
      </c>
      <c r="H816">
        <f t="shared" si="676"/>
        <v>0</v>
      </c>
      <c r="I816" s="16">
        <f t="shared" si="646"/>
        <v>0</v>
      </c>
      <c r="J816" s="19">
        <f t="shared" si="647"/>
        <v>0</v>
      </c>
      <c r="K816" s="19"/>
      <c r="L816" s="16">
        <f t="shared" si="677"/>
        <v>0</v>
      </c>
      <c r="M816" s="16">
        <f t="shared" ca="1" si="648"/>
        <v>0</v>
      </c>
      <c r="N816" s="16">
        <f t="shared" si="649"/>
        <v>0</v>
      </c>
      <c r="O816" s="16">
        <f t="shared" si="650"/>
        <v>0</v>
      </c>
      <c r="P816" s="16">
        <f t="shared" si="651"/>
        <v>0</v>
      </c>
      <c r="Q816" s="16">
        <f t="shared" ca="1" si="652"/>
        <v>0</v>
      </c>
      <c r="R816">
        <f t="shared" si="653"/>
        <v>0</v>
      </c>
      <c r="S816" s="16">
        <f t="shared" si="654"/>
        <v>0</v>
      </c>
      <c r="T816" s="21">
        <f t="shared" si="655"/>
        <v>0</v>
      </c>
      <c r="U816" s="16">
        <f t="shared" ca="1" si="656"/>
        <v>0</v>
      </c>
      <c r="V816" s="21">
        <f t="shared" ca="1" si="657"/>
        <v>0</v>
      </c>
      <c r="W816" s="16"/>
      <c r="X816" s="16">
        <f t="shared" si="658"/>
        <v>0</v>
      </c>
      <c r="Y816" s="16">
        <f t="shared" si="659"/>
        <v>0</v>
      </c>
      <c r="Z816" s="19">
        <f t="shared" si="660"/>
        <v>0</v>
      </c>
      <c r="AA816" s="15">
        <f t="shared" si="661"/>
        <v>0</v>
      </c>
      <c r="AB816" s="15">
        <f t="shared" si="662"/>
        <v>0</v>
      </c>
      <c r="AC816" s="15">
        <f t="shared" si="663"/>
        <v>0</v>
      </c>
      <c r="AD816" s="15">
        <f t="shared" si="664"/>
        <v>0</v>
      </c>
      <c r="AE816" s="15">
        <f t="shared" si="665"/>
        <v>0</v>
      </c>
      <c r="AF816" s="19">
        <f t="shared" si="666"/>
        <v>0</v>
      </c>
      <c r="AG816" s="20">
        <f t="shared" si="667"/>
        <v>0</v>
      </c>
      <c r="AH816" s="20"/>
      <c r="AI816" s="16">
        <f t="shared" si="678"/>
        <v>0</v>
      </c>
      <c r="AJ816" s="16">
        <f t="shared" si="693"/>
        <v>0</v>
      </c>
      <c r="AK816" s="16">
        <f t="shared" si="685"/>
        <v>0</v>
      </c>
      <c r="AL816" s="16">
        <f t="shared" ca="1" si="668"/>
        <v>0</v>
      </c>
      <c r="AM816" s="17">
        <f ca="1">IF($F$13,OFFSET(product_specs!$I$5,MIN(10,saving_model!BD816),saving_model!$F$15),0)</f>
        <v>0</v>
      </c>
      <c r="AN816" s="16">
        <f t="shared" si="669"/>
        <v>0</v>
      </c>
      <c r="AO816" s="16">
        <f t="shared" si="692"/>
        <v>0</v>
      </c>
      <c r="AP816" s="16">
        <f t="shared" si="679"/>
        <v>0</v>
      </c>
      <c r="AQ816" s="16">
        <f t="shared" si="686"/>
        <v>0</v>
      </c>
      <c r="AR816" s="16">
        <f t="shared" si="687"/>
        <v>0</v>
      </c>
      <c r="AS816" s="15">
        <f t="shared" si="680"/>
        <v>0</v>
      </c>
      <c r="AT816" s="24">
        <f t="shared" si="681"/>
        <v>0</v>
      </c>
      <c r="AU816" s="15">
        <f t="shared" si="688"/>
        <v>0</v>
      </c>
      <c r="AV816" s="22">
        <f>return!Q800</f>
        <v>-4.4284403398431316E-5</v>
      </c>
      <c r="AW816" s="7">
        <f t="shared" si="682"/>
        <v>1.9316609424918967</v>
      </c>
      <c r="AX816" s="7"/>
      <c r="AY816">
        <f t="shared" si="670"/>
        <v>0</v>
      </c>
      <c r="AZ816">
        <f t="shared" si="683"/>
        <v>0</v>
      </c>
      <c r="BA816">
        <f t="shared" si="671"/>
        <v>0</v>
      </c>
      <c r="BB816">
        <f t="shared" si="689"/>
        <v>0</v>
      </c>
      <c r="BD816">
        <f t="shared" si="672"/>
        <v>66</v>
      </c>
      <c r="BE816">
        <f t="shared" si="673"/>
        <v>5</v>
      </c>
      <c r="BF816">
        <f t="shared" si="690"/>
        <v>2.4650591931589805E-3</v>
      </c>
      <c r="BG816">
        <f>VLOOKUP(MIN(120,BH816),mortality!$B$4:$H$106,saving_model!BE816+2,FALSE)</f>
        <v>2.9182937376085846E-2</v>
      </c>
      <c r="BH816">
        <f t="shared" si="684"/>
        <v>86</v>
      </c>
      <c r="BI816" s="8">
        <f t="shared" si="674"/>
        <v>1.6821425527395739E-3</v>
      </c>
      <c r="BJ816" s="6">
        <f>VLOOKUP(saving_model!BD816,lapse!$B$4:$C$134,2,FALSE)</f>
        <v>0.02</v>
      </c>
      <c r="BL816">
        <f>discount_curve!K801</f>
        <v>0.33907326868601667</v>
      </c>
    </row>
    <row r="817" spans="1:64" x14ac:dyDescent="0.55000000000000004">
      <c r="A817">
        <f t="shared" si="691"/>
        <v>795</v>
      </c>
      <c r="B817" s="16">
        <f t="shared" ca="1" si="641"/>
        <v>0</v>
      </c>
      <c r="C817" s="16">
        <f t="shared" si="642"/>
        <v>0</v>
      </c>
      <c r="D817">
        <f t="shared" si="643"/>
        <v>0</v>
      </c>
      <c r="E817">
        <f t="shared" ca="1" si="644"/>
        <v>0</v>
      </c>
      <c r="F817" s="19">
        <f t="shared" si="645"/>
        <v>0</v>
      </c>
      <c r="G817">
        <f t="shared" si="675"/>
        <v>0</v>
      </c>
      <c r="H817">
        <f t="shared" si="676"/>
        <v>0</v>
      </c>
      <c r="I817" s="16">
        <f t="shared" si="646"/>
        <v>0</v>
      </c>
      <c r="J817" s="19">
        <f t="shared" si="647"/>
        <v>0</v>
      </c>
      <c r="K817" s="19"/>
      <c r="L817" s="16">
        <f t="shared" si="677"/>
        <v>0</v>
      </c>
      <c r="M817" s="16">
        <f t="shared" ca="1" si="648"/>
        <v>0</v>
      </c>
      <c r="N817" s="16">
        <f t="shared" si="649"/>
        <v>0</v>
      </c>
      <c r="O817" s="16">
        <f t="shared" si="650"/>
        <v>0</v>
      </c>
      <c r="P817" s="16">
        <f t="shared" si="651"/>
        <v>0</v>
      </c>
      <c r="Q817" s="16">
        <f t="shared" ca="1" si="652"/>
        <v>0</v>
      </c>
      <c r="R817">
        <f t="shared" si="653"/>
        <v>0</v>
      </c>
      <c r="S817" s="16">
        <f t="shared" si="654"/>
        <v>0</v>
      </c>
      <c r="T817" s="21">
        <f t="shared" si="655"/>
        <v>0</v>
      </c>
      <c r="U817" s="16">
        <f t="shared" ca="1" si="656"/>
        <v>0</v>
      </c>
      <c r="V817" s="21">
        <f t="shared" ca="1" si="657"/>
        <v>0</v>
      </c>
      <c r="W817" s="16"/>
      <c r="X817" s="16">
        <f t="shared" si="658"/>
        <v>0</v>
      </c>
      <c r="Y817" s="16">
        <f t="shared" si="659"/>
        <v>0</v>
      </c>
      <c r="Z817" s="19">
        <f t="shared" si="660"/>
        <v>0</v>
      </c>
      <c r="AA817" s="15">
        <f t="shared" si="661"/>
        <v>0</v>
      </c>
      <c r="AB817" s="15">
        <f t="shared" si="662"/>
        <v>0</v>
      </c>
      <c r="AC817" s="15">
        <f t="shared" si="663"/>
        <v>0</v>
      </c>
      <c r="AD817" s="15">
        <f t="shared" si="664"/>
        <v>0</v>
      </c>
      <c r="AE817" s="15">
        <f t="shared" si="665"/>
        <v>0</v>
      </c>
      <c r="AF817" s="19">
        <f t="shared" si="666"/>
        <v>0</v>
      </c>
      <c r="AG817" s="20">
        <f t="shared" si="667"/>
        <v>0</v>
      </c>
      <c r="AH817" s="20"/>
      <c r="AI817" s="16">
        <f t="shared" si="678"/>
        <v>0</v>
      </c>
      <c r="AJ817" s="16">
        <f t="shared" si="693"/>
        <v>0</v>
      </c>
      <c r="AK817" s="16">
        <f t="shared" si="685"/>
        <v>0</v>
      </c>
      <c r="AL817" s="16">
        <f t="shared" ca="1" si="668"/>
        <v>0</v>
      </c>
      <c r="AM817" s="17">
        <f ca="1">IF($F$13,OFFSET(product_specs!$I$5,MIN(10,saving_model!BD817),saving_model!$F$15),0)</f>
        <v>0</v>
      </c>
      <c r="AN817" s="16">
        <f t="shared" si="669"/>
        <v>0</v>
      </c>
      <c r="AO817" s="16">
        <f t="shared" si="692"/>
        <v>0</v>
      </c>
      <c r="AP817" s="16">
        <f t="shared" si="679"/>
        <v>0</v>
      </c>
      <c r="AQ817" s="16">
        <f t="shared" si="686"/>
        <v>0</v>
      </c>
      <c r="AR817" s="16">
        <f t="shared" si="687"/>
        <v>0</v>
      </c>
      <c r="AS817" s="15">
        <f t="shared" si="680"/>
        <v>0</v>
      </c>
      <c r="AT817" s="24">
        <f t="shared" si="681"/>
        <v>0</v>
      </c>
      <c r="AU817" s="15">
        <f t="shared" si="688"/>
        <v>0</v>
      </c>
      <c r="AV817" s="22">
        <f>return!Q801</f>
        <v>-1.1720874562842432E-2</v>
      </c>
      <c r="AW817" s="7">
        <f t="shared" si="682"/>
        <v>1.9332633288676875</v>
      </c>
      <c r="AX817" s="7"/>
      <c r="AY817">
        <f t="shared" si="670"/>
        <v>0</v>
      </c>
      <c r="AZ817">
        <f t="shared" si="683"/>
        <v>0</v>
      </c>
      <c r="BA817">
        <f t="shared" si="671"/>
        <v>0</v>
      </c>
      <c r="BB817">
        <f t="shared" si="689"/>
        <v>0</v>
      </c>
      <c r="BD817">
        <f t="shared" si="672"/>
        <v>66</v>
      </c>
      <c r="BE817">
        <f t="shared" si="673"/>
        <v>5</v>
      </c>
      <c r="BF817">
        <f t="shared" si="690"/>
        <v>2.4650591931589805E-3</v>
      </c>
      <c r="BG817">
        <f>VLOOKUP(MIN(120,BH817),mortality!$B$4:$H$106,saving_model!BE817+2,FALSE)</f>
        <v>2.9182937376085846E-2</v>
      </c>
      <c r="BH817">
        <f t="shared" si="684"/>
        <v>86</v>
      </c>
      <c r="BI817" s="8">
        <f t="shared" si="674"/>
        <v>1.6821425527395739E-3</v>
      </c>
      <c r="BJ817" s="6">
        <f>VLOOKUP(saving_model!BD817,lapse!$B$4:$C$134,2,FALSE)</f>
        <v>0.02</v>
      </c>
      <c r="BL817">
        <f>discount_curve!K802</f>
        <v>0.33861171788491351</v>
      </c>
    </row>
    <row r="818" spans="1:64" x14ac:dyDescent="0.55000000000000004">
      <c r="A818">
        <f t="shared" si="691"/>
        <v>796</v>
      </c>
      <c r="B818" s="16">
        <f t="shared" ca="1" si="641"/>
        <v>0</v>
      </c>
      <c r="C818" s="16">
        <f t="shared" si="642"/>
        <v>0</v>
      </c>
      <c r="D818">
        <f t="shared" si="643"/>
        <v>0</v>
      </c>
      <c r="E818">
        <f t="shared" ca="1" si="644"/>
        <v>0</v>
      </c>
      <c r="F818" s="19">
        <f t="shared" si="645"/>
        <v>0</v>
      </c>
      <c r="G818">
        <f t="shared" si="675"/>
        <v>0</v>
      </c>
      <c r="H818">
        <f t="shared" si="676"/>
        <v>0</v>
      </c>
      <c r="I818" s="16">
        <f t="shared" si="646"/>
        <v>0</v>
      </c>
      <c r="J818" s="19">
        <f t="shared" si="647"/>
        <v>0</v>
      </c>
      <c r="K818" s="19"/>
      <c r="L818" s="16">
        <f t="shared" si="677"/>
        <v>0</v>
      </c>
      <c r="M818" s="16">
        <f t="shared" ca="1" si="648"/>
        <v>0</v>
      </c>
      <c r="N818" s="16">
        <f t="shared" si="649"/>
        <v>0</v>
      </c>
      <c r="O818" s="16">
        <f t="shared" si="650"/>
        <v>0</v>
      </c>
      <c r="P818" s="16">
        <f t="shared" si="651"/>
        <v>0</v>
      </c>
      <c r="Q818" s="16">
        <f t="shared" ca="1" si="652"/>
        <v>0</v>
      </c>
      <c r="R818">
        <f t="shared" si="653"/>
        <v>0</v>
      </c>
      <c r="S818" s="16">
        <f t="shared" si="654"/>
        <v>0</v>
      </c>
      <c r="T818" s="21">
        <f t="shared" si="655"/>
        <v>0</v>
      </c>
      <c r="U818" s="16">
        <f t="shared" ca="1" si="656"/>
        <v>0</v>
      </c>
      <c r="V818" s="21">
        <f t="shared" ca="1" si="657"/>
        <v>0</v>
      </c>
      <c r="W818" s="16"/>
      <c r="X818" s="16">
        <f t="shared" si="658"/>
        <v>0</v>
      </c>
      <c r="Y818" s="16">
        <f t="shared" si="659"/>
        <v>0</v>
      </c>
      <c r="Z818" s="19">
        <f t="shared" si="660"/>
        <v>0</v>
      </c>
      <c r="AA818" s="15">
        <f t="shared" si="661"/>
        <v>0</v>
      </c>
      <c r="AB818" s="15">
        <f t="shared" si="662"/>
        <v>0</v>
      </c>
      <c r="AC818" s="15">
        <f t="shared" si="663"/>
        <v>0</v>
      </c>
      <c r="AD818" s="15">
        <f t="shared" si="664"/>
        <v>0</v>
      </c>
      <c r="AE818" s="15">
        <f t="shared" si="665"/>
        <v>0</v>
      </c>
      <c r="AF818" s="19">
        <f t="shared" si="666"/>
        <v>0</v>
      </c>
      <c r="AG818" s="20">
        <f t="shared" si="667"/>
        <v>0</v>
      </c>
      <c r="AH818" s="20"/>
      <c r="AI818" s="16">
        <f t="shared" si="678"/>
        <v>0</v>
      </c>
      <c r="AJ818" s="16">
        <f t="shared" si="693"/>
        <v>0</v>
      </c>
      <c r="AK818" s="16">
        <f t="shared" si="685"/>
        <v>0</v>
      </c>
      <c r="AL818" s="16">
        <f t="shared" ca="1" si="668"/>
        <v>0</v>
      </c>
      <c r="AM818" s="17">
        <f ca="1">IF($F$13,OFFSET(product_specs!$I$5,MIN(10,saving_model!BD818),saving_model!$F$15),0)</f>
        <v>0</v>
      </c>
      <c r="AN818" s="16">
        <f t="shared" si="669"/>
        <v>0</v>
      </c>
      <c r="AO818" s="16">
        <f t="shared" si="692"/>
        <v>0</v>
      </c>
      <c r="AP818" s="16">
        <f t="shared" si="679"/>
        <v>0</v>
      </c>
      <c r="AQ818" s="16">
        <f t="shared" si="686"/>
        <v>0</v>
      </c>
      <c r="AR818" s="16">
        <f t="shared" si="687"/>
        <v>0</v>
      </c>
      <c r="AS818" s="15">
        <f t="shared" si="680"/>
        <v>0</v>
      </c>
      <c r="AT818" s="24">
        <f t="shared" si="681"/>
        <v>0</v>
      </c>
      <c r="AU818" s="15">
        <f t="shared" si="688"/>
        <v>0</v>
      </c>
      <c r="AV818" s="22">
        <f>return!Q802</f>
        <v>4.6210761530076638E-3</v>
      </c>
      <c r="AW818" s="7">
        <f t="shared" si="682"/>
        <v>1.934867044484051</v>
      </c>
      <c r="AX818" s="7"/>
      <c r="AY818">
        <f t="shared" si="670"/>
        <v>0</v>
      </c>
      <c r="AZ818">
        <f t="shared" si="683"/>
        <v>0</v>
      </c>
      <c r="BA818">
        <f t="shared" si="671"/>
        <v>0</v>
      </c>
      <c r="BB818">
        <f t="shared" si="689"/>
        <v>0</v>
      </c>
      <c r="BD818">
        <f t="shared" si="672"/>
        <v>66</v>
      </c>
      <c r="BE818">
        <f t="shared" si="673"/>
        <v>5</v>
      </c>
      <c r="BF818">
        <f t="shared" si="690"/>
        <v>2.4650591931589805E-3</v>
      </c>
      <c r="BG818">
        <f>VLOOKUP(MIN(120,BH818),mortality!$B$4:$H$106,saving_model!BE818+2,FALSE)</f>
        <v>2.9182937376085846E-2</v>
      </c>
      <c r="BH818">
        <f t="shared" si="684"/>
        <v>86</v>
      </c>
      <c r="BI818" s="8">
        <f t="shared" si="674"/>
        <v>1.6821425527395739E-3</v>
      </c>
      <c r="BJ818" s="6">
        <f>VLOOKUP(saving_model!BD818,lapse!$B$4:$C$134,2,FALSE)</f>
        <v>0.02</v>
      </c>
      <c r="BL818">
        <f>discount_curve!K803</f>
        <v>0.33815079535257031</v>
      </c>
    </row>
    <row r="819" spans="1:64" x14ac:dyDescent="0.55000000000000004">
      <c r="A819">
        <f t="shared" si="691"/>
        <v>797</v>
      </c>
      <c r="B819" s="16">
        <f t="shared" ca="1" si="641"/>
        <v>0</v>
      </c>
      <c r="C819" s="16">
        <f t="shared" si="642"/>
        <v>0</v>
      </c>
      <c r="D819">
        <f t="shared" si="643"/>
        <v>0</v>
      </c>
      <c r="E819">
        <f t="shared" ca="1" si="644"/>
        <v>0</v>
      </c>
      <c r="F819" s="19">
        <f t="shared" si="645"/>
        <v>0</v>
      </c>
      <c r="G819">
        <f t="shared" si="675"/>
        <v>0</v>
      </c>
      <c r="H819">
        <f t="shared" si="676"/>
        <v>0</v>
      </c>
      <c r="I819" s="16">
        <f t="shared" si="646"/>
        <v>0</v>
      </c>
      <c r="J819" s="19">
        <f t="shared" si="647"/>
        <v>0</v>
      </c>
      <c r="K819" s="19"/>
      <c r="L819" s="16">
        <f t="shared" si="677"/>
        <v>0</v>
      </c>
      <c r="M819" s="16">
        <f t="shared" ca="1" si="648"/>
        <v>0</v>
      </c>
      <c r="N819" s="16">
        <f t="shared" si="649"/>
        <v>0</v>
      </c>
      <c r="O819" s="16">
        <f t="shared" si="650"/>
        <v>0</v>
      </c>
      <c r="P819" s="16">
        <f t="shared" si="651"/>
        <v>0</v>
      </c>
      <c r="Q819" s="16">
        <f t="shared" ca="1" si="652"/>
        <v>0</v>
      </c>
      <c r="R819">
        <f t="shared" si="653"/>
        <v>0</v>
      </c>
      <c r="S819" s="16">
        <f t="shared" si="654"/>
        <v>0</v>
      </c>
      <c r="T819" s="21">
        <f t="shared" si="655"/>
        <v>0</v>
      </c>
      <c r="U819" s="16">
        <f t="shared" ca="1" si="656"/>
        <v>0</v>
      </c>
      <c r="V819" s="21">
        <f t="shared" ca="1" si="657"/>
        <v>0</v>
      </c>
      <c r="W819" s="16"/>
      <c r="X819" s="16">
        <f t="shared" si="658"/>
        <v>0</v>
      </c>
      <c r="Y819" s="16">
        <f t="shared" si="659"/>
        <v>0</v>
      </c>
      <c r="Z819" s="19">
        <f t="shared" si="660"/>
        <v>0</v>
      </c>
      <c r="AA819" s="15">
        <f t="shared" si="661"/>
        <v>0</v>
      </c>
      <c r="AB819" s="15">
        <f t="shared" si="662"/>
        <v>0</v>
      </c>
      <c r="AC819" s="15">
        <f t="shared" si="663"/>
        <v>0</v>
      </c>
      <c r="AD819" s="15">
        <f t="shared" si="664"/>
        <v>0</v>
      </c>
      <c r="AE819" s="15">
        <f t="shared" si="665"/>
        <v>0</v>
      </c>
      <c r="AF819" s="19">
        <f t="shared" si="666"/>
        <v>0</v>
      </c>
      <c r="AG819" s="20">
        <f t="shared" si="667"/>
        <v>0</v>
      </c>
      <c r="AH819" s="20"/>
      <c r="AI819" s="16">
        <f t="shared" si="678"/>
        <v>0</v>
      </c>
      <c r="AJ819" s="16">
        <f t="shared" si="693"/>
        <v>0</v>
      </c>
      <c r="AK819" s="16">
        <f t="shared" si="685"/>
        <v>0</v>
      </c>
      <c r="AL819" s="16">
        <f t="shared" ca="1" si="668"/>
        <v>0</v>
      </c>
      <c r="AM819" s="17">
        <f ca="1">IF($F$13,OFFSET(product_specs!$I$5,MIN(10,saving_model!BD819),saving_model!$F$15),0)</f>
        <v>0</v>
      </c>
      <c r="AN819" s="16">
        <f t="shared" si="669"/>
        <v>0</v>
      </c>
      <c r="AO819" s="16">
        <f t="shared" si="692"/>
        <v>0</v>
      </c>
      <c r="AP819" s="16">
        <f t="shared" si="679"/>
        <v>0</v>
      </c>
      <c r="AQ819" s="16">
        <f t="shared" si="686"/>
        <v>0</v>
      </c>
      <c r="AR819" s="16">
        <f t="shared" si="687"/>
        <v>0</v>
      </c>
      <c r="AS819" s="15">
        <f t="shared" si="680"/>
        <v>0</v>
      </c>
      <c r="AT819" s="24">
        <f t="shared" si="681"/>
        <v>0</v>
      </c>
      <c r="AU819" s="15">
        <f t="shared" si="688"/>
        <v>0</v>
      </c>
      <c r="AV819" s="22">
        <f>return!Q803</f>
        <v>-4.4844738217943991E-3</v>
      </c>
      <c r="AW819" s="7">
        <f t="shared" si="682"/>
        <v>1.9364720904436428</v>
      </c>
      <c r="AX819" s="7"/>
      <c r="AY819">
        <f t="shared" si="670"/>
        <v>0</v>
      </c>
      <c r="AZ819">
        <f t="shared" si="683"/>
        <v>0</v>
      </c>
      <c r="BA819">
        <f t="shared" si="671"/>
        <v>0</v>
      </c>
      <c r="BB819">
        <f t="shared" si="689"/>
        <v>0</v>
      </c>
      <c r="BD819">
        <f t="shared" si="672"/>
        <v>66</v>
      </c>
      <c r="BE819">
        <f t="shared" si="673"/>
        <v>5</v>
      </c>
      <c r="BF819">
        <f t="shared" si="690"/>
        <v>2.4650591931589805E-3</v>
      </c>
      <c r="BG819">
        <f>VLOOKUP(MIN(120,BH819),mortality!$B$4:$H$106,saving_model!BE819+2,FALSE)</f>
        <v>2.9182937376085846E-2</v>
      </c>
      <c r="BH819">
        <f t="shared" si="684"/>
        <v>86</v>
      </c>
      <c r="BI819" s="8">
        <f t="shared" si="674"/>
        <v>1.6821425527395739E-3</v>
      </c>
      <c r="BJ819" s="6">
        <f>VLOOKUP(saving_model!BD819,lapse!$B$4:$C$134,2,FALSE)</f>
        <v>0.02</v>
      </c>
      <c r="BL819">
        <f>discount_curve!K804</f>
        <v>0.3376905002337795</v>
      </c>
    </row>
    <row r="820" spans="1:64" x14ac:dyDescent="0.55000000000000004">
      <c r="A820">
        <f t="shared" si="691"/>
        <v>798</v>
      </c>
      <c r="B820" s="16">
        <f t="shared" ca="1" si="641"/>
        <v>0</v>
      </c>
      <c r="C820" s="16">
        <f t="shared" si="642"/>
        <v>0</v>
      </c>
      <c r="D820">
        <f t="shared" si="643"/>
        <v>0</v>
      </c>
      <c r="E820">
        <f t="shared" ca="1" si="644"/>
        <v>0</v>
      </c>
      <c r="F820" s="19">
        <f t="shared" si="645"/>
        <v>0</v>
      </c>
      <c r="G820">
        <f t="shared" si="675"/>
        <v>0</v>
      </c>
      <c r="H820">
        <f t="shared" si="676"/>
        <v>0</v>
      </c>
      <c r="I820" s="16">
        <f t="shared" si="646"/>
        <v>0</v>
      </c>
      <c r="J820" s="19">
        <f t="shared" si="647"/>
        <v>0</v>
      </c>
      <c r="K820" s="19"/>
      <c r="L820" s="16">
        <f t="shared" si="677"/>
        <v>0</v>
      </c>
      <c r="M820" s="16">
        <f t="shared" ca="1" si="648"/>
        <v>0</v>
      </c>
      <c r="N820" s="16">
        <f t="shared" si="649"/>
        <v>0</v>
      </c>
      <c r="O820" s="16">
        <f t="shared" si="650"/>
        <v>0</v>
      </c>
      <c r="P820" s="16">
        <f t="shared" si="651"/>
        <v>0</v>
      </c>
      <c r="Q820" s="16">
        <f t="shared" ca="1" si="652"/>
        <v>0</v>
      </c>
      <c r="R820">
        <f t="shared" si="653"/>
        <v>0</v>
      </c>
      <c r="S820" s="16">
        <f t="shared" si="654"/>
        <v>0</v>
      </c>
      <c r="T820" s="21">
        <f t="shared" si="655"/>
        <v>0</v>
      </c>
      <c r="U820" s="16">
        <f t="shared" ca="1" si="656"/>
        <v>0</v>
      </c>
      <c r="V820" s="21">
        <f t="shared" ca="1" si="657"/>
        <v>0</v>
      </c>
      <c r="W820" s="16"/>
      <c r="X820" s="16">
        <f t="shared" si="658"/>
        <v>0</v>
      </c>
      <c r="Y820" s="16">
        <f t="shared" si="659"/>
        <v>0</v>
      </c>
      <c r="Z820" s="19">
        <f t="shared" si="660"/>
        <v>0</v>
      </c>
      <c r="AA820" s="15">
        <f t="shared" si="661"/>
        <v>0</v>
      </c>
      <c r="AB820" s="15">
        <f t="shared" si="662"/>
        <v>0</v>
      </c>
      <c r="AC820" s="15">
        <f t="shared" si="663"/>
        <v>0</v>
      </c>
      <c r="AD820" s="15">
        <f t="shared" si="664"/>
        <v>0</v>
      </c>
      <c r="AE820" s="15">
        <f t="shared" si="665"/>
        <v>0</v>
      </c>
      <c r="AF820" s="19">
        <f t="shared" si="666"/>
        <v>0</v>
      </c>
      <c r="AG820" s="20">
        <f t="shared" si="667"/>
        <v>0</v>
      </c>
      <c r="AH820" s="20"/>
      <c r="AI820" s="16">
        <f t="shared" si="678"/>
        <v>0</v>
      </c>
      <c r="AJ820" s="16">
        <f t="shared" si="693"/>
        <v>0</v>
      </c>
      <c r="AK820" s="16">
        <f t="shared" si="685"/>
        <v>0</v>
      </c>
      <c r="AL820" s="16">
        <f t="shared" ca="1" si="668"/>
        <v>0</v>
      </c>
      <c r="AM820" s="17">
        <f ca="1">IF($F$13,OFFSET(product_specs!$I$5,MIN(10,saving_model!BD820),saving_model!$F$15),0)</f>
        <v>0</v>
      </c>
      <c r="AN820" s="16">
        <f t="shared" si="669"/>
        <v>0</v>
      </c>
      <c r="AO820" s="16">
        <f t="shared" si="692"/>
        <v>0</v>
      </c>
      <c r="AP820" s="16">
        <f t="shared" si="679"/>
        <v>0</v>
      </c>
      <c r="AQ820" s="16">
        <f t="shared" si="686"/>
        <v>0</v>
      </c>
      <c r="AR820" s="16">
        <f t="shared" si="687"/>
        <v>0</v>
      </c>
      <c r="AS820" s="15">
        <f t="shared" si="680"/>
        <v>0</v>
      </c>
      <c r="AT820" s="24">
        <f t="shared" si="681"/>
        <v>0</v>
      </c>
      <c r="AU820" s="15">
        <f t="shared" si="688"/>
        <v>0</v>
      </c>
      <c r="AV820" s="22">
        <f>return!Q804</f>
        <v>1.6897820383813045E-2</v>
      </c>
      <c r="AW820" s="7">
        <f t="shared" si="682"/>
        <v>1.9380784678500333</v>
      </c>
      <c r="AX820" s="7"/>
      <c r="AY820">
        <f t="shared" si="670"/>
        <v>0</v>
      </c>
      <c r="AZ820">
        <f t="shared" si="683"/>
        <v>0</v>
      </c>
      <c r="BA820">
        <f t="shared" si="671"/>
        <v>0</v>
      </c>
      <c r="BB820">
        <f t="shared" si="689"/>
        <v>0</v>
      </c>
      <c r="BD820">
        <f t="shared" si="672"/>
        <v>66</v>
      </c>
      <c r="BE820">
        <f t="shared" si="673"/>
        <v>5</v>
      </c>
      <c r="BF820">
        <f t="shared" si="690"/>
        <v>2.4650591931589805E-3</v>
      </c>
      <c r="BG820">
        <f>VLOOKUP(MIN(120,BH820),mortality!$B$4:$H$106,saving_model!BE820+2,FALSE)</f>
        <v>2.9182937376085846E-2</v>
      </c>
      <c r="BH820">
        <f t="shared" si="684"/>
        <v>86</v>
      </c>
      <c r="BI820" s="8">
        <f t="shared" si="674"/>
        <v>1.6821425527395739E-3</v>
      </c>
      <c r="BJ820" s="6">
        <f>VLOOKUP(saving_model!BD820,lapse!$B$4:$C$134,2,FALSE)</f>
        <v>0.02</v>
      </c>
      <c r="BL820">
        <f>discount_curve!K805</f>
        <v>0.33723083167449797</v>
      </c>
    </row>
    <row r="821" spans="1:64" x14ac:dyDescent="0.55000000000000004">
      <c r="A821">
        <f t="shared" si="691"/>
        <v>799</v>
      </c>
      <c r="B821" s="16">
        <f t="shared" ca="1" si="641"/>
        <v>0</v>
      </c>
      <c r="C821" s="16">
        <f t="shared" si="642"/>
        <v>0</v>
      </c>
      <c r="D821">
        <f t="shared" si="643"/>
        <v>0</v>
      </c>
      <c r="E821">
        <f t="shared" ca="1" si="644"/>
        <v>0</v>
      </c>
      <c r="F821" s="19">
        <f t="shared" si="645"/>
        <v>0</v>
      </c>
      <c r="G821">
        <f t="shared" si="675"/>
        <v>0</v>
      </c>
      <c r="H821">
        <f t="shared" si="676"/>
        <v>0</v>
      </c>
      <c r="I821" s="16">
        <f t="shared" si="646"/>
        <v>0</v>
      </c>
      <c r="J821" s="19">
        <f t="shared" si="647"/>
        <v>0</v>
      </c>
      <c r="K821" s="19"/>
      <c r="L821" s="16">
        <f t="shared" si="677"/>
        <v>0</v>
      </c>
      <c r="M821" s="16">
        <f t="shared" ca="1" si="648"/>
        <v>0</v>
      </c>
      <c r="N821" s="16">
        <f t="shared" si="649"/>
        <v>0</v>
      </c>
      <c r="O821" s="16">
        <f t="shared" si="650"/>
        <v>0</v>
      </c>
      <c r="P821" s="16">
        <f t="shared" si="651"/>
        <v>0</v>
      </c>
      <c r="Q821" s="16">
        <f t="shared" ca="1" si="652"/>
        <v>0</v>
      </c>
      <c r="R821">
        <f t="shared" si="653"/>
        <v>0</v>
      </c>
      <c r="S821" s="16">
        <f t="shared" si="654"/>
        <v>0</v>
      </c>
      <c r="T821" s="21">
        <f t="shared" si="655"/>
        <v>0</v>
      </c>
      <c r="U821" s="16">
        <f t="shared" ca="1" si="656"/>
        <v>0</v>
      </c>
      <c r="V821" s="21">
        <f t="shared" ca="1" si="657"/>
        <v>0</v>
      </c>
      <c r="W821" s="16"/>
      <c r="X821" s="16">
        <f t="shared" si="658"/>
        <v>0</v>
      </c>
      <c r="Y821" s="16">
        <f t="shared" si="659"/>
        <v>0</v>
      </c>
      <c r="Z821" s="19">
        <f t="shared" si="660"/>
        <v>0</v>
      </c>
      <c r="AA821" s="15">
        <f t="shared" si="661"/>
        <v>0</v>
      </c>
      <c r="AB821" s="15">
        <f t="shared" si="662"/>
        <v>0</v>
      </c>
      <c r="AC821" s="15">
        <f t="shared" si="663"/>
        <v>0</v>
      </c>
      <c r="AD821" s="15">
        <f t="shared" si="664"/>
        <v>0</v>
      </c>
      <c r="AE821" s="15">
        <f t="shared" si="665"/>
        <v>0</v>
      </c>
      <c r="AF821" s="19">
        <f t="shared" si="666"/>
        <v>0</v>
      </c>
      <c r="AG821" s="20">
        <f t="shared" si="667"/>
        <v>0</v>
      </c>
      <c r="AH821" s="20"/>
      <c r="AI821" s="16">
        <f t="shared" si="678"/>
        <v>0</v>
      </c>
      <c r="AJ821" s="16">
        <f t="shared" si="693"/>
        <v>0</v>
      </c>
      <c r="AK821" s="16">
        <f t="shared" si="685"/>
        <v>0</v>
      </c>
      <c r="AL821" s="16">
        <f t="shared" ca="1" si="668"/>
        <v>0</v>
      </c>
      <c r="AM821" s="17">
        <f ca="1">IF($F$13,OFFSET(product_specs!$I$5,MIN(10,saving_model!BD821),saving_model!$F$15),0)</f>
        <v>0</v>
      </c>
      <c r="AN821" s="16">
        <f t="shared" si="669"/>
        <v>0</v>
      </c>
      <c r="AO821" s="16">
        <f t="shared" si="692"/>
        <v>0</v>
      </c>
      <c r="AP821" s="16">
        <f t="shared" si="679"/>
        <v>0</v>
      </c>
      <c r="AQ821" s="16">
        <f t="shared" si="686"/>
        <v>0</v>
      </c>
      <c r="AR821" s="16">
        <f t="shared" si="687"/>
        <v>0</v>
      </c>
      <c r="AS821" s="15">
        <f t="shared" si="680"/>
        <v>0</v>
      </c>
      <c r="AT821" s="24">
        <f t="shared" si="681"/>
        <v>0</v>
      </c>
      <c r="AU821" s="15">
        <f t="shared" si="688"/>
        <v>0</v>
      </c>
      <c r="AV821" s="22">
        <f>return!Q805</f>
        <v>-1.5190759497773043E-2</v>
      </c>
      <c r="AW821" s="7">
        <f t="shared" si="682"/>
        <v>1.9396861778077086</v>
      </c>
      <c r="AX821" s="7"/>
      <c r="AY821">
        <f t="shared" si="670"/>
        <v>0</v>
      </c>
      <c r="AZ821">
        <f t="shared" si="683"/>
        <v>0</v>
      </c>
      <c r="BA821">
        <f t="shared" si="671"/>
        <v>0</v>
      </c>
      <c r="BB821">
        <f t="shared" si="689"/>
        <v>0</v>
      </c>
      <c r="BD821">
        <f t="shared" si="672"/>
        <v>66</v>
      </c>
      <c r="BE821">
        <f t="shared" si="673"/>
        <v>5</v>
      </c>
      <c r="BF821">
        <f t="shared" si="690"/>
        <v>2.4650591931589805E-3</v>
      </c>
      <c r="BG821">
        <f>VLOOKUP(MIN(120,BH821),mortality!$B$4:$H$106,saving_model!BE821+2,FALSE)</f>
        <v>2.9182937376085846E-2</v>
      </c>
      <c r="BH821">
        <f t="shared" si="684"/>
        <v>86</v>
      </c>
      <c r="BI821" s="8">
        <f t="shared" si="674"/>
        <v>1.6821425527395739E-3</v>
      </c>
      <c r="BJ821" s="6">
        <f>VLOOKUP(saving_model!BD821,lapse!$B$4:$C$134,2,FALSE)</f>
        <v>0.02</v>
      </c>
      <c r="BL821">
        <f>discount_curve!K806</f>
        <v>0.33677178882184483</v>
      </c>
    </row>
    <row r="822" spans="1:64" x14ac:dyDescent="0.55000000000000004">
      <c r="A822">
        <f t="shared" si="691"/>
        <v>800</v>
      </c>
      <c r="B822" s="16">
        <f t="shared" ca="1" si="641"/>
        <v>0</v>
      </c>
      <c r="C822" s="16">
        <f t="shared" si="642"/>
        <v>0</v>
      </c>
      <c r="D822">
        <f t="shared" si="643"/>
        <v>0</v>
      </c>
      <c r="E822">
        <f t="shared" ca="1" si="644"/>
        <v>0</v>
      </c>
      <c r="F822" s="19">
        <f t="shared" si="645"/>
        <v>0</v>
      </c>
      <c r="G822">
        <f t="shared" si="675"/>
        <v>0</v>
      </c>
      <c r="H822">
        <f t="shared" si="676"/>
        <v>0</v>
      </c>
      <c r="I822" s="16">
        <f t="shared" si="646"/>
        <v>0</v>
      </c>
      <c r="J822" s="19">
        <f t="shared" si="647"/>
        <v>0</v>
      </c>
      <c r="K822" s="19"/>
      <c r="L822" s="16">
        <f t="shared" si="677"/>
        <v>0</v>
      </c>
      <c r="M822" s="16">
        <f t="shared" ca="1" si="648"/>
        <v>0</v>
      </c>
      <c r="N822" s="16">
        <f t="shared" si="649"/>
        <v>0</v>
      </c>
      <c r="O822" s="16">
        <f t="shared" si="650"/>
        <v>0</v>
      </c>
      <c r="P822" s="16">
        <f t="shared" si="651"/>
        <v>0</v>
      </c>
      <c r="Q822" s="16">
        <f t="shared" ca="1" si="652"/>
        <v>0</v>
      </c>
      <c r="R822">
        <f t="shared" si="653"/>
        <v>0</v>
      </c>
      <c r="S822" s="16">
        <f t="shared" si="654"/>
        <v>0</v>
      </c>
      <c r="T822" s="21">
        <f t="shared" si="655"/>
        <v>0</v>
      </c>
      <c r="U822" s="16">
        <f t="shared" ca="1" si="656"/>
        <v>0</v>
      </c>
      <c r="V822" s="21">
        <f t="shared" ca="1" si="657"/>
        <v>0</v>
      </c>
      <c r="W822" s="16"/>
      <c r="X822" s="16">
        <f t="shared" si="658"/>
        <v>0</v>
      </c>
      <c r="Y822" s="16">
        <f t="shared" si="659"/>
        <v>0</v>
      </c>
      <c r="Z822" s="19">
        <f t="shared" si="660"/>
        <v>0</v>
      </c>
      <c r="AA822" s="15">
        <f t="shared" si="661"/>
        <v>0</v>
      </c>
      <c r="AB822" s="15">
        <f t="shared" si="662"/>
        <v>0</v>
      </c>
      <c r="AC822" s="15">
        <f t="shared" si="663"/>
        <v>0</v>
      </c>
      <c r="AD822" s="15">
        <f t="shared" si="664"/>
        <v>0</v>
      </c>
      <c r="AE822" s="15">
        <f t="shared" si="665"/>
        <v>0</v>
      </c>
      <c r="AF822" s="19">
        <f t="shared" si="666"/>
        <v>0</v>
      </c>
      <c r="AG822" s="20">
        <f t="shared" si="667"/>
        <v>0</v>
      </c>
      <c r="AH822" s="20"/>
      <c r="AI822" s="16">
        <f t="shared" si="678"/>
        <v>0</v>
      </c>
      <c r="AJ822" s="16">
        <f t="shared" si="693"/>
        <v>0</v>
      </c>
      <c r="AK822" s="16">
        <f t="shared" si="685"/>
        <v>0</v>
      </c>
      <c r="AL822" s="16">
        <f t="shared" ca="1" si="668"/>
        <v>0</v>
      </c>
      <c r="AM822" s="17">
        <f ca="1">IF($F$13,OFFSET(product_specs!$I$5,MIN(10,saving_model!BD822),saving_model!$F$15),0)</f>
        <v>0</v>
      </c>
      <c r="AN822" s="16">
        <f t="shared" si="669"/>
        <v>0</v>
      </c>
      <c r="AO822" s="16">
        <f t="shared" si="692"/>
        <v>0</v>
      </c>
      <c r="AP822" s="16">
        <f t="shared" si="679"/>
        <v>0</v>
      </c>
      <c r="AQ822" s="16">
        <f t="shared" si="686"/>
        <v>0</v>
      </c>
      <c r="AR822" s="16">
        <f t="shared" si="687"/>
        <v>0</v>
      </c>
      <c r="AS822" s="15">
        <f t="shared" si="680"/>
        <v>0</v>
      </c>
      <c r="AT822" s="24">
        <f t="shared" si="681"/>
        <v>0</v>
      </c>
      <c r="AU822" s="15">
        <f t="shared" si="688"/>
        <v>0</v>
      </c>
      <c r="AV822" s="22">
        <f>return!Q806</f>
        <v>1.2105040674839085E-3</v>
      </c>
      <c r="AW822" s="7">
        <f t="shared" si="682"/>
        <v>1.9412952214220704</v>
      </c>
      <c r="AX822" s="7"/>
      <c r="AY822">
        <f t="shared" si="670"/>
        <v>0</v>
      </c>
      <c r="AZ822">
        <f t="shared" si="683"/>
        <v>0</v>
      </c>
      <c r="BA822">
        <f t="shared" si="671"/>
        <v>0</v>
      </c>
      <c r="BB822">
        <f t="shared" si="689"/>
        <v>0</v>
      </c>
      <c r="BD822">
        <f t="shared" si="672"/>
        <v>66</v>
      </c>
      <c r="BE822">
        <f t="shared" si="673"/>
        <v>5</v>
      </c>
      <c r="BF822">
        <f t="shared" si="690"/>
        <v>2.4650591931589805E-3</v>
      </c>
      <c r="BG822">
        <f>VLOOKUP(MIN(120,BH822),mortality!$B$4:$H$106,saving_model!BE822+2,FALSE)</f>
        <v>2.9182937376085846E-2</v>
      </c>
      <c r="BH822">
        <f t="shared" si="684"/>
        <v>86</v>
      </c>
      <c r="BI822" s="8">
        <f t="shared" si="674"/>
        <v>1.6821425527395739E-3</v>
      </c>
      <c r="BJ822" s="6">
        <f>VLOOKUP(saving_model!BD822,lapse!$B$4:$C$134,2,FALSE)</f>
        <v>0.02</v>
      </c>
      <c r="BL822">
        <f>discount_curve!K807</f>
        <v>0.33631337082410068</v>
      </c>
    </row>
    <row r="823" spans="1:64" x14ac:dyDescent="0.55000000000000004">
      <c r="A823">
        <f t="shared" si="691"/>
        <v>801</v>
      </c>
      <c r="B823" s="16">
        <f t="shared" ca="1" si="641"/>
        <v>0</v>
      </c>
      <c r="C823" s="16">
        <f t="shared" si="642"/>
        <v>0</v>
      </c>
      <c r="D823">
        <f t="shared" si="643"/>
        <v>0</v>
      </c>
      <c r="E823">
        <f t="shared" ca="1" si="644"/>
        <v>0</v>
      </c>
      <c r="F823" s="19">
        <f t="shared" si="645"/>
        <v>0</v>
      </c>
      <c r="G823">
        <f t="shared" si="675"/>
        <v>0</v>
      </c>
      <c r="H823">
        <f t="shared" si="676"/>
        <v>0</v>
      </c>
      <c r="I823" s="16">
        <f t="shared" si="646"/>
        <v>0</v>
      </c>
      <c r="J823" s="19">
        <f t="shared" si="647"/>
        <v>0</v>
      </c>
      <c r="K823" s="19"/>
      <c r="L823" s="16">
        <f t="shared" si="677"/>
        <v>0</v>
      </c>
      <c r="M823" s="16">
        <f t="shared" ca="1" si="648"/>
        <v>0</v>
      </c>
      <c r="N823" s="16">
        <f t="shared" si="649"/>
        <v>0</v>
      </c>
      <c r="O823" s="16">
        <f t="shared" si="650"/>
        <v>0</v>
      </c>
      <c r="P823" s="16">
        <f t="shared" si="651"/>
        <v>0</v>
      </c>
      <c r="Q823" s="16">
        <f t="shared" ca="1" si="652"/>
        <v>0</v>
      </c>
      <c r="R823">
        <f t="shared" si="653"/>
        <v>0</v>
      </c>
      <c r="S823" s="16">
        <f t="shared" si="654"/>
        <v>0</v>
      </c>
      <c r="T823" s="21">
        <f t="shared" si="655"/>
        <v>0</v>
      </c>
      <c r="U823" s="16">
        <f t="shared" ca="1" si="656"/>
        <v>0</v>
      </c>
      <c r="V823" s="21">
        <f t="shared" ca="1" si="657"/>
        <v>0</v>
      </c>
      <c r="W823" s="16"/>
      <c r="X823" s="16">
        <f t="shared" si="658"/>
        <v>0</v>
      </c>
      <c r="Y823" s="16">
        <f t="shared" si="659"/>
        <v>0</v>
      </c>
      <c r="Z823" s="19">
        <f t="shared" si="660"/>
        <v>0</v>
      </c>
      <c r="AA823" s="15">
        <f t="shared" si="661"/>
        <v>0</v>
      </c>
      <c r="AB823" s="15">
        <f t="shared" si="662"/>
        <v>0</v>
      </c>
      <c r="AC823" s="15">
        <f t="shared" si="663"/>
        <v>0</v>
      </c>
      <c r="AD823" s="15">
        <f t="shared" si="664"/>
        <v>0</v>
      </c>
      <c r="AE823" s="15">
        <f t="shared" si="665"/>
        <v>0</v>
      </c>
      <c r="AF823" s="19">
        <f t="shared" si="666"/>
        <v>0</v>
      </c>
      <c r="AG823" s="20">
        <f t="shared" si="667"/>
        <v>0</v>
      </c>
      <c r="AH823" s="20"/>
      <c r="AI823" s="16">
        <f t="shared" si="678"/>
        <v>0</v>
      </c>
      <c r="AJ823" s="16">
        <f t="shared" si="693"/>
        <v>0</v>
      </c>
      <c r="AK823" s="16">
        <f t="shared" si="685"/>
        <v>0</v>
      </c>
      <c r="AL823" s="16">
        <f t="shared" ca="1" si="668"/>
        <v>0</v>
      </c>
      <c r="AM823" s="17">
        <f ca="1">IF($F$13,OFFSET(product_specs!$I$5,MIN(10,saving_model!BD823),saving_model!$F$15),0)</f>
        <v>0</v>
      </c>
      <c r="AN823" s="16">
        <f t="shared" si="669"/>
        <v>0</v>
      </c>
      <c r="AO823" s="16">
        <f t="shared" si="692"/>
        <v>0</v>
      </c>
      <c r="AP823" s="16">
        <f t="shared" si="679"/>
        <v>0</v>
      </c>
      <c r="AQ823" s="16">
        <f t="shared" si="686"/>
        <v>0</v>
      </c>
      <c r="AR823" s="16">
        <f t="shared" si="687"/>
        <v>0</v>
      </c>
      <c r="AS823" s="15">
        <f t="shared" si="680"/>
        <v>0</v>
      </c>
      <c r="AT823" s="24">
        <f t="shared" si="681"/>
        <v>0</v>
      </c>
      <c r="AU823" s="15">
        <f t="shared" si="688"/>
        <v>0</v>
      </c>
      <c r="AV823" s="22">
        <f>return!Q807</f>
        <v>1.4014872023177194E-2</v>
      </c>
      <c r="AW823" s="7">
        <f t="shared" si="682"/>
        <v>1.9429055997994382</v>
      </c>
      <c r="AX823" s="7"/>
      <c r="AY823">
        <f t="shared" si="670"/>
        <v>0</v>
      </c>
      <c r="AZ823">
        <f t="shared" si="683"/>
        <v>0</v>
      </c>
      <c r="BA823">
        <f t="shared" si="671"/>
        <v>0</v>
      </c>
      <c r="BB823">
        <f t="shared" si="689"/>
        <v>0</v>
      </c>
      <c r="BD823">
        <f t="shared" si="672"/>
        <v>66</v>
      </c>
      <c r="BE823">
        <f t="shared" si="673"/>
        <v>5</v>
      </c>
      <c r="BF823">
        <f t="shared" si="690"/>
        <v>2.4650591931589805E-3</v>
      </c>
      <c r="BG823">
        <f>VLOOKUP(MIN(120,BH823),mortality!$B$4:$H$106,saving_model!BE823+2,FALSE)</f>
        <v>2.9182937376085846E-2</v>
      </c>
      <c r="BH823">
        <f t="shared" si="684"/>
        <v>86</v>
      </c>
      <c r="BI823" s="8">
        <f t="shared" si="674"/>
        <v>1.6821425527395739E-3</v>
      </c>
      <c r="BJ823" s="6">
        <f>VLOOKUP(saving_model!BD823,lapse!$B$4:$C$134,2,FALSE)</f>
        <v>0.02</v>
      </c>
      <c r="BL823">
        <f>discount_curve!K808</f>
        <v>0.33585557683070477</v>
      </c>
    </row>
    <row r="824" spans="1:64" x14ac:dyDescent="0.55000000000000004">
      <c r="A824">
        <f t="shared" si="691"/>
        <v>802</v>
      </c>
      <c r="B824" s="16">
        <f t="shared" ca="1" si="641"/>
        <v>0</v>
      </c>
      <c r="C824" s="16">
        <f t="shared" si="642"/>
        <v>0</v>
      </c>
      <c r="D824">
        <f t="shared" si="643"/>
        <v>0</v>
      </c>
      <c r="E824">
        <f t="shared" ca="1" si="644"/>
        <v>0</v>
      </c>
      <c r="F824" s="19">
        <f t="shared" si="645"/>
        <v>0</v>
      </c>
      <c r="G824">
        <f t="shared" si="675"/>
        <v>0</v>
      </c>
      <c r="H824">
        <f t="shared" si="676"/>
        <v>0</v>
      </c>
      <c r="I824" s="16">
        <f t="shared" si="646"/>
        <v>0</v>
      </c>
      <c r="J824" s="19">
        <f t="shared" si="647"/>
        <v>0</v>
      </c>
      <c r="K824" s="19"/>
      <c r="L824" s="16">
        <f t="shared" si="677"/>
        <v>0</v>
      </c>
      <c r="M824" s="16">
        <f t="shared" ca="1" si="648"/>
        <v>0</v>
      </c>
      <c r="N824" s="16">
        <f t="shared" si="649"/>
        <v>0</v>
      </c>
      <c r="O824" s="16">
        <f t="shared" si="650"/>
        <v>0</v>
      </c>
      <c r="P824" s="16">
        <f t="shared" si="651"/>
        <v>0</v>
      </c>
      <c r="Q824" s="16">
        <f t="shared" ca="1" si="652"/>
        <v>0</v>
      </c>
      <c r="R824">
        <f t="shared" si="653"/>
        <v>0</v>
      </c>
      <c r="S824" s="16">
        <f t="shared" si="654"/>
        <v>0</v>
      </c>
      <c r="T824" s="21">
        <f t="shared" si="655"/>
        <v>0</v>
      </c>
      <c r="U824" s="16">
        <f t="shared" ca="1" si="656"/>
        <v>0</v>
      </c>
      <c r="V824" s="21">
        <f t="shared" ca="1" si="657"/>
        <v>0</v>
      </c>
      <c r="W824" s="16"/>
      <c r="X824" s="16">
        <f t="shared" si="658"/>
        <v>0</v>
      </c>
      <c r="Y824" s="16">
        <f t="shared" si="659"/>
        <v>0</v>
      </c>
      <c r="Z824" s="19">
        <f t="shared" si="660"/>
        <v>0</v>
      </c>
      <c r="AA824" s="15">
        <f t="shared" si="661"/>
        <v>0</v>
      </c>
      <c r="AB824" s="15">
        <f t="shared" si="662"/>
        <v>0</v>
      </c>
      <c r="AC824" s="15">
        <f t="shared" si="663"/>
        <v>0</v>
      </c>
      <c r="AD824" s="15">
        <f t="shared" si="664"/>
        <v>0</v>
      </c>
      <c r="AE824" s="15">
        <f t="shared" si="665"/>
        <v>0</v>
      </c>
      <c r="AF824" s="19">
        <f t="shared" si="666"/>
        <v>0</v>
      </c>
      <c r="AG824" s="20">
        <f t="shared" si="667"/>
        <v>0</v>
      </c>
      <c r="AH824" s="20"/>
      <c r="AI824" s="16">
        <f t="shared" si="678"/>
        <v>0</v>
      </c>
      <c r="AJ824" s="16">
        <f t="shared" si="693"/>
        <v>0</v>
      </c>
      <c r="AK824" s="16">
        <f t="shared" si="685"/>
        <v>0</v>
      </c>
      <c r="AL824" s="16">
        <f t="shared" ca="1" si="668"/>
        <v>0</v>
      </c>
      <c r="AM824" s="17">
        <f ca="1">IF($F$13,OFFSET(product_specs!$I$5,MIN(10,saving_model!BD824),saving_model!$F$15),0)</f>
        <v>0</v>
      </c>
      <c r="AN824" s="16">
        <f t="shared" si="669"/>
        <v>0</v>
      </c>
      <c r="AO824" s="16">
        <f t="shared" si="692"/>
        <v>0</v>
      </c>
      <c r="AP824" s="16">
        <f t="shared" si="679"/>
        <v>0</v>
      </c>
      <c r="AQ824" s="16">
        <f t="shared" si="686"/>
        <v>0</v>
      </c>
      <c r="AR824" s="16">
        <f t="shared" si="687"/>
        <v>0</v>
      </c>
      <c r="AS824" s="15">
        <f t="shared" si="680"/>
        <v>0</v>
      </c>
      <c r="AT824" s="24">
        <f t="shared" si="681"/>
        <v>0</v>
      </c>
      <c r="AU824" s="15">
        <f t="shared" si="688"/>
        <v>0</v>
      </c>
      <c r="AV824" s="22">
        <f>return!Q808</f>
        <v>7.1004834014005702E-3</v>
      </c>
      <c r="AW824" s="7">
        <f t="shared" si="682"/>
        <v>1.9445173140470484</v>
      </c>
      <c r="AX824" s="7"/>
      <c r="AY824">
        <f t="shared" si="670"/>
        <v>0</v>
      </c>
      <c r="AZ824">
        <f t="shared" si="683"/>
        <v>0</v>
      </c>
      <c r="BA824">
        <f t="shared" si="671"/>
        <v>0</v>
      </c>
      <c r="BB824">
        <f t="shared" si="689"/>
        <v>0</v>
      </c>
      <c r="BD824">
        <f t="shared" si="672"/>
        <v>66</v>
      </c>
      <c r="BE824">
        <f t="shared" si="673"/>
        <v>5</v>
      </c>
      <c r="BF824">
        <f t="shared" si="690"/>
        <v>2.4650591931589805E-3</v>
      </c>
      <c r="BG824">
        <f>VLOOKUP(MIN(120,BH824),mortality!$B$4:$H$106,saving_model!BE824+2,FALSE)</f>
        <v>2.9182937376085846E-2</v>
      </c>
      <c r="BH824">
        <f t="shared" si="684"/>
        <v>86</v>
      </c>
      <c r="BI824" s="8">
        <f t="shared" si="674"/>
        <v>1.6821425527395739E-3</v>
      </c>
      <c r="BJ824" s="6">
        <f>VLOOKUP(saving_model!BD824,lapse!$B$4:$C$134,2,FALSE)</f>
        <v>0.02</v>
      </c>
      <c r="BL824">
        <f>discount_curve!K809</f>
        <v>0.3353984059922549</v>
      </c>
    </row>
    <row r="825" spans="1:64" x14ac:dyDescent="0.55000000000000004">
      <c r="A825">
        <f t="shared" si="691"/>
        <v>803</v>
      </c>
      <c r="B825" s="16">
        <f t="shared" ca="1" si="641"/>
        <v>0</v>
      </c>
      <c r="C825" s="16">
        <f t="shared" si="642"/>
        <v>0</v>
      </c>
      <c r="D825">
        <f t="shared" si="643"/>
        <v>0</v>
      </c>
      <c r="E825">
        <f t="shared" ca="1" si="644"/>
        <v>0</v>
      </c>
      <c r="F825" s="19">
        <f t="shared" si="645"/>
        <v>0</v>
      </c>
      <c r="G825">
        <f t="shared" si="675"/>
        <v>0</v>
      </c>
      <c r="H825">
        <f t="shared" si="676"/>
        <v>0</v>
      </c>
      <c r="I825" s="16">
        <f t="shared" si="646"/>
        <v>0</v>
      </c>
      <c r="J825" s="19">
        <f t="shared" si="647"/>
        <v>0</v>
      </c>
      <c r="K825" s="19"/>
      <c r="L825" s="16">
        <f t="shared" si="677"/>
        <v>0</v>
      </c>
      <c r="M825" s="16">
        <f t="shared" ca="1" si="648"/>
        <v>0</v>
      </c>
      <c r="N825" s="16">
        <f t="shared" si="649"/>
        <v>0</v>
      </c>
      <c r="O825" s="16">
        <f t="shared" si="650"/>
        <v>0</v>
      </c>
      <c r="P825" s="16">
        <f t="shared" si="651"/>
        <v>0</v>
      </c>
      <c r="Q825" s="16">
        <f t="shared" ca="1" si="652"/>
        <v>0</v>
      </c>
      <c r="R825">
        <f t="shared" si="653"/>
        <v>0</v>
      </c>
      <c r="S825" s="16">
        <f t="shared" si="654"/>
        <v>0</v>
      </c>
      <c r="T825" s="21">
        <f t="shared" si="655"/>
        <v>0</v>
      </c>
      <c r="U825" s="16">
        <f t="shared" ca="1" si="656"/>
        <v>0</v>
      </c>
      <c r="V825" s="21">
        <f t="shared" ca="1" si="657"/>
        <v>0</v>
      </c>
      <c r="W825" s="16"/>
      <c r="X825" s="16">
        <f t="shared" si="658"/>
        <v>0</v>
      </c>
      <c r="Y825" s="16">
        <f t="shared" si="659"/>
        <v>0</v>
      </c>
      <c r="Z825" s="19">
        <f t="shared" si="660"/>
        <v>0</v>
      </c>
      <c r="AA825" s="15">
        <f t="shared" si="661"/>
        <v>0</v>
      </c>
      <c r="AB825" s="15">
        <f t="shared" si="662"/>
        <v>0</v>
      </c>
      <c r="AC825" s="15">
        <f t="shared" si="663"/>
        <v>0</v>
      </c>
      <c r="AD825" s="15">
        <f t="shared" si="664"/>
        <v>0</v>
      </c>
      <c r="AE825" s="15">
        <f t="shared" si="665"/>
        <v>0</v>
      </c>
      <c r="AF825" s="19">
        <f t="shared" si="666"/>
        <v>0</v>
      </c>
      <c r="AG825" s="20">
        <f t="shared" si="667"/>
        <v>0</v>
      </c>
      <c r="AH825" s="20"/>
      <c r="AI825" s="16">
        <f t="shared" si="678"/>
        <v>0</v>
      </c>
      <c r="AJ825" s="16">
        <f t="shared" si="693"/>
        <v>0</v>
      </c>
      <c r="AK825" s="16">
        <f t="shared" si="685"/>
        <v>0</v>
      </c>
      <c r="AL825" s="16">
        <f t="shared" ca="1" si="668"/>
        <v>0</v>
      </c>
      <c r="AM825" s="17">
        <f ca="1">IF($F$13,OFFSET(product_specs!$I$5,MIN(10,saving_model!BD825),saving_model!$F$15),0)</f>
        <v>0</v>
      </c>
      <c r="AN825" s="16">
        <f t="shared" si="669"/>
        <v>0</v>
      </c>
      <c r="AO825" s="16">
        <f t="shared" si="692"/>
        <v>0</v>
      </c>
      <c r="AP825" s="16">
        <f t="shared" si="679"/>
        <v>0</v>
      </c>
      <c r="AQ825" s="16">
        <f t="shared" si="686"/>
        <v>0</v>
      </c>
      <c r="AR825" s="16">
        <f t="shared" si="687"/>
        <v>0</v>
      </c>
      <c r="AS825" s="15">
        <f t="shared" si="680"/>
        <v>0</v>
      </c>
      <c r="AT825" s="24">
        <f t="shared" si="681"/>
        <v>0</v>
      </c>
      <c r="AU825" s="15">
        <f t="shared" si="688"/>
        <v>0</v>
      </c>
      <c r="AV825" s="22">
        <f>return!Q809</f>
        <v>4.4465296765012763E-3</v>
      </c>
      <c r="AW825" s="7">
        <f t="shared" si="682"/>
        <v>1.9461303652730564</v>
      </c>
      <c r="AX825" s="7"/>
      <c r="AY825">
        <f t="shared" si="670"/>
        <v>0</v>
      </c>
      <c r="AZ825">
        <f t="shared" si="683"/>
        <v>0</v>
      </c>
      <c r="BA825">
        <f t="shared" si="671"/>
        <v>0</v>
      </c>
      <c r="BB825">
        <f t="shared" si="689"/>
        <v>0</v>
      </c>
      <c r="BD825">
        <f t="shared" si="672"/>
        <v>66</v>
      </c>
      <c r="BE825">
        <f t="shared" si="673"/>
        <v>5</v>
      </c>
      <c r="BF825">
        <f t="shared" si="690"/>
        <v>2.4650591931589805E-3</v>
      </c>
      <c r="BG825">
        <f>VLOOKUP(MIN(120,BH825),mortality!$B$4:$H$106,saving_model!BE825+2,FALSE)</f>
        <v>2.9182937376085846E-2</v>
      </c>
      <c r="BH825">
        <f t="shared" si="684"/>
        <v>86</v>
      </c>
      <c r="BI825" s="8">
        <f t="shared" si="674"/>
        <v>1.6821425527395739E-3</v>
      </c>
      <c r="BJ825" s="6">
        <f>VLOOKUP(saving_model!BD825,lapse!$B$4:$C$134,2,FALSE)</f>
        <v>0.02</v>
      </c>
      <c r="BL825">
        <f>discount_curve!K810</f>
        <v>0.33494185746050442</v>
      </c>
    </row>
    <row r="826" spans="1:64" x14ac:dyDescent="0.55000000000000004">
      <c r="A826">
        <f t="shared" si="691"/>
        <v>804</v>
      </c>
      <c r="B826" s="16">
        <f t="shared" ca="1" si="641"/>
        <v>0</v>
      </c>
      <c r="C826" s="16">
        <f t="shared" si="642"/>
        <v>0</v>
      </c>
      <c r="D826">
        <f t="shared" si="643"/>
        <v>0</v>
      </c>
      <c r="E826">
        <f t="shared" ca="1" si="644"/>
        <v>0</v>
      </c>
      <c r="F826" s="19">
        <f t="shared" si="645"/>
        <v>0</v>
      </c>
      <c r="G826">
        <f t="shared" si="675"/>
        <v>0</v>
      </c>
      <c r="H826">
        <f t="shared" si="676"/>
        <v>0</v>
      </c>
      <c r="I826" s="16">
        <f t="shared" si="646"/>
        <v>0</v>
      </c>
      <c r="J826" s="19">
        <f t="shared" si="647"/>
        <v>0</v>
      </c>
      <c r="K826" s="19"/>
      <c r="L826" s="16">
        <f t="shared" si="677"/>
        <v>0</v>
      </c>
      <c r="M826" s="16">
        <f t="shared" ca="1" si="648"/>
        <v>0</v>
      </c>
      <c r="N826" s="16">
        <f t="shared" si="649"/>
        <v>0</v>
      </c>
      <c r="O826" s="16">
        <f t="shared" si="650"/>
        <v>0</v>
      </c>
      <c r="P826" s="16">
        <f t="shared" si="651"/>
        <v>0</v>
      </c>
      <c r="Q826" s="16">
        <f t="shared" ca="1" si="652"/>
        <v>0</v>
      </c>
      <c r="R826">
        <f t="shared" si="653"/>
        <v>0</v>
      </c>
      <c r="S826" s="16">
        <f t="shared" si="654"/>
        <v>0</v>
      </c>
      <c r="T826" s="21">
        <f t="shared" si="655"/>
        <v>0</v>
      </c>
      <c r="U826" s="16">
        <f t="shared" ca="1" si="656"/>
        <v>0</v>
      </c>
      <c r="V826" s="21">
        <f t="shared" ca="1" si="657"/>
        <v>0</v>
      </c>
      <c r="W826" s="16"/>
      <c r="X826" s="16">
        <f t="shared" si="658"/>
        <v>0</v>
      </c>
      <c r="Y826" s="16">
        <f t="shared" si="659"/>
        <v>0</v>
      </c>
      <c r="Z826" s="19">
        <f t="shared" si="660"/>
        <v>0</v>
      </c>
      <c r="AA826" s="15">
        <f t="shared" si="661"/>
        <v>0</v>
      </c>
      <c r="AB826" s="15">
        <f t="shared" si="662"/>
        <v>0</v>
      </c>
      <c r="AC826" s="15">
        <f t="shared" si="663"/>
        <v>0</v>
      </c>
      <c r="AD826" s="15">
        <f t="shared" si="664"/>
        <v>0</v>
      </c>
      <c r="AE826" s="15">
        <f t="shared" si="665"/>
        <v>0</v>
      </c>
      <c r="AF826" s="19">
        <f t="shared" si="666"/>
        <v>0</v>
      </c>
      <c r="AG826" s="20">
        <f t="shared" si="667"/>
        <v>0</v>
      </c>
      <c r="AH826" s="20"/>
      <c r="AI826" s="16">
        <f t="shared" si="678"/>
        <v>0</v>
      </c>
      <c r="AJ826" s="16">
        <f t="shared" si="693"/>
        <v>0</v>
      </c>
      <c r="AK826" s="16">
        <f t="shared" si="685"/>
        <v>0</v>
      </c>
      <c r="AL826" s="16">
        <f t="shared" ca="1" si="668"/>
        <v>0</v>
      </c>
      <c r="AM826" s="17">
        <f ca="1">IF($F$13,OFFSET(product_specs!$I$5,MIN(10,saving_model!BD826),saving_model!$F$15),0)</f>
        <v>0</v>
      </c>
      <c r="AN826" s="16">
        <f t="shared" si="669"/>
        <v>0</v>
      </c>
      <c r="AO826" s="16">
        <f t="shared" si="692"/>
        <v>0</v>
      </c>
      <c r="AP826" s="16">
        <f t="shared" si="679"/>
        <v>0</v>
      </c>
      <c r="AQ826" s="16">
        <f t="shared" si="686"/>
        <v>0</v>
      </c>
      <c r="AR826" s="16">
        <f t="shared" si="687"/>
        <v>0</v>
      </c>
      <c r="AS826" s="15">
        <f t="shared" si="680"/>
        <v>0</v>
      </c>
      <c r="AT826" s="24">
        <f t="shared" si="681"/>
        <v>0</v>
      </c>
      <c r="AU826" s="15">
        <f t="shared" si="688"/>
        <v>0</v>
      </c>
      <c r="AV826" s="22">
        <f>return!Q810</f>
        <v>3.5069239837535182E-3</v>
      </c>
      <c r="AW826" s="7">
        <f t="shared" si="682"/>
        <v>1.9477447545865367</v>
      </c>
      <c r="AX826" s="7"/>
      <c r="AY826">
        <f t="shared" si="670"/>
        <v>0</v>
      </c>
      <c r="AZ826">
        <f t="shared" si="683"/>
        <v>0</v>
      </c>
      <c r="BA826">
        <f t="shared" si="671"/>
        <v>0</v>
      </c>
      <c r="BB826">
        <f t="shared" si="689"/>
        <v>0</v>
      </c>
      <c r="BD826">
        <f t="shared" si="672"/>
        <v>67</v>
      </c>
      <c r="BE826">
        <f t="shared" si="673"/>
        <v>5</v>
      </c>
      <c r="BF826">
        <f t="shared" si="690"/>
        <v>2.7731725098385507E-3</v>
      </c>
      <c r="BG826">
        <f>VLOOKUP(MIN(120,BH826),mortality!$B$4:$H$106,saving_model!BE826+2,FALSE)</f>
        <v>3.2775160860319244E-2</v>
      </c>
      <c r="BH826">
        <f t="shared" si="684"/>
        <v>87</v>
      </c>
      <c r="BI826" s="8">
        <f t="shared" si="674"/>
        <v>1.6821425527395739E-3</v>
      </c>
      <c r="BJ826" s="6">
        <f>VLOOKUP(saving_model!BD826,lapse!$B$4:$C$134,2,FALSE)</f>
        <v>0.02</v>
      </c>
      <c r="BL826">
        <f>discount_curve!K811</f>
        <v>0.32707447332950335</v>
      </c>
    </row>
    <row r="827" spans="1:64" x14ac:dyDescent="0.55000000000000004">
      <c r="A827">
        <f t="shared" si="691"/>
        <v>805</v>
      </c>
      <c r="B827" s="16">
        <f t="shared" ca="1" si="641"/>
        <v>0</v>
      </c>
      <c r="C827" s="16">
        <f t="shared" si="642"/>
        <v>0</v>
      </c>
      <c r="D827">
        <f t="shared" si="643"/>
        <v>0</v>
      </c>
      <c r="E827">
        <f t="shared" ca="1" si="644"/>
        <v>0</v>
      </c>
      <c r="F827" s="19">
        <f t="shared" si="645"/>
        <v>0</v>
      </c>
      <c r="G827">
        <f t="shared" si="675"/>
        <v>0</v>
      </c>
      <c r="H827">
        <f t="shared" si="676"/>
        <v>0</v>
      </c>
      <c r="I827" s="16">
        <f t="shared" si="646"/>
        <v>0</v>
      </c>
      <c r="J827" s="19">
        <f t="shared" si="647"/>
        <v>0</v>
      </c>
      <c r="K827" s="19"/>
      <c r="L827" s="16">
        <f t="shared" si="677"/>
        <v>0</v>
      </c>
      <c r="M827" s="16">
        <f t="shared" ca="1" si="648"/>
        <v>0</v>
      </c>
      <c r="N827" s="16">
        <f t="shared" si="649"/>
        <v>0</v>
      </c>
      <c r="O827" s="16">
        <f t="shared" si="650"/>
        <v>0</v>
      </c>
      <c r="P827" s="16">
        <f t="shared" si="651"/>
        <v>0</v>
      </c>
      <c r="Q827" s="16">
        <f t="shared" ca="1" si="652"/>
        <v>0</v>
      </c>
      <c r="R827">
        <f t="shared" si="653"/>
        <v>0</v>
      </c>
      <c r="S827" s="16">
        <f t="shared" si="654"/>
        <v>0</v>
      </c>
      <c r="T827" s="21">
        <f t="shared" si="655"/>
        <v>0</v>
      </c>
      <c r="U827" s="16">
        <f t="shared" ca="1" si="656"/>
        <v>0</v>
      </c>
      <c r="V827" s="21">
        <f t="shared" ca="1" si="657"/>
        <v>0</v>
      </c>
      <c r="W827" s="16"/>
      <c r="X827" s="16">
        <f t="shared" si="658"/>
        <v>0</v>
      </c>
      <c r="Y827" s="16">
        <f t="shared" si="659"/>
        <v>0</v>
      </c>
      <c r="Z827" s="19">
        <f t="shared" si="660"/>
        <v>0</v>
      </c>
      <c r="AA827" s="15">
        <f t="shared" si="661"/>
        <v>0</v>
      </c>
      <c r="AB827" s="15">
        <f t="shared" si="662"/>
        <v>0</v>
      </c>
      <c r="AC827" s="15">
        <f t="shared" si="663"/>
        <v>0</v>
      </c>
      <c r="AD827" s="15">
        <f t="shared" si="664"/>
        <v>0</v>
      </c>
      <c r="AE827" s="15">
        <f t="shared" si="665"/>
        <v>0</v>
      </c>
      <c r="AF827" s="19">
        <f t="shared" si="666"/>
        <v>0</v>
      </c>
      <c r="AG827" s="20">
        <f t="shared" si="667"/>
        <v>0</v>
      </c>
      <c r="AH827" s="20"/>
      <c r="AI827" s="16">
        <f t="shared" si="678"/>
        <v>0</v>
      </c>
      <c r="AJ827" s="16">
        <f t="shared" si="693"/>
        <v>0</v>
      </c>
      <c r="AK827" s="16">
        <f t="shared" si="685"/>
        <v>0</v>
      </c>
      <c r="AL827" s="16">
        <f t="shared" ca="1" si="668"/>
        <v>0</v>
      </c>
      <c r="AM827" s="17">
        <f ca="1">IF($F$13,OFFSET(product_specs!$I$5,MIN(10,saving_model!BD827),saving_model!$F$15),0)</f>
        <v>0</v>
      </c>
      <c r="AN827" s="16">
        <f t="shared" si="669"/>
        <v>0</v>
      </c>
      <c r="AO827" s="16">
        <f t="shared" si="692"/>
        <v>0</v>
      </c>
      <c r="AP827" s="16">
        <f t="shared" si="679"/>
        <v>0</v>
      </c>
      <c r="AQ827" s="16">
        <f t="shared" si="686"/>
        <v>0</v>
      </c>
      <c r="AR827" s="16">
        <f t="shared" si="687"/>
        <v>0</v>
      </c>
      <c r="AS827" s="15">
        <f t="shared" si="680"/>
        <v>0</v>
      </c>
      <c r="AT827" s="24">
        <f t="shared" si="681"/>
        <v>0</v>
      </c>
      <c r="AU827" s="15">
        <f t="shared" si="688"/>
        <v>0</v>
      </c>
      <c r="AV827" s="22">
        <f>return!Q811</f>
        <v>3.8506404098637148E-4</v>
      </c>
      <c r="AW827" s="7">
        <f t="shared" si="682"/>
        <v>1.949360483097484</v>
      </c>
      <c r="AX827" s="7"/>
      <c r="AY827">
        <f t="shared" si="670"/>
        <v>0</v>
      </c>
      <c r="AZ827">
        <f t="shared" si="683"/>
        <v>0</v>
      </c>
      <c r="BA827">
        <f t="shared" si="671"/>
        <v>0</v>
      </c>
      <c r="BB827">
        <f t="shared" si="689"/>
        <v>0</v>
      </c>
      <c r="BD827">
        <f t="shared" si="672"/>
        <v>67</v>
      </c>
      <c r="BE827">
        <f t="shared" si="673"/>
        <v>5</v>
      </c>
      <c r="BF827">
        <f t="shared" si="690"/>
        <v>2.7731725098385507E-3</v>
      </c>
      <c r="BG827">
        <f>VLOOKUP(MIN(120,BH827),mortality!$B$4:$H$106,saving_model!BE827+2,FALSE)</f>
        <v>3.2775160860319244E-2</v>
      </c>
      <c r="BH827">
        <f t="shared" si="684"/>
        <v>87</v>
      </c>
      <c r="BI827" s="8">
        <f t="shared" si="674"/>
        <v>1.6821425527395739E-3</v>
      </c>
      <c r="BJ827" s="6">
        <f>VLOOKUP(saving_model!BD827,lapse!$B$4:$C$134,2,FALSE)</f>
        <v>0.02</v>
      </c>
      <c r="BL827">
        <f>discount_curve!K812</f>
        <v>0.32662015263466637</v>
      </c>
    </row>
    <row r="828" spans="1:64" x14ac:dyDescent="0.55000000000000004">
      <c r="A828">
        <f t="shared" si="691"/>
        <v>806</v>
      </c>
      <c r="B828" s="16">
        <f t="shared" ca="1" si="641"/>
        <v>0</v>
      </c>
      <c r="C828" s="16">
        <f t="shared" si="642"/>
        <v>0</v>
      </c>
      <c r="D828">
        <f t="shared" si="643"/>
        <v>0</v>
      </c>
      <c r="E828">
        <f t="shared" ca="1" si="644"/>
        <v>0</v>
      </c>
      <c r="F828" s="19">
        <f t="shared" si="645"/>
        <v>0</v>
      </c>
      <c r="G828">
        <f t="shared" si="675"/>
        <v>0</v>
      </c>
      <c r="H828">
        <f t="shared" si="676"/>
        <v>0</v>
      </c>
      <c r="I828" s="16">
        <f t="shared" si="646"/>
        <v>0</v>
      </c>
      <c r="J828" s="19">
        <f t="shared" si="647"/>
        <v>0</v>
      </c>
      <c r="K828" s="19"/>
      <c r="L828" s="16">
        <f t="shared" si="677"/>
        <v>0</v>
      </c>
      <c r="M828" s="16">
        <f t="shared" ca="1" si="648"/>
        <v>0</v>
      </c>
      <c r="N828" s="16">
        <f t="shared" si="649"/>
        <v>0</v>
      </c>
      <c r="O828" s="16">
        <f t="shared" si="650"/>
        <v>0</v>
      </c>
      <c r="P828" s="16">
        <f t="shared" si="651"/>
        <v>0</v>
      </c>
      <c r="Q828" s="16">
        <f t="shared" ca="1" si="652"/>
        <v>0</v>
      </c>
      <c r="R828">
        <f t="shared" si="653"/>
        <v>0</v>
      </c>
      <c r="S828" s="16">
        <f t="shared" si="654"/>
        <v>0</v>
      </c>
      <c r="T828" s="21">
        <f t="shared" si="655"/>
        <v>0</v>
      </c>
      <c r="U828" s="16">
        <f t="shared" ca="1" si="656"/>
        <v>0</v>
      </c>
      <c r="V828" s="21">
        <f t="shared" ca="1" si="657"/>
        <v>0</v>
      </c>
      <c r="W828" s="16"/>
      <c r="X828" s="16">
        <f t="shared" si="658"/>
        <v>0</v>
      </c>
      <c r="Y828" s="16">
        <f t="shared" si="659"/>
        <v>0</v>
      </c>
      <c r="Z828" s="19">
        <f t="shared" si="660"/>
        <v>0</v>
      </c>
      <c r="AA828" s="15">
        <f t="shared" si="661"/>
        <v>0</v>
      </c>
      <c r="AB828" s="15">
        <f t="shared" si="662"/>
        <v>0</v>
      </c>
      <c r="AC828" s="15">
        <f t="shared" si="663"/>
        <v>0</v>
      </c>
      <c r="AD828" s="15">
        <f t="shared" si="664"/>
        <v>0</v>
      </c>
      <c r="AE828" s="15">
        <f t="shared" si="665"/>
        <v>0</v>
      </c>
      <c r="AF828" s="19">
        <f t="shared" si="666"/>
        <v>0</v>
      </c>
      <c r="AG828" s="20">
        <f t="shared" si="667"/>
        <v>0</v>
      </c>
      <c r="AH828" s="20"/>
      <c r="AI828" s="16">
        <f t="shared" si="678"/>
        <v>0</v>
      </c>
      <c r="AJ828" s="16">
        <f t="shared" si="693"/>
        <v>0</v>
      </c>
      <c r="AK828" s="16">
        <f t="shared" si="685"/>
        <v>0</v>
      </c>
      <c r="AL828" s="16">
        <f t="shared" ca="1" si="668"/>
        <v>0</v>
      </c>
      <c r="AM828" s="17">
        <f ca="1">IF($F$13,OFFSET(product_specs!$I$5,MIN(10,saving_model!BD828),saving_model!$F$15),0)</f>
        <v>0</v>
      </c>
      <c r="AN828" s="16">
        <f t="shared" si="669"/>
        <v>0</v>
      </c>
      <c r="AO828" s="16">
        <f t="shared" si="692"/>
        <v>0</v>
      </c>
      <c r="AP828" s="16">
        <f t="shared" si="679"/>
        <v>0</v>
      </c>
      <c r="AQ828" s="16">
        <f t="shared" si="686"/>
        <v>0</v>
      </c>
      <c r="AR828" s="16">
        <f t="shared" si="687"/>
        <v>0</v>
      </c>
      <c r="AS828" s="15">
        <f t="shared" si="680"/>
        <v>0</v>
      </c>
      <c r="AT828" s="24">
        <f t="shared" si="681"/>
        <v>0</v>
      </c>
      <c r="AU828" s="15">
        <f t="shared" si="688"/>
        <v>0</v>
      </c>
      <c r="AV828" s="22">
        <f>return!Q812</f>
        <v>8.8252686593903729E-3</v>
      </c>
      <c r="AW828" s="7">
        <f t="shared" si="682"/>
        <v>1.9509775519168135</v>
      </c>
      <c r="AX828" s="7"/>
      <c r="AY828">
        <f t="shared" si="670"/>
        <v>0</v>
      </c>
      <c r="AZ828">
        <f t="shared" si="683"/>
        <v>0</v>
      </c>
      <c r="BA828">
        <f t="shared" si="671"/>
        <v>0</v>
      </c>
      <c r="BB828">
        <f t="shared" si="689"/>
        <v>0</v>
      </c>
      <c r="BD828">
        <f t="shared" si="672"/>
        <v>67</v>
      </c>
      <c r="BE828">
        <f t="shared" si="673"/>
        <v>5</v>
      </c>
      <c r="BF828">
        <f t="shared" si="690"/>
        <v>2.7731725098385507E-3</v>
      </c>
      <c r="BG828">
        <f>VLOOKUP(MIN(120,BH828),mortality!$B$4:$H$106,saving_model!BE828+2,FALSE)</f>
        <v>3.2775160860319244E-2</v>
      </c>
      <c r="BH828">
        <f t="shared" si="684"/>
        <v>87</v>
      </c>
      <c r="BI828" s="8">
        <f t="shared" si="674"/>
        <v>1.6821425527395739E-3</v>
      </c>
      <c r="BJ828" s="6">
        <f>VLOOKUP(saving_model!BD828,lapse!$B$4:$C$134,2,FALSE)</f>
        <v>0.02</v>
      </c>
      <c r="BL828">
        <f>discount_curve!K813</f>
        <v>0.32616646301107027</v>
      </c>
    </row>
    <row r="829" spans="1:64" x14ac:dyDescent="0.55000000000000004">
      <c r="A829">
        <f t="shared" si="691"/>
        <v>807</v>
      </c>
      <c r="B829" s="16">
        <f t="shared" ca="1" si="641"/>
        <v>0</v>
      </c>
      <c r="C829" s="16">
        <f t="shared" si="642"/>
        <v>0</v>
      </c>
      <c r="D829">
        <f t="shared" si="643"/>
        <v>0</v>
      </c>
      <c r="E829">
        <f t="shared" ca="1" si="644"/>
        <v>0</v>
      </c>
      <c r="F829" s="19">
        <f t="shared" si="645"/>
        <v>0</v>
      </c>
      <c r="G829">
        <f t="shared" si="675"/>
        <v>0</v>
      </c>
      <c r="H829">
        <f t="shared" si="676"/>
        <v>0</v>
      </c>
      <c r="I829" s="16">
        <f t="shared" si="646"/>
        <v>0</v>
      </c>
      <c r="J829" s="19">
        <f t="shared" si="647"/>
        <v>0</v>
      </c>
      <c r="K829" s="19"/>
      <c r="L829" s="16">
        <f t="shared" si="677"/>
        <v>0</v>
      </c>
      <c r="M829" s="16">
        <f t="shared" ca="1" si="648"/>
        <v>0</v>
      </c>
      <c r="N829" s="16">
        <f t="shared" si="649"/>
        <v>0</v>
      </c>
      <c r="O829" s="16">
        <f t="shared" si="650"/>
        <v>0</v>
      </c>
      <c r="P829" s="16">
        <f t="shared" si="651"/>
        <v>0</v>
      </c>
      <c r="Q829" s="16">
        <f t="shared" ca="1" si="652"/>
        <v>0</v>
      </c>
      <c r="R829">
        <f t="shared" si="653"/>
        <v>0</v>
      </c>
      <c r="S829" s="16">
        <f t="shared" si="654"/>
        <v>0</v>
      </c>
      <c r="T829" s="21">
        <f t="shared" si="655"/>
        <v>0</v>
      </c>
      <c r="U829" s="16">
        <f t="shared" ca="1" si="656"/>
        <v>0</v>
      </c>
      <c r="V829" s="21">
        <f t="shared" ca="1" si="657"/>
        <v>0</v>
      </c>
      <c r="W829" s="16"/>
      <c r="X829" s="16">
        <f t="shared" si="658"/>
        <v>0</v>
      </c>
      <c r="Y829" s="16">
        <f t="shared" si="659"/>
        <v>0</v>
      </c>
      <c r="Z829" s="19">
        <f t="shared" si="660"/>
        <v>0</v>
      </c>
      <c r="AA829" s="15">
        <f t="shared" si="661"/>
        <v>0</v>
      </c>
      <c r="AB829" s="15">
        <f t="shared" si="662"/>
        <v>0</v>
      </c>
      <c r="AC829" s="15">
        <f t="shared" si="663"/>
        <v>0</v>
      </c>
      <c r="AD829" s="15">
        <f t="shared" si="664"/>
        <v>0</v>
      </c>
      <c r="AE829" s="15">
        <f t="shared" si="665"/>
        <v>0</v>
      </c>
      <c r="AF829" s="19">
        <f t="shared" si="666"/>
        <v>0</v>
      </c>
      <c r="AG829" s="20">
        <f t="shared" si="667"/>
        <v>0</v>
      </c>
      <c r="AH829" s="20"/>
      <c r="AI829" s="16">
        <f t="shared" si="678"/>
        <v>0</v>
      </c>
      <c r="AJ829" s="16">
        <f t="shared" si="693"/>
        <v>0</v>
      </c>
      <c r="AK829" s="16">
        <f t="shared" si="685"/>
        <v>0</v>
      </c>
      <c r="AL829" s="16">
        <f t="shared" ca="1" si="668"/>
        <v>0</v>
      </c>
      <c r="AM829" s="17">
        <f ca="1">IF($F$13,OFFSET(product_specs!$I$5,MIN(10,saving_model!BD829),saving_model!$F$15),0)</f>
        <v>0</v>
      </c>
      <c r="AN829" s="16">
        <f t="shared" si="669"/>
        <v>0</v>
      </c>
      <c r="AO829" s="16">
        <f t="shared" si="692"/>
        <v>0</v>
      </c>
      <c r="AP829" s="16">
        <f t="shared" si="679"/>
        <v>0</v>
      </c>
      <c r="AQ829" s="16">
        <f t="shared" si="686"/>
        <v>0</v>
      </c>
      <c r="AR829" s="16">
        <f t="shared" si="687"/>
        <v>0</v>
      </c>
      <c r="AS829" s="15">
        <f t="shared" si="680"/>
        <v>0</v>
      </c>
      <c r="AT829" s="24">
        <f t="shared" si="681"/>
        <v>0</v>
      </c>
      <c r="AU829" s="15">
        <f t="shared" si="688"/>
        <v>0</v>
      </c>
      <c r="AV829" s="22">
        <f>return!Q813</f>
        <v>-3.1220593362188964E-3</v>
      </c>
      <c r="AW829" s="7">
        <f t="shared" si="682"/>
        <v>1.9525959621563622</v>
      </c>
      <c r="AX829" s="7"/>
      <c r="AY829">
        <f t="shared" si="670"/>
        <v>0</v>
      </c>
      <c r="AZ829">
        <f t="shared" si="683"/>
        <v>0</v>
      </c>
      <c r="BA829">
        <f t="shared" si="671"/>
        <v>0</v>
      </c>
      <c r="BB829">
        <f t="shared" si="689"/>
        <v>0</v>
      </c>
      <c r="BD829">
        <f t="shared" si="672"/>
        <v>67</v>
      </c>
      <c r="BE829">
        <f t="shared" si="673"/>
        <v>5</v>
      </c>
      <c r="BF829">
        <f t="shared" si="690"/>
        <v>2.7731725098385507E-3</v>
      </c>
      <c r="BG829">
        <f>VLOOKUP(MIN(120,BH829),mortality!$B$4:$H$106,saving_model!BE829+2,FALSE)</f>
        <v>3.2775160860319244E-2</v>
      </c>
      <c r="BH829">
        <f t="shared" si="684"/>
        <v>87</v>
      </c>
      <c r="BI829" s="8">
        <f t="shared" si="674"/>
        <v>1.6821425527395739E-3</v>
      </c>
      <c r="BJ829" s="6">
        <f>VLOOKUP(saving_model!BD829,lapse!$B$4:$C$134,2,FALSE)</f>
        <v>0.02</v>
      </c>
      <c r="BL829">
        <f>discount_curve!K814</f>
        <v>0.32571340358212958</v>
      </c>
    </row>
    <row r="830" spans="1:64" x14ac:dyDescent="0.55000000000000004">
      <c r="A830">
        <f t="shared" si="691"/>
        <v>808</v>
      </c>
      <c r="B830" s="16">
        <f t="shared" ca="1" si="641"/>
        <v>0</v>
      </c>
      <c r="C830" s="16">
        <f t="shared" si="642"/>
        <v>0</v>
      </c>
      <c r="D830">
        <f t="shared" si="643"/>
        <v>0</v>
      </c>
      <c r="E830">
        <f t="shared" ca="1" si="644"/>
        <v>0</v>
      </c>
      <c r="F830" s="19">
        <f t="shared" si="645"/>
        <v>0</v>
      </c>
      <c r="G830">
        <f t="shared" si="675"/>
        <v>0</v>
      </c>
      <c r="H830">
        <f t="shared" si="676"/>
        <v>0</v>
      </c>
      <c r="I830" s="16">
        <f t="shared" si="646"/>
        <v>0</v>
      </c>
      <c r="J830" s="19">
        <f t="shared" si="647"/>
        <v>0</v>
      </c>
      <c r="K830" s="19"/>
      <c r="L830" s="16">
        <f t="shared" si="677"/>
        <v>0</v>
      </c>
      <c r="M830" s="16">
        <f t="shared" ca="1" si="648"/>
        <v>0</v>
      </c>
      <c r="N830" s="16">
        <f t="shared" si="649"/>
        <v>0</v>
      </c>
      <c r="O830" s="16">
        <f t="shared" si="650"/>
        <v>0</v>
      </c>
      <c r="P830" s="16">
        <f t="shared" si="651"/>
        <v>0</v>
      </c>
      <c r="Q830" s="16">
        <f t="shared" ca="1" si="652"/>
        <v>0</v>
      </c>
      <c r="R830">
        <f t="shared" si="653"/>
        <v>0</v>
      </c>
      <c r="S830" s="16">
        <f t="shared" si="654"/>
        <v>0</v>
      </c>
      <c r="T830" s="21">
        <f t="shared" si="655"/>
        <v>0</v>
      </c>
      <c r="U830" s="16">
        <f t="shared" ca="1" si="656"/>
        <v>0</v>
      </c>
      <c r="V830" s="21">
        <f t="shared" ca="1" si="657"/>
        <v>0</v>
      </c>
      <c r="W830" s="16"/>
      <c r="X830" s="16">
        <f t="shared" si="658"/>
        <v>0</v>
      </c>
      <c r="Y830" s="16">
        <f t="shared" si="659"/>
        <v>0</v>
      </c>
      <c r="Z830" s="19">
        <f t="shared" si="660"/>
        <v>0</v>
      </c>
      <c r="AA830" s="15">
        <f t="shared" si="661"/>
        <v>0</v>
      </c>
      <c r="AB830" s="15">
        <f t="shared" si="662"/>
        <v>0</v>
      </c>
      <c r="AC830" s="15">
        <f t="shared" si="663"/>
        <v>0</v>
      </c>
      <c r="AD830" s="15">
        <f t="shared" si="664"/>
        <v>0</v>
      </c>
      <c r="AE830" s="15">
        <f t="shared" si="665"/>
        <v>0</v>
      </c>
      <c r="AF830" s="19">
        <f t="shared" si="666"/>
        <v>0</v>
      </c>
      <c r="AG830" s="20">
        <f t="shared" si="667"/>
        <v>0</v>
      </c>
      <c r="AH830" s="20"/>
      <c r="AI830" s="16">
        <f t="shared" si="678"/>
        <v>0</v>
      </c>
      <c r="AJ830" s="16">
        <f t="shared" si="693"/>
        <v>0</v>
      </c>
      <c r="AK830" s="16">
        <f t="shared" si="685"/>
        <v>0</v>
      </c>
      <c r="AL830" s="16">
        <f t="shared" ca="1" si="668"/>
        <v>0</v>
      </c>
      <c r="AM830" s="17">
        <f ca="1">IF($F$13,OFFSET(product_specs!$I$5,MIN(10,saving_model!BD830),saving_model!$F$15),0)</f>
        <v>0</v>
      </c>
      <c r="AN830" s="16">
        <f t="shared" si="669"/>
        <v>0</v>
      </c>
      <c r="AO830" s="16">
        <f t="shared" si="692"/>
        <v>0</v>
      </c>
      <c r="AP830" s="16">
        <f t="shared" si="679"/>
        <v>0</v>
      </c>
      <c r="AQ830" s="16">
        <f t="shared" si="686"/>
        <v>0</v>
      </c>
      <c r="AR830" s="16">
        <f t="shared" si="687"/>
        <v>0</v>
      </c>
      <c r="AS830" s="15">
        <f t="shared" si="680"/>
        <v>0</v>
      </c>
      <c r="AT830" s="24">
        <f t="shared" si="681"/>
        <v>0</v>
      </c>
      <c r="AU830" s="15">
        <f t="shared" si="688"/>
        <v>0</v>
      </c>
      <c r="AV830" s="22">
        <f>return!Q814</f>
        <v>-2.9381636581389259E-3</v>
      </c>
      <c r="AW830" s="7">
        <f t="shared" si="682"/>
        <v>1.9542157149288892</v>
      </c>
      <c r="AX830" s="7"/>
      <c r="AY830">
        <f t="shared" si="670"/>
        <v>0</v>
      </c>
      <c r="AZ830">
        <f t="shared" si="683"/>
        <v>0</v>
      </c>
      <c r="BA830">
        <f t="shared" si="671"/>
        <v>0</v>
      </c>
      <c r="BB830">
        <f t="shared" si="689"/>
        <v>0</v>
      </c>
      <c r="BD830">
        <f t="shared" si="672"/>
        <v>67</v>
      </c>
      <c r="BE830">
        <f t="shared" si="673"/>
        <v>5</v>
      </c>
      <c r="BF830">
        <f t="shared" si="690"/>
        <v>2.7731725098385507E-3</v>
      </c>
      <c r="BG830">
        <f>VLOOKUP(MIN(120,BH830),mortality!$B$4:$H$106,saving_model!BE830+2,FALSE)</f>
        <v>3.2775160860319244E-2</v>
      </c>
      <c r="BH830">
        <f t="shared" si="684"/>
        <v>87</v>
      </c>
      <c r="BI830" s="8">
        <f t="shared" si="674"/>
        <v>1.6821425527395739E-3</v>
      </c>
      <c r="BJ830" s="6">
        <f>VLOOKUP(saving_model!BD830,lapse!$B$4:$C$134,2,FALSE)</f>
        <v>0.02</v>
      </c>
      <c r="BL830">
        <f>discount_curve!K815</f>
        <v>0.32526097347247657</v>
      </c>
    </row>
    <row r="831" spans="1:64" x14ac:dyDescent="0.55000000000000004">
      <c r="A831">
        <f t="shared" si="691"/>
        <v>809</v>
      </c>
      <c r="B831" s="16">
        <f t="shared" ca="1" si="641"/>
        <v>0</v>
      </c>
      <c r="C831" s="16">
        <f t="shared" si="642"/>
        <v>0</v>
      </c>
      <c r="D831">
        <f t="shared" si="643"/>
        <v>0</v>
      </c>
      <c r="E831">
        <f t="shared" ca="1" si="644"/>
        <v>0</v>
      </c>
      <c r="F831" s="19">
        <f t="shared" si="645"/>
        <v>0</v>
      </c>
      <c r="G831">
        <f t="shared" si="675"/>
        <v>0</v>
      </c>
      <c r="H831">
        <f t="shared" si="676"/>
        <v>0</v>
      </c>
      <c r="I831" s="16">
        <f t="shared" si="646"/>
        <v>0</v>
      </c>
      <c r="J831" s="19">
        <f t="shared" si="647"/>
        <v>0</v>
      </c>
      <c r="K831" s="19"/>
      <c r="L831" s="16">
        <f t="shared" si="677"/>
        <v>0</v>
      </c>
      <c r="M831" s="16">
        <f t="shared" ca="1" si="648"/>
        <v>0</v>
      </c>
      <c r="N831" s="16">
        <f t="shared" si="649"/>
        <v>0</v>
      </c>
      <c r="O831" s="16">
        <f t="shared" si="650"/>
        <v>0</v>
      </c>
      <c r="P831" s="16">
        <f t="shared" si="651"/>
        <v>0</v>
      </c>
      <c r="Q831" s="16">
        <f t="shared" ca="1" si="652"/>
        <v>0</v>
      </c>
      <c r="R831">
        <f t="shared" si="653"/>
        <v>0</v>
      </c>
      <c r="S831" s="16">
        <f t="shared" si="654"/>
        <v>0</v>
      </c>
      <c r="T831" s="21">
        <f t="shared" si="655"/>
        <v>0</v>
      </c>
      <c r="U831" s="16">
        <f t="shared" ca="1" si="656"/>
        <v>0</v>
      </c>
      <c r="V831" s="21">
        <f t="shared" ca="1" si="657"/>
        <v>0</v>
      </c>
      <c r="W831" s="16"/>
      <c r="X831" s="16">
        <f t="shared" si="658"/>
        <v>0</v>
      </c>
      <c r="Y831" s="16">
        <f t="shared" si="659"/>
        <v>0</v>
      </c>
      <c r="Z831" s="19">
        <f t="shared" si="660"/>
        <v>0</v>
      </c>
      <c r="AA831" s="15">
        <f t="shared" si="661"/>
        <v>0</v>
      </c>
      <c r="AB831" s="15">
        <f t="shared" si="662"/>
        <v>0</v>
      </c>
      <c r="AC831" s="15">
        <f t="shared" si="663"/>
        <v>0</v>
      </c>
      <c r="AD831" s="15">
        <f t="shared" si="664"/>
        <v>0</v>
      </c>
      <c r="AE831" s="15">
        <f t="shared" si="665"/>
        <v>0</v>
      </c>
      <c r="AF831" s="19">
        <f t="shared" si="666"/>
        <v>0</v>
      </c>
      <c r="AG831" s="20">
        <f t="shared" si="667"/>
        <v>0</v>
      </c>
      <c r="AH831" s="20"/>
      <c r="AI831" s="16">
        <f t="shared" si="678"/>
        <v>0</v>
      </c>
      <c r="AJ831" s="16">
        <f t="shared" si="693"/>
        <v>0</v>
      </c>
      <c r="AK831" s="16">
        <f t="shared" si="685"/>
        <v>0</v>
      </c>
      <c r="AL831" s="16">
        <f t="shared" ca="1" si="668"/>
        <v>0</v>
      </c>
      <c r="AM831" s="17">
        <f ca="1">IF($F$13,OFFSET(product_specs!$I$5,MIN(10,saving_model!BD831),saving_model!$F$15),0)</f>
        <v>0</v>
      </c>
      <c r="AN831" s="16">
        <f t="shared" si="669"/>
        <v>0</v>
      </c>
      <c r="AO831" s="16">
        <f t="shared" si="692"/>
        <v>0</v>
      </c>
      <c r="AP831" s="16">
        <f t="shared" si="679"/>
        <v>0</v>
      </c>
      <c r="AQ831" s="16">
        <f t="shared" si="686"/>
        <v>0</v>
      </c>
      <c r="AR831" s="16">
        <f t="shared" si="687"/>
        <v>0</v>
      </c>
      <c r="AS831" s="15">
        <f t="shared" si="680"/>
        <v>0</v>
      </c>
      <c r="AT831" s="24">
        <f t="shared" si="681"/>
        <v>0</v>
      </c>
      <c r="AU831" s="15">
        <f t="shared" si="688"/>
        <v>0</v>
      </c>
      <c r="AV831" s="22">
        <f>return!Q815</f>
        <v>1.6130292465257323E-2</v>
      </c>
      <c r="AW831" s="7">
        <f t="shared" si="682"/>
        <v>1.9558368113480771</v>
      </c>
      <c r="AX831" s="7"/>
      <c r="AY831">
        <f t="shared" si="670"/>
        <v>0</v>
      </c>
      <c r="AZ831">
        <f t="shared" si="683"/>
        <v>0</v>
      </c>
      <c r="BA831">
        <f t="shared" si="671"/>
        <v>0</v>
      </c>
      <c r="BB831">
        <f t="shared" si="689"/>
        <v>0</v>
      </c>
      <c r="BD831">
        <f t="shared" si="672"/>
        <v>67</v>
      </c>
      <c r="BE831">
        <f t="shared" si="673"/>
        <v>5</v>
      </c>
      <c r="BF831">
        <f t="shared" si="690"/>
        <v>2.7731725098385507E-3</v>
      </c>
      <c r="BG831">
        <f>VLOOKUP(MIN(120,BH831),mortality!$B$4:$H$106,saving_model!BE831+2,FALSE)</f>
        <v>3.2775160860319244E-2</v>
      </c>
      <c r="BH831">
        <f t="shared" si="684"/>
        <v>87</v>
      </c>
      <c r="BI831" s="8">
        <f t="shared" si="674"/>
        <v>1.6821425527395739E-3</v>
      </c>
      <c r="BJ831" s="6">
        <f>VLOOKUP(saving_model!BD831,lapse!$B$4:$C$134,2,FALSE)</f>
        <v>0.02</v>
      </c>
      <c r="BL831">
        <f>discount_curve!K816</f>
        <v>0.32480917180795932</v>
      </c>
    </row>
    <row r="832" spans="1:64" x14ac:dyDescent="0.55000000000000004">
      <c r="A832">
        <f t="shared" si="691"/>
        <v>810</v>
      </c>
      <c r="B832" s="16">
        <f t="shared" ca="1" si="641"/>
        <v>0</v>
      </c>
      <c r="C832" s="16">
        <f t="shared" si="642"/>
        <v>0</v>
      </c>
      <c r="D832">
        <f t="shared" si="643"/>
        <v>0</v>
      </c>
      <c r="E832">
        <f t="shared" ca="1" si="644"/>
        <v>0</v>
      </c>
      <c r="F832" s="19">
        <f t="shared" si="645"/>
        <v>0</v>
      </c>
      <c r="G832">
        <f t="shared" si="675"/>
        <v>0</v>
      </c>
      <c r="H832">
        <f t="shared" si="676"/>
        <v>0</v>
      </c>
      <c r="I832" s="16">
        <f t="shared" si="646"/>
        <v>0</v>
      </c>
      <c r="J832" s="19">
        <f t="shared" si="647"/>
        <v>0</v>
      </c>
      <c r="K832" s="19"/>
      <c r="L832" s="16">
        <f t="shared" si="677"/>
        <v>0</v>
      </c>
      <c r="M832" s="16">
        <f t="shared" ca="1" si="648"/>
        <v>0</v>
      </c>
      <c r="N832" s="16">
        <f t="shared" si="649"/>
        <v>0</v>
      </c>
      <c r="O832" s="16">
        <f t="shared" si="650"/>
        <v>0</v>
      </c>
      <c r="P832" s="16">
        <f t="shared" si="651"/>
        <v>0</v>
      </c>
      <c r="Q832" s="16">
        <f t="shared" ca="1" si="652"/>
        <v>0</v>
      </c>
      <c r="R832">
        <f t="shared" si="653"/>
        <v>0</v>
      </c>
      <c r="S832" s="16">
        <f t="shared" si="654"/>
        <v>0</v>
      </c>
      <c r="T832" s="21">
        <f t="shared" si="655"/>
        <v>0</v>
      </c>
      <c r="U832" s="16">
        <f t="shared" ca="1" si="656"/>
        <v>0</v>
      </c>
      <c r="V832" s="21">
        <f t="shared" ca="1" si="657"/>
        <v>0</v>
      </c>
      <c r="W832" s="16"/>
      <c r="X832" s="16">
        <f t="shared" si="658"/>
        <v>0</v>
      </c>
      <c r="Y832" s="16">
        <f t="shared" si="659"/>
        <v>0</v>
      </c>
      <c r="Z832" s="19">
        <f t="shared" si="660"/>
        <v>0</v>
      </c>
      <c r="AA832" s="15">
        <f t="shared" si="661"/>
        <v>0</v>
      </c>
      <c r="AB832" s="15">
        <f t="shared" si="662"/>
        <v>0</v>
      </c>
      <c r="AC832" s="15">
        <f t="shared" si="663"/>
        <v>0</v>
      </c>
      <c r="AD832" s="15">
        <f t="shared" si="664"/>
        <v>0</v>
      </c>
      <c r="AE832" s="15">
        <f t="shared" si="665"/>
        <v>0</v>
      </c>
      <c r="AF832" s="19">
        <f t="shared" si="666"/>
        <v>0</v>
      </c>
      <c r="AG832" s="20">
        <f t="shared" si="667"/>
        <v>0</v>
      </c>
      <c r="AH832" s="20"/>
      <c r="AI832" s="16">
        <f t="shared" si="678"/>
        <v>0</v>
      </c>
      <c r="AJ832" s="16">
        <f t="shared" si="693"/>
        <v>0</v>
      </c>
      <c r="AK832" s="16">
        <f t="shared" si="685"/>
        <v>0</v>
      </c>
      <c r="AL832" s="16">
        <f t="shared" ca="1" si="668"/>
        <v>0</v>
      </c>
      <c r="AM832" s="17">
        <f ca="1">IF($F$13,OFFSET(product_specs!$I$5,MIN(10,saving_model!BD832),saving_model!$F$15),0)</f>
        <v>0</v>
      </c>
      <c r="AN832" s="16">
        <f t="shared" si="669"/>
        <v>0</v>
      </c>
      <c r="AO832" s="16">
        <f t="shared" si="692"/>
        <v>0</v>
      </c>
      <c r="AP832" s="16">
        <f t="shared" si="679"/>
        <v>0</v>
      </c>
      <c r="AQ832" s="16">
        <f t="shared" si="686"/>
        <v>0</v>
      </c>
      <c r="AR832" s="16">
        <f t="shared" si="687"/>
        <v>0</v>
      </c>
      <c r="AS832" s="15">
        <f t="shared" si="680"/>
        <v>0</v>
      </c>
      <c r="AT832" s="24">
        <f t="shared" si="681"/>
        <v>0</v>
      </c>
      <c r="AU832" s="15">
        <f t="shared" si="688"/>
        <v>0</v>
      </c>
      <c r="AV832" s="22">
        <f>return!Q816</f>
        <v>6.826593011718618E-3</v>
      </c>
      <c r="AW832" s="7">
        <f t="shared" si="682"/>
        <v>1.9574592525285315</v>
      </c>
      <c r="AX832" s="7"/>
      <c r="AY832">
        <f t="shared" si="670"/>
        <v>0</v>
      </c>
      <c r="AZ832">
        <f t="shared" si="683"/>
        <v>0</v>
      </c>
      <c r="BA832">
        <f t="shared" si="671"/>
        <v>0</v>
      </c>
      <c r="BB832">
        <f t="shared" si="689"/>
        <v>0</v>
      </c>
      <c r="BD832">
        <f t="shared" si="672"/>
        <v>67</v>
      </c>
      <c r="BE832">
        <f t="shared" si="673"/>
        <v>5</v>
      </c>
      <c r="BF832">
        <f t="shared" si="690"/>
        <v>2.7731725098385507E-3</v>
      </c>
      <c r="BG832">
        <f>VLOOKUP(MIN(120,BH832),mortality!$B$4:$H$106,saving_model!BE832+2,FALSE)</f>
        <v>3.2775160860319244E-2</v>
      </c>
      <c r="BH832">
        <f t="shared" si="684"/>
        <v>87</v>
      </c>
      <c r="BI832" s="8">
        <f t="shared" si="674"/>
        <v>1.6821425527395739E-3</v>
      </c>
      <c r="BJ832" s="6">
        <f>VLOOKUP(saving_model!BD832,lapse!$B$4:$C$134,2,FALSE)</f>
        <v>0.02</v>
      </c>
      <c r="BL832">
        <f>discount_curve!K817</f>
        <v>0.32435799771564</v>
      </c>
    </row>
    <row r="833" spans="1:64" x14ac:dyDescent="0.55000000000000004">
      <c r="A833">
        <f t="shared" si="691"/>
        <v>811</v>
      </c>
      <c r="B833" s="16">
        <f t="shared" ca="1" si="641"/>
        <v>0</v>
      </c>
      <c r="C833" s="16">
        <f t="shared" si="642"/>
        <v>0</v>
      </c>
      <c r="D833">
        <f t="shared" si="643"/>
        <v>0</v>
      </c>
      <c r="E833">
        <f t="shared" ca="1" si="644"/>
        <v>0</v>
      </c>
      <c r="F833" s="19">
        <f t="shared" si="645"/>
        <v>0</v>
      </c>
      <c r="G833">
        <f t="shared" si="675"/>
        <v>0</v>
      </c>
      <c r="H833">
        <f t="shared" si="676"/>
        <v>0</v>
      </c>
      <c r="I833" s="16">
        <f t="shared" si="646"/>
        <v>0</v>
      </c>
      <c r="J833" s="19">
        <f t="shared" si="647"/>
        <v>0</v>
      </c>
      <c r="K833" s="19"/>
      <c r="L833" s="16">
        <f t="shared" si="677"/>
        <v>0</v>
      </c>
      <c r="M833" s="16">
        <f t="shared" ca="1" si="648"/>
        <v>0</v>
      </c>
      <c r="N833" s="16">
        <f t="shared" si="649"/>
        <v>0</v>
      </c>
      <c r="O833" s="16">
        <f t="shared" si="650"/>
        <v>0</v>
      </c>
      <c r="P833" s="16">
        <f t="shared" si="651"/>
        <v>0</v>
      </c>
      <c r="Q833" s="16">
        <f t="shared" ca="1" si="652"/>
        <v>0</v>
      </c>
      <c r="R833">
        <f t="shared" si="653"/>
        <v>0</v>
      </c>
      <c r="S833" s="16">
        <f t="shared" si="654"/>
        <v>0</v>
      </c>
      <c r="T833" s="21">
        <f t="shared" si="655"/>
        <v>0</v>
      </c>
      <c r="U833" s="16">
        <f t="shared" ca="1" si="656"/>
        <v>0</v>
      </c>
      <c r="V833" s="21">
        <f t="shared" ca="1" si="657"/>
        <v>0</v>
      </c>
      <c r="W833" s="16"/>
      <c r="X833" s="16">
        <f t="shared" si="658"/>
        <v>0</v>
      </c>
      <c r="Y833" s="16">
        <f t="shared" si="659"/>
        <v>0</v>
      </c>
      <c r="Z833" s="19">
        <f t="shared" si="660"/>
        <v>0</v>
      </c>
      <c r="AA833" s="15">
        <f t="shared" si="661"/>
        <v>0</v>
      </c>
      <c r="AB833" s="15">
        <f t="shared" si="662"/>
        <v>0</v>
      </c>
      <c r="AC833" s="15">
        <f t="shared" si="663"/>
        <v>0</v>
      </c>
      <c r="AD833" s="15">
        <f t="shared" si="664"/>
        <v>0</v>
      </c>
      <c r="AE833" s="15">
        <f t="shared" si="665"/>
        <v>0</v>
      </c>
      <c r="AF833" s="19">
        <f t="shared" si="666"/>
        <v>0</v>
      </c>
      <c r="AG833" s="20">
        <f t="shared" si="667"/>
        <v>0</v>
      </c>
      <c r="AH833" s="20"/>
      <c r="AI833" s="16">
        <f t="shared" si="678"/>
        <v>0</v>
      </c>
      <c r="AJ833" s="16">
        <f t="shared" si="693"/>
        <v>0</v>
      </c>
      <c r="AK833" s="16">
        <f t="shared" si="685"/>
        <v>0</v>
      </c>
      <c r="AL833" s="16">
        <f t="shared" ca="1" si="668"/>
        <v>0</v>
      </c>
      <c r="AM833" s="17">
        <f ca="1">IF($F$13,OFFSET(product_specs!$I$5,MIN(10,saving_model!BD833),saving_model!$F$15),0)</f>
        <v>0</v>
      </c>
      <c r="AN833" s="16">
        <f t="shared" si="669"/>
        <v>0</v>
      </c>
      <c r="AO833" s="16">
        <f t="shared" si="692"/>
        <v>0</v>
      </c>
      <c r="AP833" s="16">
        <f t="shared" si="679"/>
        <v>0</v>
      </c>
      <c r="AQ833" s="16">
        <f t="shared" si="686"/>
        <v>0</v>
      </c>
      <c r="AR833" s="16">
        <f t="shared" si="687"/>
        <v>0</v>
      </c>
      <c r="AS833" s="15">
        <f t="shared" si="680"/>
        <v>0</v>
      </c>
      <c r="AT833" s="24">
        <f t="shared" si="681"/>
        <v>0</v>
      </c>
      <c r="AU833" s="15">
        <f t="shared" si="688"/>
        <v>0</v>
      </c>
      <c r="AV833" s="22">
        <f>return!Q817</f>
        <v>-1.3770624026407607E-2</v>
      </c>
      <c r="AW833" s="7">
        <f t="shared" si="682"/>
        <v>1.9590830395857834</v>
      </c>
      <c r="AX833" s="7"/>
      <c r="AY833">
        <f t="shared" si="670"/>
        <v>0</v>
      </c>
      <c r="AZ833">
        <f t="shared" si="683"/>
        <v>0</v>
      </c>
      <c r="BA833">
        <f t="shared" si="671"/>
        <v>0</v>
      </c>
      <c r="BB833">
        <f t="shared" si="689"/>
        <v>0</v>
      </c>
      <c r="BD833">
        <f t="shared" si="672"/>
        <v>67</v>
      </c>
      <c r="BE833">
        <f t="shared" si="673"/>
        <v>5</v>
      </c>
      <c r="BF833">
        <f t="shared" si="690"/>
        <v>2.7731725098385507E-3</v>
      </c>
      <c r="BG833">
        <f>VLOOKUP(MIN(120,BH833),mortality!$B$4:$H$106,saving_model!BE833+2,FALSE)</f>
        <v>3.2775160860319244E-2</v>
      </c>
      <c r="BH833">
        <f t="shared" si="684"/>
        <v>87</v>
      </c>
      <c r="BI833" s="8">
        <f t="shared" si="674"/>
        <v>1.6821425527395739E-3</v>
      </c>
      <c r="BJ833" s="6">
        <f>VLOOKUP(saving_model!BD833,lapse!$B$4:$C$134,2,FALSE)</f>
        <v>0.02</v>
      </c>
      <c r="BL833">
        <f>discount_curve!K818</f>
        <v>0.32390745032379359</v>
      </c>
    </row>
    <row r="834" spans="1:64" x14ac:dyDescent="0.55000000000000004">
      <c r="A834">
        <f t="shared" si="691"/>
        <v>812</v>
      </c>
      <c r="B834" s="16">
        <f t="shared" ca="1" si="641"/>
        <v>0</v>
      </c>
      <c r="C834" s="16">
        <f t="shared" si="642"/>
        <v>0</v>
      </c>
      <c r="D834">
        <f t="shared" si="643"/>
        <v>0</v>
      </c>
      <c r="E834">
        <f t="shared" ca="1" si="644"/>
        <v>0</v>
      </c>
      <c r="F834" s="19">
        <f t="shared" si="645"/>
        <v>0</v>
      </c>
      <c r="G834">
        <f t="shared" si="675"/>
        <v>0</v>
      </c>
      <c r="H834">
        <f t="shared" si="676"/>
        <v>0</v>
      </c>
      <c r="I834" s="16">
        <f t="shared" si="646"/>
        <v>0</v>
      </c>
      <c r="J834" s="19">
        <f t="shared" si="647"/>
        <v>0</v>
      </c>
      <c r="K834" s="19"/>
      <c r="L834" s="16">
        <f t="shared" si="677"/>
        <v>0</v>
      </c>
      <c r="M834" s="16">
        <f t="shared" ca="1" si="648"/>
        <v>0</v>
      </c>
      <c r="N834" s="16">
        <f t="shared" si="649"/>
        <v>0</v>
      </c>
      <c r="O834" s="16">
        <f t="shared" si="650"/>
        <v>0</v>
      </c>
      <c r="P834" s="16">
        <f t="shared" si="651"/>
        <v>0</v>
      </c>
      <c r="Q834" s="16">
        <f t="shared" ca="1" si="652"/>
        <v>0</v>
      </c>
      <c r="R834">
        <f t="shared" si="653"/>
        <v>0</v>
      </c>
      <c r="S834" s="16">
        <f t="shared" si="654"/>
        <v>0</v>
      </c>
      <c r="T834" s="21">
        <f t="shared" si="655"/>
        <v>0</v>
      </c>
      <c r="U834" s="16">
        <f t="shared" ca="1" si="656"/>
        <v>0</v>
      </c>
      <c r="V834" s="21">
        <f t="shared" ca="1" si="657"/>
        <v>0</v>
      </c>
      <c r="W834" s="16"/>
      <c r="X834" s="16">
        <f t="shared" si="658"/>
        <v>0</v>
      </c>
      <c r="Y834" s="16">
        <f t="shared" si="659"/>
        <v>0</v>
      </c>
      <c r="Z834" s="19">
        <f t="shared" si="660"/>
        <v>0</v>
      </c>
      <c r="AA834" s="15">
        <f t="shared" si="661"/>
        <v>0</v>
      </c>
      <c r="AB834" s="15">
        <f t="shared" si="662"/>
        <v>0</v>
      </c>
      <c r="AC834" s="15">
        <f t="shared" si="663"/>
        <v>0</v>
      </c>
      <c r="AD834" s="15">
        <f t="shared" si="664"/>
        <v>0</v>
      </c>
      <c r="AE834" s="15">
        <f t="shared" si="665"/>
        <v>0</v>
      </c>
      <c r="AF834" s="19">
        <f t="shared" si="666"/>
        <v>0</v>
      </c>
      <c r="AG834" s="20">
        <f t="shared" si="667"/>
        <v>0</v>
      </c>
      <c r="AH834" s="20"/>
      <c r="AI834" s="16">
        <f t="shared" si="678"/>
        <v>0</v>
      </c>
      <c r="AJ834" s="16">
        <f t="shared" si="693"/>
        <v>0</v>
      </c>
      <c r="AK834" s="16">
        <f t="shared" si="685"/>
        <v>0</v>
      </c>
      <c r="AL834" s="16">
        <f t="shared" ca="1" si="668"/>
        <v>0</v>
      </c>
      <c r="AM834" s="17">
        <f ca="1">IF($F$13,OFFSET(product_specs!$I$5,MIN(10,saving_model!BD834),saving_model!$F$15),0)</f>
        <v>0</v>
      </c>
      <c r="AN834" s="16">
        <f t="shared" si="669"/>
        <v>0</v>
      </c>
      <c r="AO834" s="16">
        <f t="shared" si="692"/>
        <v>0</v>
      </c>
      <c r="AP834" s="16">
        <f t="shared" si="679"/>
        <v>0</v>
      </c>
      <c r="AQ834" s="16">
        <f t="shared" si="686"/>
        <v>0</v>
      </c>
      <c r="AR834" s="16">
        <f t="shared" si="687"/>
        <v>0</v>
      </c>
      <c r="AS834" s="15">
        <f t="shared" si="680"/>
        <v>0</v>
      </c>
      <c r="AT834" s="24">
        <f t="shared" si="681"/>
        <v>0</v>
      </c>
      <c r="AU834" s="15">
        <f t="shared" si="688"/>
        <v>0</v>
      </c>
      <c r="AV834" s="22">
        <f>return!Q818</f>
        <v>4.4252045070947155E-4</v>
      </c>
      <c r="AW834" s="7">
        <f t="shared" si="682"/>
        <v>1.960708173636289</v>
      </c>
      <c r="AX834" s="7"/>
      <c r="AY834">
        <f t="shared" si="670"/>
        <v>0</v>
      </c>
      <c r="AZ834">
        <f t="shared" si="683"/>
        <v>0</v>
      </c>
      <c r="BA834">
        <f t="shared" si="671"/>
        <v>0</v>
      </c>
      <c r="BB834">
        <f t="shared" si="689"/>
        <v>0</v>
      </c>
      <c r="BD834">
        <f t="shared" si="672"/>
        <v>67</v>
      </c>
      <c r="BE834">
        <f t="shared" si="673"/>
        <v>5</v>
      </c>
      <c r="BF834">
        <f t="shared" si="690"/>
        <v>2.7731725098385507E-3</v>
      </c>
      <c r="BG834">
        <f>VLOOKUP(MIN(120,BH834),mortality!$B$4:$H$106,saving_model!BE834+2,FALSE)</f>
        <v>3.2775160860319244E-2</v>
      </c>
      <c r="BH834">
        <f t="shared" si="684"/>
        <v>87</v>
      </c>
      <c r="BI834" s="8">
        <f t="shared" si="674"/>
        <v>1.6821425527395739E-3</v>
      </c>
      <c r="BJ834" s="6">
        <f>VLOOKUP(saving_model!BD834,lapse!$B$4:$C$134,2,FALSE)</f>
        <v>0.02</v>
      </c>
      <c r="BL834">
        <f>discount_curve!K819</f>
        <v>0.32345752876190587</v>
      </c>
    </row>
    <row r="835" spans="1:64" x14ac:dyDescent="0.55000000000000004">
      <c r="A835">
        <f t="shared" si="691"/>
        <v>813</v>
      </c>
      <c r="B835" s="16">
        <f t="shared" ca="1" si="641"/>
        <v>0</v>
      </c>
      <c r="C835" s="16">
        <f t="shared" si="642"/>
        <v>0</v>
      </c>
      <c r="D835">
        <f t="shared" si="643"/>
        <v>0</v>
      </c>
      <c r="E835">
        <f t="shared" ca="1" si="644"/>
        <v>0</v>
      </c>
      <c r="F835" s="19">
        <f t="shared" si="645"/>
        <v>0</v>
      </c>
      <c r="G835">
        <f t="shared" si="675"/>
        <v>0</v>
      </c>
      <c r="H835">
        <f t="shared" si="676"/>
        <v>0</v>
      </c>
      <c r="I835" s="16">
        <f t="shared" si="646"/>
        <v>0</v>
      </c>
      <c r="J835" s="19">
        <f t="shared" si="647"/>
        <v>0</v>
      </c>
      <c r="K835" s="19"/>
      <c r="L835" s="16">
        <f t="shared" si="677"/>
        <v>0</v>
      </c>
      <c r="M835" s="16">
        <f t="shared" ca="1" si="648"/>
        <v>0</v>
      </c>
      <c r="N835" s="16">
        <f t="shared" si="649"/>
        <v>0</v>
      </c>
      <c r="O835" s="16">
        <f t="shared" si="650"/>
        <v>0</v>
      </c>
      <c r="P835" s="16">
        <f t="shared" si="651"/>
        <v>0</v>
      </c>
      <c r="Q835" s="16">
        <f t="shared" ca="1" si="652"/>
        <v>0</v>
      </c>
      <c r="R835">
        <f t="shared" si="653"/>
        <v>0</v>
      </c>
      <c r="S835" s="16">
        <f t="shared" si="654"/>
        <v>0</v>
      </c>
      <c r="T835" s="21">
        <f t="shared" si="655"/>
        <v>0</v>
      </c>
      <c r="U835" s="16">
        <f t="shared" ca="1" si="656"/>
        <v>0</v>
      </c>
      <c r="V835" s="21">
        <f t="shared" ca="1" si="657"/>
        <v>0</v>
      </c>
      <c r="W835" s="16"/>
      <c r="X835" s="16">
        <f t="shared" si="658"/>
        <v>0</v>
      </c>
      <c r="Y835" s="16">
        <f t="shared" si="659"/>
        <v>0</v>
      </c>
      <c r="Z835" s="19">
        <f t="shared" si="660"/>
        <v>0</v>
      </c>
      <c r="AA835" s="15">
        <f t="shared" si="661"/>
        <v>0</v>
      </c>
      <c r="AB835" s="15">
        <f t="shared" si="662"/>
        <v>0</v>
      </c>
      <c r="AC835" s="15">
        <f t="shared" si="663"/>
        <v>0</v>
      </c>
      <c r="AD835" s="15">
        <f t="shared" si="664"/>
        <v>0</v>
      </c>
      <c r="AE835" s="15">
        <f t="shared" si="665"/>
        <v>0</v>
      </c>
      <c r="AF835" s="19">
        <f t="shared" si="666"/>
        <v>0</v>
      </c>
      <c r="AG835" s="20">
        <f t="shared" si="667"/>
        <v>0</v>
      </c>
      <c r="AH835" s="20"/>
      <c r="AI835" s="16">
        <f t="shared" si="678"/>
        <v>0</v>
      </c>
      <c r="AJ835" s="16">
        <f t="shared" si="693"/>
        <v>0</v>
      </c>
      <c r="AK835" s="16">
        <f t="shared" si="685"/>
        <v>0</v>
      </c>
      <c r="AL835" s="16">
        <f t="shared" ca="1" si="668"/>
        <v>0</v>
      </c>
      <c r="AM835" s="17">
        <f ca="1">IF($F$13,OFFSET(product_specs!$I$5,MIN(10,saving_model!BD835),saving_model!$F$15),0)</f>
        <v>0</v>
      </c>
      <c r="AN835" s="16">
        <f t="shared" si="669"/>
        <v>0</v>
      </c>
      <c r="AO835" s="16">
        <f t="shared" si="692"/>
        <v>0</v>
      </c>
      <c r="AP835" s="16">
        <f t="shared" si="679"/>
        <v>0</v>
      </c>
      <c r="AQ835" s="16">
        <f t="shared" si="686"/>
        <v>0</v>
      </c>
      <c r="AR835" s="16">
        <f t="shared" si="687"/>
        <v>0</v>
      </c>
      <c r="AS835" s="15">
        <f t="shared" si="680"/>
        <v>0</v>
      </c>
      <c r="AT835" s="24">
        <f t="shared" si="681"/>
        <v>0</v>
      </c>
      <c r="AU835" s="15">
        <f t="shared" si="688"/>
        <v>0</v>
      </c>
      <c r="AV835" s="22">
        <f>return!Q819</f>
        <v>-2.4815006530444217E-3</v>
      </c>
      <c r="AW835" s="7">
        <f t="shared" si="682"/>
        <v>1.9623346557974304</v>
      </c>
      <c r="AX835" s="7"/>
      <c r="AY835">
        <f t="shared" si="670"/>
        <v>0</v>
      </c>
      <c r="AZ835">
        <f t="shared" si="683"/>
        <v>0</v>
      </c>
      <c r="BA835">
        <f t="shared" si="671"/>
        <v>0</v>
      </c>
      <c r="BB835">
        <f t="shared" si="689"/>
        <v>0</v>
      </c>
      <c r="BD835">
        <f t="shared" si="672"/>
        <v>67</v>
      </c>
      <c r="BE835">
        <f t="shared" si="673"/>
        <v>5</v>
      </c>
      <c r="BF835">
        <f t="shared" si="690"/>
        <v>2.7731725098385507E-3</v>
      </c>
      <c r="BG835">
        <f>VLOOKUP(MIN(120,BH835),mortality!$B$4:$H$106,saving_model!BE835+2,FALSE)</f>
        <v>3.2775160860319244E-2</v>
      </c>
      <c r="BH835">
        <f t="shared" si="684"/>
        <v>87</v>
      </c>
      <c r="BI835" s="8">
        <f t="shared" si="674"/>
        <v>1.6821425527395739E-3</v>
      </c>
      <c r="BJ835" s="6">
        <f>VLOOKUP(saving_model!BD835,lapse!$B$4:$C$134,2,FALSE)</f>
        <v>0.02</v>
      </c>
      <c r="BL835">
        <f>discount_curve!K820</f>
        <v>0.32300823216067182</v>
      </c>
    </row>
    <row r="836" spans="1:64" x14ac:dyDescent="0.55000000000000004">
      <c r="A836">
        <f t="shared" si="691"/>
        <v>814</v>
      </c>
      <c r="B836" s="16">
        <f t="shared" ca="1" si="641"/>
        <v>0</v>
      </c>
      <c r="C836" s="16">
        <f t="shared" si="642"/>
        <v>0</v>
      </c>
      <c r="D836">
        <f t="shared" si="643"/>
        <v>0</v>
      </c>
      <c r="E836">
        <f t="shared" ca="1" si="644"/>
        <v>0</v>
      </c>
      <c r="F836" s="19">
        <f t="shared" si="645"/>
        <v>0</v>
      </c>
      <c r="G836">
        <f t="shared" si="675"/>
        <v>0</v>
      </c>
      <c r="H836">
        <f t="shared" si="676"/>
        <v>0</v>
      </c>
      <c r="I836" s="16">
        <f t="shared" si="646"/>
        <v>0</v>
      </c>
      <c r="J836" s="19">
        <f t="shared" si="647"/>
        <v>0</v>
      </c>
      <c r="K836" s="19"/>
      <c r="L836" s="16">
        <f t="shared" si="677"/>
        <v>0</v>
      </c>
      <c r="M836" s="16">
        <f t="shared" ca="1" si="648"/>
        <v>0</v>
      </c>
      <c r="N836" s="16">
        <f t="shared" si="649"/>
        <v>0</v>
      </c>
      <c r="O836" s="16">
        <f t="shared" si="650"/>
        <v>0</v>
      </c>
      <c r="P836" s="16">
        <f t="shared" si="651"/>
        <v>0</v>
      </c>
      <c r="Q836" s="16">
        <f t="shared" ca="1" si="652"/>
        <v>0</v>
      </c>
      <c r="R836">
        <f t="shared" si="653"/>
        <v>0</v>
      </c>
      <c r="S836" s="16">
        <f t="shared" si="654"/>
        <v>0</v>
      </c>
      <c r="T836" s="21">
        <f t="shared" si="655"/>
        <v>0</v>
      </c>
      <c r="U836" s="16">
        <f t="shared" ca="1" si="656"/>
        <v>0</v>
      </c>
      <c r="V836" s="21">
        <f t="shared" ca="1" si="657"/>
        <v>0</v>
      </c>
      <c r="W836" s="16"/>
      <c r="X836" s="16">
        <f t="shared" si="658"/>
        <v>0</v>
      </c>
      <c r="Y836" s="16">
        <f t="shared" si="659"/>
        <v>0</v>
      </c>
      <c r="Z836" s="19">
        <f t="shared" si="660"/>
        <v>0</v>
      </c>
      <c r="AA836" s="15">
        <f t="shared" si="661"/>
        <v>0</v>
      </c>
      <c r="AB836" s="15">
        <f t="shared" si="662"/>
        <v>0</v>
      </c>
      <c r="AC836" s="15">
        <f t="shared" si="663"/>
        <v>0</v>
      </c>
      <c r="AD836" s="15">
        <f t="shared" si="664"/>
        <v>0</v>
      </c>
      <c r="AE836" s="15">
        <f t="shared" si="665"/>
        <v>0</v>
      </c>
      <c r="AF836" s="19">
        <f t="shared" si="666"/>
        <v>0</v>
      </c>
      <c r="AG836" s="20">
        <f t="shared" si="667"/>
        <v>0</v>
      </c>
      <c r="AH836" s="20"/>
      <c r="AI836" s="16">
        <f t="shared" si="678"/>
        <v>0</v>
      </c>
      <c r="AJ836" s="16">
        <f t="shared" si="693"/>
        <v>0</v>
      </c>
      <c r="AK836" s="16">
        <f t="shared" si="685"/>
        <v>0</v>
      </c>
      <c r="AL836" s="16">
        <f t="shared" ca="1" si="668"/>
        <v>0</v>
      </c>
      <c r="AM836" s="17">
        <f ca="1">IF($F$13,OFFSET(product_specs!$I$5,MIN(10,saving_model!BD836),saving_model!$F$15),0)</f>
        <v>0</v>
      </c>
      <c r="AN836" s="16">
        <f t="shared" si="669"/>
        <v>0</v>
      </c>
      <c r="AO836" s="16">
        <f t="shared" si="692"/>
        <v>0</v>
      </c>
      <c r="AP836" s="16">
        <f t="shared" si="679"/>
        <v>0</v>
      </c>
      <c r="AQ836" s="16">
        <f t="shared" si="686"/>
        <v>0</v>
      </c>
      <c r="AR836" s="16">
        <f t="shared" si="687"/>
        <v>0</v>
      </c>
      <c r="AS836" s="15">
        <f t="shared" si="680"/>
        <v>0</v>
      </c>
      <c r="AT836" s="24">
        <f t="shared" si="681"/>
        <v>0</v>
      </c>
      <c r="AU836" s="15">
        <f t="shared" si="688"/>
        <v>0</v>
      </c>
      <c r="AV836" s="22">
        <f>return!Q820</f>
        <v>4.5623777297354451E-3</v>
      </c>
      <c r="AW836" s="7">
        <f t="shared" si="682"/>
        <v>1.9639624871875168</v>
      </c>
      <c r="AX836" s="7"/>
      <c r="AY836">
        <f t="shared" si="670"/>
        <v>0</v>
      </c>
      <c r="AZ836">
        <f t="shared" si="683"/>
        <v>0</v>
      </c>
      <c r="BA836">
        <f t="shared" si="671"/>
        <v>0</v>
      </c>
      <c r="BB836">
        <f t="shared" si="689"/>
        <v>0</v>
      </c>
      <c r="BD836">
        <f t="shared" si="672"/>
        <v>67</v>
      </c>
      <c r="BE836">
        <f t="shared" si="673"/>
        <v>5</v>
      </c>
      <c r="BF836">
        <f t="shared" si="690"/>
        <v>2.7731725098385507E-3</v>
      </c>
      <c r="BG836">
        <f>VLOOKUP(MIN(120,BH836),mortality!$B$4:$H$106,saving_model!BE836+2,FALSE)</f>
        <v>3.2775160860319244E-2</v>
      </c>
      <c r="BH836">
        <f t="shared" si="684"/>
        <v>87</v>
      </c>
      <c r="BI836" s="8">
        <f t="shared" si="674"/>
        <v>1.6821425527395739E-3</v>
      </c>
      <c r="BJ836" s="6">
        <f>VLOOKUP(saving_model!BD836,lapse!$B$4:$C$134,2,FALSE)</f>
        <v>0.02</v>
      </c>
      <c r="BL836">
        <f>discount_curve!K821</f>
        <v>0.32255955965199368</v>
      </c>
    </row>
    <row r="837" spans="1:64" x14ac:dyDescent="0.55000000000000004">
      <c r="A837">
        <f t="shared" si="691"/>
        <v>815</v>
      </c>
      <c r="B837" s="16">
        <f t="shared" ca="1" si="641"/>
        <v>0</v>
      </c>
      <c r="C837" s="16">
        <f t="shared" si="642"/>
        <v>0</v>
      </c>
      <c r="D837">
        <f t="shared" si="643"/>
        <v>0</v>
      </c>
      <c r="E837">
        <f t="shared" ca="1" si="644"/>
        <v>0</v>
      </c>
      <c r="F837" s="19">
        <f t="shared" si="645"/>
        <v>0</v>
      </c>
      <c r="G837">
        <f t="shared" si="675"/>
        <v>0</v>
      </c>
      <c r="H837">
        <f t="shared" si="676"/>
        <v>0</v>
      </c>
      <c r="I837" s="16">
        <f t="shared" si="646"/>
        <v>0</v>
      </c>
      <c r="J837" s="19">
        <f t="shared" si="647"/>
        <v>0</v>
      </c>
      <c r="K837" s="19"/>
      <c r="L837" s="16">
        <f t="shared" si="677"/>
        <v>0</v>
      </c>
      <c r="M837" s="16">
        <f t="shared" ca="1" si="648"/>
        <v>0</v>
      </c>
      <c r="N837" s="16">
        <f t="shared" si="649"/>
        <v>0</v>
      </c>
      <c r="O837" s="16">
        <f t="shared" si="650"/>
        <v>0</v>
      </c>
      <c r="P837" s="16">
        <f t="shared" si="651"/>
        <v>0</v>
      </c>
      <c r="Q837" s="16">
        <f t="shared" ca="1" si="652"/>
        <v>0</v>
      </c>
      <c r="R837">
        <f t="shared" si="653"/>
        <v>0</v>
      </c>
      <c r="S837" s="16">
        <f t="shared" si="654"/>
        <v>0</v>
      </c>
      <c r="T837" s="21">
        <f t="shared" si="655"/>
        <v>0</v>
      </c>
      <c r="U837" s="16">
        <f t="shared" ca="1" si="656"/>
        <v>0</v>
      </c>
      <c r="V837" s="21">
        <f t="shared" ca="1" si="657"/>
        <v>0</v>
      </c>
      <c r="W837" s="16"/>
      <c r="X837" s="16">
        <f t="shared" si="658"/>
        <v>0</v>
      </c>
      <c r="Y837" s="16">
        <f t="shared" si="659"/>
        <v>0</v>
      </c>
      <c r="Z837" s="19">
        <f t="shared" si="660"/>
        <v>0</v>
      </c>
      <c r="AA837" s="15">
        <f t="shared" si="661"/>
        <v>0</v>
      </c>
      <c r="AB837" s="15">
        <f t="shared" si="662"/>
        <v>0</v>
      </c>
      <c r="AC837" s="15">
        <f t="shared" si="663"/>
        <v>0</v>
      </c>
      <c r="AD837" s="15">
        <f t="shared" si="664"/>
        <v>0</v>
      </c>
      <c r="AE837" s="15">
        <f t="shared" si="665"/>
        <v>0</v>
      </c>
      <c r="AF837" s="19">
        <f t="shared" si="666"/>
        <v>0</v>
      </c>
      <c r="AG837" s="20">
        <f t="shared" si="667"/>
        <v>0</v>
      </c>
      <c r="AH837" s="20"/>
      <c r="AI837" s="16">
        <f t="shared" si="678"/>
        <v>0</v>
      </c>
      <c r="AJ837" s="16">
        <f t="shared" si="693"/>
        <v>0</v>
      </c>
      <c r="AK837" s="16">
        <f t="shared" si="685"/>
        <v>0</v>
      </c>
      <c r="AL837" s="16">
        <f t="shared" ca="1" si="668"/>
        <v>0</v>
      </c>
      <c r="AM837" s="17">
        <f ca="1">IF($F$13,OFFSET(product_specs!$I$5,MIN(10,saving_model!BD837),saving_model!$F$15),0)</f>
        <v>0</v>
      </c>
      <c r="AN837" s="16">
        <f t="shared" si="669"/>
        <v>0</v>
      </c>
      <c r="AO837" s="16">
        <f t="shared" si="692"/>
        <v>0</v>
      </c>
      <c r="AP837" s="16">
        <f t="shared" si="679"/>
        <v>0</v>
      </c>
      <c r="AQ837" s="16">
        <f t="shared" si="686"/>
        <v>0</v>
      </c>
      <c r="AR837" s="16">
        <f t="shared" si="687"/>
        <v>0</v>
      </c>
      <c r="AS837" s="15">
        <f t="shared" si="680"/>
        <v>0</v>
      </c>
      <c r="AT837" s="24">
        <f t="shared" si="681"/>
        <v>0</v>
      </c>
      <c r="AU837" s="15">
        <f t="shared" si="688"/>
        <v>0</v>
      </c>
      <c r="AV837" s="22">
        <f>return!Q821</f>
        <v>-1.1340916637589293E-2</v>
      </c>
      <c r="AW837" s="7">
        <f t="shared" si="682"/>
        <v>1.9655916689257849</v>
      </c>
      <c r="AX837" s="7"/>
      <c r="AY837">
        <f t="shared" si="670"/>
        <v>0</v>
      </c>
      <c r="AZ837">
        <f t="shared" si="683"/>
        <v>0</v>
      </c>
      <c r="BA837">
        <f t="shared" si="671"/>
        <v>0</v>
      </c>
      <c r="BB837">
        <f t="shared" si="689"/>
        <v>0</v>
      </c>
      <c r="BD837">
        <f t="shared" si="672"/>
        <v>67</v>
      </c>
      <c r="BE837">
        <f t="shared" si="673"/>
        <v>5</v>
      </c>
      <c r="BF837">
        <f t="shared" si="690"/>
        <v>2.7731725098385507E-3</v>
      </c>
      <c r="BG837">
        <f>VLOOKUP(MIN(120,BH837),mortality!$B$4:$H$106,saving_model!BE837+2,FALSE)</f>
        <v>3.2775160860319244E-2</v>
      </c>
      <c r="BH837">
        <f t="shared" si="684"/>
        <v>87</v>
      </c>
      <c r="BI837" s="8">
        <f t="shared" si="674"/>
        <v>1.6821425527395739E-3</v>
      </c>
      <c r="BJ837" s="6">
        <f>VLOOKUP(saving_model!BD837,lapse!$B$4:$C$134,2,FALSE)</f>
        <v>0.02</v>
      </c>
      <c r="BL837">
        <f>discount_curve!K822</f>
        <v>0.32211151036897984</v>
      </c>
    </row>
    <row r="838" spans="1:64" x14ac:dyDescent="0.55000000000000004">
      <c r="A838">
        <f t="shared" si="691"/>
        <v>816</v>
      </c>
      <c r="B838" s="16">
        <f t="shared" ca="1" si="641"/>
        <v>0</v>
      </c>
      <c r="C838" s="16">
        <f t="shared" si="642"/>
        <v>0</v>
      </c>
      <c r="D838">
        <f t="shared" si="643"/>
        <v>0</v>
      </c>
      <c r="E838">
        <f t="shared" ca="1" si="644"/>
        <v>0</v>
      </c>
      <c r="F838" s="19">
        <f t="shared" si="645"/>
        <v>0</v>
      </c>
      <c r="G838">
        <f t="shared" si="675"/>
        <v>0</v>
      </c>
      <c r="H838">
        <f t="shared" si="676"/>
        <v>0</v>
      </c>
      <c r="I838" s="16">
        <f t="shared" si="646"/>
        <v>0</v>
      </c>
      <c r="J838" s="19">
        <f t="shared" si="647"/>
        <v>0</v>
      </c>
      <c r="K838" s="19"/>
      <c r="L838" s="16">
        <f t="shared" si="677"/>
        <v>0</v>
      </c>
      <c r="M838" s="16">
        <f t="shared" ca="1" si="648"/>
        <v>0</v>
      </c>
      <c r="N838" s="16">
        <f t="shared" si="649"/>
        <v>0</v>
      </c>
      <c r="O838" s="16">
        <f t="shared" si="650"/>
        <v>0</v>
      </c>
      <c r="P838" s="16">
        <f t="shared" si="651"/>
        <v>0</v>
      </c>
      <c r="Q838" s="16">
        <f t="shared" ca="1" si="652"/>
        <v>0</v>
      </c>
      <c r="R838">
        <f t="shared" si="653"/>
        <v>0</v>
      </c>
      <c r="S838" s="16">
        <f t="shared" si="654"/>
        <v>0</v>
      </c>
      <c r="T838" s="21">
        <f t="shared" si="655"/>
        <v>0</v>
      </c>
      <c r="U838" s="16">
        <f t="shared" ca="1" si="656"/>
        <v>0</v>
      </c>
      <c r="V838" s="21">
        <f t="shared" ca="1" si="657"/>
        <v>0</v>
      </c>
      <c r="W838" s="16"/>
      <c r="X838" s="16">
        <f t="shared" si="658"/>
        <v>0</v>
      </c>
      <c r="Y838" s="16">
        <f t="shared" si="659"/>
        <v>0</v>
      </c>
      <c r="Z838" s="19">
        <f t="shared" si="660"/>
        <v>0</v>
      </c>
      <c r="AA838" s="15">
        <f t="shared" si="661"/>
        <v>0</v>
      </c>
      <c r="AB838" s="15">
        <f t="shared" si="662"/>
        <v>0</v>
      </c>
      <c r="AC838" s="15">
        <f t="shared" si="663"/>
        <v>0</v>
      </c>
      <c r="AD838" s="15">
        <f t="shared" si="664"/>
        <v>0</v>
      </c>
      <c r="AE838" s="15">
        <f t="shared" si="665"/>
        <v>0</v>
      </c>
      <c r="AF838" s="19">
        <f t="shared" si="666"/>
        <v>0</v>
      </c>
      <c r="AG838" s="20">
        <f t="shared" si="667"/>
        <v>0</v>
      </c>
      <c r="AH838" s="20"/>
      <c r="AI838" s="16">
        <f t="shared" si="678"/>
        <v>0</v>
      </c>
      <c r="AJ838" s="16">
        <f t="shared" si="693"/>
        <v>0</v>
      </c>
      <c r="AK838" s="16">
        <f t="shared" si="685"/>
        <v>0</v>
      </c>
      <c r="AL838" s="16">
        <f t="shared" ca="1" si="668"/>
        <v>0</v>
      </c>
      <c r="AM838" s="17">
        <f ca="1">IF($F$13,OFFSET(product_specs!$I$5,MIN(10,saving_model!BD838),saving_model!$F$15),0)</f>
        <v>0</v>
      </c>
      <c r="AN838" s="16">
        <f t="shared" si="669"/>
        <v>0</v>
      </c>
      <c r="AO838" s="16">
        <f t="shared" si="692"/>
        <v>0</v>
      </c>
      <c r="AP838" s="16">
        <f t="shared" si="679"/>
        <v>0</v>
      </c>
      <c r="AQ838" s="16">
        <f t="shared" si="686"/>
        <v>0</v>
      </c>
      <c r="AR838" s="16">
        <f t="shared" si="687"/>
        <v>0</v>
      </c>
      <c r="AS838" s="15">
        <f t="shared" si="680"/>
        <v>0</v>
      </c>
      <c r="AT838" s="24">
        <f t="shared" si="681"/>
        <v>0</v>
      </c>
      <c r="AU838" s="15">
        <f t="shared" si="688"/>
        <v>0</v>
      </c>
      <c r="AV838" s="22">
        <f>return!Q822</f>
        <v>1.1911001125350262E-2</v>
      </c>
      <c r="AW838" s="7">
        <f t="shared" si="682"/>
        <v>1.9672222021324002</v>
      </c>
      <c r="AX838" s="7"/>
      <c r="AY838">
        <f t="shared" si="670"/>
        <v>0</v>
      </c>
      <c r="AZ838">
        <f t="shared" si="683"/>
        <v>0</v>
      </c>
      <c r="BA838">
        <f t="shared" si="671"/>
        <v>0</v>
      </c>
      <c r="BB838">
        <f t="shared" si="689"/>
        <v>0</v>
      </c>
      <c r="BD838">
        <f t="shared" si="672"/>
        <v>68</v>
      </c>
      <c r="BE838">
        <f t="shared" si="673"/>
        <v>5</v>
      </c>
      <c r="BF838">
        <f t="shared" si="690"/>
        <v>3.125588532639223E-3</v>
      </c>
      <c r="BG838">
        <f>VLOOKUP(MIN(120,BH838),mortality!$B$4:$H$106,saving_model!BE838+2,FALSE)</f>
        <v>3.6868959003222609E-2</v>
      </c>
      <c r="BH838">
        <f t="shared" si="684"/>
        <v>88</v>
      </c>
      <c r="BI838" s="8">
        <f t="shared" si="674"/>
        <v>1.6821425527395739E-3</v>
      </c>
      <c r="BJ838" s="6">
        <f>VLOOKUP(saving_model!BD838,lapse!$B$4:$C$134,2,FALSE)</f>
        <v>0.02</v>
      </c>
      <c r="BL838">
        <f>discount_curve!K823</f>
        <v>0.31464422607855808</v>
      </c>
    </row>
    <row r="839" spans="1:64" x14ac:dyDescent="0.55000000000000004">
      <c r="A839">
        <f t="shared" si="691"/>
        <v>817</v>
      </c>
      <c r="B839" s="16">
        <f t="shared" ca="1" si="641"/>
        <v>0</v>
      </c>
      <c r="C839" s="16">
        <f t="shared" si="642"/>
        <v>0</v>
      </c>
      <c r="D839">
        <f t="shared" si="643"/>
        <v>0</v>
      </c>
      <c r="E839">
        <f t="shared" ca="1" si="644"/>
        <v>0</v>
      </c>
      <c r="F839" s="19">
        <f t="shared" si="645"/>
        <v>0</v>
      </c>
      <c r="G839">
        <f t="shared" si="675"/>
        <v>0</v>
      </c>
      <c r="H839">
        <f t="shared" si="676"/>
        <v>0</v>
      </c>
      <c r="I839" s="16">
        <f t="shared" si="646"/>
        <v>0</v>
      </c>
      <c r="J839" s="19">
        <f t="shared" si="647"/>
        <v>0</v>
      </c>
      <c r="K839" s="19"/>
      <c r="L839" s="16">
        <f t="shared" si="677"/>
        <v>0</v>
      </c>
      <c r="M839" s="16">
        <f t="shared" ca="1" si="648"/>
        <v>0</v>
      </c>
      <c r="N839" s="16">
        <f t="shared" si="649"/>
        <v>0</v>
      </c>
      <c r="O839" s="16">
        <f t="shared" si="650"/>
        <v>0</v>
      </c>
      <c r="P839" s="16">
        <f t="shared" si="651"/>
        <v>0</v>
      </c>
      <c r="Q839" s="16">
        <f t="shared" ca="1" si="652"/>
        <v>0</v>
      </c>
      <c r="R839">
        <f t="shared" si="653"/>
        <v>0</v>
      </c>
      <c r="S839" s="16">
        <f t="shared" si="654"/>
        <v>0</v>
      </c>
      <c r="T839" s="21">
        <f t="shared" si="655"/>
        <v>0</v>
      </c>
      <c r="U839" s="16">
        <f t="shared" ca="1" si="656"/>
        <v>0</v>
      </c>
      <c r="V839" s="21">
        <f t="shared" ca="1" si="657"/>
        <v>0</v>
      </c>
      <c r="W839" s="16"/>
      <c r="X839" s="16">
        <f t="shared" si="658"/>
        <v>0</v>
      </c>
      <c r="Y839" s="16">
        <f t="shared" si="659"/>
        <v>0</v>
      </c>
      <c r="Z839" s="19">
        <f t="shared" si="660"/>
        <v>0</v>
      </c>
      <c r="AA839" s="15">
        <f t="shared" si="661"/>
        <v>0</v>
      </c>
      <c r="AB839" s="15">
        <f t="shared" si="662"/>
        <v>0</v>
      </c>
      <c r="AC839" s="15">
        <f t="shared" si="663"/>
        <v>0</v>
      </c>
      <c r="AD839" s="15">
        <f t="shared" si="664"/>
        <v>0</v>
      </c>
      <c r="AE839" s="15">
        <f t="shared" si="665"/>
        <v>0</v>
      </c>
      <c r="AF839" s="19">
        <f t="shared" si="666"/>
        <v>0</v>
      </c>
      <c r="AG839" s="20">
        <f t="shared" si="667"/>
        <v>0</v>
      </c>
      <c r="AH839" s="20"/>
      <c r="AI839" s="16">
        <f t="shared" si="678"/>
        <v>0</v>
      </c>
      <c r="AJ839" s="16">
        <f t="shared" si="693"/>
        <v>0</v>
      </c>
      <c r="AK839" s="16">
        <f t="shared" si="685"/>
        <v>0</v>
      </c>
      <c r="AL839" s="16">
        <f t="shared" ca="1" si="668"/>
        <v>0</v>
      </c>
      <c r="AM839" s="17">
        <f ca="1">IF($F$13,OFFSET(product_specs!$I$5,MIN(10,saving_model!BD839),saving_model!$F$15),0)</f>
        <v>0</v>
      </c>
      <c r="AN839" s="16">
        <f t="shared" si="669"/>
        <v>0</v>
      </c>
      <c r="AO839" s="16">
        <f t="shared" si="692"/>
        <v>0</v>
      </c>
      <c r="AP839" s="16">
        <f t="shared" si="679"/>
        <v>0</v>
      </c>
      <c r="AQ839" s="16">
        <f t="shared" si="686"/>
        <v>0</v>
      </c>
      <c r="AR839" s="16">
        <f t="shared" si="687"/>
        <v>0</v>
      </c>
      <c r="AS839" s="15">
        <f t="shared" si="680"/>
        <v>0</v>
      </c>
      <c r="AT839" s="24">
        <f t="shared" si="681"/>
        <v>0</v>
      </c>
      <c r="AU839" s="15">
        <f t="shared" si="688"/>
        <v>0</v>
      </c>
      <c r="AV839" s="22">
        <f>return!Q823</f>
        <v>-1.11862469936308E-2</v>
      </c>
      <c r="AW839" s="7">
        <f t="shared" si="682"/>
        <v>1.9688540879284571</v>
      </c>
      <c r="AX839" s="7"/>
      <c r="AY839">
        <f t="shared" si="670"/>
        <v>0</v>
      </c>
      <c r="AZ839">
        <f t="shared" si="683"/>
        <v>0</v>
      </c>
      <c r="BA839">
        <f t="shared" si="671"/>
        <v>0</v>
      </c>
      <c r="BB839">
        <f t="shared" si="689"/>
        <v>0</v>
      </c>
      <c r="BD839">
        <f t="shared" si="672"/>
        <v>68</v>
      </c>
      <c r="BE839">
        <f t="shared" si="673"/>
        <v>5</v>
      </c>
      <c r="BF839">
        <f t="shared" si="690"/>
        <v>3.125588532639223E-3</v>
      </c>
      <c r="BG839">
        <f>VLOOKUP(MIN(120,BH839),mortality!$B$4:$H$106,saving_model!BE839+2,FALSE)</f>
        <v>3.6868959003222609E-2</v>
      </c>
      <c r="BH839">
        <f t="shared" si="684"/>
        <v>88</v>
      </c>
      <c r="BI839" s="8">
        <f t="shared" si="674"/>
        <v>1.6821425527395739E-3</v>
      </c>
      <c r="BJ839" s="6">
        <f>VLOOKUP(saving_model!BD839,lapse!$B$4:$C$134,2,FALSE)</f>
        <v>0.02</v>
      </c>
      <c r="BL839">
        <f>discount_curve!K824</f>
        <v>0.31419867526746603</v>
      </c>
    </row>
    <row r="840" spans="1:64" x14ac:dyDescent="0.55000000000000004">
      <c r="A840">
        <f t="shared" si="691"/>
        <v>818</v>
      </c>
      <c r="B840" s="16">
        <f t="shared" ca="1" si="641"/>
        <v>0</v>
      </c>
      <c r="C840" s="16">
        <f t="shared" si="642"/>
        <v>0</v>
      </c>
      <c r="D840">
        <f t="shared" si="643"/>
        <v>0</v>
      </c>
      <c r="E840">
        <f t="shared" ca="1" si="644"/>
        <v>0</v>
      </c>
      <c r="F840" s="19">
        <f t="shared" si="645"/>
        <v>0</v>
      </c>
      <c r="G840">
        <f t="shared" si="675"/>
        <v>0</v>
      </c>
      <c r="H840">
        <f t="shared" si="676"/>
        <v>0</v>
      </c>
      <c r="I840" s="16">
        <f t="shared" si="646"/>
        <v>0</v>
      </c>
      <c r="J840" s="19">
        <f t="shared" si="647"/>
        <v>0</v>
      </c>
      <c r="K840" s="19"/>
      <c r="L840" s="16">
        <f t="shared" si="677"/>
        <v>0</v>
      </c>
      <c r="M840" s="16">
        <f t="shared" ca="1" si="648"/>
        <v>0</v>
      </c>
      <c r="N840" s="16">
        <f t="shared" si="649"/>
        <v>0</v>
      </c>
      <c r="O840" s="16">
        <f t="shared" si="650"/>
        <v>0</v>
      </c>
      <c r="P840" s="16">
        <f t="shared" si="651"/>
        <v>0</v>
      </c>
      <c r="Q840" s="16">
        <f t="shared" ca="1" si="652"/>
        <v>0</v>
      </c>
      <c r="R840">
        <f t="shared" si="653"/>
        <v>0</v>
      </c>
      <c r="S840" s="16">
        <f t="shared" si="654"/>
        <v>0</v>
      </c>
      <c r="T840" s="21">
        <f t="shared" si="655"/>
        <v>0</v>
      </c>
      <c r="U840" s="16">
        <f t="shared" ca="1" si="656"/>
        <v>0</v>
      </c>
      <c r="V840" s="21">
        <f t="shared" ca="1" si="657"/>
        <v>0</v>
      </c>
      <c r="W840" s="16"/>
      <c r="X840" s="16">
        <f t="shared" si="658"/>
        <v>0</v>
      </c>
      <c r="Y840" s="16">
        <f t="shared" si="659"/>
        <v>0</v>
      </c>
      <c r="Z840" s="19">
        <f t="shared" si="660"/>
        <v>0</v>
      </c>
      <c r="AA840" s="15">
        <f t="shared" si="661"/>
        <v>0</v>
      </c>
      <c r="AB840" s="15">
        <f t="shared" si="662"/>
        <v>0</v>
      </c>
      <c r="AC840" s="15">
        <f t="shared" si="663"/>
        <v>0</v>
      </c>
      <c r="AD840" s="15">
        <f t="shared" si="664"/>
        <v>0</v>
      </c>
      <c r="AE840" s="15">
        <f t="shared" si="665"/>
        <v>0</v>
      </c>
      <c r="AF840" s="19">
        <f t="shared" si="666"/>
        <v>0</v>
      </c>
      <c r="AG840" s="20">
        <f t="shared" si="667"/>
        <v>0</v>
      </c>
      <c r="AH840" s="20"/>
      <c r="AI840" s="16">
        <f t="shared" si="678"/>
        <v>0</v>
      </c>
      <c r="AJ840" s="16">
        <f t="shared" si="693"/>
        <v>0</v>
      </c>
      <c r="AK840" s="16">
        <f t="shared" si="685"/>
        <v>0</v>
      </c>
      <c r="AL840" s="16">
        <f t="shared" ca="1" si="668"/>
        <v>0</v>
      </c>
      <c r="AM840" s="17">
        <f ca="1">IF($F$13,OFFSET(product_specs!$I$5,MIN(10,saving_model!BD840),saving_model!$F$15),0)</f>
        <v>0</v>
      </c>
      <c r="AN840" s="16">
        <f t="shared" si="669"/>
        <v>0</v>
      </c>
      <c r="AO840" s="16">
        <f t="shared" si="692"/>
        <v>0</v>
      </c>
      <c r="AP840" s="16">
        <f t="shared" si="679"/>
        <v>0</v>
      </c>
      <c r="AQ840" s="16">
        <f t="shared" si="686"/>
        <v>0</v>
      </c>
      <c r="AR840" s="16">
        <f t="shared" si="687"/>
        <v>0</v>
      </c>
      <c r="AS840" s="15">
        <f t="shared" si="680"/>
        <v>0</v>
      </c>
      <c r="AT840" s="24">
        <f t="shared" si="681"/>
        <v>0</v>
      </c>
      <c r="AU840" s="15">
        <f t="shared" si="688"/>
        <v>0</v>
      </c>
      <c r="AV840" s="22">
        <f>return!Q824</f>
        <v>-4.5178121266794546E-3</v>
      </c>
      <c r="AW840" s="7">
        <f t="shared" si="682"/>
        <v>1.97048732743598</v>
      </c>
      <c r="AX840" s="7"/>
      <c r="AY840">
        <f t="shared" si="670"/>
        <v>0</v>
      </c>
      <c r="AZ840">
        <f t="shared" si="683"/>
        <v>0</v>
      </c>
      <c r="BA840">
        <f t="shared" si="671"/>
        <v>0</v>
      </c>
      <c r="BB840">
        <f t="shared" si="689"/>
        <v>0</v>
      </c>
      <c r="BD840">
        <f t="shared" si="672"/>
        <v>68</v>
      </c>
      <c r="BE840">
        <f t="shared" si="673"/>
        <v>5</v>
      </c>
      <c r="BF840">
        <f t="shared" si="690"/>
        <v>3.125588532639223E-3</v>
      </c>
      <c r="BG840">
        <f>VLOOKUP(MIN(120,BH840),mortality!$B$4:$H$106,saving_model!BE840+2,FALSE)</f>
        <v>3.6868959003222609E-2</v>
      </c>
      <c r="BH840">
        <f t="shared" si="684"/>
        <v>88</v>
      </c>
      <c r="BI840" s="8">
        <f t="shared" si="674"/>
        <v>1.6821425527395739E-3</v>
      </c>
      <c r="BJ840" s="6">
        <f>VLOOKUP(saving_model!BD840,lapse!$B$4:$C$134,2,FALSE)</f>
        <v>0.02</v>
      </c>
      <c r="BL840">
        <f>discount_curve!K825</f>
        <v>0.31375375537697825</v>
      </c>
    </row>
    <row r="841" spans="1:64" x14ac:dyDescent="0.55000000000000004">
      <c r="A841">
        <f t="shared" si="691"/>
        <v>819</v>
      </c>
      <c r="B841" s="16">
        <f t="shared" ref="B841:B904" ca="1" si="694">C841-SUM(D841:H841)+I841-J841</f>
        <v>0</v>
      </c>
      <c r="C841" s="16">
        <f t="shared" ref="C841:C904" si="695">AI841*AZ841</f>
        <v>0</v>
      </c>
      <c r="D841">
        <f t="shared" ref="D841:D904" si="696">AK841*BA841</f>
        <v>0</v>
      </c>
      <c r="E841">
        <f t="shared" ref="E841:E904" ca="1" si="697">AL841*BB841</f>
        <v>0</v>
      </c>
      <c r="F841" s="19">
        <f t="shared" ref="F841:F904" si="698">Y841</f>
        <v>0</v>
      </c>
      <c r="G841">
        <f t="shared" si="675"/>
        <v>0</v>
      </c>
      <c r="H841">
        <f t="shared" si="676"/>
        <v>0</v>
      </c>
      <c r="I841" s="16">
        <f t="shared" ref="I841:I904" si="699">AC841</f>
        <v>0</v>
      </c>
      <c r="J841" s="19">
        <f t="shared" ref="J841:J904" si="700">X842-X841</f>
        <v>0</v>
      </c>
      <c r="K841" s="19"/>
      <c r="L841" s="16">
        <f t="shared" si="677"/>
        <v>0</v>
      </c>
      <c r="M841" s="16">
        <f t="shared" ref="M841:M904" ca="1" si="701">AE841-AL841*BB841</f>
        <v>0</v>
      </c>
      <c r="N841" s="16">
        <f t="shared" ref="N841:N904" si="702">AA841</f>
        <v>0</v>
      </c>
      <c r="O841" s="16">
        <f t="shared" ref="O841:O904" si="703">G841</f>
        <v>0</v>
      </c>
      <c r="P841" s="16">
        <f t="shared" ref="P841:P904" si="704">H841</f>
        <v>0</v>
      </c>
      <c r="Q841" s="16">
        <f t="shared" ref="Q841:Q904" ca="1" si="705">SUM(L841:N841)-SUM(O841:P841)</f>
        <v>0</v>
      </c>
      <c r="R841">
        <f t="shared" ref="R841:R904" si="706">AB841</f>
        <v>0</v>
      </c>
      <c r="S841" s="16">
        <f t="shared" ref="S841:S904" si="707">D841-AD841</f>
        <v>0</v>
      </c>
      <c r="T841" s="21">
        <f t="shared" ref="T841:T904" si="708">R841-S841</f>
        <v>0</v>
      </c>
      <c r="U841" s="16">
        <f t="shared" ref="U841:U904" ca="1" si="709">Q841+T841</f>
        <v>0</v>
      </c>
      <c r="V841" s="21">
        <f t="shared" ref="V841:V904" ca="1" si="710">(B841-U841)*10^6</f>
        <v>0</v>
      </c>
      <c r="W841" s="16"/>
      <c r="X841" s="16">
        <f t="shared" ref="X841:X904" si="711">AO841*SUM(AY841:AZ841)</f>
        <v>0</v>
      </c>
      <c r="Y841" s="16">
        <f t="shared" ref="Y841:Y904" si="712">AO841*AY841</f>
        <v>0</v>
      </c>
      <c r="Z841" s="19">
        <f t="shared" ref="Z841:Z904" si="713">C841-L841</f>
        <v>0</v>
      </c>
      <c r="AA841" s="15">
        <f t="shared" ref="AA841:AA904" si="714">AZ841*AS841</f>
        <v>0</v>
      </c>
      <c r="AB841" s="15">
        <f t="shared" ref="AB841:AB904" si="715">AT841*AZ841</f>
        <v>0</v>
      </c>
      <c r="AC841" s="15">
        <f t="shared" ref="AC841:AC904" si="716">(AZ841-BA841-BB841)*AU841+(BA841+BB841)*AU841/2</f>
        <v>0</v>
      </c>
      <c r="AD841" s="15">
        <f t="shared" ref="AD841:AD904" si="717">AN841*BA841</f>
        <v>0</v>
      </c>
      <c r="AE841" s="15">
        <f t="shared" ref="AE841:AE904" si="718">AN841*BB841</f>
        <v>0</v>
      </c>
      <c r="AF841" s="19">
        <f t="shared" ref="AF841:AF904" si="719">X841-Y841+Z841-AA841-AB841+AC841-AD841-AE841</f>
        <v>0</v>
      </c>
      <c r="AG841" s="20">
        <f t="shared" ref="AG841:AG904" si="720">X842-AF841</f>
        <v>0</v>
      </c>
      <c r="AH841" s="20"/>
      <c r="AI841" s="16">
        <f t="shared" si="678"/>
        <v>0</v>
      </c>
      <c r="AJ841" s="16">
        <f t="shared" si="693"/>
        <v>0</v>
      </c>
      <c r="AK841" s="16">
        <f t="shared" si="685"/>
        <v>0</v>
      </c>
      <c r="AL841" s="16">
        <f t="shared" ref="AL841:AL904" ca="1" si="721">AN841*(1-AM841)</f>
        <v>0</v>
      </c>
      <c r="AM841" s="17">
        <f ca="1">IF($F$13,OFFSET(product_specs!$I$5,MIN(10,saving_model!BD841),saving_model!$F$15),0)</f>
        <v>0</v>
      </c>
      <c r="AN841" s="16">
        <f t="shared" ref="AN841:AN904" si="722">(AO841+AP841-AS841-AT841+AU841/2)*IF(A841&lt;$C$10*12,1,0)</f>
        <v>0</v>
      </c>
      <c r="AO841" s="16">
        <f t="shared" si="692"/>
        <v>0</v>
      </c>
      <c r="AP841" s="16">
        <f t="shared" si="679"/>
        <v>0</v>
      </c>
      <c r="AQ841" s="16">
        <f t="shared" si="686"/>
        <v>0</v>
      </c>
      <c r="AR841" s="16">
        <f t="shared" si="687"/>
        <v>0</v>
      </c>
      <c r="AS841" s="15">
        <f t="shared" si="680"/>
        <v>0</v>
      </c>
      <c r="AT841" s="24">
        <f t="shared" si="681"/>
        <v>0</v>
      </c>
      <c r="AU841" s="15">
        <f t="shared" si="688"/>
        <v>0</v>
      </c>
      <c r="AV841" s="22">
        <f>return!Q825</f>
        <v>9.6655863691441635E-3</v>
      </c>
      <c r="AW841" s="7">
        <f t="shared" si="682"/>
        <v>1.9721219217779242</v>
      </c>
      <c r="AX841" s="7"/>
      <c r="AY841">
        <f t="shared" ref="AY841:AY904" si="723">IF(A841=12*$C$10,AZ840-BA840-BB840,0)</f>
        <v>0</v>
      </c>
      <c r="AZ841">
        <f t="shared" si="683"/>
        <v>0</v>
      </c>
      <c r="BA841">
        <f t="shared" ref="BA841:BA904" si="724">IFERROR(AZ841*BF841,0)</f>
        <v>0</v>
      </c>
      <c r="BB841">
        <f t="shared" si="689"/>
        <v>0</v>
      </c>
      <c r="BD841">
        <f t="shared" ref="BD841:BD904" si="725">FLOOR(A841/12,1)</f>
        <v>68</v>
      </c>
      <c r="BE841">
        <f t="shared" ref="BE841:BE904" si="726">MIN(BD841,5)</f>
        <v>5</v>
      </c>
      <c r="BF841">
        <f t="shared" si="690"/>
        <v>3.125588532639223E-3</v>
      </c>
      <c r="BG841">
        <f>VLOOKUP(MIN(120,BH841),mortality!$B$4:$H$106,saving_model!BE841+2,FALSE)</f>
        <v>3.6868959003222609E-2</v>
      </c>
      <c r="BH841">
        <f t="shared" si="684"/>
        <v>88</v>
      </c>
      <c r="BI841" s="8">
        <f t="shared" ref="BI841:BI904" si="727">1-(1-BJ841)^(1/12)</f>
        <v>1.6821425527395739E-3</v>
      </c>
      <c r="BJ841" s="6">
        <f>VLOOKUP(saving_model!BD841,lapse!$B$4:$C$134,2,FALSE)</f>
        <v>0.02</v>
      </c>
      <c r="BL841">
        <f>discount_curve!K826</f>
        <v>0.31330946551368205</v>
      </c>
    </row>
    <row r="842" spans="1:64" x14ac:dyDescent="0.55000000000000004">
      <c r="A842">
        <f t="shared" si="691"/>
        <v>820</v>
      </c>
      <c r="B842" s="16">
        <f t="shared" ca="1" si="694"/>
        <v>0</v>
      </c>
      <c r="C842" s="16">
        <f t="shared" si="695"/>
        <v>0</v>
      </c>
      <c r="D842">
        <f t="shared" si="696"/>
        <v>0</v>
      </c>
      <c r="E842">
        <f t="shared" ca="1" si="697"/>
        <v>0</v>
      </c>
      <c r="F842" s="19">
        <f t="shared" si="698"/>
        <v>0</v>
      </c>
      <c r="G842">
        <f t="shared" si="675"/>
        <v>0</v>
      </c>
      <c r="H842">
        <f t="shared" si="676"/>
        <v>0</v>
      </c>
      <c r="I842" s="16">
        <f t="shared" si="699"/>
        <v>0</v>
      </c>
      <c r="J842" s="19">
        <f t="shared" si="700"/>
        <v>0</v>
      </c>
      <c r="K842" s="19"/>
      <c r="L842" s="16">
        <f t="shared" si="677"/>
        <v>0</v>
      </c>
      <c r="M842" s="16">
        <f t="shared" ca="1" si="701"/>
        <v>0</v>
      </c>
      <c r="N842" s="16">
        <f t="shared" si="702"/>
        <v>0</v>
      </c>
      <c r="O842" s="16">
        <f t="shared" si="703"/>
        <v>0</v>
      </c>
      <c r="P842" s="16">
        <f t="shared" si="704"/>
        <v>0</v>
      </c>
      <c r="Q842" s="16">
        <f t="shared" ca="1" si="705"/>
        <v>0</v>
      </c>
      <c r="R842">
        <f t="shared" si="706"/>
        <v>0</v>
      </c>
      <c r="S842" s="16">
        <f t="shared" si="707"/>
        <v>0</v>
      </c>
      <c r="T842" s="21">
        <f t="shared" si="708"/>
        <v>0</v>
      </c>
      <c r="U842" s="16">
        <f t="shared" ca="1" si="709"/>
        <v>0</v>
      </c>
      <c r="V842" s="21">
        <f t="shared" ca="1" si="710"/>
        <v>0</v>
      </c>
      <c r="W842" s="16"/>
      <c r="X842" s="16">
        <f t="shared" si="711"/>
        <v>0</v>
      </c>
      <c r="Y842" s="16">
        <f t="shared" si="712"/>
        <v>0</v>
      </c>
      <c r="Z842" s="19">
        <f t="shared" si="713"/>
        <v>0</v>
      </c>
      <c r="AA842" s="15">
        <f t="shared" si="714"/>
        <v>0</v>
      </c>
      <c r="AB842" s="15">
        <f t="shared" si="715"/>
        <v>0</v>
      </c>
      <c r="AC842" s="15">
        <f t="shared" si="716"/>
        <v>0</v>
      </c>
      <c r="AD842" s="15">
        <f t="shared" si="717"/>
        <v>0</v>
      </c>
      <c r="AE842" s="15">
        <f t="shared" si="718"/>
        <v>0</v>
      </c>
      <c r="AF842" s="19">
        <f t="shared" si="719"/>
        <v>0</v>
      </c>
      <c r="AG842" s="20">
        <f t="shared" si="720"/>
        <v>0</v>
      </c>
      <c r="AH842" s="20"/>
      <c r="AI842" s="16">
        <f t="shared" si="678"/>
        <v>0</v>
      </c>
      <c r="AJ842" s="16">
        <f t="shared" si="693"/>
        <v>0</v>
      </c>
      <c r="AK842" s="16">
        <f t="shared" si="685"/>
        <v>0</v>
      </c>
      <c r="AL842" s="16">
        <f t="shared" ca="1" si="721"/>
        <v>0</v>
      </c>
      <c r="AM842" s="17">
        <f ca="1">IF($F$13,OFFSET(product_specs!$I$5,MIN(10,saving_model!BD842),saving_model!$F$15),0)</f>
        <v>0</v>
      </c>
      <c r="AN842" s="16">
        <f t="shared" si="722"/>
        <v>0</v>
      </c>
      <c r="AO842" s="16">
        <f t="shared" si="692"/>
        <v>0</v>
      </c>
      <c r="AP842" s="16">
        <f t="shared" si="679"/>
        <v>0</v>
      </c>
      <c r="AQ842" s="16">
        <f t="shared" si="686"/>
        <v>0</v>
      </c>
      <c r="AR842" s="16">
        <f t="shared" si="687"/>
        <v>0</v>
      </c>
      <c r="AS842" s="15">
        <f t="shared" si="680"/>
        <v>0</v>
      </c>
      <c r="AT842" s="24">
        <f t="shared" si="681"/>
        <v>0</v>
      </c>
      <c r="AU842" s="15">
        <f t="shared" si="688"/>
        <v>0</v>
      </c>
      <c r="AV842" s="22">
        <f>return!Q826</f>
        <v>-1.2194141640277767E-2</v>
      </c>
      <c r="AW842" s="7">
        <f t="shared" si="682"/>
        <v>1.9737578720781765</v>
      </c>
      <c r="AX842" s="7"/>
      <c r="AY842">
        <f t="shared" si="723"/>
        <v>0</v>
      </c>
      <c r="AZ842">
        <f t="shared" si="683"/>
        <v>0</v>
      </c>
      <c r="BA842">
        <f t="shared" si="724"/>
        <v>0</v>
      </c>
      <c r="BB842">
        <f t="shared" si="689"/>
        <v>0</v>
      </c>
      <c r="BD842">
        <f t="shared" si="725"/>
        <v>68</v>
      </c>
      <c r="BE842">
        <f t="shared" si="726"/>
        <v>5</v>
      </c>
      <c r="BF842">
        <f t="shared" si="690"/>
        <v>3.125588532639223E-3</v>
      </c>
      <c r="BG842">
        <f>VLOOKUP(MIN(120,BH842),mortality!$B$4:$H$106,saving_model!BE842+2,FALSE)</f>
        <v>3.6868959003222609E-2</v>
      </c>
      <c r="BH842">
        <f t="shared" si="684"/>
        <v>88</v>
      </c>
      <c r="BI842" s="8">
        <f t="shared" si="727"/>
        <v>1.6821425527395739E-3</v>
      </c>
      <c r="BJ842" s="6">
        <f>VLOOKUP(saving_model!BD842,lapse!$B$4:$C$134,2,FALSE)</f>
        <v>0.02</v>
      </c>
      <c r="BL842">
        <f>discount_curve!K827</f>
        <v>0.31286580478542964</v>
      </c>
    </row>
    <row r="843" spans="1:64" x14ac:dyDescent="0.55000000000000004">
      <c r="A843">
        <f t="shared" si="691"/>
        <v>821</v>
      </c>
      <c r="B843" s="16">
        <f t="shared" ca="1" si="694"/>
        <v>0</v>
      </c>
      <c r="C843" s="16">
        <f t="shared" si="695"/>
        <v>0</v>
      </c>
      <c r="D843">
        <f t="shared" si="696"/>
        <v>0</v>
      </c>
      <c r="E843">
        <f t="shared" ca="1" si="697"/>
        <v>0</v>
      </c>
      <c r="F843" s="19">
        <f t="shared" si="698"/>
        <v>0</v>
      </c>
      <c r="G843">
        <f t="shared" si="675"/>
        <v>0</v>
      </c>
      <c r="H843">
        <f t="shared" si="676"/>
        <v>0</v>
      </c>
      <c r="I843" s="16">
        <f t="shared" si="699"/>
        <v>0</v>
      </c>
      <c r="J843" s="19">
        <f t="shared" si="700"/>
        <v>0</v>
      </c>
      <c r="K843" s="19"/>
      <c r="L843" s="16">
        <f t="shared" si="677"/>
        <v>0</v>
      </c>
      <c r="M843" s="16">
        <f t="shared" ca="1" si="701"/>
        <v>0</v>
      </c>
      <c r="N843" s="16">
        <f t="shared" si="702"/>
        <v>0</v>
      </c>
      <c r="O843" s="16">
        <f t="shared" si="703"/>
        <v>0</v>
      </c>
      <c r="P843" s="16">
        <f t="shared" si="704"/>
        <v>0</v>
      </c>
      <c r="Q843" s="16">
        <f t="shared" ca="1" si="705"/>
        <v>0</v>
      </c>
      <c r="R843">
        <f t="shared" si="706"/>
        <v>0</v>
      </c>
      <c r="S843" s="16">
        <f t="shared" si="707"/>
        <v>0</v>
      </c>
      <c r="T843" s="21">
        <f t="shared" si="708"/>
        <v>0</v>
      </c>
      <c r="U843" s="16">
        <f t="shared" ca="1" si="709"/>
        <v>0</v>
      </c>
      <c r="V843" s="21">
        <f t="shared" ca="1" si="710"/>
        <v>0</v>
      </c>
      <c r="W843" s="16"/>
      <c r="X843" s="16">
        <f t="shared" si="711"/>
        <v>0</v>
      </c>
      <c r="Y843" s="16">
        <f t="shared" si="712"/>
        <v>0</v>
      </c>
      <c r="Z843" s="19">
        <f t="shared" si="713"/>
        <v>0</v>
      </c>
      <c r="AA843" s="15">
        <f t="shared" si="714"/>
        <v>0</v>
      </c>
      <c r="AB843" s="15">
        <f t="shared" si="715"/>
        <v>0</v>
      </c>
      <c r="AC843" s="15">
        <f t="shared" si="716"/>
        <v>0</v>
      </c>
      <c r="AD843" s="15">
        <f t="shared" si="717"/>
        <v>0</v>
      </c>
      <c r="AE843" s="15">
        <f t="shared" si="718"/>
        <v>0</v>
      </c>
      <c r="AF843" s="19">
        <f t="shared" si="719"/>
        <v>0</v>
      </c>
      <c r="AG843" s="20">
        <f t="shared" si="720"/>
        <v>0</v>
      </c>
      <c r="AH843" s="20"/>
      <c r="AI843" s="16">
        <f t="shared" si="678"/>
        <v>0</v>
      </c>
      <c r="AJ843" s="16">
        <f t="shared" si="693"/>
        <v>0</v>
      </c>
      <c r="AK843" s="16">
        <f t="shared" si="685"/>
        <v>0</v>
      </c>
      <c r="AL843" s="16">
        <f t="shared" ca="1" si="721"/>
        <v>0</v>
      </c>
      <c r="AM843" s="17">
        <f ca="1">IF($F$13,OFFSET(product_specs!$I$5,MIN(10,saving_model!BD843),saving_model!$F$15),0)</f>
        <v>0</v>
      </c>
      <c r="AN843" s="16">
        <f t="shared" si="722"/>
        <v>0</v>
      </c>
      <c r="AO843" s="16">
        <f t="shared" si="692"/>
        <v>0</v>
      </c>
      <c r="AP843" s="16">
        <f t="shared" si="679"/>
        <v>0</v>
      </c>
      <c r="AQ843" s="16">
        <f t="shared" si="686"/>
        <v>0</v>
      </c>
      <c r="AR843" s="16">
        <f t="shared" si="687"/>
        <v>0</v>
      </c>
      <c r="AS843" s="15">
        <f t="shared" si="680"/>
        <v>0</v>
      </c>
      <c r="AT843" s="24">
        <f t="shared" si="681"/>
        <v>0</v>
      </c>
      <c r="AU843" s="15">
        <f t="shared" si="688"/>
        <v>0</v>
      </c>
      <c r="AV843" s="22">
        <f>return!Q827</f>
        <v>1.0784381124834708E-2</v>
      </c>
      <c r="AW843" s="7">
        <f t="shared" si="682"/>
        <v>1.9753951794615561</v>
      </c>
      <c r="AX843" s="7"/>
      <c r="AY843">
        <f t="shared" si="723"/>
        <v>0</v>
      </c>
      <c r="AZ843">
        <f t="shared" si="683"/>
        <v>0</v>
      </c>
      <c r="BA843">
        <f t="shared" si="724"/>
        <v>0</v>
      </c>
      <c r="BB843">
        <f t="shared" si="689"/>
        <v>0</v>
      </c>
      <c r="BD843">
        <f t="shared" si="725"/>
        <v>68</v>
      </c>
      <c r="BE843">
        <f t="shared" si="726"/>
        <v>5</v>
      </c>
      <c r="BF843">
        <f t="shared" si="690"/>
        <v>3.125588532639223E-3</v>
      </c>
      <c r="BG843">
        <f>VLOOKUP(MIN(120,BH843),mortality!$B$4:$H$106,saving_model!BE843+2,FALSE)</f>
        <v>3.6868959003222609E-2</v>
      </c>
      <c r="BH843">
        <f t="shared" si="684"/>
        <v>88</v>
      </c>
      <c r="BI843" s="8">
        <f t="shared" si="727"/>
        <v>1.6821425527395739E-3</v>
      </c>
      <c r="BJ843" s="6">
        <f>VLOOKUP(saving_model!BD843,lapse!$B$4:$C$134,2,FALSE)</f>
        <v>0.02</v>
      </c>
      <c r="BL843">
        <f>discount_curve!K828</f>
        <v>0.31242277230133653</v>
      </c>
    </row>
    <row r="844" spans="1:64" x14ac:dyDescent="0.55000000000000004">
      <c r="A844">
        <f t="shared" si="691"/>
        <v>822</v>
      </c>
      <c r="B844" s="16">
        <f t="shared" ca="1" si="694"/>
        <v>0</v>
      </c>
      <c r="C844" s="16">
        <f t="shared" si="695"/>
        <v>0</v>
      </c>
      <c r="D844">
        <f t="shared" si="696"/>
        <v>0</v>
      </c>
      <c r="E844">
        <f t="shared" ca="1" si="697"/>
        <v>0</v>
      </c>
      <c r="F844" s="19">
        <f t="shared" si="698"/>
        <v>0</v>
      </c>
      <c r="G844">
        <f t="shared" si="675"/>
        <v>0</v>
      </c>
      <c r="H844">
        <f t="shared" si="676"/>
        <v>0</v>
      </c>
      <c r="I844" s="16">
        <f t="shared" si="699"/>
        <v>0</v>
      </c>
      <c r="J844" s="19">
        <f t="shared" si="700"/>
        <v>0</v>
      </c>
      <c r="K844" s="19"/>
      <c r="L844" s="16">
        <f t="shared" si="677"/>
        <v>0</v>
      </c>
      <c r="M844" s="16">
        <f t="shared" ca="1" si="701"/>
        <v>0</v>
      </c>
      <c r="N844" s="16">
        <f t="shared" si="702"/>
        <v>0</v>
      </c>
      <c r="O844" s="16">
        <f t="shared" si="703"/>
        <v>0</v>
      </c>
      <c r="P844" s="16">
        <f t="shared" si="704"/>
        <v>0</v>
      </c>
      <c r="Q844" s="16">
        <f t="shared" ca="1" si="705"/>
        <v>0</v>
      </c>
      <c r="R844">
        <f t="shared" si="706"/>
        <v>0</v>
      </c>
      <c r="S844" s="16">
        <f t="shared" si="707"/>
        <v>0</v>
      </c>
      <c r="T844" s="21">
        <f t="shared" si="708"/>
        <v>0</v>
      </c>
      <c r="U844" s="16">
        <f t="shared" ca="1" si="709"/>
        <v>0</v>
      </c>
      <c r="V844" s="21">
        <f t="shared" ca="1" si="710"/>
        <v>0</v>
      </c>
      <c r="W844" s="16"/>
      <c r="X844" s="16">
        <f t="shared" si="711"/>
        <v>0</v>
      </c>
      <c r="Y844" s="16">
        <f t="shared" si="712"/>
        <v>0</v>
      </c>
      <c r="Z844" s="19">
        <f t="shared" si="713"/>
        <v>0</v>
      </c>
      <c r="AA844" s="15">
        <f t="shared" si="714"/>
        <v>0</v>
      </c>
      <c r="AB844" s="15">
        <f t="shared" si="715"/>
        <v>0</v>
      </c>
      <c r="AC844" s="15">
        <f t="shared" si="716"/>
        <v>0</v>
      </c>
      <c r="AD844" s="15">
        <f t="shared" si="717"/>
        <v>0</v>
      </c>
      <c r="AE844" s="15">
        <f t="shared" si="718"/>
        <v>0</v>
      </c>
      <c r="AF844" s="19">
        <f t="shared" si="719"/>
        <v>0</v>
      </c>
      <c r="AG844" s="20">
        <f t="shared" si="720"/>
        <v>0</v>
      </c>
      <c r="AH844" s="20"/>
      <c r="AI844" s="16">
        <f t="shared" si="678"/>
        <v>0</v>
      </c>
      <c r="AJ844" s="16">
        <f t="shared" si="693"/>
        <v>0</v>
      </c>
      <c r="AK844" s="16">
        <f t="shared" si="685"/>
        <v>0</v>
      </c>
      <c r="AL844" s="16">
        <f t="shared" ca="1" si="721"/>
        <v>0</v>
      </c>
      <c r="AM844" s="17">
        <f ca="1">IF($F$13,OFFSET(product_specs!$I$5,MIN(10,saving_model!BD844),saving_model!$F$15),0)</f>
        <v>0</v>
      </c>
      <c r="AN844" s="16">
        <f t="shared" si="722"/>
        <v>0</v>
      </c>
      <c r="AO844" s="16">
        <f t="shared" si="692"/>
        <v>0</v>
      </c>
      <c r="AP844" s="16">
        <f t="shared" si="679"/>
        <v>0</v>
      </c>
      <c r="AQ844" s="16">
        <f t="shared" si="686"/>
        <v>0</v>
      </c>
      <c r="AR844" s="16">
        <f t="shared" si="687"/>
        <v>0</v>
      </c>
      <c r="AS844" s="15">
        <f t="shared" si="680"/>
        <v>0</v>
      </c>
      <c r="AT844" s="24">
        <f t="shared" si="681"/>
        <v>0</v>
      </c>
      <c r="AU844" s="15">
        <f t="shared" si="688"/>
        <v>0</v>
      </c>
      <c r="AV844" s="22">
        <f>return!Q828</f>
        <v>1.0026043733290191E-2</v>
      </c>
      <c r="AW844" s="7">
        <f t="shared" si="682"/>
        <v>1.9770338450538152</v>
      </c>
      <c r="AX844" s="7"/>
      <c r="AY844">
        <f t="shared" si="723"/>
        <v>0</v>
      </c>
      <c r="AZ844">
        <f t="shared" si="683"/>
        <v>0</v>
      </c>
      <c r="BA844">
        <f t="shared" si="724"/>
        <v>0</v>
      </c>
      <c r="BB844">
        <f t="shared" si="689"/>
        <v>0</v>
      </c>
      <c r="BD844">
        <f t="shared" si="725"/>
        <v>68</v>
      </c>
      <c r="BE844">
        <f t="shared" si="726"/>
        <v>5</v>
      </c>
      <c r="BF844">
        <f t="shared" si="690"/>
        <v>3.125588532639223E-3</v>
      </c>
      <c r="BG844">
        <f>VLOOKUP(MIN(120,BH844),mortality!$B$4:$H$106,saving_model!BE844+2,FALSE)</f>
        <v>3.6868959003222609E-2</v>
      </c>
      <c r="BH844">
        <f t="shared" si="684"/>
        <v>88</v>
      </c>
      <c r="BI844" s="8">
        <f t="shared" si="727"/>
        <v>1.6821425527395739E-3</v>
      </c>
      <c r="BJ844" s="6">
        <f>VLOOKUP(saving_model!BD844,lapse!$B$4:$C$134,2,FALSE)</f>
        <v>0.02</v>
      </c>
      <c r="BL844">
        <f>discount_curve!K829</f>
        <v>0.31198036717178007</v>
      </c>
    </row>
    <row r="845" spans="1:64" x14ac:dyDescent="0.55000000000000004">
      <c r="A845">
        <f t="shared" si="691"/>
        <v>823</v>
      </c>
      <c r="B845" s="16">
        <f t="shared" ca="1" si="694"/>
        <v>0</v>
      </c>
      <c r="C845" s="16">
        <f t="shared" si="695"/>
        <v>0</v>
      </c>
      <c r="D845">
        <f t="shared" si="696"/>
        <v>0</v>
      </c>
      <c r="E845">
        <f t="shared" ca="1" si="697"/>
        <v>0</v>
      </c>
      <c r="F845" s="19">
        <f t="shared" si="698"/>
        <v>0</v>
      </c>
      <c r="G845">
        <f t="shared" si="675"/>
        <v>0</v>
      </c>
      <c r="H845">
        <f t="shared" si="676"/>
        <v>0</v>
      </c>
      <c r="I845" s="16">
        <f t="shared" si="699"/>
        <v>0</v>
      </c>
      <c r="J845" s="19">
        <f t="shared" si="700"/>
        <v>0</v>
      </c>
      <c r="K845" s="19"/>
      <c r="L845" s="16">
        <f t="shared" si="677"/>
        <v>0</v>
      </c>
      <c r="M845" s="16">
        <f t="shared" ca="1" si="701"/>
        <v>0</v>
      </c>
      <c r="N845" s="16">
        <f t="shared" si="702"/>
        <v>0</v>
      </c>
      <c r="O845" s="16">
        <f t="shared" si="703"/>
        <v>0</v>
      </c>
      <c r="P845" s="16">
        <f t="shared" si="704"/>
        <v>0</v>
      </c>
      <c r="Q845" s="16">
        <f t="shared" ca="1" si="705"/>
        <v>0</v>
      </c>
      <c r="R845">
        <f t="shared" si="706"/>
        <v>0</v>
      </c>
      <c r="S845" s="16">
        <f t="shared" si="707"/>
        <v>0</v>
      </c>
      <c r="T845" s="21">
        <f t="shared" si="708"/>
        <v>0</v>
      </c>
      <c r="U845" s="16">
        <f t="shared" ca="1" si="709"/>
        <v>0</v>
      </c>
      <c r="V845" s="21">
        <f t="shared" ca="1" si="710"/>
        <v>0</v>
      </c>
      <c r="W845" s="16"/>
      <c r="X845" s="16">
        <f t="shared" si="711"/>
        <v>0</v>
      </c>
      <c r="Y845" s="16">
        <f t="shared" si="712"/>
        <v>0</v>
      </c>
      <c r="Z845" s="19">
        <f t="shared" si="713"/>
        <v>0</v>
      </c>
      <c r="AA845" s="15">
        <f t="shared" si="714"/>
        <v>0</v>
      </c>
      <c r="AB845" s="15">
        <f t="shared" si="715"/>
        <v>0</v>
      </c>
      <c r="AC845" s="15">
        <f t="shared" si="716"/>
        <v>0</v>
      </c>
      <c r="AD845" s="15">
        <f t="shared" si="717"/>
        <v>0</v>
      </c>
      <c r="AE845" s="15">
        <f t="shared" si="718"/>
        <v>0</v>
      </c>
      <c r="AF845" s="19">
        <f t="shared" si="719"/>
        <v>0</v>
      </c>
      <c r="AG845" s="20">
        <f t="shared" si="720"/>
        <v>0</v>
      </c>
      <c r="AH845" s="20"/>
      <c r="AI845" s="16">
        <f t="shared" si="678"/>
        <v>0</v>
      </c>
      <c r="AJ845" s="16">
        <f t="shared" si="693"/>
        <v>0</v>
      </c>
      <c r="AK845" s="16">
        <f t="shared" si="685"/>
        <v>0</v>
      </c>
      <c r="AL845" s="16">
        <f t="shared" ca="1" si="721"/>
        <v>0</v>
      </c>
      <c r="AM845" s="17">
        <f ca="1">IF($F$13,OFFSET(product_specs!$I$5,MIN(10,saving_model!BD845),saving_model!$F$15),0)</f>
        <v>0</v>
      </c>
      <c r="AN845" s="16">
        <f t="shared" si="722"/>
        <v>0</v>
      </c>
      <c r="AO845" s="16">
        <f t="shared" si="692"/>
        <v>0</v>
      </c>
      <c r="AP845" s="16">
        <f t="shared" si="679"/>
        <v>0</v>
      </c>
      <c r="AQ845" s="16">
        <f t="shared" si="686"/>
        <v>0</v>
      </c>
      <c r="AR845" s="16">
        <f t="shared" si="687"/>
        <v>0</v>
      </c>
      <c r="AS845" s="15">
        <f t="shared" si="680"/>
        <v>0</v>
      </c>
      <c r="AT845" s="24">
        <f t="shared" si="681"/>
        <v>0</v>
      </c>
      <c r="AU845" s="15">
        <f t="shared" si="688"/>
        <v>0</v>
      </c>
      <c r="AV845" s="22">
        <f>return!Q829</f>
        <v>-4.8215696896266591E-3</v>
      </c>
      <c r="AW845" s="7">
        <f t="shared" si="682"/>
        <v>1.9786738699816397</v>
      </c>
      <c r="AX845" s="7"/>
      <c r="AY845">
        <f t="shared" si="723"/>
        <v>0</v>
      </c>
      <c r="AZ845">
        <f t="shared" si="683"/>
        <v>0</v>
      </c>
      <c r="BA845">
        <f t="shared" si="724"/>
        <v>0</v>
      </c>
      <c r="BB845">
        <f t="shared" si="689"/>
        <v>0</v>
      </c>
      <c r="BD845">
        <f t="shared" si="725"/>
        <v>68</v>
      </c>
      <c r="BE845">
        <f t="shared" si="726"/>
        <v>5</v>
      </c>
      <c r="BF845">
        <f t="shared" si="690"/>
        <v>3.125588532639223E-3</v>
      </c>
      <c r="BG845">
        <f>VLOOKUP(MIN(120,BH845),mortality!$B$4:$H$106,saving_model!BE845+2,FALSE)</f>
        <v>3.6868959003222609E-2</v>
      </c>
      <c r="BH845">
        <f t="shared" si="684"/>
        <v>88</v>
      </c>
      <c r="BI845" s="8">
        <f t="shared" si="727"/>
        <v>1.6821425527395739E-3</v>
      </c>
      <c r="BJ845" s="6">
        <f>VLOOKUP(saving_model!BD845,lapse!$B$4:$C$134,2,FALSE)</f>
        <v>0.02</v>
      </c>
      <c r="BL845">
        <f>discount_curve!K830</f>
        <v>0.31153858850839694</v>
      </c>
    </row>
    <row r="846" spans="1:64" x14ac:dyDescent="0.55000000000000004">
      <c r="A846">
        <f t="shared" si="691"/>
        <v>824</v>
      </c>
      <c r="B846" s="16">
        <f t="shared" ca="1" si="694"/>
        <v>0</v>
      </c>
      <c r="C846" s="16">
        <f t="shared" si="695"/>
        <v>0</v>
      </c>
      <c r="D846">
        <f t="shared" si="696"/>
        <v>0</v>
      </c>
      <c r="E846">
        <f t="shared" ca="1" si="697"/>
        <v>0</v>
      </c>
      <c r="F846" s="19">
        <f t="shared" si="698"/>
        <v>0</v>
      </c>
      <c r="G846">
        <f t="shared" si="675"/>
        <v>0</v>
      </c>
      <c r="H846">
        <f t="shared" si="676"/>
        <v>0</v>
      </c>
      <c r="I846" s="16">
        <f t="shared" si="699"/>
        <v>0</v>
      </c>
      <c r="J846" s="19">
        <f t="shared" si="700"/>
        <v>0</v>
      </c>
      <c r="K846" s="19"/>
      <c r="L846" s="16">
        <f t="shared" si="677"/>
        <v>0</v>
      </c>
      <c r="M846" s="16">
        <f t="shared" ca="1" si="701"/>
        <v>0</v>
      </c>
      <c r="N846" s="16">
        <f t="shared" si="702"/>
        <v>0</v>
      </c>
      <c r="O846" s="16">
        <f t="shared" si="703"/>
        <v>0</v>
      </c>
      <c r="P846" s="16">
        <f t="shared" si="704"/>
        <v>0</v>
      </c>
      <c r="Q846" s="16">
        <f t="shared" ca="1" si="705"/>
        <v>0</v>
      </c>
      <c r="R846">
        <f t="shared" si="706"/>
        <v>0</v>
      </c>
      <c r="S846" s="16">
        <f t="shared" si="707"/>
        <v>0</v>
      </c>
      <c r="T846" s="21">
        <f t="shared" si="708"/>
        <v>0</v>
      </c>
      <c r="U846" s="16">
        <f t="shared" ca="1" si="709"/>
        <v>0</v>
      </c>
      <c r="V846" s="21">
        <f t="shared" ca="1" si="710"/>
        <v>0</v>
      </c>
      <c r="W846" s="16"/>
      <c r="X846" s="16">
        <f t="shared" si="711"/>
        <v>0</v>
      </c>
      <c r="Y846" s="16">
        <f t="shared" si="712"/>
        <v>0</v>
      </c>
      <c r="Z846" s="19">
        <f t="shared" si="713"/>
        <v>0</v>
      </c>
      <c r="AA846" s="15">
        <f t="shared" si="714"/>
        <v>0</v>
      </c>
      <c r="AB846" s="15">
        <f t="shared" si="715"/>
        <v>0</v>
      </c>
      <c r="AC846" s="15">
        <f t="shared" si="716"/>
        <v>0</v>
      </c>
      <c r="AD846" s="15">
        <f t="shared" si="717"/>
        <v>0</v>
      </c>
      <c r="AE846" s="15">
        <f t="shared" si="718"/>
        <v>0</v>
      </c>
      <c r="AF846" s="19">
        <f t="shared" si="719"/>
        <v>0</v>
      </c>
      <c r="AG846" s="20">
        <f t="shared" si="720"/>
        <v>0</v>
      </c>
      <c r="AH846" s="20"/>
      <c r="AI846" s="16">
        <f t="shared" si="678"/>
        <v>0</v>
      </c>
      <c r="AJ846" s="16">
        <f t="shared" si="693"/>
        <v>0</v>
      </c>
      <c r="AK846" s="16">
        <f t="shared" si="685"/>
        <v>0</v>
      </c>
      <c r="AL846" s="16">
        <f t="shared" ca="1" si="721"/>
        <v>0</v>
      </c>
      <c r="AM846" s="17">
        <f ca="1">IF($F$13,OFFSET(product_specs!$I$5,MIN(10,saving_model!BD846),saving_model!$F$15),0)</f>
        <v>0</v>
      </c>
      <c r="AN846" s="16">
        <f t="shared" si="722"/>
        <v>0</v>
      </c>
      <c r="AO846" s="16">
        <f t="shared" si="692"/>
        <v>0</v>
      </c>
      <c r="AP846" s="16">
        <f t="shared" si="679"/>
        <v>0</v>
      </c>
      <c r="AQ846" s="16">
        <f t="shared" si="686"/>
        <v>0</v>
      </c>
      <c r="AR846" s="16">
        <f t="shared" si="687"/>
        <v>0</v>
      </c>
      <c r="AS846" s="15">
        <f t="shared" si="680"/>
        <v>0</v>
      </c>
      <c r="AT846" s="24">
        <f t="shared" si="681"/>
        <v>0</v>
      </c>
      <c r="AU846" s="15">
        <f t="shared" si="688"/>
        <v>0</v>
      </c>
      <c r="AV846" s="22">
        <f>return!Q830</f>
        <v>3.7376342956658704E-3</v>
      </c>
      <c r="AW846" s="7">
        <f t="shared" si="682"/>
        <v>1.9803152553726504</v>
      </c>
      <c r="AX846" s="7"/>
      <c r="AY846">
        <f t="shared" si="723"/>
        <v>0</v>
      </c>
      <c r="AZ846">
        <f t="shared" si="683"/>
        <v>0</v>
      </c>
      <c r="BA846">
        <f t="shared" si="724"/>
        <v>0</v>
      </c>
      <c r="BB846">
        <f t="shared" si="689"/>
        <v>0</v>
      </c>
      <c r="BD846">
        <f t="shared" si="725"/>
        <v>68</v>
      </c>
      <c r="BE846">
        <f t="shared" si="726"/>
        <v>5</v>
      </c>
      <c r="BF846">
        <f t="shared" si="690"/>
        <v>3.125588532639223E-3</v>
      </c>
      <c r="BG846">
        <f>VLOOKUP(MIN(120,BH846),mortality!$B$4:$H$106,saving_model!BE846+2,FALSE)</f>
        <v>3.6868959003222609E-2</v>
      </c>
      <c r="BH846">
        <f t="shared" si="684"/>
        <v>88</v>
      </c>
      <c r="BI846" s="8">
        <f t="shared" si="727"/>
        <v>1.6821425527395739E-3</v>
      </c>
      <c r="BJ846" s="6">
        <f>VLOOKUP(saving_model!BD846,lapse!$B$4:$C$134,2,FALSE)</f>
        <v>0.02</v>
      </c>
      <c r="BL846">
        <f>discount_curve!K831</f>
        <v>0.31109743542408214</v>
      </c>
    </row>
    <row r="847" spans="1:64" x14ac:dyDescent="0.55000000000000004">
      <c r="A847">
        <f t="shared" si="691"/>
        <v>825</v>
      </c>
      <c r="B847" s="16">
        <f t="shared" ca="1" si="694"/>
        <v>0</v>
      </c>
      <c r="C847" s="16">
        <f t="shared" si="695"/>
        <v>0</v>
      </c>
      <c r="D847">
        <f t="shared" si="696"/>
        <v>0</v>
      </c>
      <c r="E847">
        <f t="shared" ca="1" si="697"/>
        <v>0</v>
      </c>
      <c r="F847" s="19">
        <f t="shared" si="698"/>
        <v>0</v>
      </c>
      <c r="G847">
        <f t="shared" si="675"/>
        <v>0</v>
      </c>
      <c r="H847">
        <f t="shared" si="676"/>
        <v>0</v>
      </c>
      <c r="I847" s="16">
        <f t="shared" si="699"/>
        <v>0</v>
      </c>
      <c r="J847" s="19">
        <f t="shared" si="700"/>
        <v>0</v>
      </c>
      <c r="K847" s="19"/>
      <c r="L847" s="16">
        <f t="shared" si="677"/>
        <v>0</v>
      </c>
      <c r="M847" s="16">
        <f t="shared" ca="1" si="701"/>
        <v>0</v>
      </c>
      <c r="N847" s="16">
        <f t="shared" si="702"/>
        <v>0</v>
      </c>
      <c r="O847" s="16">
        <f t="shared" si="703"/>
        <v>0</v>
      </c>
      <c r="P847" s="16">
        <f t="shared" si="704"/>
        <v>0</v>
      </c>
      <c r="Q847" s="16">
        <f t="shared" ca="1" si="705"/>
        <v>0</v>
      </c>
      <c r="R847">
        <f t="shared" si="706"/>
        <v>0</v>
      </c>
      <c r="S847" s="16">
        <f t="shared" si="707"/>
        <v>0</v>
      </c>
      <c r="T847" s="21">
        <f t="shared" si="708"/>
        <v>0</v>
      </c>
      <c r="U847" s="16">
        <f t="shared" ca="1" si="709"/>
        <v>0</v>
      </c>
      <c r="V847" s="21">
        <f t="shared" ca="1" si="710"/>
        <v>0</v>
      </c>
      <c r="W847" s="16"/>
      <c r="X847" s="16">
        <f t="shared" si="711"/>
        <v>0</v>
      </c>
      <c r="Y847" s="16">
        <f t="shared" si="712"/>
        <v>0</v>
      </c>
      <c r="Z847" s="19">
        <f t="shared" si="713"/>
        <v>0</v>
      </c>
      <c r="AA847" s="15">
        <f t="shared" si="714"/>
        <v>0</v>
      </c>
      <c r="AB847" s="15">
        <f t="shared" si="715"/>
        <v>0</v>
      </c>
      <c r="AC847" s="15">
        <f t="shared" si="716"/>
        <v>0</v>
      </c>
      <c r="AD847" s="15">
        <f t="shared" si="717"/>
        <v>0</v>
      </c>
      <c r="AE847" s="15">
        <f t="shared" si="718"/>
        <v>0</v>
      </c>
      <c r="AF847" s="19">
        <f t="shared" si="719"/>
        <v>0</v>
      </c>
      <c r="AG847" s="20">
        <f t="shared" si="720"/>
        <v>0</v>
      </c>
      <c r="AH847" s="20"/>
      <c r="AI847" s="16">
        <f t="shared" si="678"/>
        <v>0</v>
      </c>
      <c r="AJ847" s="16">
        <f t="shared" si="693"/>
        <v>0</v>
      </c>
      <c r="AK847" s="16">
        <f t="shared" si="685"/>
        <v>0</v>
      </c>
      <c r="AL847" s="16">
        <f t="shared" ca="1" si="721"/>
        <v>0</v>
      </c>
      <c r="AM847" s="17">
        <f ca="1">IF($F$13,OFFSET(product_specs!$I$5,MIN(10,saving_model!BD847),saving_model!$F$15),0)</f>
        <v>0</v>
      </c>
      <c r="AN847" s="16">
        <f t="shared" si="722"/>
        <v>0</v>
      </c>
      <c r="AO847" s="16">
        <f t="shared" si="692"/>
        <v>0</v>
      </c>
      <c r="AP847" s="16">
        <f t="shared" si="679"/>
        <v>0</v>
      </c>
      <c r="AQ847" s="16">
        <f t="shared" si="686"/>
        <v>0</v>
      </c>
      <c r="AR847" s="16">
        <f t="shared" si="687"/>
        <v>0</v>
      </c>
      <c r="AS847" s="15">
        <f t="shared" si="680"/>
        <v>0</v>
      </c>
      <c r="AT847" s="24">
        <f t="shared" si="681"/>
        <v>0</v>
      </c>
      <c r="AU847" s="15">
        <f t="shared" si="688"/>
        <v>0</v>
      </c>
      <c r="AV847" s="22">
        <f>return!Q831</f>
        <v>6.6691117444350745E-4</v>
      </c>
      <c r="AW847" s="7">
        <f t="shared" si="682"/>
        <v>1.9819580023554031</v>
      </c>
      <c r="AX847" s="7"/>
      <c r="AY847">
        <f t="shared" si="723"/>
        <v>0</v>
      </c>
      <c r="AZ847">
        <f t="shared" si="683"/>
        <v>0</v>
      </c>
      <c r="BA847">
        <f t="shared" si="724"/>
        <v>0</v>
      </c>
      <c r="BB847">
        <f t="shared" si="689"/>
        <v>0</v>
      </c>
      <c r="BD847">
        <f t="shared" si="725"/>
        <v>68</v>
      </c>
      <c r="BE847">
        <f t="shared" si="726"/>
        <v>5</v>
      </c>
      <c r="BF847">
        <f t="shared" si="690"/>
        <v>3.125588532639223E-3</v>
      </c>
      <c r="BG847">
        <f>VLOOKUP(MIN(120,BH847),mortality!$B$4:$H$106,saving_model!BE847+2,FALSE)</f>
        <v>3.6868959003222609E-2</v>
      </c>
      <c r="BH847">
        <f t="shared" si="684"/>
        <v>88</v>
      </c>
      <c r="BI847" s="8">
        <f t="shared" si="727"/>
        <v>1.6821425527395739E-3</v>
      </c>
      <c r="BJ847" s="6">
        <f>VLOOKUP(saving_model!BD847,lapse!$B$4:$C$134,2,FALSE)</f>
        <v>0.02</v>
      </c>
      <c r="BL847">
        <f>discount_curve!K832</f>
        <v>0.31065690703298671</v>
      </c>
    </row>
    <row r="848" spans="1:64" x14ac:dyDescent="0.55000000000000004">
      <c r="A848">
        <f t="shared" si="691"/>
        <v>826</v>
      </c>
      <c r="B848" s="16">
        <f t="shared" ca="1" si="694"/>
        <v>0</v>
      </c>
      <c r="C848" s="16">
        <f t="shared" si="695"/>
        <v>0</v>
      </c>
      <c r="D848">
        <f t="shared" si="696"/>
        <v>0</v>
      </c>
      <c r="E848">
        <f t="shared" ca="1" si="697"/>
        <v>0</v>
      </c>
      <c r="F848" s="19">
        <f t="shared" si="698"/>
        <v>0</v>
      </c>
      <c r="G848">
        <f t="shared" si="675"/>
        <v>0</v>
      </c>
      <c r="H848">
        <f t="shared" si="676"/>
        <v>0</v>
      </c>
      <c r="I848" s="16">
        <f t="shared" si="699"/>
        <v>0</v>
      </c>
      <c r="J848" s="19">
        <f t="shared" si="700"/>
        <v>0</v>
      </c>
      <c r="K848" s="19"/>
      <c r="L848" s="16">
        <f t="shared" si="677"/>
        <v>0</v>
      </c>
      <c r="M848" s="16">
        <f t="shared" ca="1" si="701"/>
        <v>0</v>
      </c>
      <c r="N848" s="16">
        <f t="shared" si="702"/>
        <v>0</v>
      </c>
      <c r="O848" s="16">
        <f t="shared" si="703"/>
        <v>0</v>
      </c>
      <c r="P848" s="16">
        <f t="shared" si="704"/>
        <v>0</v>
      </c>
      <c r="Q848" s="16">
        <f t="shared" ca="1" si="705"/>
        <v>0</v>
      </c>
      <c r="R848">
        <f t="shared" si="706"/>
        <v>0</v>
      </c>
      <c r="S848" s="16">
        <f t="shared" si="707"/>
        <v>0</v>
      </c>
      <c r="T848" s="21">
        <f t="shared" si="708"/>
        <v>0</v>
      </c>
      <c r="U848" s="16">
        <f t="shared" ca="1" si="709"/>
        <v>0</v>
      </c>
      <c r="V848" s="21">
        <f t="shared" ca="1" si="710"/>
        <v>0</v>
      </c>
      <c r="W848" s="16"/>
      <c r="X848" s="16">
        <f t="shared" si="711"/>
        <v>0</v>
      </c>
      <c r="Y848" s="16">
        <f t="shared" si="712"/>
        <v>0</v>
      </c>
      <c r="Z848" s="19">
        <f t="shared" si="713"/>
        <v>0</v>
      </c>
      <c r="AA848" s="15">
        <f t="shared" si="714"/>
        <v>0</v>
      </c>
      <c r="AB848" s="15">
        <f t="shared" si="715"/>
        <v>0</v>
      </c>
      <c r="AC848" s="15">
        <f t="shared" si="716"/>
        <v>0</v>
      </c>
      <c r="AD848" s="15">
        <f t="shared" si="717"/>
        <v>0</v>
      </c>
      <c r="AE848" s="15">
        <f t="shared" si="718"/>
        <v>0</v>
      </c>
      <c r="AF848" s="19">
        <f t="shared" si="719"/>
        <v>0</v>
      </c>
      <c r="AG848" s="20">
        <f t="shared" si="720"/>
        <v>0</v>
      </c>
      <c r="AH848" s="20"/>
      <c r="AI848" s="16">
        <f t="shared" si="678"/>
        <v>0</v>
      </c>
      <c r="AJ848" s="16">
        <f t="shared" si="693"/>
        <v>0</v>
      </c>
      <c r="AK848" s="16">
        <f t="shared" si="685"/>
        <v>0</v>
      </c>
      <c r="AL848" s="16">
        <f t="shared" ca="1" si="721"/>
        <v>0</v>
      </c>
      <c r="AM848" s="17">
        <f ca="1">IF($F$13,OFFSET(product_specs!$I$5,MIN(10,saving_model!BD848),saving_model!$F$15),0)</f>
        <v>0</v>
      </c>
      <c r="AN848" s="16">
        <f t="shared" si="722"/>
        <v>0</v>
      </c>
      <c r="AO848" s="16">
        <f t="shared" si="692"/>
        <v>0</v>
      </c>
      <c r="AP848" s="16">
        <f t="shared" si="679"/>
        <v>0</v>
      </c>
      <c r="AQ848" s="16">
        <f t="shared" si="686"/>
        <v>0</v>
      </c>
      <c r="AR848" s="16">
        <f t="shared" si="687"/>
        <v>0</v>
      </c>
      <c r="AS848" s="15">
        <f t="shared" si="680"/>
        <v>0</v>
      </c>
      <c r="AT848" s="24">
        <f t="shared" si="681"/>
        <v>0</v>
      </c>
      <c r="AU848" s="15">
        <f t="shared" si="688"/>
        <v>0</v>
      </c>
      <c r="AV848" s="22">
        <f>return!Q832</f>
        <v>1.8875622221018684E-2</v>
      </c>
      <c r="AW848" s="7">
        <f t="shared" si="682"/>
        <v>1.9836021120593903</v>
      </c>
      <c r="AX848" s="7"/>
      <c r="AY848">
        <f t="shared" si="723"/>
        <v>0</v>
      </c>
      <c r="AZ848">
        <f t="shared" si="683"/>
        <v>0</v>
      </c>
      <c r="BA848">
        <f t="shared" si="724"/>
        <v>0</v>
      </c>
      <c r="BB848">
        <f t="shared" si="689"/>
        <v>0</v>
      </c>
      <c r="BD848">
        <f t="shared" si="725"/>
        <v>68</v>
      </c>
      <c r="BE848">
        <f t="shared" si="726"/>
        <v>5</v>
      </c>
      <c r="BF848">
        <f t="shared" si="690"/>
        <v>3.125588532639223E-3</v>
      </c>
      <c r="BG848">
        <f>VLOOKUP(MIN(120,BH848),mortality!$B$4:$H$106,saving_model!BE848+2,FALSE)</f>
        <v>3.6868959003222609E-2</v>
      </c>
      <c r="BH848">
        <f t="shared" si="684"/>
        <v>88</v>
      </c>
      <c r="BI848" s="8">
        <f t="shared" si="727"/>
        <v>1.6821425527395739E-3</v>
      </c>
      <c r="BJ848" s="6">
        <f>VLOOKUP(saving_model!BD848,lapse!$B$4:$C$134,2,FALSE)</f>
        <v>0.02</v>
      </c>
      <c r="BL848">
        <f>discount_curve!K833</f>
        <v>0.31021700245051603</v>
      </c>
    </row>
    <row r="849" spans="1:64" x14ac:dyDescent="0.55000000000000004">
      <c r="A849">
        <f t="shared" si="691"/>
        <v>827</v>
      </c>
      <c r="B849" s="16">
        <f t="shared" ca="1" si="694"/>
        <v>0</v>
      </c>
      <c r="C849" s="16">
        <f t="shared" si="695"/>
        <v>0</v>
      </c>
      <c r="D849">
        <f t="shared" si="696"/>
        <v>0</v>
      </c>
      <c r="E849">
        <f t="shared" ca="1" si="697"/>
        <v>0</v>
      </c>
      <c r="F849" s="19">
        <f t="shared" si="698"/>
        <v>0</v>
      </c>
      <c r="G849">
        <f t="shared" si="675"/>
        <v>0</v>
      </c>
      <c r="H849">
        <f t="shared" si="676"/>
        <v>0</v>
      </c>
      <c r="I849" s="16">
        <f t="shared" si="699"/>
        <v>0</v>
      </c>
      <c r="J849" s="19">
        <f t="shared" si="700"/>
        <v>0</v>
      </c>
      <c r="K849" s="19"/>
      <c r="L849" s="16">
        <f t="shared" si="677"/>
        <v>0</v>
      </c>
      <c r="M849" s="16">
        <f t="shared" ca="1" si="701"/>
        <v>0</v>
      </c>
      <c r="N849" s="16">
        <f t="shared" si="702"/>
        <v>0</v>
      </c>
      <c r="O849" s="16">
        <f t="shared" si="703"/>
        <v>0</v>
      </c>
      <c r="P849" s="16">
        <f t="shared" si="704"/>
        <v>0</v>
      </c>
      <c r="Q849" s="16">
        <f t="shared" ca="1" si="705"/>
        <v>0</v>
      </c>
      <c r="R849">
        <f t="shared" si="706"/>
        <v>0</v>
      </c>
      <c r="S849" s="16">
        <f t="shared" si="707"/>
        <v>0</v>
      </c>
      <c r="T849" s="21">
        <f t="shared" si="708"/>
        <v>0</v>
      </c>
      <c r="U849" s="16">
        <f t="shared" ca="1" si="709"/>
        <v>0</v>
      </c>
      <c r="V849" s="21">
        <f t="shared" ca="1" si="710"/>
        <v>0</v>
      </c>
      <c r="W849" s="16"/>
      <c r="X849" s="16">
        <f t="shared" si="711"/>
        <v>0</v>
      </c>
      <c r="Y849" s="16">
        <f t="shared" si="712"/>
        <v>0</v>
      </c>
      <c r="Z849" s="19">
        <f t="shared" si="713"/>
        <v>0</v>
      </c>
      <c r="AA849" s="15">
        <f t="shared" si="714"/>
        <v>0</v>
      </c>
      <c r="AB849" s="15">
        <f t="shared" si="715"/>
        <v>0</v>
      </c>
      <c r="AC849" s="15">
        <f t="shared" si="716"/>
        <v>0</v>
      </c>
      <c r="AD849" s="15">
        <f t="shared" si="717"/>
        <v>0</v>
      </c>
      <c r="AE849" s="15">
        <f t="shared" si="718"/>
        <v>0</v>
      </c>
      <c r="AF849" s="19">
        <f t="shared" si="719"/>
        <v>0</v>
      </c>
      <c r="AG849" s="20">
        <f t="shared" si="720"/>
        <v>0</v>
      </c>
      <c r="AH849" s="20"/>
      <c r="AI849" s="16">
        <f t="shared" si="678"/>
        <v>0</v>
      </c>
      <c r="AJ849" s="16">
        <f t="shared" si="693"/>
        <v>0</v>
      </c>
      <c r="AK849" s="16">
        <f t="shared" si="685"/>
        <v>0</v>
      </c>
      <c r="AL849" s="16">
        <f t="shared" ca="1" si="721"/>
        <v>0</v>
      </c>
      <c r="AM849" s="17">
        <f ca="1">IF($F$13,OFFSET(product_specs!$I$5,MIN(10,saving_model!BD849),saving_model!$F$15),0)</f>
        <v>0</v>
      </c>
      <c r="AN849" s="16">
        <f t="shared" si="722"/>
        <v>0</v>
      </c>
      <c r="AO849" s="16">
        <f t="shared" si="692"/>
        <v>0</v>
      </c>
      <c r="AP849" s="16">
        <f t="shared" si="679"/>
        <v>0</v>
      </c>
      <c r="AQ849" s="16">
        <f t="shared" si="686"/>
        <v>0</v>
      </c>
      <c r="AR849" s="16">
        <f t="shared" si="687"/>
        <v>0</v>
      </c>
      <c r="AS849" s="15">
        <f t="shared" si="680"/>
        <v>0</v>
      </c>
      <c r="AT849" s="24">
        <f t="shared" si="681"/>
        <v>0</v>
      </c>
      <c r="AU849" s="15">
        <f t="shared" si="688"/>
        <v>0</v>
      </c>
      <c r="AV849" s="22">
        <f>return!Q833</f>
        <v>-1.8616576438116317E-3</v>
      </c>
      <c r="AW849" s="7">
        <f t="shared" si="682"/>
        <v>1.9852475856150411</v>
      </c>
      <c r="AX849" s="7"/>
      <c r="AY849">
        <f t="shared" si="723"/>
        <v>0</v>
      </c>
      <c r="AZ849">
        <f t="shared" si="683"/>
        <v>0</v>
      </c>
      <c r="BA849">
        <f t="shared" si="724"/>
        <v>0</v>
      </c>
      <c r="BB849">
        <f t="shared" si="689"/>
        <v>0</v>
      </c>
      <c r="BD849">
        <f t="shared" si="725"/>
        <v>68</v>
      </c>
      <c r="BE849">
        <f t="shared" si="726"/>
        <v>5</v>
      </c>
      <c r="BF849">
        <f t="shared" si="690"/>
        <v>3.125588532639223E-3</v>
      </c>
      <c r="BG849">
        <f>VLOOKUP(MIN(120,BH849),mortality!$B$4:$H$106,saving_model!BE849+2,FALSE)</f>
        <v>3.6868959003222609E-2</v>
      </c>
      <c r="BH849">
        <f t="shared" si="684"/>
        <v>88</v>
      </c>
      <c r="BI849" s="8">
        <f t="shared" si="727"/>
        <v>1.6821425527395739E-3</v>
      </c>
      <c r="BJ849" s="6">
        <f>VLOOKUP(saving_model!BD849,lapse!$B$4:$C$134,2,FALSE)</f>
        <v>0.02</v>
      </c>
      <c r="BL849">
        <f>discount_curve!K834</f>
        <v>0.30977772079332827</v>
      </c>
    </row>
    <row r="850" spans="1:64" x14ac:dyDescent="0.55000000000000004">
      <c r="A850">
        <f t="shared" si="691"/>
        <v>828</v>
      </c>
      <c r="B850" s="16">
        <f t="shared" ca="1" si="694"/>
        <v>0</v>
      </c>
      <c r="C850" s="16">
        <f t="shared" si="695"/>
        <v>0</v>
      </c>
      <c r="D850">
        <f t="shared" si="696"/>
        <v>0</v>
      </c>
      <c r="E850">
        <f t="shared" ca="1" si="697"/>
        <v>0</v>
      </c>
      <c r="F850" s="19">
        <f t="shared" si="698"/>
        <v>0</v>
      </c>
      <c r="G850">
        <f t="shared" si="675"/>
        <v>0</v>
      </c>
      <c r="H850">
        <f t="shared" si="676"/>
        <v>0</v>
      </c>
      <c r="I850" s="16">
        <f t="shared" si="699"/>
        <v>0</v>
      </c>
      <c r="J850" s="19">
        <f t="shared" si="700"/>
        <v>0</v>
      </c>
      <c r="K850" s="19"/>
      <c r="L850" s="16">
        <f t="shared" si="677"/>
        <v>0</v>
      </c>
      <c r="M850" s="16">
        <f t="shared" ca="1" si="701"/>
        <v>0</v>
      </c>
      <c r="N850" s="16">
        <f t="shared" si="702"/>
        <v>0</v>
      </c>
      <c r="O850" s="16">
        <f t="shared" si="703"/>
        <v>0</v>
      </c>
      <c r="P850" s="16">
        <f t="shared" si="704"/>
        <v>0</v>
      </c>
      <c r="Q850" s="16">
        <f t="shared" ca="1" si="705"/>
        <v>0</v>
      </c>
      <c r="R850">
        <f t="shared" si="706"/>
        <v>0</v>
      </c>
      <c r="S850" s="16">
        <f t="shared" si="707"/>
        <v>0</v>
      </c>
      <c r="T850" s="21">
        <f t="shared" si="708"/>
        <v>0</v>
      </c>
      <c r="U850" s="16">
        <f t="shared" ca="1" si="709"/>
        <v>0</v>
      </c>
      <c r="V850" s="21">
        <f t="shared" ca="1" si="710"/>
        <v>0</v>
      </c>
      <c r="W850" s="16"/>
      <c r="X850" s="16">
        <f t="shared" si="711"/>
        <v>0</v>
      </c>
      <c r="Y850" s="16">
        <f t="shared" si="712"/>
        <v>0</v>
      </c>
      <c r="Z850" s="19">
        <f t="shared" si="713"/>
        <v>0</v>
      </c>
      <c r="AA850" s="15">
        <f t="shared" si="714"/>
        <v>0</v>
      </c>
      <c r="AB850" s="15">
        <f t="shared" si="715"/>
        <v>0</v>
      </c>
      <c r="AC850" s="15">
        <f t="shared" si="716"/>
        <v>0</v>
      </c>
      <c r="AD850" s="15">
        <f t="shared" si="717"/>
        <v>0</v>
      </c>
      <c r="AE850" s="15">
        <f t="shared" si="718"/>
        <v>0</v>
      </c>
      <c r="AF850" s="19">
        <f t="shared" si="719"/>
        <v>0</v>
      </c>
      <c r="AG850" s="20">
        <f t="shared" si="720"/>
        <v>0</v>
      </c>
      <c r="AH850" s="20"/>
      <c r="AI850" s="16">
        <f t="shared" si="678"/>
        <v>0</v>
      </c>
      <c r="AJ850" s="16">
        <f t="shared" si="693"/>
        <v>0</v>
      </c>
      <c r="AK850" s="16">
        <f t="shared" si="685"/>
        <v>0</v>
      </c>
      <c r="AL850" s="16">
        <f t="shared" ca="1" si="721"/>
        <v>0</v>
      </c>
      <c r="AM850" s="17">
        <f ca="1">IF($F$13,OFFSET(product_specs!$I$5,MIN(10,saving_model!BD850),saving_model!$F$15),0)</f>
        <v>0</v>
      </c>
      <c r="AN850" s="16">
        <f t="shared" si="722"/>
        <v>0</v>
      </c>
      <c r="AO850" s="16">
        <f t="shared" si="692"/>
        <v>0</v>
      </c>
      <c r="AP850" s="16">
        <f t="shared" si="679"/>
        <v>0</v>
      </c>
      <c r="AQ850" s="16">
        <f t="shared" si="686"/>
        <v>0</v>
      </c>
      <c r="AR850" s="16">
        <f t="shared" si="687"/>
        <v>0</v>
      </c>
      <c r="AS850" s="15">
        <f t="shared" si="680"/>
        <v>0</v>
      </c>
      <c r="AT850" s="24">
        <f t="shared" si="681"/>
        <v>0</v>
      </c>
      <c r="AU850" s="15">
        <f t="shared" si="688"/>
        <v>0</v>
      </c>
      <c r="AV850" s="22">
        <f>return!Q834</f>
        <v>1.4443132244800427E-2</v>
      </c>
      <c r="AW850" s="7">
        <f t="shared" si="682"/>
        <v>1.9868944241537225</v>
      </c>
      <c r="AX850" s="7"/>
      <c r="AY850">
        <f t="shared" si="723"/>
        <v>0</v>
      </c>
      <c r="AZ850">
        <f t="shared" si="683"/>
        <v>0</v>
      </c>
      <c r="BA850">
        <f t="shared" si="724"/>
        <v>0</v>
      </c>
      <c r="BB850">
        <f t="shared" si="689"/>
        <v>0</v>
      </c>
      <c r="BD850">
        <f t="shared" si="725"/>
        <v>69</v>
      </c>
      <c r="BE850">
        <f t="shared" si="726"/>
        <v>5</v>
      </c>
      <c r="BF850">
        <f t="shared" si="690"/>
        <v>3.5294792893217908E-3</v>
      </c>
      <c r="BG850">
        <f>VLOOKUP(MIN(120,BH850),mortality!$B$4:$H$106,saving_model!BE850+2,FALSE)</f>
        <v>4.1541171154164135E-2</v>
      </c>
      <c r="BH850">
        <f t="shared" si="684"/>
        <v>89</v>
      </c>
      <c r="BI850" s="8">
        <f t="shared" si="727"/>
        <v>1.6821425527395739E-3</v>
      </c>
      <c r="BJ850" s="6">
        <f>VLOOKUP(saving_model!BD850,lapse!$B$4:$C$134,2,FALSE)</f>
        <v>0.02</v>
      </c>
      <c r="BL850">
        <f>discount_curve!K835</f>
        <v>0.30249220622077505</v>
      </c>
    </row>
    <row r="851" spans="1:64" x14ac:dyDescent="0.55000000000000004">
      <c r="A851">
        <f t="shared" si="691"/>
        <v>829</v>
      </c>
      <c r="B851" s="16">
        <f t="shared" ca="1" si="694"/>
        <v>0</v>
      </c>
      <c r="C851" s="16">
        <f t="shared" si="695"/>
        <v>0</v>
      </c>
      <c r="D851">
        <f t="shared" si="696"/>
        <v>0</v>
      </c>
      <c r="E851">
        <f t="shared" ca="1" si="697"/>
        <v>0</v>
      </c>
      <c r="F851" s="19">
        <f t="shared" si="698"/>
        <v>0</v>
      </c>
      <c r="G851">
        <f t="shared" si="675"/>
        <v>0</v>
      </c>
      <c r="H851">
        <f t="shared" si="676"/>
        <v>0</v>
      </c>
      <c r="I851" s="16">
        <f t="shared" si="699"/>
        <v>0</v>
      </c>
      <c r="J851" s="19">
        <f t="shared" si="700"/>
        <v>0</v>
      </c>
      <c r="K851" s="19"/>
      <c r="L851" s="16">
        <f t="shared" si="677"/>
        <v>0</v>
      </c>
      <c r="M851" s="16">
        <f t="shared" ca="1" si="701"/>
        <v>0</v>
      </c>
      <c r="N851" s="16">
        <f t="shared" si="702"/>
        <v>0</v>
      </c>
      <c r="O851" s="16">
        <f t="shared" si="703"/>
        <v>0</v>
      </c>
      <c r="P851" s="16">
        <f t="shared" si="704"/>
        <v>0</v>
      </c>
      <c r="Q851" s="16">
        <f t="shared" ca="1" si="705"/>
        <v>0</v>
      </c>
      <c r="R851">
        <f t="shared" si="706"/>
        <v>0</v>
      </c>
      <c r="S851" s="16">
        <f t="shared" si="707"/>
        <v>0</v>
      </c>
      <c r="T851" s="21">
        <f t="shared" si="708"/>
        <v>0</v>
      </c>
      <c r="U851" s="16">
        <f t="shared" ca="1" si="709"/>
        <v>0</v>
      </c>
      <c r="V851" s="21">
        <f t="shared" ca="1" si="710"/>
        <v>0</v>
      </c>
      <c r="W851" s="16"/>
      <c r="X851" s="16">
        <f t="shared" si="711"/>
        <v>0</v>
      </c>
      <c r="Y851" s="16">
        <f t="shared" si="712"/>
        <v>0</v>
      </c>
      <c r="Z851" s="19">
        <f t="shared" si="713"/>
        <v>0</v>
      </c>
      <c r="AA851" s="15">
        <f t="shared" si="714"/>
        <v>0</v>
      </c>
      <c r="AB851" s="15">
        <f t="shared" si="715"/>
        <v>0</v>
      </c>
      <c r="AC851" s="15">
        <f t="shared" si="716"/>
        <v>0</v>
      </c>
      <c r="AD851" s="15">
        <f t="shared" si="717"/>
        <v>0</v>
      </c>
      <c r="AE851" s="15">
        <f t="shared" si="718"/>
        <v>0</v>
      </c>
      <c r="AF851" s="19">
        <f t="shared" si="719"/>
        <v>0</v>
      </c>
      <c r="AG851" s="20">
        <f t="shared" si="720"/>
        <v>0</v>
      </c>
      <c r="AH851" s="20"/>
      <c r="AI851" s="16">
        <f t="shared" si="678"/>
        <v>0</v>
      </c>
      <c r="AJ851" s="16">
        <f t="shared" si="693"/>
        <v>0</v>
      </c>
      <c r="AK851" s="16">
        <f t="shared" si="685"/>
        <v>0</v>
      </c>
      <c r="AL851" s="16">
        <f t="shared" ca="1" si="721"/>
        <v>0</v>
      </c>
      <c r="AM851" s="17">
        <f ca="1">IF($F$13,OFFSET(product_specs!$I$5,MIN(10,saving_model!BD851),saving_model!$F$15),0)</f>
        <v>0</v>
      </c>
      <c r="AN851" s="16">
        <f t="shared" si="722"/>
        <v>0</v>
      </c>
      <c r="AO851" s="16">
        <f t="shared" si="692"/>
        <v>0</v>
      </c>
      <c r="AP851" s="16">
        <f t="shared" si="679"/>
        <v>0</v>
      </c>
      <c r="AQ851" s="16">
        <f t="shared" si="686"/>
        <v>0</v>
      </c>
      <c r="AR851" s="16">
        <f t="shared" si="687"/>
        <v>0</v>
      </c>
      <c r="AS851" s="15">
        <f t="shared" si="680"/>
        <v>0</v>
      </c>
      <c r="AT851" s="24">
        <f t="shared" si="681"/>
        <v>0</v>
      </c>
      <c r="AU851" s="15">
        <f t="shared" si="688"/>
        <v>0</v>
      </c>
      <c r="AV851" s="22">
        <f>return!Q835</f>
        <v>-4.6601625784277179E-3</v>
      </c>
      <c r="AW851" s="7">
        <f t="shared" si="682"/>
        <v>1.9885426288077399</v>
      </c>
      <c r="AX851" s="7"/>
      <c r="AY851">
        <f t="shared" si="723"/>
        <v>0</v>
      </c>
      <c r="AZ851">
        <f t="shared" si="683"/>
        <v>0</v>
      </c>
      <c r="BA851">
        <f t="shared" si="724"/>
        <v>0</v>
      </c>
      <c r="BB851">
        <f t="shared" si="689"/>
        <v>0</v>
      </c>
      <c r="BD851">
        <f t="shared" si="725"/>
        <v>69</v>
      </c>
      <c r="BE851">
        <f t="shared" si="726"/>
        <v>5</v>
      </c>
      <c r="BF851">
        <f t="shared" si="690"/>
        <v>3.5294792893217908E-3</v>
      </c>
      <c r="BG851">
        <f>VLOOKUP(MIN(120,BH851),mortality!$B$4:$H$106,saving_model!BE851+2,FALSE)</f>
        <v>4.1541171154164135E-2</v>
      </c>
      <c r="BH851">
        <f t="shared" si="684"/>
        <v>89</v>
      </c>
      <c r="BI851" s="8">
        <f t="shared" si="727"/>
        <v>1.6821425527395739E-3</v>
      </c>
      <c r="BJ851" s="6">
        <f>VLOOKUP(saving_model!BD851,lapse!$B$4:$C$134,2,FALSE)</f>
        <v>0.02</v>
      </c>
      <c r="BL851">
        <f>discount_curve!K836</f>
        <v>0.30205569797065313</v>
      </c>
    </row>
    <row r="852" spans="1:64" x14ac:dyDescent="0.55000000000000004">
      <c r="A852">
        <f t="shared" si="691"/>
        <v>830</v>
      </c>
      <c r="B852" s="16">
        <f t="shared" ca="1" si="694"/>
        <v>0</v>
      </c>
      <c r="C852" s="16">
        <f t="shared" si="695"/>
        <v>0</v>
      </c>
      <c r="D852">
        <f t="shared" si="696"/>
        <v>0</v>
      </c>
      <c r="E852">
        <f t="shared" ca="1" si="697"/>
        <v>0</v>
      </c>
      <c r="F852" s="19">
        <f t="shared" si="698"/>
        <v>0</v>
      </c>
      <c r="G852">
        <f t="shared" si="675"/>
        <v>0</v>
      </c>
      <c r="H852">
        <f t="shared" si="676"/>
        <v>0</v>
      </c>
      <c r="I852" s="16">
        <f t="shared" si="699"/>
        <v>0</v>
      </c>
      <c r="J852" s="19">
        <f t="shared" si="700"/>
        <v>0</v>
      </c>
      <c r="K852" s="19"/>
      <c r="L852" s="16">
        <f t="shared" si="677"/>
        <v>0</v>
      </c>
      <c r="M852" s="16">
        <f t="shared" ca="1" si="701"/>
        <v>0</v>
      </c>
      <c r="N852" s="16">
        <f t="shared" si="702"/>
        <v>0</v>
      </c>
      <c r="O852" s="16">
        <f t="shared" si="703"/>
        <v>0</v>
      </c>
      <c r="P852" s="16">
        <f t="shared" si="704"/>
        <v>0</v>
      </c>
      <c r="Q852" s="16">
        <f t="shared" ca="1" si="705"/>
        <v>0</v>
      </c>
      <c r="R852">
        <f t="shared" si="706"/>
        <v>0</v>
      </c>
      <c r="S852" s="16">
        <f t="shared" si="707"/>
        <v>0</v>
      </c>
      <c r="T852" s="21">
        <f t="shared" si="708"/>
        <v>0</v>
      </c>
      <c r="U852" s="16">
        <f t="shared" ca="1" si="709"/>
        <v>0</v>
      </c>
      <c r="V852" s="21">
        <f t="shared" ca="1" si="710"/>
        <v>0</v>
      </c>
      <c r="W852" s="16"/>
      <c r="X852" s="16">
        <f t="shared" si="711"/>
        <v>0</v>
      </c>
      <c r="Y852" s="16">
        <f t="shared" si="712"/>
        <v>0</v>
      </c>
      <c r="Z852" s="19">
        <f t="shared" si="713"/>
        <v>0</v>
      </c>
      <c r="AA852" s="15">
        <f t="shared" si="714"/>
        <v>0</v>
      </c>
      <c r="AB852" s="15">
        <f t="shared" si="715"/>
        <v>0</v>
      </c>
      <c r="AC852" s="15">
        <f t="shared" si="716"/>
        <v>0</v>
      </c>
      <c r="AD852" s="15">
        <f t="shared" si="717"/>
        <v>0</v>
      </c>
      <c r="AE852" s="15">
        <f t="shared" si="718"/>
        <v>0</v>
      </c>
      <c r="AF852" s="19">
        <f t="shared" si="719"/>
        <v>0</v>
      </c>
      <c r="AG852" s="20">
        <f t="shared" si="720"/>
        <v>0</v>
      </c>
      <c r="AH852" s="20"/>
      <c r="AI852" s="16">
        <f t="shared" si="678"/>
        <v>0</v>
      </c>
      <c r="AJ852" s="16">
        <f t="shared" si="693"/>
        <v>0</v>
      </c>
      <c r="AK852" s="16">
        <f t="shared" si="685"/>
        <v>0</v>
      </c>
      <c r="AL852" s="16">
        <f t="shared" ca="1" si="721"/>
        <v>0</v>
      </c>
      <c r="AM852" s="17">
        <f ca="1">IF($F$13,OFFSET(product_specs!$I$5,MIN(10,saving_model!BD852),saving_model!$F$15),0)</f>
        <v>0</v>
      </c>
      <c r="AN852" s="16">
        <f t="shared" si="722"/>
        <v>0</v>
      </c>
      <c r="AO852" s="16">
        <f t="shared" si="692"/>
        <v>0</v>
      </c>
      <c r="AP852" s="16">
        <f t="shared" si="679"/>
        <v>0</v>
      </c>
      <c r="AQ852" s="16">
        <f t="shared" si="686"/>
        <v>0</v>
      </c>
      <c r="AR852" s="16">
        <f t="shared" si="687"/>
        <v>0</v>
      </c>
      <c r="AS852" s="15">
        <f t="shared" si="680"/>
        <v>0</v>
      </c>
      <c r="AT852" s="24">
        <f t="shared" si="681"/>
        <v>0</v>
      </c>
      <c r="AU852" s="15">
        <f t="shared" si="688"/>
        <v>0</v>
      </c>
      <c r="AV852" s="22">
        <f>return!Q836</f>
        <v>5.9272647363999287E-3</v>
      </c>
      <c r="AW852" s="7">
        <f t="shared" si="682"/>
        <v>1.9901922007103381</v>
      </c>
      <c r="AX852" s="7"/>
      <c r="AY852">
        <f t="shared" si="723"/>
        <v>0</v>
      </c>
      <c r="AZ852">
        <f t="shared" si="683"/>
        <v>0</v>
      </c>
      <c r="BA852">
        <f t="shared" si="724"/>
        <v>0</v>
      </c>
      <c r="BB852">
        <f t="shared" si="689"/>
        <v>0</v>
      </c>
      <c r="BD852">
        <f t="shared" si="725"/>
        <v>69</v>
      </c>
      <c r="BE852">
        <f t="shared" si="726"/>
        <v>5</v>
      </c>
      <c r="BF852">
        <f t="shared" si="690"/>
        <v>3.5294792893217908E-3</v>
      </c>
      <c r="BG852">
        <f>VLOOKUP(MIN(120,BH852),mortality!$B$4:$H$106,saving_model!BE852+2,FALSE)</f>
        <v>4.1541171154164135E-2</v>
      </c>
      <c r="BH852">
        <f t="shared" si="684"/>
        <v>89</v>
      </c>
      <c r="BI852" s="8">
        <f t="shared" si="727"/>
        <v>1.6821425527395739E-3</v>
      </c>
      <c r="BJ852" s="6">
        <f>VLOOKUP(saving_model!BD852,lapse!$B$4:$C$134,2,FALSE)</f>
        <v>0.02</v>
      </c>
      <c r="BL852">
        <f>discount_curve!K837</f>
        <v>0.30161981961924766</v>
      </c>
    </row>
    <row r="853" spans="1:64" x14ac:dyDescent="0.55000000000000004">
      <c r="A853">
        <f t="shared" si="691"/>
        <v>831</v>
      </c>
      <c r="B853" s="16">
        <f t="shared" ca="1" si="694"/>
        <v>0</v>
      </c>
      <c r="C853" s="16">
        <f t="shared" si="695"/>
        <v>0</v>
      </c>
      <c r="D853">
        <f t="shared" si="696"/>
        <v>0</v>
      </c>
      <c r="E853">
        <f t="shared" ca="1" si="697"/>
        <v>0</v>
      </c>
      <c r="F853" s="19">
        <f t="shared" si="698"/>
        <v>0</v>
      </c>
      <c r="G853">
        <f t="shared" si="675"/>
        <v>0</v>
      </c>
      <c r="H853">
        <f t="shared" si="676"/>
        <v>0</v>
      </c>
      <c r="I853" s="16">
        <f t="shared" si="699"/>
        <v>0</v>
      </c>
      <c r="J853" s="19">
        <f t="shared" si="700"/>
        <v>0</v>
      </c>
      <c r="K853" s="19"/>
      <c r="L853" s="16">
        <f t="shared" si="677"/>
        <v>0</v>
      </c>
      <c r="M853" s="16">
        <f t="shared" ca="1" si="701"/>
        <v>0</v>
      </c>
      <c r="N853" s="16">
        <f t="shared" si="702"/>
        <v>0</v>
      </c>
      <c r="O853" s="16">
        <f t="shared" si="703"/>
        <v>0</v>
      </c>
      <c r="P853" s="16">
        <f t="shared" si="704"/>
        <v>0</v>
      </c>
      <c r="Q853" s="16">
        <f t="shared" ca="1" si="705"/>
        <v>0</v>
      </c>
      <c r="R853">
        <f t="shared" si="706"/>
        <v>0</v>
      </c>
      <c r="S853" s="16">
        <f t="shared" si="707"/>
        <v>0</v>
      </c>
      <c r="T853" s="21">
        <f t="shared" si="708"/>
        <v>0</v>
      </c>
      <c r="U853" s="16">
        <f t="shared" ca="1" si="709"/>
        <v>0</v>
      </c>
      <c r="V853" s="21">
        <f t="shared" ca="1" si="710"/>
        <v>0</v>
      </c>
      <c r="W853" s="16"/>
      <c r="X853" s="16">
        <f t="shared" si="711"/>
        <v>0</v>
      </c>
      <c r="Y853" s="16">
        <f t="shared" si="712"/>
        <v>0</v>
      </c>
      <c r="Z853" s="19">
        <f t="shared" si="713"/>
        <v>0</v>
      </c>
      <c r="AA853" s="15">
        <f t="shared" si="714"/>
        <v>0</v>
      </c>
      <c r="AB853" s="15">
        <f t="shared" si="715"/>
        <v>0</v>
      </c>
      <c r="AC853" s="15">
        <f t="shared" si="716"/>
        <v>0</v>
      </c>
      <c r="AD853" s="15">
        <f t="shared" si="717"/>
        <v>0</v>
      </c>
      <c r="AE853" s="15">
        <f t="shared" si="718"/>
        <v>0</v>
      </c>
      <c r="AF853" s="19">
        <f t="shared" si="719"/>
        <v>0</v>
      </c>
      <c r="AG853" s="20">
        <f t="shared" si="720"/>
        <v>0</v>
      </c>
      <c r="AH853" s="20"/>
      <c r="AI853" s="16">
        <f t="shared" si="678"/>
        <v>0</v>
      </c>
      <c r="AJ853" s="16">
        <f t="shared" si="693"/>
        <v>0</v>
      </c>
      <c r="AK853" s="16">
        <f t="shared" si="685"/>
        <v>0</v>
      </c>
      <c r="AL853" s="16">
        <f t="shared" ca="1" si="721"/>
        <v>0</v>
      </c>
      <c r="AM853" s="17">
        <f ca="1">IF($F$13,OFFSET(product_specs!$I$5,MIN(10,saving_model!BD853),saving_model!$F$15),0)</f>
        <v>0</v>
      </c>
      <c r="AN853" s="16">
        <f t="shared" si="722"/>
        <v>0</v>
      </c>
      <c r="AO853" s="16">
        <f t="shared" si="692"/>
        <v>0</v>
      </c>
      <c r="AP853" s="16">
        <f t="shared" si="679"/>
        <v>0</v>
      </c>
      <c r="AQ853" s="16">
        <f t="shared" si="686"/>
        <v>0</v>
      </c>
      <c r="AR853" s="16">
        <f t="shared" si="687"/>
        <v>0</v>
      </c>
      <c r="AS853" s="15">
        <f t="shared" si="680"/>
        <v>0</v>
      </c>
      <c r="AT853" s="24">
        <f t="shared" si="681"/>
        <v>0</v>
      </c>
      <c r="AU853" s="15">
        <f t="shared" si="688"/>
        <v>0</v>
      </c>
      <c r="AV853" s="22">
        <f>return!Q837</f>
        <v>-5.3468424077878218E-3</v>
      </c>
      <c r="AW853" s="7">
        <f t="shared" si="682"/>
        <v>1.9918431409957018</v>
      </c>
      <c r="AX853" s="7"/>
      <c r="AY853">
        <f t="shared" si="723"/>
        <v>0</v>
      </c>
      <c r="AZ853">
        <f t="shared" si="683"/>
        <v>0</v>
      </c>
      <c r="BA853">
        <f t="shared" si="724"/>
        <v>0</v>
      </c>
      <c r="BB853">
        <f t="shared" si="689"/>
        <v>0</v>
      </c>
      <c r="BD853">
        <f t="shared" si="725"/>
        <v>69</v>
      </c>
      <c r="BE853">
        <f t="shared" si="726"/>
        <v>5</v>
      </c>
      <c r="BF853">
        <f t="shared" si="690"/>
        <v>3.5294792893217908E-3</v>
      </c>
      <c r="BG853">
        <f>VLOOKUP(MIN(120,BH853),mortality!$B$4:$H$106,saving_model!BE853+2,FALSE)</f>
        <v>4.1541171154164135E-2</v>
      </c>
      <c r="BH853">
        <f t="shared" si="684"/>
        <v>89</v>
      </c>
      <c r="BI853" s="8">
        <f t="shared" si="727"/>
        <v>1.6821425527395739E-3</v>
      </c>
      <c r="BJ853" s="6">
        <f>VLOOKUP(saving_model!BD853,lapse!$B$4:$C$134,2,FALSE)</f>
        <v>0.02</v>
      </c>
      <c r="BL853">
        <f>discount_curve!K838</f>
        <v>0.30118457025758982</v>
      </c>
    </row>
    <row r="854" spans="1:64" x14ac:dyDescent="0.55000000000000004">
      <c r="A854">
        <f t="shared" si="691"/>
        <v>832</v>
      </c>
      <c r="B854" s="16">
        <f t="shared" ca="1" si="694"/>
        <v>0</v>
      </c>
      <c r="C854" s="16">
        <f t="shared" si="695"/>
        <v>0</v>
      </c>
      <c r="D854">
        <f t="shared" si="696"/>
        <v>0</v>
      </c>
      <c r="E854">
        <f t="shared" ca="1" si="697"/>
        <v>0</v>
      </c>
      <c r="F854" s="19">
        <f t="shared" si="698"/>
        <v>0</v>
      </c>
      <c r="G854">
        <f t="shared" ref="G854:G917" si="728">AZ854*($F$7/12*AW854+IF(A854=0, $F$8,0))</f>
        <v>0</v>
      </c>
      <c r="H854">
        <f t="shared" ref="H854:H917" si="729">C854*$F$9</f>
        <v>0</v>
      </c>
      <c r="I854" s="16">
        <f t="shared" si="699"/>
        <v>0</v>
      </c>
      <c r="J854" s="19">
        <f t="shared" si="700"/>
        <v>0</v>
      </c>
      <c r="K854" s="19"/>
      <c r="L854" s="16">
        <f t="shared" ref="L854:L917" si="730">C854*$F$10</f>
        <v>0</v>
      </c>
      <c r="M854" s="16">
        <f t="shared" ca="1" si="701"/>
        <v>0</v>
      </c>
      <c r="N854" s="16">
        <f t="shared" si="702"/>
        <v>0</v>
      </c>
      <c r="O854" s="16">
        <f t="shared" si="703"/>
        <v>0</v>
      </c>
      <c r="P854" s="16">
        <f t="shared" si="704"/>
        <v>0</v>
      </c>
      <c r="Q854" s="16">
        <f t="shared" ca="1" si="705"/>
        <v>0</v>
      </c>
      <c r="R854">
        <f t="shared" si="706"/>
        <v>0</v>
      </c>
      <c r="S854" s="16">
        <f t="shared" si="707"/>
        <v>0</v>
      </c>
      <c r="T854" s="21">
        <f t="shared" si="708"/>
        <v>0</v>
      </c>
      <c r="U854" s="16">
        <f t="shared" ca="1" si="709"/>
        <v>0</v>
      </c>
      <c r="V854" s="21">
        <f t="shared" ca="1" si="710"/>
        <v>0</v>
      </c>
      <c r="W854" s="16"/>
      <c r="X854" s="16">
        <f t="shared" si="711"/>
        <v>0</v>
      </c>
      <c r="Y854" s="16">
        <f t="shared" si="712"/>
        <v>0</v>
      </c>
      <c r="Z854" s="19">
        <f t="shared" si="713"/>
        <v>0</v>
      </c>
      <c r="AA854" s="15">
        <f t="shared" si="714"/>
        <v>0</v>
      </c>
      <c r="AB854" s="15">
        <f t="shared" si="715"/>
        <v>0</v>
      </c>
      <c r="AC854" s="15">
        <f t="shared" si="716"/>
        <v>0</v>
      </c>
      <c r="AD854" s="15">
        <f t="shared" si="717"/>
        <v>0</v>
      </c>
      <c r="AE854" s="15">
        <f t="shared" si="718"/>
        <v>0</v>
      </c>
      <c r="AF854" s="19">
        <f t="shared" si="719"/>
        <v>0</v>
      </c>
      <c r="AG854" s="20">
        <f t="shared" si="720"/>
        <v>0</v>
      </c>
      <c r="AH854" s="20"/>
      <c r="AI854" s="16">
        <f t="shared" ref="AI854:AI917" si="731">IF(AND($C$7="SINGLE",A854=0),1,0)*$C$8+IF(AND($C$7="LEVEL",A854&lt;$C$10*12),1,0)*$C$8</f>
        <v>0</v>
      </c>
      <c r="AJ854" s="16">
        <f t="shared" si="693"/>
        <v>0</v>
      </c>
      <c r="AK854" s="16">
        <f t="shared" si="685"/>
        <v>0</v>
      </c>
      <c r="AL854" s="16">
        <f t="shared" ca="1" si="721"/>
        <v>0</v>
      </c>
      <c r="AM854" s="17">
        <f ca="1">IF($F$13,OFFSET(product_specs!$I$5,MIN(10,saving_model!BD854),saving_model!$F$15),0)</f>
        <v>0</v>
      </c>
      <c r="AN854" s="16">
        <f t="shared" si="722"/>
        <v>0</v>
      </c>
      <c r="AO854" s="16">
        <f t="shared" si="692"/>
        <v>0</v>
      </c>
      <c r="AP854" s="16">
        <f t="shared" ref="AP854:AP917" si="732">AI854*(1-$F$10)</f>
        <v>0</v>
      </c>
      <c r="AQ854" s="16">
        <f t="shared" si="686"/>
        <v>0</v>
      </c>
      <c r="AR854" s="16">
        <f t="shared" si="687"/>
        <v>0</v>
      </c>
      <c r="AS854" s="15">
        <f t="shared" ref="AS854:AS917" si="733">(AO854+AP854-AQ854)*$F$11/12</f>
        <v>0</v>
      </c>
      <c r="AT854" s="24">
        <f t="shared" ref="AT854:AT917" si="734">AR854*BF854*(1+$F$12)</f>
        <v>0</v>
      </c>
      <c r="AU854" s="15">
        <f t="shared" si="688"/>
        <v>0</v>
      </c>
      <c r="AV854" s="22">
        <f>return!Q838</f>
        <v>-5.8608219808585771E-3</v>
      </c>
      <c r="AW854" s="7">
        <f t="shared" ref="AW854:AW917" si="735">IF(A854=0,1,AW853*(1+$F$6)^(1/12))</f>
        <v>1.9934954507989566</v>
      </c>
      <c r="AX854" s="7"/>
      <c r="AY854">
        <f t="shared" si="723"/>
        <v>0</v>
      </c>
      <c r="AZ854">
        <f t="shared" ref="AZ854:AZ917" si="736">IF(A854=0,$C$11,AZ853-BA853-BB853-AY854)</f>
        <v>0</v>
      </c>
      <c r="BA854">
        <f t="shared" si="724"/>
        <v>0</v>
      </c>
      <c r="BB854">
        <f t="shared" si="689"/>
        <v>0</v>
      </c>
      <c r="BD854">
        <f t="shared" si="725"/>
        <v>69</v>
      </c>
      <c r="BE854">
        <f t="shared" si="726"/>
        <v>5</v>
      </c>
      <c r="BF854">
        <f t="shared" si="690"/>
        <v>3.5294792893217908E-3</v>
      </c>
      <c r="BG854">
        <f>VLOOKUP(MIN(120,BH854),mortality!$B$4:$H$106,saving_model!BE854+2,FALSE)</f>
        <v>4.1541171154164135E-2</v>
      </c>
      <c r="BH854">
        <f t="shared" ref="BH854:BH917" si="737">$C$9+BD854</f>
        <v>89</v>
      </c>
      <c r="BI854" s="8">
        <f t="shared" si="727"/>
        <v>1.6821425527395739E-3</v>
      </c>
      <c r="BJ854" s="6">
        <f>VLOOKUP(saving_model!BD854,lapse!$B$4:$C$134,2,FALSE)</f>
        <v>0.02</v>
      </c>
      <c r="BL854">
        <f>discount_curve!K839</f>
        <v>0.30074994897802221</v>
      </c>
    </row>
    <row r="855" spans="1:64" x14ac:dyDescent="0.55000000000000004">
      <c r="A855">
        <f t="shared" si="691"/>
        <v>833</v>
      </c>
      <c r="B855" s="16">
        <f t="shared" ca="1" si="694"/>
        <v>0</v>
      </c>
      <c r="C855" s="16">
        <f t="shared" si="695"/>
        <v>0</v>
      </c>
      <c r="D855">
        <f t="shared" si="696"/>
        <v>0</v>
      </c>
      <c r="E855">
        <f t="shared" ca="1" si="697"/>
        <v>0</v>
      </c>
      <c r="F855" s="19">
        <f t="shared" si="698"/>
        <v>0</v>
      </c>
      <c r="G855">
        <f t="shared" si="728"/>
        <v>0</v>
      </c>
      <c r="H855">
        <f t="shared" si="729"/>
        <v>0</v>
      </c>
      <c r="I855" s="16">
        <f t="shared" si="699"/>
        <v>0</v>
      </c>
      <c r="J855" s="19">
        <f t="shared" si="700"/>
        <v>0</v>
      </c>
      <c r="K855" s="19"/>
      <c r="L855" s="16">
        <f t="shared" si="730"/>
        <v>0</v>
      </c>
      <c r="M855" s="16">
        <f t="shared" ca="1" si="701"/>
        <v>0</v>
      </c>
      <c r="N855" s="16">
        <f t="shared" si="702"/>
        <v>0</v>
      </c>
      <c r="O855" s="16">
        <f t="shared" si="703"/>
        <v>0</v>
      </c>
      <c r="P855" s="16">
        <f t="shared" si="704"/>
        <v>0</v>
      </c>
      <c r="Q855" s="16">
        <f t="shared" ca="1" si="705"/>
        <v>0</v>
      </c>
      <c r="R855">
        <f t="shared" si="706"/>
        <v>0</v>
      </c>
      <c r="S855" s="16">
        <f t="shared" si="707"/>
        <v>0</v>
      </c>
      <c r="T855" s="21">
        <f t="shared" si="708"/>
        <v>0</v>
      </c>
      <c r="U855" s="16">
        <f t="shared" ca="1" si="709"/>
        <v>0</v>
      </c>
      <c r="V855" s="21">
        <f t="shared" ca="1" si="710"/>
        <v>0</v>
      </c>
      <c r="W855" s="16"/>
      <c r="X855" s="16">
        <f t="shared" si="711"/>
        <v>0</v>
      </c>
      <c r="Y855" s="16">
        <f t="shared" si="712"/>
        <v>0</v>
      </c>
      <c r="Z855" s="19">
        <f t="shared" si="713"/>
        <v>0</v>
      </c>
      <c r="AA855" s="15">
        <f t="shared" si="714"/>
        <v>0</v>
      </c>
      <c r="AB855" s="15">
        <f t="shared" si="715"/>
        <v>0</v>
      </c>
      <c r="AC855" s="15">
        <f t="shared" si="716"/>
        <v>0</v>
      </c>
      <c r="AD855" s="15">
        <f t="shared" si="717"/>
        <v>0</v>
      </c>
      <c r="AE855" s="15">
        <f t="shared" si="718"/>
        <v>0</v>
      </c>
      <c r="AF855" s="19">
        <f t="shared" si="719"/>
        <v>0</v>
      </c>
      <c r="AG855" s="20">
        <f t="shared" si="720"/>
        <v>0</v>
      </c>
      <c r="AH855" s="20"/>
      <c r="AI855" s="16">
        <f t="shared" si="731"/>
        <v>0</v>
      </c>
      <c r="AJ855" s="16">
        <f t="shared" si="693"/>
        <v>0</v>
      </c>
      <c r="AK855" s="16">
        <f t="shared" ref="AK855:AK918" si="738">MAX(AJ855, AN855)</f>
        <v>0</v>
      </c>
      <c r="AL855" s="16">
        <f t="shared" ca="1" si="721"/>
        <v>0</v>
      </c>
      <c r="AM855" s="17">
        <f ca="1">IF($F$13,OFFSET(product_specs!$I$5,MIN(10,saving_model!BD855),saving_model!$F$15),0)</f>
        <v>0</v>
      </c>
      <c r="AN855" s="16">
        <f t="shared" si="722"/>
        <v>0</v>
      </c>
      <c r="AO855" s="16">
        <f t="shared" si="692"/>
        <v>0</v>
      </c>
      <c r="AP855" s="16">
        <f t="shared" si="732"/>
        <v>0</v>
      </c>
      <c r="AQ855" s="16">
        <f t="shared" ref="AQ855:AQ918" si="739">IF(A855=$C$10*12,AO855,0)</f>
        <v>0</v>
      </c>
      <c r="AR855" s="16">
        <f t="shared" ref="AR855:AR918" si="740">MAX(0,AJ855-SUM(AO855:AP855))</f>
        <v>0</v>
      </c>
      <c r="AS855" s="15">
        <f t="shared" si="733"/>
        <v>0</v>
      </c>
      <c r="AT855" s="24">
        <f t="shared" si="734"/>
        <v>0</v>
      </c>
      <c r="AU855" s="15">
        <f t="shared" ref="AU855:AU918" si="741">(AO855+AP855-AQ855-AS855-AT855)*AV855</f>
        <v>0</v>
      </c>
      <c r="AV855" s="22">
        <f>return!Q839</f>
        <v>2.2716017696589486E-2</v>
      </c>
      <c r="AW855" s="7">
        <f t="shared" si="735"/>
        <v>1.99514913125617</v>
      </c>
      <c r="AX855" s="7"/>
      <c r="AY855">
        <f t="shared" si="723"/>
        <v>0</v>
      </c>
      <c r="AZ855">
        <f t="shared" si="736"/>
        <v>0</v>
      </c>
      <c r="BA855">
        <f t="shared" si="724"/>
        <v>0</v>
      </c>
      <c r="BB855">
        <f t="shared" ref="BB855:BB918" si="742">(AZ855-BA855)*BI855</f>
        <v>0</v>
      </c>
      <c r="BD855">
        <f t="shared" si="725"/>
        <v>69</v>
      </c>
      <c r="BE855">
        <f t="shared" si="726"/>
        <v>5</v>
      </c>
      <c r="BF855">
        <f t="shared" ref="BF855:BF918" si="743">1-(1-BG855)^(1/12)</f>
        <v>3.5294792893217908E-3</v>
      </c>
      <c r="BG855">
        <f>VLOOKUP(MIN(120,BH855),mortality!$B$4:$H$106,saving_model!BE855+2,FALSE)</f>
        <v>4.1541171154164135E-2</v>
      </c>
      <c r="BH855">
        <f t="shared" si="737"/>
        <v>89</v>
      </c>
      <c r="BI855" s="8">
        <f t="shared" si="727"/>
        <v>1.6821425527395739E-3</v>
      </c>
      <c r="BJ855" s="6">
        <f>VLOOKUP(saving_model!BD855,lapse!$B$4:$C$134,2,FALSE)</f>
        <v>0.02</v>
      </c>
      <c r="BL855">
        <f>discount_curve!K840</f>
        <v>0.30031595487419777</v>
      </c>
    </row>
    <row r="856" spans="1:64" x14ac:dyDescent="0.55000000000000004">
      <c r="A856">
        <f t="shared" ref="A856:A919" si="744">A855+1</f>
        <v>834</v>
      </c>
      <c r="B856" s="16">
        <f t="shared" ca="1" si="694"/>
        <v>0</v>
      </c>
      <c r="C856" s="16">
        <f t="shared" si="695"/>
        <v>0</v>
      </c>
      <c r="D856">
        <f t="shared" si="696"/>
        <v>0</v>
      </c>
      <c r="E856">
        <f t="shared" ca="1" si="697"/>
        <v>0</v>
      </c>
      <c r="F856" s="19">
        <f t="shared" si="698"/>
        <v>0</v>
      </c>
      <c r="G856">
        <f t="shared" si="728"/>
        <v>0</v>
      </c>
      <c r="H856">
        <f t="shared" si="729"/>
        <v>0</v>
      </c>
      <c r="I856" s="16">
        <f t="shared" si="699"/>
        <v>0</v>
      </c>
      <c r="J856" s="19">
        <f t="shared" si="700"/>
        <v>0</v>
      </c>
      <c r="K856" s="19"/>
      <c r="L856" s="16">
        <f t="shared" si="730"/>
        <v>0</v>
      </c>
      <c r="M856" s="16">
        <f t="shared" ca="1" si="701"/>
        <v>0</v>
      </c>
      <c r="N856" s="16">
        <f t="shared" si="702"/>
        <v>0</v>
      </c>
      <c r="O856" s="16">
        <f t="shared" si="703"/>
        <v>0</v>
      </c>
      <c r="P856" s="16">
        <f t="shared" si="704"/>
        <v>0</v>
      </c>
      <c r="Q856" s="16">
        <f t="shared" ca="1" si="705"/>
        <v>0</v>
      </c>
      <c r="R856">
        <f t="shared" si="706"/>
        <v>0</v>
      </c>
      <c r="S856" s="16">
        <f t="shared" si="707"/>
        <v>0</v>
      </c>
      <c r="T856" s="21">
        <f t="shared" si="708"/>
        <v>0</v>
      </c>
      <c r="U856" s="16">
        <f t="shared" ca="1" si="709"/>
        <v>0</v>
      </c>
      <c r="V856" s="21">
        <f t="shared" ca="1" si="710"/>
        <v>0</v>
      </c>
      <c r="W856" s="16"/>
      <c r="X856" s="16">
        <f t="shared" si="711"/>
        <v>0</v>
      </c>
      <c r="Y856" s="16">
        <f t="shared" si="712"/>
        <v>0</v>
      </c>
      <c r="Z856" s="19">
        <f t="shared" si="713"/>
        <v>0</v>
      </c>
      <c r="AA856" s="15">
        <f t="shared" si="714"/>
        <v>0</v>
      </c>
      <c r="AB856" s="15">
        <f t="shared" si="715"/>
        <v>0</v>
      </c>
      <c r="AC856" s="15">
        <f t="shared" si="716"/>
        <v>0</v>
      </c>
      <c r="AD856" s="15">
        <f t="shared" si="717"/>
        <v>0</v>
      </c>
      <c r="AE856" s="15">
        <f t="shared" si="718"/>
        <v>0</v>
      </c>
      <c r="AF856" s="19">
        <f t="shared" si="719"/>
        <v>0</v>
      </c>
      <c r="AG856" s="20">
        <f t="shared" si="720"/>
        <v>0</v>
      </c>
      <c r="AH856" s="20"/>
      <c r="AI856" s="16">
        <f t="shared" si="731"/>
        <v>0</v>
      </c>
      <c r="AJ856" s="16">
        <f t="shared" si="693"/>
        <v>0</v>
      </c>
      <c r="AK856" s="16">
        <f t="shared" si="738"/>
        <v>0</v>
      </c>
      <c r="AL856" s="16">
        <f t="shared" ca="1" si="721"/>
        <v>0</v>
      </c>
      <c r="AM856" s="17">
        <f ca="1">IF($F$13,OFFSET(product_specs!$I$5,MIN(10,saving_model!BD856),saving_model!$F$15),0)</f>
        <v>0</v>
      </c>
      <c r="AN856" s="16">
        <f t="shared" si="722"/>
        <v>0</v>
      </c>
      <c r="AO856" s="16">
        <f t="shared" ref="AO856:AO919" si="745">AO855+AP855-AQ855+AU855-AS855-AT855</f>
        <v>0</v>
      </c>
      <c r="AP856" s="16">
        <f t="shared" si="732"/>
        <v>0</v>
      </c>
      <c r="AQ856" s="16">
        <f t="shared" si="739"/>
        <v>0</v>
      </c>
      <c r="AR856" s="16">
        <f t="shared" si="740"/>
        <v>0</v>
      </c>
      <c r="AS856" s="15">
        <f t="shared" si="733"/>
        <v>0</v>
      </c>
      <c r="AT856" s="24">
        <f t="shared" si="734"/>
        <v>0</v>
      </c>
      <c r="AU856" s="15">
        <f t="shared" si="741"/>
        <v>0</v>
      </c>
      <c r="AV856" s="22">
        <f>return!Q840</f>
        <v>3.3635021857565395E-3</v>
      </c>
      <c r="AW856" s="7">
        <f t="shared" si="735"/>
        <v>1.9968041835043515</v>
      </c>
      <c r="AX856" s="7"/>
      <c r="AY856">
        <f t="shared" si="723"/>
        <v>0</v>
      </c>
      <c r="AZ856">
        <f t="shared" si="736"/>
        <v>0</v>
      </c>
      <c r="BA856">
        <f t="shared" si="724"/>
        <v>0</v>
      </c>
      <c r="BB856">
        <f t="shared" si="742"/>
        <v>0</v>
      </c>
      <c r="BD856">
        <f t="shared" si="725"/>
        <v>69</v>
      </c>
      <c r="BE856">
        <f t="shared" si="726"/>
        <v>5</v>
      </c>
      <c r="BF856">
        <f t="shared" si="743"/>
        <v>3.5294792893217908E-3</v>
      </c>
      <c r="BG856">
        <f>VLOOKUP(MIN(120,BH856),mortality!$B$4:$H$106,saving_model!BE856+2,FALSE)</f>
        <v>4.1541171154164135E-2</v>
      </c>
      <c r="BH856">
        <f t="shared" si="737"/>
        <v>89</v>
      </c>
      <c r="BI856" s="8">
        <f t="shared" si="727"/>
        <v>1.6821425527395739E-3</v>
      </c>
      <c r="BJ856" s="6">
        <f>VLOOKUP(saving_model!BD856,lapse!$B$4:$C$134,2,FALSE)</f>
        <v>0.02</v>
      </c>
      <c r="BL856">
        <f>discount_curve!K841</f>
        <v>0.29988258704107695</v>
      </c>
    </row>
    <row r="857" spans="1:64" x14ac:dyDescent="0.55000000000000004">
      <c r="A857">
        <f t="shared" si="744"/>
        <v>835</v>
      </c>
      <c r="B857" s="16">
        <f t="shared" ca="1" si="694"/>
        <v>0</v>
      </c>
      <c r="C857" s="16">
        <f t="shared" si="695"/>
        <v>0</v>
      </c>
      <c r="D857">
        <f t="shared" si="696"/>
        <v>0</v>
      </c>
      <c r="E857">
        <f t="shared" ca="1" si="697"/>
        <v>0</v>
      </c>
      <c r="F857" s="19">
        <f t="shared" si="698"/>
        <v>0</v>
      </c>
      <c r="G857">
        <f t="shared" si="728"/>
        <v>0</v>
      </c>
      <c r="H857">
        <f t="shared" si="729"/>
        <v>0</v>
      </c>
      <c r="I857" s="16">
        <f t="shared" si="699"/>
        <v>0</v>
      </c>
      <c r="J857" s="19">
        <f t="shared" si="700"/>
        <v>0</v>
      </c>
      <c r="K857" s="19"/>
      <c r="L857" s="16">
        <f t="shared" si="730"/>
        <v>0</v>
      </c>
      <c r="M857" s="16">
        <f t="shared" ca="1" si="701"/>
        <v>0</v>
      </c>
      <c r="N857" s="16">
        <f t="shared" si="702"/>
        <v>0</v>
      </c>
      <c r="O857" s="16">
        <f t="shared" si="703"/>
        <v>0</v>
      </c>
      <c r="P857" s="16">
        <f t="shared" si="704"/>
        <v>0</v>
      </c>
      <c r="Q857" s="16">
        <f t="shared" ca="1" si="705"/>
        <v>0</v>
      </c>
      <c r="R857">
        <f t="shared" si="706"/>
        <v>0</v>
      </c>
      <c r="S857" s="16">
        <f t="shared" si="707"/>
        <v>0</v>
      </c>
      <c r="T857" s="21">
        <f t="shared" si="708"/>
        <v>0</v>
      </c>
      <c r="U857" s="16">
        <f t="shared" ca="1" si="709"/>
        <v>0</v>
      </c>
      <c r="V857" s="21">
        <f t="shared" ca="1" si="710"/>
        <v>0</v>
      </c>
      <c r="W857" s="16"/>
      <c r="X857" s="16">
        <f t="shared" si="711"/>
        <v>0</v>
      </c>
      <c r="Y857" s="16">
        <f t="shared" si="712"/>
        <v>0</v>
      </c>
      <c r="Z857" s="19">
        <f t="shared" si="713"/>
        <v>0</v>
      </c>
      <c r="AA857" s="15">
        <f t="shared" si="714"/>
        <v>0</v>
      </c>
      <c r="AB857" s="15">
        <f t="shared" si="715"/>
        <v>0</v>
      </c>
      <c r="AC857" s="15">
        <f t="shared" si="716"/>
        <v>0</v>
      </c>
      <c r="AD857" s="15">
        <f t="shared" si="717"/>
        <v>0</v>
      </c>
      <c r="AE857" s="15">
        <f t="shared" si="718"/>
        <v>0</v>
      </c>
      <c r="AF857" s="19">
        <f t="shared" si="719"/>
        <v>0</v>
      </c>
      <c r="AG857" s="20">
        <f t="shared" si="720"/>
        <v>0</v>
      </c>
      <c r="AH857" s="20"/>
      <c r="AI857" s="16">
        <f t="shared" si="731"/>
        <v>0</v>
      </c>
      <c r="AJ857" s="16">
        <f t="shared" si="693"/>
        <v>0</v>
      </c>
      <c r="AK857" s="16">
        <f t="shared" si="738"/>
        <v>0</v>
      </c>
      <c r="AL857" s="16">
        <f t="shared" ca="1" si="721"/>
        <v>0</v>
      </c>
      <c r="AM857" s="17">
        <f ca="1">IF($F$13,OFFSET(product_specs!$I$5,MIN(10,saving_model!BD857),saving_model!$F$15),0)</f>
        <v>0</v>
      </c>
      <c r="AN857" s="16">
        <f t="shared" si="722"/>
        <v>0</v>
      </c>
      <c r="AO857" s="16">
        <f t="shared" si="745"/>
        <v>0</v>
      </c>
      <c r="AP857" s="16">
        <f t="shared" si="732"/>
        <v>0</v>
      </c>
      <c r="AQ857" s="16">
        <f t="shared" si="739"/>
        <v>0</v>
      </c>
      <c r="AR857" s="16">
        <f t="shared" si="740"/>
        <v>0</v>
      </c>
      <c r="AS857" s="15">
        <f t="shared" si="733"/>
        <v>0</v>
      </c>
      <c r="AT857" s="24">
        <f t="shared" si="734"/>
        <v>0</v>
      </c>
      <c r="AU857" s="15">
        <f t="shared" si="741"/>
        <v>0</v>
      </c>
      <c r="AV857" s="22">
        <f>return!Q841</f>
        <v>-8.7939536963099751E-4</v>
      </c>
      <c r="AW857" s="7">
        <f t="shared" si="735"/>
        <v>1.9984606086814543</v>
      </c>
      <c r="AX857" s="7"/>
      <c r="AY857">
        <f t="shared" si="723"/>
        <v>0</v>
      </c>
      <c r="AZ857">
        <f t="shared" si="736"/>
        <v>0</v>
      </c>
      <c r="BA857">
        <f t="shared" si="724"/>
        <v>0</v>
      </c>
      <c r="BB857">
        <f t="shared" si="742"/>
        <v>0</v>
      </c>
      <c r="BD857">
        <f t="shared" si="725"/>
        <v>69</v>
      </c>
      <c r="BE857">
        <f t="shared" si="726"/>
        <v>5</v>
      </c>
      <c r="BF857">
        <f t="shared" si="743"/>
        <v>3.5294792893217908E-3</v>
      </c>
      <c r="BG857">
        <f>VLOOKUP(MIN(120,BH857),mortality!$B$4:$H$106,saving_model!BE857+2,FALSE)</f>
        <v>4.1541171154164135E-2</v>
      </c>
      <c r="BH857">
        <f t="shared" si="737"/>
        <v>89</v>
      </c>
      <c r="BI857" s="8">
        <f t="shared" si="727"/>
        <v>1.6821425527395739E-3</v>
      </c>
      <c r="BJ857" s="6">
        <f>VLOOKUP(saving_model!BD857,lapse!$B$4:$C$134,2,FALSE)</f>
        <v>0.02</v>
      </c>
      <c r="BL857">
        <f>discount_curve!K842</f>
        <v>0.29944984457492629</v>
      </c>
    </row>
    <row r="858" spans="1:64" x14ac:dyDescent="0.55000000000000004">
      <c r="A858">
        <f t="shared" si="744"/>
        <v>836</v>
      </c>
      <c r="B858" s="16">
        <f t="shared" ca="1" si="694"/>
        <v>0</v>
      </c>
      <c r="C858" s="16">
        <f t="shared" si="695"/>
        <v>0</v>
      </c>
      <c r="D858">
        <f t="shared" si="696"/>
        <v>0</v>
      </c>
      <c r="E858">
        <f t="shared" ca="1" si="697"/>
        <v>0</v>
      </c>
      <c r="F858" s="19">
        <f t="shared" si="698"/>
        <v>0</v>
      </c>
      <c r="G858">
        <f t="shared" si="728"/>
        <v>0</v>
      </c>
      <c r="H858">
        <f t="shared" si="729"/>
        <v>0</v>
      </c>
      <c r="I858" s="16">
        <f t="shared" si="699"/>
        <v>0</v>
      </c>
      <c r="J858" s="19">
        <f t="shared" si="700"/>
        <v>0</v>
      </c>
      <c r="K858" s="19"/>
      <c r="L858" s="16">
        <f t="shared" si="730"/>
        <v>0</v>
      </c>
      <c r="M858" s="16">
        <f t="shared" ca="1" si="701"/>
        <v>0</v>
      </c>
      <c r="N858" s="16">
        <f t="shared" si="702"/>
        <v>0</v>
      </c>
      <c r="O858" s="16">
        <f t="shared" si="703"/>
        <v>0</v>
      </c>
      <c r="P858" s="16">
        <f t="shared" si="704"/>
        <v>0</v>
      </c>
      <c r="Q858" s="16">
        <f t="shared" ca="1" si="705"/>
        <v>0</v>
      </c>
      <c r="R858">
        <f t="shared" si="706"/>
        <v>0</v>
      </c>
      <c r="S858" s="16">
        <f t="shared" si="707"/>
        <v>0</v>
      </c>
      <c r="T858" s="21">
        <f t="shared" si="708"/>
        <v>0</v>
      </c>
      <c r="U858" s="16">
        <f t="shared" ca="1" si="709"/>
        <v>0</v>
      </c>
      <c r="V858" s="21">
        <f t="shared" ca="1" si="710"/>
        <v>0</v>
      </c>
      <c r="W858" s="16"/>
      <c r="X858" s="16">
        <f t="shared" si="711"/>
        <v>0</v>
      </c>
      <c r="Y858" s="16">
        <f t="shared" si="712"/>
        <v>0</v>
      </c>
      <c r="Z858" s="19">
        <f t="shared" si="713"/>
        <v>0</v>
      </c>
      <c r="AA858" s="15">
        <f t="shared" si="714"/>
        <v>0</v>
      </c>
      <c r="AB858" s="15">
        <f t="shared" si="715"/>
        <v>0</v>
      </c>
      <c r="AC858" s="15">
        <f t="shared" si="716"/>
        <v>0</v>
      </c>
      <c r="AD858" s="15">
        <f t="shared" si="717"/>
        <v>0</v>
      </c>
      <c r="AE858" s="15">
        <f t="shared" si="718"/>
        <v>0</v>
      </c>
      <c r="AF858" s="19">
        <f t="shared" si="719"/>
        <v>0</v>
      </c>
      <c r="AG858" s="20">
        <f t="shared" si="720"/>
        <v>0</v>
      </c>
      <c r="AH858" s="20"/>
      <c r="AI858" s="16">
        <f t="shared" si="731"/>
        <v>0</v>
      </c>
      <c r="AJ858" s="16">
        <f t="shared" si="693"/>
        <v>0</v>
      </c>
      <c r="AK858" s="16">
        <f t="shared" si="738"/>
        <v>0</v>
      </c>
      <c r="AL858" s="16">
        <f t="shared" ca="1" si="721"/>
        <v>0</v>
      </c>
      <c r="AM858" s="17">
        <f ca="1">IF($F$13,OFFSET(product_specs!$I$5,MIN(10,saving_model!BD858),saving_model!$F$15),0)</f>
        <v>0</v>
      </c>
      <c r="AN858" s="16">
        <f t="shared" si="722"/>
        <v>0</v>
      </c>
      <c r="AO858" s="16">
        <f t="shared" si="745"/>
        <v>0</v>
      </c>
      <c r="AP858" s="16">
        <f t="shared" si="732"/>
        <v>0</v>
      </c>
      <c r="AQ858" s="16">
        <f t="shared" si="739"/>
        <v>0</v>
      </c>
      <c r="AR858" s="16">
        <f t="shared" si="740"/>
        <v>0</v>
      </c>
      <c r="AS858" s="15">
        <f t="shared" si="733"/>
        <v>0</v>
      </c>
      <c r="AT858" s="24">
        <f t="shared" si="734"/>
        <v>0</v>
      </c>
      <c r="AU858" s="15">
        <f t="shared" si="741"/>
        <v>0</v>
      </c>
      <c r="AV858" s="22">
        <f>return!Q842</f>
        <v>2.3165532010525958E-2</v>
      </c>
      <c r="AW858" s="7">
        <f t="shared" si="735"/>
        <v>2.000118407926375</v>
      </c>
      <c r="AX858" s="7"/>
      <c r="AY858">
        <f t="shared" si="723"/>
        <v>0</v>
      </c>
      <c r="AZ858">
        <f t="shared" si="736"/>
        <v>0</v>
      </c>
      <c r="BA858">
        <f t="shared" si="724"/>
        <v>0</v>
      </c>
      <c r="BB858">
        <f t="shared" si="742"/>
        <v>0</v>
      </c>
      <c r="BD858">
        <f t="shared" si="725"/>
        <v>69</v>
      </c>
      <c r="BE858">
        <f t="shared" si="726"/>
        <v>5</v>
      </c>
      <c r="BF858">
        <f t="shared" si="743"/>
        <v>3.5294792893217908E-3</v>
      </c>
      <c r="BG858">
        <f>VLOOKUP(MIN(120,BH858),mortality!$B$4:$H$106,saving_model!BE858+2,FALSE)</f>
        <v>4.1541171154164135E-2</v>
      </c>
      <c r="BH858">
        <f t="shared" si="737"/>
        <v>89</v>
      </c>
      <c r="BI858" s="8">
        <f t="shared" si="727"/>
        <v>1.6821425527395739E-3</v>
      </c>
      <c r="BJ858" s="6">
        <f>VLOOKUP(saving_model!BD858,lapse!$B$4:$C$134,2,FALSE)</f>
        <v>0.02</v>
      </c>
      <c r="BL858">
        <f>discount_curve!K843</f>
        <v>0.29901772657331638</v>
      </c>
    </row>
    <row r="859" spans="1:64" x14ac:dyDescent="0.55000000000000004">
      <c r="A859">
        <f t="shared" si="744"/>
        <v>837</v>
      </c>
      <c r="B859" s="16">
        <f t="shared" ca="1" si="694"/>
        <v>0</v>
      </c>
      <c r="C859" s="16">
        <f t="shared" si="695"/>
        <v>0</v>
      </c>
      <c r="D859">
        <f t="shared" si="696"/>
        <v>0</v>
      </c>
      <c r="E859">
        <f t="shared" ca="1" si="697"/>
        <v>0</v>
      </c>
      <c r="F859" s="19">
        <f t="shared" si="698"/>
        <v>0</v>
      </c>
      <c r="G859">
        <f t="shared" si="728"/>
        <v>0</v>
      </c>
      <c r="H859">
        <f t="shared" si="729"/>
        <v>0</v>
      </c>
      <c r="I859" s="16">
        <f t="shared" si="699"/>
        <v>0</v>
      </c>
      <c r="J859" s="19">
        <f t="shared" si="700"/>
        <v>0</v>
      </c>
      <c r="K859" s="19"/>
      <c r="L859" s="16">
        <f t="shared" si="730"/>
        <v>0</v>
      </c>
      <c r="M859" s="16">
        <f t="shared" ca="1" si="701"/>
        <v>0</v>
      </c>
      <c r="N859" s="16">
        <f t="shared" si="702"/>
        <v>0</v>
      </c>
      <c r="O859" s="16">
        <f t="shared" si="703"/>
        <v>0</v>
      </c>
      <c r="P859" s="16">
        <f t="shared" si="704"/>
        <v>0</v>
      </c>
      <c r="Q859" s="16">
        <f t="shared" ca="1" si="705"/>
        <v>0</v>
      </c>
      <c r="R859">
        <f t="shared" si="706"/>
        <v>0</v>
      </c>
      <c r="S859" s="16">
        <f t="shared" si="707"/>
        <v>0</v>
      </c>
      <c r="T859" s="21">
        <f t="shared" si="708"/>
        <v>0</v>
      </c>
      <c r="U859" s="16">
        <f t="shared" ca="1" si="709"/>
        <v>0</v>
      </c>
      <c r="V859" s="21">
        <f t="shared" ca="1" si="710"/>
        <v>0</v>
      </c>
      <c r="W859" s="16"/>
      <c r="X859" s="16">
        <f t="shared" si="711"/>
        <v>0</v>
      </c>
      <c r="Y859" s="16">
        <f t="shared" si="712"/>
        <v>0</v>
      </c>
      <c r="Z859" s="19">
        <f t="shared" si="713"/>
        <v>0</v>
      </c>
      <c r="AA859" s="15">
        <f t="shared" si="714"/>
        <v>0</v>
      </c>
      <c r="AB859" s="15">
        <f t="shared" si="715"/>
        <v>0</v>
      </c>
      <c r="AC859" s="15">
        <f t="shared" si="716"/>
        <v>0</v>
      </c>
      <c r="AD859" s="15">
        <f t="shared" si="717"/>
        <v>0</v>
      </c>
      <c r="AE859" s="15">
        <f t="shared" si="718"/>
        <v>0</v>
      </c>
      <c r="AF859" s="19">
        <f t="shared" si="719"/>
        <v>0</v>
      </c>
      <c r="AG859" s="20">
        <f t="shared" si="720"/>
        <v>0</v>
      </c>
      <c r="AH859" s="20"/>
      <c r="AI859" s="16">
        <f t="shared" si="731"/>
        <v>0</v>
      </c>
      <c r="AJ859" s="16">
        <f t="shared" si="693"/>
        <v>0</v>
      </c>
      <c r="AK859" s="16">
        <f t="shared" si="738"/>
        <v>0</v>
      </c>
      <c r="AL859" s="16">
        <f t="shared" ca="1" si="721"/>
        <v>0</v>
      </c>
      <c r="AM859" s="17">
        <f ca="1">IF($F$13,OFFSET(product_specs!$I$5,MIN(10,saving_model!BD859),saving_model!$F$15),0)</f>
        <v>0</v>
      </c>
      <c r="AN859" s="16">
        <f t="shared" si="722"/>
        <v>0</v>
      </c>
      <c r="AO859" s="16">
        <f t="shared" si="745"/>
        <v>0</v>
      </c>
      <c r="AP859" s="16">
        <f t="shared" si="732"/>
        <v>0</v>
      </c>
      <c r="AQ859" s="16">
        <f t="shared" si="739"/>
        <v>0</v>
      </c>
      <c r="AR859" s="16">
        <f t="shared" si="740"/>
        <v>0</v>
      </c>
      <c r="AS859" s="15">
        <f t="shared" si="733"/>
        <v>0</v>
      </c>
      <c r="AT859" s="24">
        <f t="shared" si="734"/>
        <v>0</v>
      </c>
      <c r="AU859" s="15">
        <f t="shared" si="741"/>
        <v>0</v>
      </c>
      <c r="AV859" s="22">
        <f>return!Q843</f>
        <v>8.4500645018696918E-3</v>
      </c>
      <c r="AW859" s="7">
        <f t="shared" si="735"/>
        <v>2.0017775823789554</v>
      </c>
      <c r="AX859" s="7"/>
      <c r="AY859">
        <f t="shared" si="723"/>
        <v>0</v>
      </c>
      <c r="AZ859">
        <f t="shared" si="736"/>
        <v>0</v>
      </c>
      <c r="BA859">
        <f t="shared" si="724"/>
        <v>0</v>
      </c>
      <c r="BB859">
        <f t="shared" si="742"/>
        <v>0</v>
      </c>
      <c r="BD859">
        <f t="shared" si="725"/>
        <v>69</v>
      </c>
      <c r="BE859">
        <f t="shared" si="726"/>
        <v>5</v>
      </c>
      <c r="BF859">
        <f t="shared" si="743"/>
        <v>3.5294792893217908E-3</v>
      </c>
      <c r="BG859">
        <f>VLOOKUP(MIN(120,BH859),mortality!$B$4:$H$106,saving_model!BE859+2,FALSE)</f>
        <v>4.1541171154164135E-2</v>
      </c>
      <c r="BH859">
        <f t="shared" si="737"/>
        <v>89</v>
      </c>
      <c r="BI859" s="8">
        <f t="shared" si="727"/>
        <v>1.6821425527395739E-3</v>
      </c>
      <c r="BJ859" s="6">
        <f>VLOOKUP(saving_model!BD859,lapse!$B$4:$C$134,2,FALSE)</f>
        <v>0.02</v>
      </c>
      <c r="BL859">
        <f>discount_curve!K844</f>
        <v>0.29858623213512026</v>
      </c>
    </row>
    <row r="860" spans="1:64" x14ac:dyDescent="0.55000000000000004">
      <c r="A860">
        <f t="shared" si="744"/>
        <v>838</v>
      </c>
      <c r="B860" s="16">
        <f t="shared" ca="1" si="694"/>
        <v>0</v>
      </c>
      <c r="C860" s="16">
        <f t="shared" si="695"/>
        <v>0</v>
      </c>
      <c r="D860">
        <f t="shared" si="696"/>
        <v>0</v>
      </c>
      <c r="E860">
        <f t="shared" ca="1" si="697"/>
        <v>0</v>
      </c>
      <c r="F860" s="19">
        <f t="shared" si="698"/>
        <v>0</v>
      </c>
      <c r="G860">
        <f t="shared" si="728"/>
        <v>0</v>
      </c>
      <c r="H860">
        <f t="shared" si="729"/>
        <v>0</v>
      </c>
      <c r="I860" s="16">
        <f t="shared" si="699"/>
        <v>0</v>
      </c>
      <c r="J860" s="19">
        <f t="shared" si="700"/>
        <v>0</v>
      </c>
      <c r="K860" s="19"/>
      <c r="L860" s="16">
        <f t="shared" si="730"/>
        <v>0</v>
      </c>
      <c r="M860" s="16">
        <f t="shared" ca="1" si="701"/>
        <v>0</v>
      </c>
      <c r="N860" s="16">
        <f t="shared" si="702"/>
        <v>0</v>
      </c>
      <c r="O860" s="16">
        <f t="shared" si="703"/>
        <v>0</v>
      </c>
      <c r="P860" s="16">
        <f t="shared" si="704"/>
        <v>0</v>
      </c>
      <c r="Q860" s="16">
        <f t="shared" ca="1" si="705"/>
        <v>0</v>
      </c>
      <c r="R860">
        <f t="shared" si="706"/>
        <v>0</v>
      </c>
      <c r="S860" s="16">
        <f t="shared" si="707"/>
        <v>0</v>
      </c>
      <c r="T860" s="21">
        <f t="shared" si="708"/>
        <v>0</v>
      </c>
      <c r="U860" s="16">
        <f t="shared" ca="1" si="709"/>
        <v>0</v>
      </c>
      <c r="V860" s="21">
        <f t="shared" ca="1" si="710"/>
        <v>0</v>
      </c>
      <c r="W860" s="16"/>
      <c r="X860" s="16">
        <f t="shared" si="711"/>
        <v>0</v>
      </c>
      <c r="Y860" s="16">
        <f t="shared" si="712"/>
        <v>0</v>
      </c>
      <c r="Z860" s="19">
        <f t="shared" si="713"/>
        <v>0</v>
      </c>
      <c r="AA860" s="15">
        <f t="shared" si="714"/>
        <v>0</v>
      </c>
      <c r="AB860" s="15">
        <f t="shared" si="715"/>
        <v>0</v>
      </c>
      <c r="AC860" s="15">
        <f t="shared" si="716"/>
        <v>0</v>
      </c>
      <c r="AD860" s="15">
        <f t="shared" si="717"/>
        <v>0</v>
      </c>
      <c r="AE860" s="15">
        <f t="shared" si="718"/>
        <v>0</v>
      </c>
      <c r="AF860" s="19">
        <f t="shared" si="719"/>
        <v>0</v>
      </c>
      <c r="AG860" s="20">
        <f t="shared" si="720"/>
        <v>0</v>
      </c>
      <c r="AH860" s="20"/>
      <c r="AI860" s="16">
        <f t="shared" si="731"/>
        <v>0</v>
      </c>
      <c r="AJ860" s="16">
        <f t="shared" si="693"/>
        <v>0</v>
      </c>
      <c r="AK860" s="16">
        <f t="shared" si="738"/>
        <v>0</v>
      </c>
      <c r="AL860" s="16">
        <f t="shared" ca="1" si="721"/>
        <v>0</v>
      </c>
      <c r="AM860" s="17">
        <f ca="1">IF($F$13,OFFSET(product_specs!$I$5,MIN(10,saving_model!BD860),saving_model!$F$15),0)</f>
        <v>0</v>
      </c>
      <c r="AN860" s="16">
        <f t="shared" si="722"/>
        <v>0</v>
      </c>
      <c r="AO860" s="16">
        <f t="shared" si="745"/>
        <v>0</v>
      </c>
      <c r="AP860" s="16">
        <f t="shared" si="732"/>
        <v>0</v>
      </c>
      <c r="AQ860" s="16">
        <f t="shared" si="739"/>
        <v>0</v>
      </c>
      <c r="AR860" s="16">
        <f t="shared" si="740"/>
        <v>0</v>
      </c>
      <c r="AS860" s="15">
        <f t="shared" si="733"/>
        <v>0</v>
      </c>
      <c r="AT860" s="24">
        <f t="shared" si="734"/>
        <v>0</v>
      </c>
      <c r="AU860" s="15">
        <f t="shared" si="741"/>
        <v>0</v>
      </c>
      <c r="AV860" s="22">
        <f>return!Q844</f>
        <v>6.4848962808325972E-3</v>
      </c>
      <c r="AW860" s="7">
        <f t="shared" si="735"/>
        <v>2.0034381331799826</v>
      </c>
      <c r="AX860" s="7"/>
      <c r="AY860">
        <f t="shared" si="723"/>
        <v>0</v>
      </c>
      <c r="AZ860">
        <f t="shared" si="736"/>
        <v>0</v>
      </c>
      <c r="BA860">
        <f t="shared" si="724"/>
        <v>0</v>
      </c>
      <c r="BB860">
        <f t="shared" si="742"/>
        <v>0</v>
      </c>
      <c r="BD860">
        <f t="shared" si="725"/>
        <v>69</v>
      </c>
      <c r="BE860">
        <f t="shared" si="726"/>
        <v>5</v>
      </c>
      <c r="BF860">
        <f t="shared" si="743"/>
        <v>3.5294792893217908E-3</v>
      </c>
      <c r="BG860">
        <f>VLOOKUP(MIN(120,BH860),mortality!$B$4:$H$106,saving_model!BE860+2,FALSE)</f>
        <v>4.1541171154164135E-2</v>
      </c>
      <c r="BH860">
        <f t="shared" si="737"/>
        <v>89</v>
      </c>
      <c r="BI860" s="8">
        <f t="shared" si="727"/>
        <v>1.6821425527395739E-3</v>
      </c>
      <c r="BJ860" s="6">
        <f>VLOOKUP(saving_model!BD860,lapse!$B$4:$C$134,2,FALSE)</f>
        <v>0.02</v>
      </c>
      <c r="BL860">
        <f>discount_curve!K845</f>
        <v>0.2981553603605111</v>
      </c>
    </row>
    <row r="861" spans="1:64" x14ac:dyDescent="0.55000000000000004">
      <c r="A861">
        <f t="shared" si="744"/>
        <v>839</v>
      </c>
      <c r="B861" s="16">
        <f t="shared" ca="1" si="694"/>
        <v>0</v>
      </c>
      <c r="C861" s="16">
        <f t="shared" si="695"/>
        <v>0</v>
      </c>
      <c r="D861">
        <f t="shared" si="696"/>
        <v>0</v>
      </c>
      <c r="E861">
        <f t="shared" ca="1" si="697"/>
        <v>0</v>
      </c>
      <c r="F861" s="19">
        <f t="shared" si="698"/>
        <v>0</v>
      </c>
      <c r="G861">
        <f t="shared" si="728"/>
        <v>0</v>
      </c>
      <c r="H861">
        <f t="shared" si="729"/>
        <v>0</v>
      </c>
      <c r="I861" s="16">
        <f t="shared" si="699"/>
        <v>0</v>
      </c>
      <c r="J861" s="19">
        <f t="shared" si="700"/>
        <v>0</v>
      </c>
      <c r="K861" s="19"/>
      <c r="L861" s="16">
        <f t="shared" si="730"/>
        <v>0</v>
      </c>
      <c r="M861" s="16">
        <f t="shared" ca="1" si="701"/>
        <v>0</v>
      </c>
      <c r="N861" s="16">
        <f t="shared" si="702"/>
        <v>0</v>
      </c>
      <c r="O861" s="16">
        <f t="shared" si="703"/>
        <v>0</v>
      </c>
      <c r="P861" s="16">
        <f t="shared" si="704"/>
        <v>0</v>
      </c>
      <c r="Q861" s="16">
        <f t="shared" ca="1" si="705"/>
        <v>0</v>
      </c>
      <c r="R861">
        <f t="shared" si="706"/>
        <v>0</v>
      </c>
      <c r="S861" s="16">
        <f t="shared" si="707"/>
        <v>0</v>
      </c>
      <c r="T861" s="21">
        <f t="shared" si="708"/>
        <v>0</v>
      </c>
      <c r="U861" s="16">
        <f t="shared" ca="1" si="709"/>
        <v>0</v>
      </c>
      <c r="V861" s="21">
        <f t="shared" ca="1" si="710"/>
        <v>0</v>
      </c>
      <c r="W861" s="16"/>
      <c r="X861" s="16">
        <f t="shared" si="711"/>
        <v>0</v>
      </c>
      <c r="Y861" s="16">
        <f t="shared" si="712"/>
        <v>0</v>
      </c>
      <c r="Z861" s="19">
        <f t="shared" si="713"/>
        <v>0</v>
      </c>
      <c r="AA861" s="15">
        <f t="shared" si="714"/>
        <v>0</v>
      </c>
      <c r="AB861" s="15">
        <f t="shared" si="715"/>
        <v>0</v>
      </c>
      <c r="AC861" s="15">
        <f t="shared" si="716"/>
        <v>0</v>
      </c>
      <c r="AD861" s="15">
        <f t="shared" si="717"/>
        <v>0</v>
      </c>
      <c r="AE861" s="15">
        <f t="shared" si="718"/>
        <v>0</v>
      </c>
      <c r="AF861" s="19">
        <f t="shared" si="719"/>
        <v>0</v>
      </c>
      <c r="AG861" s="20">
        <f t="shared" si="720"/>
        <v>0</v>
      </c>
      <c r="AH861" s="20"/>
      <c r="AI861" s="16">
        <f t="shared" si="731"/>
        <v>0</v>
      </c>
      <c r="AJ861" s="16">
        <f t="shared" ref="AJ861:AJ924" si="746">$C$13*IF(A861&lt;$C$10*12,1,0)</f>
        <v>0</v>
      </c>
      <c r="AK861" s="16">
        <f t="shared" si="738"/>
        <v>0</v>
      </c>
      <c r="AL861" s="16">
        <f t="shared" ca="1" si="721"/>
        <v>0</v>
      </c>
      <c r="AM861" s="17">
        <f ca="1">IF($F$13,OFFSET(product_specs!$I$5,MIN(10,saving_model!BD861),saving_model!$F$15),0)</f>
        <v>0</v>
      </c>
      <c r="AN861" s="16">
        <f t="shared" si="722"/>
        <v>0</v>
      </c>
      <c r="AO861" s="16">
        <f t="shared" si="745"/>
        <v>0</v>
      </c>
      <c r="AP861" s="16">
        <f t="shared" si="732"/>
        <v>0</v>
      </c>
      <c r="AQ861" s="16">
        <f t="shared" si="739"/>
        <v>0</v>
      </c>
      <c r="AR861" s="16">
        <f t="shared" si="740"/>
        <v>0</v>
      </c>
      <c r="AS861" s="15">
        <f t="shared" si="733"/>
        <v>0</v>
      </c>
      <c r="AT861" s="24">
        <f t="shared" si="734"/>
        <v>0</v>
      </c>
      <c r="AU861" s="15">
        <f t="shared" si="741"/>
        <v>0</v>
      </c>
      <c r="AV861" s="22">
        <f>return!Q845</f>
        <v>1.8561143407791469E-3</v>
      </c>
      <c r="AW861" s="7">
        <f t="shared" si="735"/>
        <v>2.00510006147119</v>
      </c>
      <c r="AX861" s="7"/>
      <c r="AY861">
        <f t="shared" si="723"/>
        <v>0</v>
      </c>
      <c r="AZ861">
        <f t="shared" si="736"/>
        <v>0</v>
      </c>
      <c r="BA861">
        <f t="shared" si="724"/>
        <v>0</v>
      </c>
      <c r="BB861">
        <f t="shared" si="742"/>
        <v>0</v>
      </c>
      <c r="BD861">
        <f t="shared" si="725"/>
        <v>69</v>
      </c>
      <c r="BE861">
        <f t="shared" si="726"/>
        <v>5</v>
      </c>
      <c r="BF861">
        <f t="shared" si="743"/>
        <v>3.5294792893217908E-3</v>
      </c>
      <c r="BG861">
        <f>VLOOKUP(MIN(120,BH861),mortality!$B$4:$H$106,saving_model!BE861+2,FALSE)</f>
        <v>4.1541171154164135E-2</v>
      </c>
      <c r="BH861">
        <f t="shared" si="737"/>
        <v>89</v>
      </c>
      <c r="BI861" s="8">
        <f t="shared" si="727"/>
        <v>1.6821425527395739E-3</v>
      </c>
      <c r="BJ861" s="6">
        <f>VLOOKUP(saving_model!BD861,lapse!$B$4:$C$134,2,FALSE)</f>
        <v>0.02</v>
      </c>
      <c r="BL861">
        <f>discount_curve!K846</f>
        <v>0.29772511035096061</v>
      </c>
    </row>
    <row r="862" spans="1:64" x14ac:dyDescent="0.55000000000000004">
      <c r="A862">
        <f t="shared" si="744"/>
        <v>840</v>
      </c>
      <c r="B862" s="16">
        <f t="shared" ca="1" si="694"/>
        <v>0</v>
      </c>
      <c r="C862" s="16">
        <f t="shared" si="695"/>
        <v>0</v>
      </c>
      <c r="D862">
        <f t="shared" si="696"/>
        <v>0</v>
      </c>
      <c r="E862">
        <f t="shared" ca="1" si="697"/>
        <v>0</v>
      </c>
      <c r="F862" s="19">
        <f t="shared" si="698"/>
        <v>0</v>
      </c>
      <c r="G862">
        <f t="shared" si="728"/>
        <v>0</v>
      </c>
      <c r="H862">
        <f t="shared" si="729"/>
        <v>0</v>
      </c>
      <c r="I862" s="16">
        <f t="shared" si="699"/>
        <v>0</v>
      </c>
      <c r="J862" s="19">
        <f t="shared" si="700"/>
        <v>0</v>
      </c>
      <c r="K862" s="19"/>
      <c r="L862" s="16">
        <f t="shared" si="730"/>
        <v>0</v>
      </c>
      <c r="M862" s="16">
        <f t="shared" ca="1" si="701"/>
        <v>0</v>
      </c>
      <c r="N862" s="16">
        <f t="shared" si="702"/>
        <v>0</v>
      </c>
      <c r="O862" s="16">
        <f t="shared" si="703"/>
        <v>0</v>
      </c>
      <c r="P862" s="16">
        <f t="shared" si="704"/>
        <v>0</v>
      </c>
      <c r="Q862" s="16">
        <f t="shared" ca="1" si="705"/>
        <v>0</v>
      </c>
      <c r="R862">
        <f t="shared" si="706"/>
        <v>0</v>
      </c>
      <c r="S862" s="16">
        <f t="shared" si="707"/>
        <v>0</v>
      </c>
      <c r="T862" s="21">
        <f t="shared" si="708"/>
        <v>0</v>
      </c>
      <c r="U862" s="16">
        <f t="shared" ca="1" si="709"/>
        <v>0</v>
      </c>
      <c r="V862" s="21">
        <f t="shared" ca="1" si="710"/>
        <v>0</v>
      </c>
      <c r="W862" s="16"/>
      <c r="X862" s="16">
        <f t="shared" si="711"/>
        <v>0</v>
      </c>
      <c r="Y862" s="16">
        <f t="shared" si="712"/>
        <v>0</v>
      </c>
      <c r="Z862" s="19">
        <f t="shared" si="713"/>
        <v>0</v>
      </c>
      <c r="AA862" s="15">
        <f t="shared" si="714"/>
        <v>0</v>
      </c>
      <c r="AB862" s="15">
        <f t="shared" si="715"/>
        <v>0</v>
      </c>
      <c r="AC862" s="15">
        <f t="shared" si="716"/>
        <v>0</v>
      </c>
      <c r="AD862" s="15">
        <f t="shared" si="717"/>
        <v>0</v>
      </c>
      <c r="AE862" s="15">
        <f t="shared" si="718"/>
        <v>0</v>
      </c>
      <c r="AF862" s="19">
        <f t="shared" si="719"/>
        <v>0</v>
      </c>
      <c r="AG862" s="20">
        <f t="shared" si="720"/>
        <v>0</v>
      </c>
      <c r="AH862" s="20"/>
      <c r="AI862" s="16">
        <f t="shared" si="731"/>
        <v>0</v>
      </c>
      <c r="AJ862" s="16">
        <f t="shared" si="746"/>
        <v>0</v>
      </c>
      <c r="AK862" s="16">
        <f t="shared" si="738"/>
        <v>0</v>
      </c>
      <c r="AL862" s="16">
        <f t="shared" ca="1" si="721"/>
        <v>0</v>
      </c>
      <c r="AM862" s="17">
        <f ca="1">IF($F$13,OFFSET(product_specs!$I$5,MIN(10,saving_model!BD862),saving_model!$F$15),0)</f>
        <v>0</v>
      </c>
      <c r="AN862" s="16">
        <f t="shared" si="722"/>
        <v>0</v>
      </c>
      <c r="AO862" s="16">
        <f t="shared" si="745"/>
        <v>0</v>
      </c>
      <c r="AP862" s="16">
        <f t="shared" si="732"/>
        <v>0</v>
      </c>
      <c r="AQ862" s="16">
        <f t="shared" si="739"/>
        <v>0</v>
      </c>
      <c r="AR862" s="16">
        <f t="shared" si="740"/>
        <v>0</v>
      </c>
      <c r="AS862" s="15">
        <f t="shared" si="733"/>
        <v>0</v>
      </c>
      <c r="AT862" s="24">
        <f t="shared" si="734"/>
        <v>0</v>
      </c>
      <c r="AU862" s="15">
        <f t="shared" si="741"/>
        <v>0</v>
      </c>
      <c r="AV862" s="22">
        <f>return!Q846</f>
        <v>2.4963504485344679E-3</v>
      </c>
      <c r="AW862" s="7">
        <f t="shared" si="735"/>
        <v>2.0067633683952582</v>
      </c>
      <c r="AX862" s="7"/>
      <c r="AY862">
        <f t="shared" si="723"/>
        <v>0</v>
      </c>
      <c r="AZ862">
        <f t="shared" si="736"/>
        <v>0</v>
      </c>
      <c r="BA862">
        <f t="shared" si="724"/>
        <v>0</v>
      </c>
      <c r="BB862">
        <f t="shared" si="742"/>
        <v>0</v>
      </c>
      <c r="BD862">
        <f t="shared" si="725"/>
        <v>70</v>
      </c>
      <c r="BE862">
        <f t="shared" si="726"/>
        <v>5</v>
      </c>
      <c r="BF862">
        <f t="shared" si="743"/>
        <v>3.9933278247695769E-3</v>
      </c>
      <c r="BG862">
        <f>VLOOKUP(MIN(120,BH862),mortality!$B$4:$H$106,saving_model!BE862+2,FALSE)</f>
        <v>4.688133845078217E-2</v>
      </c>
      <c r="BH862">
        <f t="shared" si="737"/>
        <v>90</v>
      </c>
      <c r="BI862" s="8">
        <f t="shared" si="727"/>
        <v>1.6821425527395739E-3</v>
      </c>
      <c r="BJ862" s="6">
        <f>VLOOKUP(saving_model!BD862,lapse!$B$4:$C$134,2,FALSE)</f>
        <v>0.02</v>
      </c>
      <c r="BL862">
        <f>discount_curve!K847</f>
        <v>0.29082299482600094</v>
      </c>
    </row>
    <row r="863" spans="1:64" x14ac:dyDescent="0.55000000000000004">
      <c r="A863">
        <f t="shared" si="744"/>
        <v>841</v>
      </c>
      <c r="B863" s="16">
        <f t="shared" ca="1" si="694"/>
        <v>0</v>
      </c>
      <c r="C863" s="16">
        <f t="shared" si="695"/>
        <v>0</v>
      </c>
      <c r="D863">
        <f t="shared" si="696"/>
        <v>0</v>
      </c>
      <c r="E863">
        <f t="shared" ca="1" si="697"/>
        <v>0</v>
      </c>
      <c r="F863" s="19">
        <f t="shared" si="698"/>
        <v>0</v>
      </c>
      <c r="G863">
        <f t="shared" si="728"/>
        <v>0</v>
      </c>
      <c r="H863">
        <f t="shared" si="729"/>
        <v>0</v>
      </c>
      <c r="I863" s="16">
        <f t="shared" si="699"/>
        <v>0</v>
      </c>
      <c r="J863" s="19">
        <f t="shared" si="700"/>
        <v>0</v>
      </c>
      <c r="K863" s="19"/>
      <c r="L863" s="16">
        <f t="shared" si="730"/>
        <v>0</v>
      </c>
      <c r="M863" s="16">
        <f t="shared" ca="1" si="701"/>
        <v>0</v>
      </c>
      <c r="N863" s="16">
        <f t="shared" si="702"/>
        <v>0</v>
      </c>
      <c r="O863" s="16">
        <f t="shared" si="703"/>
        <v>0</v>
      </c>
      <c r="P863" s="16">
        <f t="shared" si="704"/>
        <v>0</v>
      </c>
      <c r="Q863" s="16">
        <f t="shared" ca="1" si="705"/>
        <v>0</v>
      </c>
      <c r="R863">
        <f t="shared" si="706"/>
        <v>0</v>
      </c>
      <c r="S863" s="16">
        <f t="shared" si="707"/>
        <v>0</v>
      </c>
      <c r="T863" s="21">
        <f t="shared" si="708"/>
        <v>0</v>
      </c>
      <c r="U863" s="16">
        <f t="shared" ca="1" si="709"/>
        <v>0</v>
      </c>
      <c r="V863" s="21">
        <f t="shared" ca="1" si="710"/>
        <v>0</v>
      </c>
      <c r="W863" s="16"/>
      <c r="X863" s="16">
        <f t="shared" si="711"/>
        <v>0</v>
      </c>
      <c r="Y863" s="16">
        <f t="shared" si="712"/>
        <v>0</v>
      </c>
      <c r="Z863" s="19">
        <f t="shared" si="713"/>
        <v>0</v>
      </c>
      <c r="AA863" s="15">
        <f t="shared" si="714"/>
        <v>0</v>
      </c>
      <c r="AB863" s="15">
        <f t="shared" si="715"/>
        <v>0</v>
      </c>
      <c r="AC863" s="15">
        <f t="shared" si="716"/>
        <v>0</v>
      </c>
      <c r="AD863" s="15">
        <f t="shared" si="717"/>
        <v>0</v>
      </c>
      <c r="AE863" s="15">
        <f t="shared" si="718"/>
        <v>0</v>
      </c>
      <c r="AF863" s="19">
        <f t="shared" si="719"/>
        <v>0</v>
      </c>
      <c r="AG863" s="20">
        <f t="shared" si="720"/>
        <v>0</v>
      </c>
      <c r="AH863" s="20"/>
      <c r="AI863" s="16">
        <f t="shared" si="731"/>
        <v>0</v>
      </c>
      <c r="AJ863" s="16">
        <f t="shared" si="746"/>
        <v>0</v>
      </c>
      <c r="AK863" s="16">
        <f t="shared" si="738"/>
        <v>0</v>
      </c>
      <c r="AL863" s="16">
        <f t="shared" ca="1" si="721"/>
        <v>0</v>
      </c>
      <c r="AM863" s="17">
        <f ca="1">IF($F$13,OFFSET(product_specs!$I$5,MIN(10,saving_model!BD863),saving_model!$F$15),0)</f>
        <v>0</v>
      </c>
      <c r="AN863" s="16">
        <f t="shared" si="722"/>
        <v>0</v>
      </c>
      <c r="AO863" s="16">
        <f t="shared" si="745"/>
        <v>0</v>
      </c>
      <c r="AP863" s="16">
        <f t="shared" si="732"/>
        <v>0</v>
      </c>
      <c r="AQ863" s="16">
        <f t="shared" si="739"/>
        <v>0</v>
      </c>
      <c r="AR863" s="16">
        <f t="shared" si="740"/>
        <v>0</v>
      </c>
      <c r="AS863" s="15">
        <f t="shared" si="733"/>
        <v>0</v>
      </c>
      <c r="AT863" s="24">
        <f t="shared" si="734"/>
        <v>0</v>
      </c>
      <c r="AU863" s="15">
        <f t="shared" si="741"/>
        <v>0</v>
      </c>
      <c r="AV863" s="22">
        <f>return!Q847</f>
        <v>-1.4252044411701137E-3</v>
      </c>
      <c r="AW863" s="7">
        <f t="shared" si="735"/>
        <v>2.0084280550958158</v>
      </c>
      <c r="AX863" s="7"/>
      <c r="AY863">
        <f t="shared" si="723"/>
        <v>0</v>
      </c>
      <c r="AZ863">
        <f t="shared" si="736"/>
        <v>0</v>
      </c>
      <c r="BA863">
        <f t="shared" si="724"/>
        <v>0</v>
      </c>
      <c r="BB863">
        <f t="shared" si="742"/>
        <v>0</v>
      </c>
      <c r="BD863">
        <f t="shared" si="725"/>
        <v>70</v>
      </c>
      <c r="BE863">
        <f t="shared" si="726"/>
        <v>5</v>
      </c>
      <c r="BF863">
        <f t="shared" si="743"/>
        <v>3.9933278247695769E-3</v>
      </c>
      <c r="BG863">
        <f>VLOOKUP(MIN(120,BH863),mortality!$B$4:$H$106,saving_model!BE863+2,FALSE)</f>
        <v>4.688133845078217E-2</v>
      </c>
      <c r="BH863">
        <f t="shared" si="737"/>
        <v>90</v>
      </c>
      <c r="BI863" s="8">
        <f t="shared" si="727"/>
        <v>1.6821425527395739E-3</v>
      </c>
      <c r="BJ863" s="6">
        <f>VLOOKUP(saving_model!BD863,lapse!$B$4:$C$134,2,FALSE)</f>
        <v>0.02</v>
      </c>
      <c r="BL863">
        <f>discount_curve!K848</f>
        <v>0.29039571595943797</v>
      </c>
    </row>
    <row r="864" spans="1:64" x14ac:dyDescent="0.55000000000000004">
      <c r="A864">
        <f t="shared" si="744"/>
        <v>842</v>
      </c>
      <c r="B864" s="16">
        <f t="shared" ca="1" si="694"/>
        <v>0</v>
      </c>
      <c r="C864" s="16">
        <f t="shared" si="695"/>
        <v>0</v>
      </c>
      <c r="D864">
        <f t="shared" si="696"/>
        <v>0</v>
      </c>
      <c r="E864">
        <f t="shared" ca="1" si="697"/>
        <v>0</v>
      </c>
      <c r="F864" s="19">
        <f t="shared" si="698"/>
        <v>0</v>
      </c>
      <c r="G864">
        <f t="shared" si="728"/>
        <v>0</v>
      </c>
      <c r="H864">
        <f t="shared" si="729"/>
        <v>0</v>
      </c>
      <c r="I864" s="16">
        <f t="shared" si="699"/>
        <v>0</v>
      </c>
      <c r="J864" s="19">
        <f t="shared" si="700"/>
        <v>0</v>
      </c>
      <c r="K864" s="19"/>
      <c r="L864" s="16">
        <f t="shared" si="730"/>
        <v>0</v>
      </c>
      <c r="M864" s="16">
        <f t="shared" ca="1" si="701"/>
        <v>0</v>
      </c>
      <c r="N864" s="16">
        <f t="shared" si="702"/>
        <v>0</v>
      </c>
      <c r="O864" s="16">
        <f t="shared" si="703"/>
        <v>0</v>
      </c>
      <c r="P864" s="16">
        <f t="shared" si="704"/>
        <v>0</v>
      </c>
      <c r="Q864" s="16">
        <f t="shared" ca="1" si="705"/>
        <v>0</v>
      </c>
      <c r="R864">
        <f t="shared" si="706"/>
        <v>0</v>
      </c>
      <c r="S864" s="16">
        <f t="shared" si="707"/>
        <v>0</v>
      </c>
      <c r="T864" s="21">
        <f t="shared" si="708"/>
        <v>0</v>
      </c>
      <c r="U864" s="16">
        <f t="shared" ca="1" si="709"/>
        <v>0</v>
      </c>
      <c r="V864" s="21">
        <f t="shared" ca="1" si="710"/>
        <v>0</v>
      </c>
      <c r="W864" s="16"/>
      <c r="X864" s="16">
        <f t="shared" si="711"/>
        <v>0</v>
      </c>
      <c r="Y864" s="16">
        <f t="shared" si="712"/>
        <v>0</v>
      </c>
      <c r="Z864" s="19">
        <f t="shared" si="713"/>
        <v>0</v>
      </c>
      <c r="AA864" s="15">
        <f t="shared" si="714"/>
        <v>0</v>
      </c>
      <c r="AB864" s="15">
        <f t="shared" si="715"/>
        <v>0</v>
      </c>
      <c r="AC864" s="15">
        <f t="shared" si="716"/>
        <v>0</v>
      </c>
      <c r="AD864" s="15">
        <f t="shared" si="717"/>
        <v>0</v>
      </c>
      <c r="AE864" s="15">
        <f t="shared" si="718"/>
        <v>0</v>
      </c>
      <c r="AF864" s="19">
        <f t="shared" si="719"/>
        <v>0</v>
      </c>
      <c r="AG864" s="20">
        <f t="shared" si="720"/>
        <v>0</v>
      </c>
      <c r="AH864" s="20"/>
      <c r="AI864" s="16">
        <f t="shared" si="731"/>
        <v>0</v>
      </c>
      <c r="AJ864" s="16">
        <f t="shared" si="746"/>
        <v>0</v>
      </c>
      <c r="AK864" s="16">
        <f t="shared" si="738"/>
        <v>0</v>
      </c>
      <c r="AL864" s="16">
        <f t="shared" ca="1" si="721"/>
        <v>0</v>
      </c>
      <c r="AM864" s="17">
        <f ca="1">IF($F$13,OFFSET(product_specs!$I$5,MIN(10,saving_model!BD864),saving_model!$F$15),0)</f>
        <v>0</v>
      </c>
      <c r="AN864" s="16">
        <f t="shared" si="722"/>
        <v>0</v>
      </c>
      <c r="AO864" s="16">
        <f t="shared" si="745"/>
        <v>0</v>
      </c>
      <c r="AP864" s="16">
        <f t="shared" si="732"/>
        <v>0</v>
      </c>
      <c r="AQ864" s="16">
        <f t="shared" si="739"/>
        <v>0</v>
      </c>
      <c r="AR864" s="16">
        <f t="shared" si="740"/>
        <v>0</v>
      </c>
      <c r="AS864" s="15">
        <f t="shared" si="733"/>
        <v>0</v>
      </c>
      <c r="AT864" s="24">
        <f t="shared" si="734"/>
        <v>0</v>
      </c>
      <c r="AU864" s="15">
        <f t="shared" si="741"/>
        <v>0</v>
      </c>
      <c r="AV864" s="22">
        <f>return!Q848</f>
        <v>1.3274707861077317E-4</v>
      </c>
      <c r="AW864" s="7">
        <f t="shared" si="735"/>
        <v>2.0100941227174398</v>
      </c>
      <c r="AX864" s="7"/>
      <c r="AY864">
        <f t="shared" si="723"/>
        <v>0</v>
      </c>
      <c r="AZ864">
        <f t="shared" si="736"/>
        <v>0</v>
      </c>
      <c r="BA864">
        <f t="shared" si="724"/>
        <v>0</v>
      </c>
      <c r="BB864">
        <f t="shared" si="742"/>
        <v>0</v>
      </c>
      <c r="BD864">
        <f t="shared" si="725"/>
        <v>70</v>
      </c>
      <c r="BE864">
        <f t="shared" si="726"/>
        <v>5</v>
      </c>
      <c r="BF864">
        <f t="shared" si="743"/>
        <v>3.9933278247695769E-3</v>
      </c>
      <c r="BG864">
        <f>VLOOKUP(MIN(120,BH864),mortality!$B$4:$H$106,saving_model!BE864+2,FALSE)</f>
        <v>4.688133845078217E-2</v>
      </c>
      <c r="BH864">
        <f t="shared" si="737"/>
        <v>90</v>
      </c>
      <c r="BI864" s="8">
        <f t="shared" si="727"/>
        <v>1.6821425527395739E-3</v>
      </c>
      <c r="BJ864" s="6">
        <f>VLOOKUP(saving_model!BD864,lapse!$B$4:$C$134,2,FALSE)</f>
        <v>0.02</v>
      </c>
      <c r="BL864">
        <f>discount_curve!K849</f>
        <v>0.2899690648535167</v>
      </c>
    </row>
    <row r="865" spans="1:64" x14ac:dyDescent="0.55000000000000004">
      <c r="A865">
        <f t="shared" si="744"/>
        <v>843</v>
      </c>
      <c r="B865" s="16">
        <f t="shared" ca="1" si="694"/>
        <v>0</v>
      </c>
      <c r="C865" s="16">
        <f t="shared" si="695"/>
        <v>0</v>
      </c>
      <c r="D865">
        <f t="shared" si="696"/>
        <v>0</v>
      </c>
      <c r="E865">
        <f t="shared" ca="1" si="697"/>
        <v>0</v>
      </c>
      <c r="F865" s="19">
        <f t="shared" si="698"/>
        <v>0</v>
      </c>
      <c r="G865">
        <f t="shared" si="728"/>
        <v>0</v>
      </c>
      <c r="H865">
        <f t="shared" si="729"/>
        <v>0</v>
      </c>
      <c r="I865" s="16">
        <f t="shared" si="699"/>
        <v>0</v>
      </c>
      <c r="J865" s="19">
        <f t="shared" si="700"/>
        <v>0</v>
      </c>
      <c r="K865" s="19"/>
      <c r="L865" s="16">
        <f t="shared" si="730"/>
        <v>0</v>
      </c>
      <c r="M865" s="16">
        <f t="shared" ca="1" si="701"/>
        <v>0</v>
      </c>
      <c r="N865" s="16">
        <f t="shared" si="702"/>
        <v>0</v>
      </c>
      <c r="O865" s="16">
        <f t="shared" si="703"/>
        <v>0</v>
      </c>
      <c r="P865" s="16">
        <f t="shared" si="704"/>
        <v>0</v>
      </c>
      <c r="Q865" s="16">
        <f t="shared" ca="1" si="705"/>
        <v>0</v>
      </c>
      <c r="R865">
        <f t="shared" si="706"/>
        <v>0</v>
      </c>
      <c r="S865" s="16">
        <f t="shared" si="707"/>
        <v>0</v>
      </c>
      <c r="T865" s="21">
        <f t="shared" si="708"/>
        <v>0</v>
      </c>
      <c r="U865" s="16">
        <f t="shared" ca="1" si="709"/>
        <v>0</v>
      </c>
      <c r="V865" s="21">
        <f t="shared" ca="1" si="710"/>
        <v>0</v>
      </c>
      <c r="W865" s="16"/>
      <c r="X865" s="16">
        <f t="shared" si="711"/>
        <v>0</v>
      </c>
      <c r="Y865" s="16">
        <f t="shared" si="712"/>
        <v>0</v>
      </c>
      <c r="Z865" s="19">
        <f t="shared" si="713"/>
        <v>0</v>
      </c>
      <c r="AA865" s="15">
        <f t="shared" si="714"/>
        <v>0</v>
      </c>
      <c r="AB865" s="15">
        <f t="shared" si="715"/>
        <v>0</v>
      </c>
      <c r="AC865" s="15">
        <f t="shared" si="716"/>
        <v>0</v>
      </c>
      <c r="AD865" s="15">
        <f t="shared" si="717"/>
        <v>0</v>
      </c>
      <c r="AE865" s="15">
        <f t="shared" si="718"/>
        <v>0</v>
      </c>
      <c r="AF865" s="19">
        <f t="shared" si="719"/>
        <v>0</v>
      </c>
      <c r="AG865" s="20">
        <f t="shared" si="720"/>
        <v>0</v>
      </c>
      <c r="AH865" s="20"/>
      <c r="AI865" s="16">
        <f t="shared" si="731"/>
        <v>0</v>
      </c>
      <c r="AJ865" s="16">
        <f t="shared" si="746"/>
        <v>0</v>
      </c>
      <c r="AK865" s="16">
        <f t="shared" si="738"/>
        <v>0</v>
      </c>
      <c r="AL865" s="16">
        <f t="shared" ca="1" si="721"/>
        <v>0</v>
      </c>
      <c r="AM865" s="17">
        <f ca="1">IF($F$13,OFFSET(product_specs!$I$5,MIN(10,saving_model!BD865),saving_model!$F$15),0)</f>
        <v>0</v>
      </c>
      <c r="AN865" s="16">
        <f t="shared" si="722"/>
        <v>0</v>
      </c>
      <c r="AO865" s="16">
        <f t="shared" si="745"/>
        <v>0</v>
      </c>
      <c r="AP865" s="16">
        <f t="shared" si="732"/>
        <v>0</v>
      </c>
      <c r="AQ865" s="16">
        <f t="shared" si="739"/>
        <v>0</v>
      </c>
      <c r="AR865" s="16">
        <f t="shared" si="740"/>
        <v>0</v>
      </c>
      <c r="AS865" s="15">
        <f t="shared" si="733"/>
        <v>0</v>
      </c>
      <c r="AT865" s="24">
        <f t="shared" si="734"/>
        <v>0</v>
      </c>
      <c r="AU865" s="15">
        <f t="shared" si="741"/>
        <v>0</v>
      </c>
      <c r="AV865" s="22">
        <f>return!Q849</f>
        <v>-2.0392831244603338E-2</v>
      </c>
      <c r="AW865" s="7">
        <f t="shared" si="735"/>
        <v>2.011761572405657</v>
      </c>
      <c r="AX865" s="7"/>
      <c r="AY865">
        <f t="shared" si="723"/>
        <v>0</v>
      </c>
      <c r="AZ865">
        <f t="shared" si="736"/>
        <v>0</v>
      </c>
      <c r="BA865">
        <f t="shared" si="724"/>
        <v>0</v>
      </c>
      <c r="BB865">
        <f t="shared" si="742"/>
        <v>0</v>
      </c>
      <c r="BD865">
        <f t="shared" si="725"/>
        <v>70</v>
      </c>
      <c r="BE865">
        <f t="shared" si="726"/>
        <v>5</v>
      </c>
      <c r="BF865">
        <f t="shared" si="743"/>
        <v>3.9933278247695769E-3</v>
      </c>
      <c r="BG865">
        <f>VLOOKUP(MIN(120,BH865),mortality!$B$4:$H$106,saving_model!BE865+2,FALSE)</f>
        <v>4.688133845078217E-2</v>
      </c>
      <c r="BH865">
        <f t="shared" si="737"/>
        <v>90</v>
      </c>
      <c r="BI865" s="8">
        <f t="shared" si="727"/>
        <v>1.6821425527395739E-3</v>
      </c>
      <c r="BJ865" s="6">
        <f>VLOOKUP(saving_model!BD865,lapse!$B$4:$C$134,2,FALSE)</f>
        <v>0.02</v>
      </c>
      <c r="BL865">
        <f>discount_curve!K850</f>
        <v>0.28954304058592722</v>
      </c>
    </row>
    <row r="866" spans="1:64" x14ac:dyDescent="0.55000000000000004">
      <c r="A866">
        <f t="shared" si="744"/>
        <v>844</v>
      </c>
      <c r="B866" s="16">
        <f t="shared" ca="1" si="694"/>
        <v>0</v>
      </c>
      <c r="C866" s="16">
        <f t="shared" si="695"/>
        <v>0</v>
      </c>
      <c r="D866">
        <f t="shared" si="696"/>
        <v>0</v>
      </c>
      <c r="E866">
        <f t="shared" ca="1" si="697"/>
        <v>0</v>
      </c>
      <c r="F866" s="19">
        <f t="shared" si="698"/>
        <v>0</v>
      </c>
      <c r="G866">
        <f t="shared" si="728"/>
        <v>0</v>
      </c>
      <c r="H866">
        <f t="shared" si="729"/>
        <v>0</v>
      </c>
      <c r="I866" s="16">
        <f t="shared" si="699"/>
        <v>0</v>
      </c>
      <c r="J866" s="19">
        <f t="shared" si="700"/>
        <v>0</v>
      </c>
      <c r="K866" s="19"/>
      <c r="L866" s="16">
        <f t="shared" si="730"/>
        <v>0</v>
      </c>
      <c r="M866" s="16">
        <f t="shared" ca="1" si="701"/>
        <v>0</v>
      </c>
      <c r="N866" s="16">
        <f t="shared" si="702"/>
        <v>0</v>
      </c>
      <c r="O866" s="16">
        <f t="shared" si="703"/>
        <v>0</v>
      </c>
      <c r="P866" s="16">
        <f t="shared" si="704"/>
        <v>0</v>
      </c>
      <c r="Q866" s="16">
        <f t="shared" ca="1" si="705"/>
        <v>0</v>
      </c>
      <c r="R866">
        <f t="shared" si="706"/>
        <v>0</v>
      </c>
      <c r="S866" s="16">
        <f t="shared" si="707"/>
        <v>0</v>
      </c>
      <c r="T866" s="21">
        <f t="shared" si="708"/>
        <v>0</v>
      </c>
      <c r="U866" s="16">
        <f t="shared" ca="1" si="709"/>
        <v>0</v>
      </c>
      <c r="V866" s="21">
        <f t="shared" ca="1" si="710"/>
        <v>0</v>
      </c>
      <c r="W866" s="16"/>
      <c r="X866" s="16">
        <f t="shared" si="711"/>
        <v>0</v>
      </c>
      <c r="Y866" s="16">
        <f t="shared" si="712"/>
        <v>0</v>
      </c>
      <c r="Z866" s="19">
        <f t="shared" si="713"/>
        <v>0</v>
      </c>
      <c r="AA866" s="15">
        <f t="shared" si="714"/>
        <v>0</v>
      </c>
      <c r="AB866" s="15">
        <f t="shared" si="715"/>
        <v>0</v>
      </c>
      <c r="AC866" s="15">
        <f t="shared" si="716"/>
        <v>0</v>
      </c>
      <c r="AD866" s="15">
        <f t="shared" si="717"/>
        <v>0</v>
      </c>
      <c r="AE866" s="15">
        <f t="shared" si="718"/>
        <v>0</v>
      </c>
      <c r="AF866" s="19">
        <f t="shared" si="719"/>
        <v>0</v>
      </c>
      <c r="AG866" s="20">
        <f t="shared" si="720"/>
        <v>0</v>
      </c>
      <c r="AH866" s="20"/>
      <c r="AI866" s="16">
        <f t="shared" si="731"/>
        <v>0</v>
      </c>
      <c r="AJ866" s="16">
        <f t="shared" si="746"/>
        <v>0</v>
      </c>
      <c r="AK866" s="16">
        <f t="shared" si="738"/>
        <v>0</v>
      </c>
      <c r="AL866" s="16">
        <f t="shared" ca="1" si="721"/>
        <v>0</v>
      </c>
      <c r="AM866" s="17">
        <f ca="1">IF($F$13,OFFSET(product_specs!$I$5,MIN(10,saving_model!BD866),saving_model!$F$15),0)</f>
        <v>0</v>
      </c>
      <c r="AN866" s="16">
        <f t="shared" si="722"/>
        <v>0</v>
      </c>
      <c r="AO866" s="16">
        <f t="shared" si="745"/>
        <v>0</v>
      </c>
      <c r="AP866" s="16">
        <f t="shared" si="732"/>
        <v>0</v>
      </c>
      <c r="AQ866" s="16">
        <f t="shared" si="739"/>
        <v>0</v>
      </c>
      <c r="AR866" s="16">
        <f t="shared" si="740"/>
        <v>0</v>
      </c>
      <c r="AS866" s="15">
        <f t="shared" si="733"/>
        <v>0</v>
      </c>
      <c r="AT866" s="24">
        <f t="shared" si="734"/>
        <v>0</v>
      </c>
      <c r="AU866" s="15">
        <f t="shared" si="741"/>
        <v>0</v>
      </c>
      <c r="AV866" s="22">
        <f>return!Q850</f>
        <v>2.5949201105945896E-3</v>
      </c>
      <c r="AW866" s="7">
        <f t="shared" si="735"/>
        <v>2.0134304053069445</v>
      </c>
      <c r="AX866" s="7"/>
      <c r="AY866">
        <f t="shared" si="723"/>
        <v>0</v>
      </c>
      <c r="AZ866">
        <f t="shared" si="736"/>
        <v>0</v>
      </c>
      <c r="BA866">
        <f t="shared" si="724"/>
        <v>0</v>
      </c>
      <c r="BB866">
        <f t="shared" si="742"/>
        <v>0</v>
      </c>
      <c r="BD866">
        <f t="shared" si="725"/>
        <v>70</v>
      </c>
      <c r="BE866">
        <f t="shared" si="726"/>
        <v>5</v>
      </c>
      <c r="BF866">
        <f t="shared" si="743"/>
        <v>3.9933278247695769E-3</v>
      </c>
      <c r="BG866">
        <f>VLOOKUP(MIN(120,BH866),mortality!$B$4:$H$106,saving_model!BE866+2,FALSE)</f>
        <v>4.688133845078217E-2</v>
      </c>
      <c r="BH866">
        <f t="shared" si="737"/>
        <v>90</v>
      </c>
      <c r="BI866" s="8">
        <f t="shared" si="727"/>
        <v>1.6821425527395739E-3</v>
      </c>
      <c r="BJ866" s="6">
        <f>VLOOKUP(saving_model!BD866,lapse!$B$4:$C$134,2,FALSE)</f>
        <v>0.02</v>
      </c>
      <c r="BL866">
        <f>discount_curve!K851</f>
        <v>0.28911764223571507</v>
      </c>
    </row>
    <row r="867" spans="1:64" x14ac:dyDescent="0.55000000000000004">
      <c r="A867">
        <f t="shared" si="744"/>
        <v>845</v>
      </c>
      <c r="B867" s="16">
        <f t="shared" ca="1" si="694"/>
        <v>0</v>
      </c>
      <c r="C867" s="16">
        <f t="shared" si="695"/>
        <v>0</v>
      </c>
      <c r="D867">
        <f t="shared" si="696"/>
        <v>0</v>
      </c>
      <c r="E867">
        <f t="shared" ca="1" si="697"/>
        <v>0</v>
      </c>
      <c r="F867" s="19">
        <f t="shared" si="698"/>
        <v>0</v>
      </c>
      <c r="G867">
        <f t="shared" si="728"/>
        <v>0</v>
      </c>
      <c r="H867">
        <f t="shared" si="729"/>
        <v>0</v>
      </c>
      <c r="I867" s="16">
        <f t="shared" si="699"/>
        <v>0</v>
      </c>
      <c r="J867" s="19">
        <f t="shared" si="700"/>
        <v>0</v>
      </c>
      <c r="K867" s="19"/>
      <c r="L867" s="16">
        <f t="shared" si="730"/>
        <v>0</v>
      </c>
      <c r="M867" s="16">
        <f t="shared" ca="1" si="701"/>
        <v>0</v>
      </c>
      <c r="N867" s="16">
        <f t="shared" si="702"/>
        <v>0</v>
      </c>
      <c r="O867" s="16">
        <f t="shared" si="703"/>
        <v>0</v>
      </c>
      <c r="P867" s="16">
        <f t="shared" si="704"/>
        <v>0</v>
      </c>
      <c r="Q867" s="16">
        <f t="shared" ca="1" si="705"/>
        <v>0</v>
      </c>
      <c r="R867">
        <f t="shared" si="706"/>
        <v>0</v>
      </c>
      <c r="S867" s="16">
        <f t="shared" si="707"/>
        <v>0</v>
      </c>
      <c r="T867" s="21">
        <f t="shared" si="708"/>
        <v>0</v>
      </c>
      <c r="U867" s="16">
        <f t="shared" ca="1" si="709"/>
        <v>0</v>
      </c>
      <c r="V867" s="21">
        <f t="shared" ca="1" si="710"/>
        <v>0</v>
      </c>
      <c r="W867" s="16"/>
      <c r="X867" s="16">
        <f t="shared" si="711"/>
        <v>0</v>
      </c>
      <c r="Y867" s="16">
        <f t="shared" si="712"/>
        <v>0</v>
      </c>
      <c r="Z867" s="19">
        <f t="shared" si="713"/>
        <v>0</v>
      </c>
      <c r="AA867" s="15">
        <f t="shared" si="714"/>
        <v>0</v>
      </c>
      <c r="AB867" s="15">
        <f t="shared" si="715"/>
        <v>0</v>
      </c>
      <c r="AC867" s="15">
        <f t="shared" si="716"/>
        <v>0</v>
      </c>
      <c r="AD867" s="15">
        <f t="shared" si="717"/>
        <v>0</v>
      </c>
      <c r="AE867" s="15">
        <f t="shared" si="718"/>
        <v>0</v>
      </c>
      <c r="AF867" s="19">
        <f t="shared" si="719"/>
        <v>0</v>
      </c>
      <c r="AG867" s="20">
        <f t="shared" si="720"/>
        <v>0</v>
      </c>
      <c r="AH867" s="20"/>
      <c r="AI867" s="16">
        <f t="shared" si="731"/>
        <v>0</v>
      </c>
      <c r="AJ867" s="16">
        <f t="shared" si="746"/>
        <v>0</v>
      </c>
      <c r="AK867" s="16">
        <f t="shared" si="738"/>
        <v>0</v>
      </c>
      <c r="AL867" s="16">
        <f t="shared" ca="1" si="721"/>
        <v>0</v>
      </c>
      <c r="AM867" s="17">
        <f ca="1">IF($F$13,OFFSET(product_specs!$I$5,MIN(10,saving_model!BD867),saving_model!$F$15),0)</f>
        <v>0</v>
      </c>
      <c r="AN867" s="16">
        <f t="shared" si="722"/>
        <v>0</v>
      </c>
      <c r="AO867" s="16">
        <f t="shared" si="745"/>
        <v>0</v>
      </c>
      <c r="AP867" s="16">
        <f t="shared" si="732"/>
        <v>0</v>
      </c>
      <c r="AQ867" s="16">
        <f t="shared" si="739"/>
        <v>0</v>
      </c>
      <c r="AR867" s="16">
        <f t="shared" si="740"/>
        <v>0</v>
      </c>
      <c r="AS867" s="15">
        <f t="shared" si="733"/>
        <v>0</v>
      </c>
      <c r="AT867" s="24">
        <f t="shared" si="734"/>
        <v>0</v>
      </c>
      <c r="AU867" s="15">
        <f t="shared" si="741"/>
        <v>0</v>
      </c>
      <c r="AV867" s="22">
        <f>return!Q851</f>
        <v>2.9203787764353617E-3</v>
      </c>
      <c r="AW867" s="7">
        <f t="shared" si="735"/>
        <v>2.0151006225687302</v>
      </c>
      <c r="AX867" s="7"/>
      <c r="AY867">
        <f t="shared" si="723"/>
        <v>0</v>
      </c>
      <c r="AZ867">
        <f t="shared" si="736"/>
        <v>0</v>
      </c>
      <c r="BA867">
        <f t="shared" si="724"/>
        <v>0</v>
      </c>
      <c r="BB867">
        <f t="shared" si="742"/>
        <v>0</v>
      </c>
      <c r="BD867">
        <f t="shared" si="725"/>
        <v>70</v>
      </c>
      <c r="BE867">
        <f t="shared" si="726"/>
        <v>5</v>
      </c>
      <c r="BF867">
        <f t="shared" si="743"/>
        <v>3.9933278247695769E-3</v>
      </c>
      <c r="BG867">
        <f>VLOOKUP(MIN(120,BH867),mortality!$B$4:$H$106,saving_model!BE867+2,FALSE)</f>
        <v>4.688133845078217E-2</v>
      </c>
      <c r="BH867">
        <f t="shared" si="737"/>
        <v>90</v>
      </c>
      <c r="BI867" s="8">
        <f t="shared" si="727"/>
        <v>1.6821425527395739E-3</v>
      </c>
      <c r="BJ867" s="6">
        <f>VLOOKUP(saving_model!BD867,lapse!$B$4:$C$134,2,FALSE)</f>
        <v>0.02</v>
      </c>
      <c r="BL867">
        <f>discount_curve!K852</f>
        <v>0.28869286888327883</v>
      </c>
    </row>
    <row r="868" spans="1:64" x14ac:dyDescent="0.55000000000000004">
      <c r="A868">
        <f t="shared" si="744"/>
        <v>846</v>
      </c>
      <c r="B868" s="16">
        <f t="shared" ca="1" si="694"/>
        <v>0</v>
      </c>
      <c r="C868" s="16">
        <f t="shared" si="695"/>
        <v>0</v>
      </c>
      <c r="D868">
        <f t="shared" si="696"/>
        <v>0</v>
      </c>
      <c r="E868">
        <f t="shared" ca="1" si="697"/>
        <v>0</v>
      </c>
      <c r="F868" s="19">
        <f t="shared" si="698"/>
        <v>0</v>
      </c>
      <c r="G868">
        <f t="shared" si="728"/>
        <v>0</v>
      </c>
      <c r="H868">
        <f t="shared" si="729"/>
        <v>0</v>
      </c>
      <c r="I868" s="16">
        <f t="shared" si="699"/>
        <v>0</v>
      </c>
      <c r="J868" s="19">
        <f t="shared" si="700"/>
        <v>0</v>
      </c>
      <c r="K868" s="19"/>
      <c r="L868" s="16">
        <f t="shared" si="730"/>
        <v>0</v>
      </c>
      <c r="M868" s="16">
        <f t="shared" ca="1" si="701"/>
        <v>0</v>
      </c>
      <c r="N868" s="16">
        <f t="shared" si="702"/>
        <v>0</v>
      </c>
      <c r="O868" s="16">
        <f t="shared" si="703"/>
        <v>0</v>
      </c>
      <c r="P868" s="16">
        <f t="shared" si="704"/>
        <v>0</v>
      </c>
      <c r="Q868" s="16">
        <f t="shared" ca="1" si="705"/>
        <v>0</v>
      </c>
      <c r="R868">
        <f t="shared" si="706"/>
        <v>0</v>
      </c>
      <c r="S868" s="16">
        <f t="shared" si="707"/>
        <v>0</v>
      </c>
      <c r="T868" s="21">
        <f t="shared" si="708"/>
        <v>0</v>
      </c>
      <c r="U868" s="16">
        <f t="shared" ca="1" si="709"/>
        <v>0</v>
      </c>
      <c r="V868" s="21">
        <f t="shared" ca="1" si="710"/>
        <v>0</v>
      </c>
      <c r="W868" s="16"/>
      <c r="X868" s="16">
        <f t="shared" si="711"/>
        <v>0</v>
      </c>
      <c r="Y868" s="16">
        <f t="shared" si="712"/>
        <v>0</v>
      </c>
      <c r="Z868" s="19">
        <f t="shared" si="713"/>
        <v>0</v>
      </c>
      <c r="AA868" s="15">
        <f t="shared" si="714"/>
        <v>0</v>
      </c>
      <c r="AB868" s="15">
        <f t="shared" si="715"/>
        <v>0</v>
      </c>
      <c r="AC868" s="15">
        <f t="shared" si="716"/>
        <v>0</v>
      </c>
      <c r="AD868" s="15">
        <f t="shared" si="717"/>
        <v>0</v>
      </c>
      <c r="AE868" s="15">
        <f t="shared" si="718"/>
        <v>0</v>
      </c>
      <c r="AF868" s="19">
        <f t="shared" si="719"/>
        <v>0</v>
      </c>
      <c r="AG868" s="20">
        <f t="shared" si="720"/>
        <v>0</v>
      </c>
      <c r="AH868" s="20"/>
      <c r="AI868" s="16">
        <f t="shared" si="731"/>
        <v>0</v>
      </c>
      <c r="AJ868" s="16">
        <f t="shared" si="746"/>
        <v>0</v>
      </c>
      <c r="AK868" s="16">
        <f t="shared" si="738"/>
        <v>0</v>
      </c>
      <c r="AL868" s="16">
        <f t="shared" ca="1" si="721"/>
        <v>0</v>
      </c>
      <c r="AM868" s="17">
        <f ca="1">IF($F$13,OFFSET(product_specs!$I$5,MIN(10,saving_model!BD868),saving_model!$F$15),0)</f>
        <v>0</v>
      </c>
      <c r="AN868" s="16">
        <f t="shared" si="722"/>
        <v>0</v>
      </c>
      <c r="AO868" s="16">
        <f t="shared" si="745"/>
        <v>0</v>
      </c>
      <c r="AP868" s="16">
        <f t="shared" si="732"/>
        <v>0</v>
      </c>
      <c r="AQ868" s="16">
        <f t="shared" si="739"/>
        <v>0</v>
      </c>
      <c r="AR868" s="16">
        <f t="shared" si="740"/>
        <v>0</v>
      </c>
      <c r="AS868" s="15">
        <f t="shared" si="733"/>
        <v>0</v>
      </c>
      <c r="AT868" s="24">
        <f t="shared" si="734"/>
        <v>0</v>
      </c>
      <c r="AU868" s="15">
        <f t="shared" si="741"/>
        <v>0</v>
      </c>
      <c r="AV868" s="22">
        <f>return!Q852</f>
        <v>5.5415901246407273E-3</v>
      </c>
      <c r="AW868" s="7">
        <f t="shared" si="735"/>
        <v>2.0167722253393938</v>
      </c>
      <c r="AX868" s="7"/>
      <c r="AY868">
        <f t="shared" si="723"/>
        <v>0</v>
      </c>
      <c r="AZ868">
        <f t="shared" si="736"/>
        <v>0</v>
      </c>
      <c r="BA868">
        <f t="shared" si="724"/>
        <v>0</v>
      </c>
      <c r="BB868">
        <f t="shared" si="742"/>
        <v>0</v>
      </c>
      <c r="BD868">
        <f t="shared" si="725"/>
        <v>70</v>
      </c>
      <c r="BE868">
        <f t="shared" si="726"/>
        <v>5</v>
      </c>
      <c r="BF868">
        <f t="shared" si="743"/>
        <v>3.9933278247695769E-3</v>
      </c>
      <c r="BG868">
        <f>VLOOKUP(MIN(120,BH868),mortality!$B$4:$H$106,saving_model!BE868+2,FALSE)</f>
        <v>4.688133845078217E-2</v>
      </c>
      <c r="BH868">
        <f t="shared" si="737"/>
        <v>90</v>
      </c>
      <c r="BI868" s="8">
        <f t="shared" si="727"/>
        <v>1.6821425527395739E-3</v>
      </c>
      <c r="BJ868" s="6">
        <f>VLOOKUP(saving_model!BD868,lapse!$B$4:$C$134,2,FALSE)</f>
        <v>0.02</v>
      </c>
      <c r="BL868">
        <f>discount_curve!K853</f>
        <v>0.28826871961036787</v>
      </c>
    </row>
    <row r="869" spans="1:64" x14ac:dyDescent="0.55000000000000004">
      <c r="A869">
        <f t="shared" si="744"/>
        <v>847</v>
      </c>
      <c r="B869" s="16">
        <f t="shared" ca="1" si="694"/>
        <v>0</v>
      </c>
      <c r="C869" s="16">
        <f t="shared" si="695"/>
        <v>0</v>
      </c>
      <c r="D869">
        <f t="shared" si="696"/>
        <v>0</v>
      </c>
      <c r="E869">
        <f t="shared" ca="1" si="697"/>
        <v>0</v>
      </c>
      <c r="F869" s="19">
        <f t="shared" si="698"/>
        <v>0</v>
      </c>
      <c r="G869">
        <f t="shared" si="728"/>
        <v>0</v>
      </c>
      <c r="H869">
        <f t="shared" si="729"/>
        <v>0</v>
      </c>
      <c r="I869" s="16">
        <f t="shared" si="699"/>
        <v>0</v>
      </c>
      <c r="J869" s="19">
        <f t="shared" si="700"/>
        <v>0</v>
      </c>
      <c r="K869" s="19"/>
      <c r="L869" s="16">
        <f t="shared" si="730"/>
        <v>0</v>
      </c>
      <c r="M869" s="16">
        <f t="shared" ca="1" si="701"/>
        <v>0</v>
      </c>
      <c r="N869" s="16">
        <f t="shared" si="702"/>
        <v>0</v>
      </c>
      <c r="O869" s="16">
        <f t="shared" si="703"/>
        <v>0</v>
      </c>
      <c r="P869" s="16">
        <f t="shared" si="704"/>
        <v>0</v>
      </c>
      <c r="Q869" s="16">
        <f t="shared" ca="1" si="705"/>
        <v>0</v>
      </c>
      <c r="R869">
        <f t="shared" si="706"/>
        <v>0</v>
      </c>
      <c r="S869" s="16">
        <f t="shared" si="707"/>
        <v>0</v>
      </c>
      <c r="T869" s="21">
        <f t="shared" si="708"/>
        <v>0</v>
      </c>
      <c r="U869" s="16">
        <f t="shared" ca="1" si="709"/>
        <v>0</v>
      </c>
      <c r="V869" s="21">
        <f t="shared" ca="1" si="710"/>
        <v>0</v>
      </c>
      <c r="W869" s="16"/>
      <c r="X869" s="16">
        <f t="shared" si="711"/>
        <v>0</v>
      </c>
      <c r="Y869" s="16">
        <f t="shared" si="712"/>
        <v>0</v>
      </c>
      <c r="Z869" s="19">
        <f t="shared" si="713"/>
        <v>0</v>
      </c>
      <c r="AA869" s="15">
        <f t="shared" si="714"/>
        <v>0</v>
      </c>
      <c r="AB869" s="15">
        <f t="shared" si="715"/>
        <v>0</v>
      </c>
      <c r="AC869" s="15">
        <f t="shared" si="716"/>
        <v>0</v>
      </c>
      <c r="AD869" s="15">
        <f t="shared" si="717"/>
        <v>0</v>
      </c>
      <c r="AE869" s="15">
        <f t="shared" si="718"/>
        <v>0</v>
      </c>
      <c r="AF869" s="19">
        <f t="shared" si="719"/>
        <v>0</v>
      </c>
      <c r="AG869" s="20">
        <f t="shared" si="720"/>
        <v>0</v>
      </c>
      <c r="AH869" s="20"/>
      <c r="AI869" s="16">
        <f t="shared" si="731"/>
        <v>0</v>
      </c>
      <c r="AJ869" s="16">
        <f t="shared" si="746"/>
        <v>0</v>
      </c>
      <c r="AK869" s="16">
        <f t="shared" si="738"/>
        <v>0</v>
      </c>
      <c r="AL869" s="16">
        <f t="shared" ca="1" si="721"/>
        <v>0</v>
      </c>
      <c r="AM869" s="17">
        <f ca="1">IF($F$13,OFFSET(product_specs!$I$5,MIN(10,saving_model!BD869),saving_model!$F$15),0)</f>
        <v>0</v>
      </c>
      <c r="AN869" s="16">
        <f t="shared" si="722"/>
        <v>0</v>
      </c>
      <c r="AO869" s="16">
        <f t="shared" si="745"/>
        <v>0</v>
      </c>
      <c r="AP869" s="16">
        <f t="shared" si="732"/>
        <v>0</v>
      </c>
      <c r="AQ869" s="16">
        <f t="shared" si="739"/>
        <v>0</v>
      </c>
      <c r="AR869" s="16">
        <f t="shared" si="740"/>
        <v>0</v>
      </c>
      <c r="AS869" s="15">
        <f t="shared" si="733"/>
        <v>0</v>
      </c>
      <c r="AT869" s="24">
        <f t="shared" si="734"/>
        <v>0</v>
      </c>
      <c r="AU869" s="15">
        <f t="shared" si="741"/>
        <v>0</v>
      </c>
      <c r="AV869" s="22">
        <f>return!Q853</f>
        <v>-5.716281233903886E-3</v>
      </c>
      <c r="AW869" s="7">
        <f t="shared" si="735"/>
        <v>2.0184452147682674</v>
      </c>
      <c r="AX869" s="7"/>
      <c r="AY869">
        <f t="shared" si="723"/>
        <v>0</v>
      </c>
      <c r="AZ869">
        <f t="shared" si="736"/>
        <v>0</v>
      </c>
      <c r="BA869">
        <f t="shared" si="724"/>
        <v>0</v>
      </c>
      <c r="BB869">
        <f t="shared" si="742"/>
        <v>0</v>
      </c>
      <c r="BD869">
        <f t="shared" si="725"/>
        <v>70</v>
      </c>
      <c r="BE869">
        <f t="shared" si="726"/>
        <v>5</v>
      </c>
      <c r="BF869">
        <f t="shared" si="743"/>
        <v>3.9933278247695769E-3</v>
      </c>
      <c r="BG869">
        <f>VLOOKUP(MIN(120,BH869),mortality!$B$4:$H$106,saving_model!BE869+2,FALSE)</f>
        <v>4.688133845078217E-2</v>
      </c>
      <c r="BH869">
        <f t="shared" si="737"/>
        <v>90</v>
      </c>
      <c r="BI869" s="8">
        <f t="shared" si="727"/>
        <v>1.6821425527395739E-3</v>
      </c>
      <c r="BJ869" s="6">
        <f>VLOOKUP(saving_model!BD869,lapse!$B$4:$C$134,2,FALSE)</f>
        <v>0.02</v>
      </c>
      <c r="BL869">
        <f>discount_curve!K854</f>
        <v>0.28784519350008086</v>
      </c>
    </row>
    <row r="870" spans="1:64" x14ac:dyDescent="0.55000000000000004">
      <c r="A870">
        <f t="shared" si="744"/>
        <v>848</v>
      </c>
      <c r="B870" s="16">
        <f t="shared" ca="1" si="694"/>
        <v>0</v>
      </c>
      <c r="C870" s="16">
        <f t="shared" si="695"/>
        <v>0</v>
      </c>
      <c r="D870">
        <f t="shared" si="696"/>
        <v>0</v>
      </c>
      <c r="E870">
        <f t="shared" ca="1" si="697"/>
        <v>0</v>
      </c>
      <c r="F870" s="19">
        <f t="shared" si="698"/>
        <v>0</v>
      </c>
      <c r="G870">
        <f t="shared" si="728"/>
        <v>0</v>
      </c>
      <c r="H870">
        <f t="shared" si="729"/>
        <v>0</v>
      </c>
      <c r="I870" s="16">
        <f t="shared" si="699"/>
        <v>0</v>
      </c>
      <c r="J870" s="19">
        <f t="shared" si="700"/>
        <v>0</v>
      </c>
      <c r="K870" s="19"/>
      <c r="L870" s="16">
        <f t="shared" si="730"/>
        <v>0</v>
      </c>
      <c r="M870" s="16">
        <f t="shared" ca="1" si="701"/>
        <v>0</v>
      </c>
      <c r="N870" s="16">
        <f t="shared" si="702"/>
        <v>0</v>
      </c>
      <c r="O870" s="16">
        <f t="shared" si="703"/>
        <v>0</v>
      </c>
      <c r="P870" s="16">
        <f t="shared" si="704"/>
        <v>0</v>
      </c>
      <c r="Q870" s="16">
        <f t="shared" ca="1" si="705"/>
        <v>0</v>
      </c>
      <c r="R870">
        <f t="shared" si="706"/>
        <v>0</v>
      </c>
      <c r="S870" s="16">
        <f t="shared" si="707"/>
        <v>0</v>
      </c>
      <c r="T870" s="21">
        <f t="shared" si="708"/>
        <v>0</v>
      </c>
      <c r="U870" s="16">
        <f t="shared" ca="1" si="709"/>
        <v>0</v>
      </c>
      <c r="V870" s="21">
        <f t="shared" ca="1" si="710"/>
        <v>0</v>
      </c>
      <c r="W870" s="16"/>
      <c r="X870" s="16">
        <f t="shared" si="711"/>
        <v>0</v>
      </c>
      <c r="Y870" s="16">
        <f t="shared" si="712"/>
        <v>0</v>
      </c>
      <c r="Z870" s="19">
        <f t="shared" si="713"/>
        <v>0</v>
      </c>
      <c r="AA870" s="15">
        <f t="shared" si="714"/>
        <v>0</v>
      </c>
      <c r="AB870" s="15">
        <f t="shared" si="715"/>
        <v>0</v>
      </c>
      <c r="AC870" s="15">
        <f t="shared" si="716"/>
        <v>0</v>
      </c>
      <c r="AD870" s="15">
        <f t="shared" si="717"/>
        <v>0</v>
      </c>
      <c r="AE870" s="15">
        <f t="shared" si="718"/>
        <v>0</v>
      </c>
      <c r="AF870" s="19">
        <f t="shared" si="719"/>
        <v>0</v>
      </c>
      <c r="AG870" s="20">
        <f t="shared" si="720"/>
        <v>0</v>
      </c>
      <c r="AH870" s="20"/>
      <c r="AI870" s="16">
        <f t="shared" si="731"/>
        <v>0</v>
      </c>
      <c r="AJ870" s="16">
        <f t="shared" si="746"/>
        <v>0</v>
      </c>
      <c r="AK870" s="16">
        <f t="shared" si="738"/>
        <v>0</v>
      </c>
      <c r="AL870" s="16">
        <f t="shared" ca="1" si="721"/>
        <v>0</v>
      </c>
      <c r="AM870" s="17">
        <f ca="1">IF($F$13,OFFSET(product_specs!$I$5,MIN(10,saving_model!BD870),saving_model!$F$15),0)</f>
        <v>0</v>
      </c>
      <c r="AN870" s="16">
        <f t="shared" si="722"/>
        <v>0</v>
      </c>
      <c r="AO870" s="16">
        <f t="shared" si="745"/>
        <v>0</v>
      </c>
      <c r="AP870" s="16">
        <f t="shared" si="732"/>
        <v>0</v>
      </c>
      <c r="AQ870" s="16">
        <f t="shared" si="739"/>
        <v>0</v>
      </c>
      <c r="AR870" s="16">
        <f t="shared" si="740"/>
        <v>0</v>
      </c>
      <c r="AS870" s="15">
        <f t="shared" si="733"/>
        <v>0</v>
      </c>
      <c r="AT870" s="24">
        <f t="shared" si="734"/>
        <v>0</v>
      </c>
      <c r="AU870" s="15">
        <f t="shared" si="741"/>
        <v>0</v>
      </c>
      <c r="AV870" s="22">
        <f>return!Q854</f>
        <v>5.6191035492791919E-4</v>
      </c>
      <c r="AW870" s="7">
        <f t="shared" si="735"/>
        <v>2.0201195920056372</v>
      </c>
      <c r="AX870" s="7"/>
      <c r="AY870">
        <f t="shared" si="723"/>
        <v>0</v>
      </c>
      <c r="AZ870">
        <f t="shared" si="736"/>
        <v>0</v>
      </c>
      <c r="BA870">
        <f t="shared" si="724"/>
        <v>0</v>
      </c>
      <c r="BB870">
        <f t="shared" si="742"/>
        <v>0</v>
      </c>
      <c r="BD870">
        <f t="shared" si="725"/>
        <v>70</v>
      </c>
      <c r="BE870">
        <f t="shared" si="726"/>
        <v>5</v>
      </c>
      <c r="BF870">
        <f t="shared" si="743"/>
        <v>3.9933278247695769E-3</v>
      </c>
      <c r="BG870">
        <f>VLOOKUP(MIN(120,BH870),mortality!$B$4:$H$106,saving_model!BE870+2,FALSE)</f>
        <v>4.688133845078217E-2</v>
      </c>
      <c r="BH870">
        <f t="shared" si="737"/>
        <v>90</v>
      </c>
      <c r="BI870" s="8">
        <f t="shared" si="727"/>
        <v>1.6821425527395739E-3</v>
      </c>
      <c r="BJ870" s="6">
        <f>VLOOKUP(saving_model!BD870,lapse!$B$4:$C$134,2,FALSE)</f>
        <v>0.02</v>
      </c>
      <c r="BL870">
        <f>discount_curve!K855</f>
        <v>0.28742228963686373</v>
      </c>
    </row>
    <row r="871" spans="1:64" x14ac:dyDescent="0.55000000000000004">
      <c r="A871">
        <f t="shared" si="744"/>
        <v>849</v>
      </c>
      <c r="B871" s="16">
        <f t="shared" ca="1" si="694"/>
        <v>0</v>
      </c>
      <c r="C871" s="16">
        <f t="shared" si="695"/>
        <v>0</v>
      </c>
      <c r="D871">
        <f t="shared" si="696"/>
        <v>0</v>
      </c>
      <c r="E871">
        <f t="shared" ca="1" si="697"/>
        <v>0</v>
      </c>
      <c r="F871" s="19">
        <f t="shared" si="698"/>
        <v>0</v>
      </c>
      <c r="G871">
        <f t="shared" si="728"/>
        <v>0</v>
      </c>
      <c r="H871">
        <f t="shared" si="729"/>
        <v>0</v>
      </c>
      <c r="I871" s="16">
        <f t="shared" si="699"/>
        <v>0</v>
      </c>
      <c r="J871" s="19">
        <f t="shared" si="700"/>
        <v>0</v>
      </c>
      <c r="K871" s="19"/>
      <c r="L871" s="16">
        <f t="shared" si="730"/>
        <v>0</v>
      </c>
      <c r="M871" s="16">
        <f t="shared" ca="1" si="701"/>
        <v>0</v>
      </c>
      <c r="N871" s="16">
        <f t="shared" si="702"/>
        <v>0</v>
      </c>
      <c r="O871" s="16">
        <f t="shared" si="703"/>
        <v>0</v>
      </c>
      <c r="P871" s="16">
        <f t="shared" si="704"/>
        <v>0</v>
      </c>
      <c r="Q871" s="16">
        <f t="shared" ca="1" si="705"/>
        <v>0</v>
      </c>
      <c r="R871">
        <f t="shared" si="706"/>
        <v>0</v>
      </c>
      <c r="S871" s="16">
        <f t="shared" si="707"/>
        <v>0</v>
      </c>
      <c r="T871" s="21">
        <f t="shared" si="708"/>
        <v>0</v>
      </c>
      <c r="U871" s="16">
        <f t="shared" ca="1" si="709"/>
        <v>0</v>
      </c>
      <c r="V871" s="21">
        <f t="shared" ca="1" si="710"/>
        <v>0</v>
      </c>
      <c r="W871" s="16"/>
      <c r="X871" s="16">
        <f t="shared" si="711"/>
        <v>0</v>
      </c>
      <c r="Y871" s="16">
        <f t="shared" si="712"/>
        <v>0</v>
      </c>
      <c r="Z871" s="19">
        <f t="shared" si="713"/>
        <v>0</v>
      </c>
      <c r="AA871" s="15">
        <f t="shared" si="714"/>
        <v>0</v>
      </c>
      <c r="AB871" s="15">
        <f t="shared" si="715"/>
        <v>0</v>
      </c>
      <c r="AC871" s="15">
        <f t="shared" si="716"/>
        <v>0</v>
      </c>
      <c r="AD871" s="15">
        <f t="shared" si="717"/>
        <v>0</v>
      </c>
      <c r="AE871" s="15">
        <f t="shared" si="718"/>
        <v>0</v>
      </c>
      <c r="AF871" s="19">
        <f t="shared" si="719"/>
        <v>0</v>
      </c>
      <c r="AG871" s="20">
        <f t="shared" si="720"/>
        <v>0</v>
      </c>
      <c r="AH871" s="20"/>
      <c r="AI871" s="16">
        <f t="shared" si="731"/>
        <v>0</v>
      </c>
      <c r="AJ871" s="16">
        <f t="shared" si="746"/>
        <v>0</v>
      </c>
      <c r="AK871" s="16">
        <f t="shared" si="738"/>
        <v>0</v>
      </c>
      <c r="AL871" s="16">
        <f t="shared" ca="1" si="721"/>
        <v>0</v>
      </c>
      <c r="AM871" s="17">
        <f ca="1">IF($F$13,OFFSET(product_specs!$I$5,MIN(10,saving_model!BD871),saving_model!$F$15),0)</f>
        <v>0</v>
      </c>
      <c r="AN871" s="16">
        <f t="shared" si="722"/>
        <v>0</v>
      </c>
      <c r="AO871" s="16">
        <f t="shared" si="745"/>
        <v>0</v>
      </c>
      <c r="AP871" s="16">
        <f t="shared" si="732"/>
        <v>0</v>
      </c>
      <c r="AQ871" s="16">
        <f t="shared" si="739"/>
        <v>0</v>
      </c>
      <c r="AR871" s="16">
        <f t="shared" si="740"/>
        <v>0</v>
      </c>
      <c r="AS871" s="15">
        <f t="shared" si="733"/>
        <v>0</v>
      </c>
      <c r="AT871" s="24">
        <f t="shared" si="734"/>
        <v>0</v>
      </c>
      <c r="AU871" s="15">
        <f t="shared" si="741"/>
        <v>0</v>
      </c>
      <c r="AV871" s="22">
        <f>return!Q855</f>
        <v>5.0050450328975593E-3</v>
      </c>
      <c r="AW871" s="7">
        <f t="shared" si="735"/>
        <v>2.0217953582027435</v>
      </c>
      <c r="AX871" s="7"/>
      <c r="AY871">
        <f t="shared" si="723"/>
        <v>0</v>
      </c>
      <c r="AZ871">
        <f t="shared" si="736"/>
        <v>0</v>
      </c>
      <c r="BA871">
        <f t="shared" si="724"/>
        <v>0</v>
      </c>
      <c r="BB871">
        <f t="shared" si="742"/>
        <v>0</v>
      </c>
      <c r="BD871">
        <f t="shared" si="725"/>
        <v>70</v>
      </c>
      <c r="BE871">
        <f t="shared" si="726"/>
        <v>5</v>
      </c>
      <c r="BF871">
        <f t="shared" si="743"/>
        <v>3.9933278247695769E-3</v>
      </c>
      <c r="BG871">
        <f>VLOOKUP(MIN(120,BH871),mortality!$B$4:$H$106,saving_model!BE871+2,FALSE)</f>
        <v>4.688133845078217E-2</v>
      </c>
      <c r="BH871">
        <f t="shared" si="737"/>
        <v>90</v>
      </c>
      <c r="BI871" s="8">
        <f t="shared" si="727"/>
        <v>1.6821425527395739E-3</v>
      </c>
      <c r="BJ871" s="6">
        <f>VLOOKUP(saving_model!BD871,lapse!$B$4:$C$134,2,FALSE)</f>
        <v>0.02</v>
      </c>
      <c r="BL871">
        <f>discount_curve!K856</f>
        <v>0.2870000071065073</v>
      </c>
    </row>
    <row r="872" spans="1:64" x14ac:dyDescent="0.55000000000000004">
      <c r="A872">
        <f t="shared" si="744"/>
        <v>850</v>
      </c>
      <c r="B872" s="16">
        <f t="shared" ca="1" si="694"/>
        <v>0</v>
      </c>
      <c r="C872" s="16">
        <f t="shared" si="695"/>
        <v>0</v>
      </c>
      <c r="D872">
        <f t="shared" si="696"/>
        <v>0</v>
      </c>
      <c r="E872">
        <f t="shared" ca="1" si="697"/>
        <v>0</v>
      </c>
      <c r="F872" s="19">
        <f t="shared" si="698"/>
        <v>0</v>
      </c>
      <c r="G872">
        <f t="shared" si="728"/>
        <v>0</v>
      </c>
      <c r="H872">
        <f t="shared" si="729"/>
        <v>0</v>
      </c>
      <c r="I872" s="16">
        <f t="shared" si="699"/>
        <v>0</v>
      </c>
      <c r="J872" s="19">
        <f t="shared" si="700"/>
        <v>0</v>
      </c>
      <c r="K872" s="19"/>
      <c r="L872" s="16">
        <f t="shared" si="730"/>
        <v>0</v>
      </c>
      <c r="M872" s="16">
        <f t="shared" ca="1" si="701"/>
        <v>0</v>
      </c>
      <c r="N872" s="16">
        <f t="shared" si="702"/>
        <v>0</v>
      </c>
      <c r="O872" s="16">
        <f t="shared" si="703"/>
        <v>0</v>
      </c>
      <c r="P872" s="16">
        <f t="shared" si="704"/>
        <v>0</v>
      </c>
      <c r="Q872" s="16">
        <f t="shared" ca="1" si="705"/>
        <v>0</v>
      </c>
      <c r="R872">
        <f t="shared" si="706"/>
        <v>0</v>
      </c>
      <c r="S872" s="16">
        <f t="shared" si="707"/>
        <v>0</v>
      </c>
      <c r="T872" s="21">
        <f t="shared" si="708"/>
        <v>0</v>
      </c>
      <c r="U872" s="16">
        <f t="shared" ca="1" si="709"/>
        <v>0</v>
      </c>
      <c r="V872" s="21">
        <f t="shared" ca="1" si="710"/>
        <v>0</v>
      </c>
      <c r="W872" s="16"/>
      <c r="X872" s="16">
        <f t="shared" si="711"/>
        <v>0</v>
      </c>
      <c r="Y872" s="16">
        <f t="shared" si="712"/>
        <v>0</v>
      </c>
      <c r="Z872" s="19">
        <f t="shared" si="713"/>
        <v>0</v>
      </c>
      <c r="AA872" s="15">
        <f t="shared" si="714"/>
        <v>0</v>
      </c>
      <c r="AB872" s="15">
        <f t="shared" si="715"/>
        <v>0</v>
      </c>
      <c r="AC872" s="15">
        <f t="shared" si="716"/>
        <v>0</v>
      </c>
      <c r="AD872" s="15">
        <f t="shared" si="717"/>
        <v>0</v>
      </c>
      <c r="AE872" s="15">
        <f t="shared" si="718"/>
        <v>0</v>
      </c>
      <c r="AF872" s="19">
        <f t="shared" si="719"/>
        <v>0</v>
      </c>
      <c r="AG872" s="20">
        <f t="shared" si="720"/>
        <v>0</v>
      </c>
      <c r="AH872" s="20"/>
      <c r="AI872" s="16">
        <f t="shared" si="731"/>
        <v>0</v>
      </c>
      <c r="AJ872" s="16">
        <f t="shared" si="746"/>
        <v>0</v>
      </c>
      <c r="AK872" s="16">
        <f t="shared" si="738"/>
        <v>0</v>
      </c>
      <c r="AL872" s="16">
        <f t="shared" ca="1" si="721"/>
        <v>0</v>
      </c>
      <c r="AM872" s="17">
        <f ca="1">IF($F$13,OFFSET(product_specs!$I$5,MIN(10,saving_model!BD872),saving_model!$F$15),0)</f>
        <v>0</v>
      </c>
      <c r="AN872" s="16">
        <f t="shared" si="722"/>
        <v>0</v>
      </c>
      <c r="AO872" s="16">
        <f t="shared" si="745"/>
        <v>0</v>
      </c>
      <c r="AP872" s="16">
        <f t="shared" si="732"/>
        <v>0</v>
      </c>
      <c r="AQ872" s="16">
        <f t="shared" si="739"/>
        <v>0</v>
      </c>
      <c r="AR872" s="16">
        <f t="shared" si="740"/>
        <v>0</v>
      </c>
      <c r="AS872" s="15">
        <f t="shared" si="733"/>
        <v>0</v>
      </c>
      <c r="AT872" s="24">
        <f t="shared" si="734"/>
        <v>0</v>
      </c>
      <c r="AU872" s="15">
        <f t="shared" si="741"/>
        <v>0</v>
      </c>
      <c r="AV872" s="22">
        <f>return!Q856</f>
        <v>7.635689209121832E-3</v>
      </c>
      <c r="AW872" s="7">
        <f t="shared" si="735"/>
        <v>2.0234725145117807</v>
      </c>
      <c r="AX872" s="7"/>
      <c r="AY872">
        <f t="shared" si="723"/>
        <v>0</v>
      </c>
      <c r="AZ872">
        <f t="shared" si="736"/>
        <v>0</v>
      </c>
      <c r="BA872">
        <f t="shared" si="724"/>
        <v>0</v>
      </c>
      <c r="BB872">
        <f t="shared" si="742"/>
        <v>0</v>
      </c>
      <c r="BD872">
        <f t="shared" si="725"/>
        <v>70</v>
      </c>
      <c r="BE872">
        <f t="shared" si="726"/>
        <v>5</v>
      </c>
      <c r="BF872">
        <f t="shared" si="743"/>
        <v>3.9933278247695769E-3</v>
      </c>
      <c r="BG872">
        <f>VLOOKUP(MIN(120,BH872),mortality!$B$4:$H$106,saving_model!BE872+2,FALSE)</f>
        <v>4.688133845078217E-2</v>
      </c>
      <c r="BH872">
        <f t="shared" si="737"/>
        <v>90</v>
      </c>
      <c r="BI872" s="8">
        <f t="shared" si="727"/>
        <v>1.6821425527395739E-3</v>
      </c>
      <c r="BJ872" s="6">
        <f>VLOOKUP(saving_model!BD872,lapse!$B$4:$C$134,2,FALSE)</f>
        <v>0.02</v>
      </c>
      <c r="BL872">
        <f>discount_curve!K857</f>
        <v>0.28657834499614571</v>
      </c>
    </row>
    <row r="873" spans="1:64" x14ac:dyDescent="0.55000000000000004">
      <c r="A873">
        <f t="shared" si="744"/>
        <v>851</v>
      </c>
      <c r="B873" s="16">
        <f t="shared" ca="1" si="694"/>
        <v>0</v>
      </c>
      <c r="C873" s="16">
        <f t="shared" si="695"/>
        <v>0</v>
      </c>
      <c r="D873">
        <f t="shared" si="696"/>
        <v>0</v>
      </c>
      <c r="E873">
        <f t="shared" ca="1" si="697"/>
        <v>0</v>
      </c>
      <c r="F873" s="19">
        <f t="shared" si="698"/>
        <v>0</v>
      </c>
      <c r="G873">
        <f t="shared" si="728"/>
        <v>0</v>
      </c>
      <c r="H873">
        <f t="shared" si="729"/>
        <v>0</v>
      </c>
      <c r="I873" s="16">
        <f t="shared" si="699"/>
        <v>0</v>
      </c>
      <c r="J873" s="19">
        <f t="shared" si="700"/>
        <v>0</v>
      </c>
      <c r="K873" s="19"/>
      <c r="L873" s="16">
        <f t="shared" si="730"/>
        <v>0</v>
      </c>
      <c r="M873" s="16">
        <f t="shared" ca="1" si="701"/>
        <v>0</v>
      </c>
      <c r="N873" s="16">
        <f t="shared" si="702"/>
        <v>0</v>
      </c>
      <c r="O873" s="16">
        <f t="shared" si="703"/>
        <v>0</v>
      </c>
      <c r="P873" s="16">
        <f t="shared" si="704"/>
        <v>0</v>
      </c>
      <c r="Q873" s="16">
        <f t="shared" ca="1" si="705"/>
        <v>0</v>
      </c>
      <c r="R873">
        <f t="shared" si="706"/>
        <v>0</v>
      </c>
      <c r="S873" s="16">
        <f t="shared" si="707"/>
        <v>0</v>
      </c>
      <c r="T873" s="21">
        <f t="shared" si="708"/>
        <v>0</v>
      </c>
      <c r="U873" s="16">
        <f t="shared" ca="1" si="709"/>
        <v>0</v>
      </c>
      <c r="V873" s="21">
        <f t="shared" ca="1" si="710"/>
        <v>0</v>
      </c>
      <c r="W873" s="16"/>
      <c r="X873" s="16">
        <f t="shared" si="711"/>
        <v>0</v>
      </c>
      <c r="Y873" s="16">
        <f t="shared" si="712"/>
        <v>0</v>
      </c>
      <c r="Z873" s="19">
        <f t="shared" si="713"/>
        <v>0</v>
      </c>
      <c r="AA873" s="15">
        <f t="shared" si="714"/>
        <v>0</v>
      </c>
      <c r="AB873" s="15">
        <f t="shared" si="715"/>
        <v>0</v>
      </c>
      <c r="AC873" s="15">
        <f t="shared" si="716"/>
        <v>0</v>
      </c>
      <c r="AD873" s="15">
        <f t="shared" si="717"/>
        <v>0</v>
      </c>
      <c r="AE873" s="15">
        <f t="shared" si="718"/>
        <v>0</v>
      </c>
      <c r="AF873" s="19">
        <f t="shared" si="719"/>
        <v>0</v>
      </c>
      <c r="AG873" s="20">
        <f t="shared" si="720"/>
        <v>0</v>
      </c>
      <c r="AH873" s="20"/>
      <c r="AI873" s="16">
        <f t="shared" si="731"/>
        <v>0</v>
      </c>
      <c r="AJ873" s="16">
        <f t="shared" si="746"/>
        <v>0</v>
      </c>
      <c r="AK873" s="16">
        <f t="shared" si="738"/>
        <v>0</v>
      </c>
      <c r="AL873" s="16">
        <f t="shared" ca="1" si="721"/>
        <v>0</v>
      </c>
      <c r="AM873" s="17">
        <f ca="1">IF($F$13,OFFSET(product_specs!$I$5,MIN(10,saving_model!BD873),saving_model!$F$15),0)</f>
        <v>0</v>
      </c>
      <c r="AN873" s="16">
        <f t="shared" si="722"/>
        <v>0</v>
      </c>
      <c r="AO873" s="16">
        <f t="shared" si="745"/>
        <v>0</v>
      </c>
      <c r="AP873" s="16">
        <f t="shared" si="732"/>
        <v>0</v>
      </c>
      <c r="AQ873" s="16">
        <f t="shared" si="739"/>
        <v>0</v>
      </c>
      <c r="AR873" s="16">
        <f t="shared" si="740"/>
        <v>0</v>
      </c>
      <c r="AS873" s="15">
        <f t="shared" si="733"/>
        <v>0</v>
      </c>
      <c r="AT873" s="24">
        <f t="shared" si="734"/>
        <v>0</v>
      </c>
      <c r="AU873" s="15">
        <f t="shared" si="741"/>
        <v>0</v>
      </c>
      <c r="AV873" s="22">
        <f>return!Q857</f>
        <v>1.2196304249258771E-2</v>
      </c>
      <c r="AW873" s="7">
        <f t="shared" si="735"/>
        <v>2.0251510620859001</v>
      </c>
      <c r="AX873" s="7"/>
      <c r="AY873">
        <f t="shared" si="723"/>
        <v>0</v>
      </c>
      <c r="AZ873">
        <f t="shared" si="736"/>
        <v>0</v>
      </c>
      <c r="BA873">
        <f t="shared" si="724"/>
        <v>0</v>
      </c>
      <c r="BB873">
        <f t="shared" si="742"/>
        <v>0</v>
      </c>
      <c r="BD873">
        <f t="shared" si="725"/>
        <v>70</v>
      </c>
      <c r="BE873">
        <f t="shared" si="726"/>
        <v>5</v>
      </c>
      <c r="BF873">
        <f t="shared" si="743"/>
        <v>3.9933278247695769E-3</v>
      </c>
      <c r="BG873">
        <f>VLOOKUP(MIN(120,BH873),mortality!$B$4:$H$106,saving_model!BE873+2,FALSE)</f>
        <v>4.688133845078217E-2</v>
      </c>
      <c r="BH873">
        <f t="shared" si="737"/>
        <v>90</v>
      </c>
      <c r="BI873" s="8">
        <f t="shared" si="727"/>
        <v>1.6821425527395739E-3</v>
      </c>
      <c r="BJ873" s="6">
        <f>VLOOKUP(saving_model!BD873,lapse!$B$4:$C$134,2,FALSE)</f>
        <v>0.02</v>
      </c>
      <c r="BL873">
        <f>discount_curve!K858</f>
        <v>0.28615730239425413</v>
      </c>
    </row>
    <row r="874" spans="1:64" x14ac:dyDescent="0.55000000000000004">
      <c r="A874">
        <f t="shared" si="744"/>
        <v>852</v>
      </c>
      <c r="B874" s="16">
        <f t="shared" ca="1" si="694"/>
        <v>0</v>
      </c>
      <c r="C874" s="16">
        <f t="shared" si="695"/>
        <v>0</v>
      </c>
      <c r="D874">
        <f t="shared" si="696"/>
        <v>0</v>
      </c>
      <c r="E874">
        <f t="shared" ca="1" si="697"/>
        <v>0</v>
      </c>
      <c r="F874" s="19">
        <f t="shared" si="698"/>
        <v>0</v>
      </c>
      <c r="G874">
        <f t="shared" si="728"/>
        <v>0</v>
      </c>
      <c r="H874">
        <f t="shared" si="729"/>
        <v>0</v>
      </c>
      <c r="I874" s="16">
        <f t="shared" si="699"/>
        <v>0</v>
      </c>
      <c r="J874" s="19">
        <f t="shared" si="700"/>
        <v>0</v>
      </c>
      <c r="K874" s="19"/>
      <c r="L874" s="16">
        <f t="shared" si="730"/>
        <v>0</v>
      </c>
      <c r="M874" s="16">
        <f t="shared" ca="1" si="701"/>
        <v>0</v>
      </c>
      <c r="N874" s="16">
        <f t="shared" si="702"/>
        <v>0</v>
      </c>
      <c r="O874" s="16">
        <f t="shared" si="703"/>
        <v>0</v>
      </c>
      <c r="P874" s="16">
        <f t="shared" si="704"/>
        <v>0</v>
      </c>
      <c r="Q874" s="16">
        <f t="shared" ca="1" si="705"/>
        <v>0</v>
      </c>
      <c r="R874">
        <f t="shared" si="706"/>
        <v>0</v>
      </c>
      <c r="S874" s="16">
        <f t="shared" si="707"/>
        <v>0</v>
      </c>
      <c r="T874" s="21">
        <f t="shared" si="708"/>
        <v>0</v>
      </c>
      <c r="U874" s="16">
        <f t="shared" ca="1" si="709"/>
        <v>0</v>
      </c>
      <c r="V874" s="21">
        <f t="shared" ca="1" si="710"/>
        <v>0</v>
      </c>
      <c r="W874" s="16"/>
      <c r="X874" s="16">
        <f t="shared" si="711"/>
        <v>0</v>
      </c>
      <c r="Y874" s="16">
        <f t="shared" si="712"/>
        <v>0</v>
      </c>
      <c r="Z874" s="19">
        <f t="shared" si="713"/>
        <v>0</v>
      </c>
      <c r="AA874" s="15">
        <f t="shared" si="714"/>
        <v>0</v>
      </c>
      <c r="AB874" s="15">
        <f t="shared" si="715"/>
        <v>0</v>
      </c>
      <c r="AC874" s="15">
        <f t="shared" si="716"/>
        <v>0</v>
      </c>
      <c r="AD874" s="15">
        <f t="shared" si="717"/>
        <v>0</v>
      </c>
      <c r="AE874" s="15">
        <f t="shared" si="718"/>
        <v>0</v>
      </c>
      <c r="AF874" s="19">
        <f t="shared" si="719"/>
        <v>0</v>
      </c>
      <c r="AG874" s="20">
        <f t="shared" si="720"/>
        <v>0</v>
      </c>
      <c r="AH874" s="20"/>
      <c r="AI874" s="16">
        <f t="shared" si="731"/>
        <v>0</v>
      </c>
      <c r="AJ874" s="16">
        <f t="shared" si="746"/>
        <v>0</v>
      </c>
      <c r="AK874" s="16">
        <f t="shared" si="738"/>
        <v>0</v>
      </c>
      <c r="AL874" s="16">
        <f t="shared" ca="1" si="721"/>
        <v>0</v>
      </c>
      <c r="AM874" s="17">
        <f ca="1">IF($F$13,OFFSET(product_specs!$I$5,MIN(10,saving_model!BD874),saving_model!$F$15),0)</f>
        <v>0</v>
      </c>
      <c r="AN874" s="16">
        <f t="shared" si="722"/>
        <v>0</v>
      </c>
      <c r="AO874" s="16">
        <f t="shared" si="745"/>
        <v>0</v>
      </c>
      <c r="AP874" s="16">
        <f t="shared" si="732"/>
        <v>0</v>
      </c>
      <c r="AQ874" s="16">
        <f t="shared" si="739"/>
        <v>0</v>
      </c>
      <c r="AR874" s="16">
        <f t="shared" si="740"/>
        <v>0</v>
      </c>
      <c r="AS874" s="15">
        <f t="shared" si="733"/>
        <v>0</v>
      </c>
      <c r="AT874" s="24">
        <f t="shared" si="734"/>
        <v>0</v>
      </c>
      <c r="AU874" s="15">
        <f t="shared" si="741"/>
        <v>0</v>
      </c>
      <c r="AV874" s="22">
        <f>return!Q858</f>
        <v>-7.3700236792141327E-3</v>
      </c>
      <c r="AW874" s="7">
        <f t="shared" si="735"/>
        <v>2.0268310020792089</v>
      </c>
      <c r="AX874" s="7"/>
      <c r="AY874">
        <f t="shared" si="723"/>
        <v>0</v>
      </c>
      <c r="AZ874">
        <f t="shared" si="736"/>
        <v>0</v>
      </c>
      <c r="BA874">
        <f t="shared" si="724"/>
        <v>0</v>
      </c>
      <c r="BB874">
        <f t="shared" si="742"/>
        <v>0</v>
      </c>
      <c r="BD874">
        <f t="shared" si="725"/>
        <v>71</v>
      </c>
      <c r="BE874">
        <f t="shared" si="726"/>
        <v>5</v>
      </c>
      <c r="BF874">
        <f t="shared" si="743"/>
        <v>4.5272037992336589E-3</v>
      </c>
      <c r="BG874">
        <f>VLOOKUP(MIN(120,BH874),mortality!$B$4:$H$106,saving_model!BE874+2,FALSE)</f>
        <v>5.2993944536433461E-2</v>
      </c>
      <c r="BH874">
        <f t="shared" si="737"/>
        <v>91</v>
      </c>
      <c r="BI874" s="8">
        <f t="shared" si="727"/>
        <v>1.6821425527395739E-3</v>
      </c>
      <c r="BJ874" s="6">
        <f>VLOOKUP(saving_model!BD874,lapse!$B$4:$C$134,2,FALSE)</f>
        <v>0.02</v>
      </c>
      <c r="BL874">
        <f>discount_curve!K859</f>
        <v>0.27943011720502109</v>
      </c>
    </row>
    <row r="875" spans="1:64" x14ac:dyDescent="0.55000000000000004">
      <c r="A875">
        <f t="shared" si="744"/>
        <v>853</v>
      </c>
      <c r="B875" s="16">
        <f t="shared" ca="1" si="694"/>
        <v>0</v>
      </c>
      <c r="C875" s="16">
        <f t="shared" si="695"/>
        <v>0</v>
      </c>
      <c r="D875">
        <f t="shared" si="696"/>
        <v>0</v>
      </c>
      <c r="E875">
        <f t="shared" ca="1" si="697"/>
        <v>0</v>
      </c>
      <c r="F875" s="19">
        <f t="shared" si="698"/>
        <v>0</v>
      </c>
      <c r="G875">
        <f t="shared" si="728"/>
        <v>0</v>
      </c>
      <c r="H875">
        <f t="shared" si="729"/>
        <v>0</v>
      </c>
      <c r="I875" s="16">
        <f t="shared" si="699"/>
        <v>0</v>
      </c>
      <c r="J875" s="19">
        <f t="shared" si="700"/>
        <v>0</v>
      </c>
      <c r="K875" s="19"/>
      <c r="L875" s="16">
        <f t="shared" si="730"/>
        <v>0</v>
      </c>
      <c r="M875" s="16">
        <f t="shared" ca="1" si="701"/>
        <v>0</v>
      </c>
      <c r="N875" s="16">
        <f t="shared" si="702"/>
        <v>0</v>
      </c>
      <c r="O875" s="16">
        <f t="shared" si="703"/>
        <v>0</v>
      </c>
      <c r="P875" s="16">
        <f t="shared" si="704"/>
        <v>0</v>
      </c>
      <c r="Q875" s="16">
        <f t="shared" ca="1" si="705"/>
        <v>0</v>
      </c>
      <c r="R875">
        <f t="shared" si="706"/>
        <v>0</v>
      </c>
      <c r="S875" s="16">
        <f t="shared" si="707"/>
        <v>0</v>
      </c>
      <c r="T875" s="21">
        <f t="shared" si="708"/>
        <v>0</v>
      </c>
      <c r="U875" s="16">
        <f t="shared" ca="1" si="709"/>
        <v>0</v>
      </c>
      <c r="V875" s="21">
        <f t="shared" ca="1" si="710"/>
        <v>0</v>
      </c>
      <c r="W875" s="16"/>
      <c r="X875" s="16">
        <f t="shared" si="711"/>
        <v>0</v>
      </c>
      <c r="Y875" s="16">
        <f t="shared" si="712"/>
        <v>0</v>
      </c>
      <c r="Z875" s="19">
        <f t="shared" si="713"/>
        <v>0</v>
      </c>
      <c r="AA875" s="15">
        <f t="shared" si="714"/>
        <v>0</v>
      </c>
      <c r="AB875" s="15">
        <f t="shared" si="715"/>
        <v>0</v>
      </c>
      <c r="AC875" s="15">
        <f t="shared" si="716"/>
        <v>0</v>
      </c>
      <c r="AD875" s="15">
        <f t="shared" si="717"/>
        <v>0</v>
      </c>
      <c r="AE875" s="15">
        <f t="shared" si="718"/>
        <v>0</v>
      </c>
      <c r="AF875" s="19">
        <f t="shared" si="719"/>
        <v>0</v>
      </c>
      <c r="AG875" s="20">
        <f t="shared" si="720"/>
        <v>0</v>
      </c>
      <c r="AH875" s="20"/>
      <c r="AI875" s="16">
        <f t="shared" si="731"/>
        <v>0</v>
      </c>
      <c r="AJ875" s="16">
        <f t="shared" si="746"/>
        <v>0</v>
      </c>
      <c r="AK875" s="16">
        <f t="shared" si="738"/>
        <v>0</v>
      </c>
      <c r="AL875" s="16">
        <f t="shared" ca="1" si="721"/>
        <v>0</v>
      </c>
      <c r="AM875" s="17">
        <f ca="1">IF($F$13,OFFSET(product_specs!$I$5,MIN(10,saving_model!BD875),saving_model!$F$15),0)</f>
        <v>0</v>
      </c>
      <c r="AN875" s="16">
        <f t="shared" si="722"/>
        <v>0</v>
      </c>
      <c r="AO875" s="16">
        <f t="shared" si="745"/>
        <v>0</v>
      </c>
      <c r="AP875" s="16">
        <f t="shared" si="732"/>
        <v>0</v>
      </c>
      <c r="AQ875" s="16">
        <f t="shared" si="739"/>
        <v>0</v>
      </c>
      <c r="AR875" s="16">
        <f t="shared" si="740"/>
        <v>0</v>
      </c>
      <c r="AS875" s="15">
        <f t="shared" si="733"/>
        <v>0</v>
      </c>
      <c r="AT875" s="24">
        <f t="shared" si="734"/>
        <v>0</v>
      </c>
      <c r="AU875" s="15">
        <f t="shared" si="741"/>
        <v>0</v>
      </c>
      <c r="AV875" s="22">
        <f>return!Q859</f>
        <v>2.4738228515750471E-2</v>
      </c>
      <c r="AW875" s="7">
        <f t="shared" si="735"/>
        <v>2.0285123356467718</v>
      </c>
      <c r="AX875" s="7"/>
      <c r="AY875">
        <f t="shared" si="723"/>
        <v>0</v>
      </c>
      <c r="AZ875">
        <f t="shared" si="736"/>
        <v>0</v>
      </c>
      <c r="BA875">
        <f t="shared" si="724"/>
        <v>0</v>
      </c>
      <c r="BB875">
        <f t="shared" si="742"/>
        <v>0</v>
      </c>
      <c r="BD875">
        <f t="shared" si="725"/>
        <v>71</v>
      </c>
      <c r="BE875">
        <f t="shared" si="726"/>
        <v>5</v>
      </c>
      <c r="BF875">
        <f t="shared" si="743"/>
        <v>4.5272037992336589E-3</v>
      </c>
      <c r="BG875">
        <f>VLOOKUP(MIN(120,BH875),mortality!$B$4:$H$106,saving_model!BE875+2,FALSE)</f>
        <v>5.2993944536433461E-2</v>
      </c>
      <c r="BH875">
        <f t="shared" si="737"/>
        <v>91</v>
      </c>
      <c r="BI875" s="8">
        <f t="shared" si="727"/>
        <v>1.6821425527395739E-3</v>
      </c>
      <c r="BJ875" s="6">
        <f>VLOOKUP(saving_model!BD875,lapse!$B$4:$C$134,2,FALSE)</f>
        <v>0.02</v>
      </c>
      <c r="BL875">
        <f>discount_curve!K860</f>
        <v>0.27901226766946063</v>
      </c>
    </row>
    <row r="876" spans="1:64" x14ac:dyDescent="0.55000000000000004">
      <c r="A876">
        <f t="shared" si="744"/>
        <v>854</v>
      </c>
      <c r="B876" s="16">
        <f t="shared" ca="1" si="694"/>
        <v>0</v>
      </c>
      <c r="C876" s="16">
        <f t="shared" si="695"/>
        <v>0</v>
      </c>
      <c r="D876">
        <f t="shared" si="696"/>
        <v>0</v>
      </c>
      <c r="E876">
        <f t="shared" ca="1" si="697"/>
        <v>0</v>
      </c>
      <c r="F876" s="19">
        <f t="shared" si="698"/>
        <v>0</v>
      </c>
      <c r="G876">
        <f t="shared" si="728"/>
        <v>0</v>
      </c>
      <c r="H876">
        <f t="shared" si="729"/>
        <v>0</v>
      </c>
      <c r="I876" s="16">
        <f t="shared" si="699"/>
        <v>0</v>
      </c>
      <c r="J876" s="19">
        <f t="shared" si="700"/>
        <v>0</v>
      </c>
      <c r="K876" s="19"/>
      <c r="L876" s="16">
        <f t="shared" si="730"/>
        <v>0</v>
      </c>
      <c r="M876" s="16">
        <f t="shared" ca="1" si="701"/>
        <v>0</v>
      </c>
      <c r="N876" s="16">
        <f t="shared" si="702"/>
        <v>0</v>
      </c>
      <c r="O876" s="16">
        <f t="shared" si="703"/>
        <v>0</v>
      </c>
      <c r="P876" s="16">
        <f t="shared" si="704"/>
        <v>0</v>
      </c>
      <c r="Q876" s="16">
        <f t="shared" ca="1" si="705"/>
        <v>0</v>
      </c>
      <c r="R876">
        <f t="shared" si="706"/>
        <v>0</v>
      </c>
      <c r="S876" s="16">
        <f t="shared" si="707"/>
        <v>0</v>
      </c>
      <c r="T876" s="21">
        <f t="shared" si="708"/>
        <v>0</v>
      </c>
      <c r="U876" s="16">
        <f t="shared" ca="1" si="709"/>
        <v>0</v>
      </c>
      <c r="V876" s="21">
        <f t="shared" ca="1" si="710"/>
        <v>0</v>
      </c>
      <c r="W876" s="16"/>
      <c r="X876" s="16">
        <f t="shared" si="711"/>
        <v>0</v>
      </c>
      <c r="Y876" s="16">
        <f t="shared" si="712"/>
        <v>0</v>
      </c>
      <c r="Z876" s="19">
        <f t="shared" si="713"/>
        <v>0</v>
      </c>
      <c r="AA876" s="15">
        <f t="shared" si="714"/>
        <v>0</v>
      </c>
      <c r="AB876" s="15">
        <f t="shared" si="715"/>
        <v>0</v>
      </c>
      <c r="AC876" s="15">
        <f t="shared" si="716"/>
        <v>0</v>
      </c>
      <c r="AD876" s="15">
        <f t="shared" si="717"/>
        <v>0</v>
      </c>
      <c r="AE876" s="15">
        <f t="shared" si="718"/>
        <v>0</v>
      </c>
      <c r="AF876" s="19">
        <f t="shared" si="719"/>
        <v>0</v>
      </c>
      <c r="AG876" s="20">
        <f t="shared" si="720"/>
        <v>0</v>
      </c>
      <c r="AH876" s="20"/>
      <c r="AI876" s="16">
        <f t="shared" si="731"/>
        <v>0</v>
      </c>
      <c r="AJ876" s="16">
        <f t="shared" si="746"/>
        <v>0</v>
      </c>
      <c r="AK876" s="16">
        <f t="shared" si="738"/>
        <v>0</v>
      </c>
      <c r="AL876" s="16">
        <f t="shared" ca="1" si="721"/>
        <v>0</v>
      </c>
      <c r="AM876" s="17">
        <f ca="1">IF($F$13,OFFSET(product_specs!$I$5,MIN(10,saving_model!BD876),saving_model!$F$15),0)</f>
        <v>0</v>
      </c>
      <c r="AN876" s="16">
        <f t="shared" si="722"/>
        <v>0</v>
      </c>
      <c r="AO876" s="16">
        <f t="shared" si="745"/>
        <v>0</v>
      </c>
      <c r="AP876" s="16">
        <f t="shared" si="732"/>
        <v>0</v>
      </c>
      <c r="AQ876" s="16">
        <f t="shared" si="739"/>
        <v>0</v>
      </c>
      <c r="AR876" s="16">
        <f t="shared" si="740"/>
        <v>0</v>
      </c>
      <c r="AS876" s="15">
        <f t="shared" si="733"/>
        <v>0</v>
      </c>
      <c r="AT876" s="24">
        <f t="shared" si="734"/>
        <v>0</v>
      </c>
      <c r="AU876" s="15">
        <f t="shared" si="741"/>
        <v>0</v>
      </c>
      <c r="AV876" s="22">
        <f>return!Q860</f>
        <v>1.0265570607248087E-2</v>
      </c>
      <c r="AW876" s="7">
        <f t="shared" si="735"/>
        <v>2.0301950639446122</v>
      </c>
      <c r="AX876" s="7"/>
      <c r="AY876">
        <f t="shared" si="723"/>
        <v>0</v>
      </c>
      <c r="AZ876">
        <f t="shared" si="736"/>
        <v>0</v>
      </c>
      <c r="BA876">
        <f t="shared" si="724"/>
        <v>0</v>
      </c>
      <c r="BB876">
        <f t="shared" si="742"/>
        <v>0</v>
      </c>
      <c r="BD876">
        <f t="shared" si="725"/>
        <v>71</v>
      </c>
      <c r="BE876">
        <f t="shared" si="726"/>
        <v>5</v>
      </c>
      <c r="BF876">
        <f t="shared" si="743"/>
        <v>4.5272037992336589E-3</v>
      </c>
      <c r="BG876">
        <f>VLOOKUP(MIN(120,BH876),mortality!$B$4:$H$106,saving_model!BE876+2,FALSE)</f>
        <v>5.2993944536433461E-2</v>
      </c>
      <c r="BH876">
        <f t="shared" si="737"/>
        <v>91</v>
      </c>
      <c r="BI876" s="8">
        <f t="shared" si="727"/>
        <v>1.6821425527395739E-3</v>
      </c>
      <c r="BJ876" s="6">
        <f>VLOOKUP(saving_model!BD876,lapse!$B$4:$C$134,2,FALSE)</f>
        <v>0.02</v>
      </c>
      <c r="BL876">
        <f>discount_curve!K861</f>
        <v>0.27859504297075066</v>
      </c>
    </row>
    <row r="877" spans="1:64" x14ac:dyDescent="0.55000000000000004">
      <c r="A877">
        <f t="shared" si="744"/>
        <v>855</v>
      </c>
      <c r="B877" s="16">
        <f t="shared" ca="1" si="694"/>
        <v>0</v>
      </c>
      <c r="C877" s="16">
        <f t="shared" si="695"/>
        <v>0</v>
      </c>
      <c r="D877">
        <f t="shared" si="696"/>
        <v>0</v>
      </c>
      <c r="E877">
        <f t="shared" ca="1" si="697"/>
        <v>0</v>
      </c>
      <c r="F877" s="19">
        <f t="shared" si="698"/>
        <v>0</v>
      </c>
      <c r="G877">
        <f t="shared" si="728"/>
        <v>0</v>
      </c>
      <c r="H877">
        <f t="shared" si="729"/>
        <v>0</v>
      </c>
      <c r="I877" s="16">
        <f t="shared" si="699"/>
        <v>0</v>
      </c>
      <c r="J877" s="19">
        <f t="shared" si="700"/>
        <v>0</v>
      </c>
      <c r="K877" s="19"/>
      <c r="L877" s="16">
        <f t="shared" si="730"/>
        <v>0</v>
      </c>
      <c r="M877" s="16">
        <f t="shared" ca="1" si="701"/>
        <v>0</v>
      </c>
      <c r="N877" s="16">
        <f t="shared" si="702"/>
        <v>0</v>
      </c>
      <c r="O877" s="16">
        <f t="shared" si="703"/>
        <v>0</v>
      </c>
      <c r="P877" s="16">
        <f t="shared" si="704"/>
        <v>0</v>
      </c>
      <c r="Q877" s="16">
        <f t="shared" ca="1" si="705"/>
        <v>0</v>
      </c>
      <c r="R877">
        <f t="shared" si="706"/>
        <v>0</v>
      </c>
      <c r="S877" s="16">
        <f t="shared" si="707"/>
        <v>0</v>
      </c>
      <c r="T877" s="21">
        <f t="shared" si="708"/>
        <v>0</v>
      </c>
      <c r="U877" s="16">
        <f t="shared" ca="1" si="709"/>
        <v>0</v>
      </c>
      <c r="V877" s="21">
        <f t="shared" ca="1" si="710"/>
        <v>0</v>
      </c>
      <c r="W877" s="16"/>
      <c r="X877" s="16">
        <f t="shared" si="711"/>
        <v>0</v>
      </c>
      <c r="Y877" s="16">
        <f t="shared" si="712"/>
        <v>0</v>
      </c>
      <c r="Z877" s="19">
        <f t="shared" si="713"/>
        <v>0</v>
      </c>
      <c r="AA877" s="15">
        <f t="shared" si="714"/>
        <v>0</v>
      </c>
      <c r="AB877" s="15">
        <f t="shared" si="715"/>
        <v>0</v>
      </c>
      <c r="AC877" s="15">
        <f t="shared" si="716"/>
        <v>0</v>
      </c>
      <c r="AD877" s="15">
        <f t="shared" si="717"/>
        <v>0</v>
      </c>
      <c r="AE877" s="15">
        <f t="shared" si="718"/>
        <v>0</v>
      </c>
      <c r="AF877" s="19">
        <f t="shared" si="719"/>
        <v>0</v>
      </c>
      <c r="AG877" s="20">
        <f t="shared" si="720"/>
        <v>0</v>
      </c>
      <c r="AH877" s="20"/>
      <c r="AI877" s="16">
        <f t="shared" si="731"/>
        <v>0</v>
      </c>
      <c r="AJ877" s="16">
        <f t="shared" si="746"/>
        <v>0</v>
      </c>
      <c r="AK877" s="16">
        <f t="shared" si="738"/>
        <v>0</v>
      </c>
      <c r="AL877" s="16">
        <f t="shared" ca="1" si="721"/>
        <v>0</v>
      </c>
      <c r="AM877" s="17">
        <f ca="1">IF($F$13,OFFSET(product_specs!$I$5,MIN(10,saving_model!BD877),saving_model!$F$15),0)</f>
        <v>0</v>
      </c>
      <c r="AN877" s="16">
        <f t="shared" si="722"/>
        <v>0</v>
      </c>
      <c r="AO877" s="16">
        <f t="shared" si="745"/>
        <v>0</v>
      </c>
      <c r="AP877" s="16">
        <f t="shared" si="732"/>
        <v>0</v>
      </c>
      <c r="AQ877" s="16">
        <f t="shared" si="739"/>
        <v>0</v>
      </c>
      <c r="AR877" s="16">
        <f t="shared" si="740"/>
        <v>0</v>
      </c>
      <c r="AS877" s="15">
        <f t="shared" si="733"/>
        <v>0</v>
      </c>
      <c r="AT877" s="24">
        <f t="shared" si="734"/>
        <v>0</v>
      </c>
      <c r="AU877" s="15">
        <f t="shared" si="741"/>
        <v>0</v>
      </c>
      <c r="AV877" s="22">
        <f>return!Q861</f>
        <v>-4.5147783435706135E-4</v>
      </c>
      <c r="AW877" s="7">
        <f t="shared" si="735"/>
        <v>2.0318791881297118</v>
      </c>
      <c r="AX877" s="7"/>
      <c r="AY877">
        <f t="shared" si="723"/>
        <v>0</v>
      </c>
      <c r="AZ877">
        <f t="shared" si="736"/>
        <v>0</v>
      </c>
      <c r="BA877">
        <f t="shared" si="724"/>
        <v>0</v>
      </c>
      <c r="BB877">
        <f t="shared" si="742"/>
        <v>0</v>
      </c>
      <c r="BD877">
        <f t="shared" si="725"/>
        <v>71</v>
      </c>
      <c r="BE877">
        <f t="shared" si="726"/>
        <v>5</v>
      </c>
      <c r="BF877">
        <f t="shared" si="743"/>
        <v>4.5272037992336589E-3</v>
      </c>
      <c r="BG877">
        <f>VLOOKUP(MIN(120,BH877),mortality!$B$4:$H$106,saving_model!BE877+2,FALSE)</f>
        <v>5.2993944536433461E-2</v>
      </c>
      <c r="BH877">
        <f t="shared" si="737"/>
        <v>91</v>
      </c>
      <c r="BI877" s="8">
        <f t="shared" si="727"/>
        <v>1.6821425527395739E-3</v>
      </c>
      <c r="BJ877" s="6">
        <f>VLOOKUP(saving_model!BD877,lapse!$B$4:$C$134,2,FALSE)</f>
        <v>0.02</v>
      </c>
      <c r="BL877">
        <f>discount_curve!K862</f>
        <v>0.27817844217453308</v>
      </c>
    </row>
    <row r="878" spans="1:64" x14ac:dyDescent="0.55000000000000004">
      <c r="A878">
        <f t="shared" si="744"/>
        <v>856</v>
      </c>
      <c r="B878" s="16">
        <f t="shared" ca="1" si="694"/>
        <v>0</v>
      </c>
      <c r="C878" s="16">
        <f t="shared" si="695"/>
        <v>0</v>
      </c>
      <c r="D878">
        <f t="shared" si="696"/>
        <v>0</v>
      </c>
      <c r="E878">
        <f t="shared" ca="1" si="697"/>
        <v>0</v>
      </c>
      <c r="F878" s="19">
        <f t="shared" si="698"/>
        <v>0</v>
      </c>
      <c r="G878">
        <f t="shared" si="728"/>
        <v>0</v>
      </c>
      <c r="H878">
        <f t="shared" si="729"/>
        <v>0</v>
      </c>
      <c r="I878" s="16">
        <f t="shared" si="699"/>
        <v>0</v>
      </c>
      <c r="J878" s="19">
        <f t="shared" si="700"/>
        <v>0</v>
      </c>
      <c r="K878" s="19"/>
      <c r="L878" s="16">
        <f t="shared" si="730"/>
        <v>0</v>
      </c>
      <c r="M878" s="16">
        <f t="shared" ca="1" si="701"/>
        <v>0</v>
      </c>
      <c r="N878" s="16">
        <f t="shared" si="702"/>
        <v>0</v>
      </c>
      <c r="O878" s="16">
        <f t="shared" si="703"/>
        <v>0</v>
      </c>
      <c r="P878" s="16">
        <f t="shared" si="704"/>
        <v>0</v>
      </c>
      <c r="Q878" s="16">
        <f t="shared" ca="1" si="705"/>
        <v>0</v>
      </c>
      <c r="R878">
        <f t="shared" si="706"/>
        <v>0</v>
      </c>
      <c r="S878" s="16">
        <f t="shared" si="707"/>
        <v>0</v>
      </c>
      <c r="T878" s="21">
        <f t="shared" si="708"/>
        <v>0</v>
      </c>
      <c r="U878" s="16">
        <f t="shared" ca="1" si="709"/>
        <v>0</v>
      </c>
      <c r="V878" s="21">
        <f t="shared" ca="1" si="710"/>
        <v>0</v>
      </c>
      <c r="W878" s="16"/>
      <c r="X878" s="16">
        <f t="shared" si="711"/>
        <v>0</v>
      </c>
      <c r="Y878" s="16">
        <f t="shared" si="712"/>
        <v>0</v>
      </c>
      <c r="Z878" s="19">
        <f t="shared" si="713"/>
        <v>0</v>
      </c>
      <c r="AA878" s="15">
        <f t="shared" si="714"/>
        <v>0</v>
      </c>
      <c r="AB878" s="15">
        <f t="shared" si="715"/>
        <v>0</v>
      </c>
      <c r="AC878" s="15">
        <f t="shared" si="716"/>
        <v>0</v>
      </c>
      <c r="AD878" s="15">
        <f t="shared" si="717"/>
        <v>0</v>
      </c>
      <c r="AE878" s="15">
        <f t="shared" si="718"/>
        <v>0</v>
      </c>
      <c r="AF878" s="19">
        <f t="shared" si="719"/>
        <v>0</v>
      </c>
      <c r="AG878" s="20">
        <f t="shared" si="720"/>
        <v>0</v>
      </c>
      <c r="AH878" s="20"/>
      <c r="AI878" s="16">
        <f t="shared" si="731"/>
        <v>0</v>
      </c>
      <c r="AJ878" s="16">
        <f t="shared" si="746"/>
        <v>0</v>
      </c>
      <c r="AK878" s="16">
        <f t="shared" si="738"/>
        <v>0</v>
      </c>
      <c r="AL878" s="16">
        <f t="shared" ca="1" si="721"/>
        <v>0</v>
      </c>
      <c r="AM878" s="17">
        <f ca="1">IF($F$13,OFFSET(product_specs!$I$5,MIN(10,saving_model!BD878),saving_model!$F$15),0)</f>
        <v>0</v>
      </c>
      <c r="AN878" s="16">
        <f t="shared" si="722"/>
        <v>0</v>
      </c>
      <c r="AO878" s="16">
        <f t="shared" si="745"/>
        <v>0</v>
      </c>
      <c r="AP878" s="16">
        <f t="shared" si="732"/>
        <v>0</v>
      </c>
      <c r="AQ878" s="16">
        <f t="shared" si="739"/>
        <v>0</v>
      </c>
      <c r="AR878" s="16">
        <f t="shared" si="740"/>
        <v>0</v>
      </c>
      <c r="AS878" s="15">
        <f t="shared" si="733"/>
        <v>0</v>
      </c>
      <c r="AT878" s="24">
        <f t="shared" si="734"/>
        <v>0</v>
      </c>
      <c r="AU878" s="15">
        <f t="shared" si="741"/>
        <v>0</v>
      </c>
      <c r="AV878" s="22">
        <f>return!Q862</f>
        <v>-1.4975818809490837E-2</v>
      </c>
      <c r="AW878" s="7">
        <f t="shared" si="735"/>
        <v>2.0335647093600122</v>
      </c>
      <c r="AX878" s="7"/>
      <c r="AY878">
        <f t="shared" si="723"/>
        <v>0</v>
      </c>
      <c r="AZ878">
        <f t="shared" si="736"/>
        <v>0</v>
      </c>
      <c r="BA878">
        <f t="shared" si="724"/>
        <v>0</v>
      </c>
      <c r="BB878">
        <f t="shared" si="742"/>
        <v>0</v>
      </c>
      <c r="BD878">
        <f t="shared" si="725"/>
        <v>71</v>
      </c>
      <c r="BE878">
        <f t="shared" si="726"/>
        <v>5</v>
      </c>
      <c r="BF878">
        <f t="shared" si="743"/>
        <v>4.5272037992336589E-3</v>
      </c>
      <c r="BG878">
        <f>VLOOKUP(MIN(120,BH878),mortality!$B$4:$H$106,saving_model!BE878+2,FALSE)</f>
        <v>5.2993944536433461E-2</v>
      </c>
      <c r="BH878">
        <f t="shared" si="737"/>
        <v>91</v>
      </c>
      <c r="BI878" s="8">
        <f t="shared" si="727"/>
        <v>1.6821425527395739E-3</v>
      </c>
      <c r="BJ878" s="6">
        <f>VLOOKUP(saving_model!BD878,lapse!$B$4:$C$134,2,FALSE)</f>
        <v>0.02</v>
      </c>
      <c r="BL878">
        <f>discount_curve!K863</f>
        <v>0.27776246434784707</v>
      </c>
    </row>
    <row r="879" spans="1:64" x14ac:dyDescent="0.55000000000000004">
      <c r="A879">
        <f t="shared" si="744"/>
        <v>857</v>
      </c>
      <c r="B879" s="16">
        <f t="shared" ca="1" si="694"/>
        <v>0</v>
      </c>
      <c r="C879" s="16">
        <f t="shared" si="695"/>
        <v>0</v>
      </c>
      <c r="D879">
        <f t="shared" si="696"/>
        <v>0</v>
      </c>
      <c r="E879">
        <f t="shared" ca="1" si="697"/>
        <v>0</v>
      </c>
      <c r="F879" s="19">
        <f t="shared" si="698"/>
        <v>0</v>
      </c>
      <c r="G879">
        <f t="shared" si="728"/>
        <v>0</v>
      </c>
      <c r="H879">
        <f t="shared" si="729"/>
        <v>0</v>
      </c>
      <c r="I879" s="16">
        <f t="shared" si="699"/>
        <v>0</v>
      </c>
      <c r="J879" s="19">
        <f t="shared" si="700"/>
        <v>0</v>
      </c>
      <c r="K879" s="19"/>
      <c r="L879" s="16">
        <f t="shared" si="730"/>
        <v>0</v>
      </c>
      <c r="M879" s="16">
        <f t="shared" ca="1" si="701"/>
        <v>0</v>
      </c>
      <c r="N879" s="16">
        <f t="shared" si="702"/>
        <v>0</v>
      </c>
      <c r="O879" s="16">
        <f t="shared" si="703"/>
        <v>0</v>
      </c>
      <c r="P879" s="16">
        <f t="shared" si="704"/>
        <v>0</v>
      </c>
      <c r="Q879" s="16">
        <f t="shared" ca="1" si="705"/>
        <v>0</v>
      </c>
      <c r="R879">
        <f t="shared" si="706"/>
        <v>0</v>
      </c>
      <c r="S879" s="16">
        <f t="shared" si="707"/>
        <v>0</v>
      </c>
      <c r="T879" s="21">
        <f t="shared" si="708"/>
        <v>0</v>
      </c>
      <c r="U879" s="16">
        <f t="shared" ca="1" si="709"/>
        <v>0</v>
      </c>
      <c r="V879" s="21">
        <f t="shared" ca="1" si="710"/>
        <v>0</v>
      </c>
      <c r="W879" s="16"/>
      <c r="X879" s="16">
        <f t="shared" si="711"/>
        <v>0</v>
      </c>
      <c r="Y879" s="16">
        <f t="shared" si="712"/>
        <v>0</v>
      </c>
      <c r="Z879" s="19">
        <f t="shared" si="713"/>
        <v>0</v>
      </c>
      <c r="AA879" s="15">
        <f t="shared" si="714"/>
        <v>0</v>
      </c>
      <c r="AB879" s="15">
        <f t="shared" si="715"/>
        <v>0</v>
      </c>
      <c r="AC879" s="15">
        <f t="shared" si="716"/>
        <v>0</v>
      </c>
      <c r="AD879" s="15">
        <f t="shared" si="717"/>
        <v>0</v>
      </c>
      <c r="AE879" s="15">
        <f t="shared" si="718"/>
        <v>0</v>
      </c>
      <c r="AF879" s="19">
        <f t="shared" si="719"/>
        <v>0</v>
      </c>
      <c r="AG879" s="20">
        <f t="shared" si="720"/>
        <v>0</v>
      </c>
      <c r="AH879" s="20"/>
      <c r="AI879" s="16">
        <f t="shared" si="731"/>
        <v>0</v>
      </c>
      <c r="AJ879" s="16">
        <f t="shared" si="746"/>
        <v>0</v>
      </c>
      <c r="AK879" s="16">
        <f t="shared" si="738"/>
        <v>0</v>
      </c>
      <c r="AL879" s="16">
        <f t="shared" ca="1" si="721"/>
        <v>0</v>
      </c>
      <c r="AM879" s="17">
        <f ca="1">IF($F$13,OFFSET(product_specs!$I$5,MIN(10,saving_model!BD879),saving_model!$F$15),0)</f>
        <v>0</v>
      </c>
      <c r="AN879" s="16">
        <f t="shared" si="722"/>
        <v>0</v>
      </c>
      <c r="AO879" s="16">
        <f t="shared" si="745"/>
        <v>0</v>
      </c>
      <c r="AP879" s="16">
        <f t="shared" si="732"/>
        <v>0</v>
      </c>
      <c r="AQ879" s="16">
        <f t="shared" si="739"/>
        <v>0</v>
      </c>
      <c r="AR879" s="16">
        <f t="shared" si="740"/>
        <v>0</v>
      </c>
      <c r="AS879" s="15">
        <f t="shared" si="733"/>
        <v>0</v>
      </c>
      <c r="AT879" s="24">
        <f t="shared" si="734"/>
        <v>0</v>
      </c>
      <c r="AU879" s="15">
        <f t="shared" si="741"/>
        <v>0</v>
      </c>
      <c r="AV879" s="22">
        <f>return!Q863</f>
        <v>4.7362999101205894E-3</v>
      </c>
      <c r="AW879" s="7">
        <f t="shared" si="735"/>
        <v>2.0352516287944158</v>
      </c>
      <c r="AX879" s="7"/>
      <c r="AY879">
        <f t="shared" si="723"/>
        <v>0</v>
      </c>
      <c r="AZ879">
        <f t="shared" si="736"/>
        <v>0</v>
      </c>
      <c r="BA879">
        <f t="shared" si="724"/>
        <v>0</v>
      </c>
      <c r="BB879">
        <f t="shared" si="742"/>
        <v>0</v>
      </c>
      <c r="BD879">
        <f t="shared" si="725"/>
        <v>71</v>
      </c>
      <c r="BE879">
        <f t="shared" si="726"/>
        <v>5</v>
      </c>
      <c r="BF879">
        <f t="shared" si="743"/>
        <v>4.5272037992336589E-3</v>
      </c>
      <c r="BG879">
        <f>VLOOKUP(MIN(120,BH879),mortality!$B$4:$H$106,saving_model!BE879+2,FALSE)</f>
        <v>5.2993944536433461E-2</v>
      </c>
      <c r="BH879">
        <f t="shared" si="737"/>
        <v>91</v>
      </c>
      <c r="BI879" s="8">
        <f t="shared" si="727"/>
        <v>1.6821425527395739E-3</v>
      </c>
      <c r="BJ879" s="6">
        <f>VLOOKUP(saving_model!BD879,lapse!$B$4:$C$134,2,FALSE)</f>
        <v>0.02</v>
      </c>
      <c r="BL879">
        <f>discount_curve!K864</f>
        <v>0.27734710855912675</v>
      </c>
    </row>
    <row r="880" spans="1:64" x14ac:dyDescent="0.55000000000000004">
      <c r="A880">
        <f t="shared" si="744"/>
        <v>858</v>
      </c>
      <c r="B880" s="16">
        <f t="shared" ca="1" si="694"/>
        <v>0</v>
      </c>
      <c r="C880" s="16">
        <f t="shared" si="695"/>
        <v>0</v>
      </c>
      <c r="D880">
        <f t="shared" si="696"/>
        <v>0</v>
      </c>
      <c r="E880">
        <f t="shared" ca="1" si="697"/>
        <v>0</v>
      </c>
      <c r="F880" s="19">
        <f t="shared" si="698"/>
        <v>0</v>
      </c>
      <c r="G880">
        <f t="shared" si="728"/>
        <v>0</v>
      </c>
      <c r="H880">
        <f t="shared" si="729"/>
        <v>0</v>
      </c>
      <c r="I880" s="16">
        <f t="shared" si="699"/>
        <v>0</v>
      </c>
      <c r="J880" s="19">
        <f t="shared" si="700"/>
        <v>0</v>
      </c>
      <c r="K880" s="19"/>
      <c r="L880" s="16">
        <f t="shared" si="730"/>
        <v>0</v>
      </c>
      <c r="M880" s="16">
        <f t="shared" ca="1" si="701"/>
        <v>0</v>
      </c>
      <c r="N880" s="16">
        <f t="shared" si="702"/>
        <v>0</v>
      </c>
      <c r="O880" s="16">
        <f t="shared" si="703"/>
        <v>0</v>
      </c>
      <c r="P880" s="16">
        <f t="shared" si="704"/>
        <v>0</v>
      </c>
      <c r="Q880" s="16">
        <f t="shared" ca="1" si="705"/>
        <v>0</v>
      </c>
      <c r="R880">
        <f t="shared" si="706"/>
        <v>0</v>
      </c>
      <c r="S880" s="16">
        <f t="shared" si="707"/>
        <v>0</v>
      </c>
      <c r="T880" s="21">
        <f t="shared" si="708"/>
        <v>0</v>
      </c>
      <c r="U880" s="16">
        <f t="shared" ca="1" si="709"/>
        <v>0</v>
      </c>
      <c r="V880" s="21">
        <f t="shared" ca="1" si="710"/>
        <v>0</v>
      </c>
      <c r="W880" s="16"/>
      <c r="X880" s="16">
        <f t="shared" si="711"/>
        <v>0</v>
      </c>
      <c r="Y880" s="16">
        <f t="shared" si="712"/>
        <v>0</v>
      </c>
      <c r="Z880" s="19">
        <f t="shared" si="713"/>
        <v>0</v>
      </c>
      <c r="AA880" s="15">
        <f t="shared" si="714"/>
        <v>0</v>
      </c>
      <c r="AB880" s="15">
        <f t="shared" si="715"/>
        <v>0</v>
      </c>
      <c r="AC880" s="15">
        <f t="shared" si="716"/>
        <v>0</v>
      </c>
      <c r="AD880" s="15">
        <f t="shared" si="717"/>
        <v>0</v>
      </c>
      <c r="AE880" s="15">
        <f t="shared" si="718"/>
        <v>0</v>
      </c>
      <c r="AF880" s="19">
        <f t="shared" si="719"/>
        <v>0</v>
      </c>
      <c r="AG880" s="20">
        <f t="shared" si="720"/>
        <v>0</v>
      </c>
      <c r="AH880" s="20"/>
      <c r="AI880" s="16">
        <f t="shared" si="731"/>
        <v>0</v>
      </c>
      <c r="AJ880" s="16">
        <f t="shared" si="746"/>
        <v>0</v>
      </c>
      <c r="AK880" s="16">
        <f t="shared" si="738"/>
        <v>0</v>
      </c>
      <c r="AL880" s="16">
        <f t="shared" ca="1" si="721"/>
        <v>0</v>
      </c>
      <c r="AM880" s="17">
        <f ca="1">IF($F$13,OFFSET(product_specs!$I$5,MIN(10,saving_model!BD880),saving_model!$F$15),0)</f>
        <v>0</v>
      </c>
      <c r="AN880" s="16">
        <f t="shared" si="722"/>
        <v>0</v>
      </c>
      <c r="AO880" s="16">
        <f t="shared" si="745"/>
        <v>0</v>
      </c>
      <c r="AP880" s="16">
        <f t="shared" si="732"/>
        <v>0</v>
      </c>
      <c r="AQ880" s="16">
        <f t="shared" si="739"/>
        <v>0</v>
      </c>
      <c r="AR880" s="16">
        <f t="shared" si="740"/>
        <v>0</v>
      </c>
      <c r="AS880" s="15">
        <f t="shared" si="733"/>
        <v>0</v>
      </c>
      <c r="AT880" s="24">
        <f t="shared" si="734"/>
        <v>0</v>
      </c>
      <c r="AU880" s="15">
        <f t="shared" si="741"/>
        <v>0</v>
      </c>
      <c r="AV880" s="22">
        <f>return!Q864</f>
        <v>1.1788686894634193E-2</v>
      </c>
      <c r="AW880" s="7">
        <f t="shared" si="735"/>
        <v>2.0369399475927858</v>
      </c>
      <c r="AX880" s="7"/>
      <c r="AY880">
        <f t="shared" si="723"/>
        <v>0</v>
      </c>
      <c r="AZ880">
        <f t="shared" si="736"/>
        <v>0</v>
      </c>
      <c r="BA880">
        <f t="shared" si="724"/>
        <v>0</v>
      </c>
      <c r="BB880">
        <f t="shared" si="742"/>
        <v>0</v>
      </c>
      <c r="BD880">
        <f t="shared" si="725"/>
        <v>71</v>
      </c>
      <c r="BE880">
        <f t="shared" si="726"/>
        <v>5</v>
      </c>
      <c r="BF880">
        <f t="shared" si="743"/>
        <v>4.5272037992336589E-3</v>
      </c>
      <c r="BG880">
        <f>VLOOKUP(MIN(120,BH880),mortality!$B$4:$H$106,saving_model!BE880+2,FALSE)</f>
        <v>5.2993944536433461E-2</v>
      </c>
      <c r="BH880">
        <f t="shared" si="737"/>
        <v>91</v>
      </c>
      <c r="BI880" s="8">
        <f t="shared" si="727"/>
        <v>1.6821425527395739E-3</v>
      </c>
      <c r="BJ880" s="6">
        <f>VLOOKUP(saving_model!BD880,lapse!$B$4:$C$134,2,FALSE)</f>
        <v>0.02</v>
      </c>
      <c r="BL880">
        <f>discount_curve!K865</f>
        <v>0.27693237387819958</v>
      </c>
    </row>
    <row r="881" spans="1:64" x14ac:dyDescent="0.55000000000000004">
      <c r="A881">
        <f t="shared" si="744"/>
        <v>859</v>
      </c>
      <c r="B881" s="16">
        <f t="shared" ca="1" si="694"/>
        <v>0</v>
      </c>
      <c r="C881" s="16">
        <f t="shared" si="695"/>
        <v>0</v>
      </c>
      <c r="D881">
        <f t="shared" si="696"/>
        <v>0</v>
      </c>
      <c r="E881">
        <f t="shared" ca="1" si="697"/>
        <v>0</v>
      </c>
      <c r="F881" s="19">
        <f t="shared" si="698"/>
        <v>0</v>
      </c>
      <c r="G881">
        <f t="shared" si="728"/>
        <v>0</v>
      </c>
      <c r="H881">
        <f t="shared" si="729"/>
        <v>0</v>
      </c>
      <c r="I881" s="16">
        <f t="shared" si="699"/>
        <v>0</v>
      </c>
      <c r="J881" s="19">
        <f t="shared" si="700"/>
        <v>0</v>
      </c>
      <c r="K881" s="19"/>
      <c r="L881" s="16">
        <f t="shared" si="730"/>
        <v>0</v>
      </c>
      <c r="M881" s="16">
        <f t="shared" ca="1" si="701"/>
        <v>0</v>
      </c>
      <c r="N881" s="16">
        <f t="shared" si="702"/>
        <v>0</v>
      </c>
      <c r="O881" s="16">
        <f t="shared" si="703"/>
        <v>0</v>
      </c>
      <c r="P881" s="16">
        <f t="shared" si="704"/>
        <v>0</v>
      </c>
      <c r="Q881" s="16">
        <f t="shared" ca="1" si="705"/>
        <v>0</v>
      </c>
      <c r="R881">
        <f t="shared" si="706"/>
        <v>0</v>
      </c>
      <c r="S881" s="16">
        <f t="shared" si="707"/>
        <v>0</v>
      </c>
      <c r="T881" s="21">
        <f t="shared" si="708"/>
        <v>0</v>
      </c>
      <c r="U881" s="16">
        <f t="shared" ca="1" si="709"/>
        <v>0</v>
      </c>
      <c r="V881" s="21">
        <f t="shared" ca="1" si="710"/>
        <v>0</v>
      </c>
      <c r="W881" s="16"/>
      <c r="X881" s="16">
        <f t="shared" si="711"/>
        <v>0</v>
      </c>
      <c r="Y881" s="16">
        <f t="shared" si="712"/>
        <v>0</v>
      </c>
      <c r="Z881" s="19">
        <f t="shared" si="713"/>
        <v>0</v>
      </c>
      <c r="AA881" s="15">
        <f t="shared" si="714"/>
        <v>0</v>
      </c>
      <c r="AB881" s="15">
        <f t="shared" si="715"/>
        <v>0</v>
      </c>
      <c r="AC881" s="15">
        <f t="shared" si="716"/>
        <v>0</v>
      </c>
      <c r="AD881" s="15">
        <f t="shared" si="717"/>
        <v>0</v>
      </c>
      <c r="AE881" s="15">
        <f t="shared" si="718"/>
        <v>0</v>
      </c>
      <c r="AF881" s="19">
        <f t="shared" si="719"/>
        <v>0</v>
      </c>
      <c r="AG881" s="20">
        <f t="shared" si="720"/>
        <v>0</v>
      </c>
      <c r="AH881" s="20"/>
      <c r="AI881" s="16">
        <f t="shared" si="731"/>
        <v>0</v>
      </c>
      <c r="AJ881" s="16">
        <f t="shared" si="746"/>
        <v>0</v>
      </c>
      <c r="AK881" s="16">
        <f t="shared" si="738"/>
        <v>0</v>
      </c>
      <c r="AL881" s="16">
        <f t="shared" ca="1" si="721"/>
        <v>0</v>
      </c>
      <c r="AM881" s="17">
        <f ca="1">IF($F$13,OFFSET(product_specs!$I$5,MIN(10,saving_model!BD881),saving_model!$F$15),0)</f>
        <v>0</v>
      </c>
      <c r="AN881" s="16">
        <f t="shared" si="722"/>
        <v>0</v>
      </c>
      <c r="AO881" s="16">
        <f t="shared" si="745"/>
        <v>0</v>
      </c>
      <c r="AP881" s="16">
        <f t="shared" si="732"/>
        <v>0</v>
      </c>
      <c r="AQ881" s="16">
        <f t="shared" si="739"/>
        <v>0</v>
      </c>
      <c r="AR881" s="16">
        <f t="shared" si="740"/>
        <v>0</v>
      </c>
      <c r="AS881" s="15">
        <f t="shared" si="733"/>
        <v>0</v>
      </c>
      <c r="AT881" s="24">
        <f t="shared" si="734"/>
        <v>0</v>
      </c>
      <c r="AU881" s="15">
        <f t="shared" si="741"/>
        <v>0</v>
      </c>
      <c r="AV881" s="22">
        <f>return!Q865</f>
        <v>-1.6185092386558075E-3</v>
      </c>
      <c r="AW881" s="7">
        <f t="shared" si="735"/>
        <v>2.0386296669159485</v>
      </c>
      <c r="AX881" s="7"/>
      <c r="AY881">
        <f t="shared" si="723"/>
        <v>0</v>
      </c>
      <c r="AZ881">
        <f t="shared" si="736"/>
        <v>0</v>
      </c>
      <c r="BA881">
        <f t="shared" si="724"/>
        <v>0</v>
      </c>
      <c r="BB881">
        <f t="shared" si="742"/>
        <v>0</v>
      </c>
      <c r="BD881">
        <f t="shared" si="725"/>
        <v>71</v>
      </c>
      <c r="BE881">
        <f t="shared" si="726"/>
        <v>5</v>
      </c>
      <c r="BF881">
        <f t="shared" si="743"/>
        <v>4.5272037992336589E-3</v>
      </c>
      <c r="BG881">
        <f>VLOOKUP(MIN(120,BH881),mortality!$B$4:$H$106,saving_model!BE881+2,FALSE)</f>
        <v>5.2993944536433461E-2</v>
      </c>
      <c r="BH881">
        <f t="shared" si="737"/>
        <v>91</v>
      </c>
      <c r="BI881" s="8">
        <f t="shared" si="727"/>
        <v>1.6821425527395739E-3</v>
      </c>
      <c r="BJ881" s="6">
        <f>VLOOKUP(saving_model!BD881,lapse!$B$4:$C$134,2,FALSE)</f>
        <v>0.02</v>
      </c>
      <c r="BL881">
        <f>discount_curve!K866</f>
        <v>0.27651825937628366</v>
      </c>
    </row>
    <row r="882" spans="1:64" x14ac:dyDescent="0.55000000000000004">
      <c r="A882">
        <f t="shared" si="744"/>
        <v>860</v>
      </c>
      <c r="B882" s="16">
        <f t="shared" ca="1" si="694"/>
        <v>0</v>
      </c>
      <c r="C882" s="16">
        <f t="shared" si="695"/>
        <v>0</v>
      </c>
      <c r="D882">
        <f t="shared" si="696"/>
        <v>0</v>
      </c>
      <c r="E882">
        <f t="shared" ca="1" si="697"/>
        <v>0</v>
      </c>
      <c r="F882" s="19">
        <f t="shared" si="698"/>
        <v>0</v>
      </c>
      <c r="G882">
        <f t="shared" si="728"/>
        <v>0</v>
      </c>
      <c r="H882">
        <f t="shared" si="729"/>
        <v>0</v>
      </c>
      <c r="I882" s="16">
        <f t="shared" si="699"/>
        <v>0</v>
      </c>
      <c r="J882" s="19">
        <f t="shared" si="700"/>
        <v>0</v>
      </c>
      <c r="K882" s="19"/>
      <c r="L882" s="16">
        <f t="shared" si="730"/>
        <v>0</v>
      </c>
      <c r="M882" s="16">
        <f t="shared" ca="1" si="701"/>
        <v>0</v>
      </c>
      <c r="N882" s="16">
        <f t="shared" si="702"/>
        <v>0</v>
      </c>
      <c r="O882" s="16">
        <f t="shared" si="703"/>
        <v>0</v>
      </c>
      <c r="P882" s="16">
        <f t="shared" si="704"/>
        <v>0</v>
      </c>
      <c r="Q882" s="16">
        <f t="shared" ca="1" si="705"/>
        <v>0</v>
      </c>
      <c r="R882">
        <f t="shared" si="706"/>
        <v>0</v>
      </c>
      <c r="S882" s="16">
        <f t="shared" si="707"/>
        <v>0</v>
      </c>
      <c r="T882" s="21">
        <f t="shared" si="708"/>
        <v>0</v>
      </c>
      <c r="U882" s="16">
        <f t="shared" ca="1" si="709"/>
        <v>0</v>
      </c>
      <c r="V882" s="21">
        <f t="shared" ca="1" si="710"/>
        <v>0</v>
      </c>
      <c r="W882" s="16"/>
      <c r="X882" s="16">
        <f t="shared" si="711"/>
        <v>0</v>
      </c>
      <c r="Y882" s="16">
        <f t="shared" si="712"/>
        <v>0</v>
      </c>
      <c r="Z882" s="19">
        <f t="shared" si="713"/>
        <v>0</v>
      </c>
      <c r="AA882" s="15">
        <f t="shared" si="714"/>
        <v>0</v>
      </c>
      <c r="AB882" s="15">
        <f t="shared" si="715"/>
        <v>0</v>
      </c>
      <c r="AC882" s="15">
        <f t="shared" si="716"/>
        <v>0</v>
      </c>
      <c r="AD882" s="15">
        <f t="shared" si="717"/>
        <v>0</v>
      </c>
      <c r="AE882" s="15">
        <f t="shared" si="718"/>
        <v>0</v>
      </c>
      <c r="AF882" s="19">
        <f t="shared" si="719"/>
        <v>0</v>
      </c>
      <c r="AG882" s="20">
        <f t="shared" si="720"/>
        <v>0</v>
      </c>
      <c r="AH882" s="20"/>
      <c r="AI882" s="16">
        <f t="shared" si="731"/>
        <v>0</v>
      </c>
      <c r="AJ882" s="16">
        <f t="shared" si="746"/>
        <v>0</v>
      </c>
      <c r="AK882" s="16">
        <f t="shared" si="738"/>
        <v>0</v>
      </c>
      <c r="AL882" s="16">
        <f t="shared" ca="1" si="721"/>
        <v>0</v>
      </c>
      <c r="AM882" s="17">
        <f ca="1">IF($F$13,OFFSET(product_specs!$I$5,MIN(10,saving_model!BD882),saving_model!$F$15),0)</f>
        <v>0</v>
      </c>
      <c r="AN882" s="16">
        <f t="shared" si="722"/>
        <v>0</v>
      </c>
      <c r="AO882" s="16">
        <f t="shared" si="745"/>
        <v>0</v>
      </c>
      <c r="AP882" s="16">
        <f t="shared" si="732"/>
        <v>0</v>
      </c>
      <c r="AQ882" s="16">
        <f t="shared" si="739"/>
        <v>0</v>
      </c>
      <c r="AR882" s="16">
        <f t="shared" si="740"/>
        <v>0</v>
      </c>
      <c r="AS882" s="15">
        <f t="shared" si="733"/>
        <v>0</v>
      </c>
      <c r="AT882" s="24">
        <f t="shared" si="734"/>
        <v>0</v>
      </c>
      <c r="AU882" s="15">
        <f t="shared" si="741"/>
        <v>0</v>
      </c>
      <c r="AV882" s="22">
        <f>return!Q866</f>
        <v>-1.6525110699916468E-3</v>
      </c>
      <c r="AW882" s="7">
        <f t="shared" si="735"/>
        <v>2.0403207879256922</v>
      </c>
      <c r="AX882" s="7"/>
      <c r="AY882">
        <f t="shared" si="723"/>
        <v>0</v>
      </c>
      <c r="AZ882">
        <f t="shared" si="736"/>
        <v>0</v>
      </c>
      <c r="BA882">
        <f t="shared" si="724"/>
        <v>0</v>
      </c>
      <c r="BB882">
        <f t="shared" si="742"/>
        <v>0</v>
      </c>
      <c r="BD882">
        <f t="shared" si="725"/>
        <v>71</v>
      </c>
      <c r="BE882">
        <f t="shared" si="726"/>
        <v>5</v>
      </c>
      <c r="BF882">
        <f t="shared" si="743"/>
        <v>4.5272037992336589E-3</v>
      </c>
      <c r="BG882">
        <f>VLOOKUP(MIN(120,BH882),mortality!$B$4:$H$106,saving_model!BE882+2,FALSE)</f>
        <v>5.2993944536433461E-2</v>
      </c>
      <c r="BH882">
        <f t="shared" si="737"/>
        <v>91</v>
      </c>
      <c r="BI882" s="8">
        <f t="shared" si="727"/>
        <v>1.6821425527395739E-3</v>
      </c>
      <c r="BJ882" s="6">
        <f>VLOOKUP(saving_model!BD882,lapse!$B$4:$C$134,2,FALSE)</f>
        <v>0.02</v>
      </c>
      <c r="BL882">
        <f>discount_curve!K867</f>
        <v>0.27610476412598606</v>
      </c>
    </row>
    <row r="883" spans="1:64" x14ac:dyDescent="0.55000000000000004">
      <c r="A883">
        <f t="shared" si="744"/>
        <v>861</v>
      </c>
      <c r="B883" s="16">
        <f t="shared" ca="1" si="694"/>
        <v>0</v>
      </c>
      <c r="C883" s="16">
        <f t="shared" si="695"/>
        <v>0</v>
      </c>
      <c r="D883">
        <f t="shared" si="696"/>
        <v>0</v>
      </c>
      <c r="E883">
        <f t="shared" ca="1" si="697"/>
        <v>0</v>
      </c>
      <c r="F883" s="19">
        <f t="shared" si="698"/>
        <v>0</v>
      </c>
      <c r="G883">
        <f t="shared" si="728"/>
        <v>0</v>
      </c>
      <c r="H883">
        <f t="shared" si="729"/>
        <v>0</v>
      </c>
      <c r="I883" s="16">
        <f t="shared" si="699"/>
        <v>0</v>
      </c>
      <c r="J883" s="19">
        <f t="shared" si="700"/>
        <v>0</v>
      </c>
      <c r="K883" s="19"/>
      <c r="L883" s="16">
        <f t="shared" si="730"/>
        <v>0</v>
      </c>
      <c r="M883" s="16">
        <f t="shared" ca="1" si="701"/>
        <v>0</v>
      </c>
      <c r="N883" s="16">
        <f t="shared" si="702"/>
        <v>0</v>
      </c>
      <c r="O883" s="16">
        <f t="shared" si="703"/>
        <v>0</v>
      </c>
      <c r="P883" s="16">
        <f t="shared" si="704"/>
        <v>0</v>
      </c>
      <c r="Q883" s="16">
        <f t="shared" ca="1" si="705"/>
        <v>0</v>
      </c>
      <c r="R883">
        <f t="shared" si="706"/>
        <v>0</v>
      </c>
      <c r="S883" s="16">
        <f t="shared" si="707"/>
        <v>0</v>
      </c>
      <c r="T883" s="21">
        <f t="shared" si="708"/>
        <v>0</v>
      </c>
      <c r="U883" s="16">
        <f t="shared" ca="1" si="709"/>
        <v>0</v>
      </c>
      <c r="V883" s="21">
        <f t="shared" ca="1" si="710"/>
        <v>0</v>
      </c>
      <c r="W883" s="16"/>
      <c r="X883" s="16">
        <f t="shared" si="711"/>
        <v>0</v>
      </c>
      <c r="Y883" s="16">
        <f t="shared" si="712"/>
        <v>0</v>
      </c>
      <c r="Z883" s="19">
        <f t="shared" si="713"/>
        <v>0</v>
      </c>
      <c r="AA883" s="15">
        <f t="shared" si="714"/>
        <v>0</v>
      </c>
      <c r="AB883" s="15">
        <f t="shared" si="715"/>
        <v>0</v>
      </c>
      <c r="AC883" s="15">
        <f t="shared" si="716"/>
        <v>0</v>
      </c>
      <c r="AD883" s="15">
        <f t="shared" si="717"/>
        <v>0</v>
      </c>
      <c r="AE883" s="15">
        <f t="shared" si="718"/>
        <v>0</v>
      </c>
      <c r="AF883" s="19">
        <f t="shared" si="719"/>
        <v>0</v>
      </c>
      <c r="AG883" s="20">
        <f t="shared" si="720"/>
        <v>0</v>
      </c>
      <c r="AH883" s="20"/>
      <c r="AI883" s="16">
        <f t="shared" si="731"/>
        <v>0</v>
      </c>
      <c r="AJ883" s="16">
        <f t="shared" si="746"/>
        <v>0</v>
      </c>
      <c r="AK883" s="16">
        <f t="shared" si="738"/>
        <v>0</v>
      </c>
      <c r="AL883" s="16">
        <f t="shared" ca="1" si="721"/>
        <v>0</v>
      </c>
      <c r="AM883" s="17">
        <f ca="1">IF($F$13,OFFSET(product_specs!$I$5,MIN(10,saving_model!BD883),saving_model!$F$15),0)</f>
        <v>0</v>
      </c>
      <c r="AN883" s="16">
        <f t="shared" si="722"/>
        <v>0</v>
      </c>
      <c r="AO883" s="16">
        <f t="shared" si="745"/>
        <v>0</v>
      </c>
      <c r="AP883" s="16">
        <f t="shared" si="732"/>
        <v>0</v>
      </c>
      <c r="AQ883" s="16">
        <f t="shared" si="739"/>
        <v>0</v>
      </c>
      <c r="AR883" s="16">
        <f t="shared" si="740"/>
        <v>0</v>
      </c>
      <c r="AS883" s="15">
        <f t="shared" si="733"/>
        <v>0</v>
      </c>
      <c r="AT883" s="24">
        <f t="shared" si="734"/>
        <v>0</v>
      </c>
      <c r="AU883" s="15">
        <f t="shared" si="741"/>
        <v>0</v>
      </c>
      <c r="AV883" s="22">
        <f>return!Q867</f>
        <v>2.321247561410833E-2</v>
      </c>
      <c r="AW883" s="7">
        <f t="shared" si="735"/>
        <v>2.0420133117847694</v>
      </c>
      <c r="AX883" s="7"/>
      <c r="AY883">
        <f t="shared" si="723"/>
        <v>0</v>
      </c>
      <c r="AZ883">
        <f t="shared" si="736"/>
        <v>0</v>
      </c>
      <c r="BA883">
        <f t="shared" si="724"/>
        <v>0</v>
      </c>
      <c r="BB883">
        <f t="shared" si="742"/>
        <v>0</v>
      </c>
      <c r="BD883">
        <f t="shared" si="725"/>
        <v>71</v>
      </c>
      <c r="BE883">
        <f t="shared" si="726"/>
        <v>5</v>
      </c>
      <c r="BF883">
        <f t="shared" si="743"/>
        <v>4.5272037992336589E-3</v>
      </c>
      <c r="BG883">
        <f>VLOOKUP(MIN(120,BH883),mortality!$B$4:$H$106,saving_model!BE883+2,FALSE)</f>
        <v>5.2993944536433461E-2</v>
      </c>
      <c r="BH883">
        <f t="shared" si="737"/>
        <v>91</v>
      </c>
      <c r="BI883" s="8">
        <f t="shared" si="727"/>
        <v>1.6821425527395739E-3</v>
      </c>
      <c r="BJ883" s="6">
        <f>VLOOKUP(saving_model!BD883,lapse!$B$4:$C$134,2,FALSE)</f>
        <v>0.02</v>
      </c>
      <c r="BL883">
        <f>discount_curve!K868</f>
        <v>0.27569188720130072</v>
      </c>
    </row>
    <row r="884" spans="1:64" x14ac:dyDescent="0.55000000000000004">
      <c r="A884">
        <f t="shared" si="744"/>
        <v>862</v>
      </c>
      <c r="B884" s="16">
        <f t="shared" ca="1" si="694"/>
        <v>0</v>
      </c>
      <c r="C884" s="16">
        <f t="shared" si="695"/>
        <v>0</v>
      </c>
      <c r="D884">
        <f t="shared" si="696"/>
        <v>0</v>
      </c>
      <c r="E884">
        <f t="shared" ca="1" si="697"/>
        <v>0</v>
      </c>
      <c r="F884" s="19">
        <f t="shared" si="698"/>
        <v>0</v>
      </c>
      <c r="G884">
        <f t="shared" si="728"/>
        <v>0</v>
      </c>
      <c r="H884">
        <f t="shared" si="729"/>
        <v>0</v>
      </c>
      <c r="I884" s="16">
        <f t="shared" si="699"/>
        <v>0</v>
      </c>
      <c r="J884" s="19">
        <f t="shared" si="700"/>
        <v>0</v>
      </c>
      <c r="K884" s="19"/>
      <c r="L884" s="16">
        <f t="shared" si="730"/>
        <v>0</v>
      </c>
      <c r="M884" s="16">
        <f t="shared" ca="1" si="701"/>
        <v>0</v>
      </c>
      <c r="N884" s="16">
        <f t="shared" si="702"/>
        <v>0</v>
      </c>
      <c r="O884" s="16">
        <f t="shared" si="703"/>
        <v>0</v>
      </c>
      <c r="P884" s="16">
        <f t="shared" si="704"/>
        <v>0</v>
      </c>
      <c r="Q884" s="16">
        <f t="shared" ca="1" si="705"/>
        <v>0</v>
      </c>
      <c r="R884">
        <f t="shared" si="706"/>
        <v>0</v>
      </c>
      <c r="S884" s="16">
        <f t="shared" si="707"/>
        <v>0</v>
      </c>
      <c r="T884" s="21">
        <f t="shared" si="708"/>
        <v>0</v>
      </c>
      <c r="U884" s="16">
        <f t="shared" ca="1" si="709"/>
        <v>0</v>
      </c>
      <c r="V884" s="21">
        <f t="shared" ca="1" si="710"/>
        <v>0</v>
      </c>
      <c r="W884" s="16"/>
      <c r="X884" s="16">
        <f t="shared" si="711"/>
        <v>0</v>
      </c>
      <c r="Y884" s="16">
        <f t="shared" si="712"/>
        <v>0</v>
      </c>
      <c r="Z884" s="19">
        <f t="shared" si="713"/>
        <v>0</v>
      </c>
      <c r="AA884" s="15">
        <f t="shared" si="714"/>
        <v>0</v>
      </c>
      <c r="AB884" s="15">
        <f t="shared" si="715"/>
        <v>0</v>
      </c>
      <c r="AC884" s="15">
        <f t="shared" si="716"/>
        <v>0</v>
      </c>
      <c r="AD884" s="15">
        <f t="shared" si="717"/>
        <v>0</v>
      </c>
      <c r="AE884" s="15">
        <f t="shared" si="718"/>
        <v>0</v>
      </c>
      <c r="AF884" s="19">
        <f t="shared" si="719"/>
        <v>0</v>
      </c>
      <c r="AG884" s="20">
        <f t="shared" si="720"/>
        <v>0</v>
      </c>
      <c r="AH884" s="20"/>
      <c r="AI884" s="16">
        <f t="shared" si="731"/>
        <v>0</v>
      </c>
      <c r="AJ884" s="16">
        <f t="shared" si="746"/>
        <v>0</v>
      </c>
      <c r="AK884" s="16">
        <f t="shared" si="738"/>
        <v>0</v>
      </c>
      <c r="AL884" s="16">
        <f t="shared" ca="1" si="721"/>
        <v>0</v>
      </c>
      <c r="AM884" s="17">
        <f ca="1">IF($F$13,OFFSET(product_specs!$I$5,MIN(10,saving_model!BD884),saving_model!$F$15),0)</f>
        <v>0</v>
      </c>
      <c r="AN884" s="16">
        <f t="shared" si="722"/>
        <v>0</v>
      </c>
      <c r="AO884" s="16">
        <f t="shared" si="745"/>
        <v>0</v>
      </c>
      <c r="AP884" s="16">
        <f t="shared" si="732"/>
        <v>0</v>
      </c>
      <c r="AQ884" s="16">
        <f t="shared" si="739"/>
        <v>0</v>
      </c>
      <c r="AR884" s="16">
        <f t="shared" si="740"/>
        <v>0</v>
      </c>
      <c r="AS884" s="15">
        <f t="shared" si="733"/>
        <v>0</v>
      </c>
      <c r="AT884" s="24">
        <f t="shared" si="734"/>
        <v>0</v>
      </c>
      <c r="AU884" s="15">
        <f t="shared" si="741"/>
        <v>0</v>
      </c>
      <c r="AV884" s="22">
        <f>return!Q868</f>
        <v>1.2691247610103762E-3</v>
      </c>
      <c r="AW884" s="7">
        <f t="shared" si="735"/>
        <v>2.0437072396568969</v>
      </c>
      <c r="AX884" s="7"/>
      <c r="AY884">
        <f t="shared" si="723"/>
        <v>0</v>
      </c>
      <c r="AZ884">
        <f t="shared" si="736"/>
        <v>0</v>
      </c>
      <c r="BA884">
        <f t="shared" si="724"/>
        <v>0</v>
      </c>
      <c r="BB884">
        <f t="shared" si="742"/>
        <v>0</v>
      </c>
      <c r="BD884">
        <f t="shared" si="725"/>
        <v>71</v>
      </c>
      <c r="BE884">
        <f t="shared" si="726"/>
        <v>5</v>
      </c>
      <c r="BF884">
        <f t="shared" si="743"/>
        <v>4.5272037992336589E-3</v>
      </c>
      <c r="BG884">
        <f>VLOOKUP(MIN(120,BH884),mortality!$B$4:$H$106,saving_model!BE884+2,FALSE)</f>
        <v>5.2993944536433461E-2</v>
      </c>
      <c r="BH884">
        <f t="shared" si="737"/>
        <v>91</v>
      </c>
      <c r="BI884" s="8">
        <f t="shared" si="727"/>
        <v>1.6821425527395739E-3</v>
      </c>
      <c r="BJ884" s="6">
        <f>VLOOKUP(saving_model!BD884,lapse!$B$4:$C$134,2,FALSE)</f>
        <v>0.02</v>
      </c>
      <c r="BL884">
        <f>discount_curve!K869</f>
        <v>0.27527962767760616</v>
      </c>
    </row>
    <row r="885" spans="1:64" x14ac:dyDescent="0.55000000000000004">
      <c r="A885">
        <f t="shared" si="744"/>
        <v>863</v>
      </c>
      <c r="B885" s="16">
        <f t="shared" ca="1" si="694"/>
        <v>0</v>
      </c>
      <c r="C885" s="16">
        <f t="shared" si="695"/>
        <v>0</v>
      </c>
      <c r="D885">
        <f t="shared" si="696"/>
        <v>0</v>
      </c>
      <c r="E885">
        <f t="shared" ca="1" si="697"/>
        <v>0</v>
      </c>
      <c r="F885" s="19">
        <f t="shared" si="698"/>
        <v>0</v>
      </c>
      <c r="G885">
        <f t="shared" si="728"/>
        <v>0</v>
      </c>
      <c r="H885">
        <f t="shared" si="729"/>
        <v>0</v>
      </c>
      <c r="I885" s="16">
        <f t="shared" si="699"/>
        <v>0</v>
      </c>
      <c r="J885" s="19">
        <f t="shared" si="700"/>
        <v>0</v>
      </c>
      <c r="K885" s="19"/>
      <c r="L885" s="16">
        <f t="shared" si="730"/>
        <v>0</v>
      </c>
      <c r="M885" s="16">
        <f t="shared" ca="1" si="701"/>
        <v>0</v>
      </c>
      <c r="N885" s="16">
        <f t="shared" si="702"/>
        <v>0</v>
      </c>
      <c r="O885" s="16">
        <f t="shared" si="703"/>
        <v>0</v>
      </c>
      <c r="P885" s="16">
        <f t="shared" si="704"/>
        <v>0</v>
      </c>
      <c r="Q885" s="16">
        <f t="shared" ca="1" si="705"/>
        <v>0</v>
      </c>
      <c r="R885">
        <f t="shared" si="706"/>
        <v>0</v>
      </c>
      <c r="S885" s="16">
        <f t="shared" si="707"/>
        <v>0</v>
      </c>
      <c r="T885" s="21">
        <f t="shared" si="708"/>
        <v>0</v>
      </c>
      <c r="U885" s="16">
        <f t="shared" ca="1" si="709"/>
        <v>0</v>
      </c>
      <c r="V885" s="21">
        <f t="shared" ca="1" si="710"/>
        <v>0</v>
      </c>
      <c r="W885" s="16"/>
      <c r="X885" s="16">
        <f t="shared" si="711"/>
        <v>0</v>
      </c>
      <c r="Y885" s="16">
        <f t="shared" si="712"/>
        <v>0</v>
      </c>
      <c r="Z885" s="19">
        <f t="shared" si="713"/>
        <v>0</v>
      </c>
      <c r="AA885" s="15">
        <f t="shared" si="714"/>
        <v>0</v>
      </c>
      <c r="AB885" s="15">
        <f t="shared" si="715"/>
        <v>0</v>
      </c>
      <c r="AC885" s="15">
        <f t="shared" si="716"/>
        <v>0</v>
      </c>
      <c r="AD885" s="15">
        <f t="shared" si="717"/>
        <v>0</v>
      </c>
      <c r="AE885" s="15">
        <f t="shared" si="718"/>
        <v>0</v>
      </c>
      <c r="AF885" s="19">
        <f t="shared" si="719"/>
        <v>0</v>
      </c>
      <c r="AG885" s="20">
        <f t="shared" si="720"/>
        <v>0</v>
      </c>
      <c r="AH885" s="20"/>
      <c r="AI885" s="16">
        <f t="shared" si="731"/>
        <v>0</v>
      </c>
      <c r="AJ885" s="16">
        <f t="shared" si="746"/>
        <v>0</v>
      </c>
      <c r="AK885" s="16">
        <f t="shared" si="738"/>
        <v>0</v>
      </c>
      <c r="AL885" s="16">
        <f t="shared" ca="1" si="721"/>
        <v>0</v>
      </c>
      <c r="AM885" s="17">
        <f ca="1">IF($F$13,OFFSET(product_specs!$I$5,MIN(10,saving_model!BD885),saving_model!$F$15),0)</f>
        <v>0</v>
      </c>
      <c r="AN885" s="16">
        <f t="shared" si="722"/>
        <v>0</v>
      </c>
      <c r="AO885" s="16">
        <f t="shared" si="745"/>
        <v>0</v>
      </c>
      <c r="AP885" s="16">
        <f t="shared" si="732"/>
        <v>0</v>
      </c>
      <c r="AQ885" s="16">
        <f t="shared" si="739"/>
        <v>0</v>
      </c>
      <c r="AR885" s="16">
        <f t="shared" si="740"/>
        <v>0</v>
      </c>
      <c r="AS885" s="15">
        <f t="shared" si="733"/>
        <v>0</v>
      </c>
      <c r="AT885" s="24">
        <f t="shared" si="734"/>
        <v>0</v>
      </c>
      <c r="AU885" s="15">
        <f t="shared" si="741"/>
        <v>0</v>
      </c>
      <c r="AV885" s="22">
        <f>return!Q869</f>
        <v>-6.4050553043183411E-3</v>
      </c>
      <c r="AW885" s="7">
        <f t="shared" si="735"/>
        <v>2.0454025727067577</v>
      </c>
      <c r="AX885" s="7"/>
      <c r="AY885">
        <f t="shared" si="723"/>
        <v>0</v>
      </c>
      <c r="AZ885">
        <f t="shared" si="736"/>
        <v>0</v>
      </c>
      <c r="BA885">
        <f t="shared" si="724"/>
        <v>0</v>
      </c>
      <c r="BB885">
        <f t="shared" si="742"/>
        <v>0</v>
      </c>
      <c r="BD885">
        <f t="shared" si="725"/>
        <v>71</v>
      </c>
      <c r="BE885">
        <f t="shared" si="726"/>
        <v>5</v>
      </c>
      <c r="BF885">
        <f t="shared" si="743"/>
        <v>4.5272037992336589E-3</v>
      </c>
      <c r="BG885">
        <f>VLOOKUP(MIN(120,BH885),mortality!$B$4:$H$106,saving_model!BE885+2,FALSE)</f>
        <v>5.2993944536433461E-2</v>
      </c>
      <c r="BH885">
        <f t="shared" si="737"/>
        <v>91</v>
      </c>
      <c r="BI885" s="8">
        <f t="shared" si="727"/>
        <v>1.6821425527395739E-3</v>
      </c>
      <c r="BJ885" s="6">
        <f>VLOOKUP(saving_model!BD885,lapse!$B$4:$C$134,2,FALSE)</f>
        <v>0.02</v>
      </c>
      <c r="BL885">
        <f>discount_curve!K870</f>
        <v>0.27486798463166368</v>
      </c>
    </row>
    <row r="886" spans="1:64" x14ac:dyDescent="0.55000000000000004">
      <c r="A886">
        <f t="shared" si="744"/>
        <v>864</v>
      </c>
      <c r="B886" s="16">
        <f t="shared" ca="1" si="694"/>
        <v>0</v>
      </c>
      <c r="C886" s="16">
        <f t="shared" si="695"/>
        <v>0</v>
      </c>
      <c r="D886">
        <f t="shared" si="696"/>
        <v>0</v>
      </c>
      <c r="E886">
        <f t="shared" ca="1" si="697"/>
        <v>0</v>
      </c>
      <c r="F886" s="19">
        <f t="shared" si="698"/>
        <v>0</v>
      </c>
      <c r="G886">
        <f t="shared" si="728"/>
        <v>0</v>
      </c>
      <c r="H886">
        <f t="shared" si="729"/>
        <v>0</v>
      </c>
      <c r="I886" s="16">
        <f t="shared" si="699"/>
        <v>0</v>
      </c>
      <c r="J886" s="19">
        <f t="shared" si="700"/>
        <v>0</v>
      </c>
      <c r="K886" s="19"/>
      <c r="L886" s="16">
        <f t="shared" si="730"/>
        <v>0</v>
      </c>
      <c r="M886" s="16">
        <f t="shared" ca="1" si="701"/>
        <v>0</v>
      </c>
      <c r="N886" s="16">
        <f t="shared" si="702"/>
        <v>0</v>
      </c>
      <c r="O886" s="16">
        <f t="shared" si="703"/>
        <v>0</v>
      </c>
      <c r="P886" s="16">
        <f t="shared" si="704"/>
        <v>0</v>
      </c>
      <c r="Q886" s="16">
        <f t="shared" ca="1" si="705"/>
        <v>0</v>
      </c>
      <c r="R886">
        <f t="shared" si="706"/>
        <v>0</v>
      </c>
      <c r="S886" s="16">
        <f t="shared" si="707"/>
        <v>0</v>
      </c>
      <c r="T886" s="21">
        <f t="shared" si="708"/>
        <v>0</v>
      </c>
      <c r="U886" s="16">
        <f t="shared" ca="1" si="709"/>
        <v>0</v>
      </c>
      <c r="V886" s="21">
        <f t="shared" ca="1" si="710"/>
        <v>0</v>
      </c>
      <c r="W886" s="16"/>
      <c r="X886" s="16">
        <f t="shared" si="711"/>
        <v>0</v>
      </c>
      <c r="Y886" s="16">
        <f t="shared" si="712"/>
        <v>0</v>
      </c>
      <c r="Z886" s="19">
        <f t="shared" si="713"/>
        <v>0</v>
      </c>
      <c r="AA886" s="15">
        <f t="shared" si="714"/>
        <v>0</v>
      </c>
      <c r="AB886" s="15">
        <f t="shared" si="715"/>
        <v>0</v>
      </c>
      <c r="AC886" s="15">
        <f t="shared" si="716"/>
        <v>0</v>
      </c>
      <c r="AD886" s="15">
        <f t="shared" si="717"/>
        <v>0</v>
      </c>
      <c r="AE886" s="15">
        <f t="shared" si="718"/>
        <v>0</v>
      </c>
      <c r="AF886" s="19">
        <f t="shared" si="719"/>
        <v>0</v>
      </c>
      <c r="AG886" s="20">
        <f t="shared" si="720"/>
        <v>0</v>
      </c>
      <c r="AH886" s="20"/>
      <c r="AI886" s="16">
        <f t="shared" si="731"/>
        <v>0</v>
      </c>
      <c r="AJ886" s="16">
        <f t="shared" si="746"/>
        <v>0</v>
      </c>
      <c r="AK886" s="16">
        <f t="shared" si="738"/>
        <v>0</v>
      </c>
      <c r="AL886" s="16">
        <f t="shared" ca="1" si="721"/>
        <v>0</v>
      </c>
      <c r="AM886" s="17">
        <f ca="1">IF($F$13,OFFSET(product_specs!$I$5,MIN(10,saving_model!BD886),saving_model!$F$15),0)</f>
        <v>0</v>
      </c>
      <c r="AN886" s="16">
        <f t="shared" si="722"/>
        <v>0</v>
      </c>
      <c r="AO886" s="16">
        <f t="shared" si="745"/>
        <v>0</v>
      </c>
      <c r="AP886" s="16">
        <f t="shared" si="732"/>
        <v>0</v>
      </c>
      <c r="AQ886" s="16">
        <f t="shared" si="739"/>
        <v>0</v>
      </c>
      <c r="AR886" s="16">
        <f t="shared" si="740"/>
        <v>0</v>
      </c>
      <c r="AS886" s="15">
        <f t="shared" si="733"/>
        <v>0</v>
      </c>
      <c r="AT886" s="24">
        <f t="shared" si="734"/>
        <v>0</v>
      </c>
      <c r="AU886" s="15">
        <f t="shared" si="741"/>
        <v>0</v>
      </c>
      <c r="AV886" s="22">
        <f>return!Q870</f>
        <v>-5.4841647193482057E-4</v>
      </c>
      <c r="AW886" s="7">
        <f t="shared" si="735"/>
        <v>2.0470993120999998</v>
      </c>
      <c r="AX886" s="7"/>
      <c r="AY886">
        <f t="shared" si="723"/>
        <v>0</v>
      </c>
      <c r="AZ886">
        <f t="shared" si="736"/>
        <v>0</v>
      </c>
      <c r="BA886">
        <f t="shared" si="724"/>
        <v>0</v>
      </c>
      <c r="BB886">
        <f t="shared" si="742"/>
        <v>0</v>
      </c>
      <c r="BD886">
        <f t="shared" si="725"/>
        <v>72</v>
      </c>
      <c r="BE886">
        <f t="shared" si="726"/>
        <v>5</v>
      </c>
      <c r="BF886">
        <f t="shared" si="743"/>
        <v>5.1431076263521724E-3</v>
      </c>
      <c r="BG886">
        <f>VLOOKUP(MIN(120,BH886),mortality!$B$4:$H$106,saving_model!BE886+2,FALSE)</f>
        <v>6.0001074809487832E-2</v>
      </c>
      <c r="BH886">
        <f t="shared" si="737"/>
        <v>92</v>
      </c>
      <c r="BI886" s="8">
        <f t="shared" si="727"/>
        <v>1.6821425527395739E-3</v>
      </c>
      <c r="BJ886" s="6">
        <f>VLOOKUP(saving_model!BD886,lapse!$B$4:$C$134,2,FALSE)</f>
        <v>0.02</v>
      </c>
      <c r="BL886">
        <f>discount_curve!K871</f>
        <v>0.26850647291466445</v>
      </c>
    </row>
    <row r="887" spans="1:64" x14ac:dyDescent="0.55000000000000004">
      <c r="A887">
        <f t="shared" si="744"/>
        <v>865</v>
      </c>
      <c r="B887" s="16">
        <f t="shared" ca="1" si="694"/>
        <v>0</v>
      </c>
      <c r="C887" s="16">
        <f t="shared" si="695"/>
        <v>0</v>
      </c>
      <c r="D887">
        <f t="shared" si="696"/>
        <v>0</v>
      </c>
      <c r="E887">
        <f t="shared" ca="1" si="697"/>
        <v>0</v>
      </c>
      <c r="F887" s="19">
        <f t="shared" si="698"/>
        <v>0</v>
      </c>
      <c r="G887">
        <f t="shared" si="728"/>
        <v>0</v>
      </c>
      <c r="H887">
        <f t="shared" si="729"/>
        <v>0</v>
      </c>
      <c r="I887" s="16">
        <f t="shared" si="699"/>
        <v>0</v>
      </c>
      <c r="J887" s="19">
        <f t="shared" si="700"/>
        <v>0</v>
      </c>
      <c r="K887" s="19"/>
      <c r="L887" s="16">
        <f t="shared" si="730"/>
        <v>0</v>
      </c>
      <c r="M887" s="16">
        <f t="shared" ca="1" si="701"/>
        <v>0</v>
      </c>
      <c r="N887" s="16">
        <f t="shared" si="702"/>
        <v>0</v>
      </c>
      <c r="O887" s="16">
        <f t="shared" si="703"/>
        <v>0</v>
      </c>
      <c r="P887" s="16">
        <f t="shared" si="704"/>
        <v>0</v>
      </c>
      <c r="Q887" s="16">
        <f t="shared" ca="1" si="705"/>
        <v>0</v>
      </c>
      <c r="R887">
        <f t="shared" si="706"/>
        <v>0</v>
      </c>
      <c r="S887" s="16">
        <f t="shared" si="707"/>
        <v>0</v>
      </c>
      <c r="T887" s="21">
        <f t="shared" si="708"/>
        <v>0</v>
      </c>
      <c r="U887" s="16">
        <f t="shared" ca="1" si="709"/>
        <v>0</v>
      </c>
      <c r="V887" s="21">
        <f t="shared" ca="1" si="710"/>
        <v>0</v>
      </c>
      <c r="W887" s="16"/>
      <c r="X887" s="16">
        <f t="shared" si="711"/>
        <v>0</v>
      </c>
      <c r="Y887" s="16">
        <f t="shared" si="712"/>
        <v>0</v>
      </c>
      <c r="Z887" s="19">
        <f t="shared" si="713"/>
        <v>0</v>
      </c>
      <c r="AA887" s="15">
        <f t="shared" si="714"/>
        <v>0</v>
      </c>
      <c r="AB887" s="15">
        <f t="shared" si="715"/>
        <v>0</v>
      </c>
      <c r="AC887" s="15">
        <f t="shared" si="716"/>
        <v>0</v>
      </c>
      <c r="AD887" s="15">
        <f t="shared" si="717"/>
        <v>0</v>
      </c>
      <c r="AE887" s="15">
        <f t="shared" si="718"/>
        <v>0</v>
      </c>
      <c r="AF887" s="19">
        <f t="shared" si="719"/>
        <v>0</v>
      </c>
      <c r="AG887" s="20">
        <f t="shared" si="720"/>
        <v>0</v>
      </c>
      <c r="AH887" s="20"/>
      <c r="AI887" s="16">
        <f t="shared" si="731"/>
        <v>0</v>
      </c>
      <c r="AJ887" s="16">
        <f t="shared" si="746"/>
        <v>0</v>
      </c>
      <c r="AK887" s="16">
        <f t="shared" si="738"/>
        <v>0</v>
      </c>
      <c r="AL887" s="16">
        <f t="shared" ca="1" si="721"/>
        <v>0</v>
      </c>
      <c r="AM887" s="17">
        <f ca="1">IF($F$13,OFFSET(product_specs!$I$5,MIN(10,saving_model!BD887),saving_model!$F$15),0)</f>
        <v>0</v>
      </c>
      <c r="AN887" s="16">
        <f t="shared" si="722"/>
        <v>0</v>
      </c>
      <c r="AO887" s="16">
        <f t="shared" si="745"/>
        <v>0</v>
      </c>
      <c r="AP887" s="16">
        <f t="shared" si="732"/>
        <v>0</v>
      </c>
      <c r="AQ887" s="16">
        <f t="shared" si="739"/>
        <v>0</v>
      </c>
      <c r="AR887" s="16">
        <f t="shared" si="740"/>
        <v>0</v>
      </c>
      <c r="AS887" s="15">
        <f t="shared" si="733"/>
        <v>0</v>
      </c>
      <c r="AT887" s="24">
        <f t="shared" si="734"/>
        <v>0</v>
      </c>
      <c r="AU887" s="15">
        <f t="shared" si="741"/>
        <v>0</v>
      </c>
      <c r="AV887" s="22">
        <f>return!Q871</f>
        <v>4.1247580886358826E-3</v>
      </c>
      <c r="AW887" s="7">
        <f t="shared" si="735"/>
        <v>2.0487974590032385</v>
      </c>
      <c r="AX887" s="7"/>
      <c r="AY887">
        <f t="shared" si="723"/>
        <v>0</v>
      </c>
      <c r="AZ887">
        <f t="shared" si="736"/>
        <v>0</v>
      </c>
      <c r="BA887">
        <f t="shared" si="724"/>
        <v>0</v>
      </c>
      <c r="BB887">
        <f t="shared" si="742"/>
        <v>0</v>
      </c>
      <c r="BD887">
        <f t="shared" si="725"/>
        <v>72</v>
      </c>
      <c r="BE887">
        <f t="shared" si="726"/>
        <v>5</v>
      </c>
      <c r="BF887">
        <f t="shared" si="743"/>
        <v>5.1431076263521724E-3</v>
      </c>
      <c r="BG887">
        <f>VLOOKUP(MIN(120,BH887),mortality!$B$4:$H$106,saving_model!BE887+2,FALSE)</f>
        <v>6.0001074809487832E-2</v>
      </c>
      <c r="BH887">
        <f t="shared" si="737"/>
        <v>92</v>
      </c>
      <c r="BI887" s="8">
        <f t="shared" si="727"/>
        <v>1.6821425527395739E-3</v>
      </c>
      <c r="BJ887" s="6">
        <f>VLOOKUP(saving_model!BD887,lapse!$B$4:$C$134,2,FALSE)</f>
        <v>0.02</v>
      </c>
      <c r="BL887">
        <f>discount_curve!K872</f>
        <v>0.26809815653894309</v>
      </c>
    </row>
    <row r="888" spans="1:64" x14ac:dyDescent="0.55000000000000004">
      <c r="A888">
        <f t="shared" si="744"/>
        <v>866</v>
      </c>
      <c r="B888" s="16">
        <f t="shared" ca="1" si="694"/>
        <v>0</v>
      </c>
      <c r="C888" s="16">
        <f t="shared" si="695"/>
        <v>0</v>
      </c>
      <c r="D888">
        <f t="shared" si="696"/>
        <v>0</v>
      </c>
      <c r="E888">
        <f t="shared" ca="1" si="697"/>
        <v>0</v>
      </c>
      <c r="F888" s="19">
        <f t="shared" si="698"/>
        <v>0</v>
      </c>
      <c r="G888">
        <f t="shared" si="728"/>
        <v>0</v>
      </c>
      <c r="H888">
        <f t="shared" si="729"/>
        <v>0</v>
      </c>
      <c r="I888" s="16">
        <f t="shared" si="699"/>
        <v>0</v>
      </c>
      <c r="J888" s="19">
        <f t="shared" si="700"/>
        <v>0</v>
      </c>
      <c r="K888" s="19"/>
      <c r="L888" s="16">
        <f t="shared" si="730"/>
        <v>0</v>
      </c>
      <c r="M888" s="16">
        <f t="shared" ca="1" si="701"/>
        <v>0</v>
      </c>
      <c r="N888" s="16">
        <f t="shared" si="702"/>
        <v>0</v>
      </c>
      <c r="O888" s="16">
        <f t="shared" si="703"/>
        <v>0</v>
      </c>
      <c r="P888" s="16">
        <f t="shared" si="704"/>
        <v>0</v>
      </c>
      <c r="Q888" s="16">
        <f t="shared" ca="1" si="705"/>
        <v>0</v>
      </c>
      <c r="R888">
        <f t="shared" si="706"/>
        <v>0</v>
      </c>
      <c r="S888" s="16">
        <f t="shared" si="707"/>
        <v>0</v>
      </c>
      <c r="T888" s="21">
        <f t="shared" si="708"/>
        <v>0</v>
      </c>
      <c r="U888" s="16">
        <f t="shared" ca="1" si="709"/>
        <v>0</v>
      </c>
      <c r="V888" s="21">
        <f t="shared" ca="1" si="710"/>
        <v>0</v>
      </c>
      <c r="W888" s="16"/>
      <c r="X888" s="16">
        <f t="shared" si="711"/>
        <v>0</v>
      </c>
      <c r="Y888" s="16">
        <f t="shared" si="712"/>
        <v>0</v>
      </c>
      <c r="Z888" s="19">
        <f t="shared" si="713"/>
        <v>0</v>
      </c>
      <c r="AA888" s="15">
        <f t="shared" si="714"/>
        <v>0</v>
      </c>
      <c r="AB888" s="15">
        <f t="shared" si="715"/>
        <v>0</v>
      </c>
      <c r="AC888" s="15">
        <f t="shared" si="716"/>
        <v>0</v>
      </c>
      <c r="AD888" s="15">
        <f t="shared" si="717"/>
        <v>0</v>
      </c>
      <c r="AE888" s="15">
        <f t="shared" si="718"/>
        <v>0</v>
      </c>
      <c r="AF888" s="19">
        <f t="shared" si="719"/>
        <v>0</v>
      </c>
      <c r="AG888" s="20">
        <f t="shared" si="720"/>
        <v>0</v>
      </c>
      <c r="AH888" s="20"/>
      <c r="AI888" s="16">
        <f t="shared" si="731"/>
        <v>0</v>
      </c>
      <c r="AJ888" s="16">
        <f t="shared" si="746"/>
        <v>0</v>
      </c>
      <c r="AK888" s="16">
        <f t="shared" si="738"/>
        <v>0</v>
      </c>
      <c r="AL888" s="16">
        <f t="shared" ca="1" si="721"/>
        <v>0</v>
      </c>
      <c r="AM888" s="17">
        <f ca="1">IF($F$13,OFFSET(product_specs!$I$5,MIN(10,saving_model!BD888),saving_model!$F$15),0)</f>
        <v>0</v>
      </c>
      <c r="AN888" s="16">
        <f t="shared" si="722"/>
        <v>0</v>
      </c>
      <c r="AO888" s="16">
        <f t="shared" si="745"/>
        <v>0</v>
      </c>
      <c r="AP888" s="16">
        <f t="shared" si="732"/>
        <v>0</v>
      </c>
      <c r="AQ888" s="16">
        <f t="shared" si="739"/>
        <v>0</v>
      </c>
      <c r="AR888" s="16">
        <f t="shared" si="740"/>
        <v>0</v>
      </c>
      <c r="AS888" s="15">
        <f t="shared" si="733"/>
        <v>0</v>
      </c>
      <c r="AT888" s="24">
        <f t="shared" si="734"/>
        <v>0</v>
      </c>
      <c r="AU888" s="15">
        <f t="shared" si="741"/>
        <v>0</v>
      </c>
      <c r="AV888" s="22">
        <f>return!Q872</f>
        <v>-9.884144035109399E-4</v>
      </c>
      <c r="AW888" s="7">
        <f t="shared" si="735"/>
        <v>2.0504970145840571</v>
      </c>
      <c r="AX888" s="7"/>
      <c r="AY888">
        <f t="shared" si="723"/>
        <v>0</v>
      </c>
      <c r="AZ888">
        <f t="shared" si="736"/>
        <v>0</v>
      </c>
      <c r="BA888">
        <f t="shared" si="724"/>
        <v>0</v>
      </c>
      <c r="BB888">
        <f t="shared" si="742"/>
        <v>0</v>
      </c>
      <c r="BD888">
        <f t="shared" si="725"/>
        <v>72</v>
      </c>
      <c r="BE888">
        <f t="shared" si="726"/>
        <v>5</v>
      </c>
      <c r="BF888">
        <f t="shared" si="743"/>
        <v>5.1431076263521724E-3</v>
      </c>
      <c r="BG888">
        <f>VLOOKUP(MIN(120,BH888),mortality!$B$4:$H$106,saving_model!BE888+2,FALSE)</f>
        <v>6.0001074809487832E-2</v>
      </c>
      <c r="BH888">
        <f t="shared" si="737"/>
        <v>92</v>
      </c>
      <c r="BI888" s="8">
        <f t="shared" si="727"/>
        <v>1.6821425527395739E-3</v>
      </c>
      <c r="BJ888" s="6">
        <f>VLOOKUP(saving_model!BD888,lapse!$B$4:$C$134,2,FALSE)</f>
        <v>0.02</v>
      </c>
      <c r="BL888">
        <f>discount_curve!K873</f>
        <v>0.26769046108777844</v>
      </c>
    </row>
    <row r="889" spans="1:64" x14ac:dyDescent="0.55000000000000004">
      <c r="A889">
        <f t="shared" si="744"/>
        <v>867</v>
      </c>
      <c r="B889" s="16">
        <f t="shared" ca="1" si="694"/>
        <v>0</v>
      </c>
      <c r="C889" s="16">
        <f t="shared" si="695"/>
        <v>0</v>
      </c>
      <c r="D889">
        <f t="shared" si="696"/>
        <v>0</v>
      </c>
      <c r="E889">
        <f t="shared" ca="1" si="697"/>
        <v>0</v>
      </c>
      <c r="F889" s="19">
        <f t="shared" si="698"/>
        <v>0</v>
      </c>
      <c r="G889">
        <f t="shared" si="728"/>
        <v>0</v>
      </c>
      <c r="H889">
        <f t="shared" si="729"/>
        <v>0</v>
      </c>
      <c r="I889" s="16">
        <f t="shared" si="699"/>
        <v>0</v>
      </c>
      <c r="J889" s="19">
        <f t="shared" si="700"/>
        <v>0</v>
      </c>
      <c r="K889" s="19"/>
      <c r="L889" s="16">
        <f t="shared" si="730"/>
        <v>0</v>
      </c>
      <c r="M889" s="16">
        <f t="shared" ca="1" si="701"/>
        <v>0</v>
      </c>
      <c r="N889" s="16">
        <f t="shared" si="702"/>
        <v>0</v>
      </c>
      <c r="O889" s="16">
        <f t="shared" si="703"/>
        <v>0</v>
      </c>
      <c r="P889" s="16">
        <f t="shared" si="704"/>
        <v>0</v>
      </c>
      <c r="Q889" s="16">
        <f t="shared" ca="1" si="705"/>
        <v>0</v>
      </c>
      <c r="R889">
        <f t="shared" si="706"/>
        <v>0</v>
      </c>
      <c r="S889" s="16">
        <f t="shared" si="707"/>
        <v>0</v>
      </c>
      <c r="T889" s="21">
        <f t="shared" si="708"/>
        <v>0</v>
      </c>
      <c r="U889" s="16">
        <f t="shared" ca="1" si="709"/>
        <v>0</v>
      </c>
      <c r="V889" s="21">
        <f t="shared" ca="1" si="710"/>
        <v>0</v>
      </c>
      <c r="W889" s="16"/>
      <c r="X889" s="16">
        <f t="shared" si="711"/>
        <v>0</v>
      </c>
      <c r="Y889" s="16">
        <f t="shared" si="712"/>
        <v>0</v>
      </c>
      <c r="Z889" s="19">
        <f t="shared" si="713"/>
        <v>0</v>
      </c>
      <c r="AA889" s="15">
        <f t="shared" si="714"/>
        <v>0</v>
      </c>
      <c r="AB889" s="15">
        <f t="shared" si="715"/>
        <v>0</v>
      </c>
      <c r="AC889" s="15">
        <f t="shared" si="716"/>
        <v>0</v>
      </c>
      <c r="AD889" s="15">
        <f t="shared" si="717"/>
        <v>0</v>
      </c>
      <c r="AE889" s="15">
        <f t="shared" si="718"/>
        <v>0</v>
      </c>
      <c r="AF889" s="19">
        <f t="shared" si="719"/>
        <v>0</v>
      </c>
      <c r="AG889" s="20">
        <f t="shared" si="720"/>
        <v>0</v>
      </c>
      <c r="AH889" s="20"/>
      <c r="AI889" s="16">
        <f t="shared" si="731"/>
        <v>0</v>
      </c>
      <c r="AJ889" s="16">
        <f t="shared" si="746"/>
        <v>0</v>
      </c>
      <c r="AK889" s="16">
        <f t="shared" si="738"/>
        <v>0</v>
      </c>
      <c r="AL889" s="16">
        <f t="shared" ca="1" si="721"/>
        <v>0</v>
      </c>
      <c r="AM889" s="17">
        <f ca="1">IF($F$13,OFFSET(product_specs!$I$5,MIN(10,saving_model!BD889),saving_model!$F$15),0)</f>
        <v>0</v>
      </c>
      <c r="AN889" s="16">
        <f t="shared" si="722"/>
        <v>0</v>
      </c>
      <c r="AO889" s="16">
        <f t="shared" si="745"/>
        <v>0</v>
      </c>
      <c r="AP889" s="16">
        <f t="shared" si="732"/>
        <v>0</v>
      </c>
      <c r="AQ889" s="16">
        <f t="shared" si="739"/>
        <v>0</v>
      </c>
      <c r="AR889" s="16">
        <f t="shared" si="740"/>
        <v>0</v>
      </c>
      <c r="AS889" s="15">
        <f t="shared" si="733"/>
        <v>0</v>
      </c>
      <c r="AT889" s="24">
        <f t="shared" si="734"/>
        <v>0</v>
      </c>
      <c r="AU889" s="15">
        <f t="shared" si="741"/>
        <v>0</v>
      </c>
      <c r="AV889" s="22">
        <f>return!Q873</f>
        <v>2.5606043615045149E-3</v>
      </c>
      <c r="AW889" s="7">
        <f t="shared" si="735"/>
        <v>2.0521979800110075</v>
      </c>
      <c r="AX889" s="7"/>
      <c r="AY889">
        <f t="shared" si="723"/>
        <v>0</v>
      </c>
      <c r="AZ889">
        <f t="shared" si="736"/>
        <v>0</v>
      </c>
      <c r="BA889">
        <f t="shared" si="724"/>
        <v>0</v>
      </c>
      <c r="BB889">
        <f t="shared" si="742"/>
        <v>0</v>
      </c>
      <c r="BD889">
        <f t="shared" si="725"/>
        <v>72</v>
      </c>
      <c r="BE889">
        <f t="shared" si="726"/>
        <v>5</v>
      </c>
      <c r="BF889">
        <f t="shared" si="743"/>
        <v>5.1431076263521724E-3</v>
      </c>
      <c r="BG889">
        <f>VLOOKUP(MIN(120,BH889),mortality!$B$4:$H$106,saving_model!BE889+2,FALSE)</f>
        <v>6.0001074809487832E-2</v>
      </c>
      <c r="BH889">
        <f t="shared" si="737"/>
        <v>92</v>
      </c>
      <c r="BI889" s="8">
        <f t="shared" si="727"/>
        <v>1.6821425527395739E-3</v>
      </c>
      <c r="BJ889" s="6">
        <f>VLOOKUP(saving_model!BD889,lapse!$B$4:$C$134,2,FALSE)</f>
        <v>0.02</v>
      </c>
      <c r="BL889">
        <f>discount_curve!K874</f>
        <v>0.26728338561693399</v>
      </c>
    </row>
    <row r="890" spans="1:64" x14ac:dyDescent="0.55000000000000004">
      <c r="A890">
        <f t="shared" si="744"/>
        <v>868</v>
      </c>
      <c r="B890" s="16">
        <f t="shared" ca="1" si="694"/>
        <v>0</v>
      </c>
      <c r="C890" s="16">
        <f t="shared" si="695"/>
        <v>0</v>
      </c>
      <c r="D890">
        <f t="shared" si="696"/>
        <v>0</v>
      </c>
      <c r="E890">
        <f t="shared" ca="1" si="697"/>
        <v>0</v>
      </c>
      <c r="F890" s="19">
        <f t="shared" si="698"/>
        <v>0</v>
      </c>
      <c r="G890">
        <f t="shared" si="728"/>
        <v>0</v>
      </c>
      <c r="H890">
        <f t="shared" si="729"/>
        <v>0</v>
      </c>
      <c r="I890" s="16">
        <f t="shared" si="699"/>
        <v>0</v>
      </c>
      <c r="J890" s="19">
        <f t="shared" si="700"/>
        <v>0</v>
      </c>
      <c r="K890" s="19"/>
      <c r="L890" s="16">
        <f t="shared" si="730"/>
        <v>0</v>
      </c>
      <c r="M890" s="16">
        <f t="shared" ca="1" si="701"/>
        <v>0</v>
      </c>
      <c r="N890" s="16">
        <f t="shared" si="702"/>
        <v>0</v>
      </c>
      <c r="O890" s="16">
        <f t="shared" si="703"/>
        <v>0</v>
      </c>
      <c r="P890" s="16">
        <f t="shared" si="704"/>
        <v>0</v>
      </c>
      <c r="Q890" s="16">
        <f t="shared" ca="1" si="705"/>
        <v>0</v>
      </c>
      <c r="R890">
        <f t="shared" si="706"/>
        <v>0</v>
      </c>
      <c r="S890" s="16">
        <f t="shared" si="707"/>
        <v>0</v>
      </c>
      <c r="T890" s="21">
        <f t="shared" si="708"/>
        <v>0</v>
      </c>
      <c r="U890" s="16">
        <f t="shared" ca="1" si="709"/>
        <v>0</v>
      </c>
      <c r="V890" s="21">
        <f t="shared" ca="1" si="710"/>
        <v>0</v>
      </c>
      <c r="W890" s="16"/>
      <c r="X890" s="16">
        <f t="shared" si="711"/>
        <v>0</v>
      </c>
      <c r="Y890" s="16">
        <f t="shared" si="712"/>
        <v>0</v>
      </c>
      <c r="Z890" s="19">
        <f t="shared" si="713"/>
        <v>0</v>
      </c>
      <c r="AA890" s="15">
        <f t="shared" si="714"/>
        <v>0</v>
      </c>
      <c r="AB890" s="15">
        <f t="shared" si="715"/>
        <v>0</v>
      </c>
      <c r="AC890" s="15">
        <f t="shared" si="716"/>
        <v>0</v>
      </c>
      <c r="AD890" s="15">
        <f t="shared" si="717"/>
        <v>0</v>
      </c>
      <c r="AE890" s="15">
        <f t="shared" si="718"/>
        <v>0</v>
      </c>
      <c r="AF890" s="19">
        <f t="shared" si="719"/>
        <v>0</v>
      </c>
      <c r="AG890" s="20">
        <f t="shared" si="720"/>
        <v>0</v>
      </c>
      <c r="AH890" s="20"/>
      <c r="AI890" s="16">
        <f t="shared" si="731"/>
        <v>0</v>
      </c>
      <c r="AJ890" s="16">
        <f t="shared" si="746"/>
        <v>0</v>
      </c>
      <c r="AK890" s="16">
        <f t="shared" si="738"/>
        <v>0</v>
      </c>
      <c r="AL890" s="16">
        <f t="shared" ca="1" si="721"/>
        <v>0</v>
      </c>
      <c r="AM890" s="17">
        <f ca="1">IF($F$13,OFFSET(product_specs!$I$5,MIN(10,saving_model!BD890),saving_model!$F$15),0)</f>
        <v>0</v>
      </c>
      <c r="AN890" s="16">
        <f t="shared" si="722"/>
        <v>0</v>
      </c>
      <c r="AO890" s="16">
        <f t="shared" si="745"/>
        <v>0</v>
      </c>
      <c r="AP890" s="16">
        <f t="shared" si="732"/>
        <v>0</v>
      </c>
      <c r="AQ890" s="16">
        <f t="shared" si="739"/>
        <v>0</v>
      </c>
      <c r="AR890" s="16">
        <f t="shared" si="740"/>
        <v>0</v>
      </c>
      <c r="AS890" s="15">
        <f t="shared" si="733"/>
        <v>0</v>
      </c>
      <c r="AT890" s="24">
        <f t="shared" si="734"/>
        <v>0</v>
      </c>
      <c r="AU890" s="15">
        <f t="shared" si="741"/>
        <v>0</v>
      </c>
      <c r="AV890" s="22">
        <f>return!Q874</f>
        <v>1.7676981347066745E-2</v>
      </c>
      <c r="AW890" s="7">
        <f t="shared" si="735"/>
        <v>2.0539003564536107</v>
      </c>
      <c r="AX890" s="7"/>
      <c r="AY890">
        <f t="shared" si="723"/>
        <v>0</v>
      </c>
      <c r="AZ890">
        <f t="shared" si="736"/>
        <v>0</v>
      </c>
      <c r="BA890">
        <f t="shared" si="724"/>
        <v>0</v>
      </c>
      <c r="BB890">
        <f t="shared" si="742"/>
        <v>0</v>
      </c>
      <c r="BD890">
        <f t="shared" si="725"/>
        <v>72</v>
      </c>
      <c r="BE890">
        <f t="shared" si="726"/>
        <v>5</v>
      </c>
      <c r="BF890">
        <f t="shared" si="743"/>
        <v>5.1431076263521724E-3</v>
      </c>
      <c r="BG890">
        <f>VLOOKUP(MIN(120,BH890),mortality!$B$4:$H$106,saving_model!BE890+2,FALSE)</f>
        <v>6.0001074809487832E-2</v>
      </c>
      <c r="BH890">
        <f t="shared" si="737"/>
        <v>92</v>
      </c>
      <c r="BI890" s="8">
        <f t="shared" si="727"/>
        <v>1.6821425527395739E-3</v>
      </c>
      <c r="BJ890" s="6">
        <f>VLOOKUP(saving_model!BD890,lapse!$B$4:$C$134,2,FALSE)</f>
        <v>0.02</v>
      </c>
      <c r="BL890">
        <f>discount_curve!K875</f>
        <v>0.26687692918360872</v>
      </c>
    </row>
    <row r="891" spans="1:64" x14ac:dyDescent="0.55000000000000004">
      <c r="A891">
        <f t="shared" si="744"/>
        <v>869</v>
      </c>
      <c r="B891" s="16">
        <f t="shared" ca="1" si="694"/>
        <v>0</v>
      </c>
      <c r="C891" s="16">
        <f t="shared" si="695"/>
        <v>0</v>
      </c>
      <c r="D891">
        <f t="shared" si="696"/>
        <v>0</v>
      </c>
      <c r="E891">
        <f t="shared" ca="1" si="697"/>
        <v>0</v>
      </c>
      <c r="F891" s="19">
        <f t="shared" si="698"/>
        <v>0</v>
      </c>
      <c r="G891">
        <f t="shared" si="728"/>
        <v>0</v>
      </c>
      <c r="H891">
        <f t="shared" si="729"/>
        <v>0</v>
      </c>
      <c r="I891" s="16">
        <f t="shared" si="699"/>
        <v>0</v>
      </c>
      <c r="J891" s="19">
        <f t="shared" si="700"/>
        <v>0</v>
      </c>
      <c r="K891" s="19"/>
      <c r="L891" s="16">
        <f t="shared" si="730"/>
        <v>0</v>
      </c>
      <c r="M891" s="16">
        <f t="shared" ca="1" si="701"/>
        <v>0</v>
      </c>
      <c r="N891" s="16">
        <f t="shared" si="702"/>
        <v>0</v>
      </c>
      <c r="O891" s="16">
        <f t="shared" si="703"/>
        <v>0</v>
      </c>
      <c r="P891" s="16">
        <f t="shared" si="704"/>
        <v>0</v>
      </c>
      <c r="Q891" s="16">
        <f t="shared" ca="1" si="705"/>
        <v>0</v>
      </c>
      <c r="R891">
        <f t="shared" si="706"/>
        <v>0</v>
      </c>
      <c r="S891" s="16">
        <f t="shared" si="707"/>
        <v>0</v>
      </c>
      <c r="T891" s="21">
        <f t="shared" si="708"/>
        <v>0</v>
      </c>
      <c r="U891" s="16">
        <f t="shared" ca="1" si="709"/>
        <v>0</v>
      </c>
      <c r="V891" s="21">
        <f t="shared" ca="1" si="710"/>
        <v>0</v>
      </c>
      <c r="W891" s="16"/>
      <c r="X891" s="16">
        <f t="shared" si="711"/>
        <v>0</v>
      </c>
      <c r="Y891" s="16">
        <f t="shared" si="712"/>
        <v>0</v>
      </c>
      <c r="Z891" s="19">
        <f t="shared" si="713"/>
        <v>0</v>
      </c>
      <c r="AA891" s="15">
        <f t="shared" si="714"/>
        <v>0</v>
      </c>
      <c r="AB891" s="15">
        <f t="shared" si="715"/>
        <v>0</v>
      </c>
      <c r="AC891" s="15">
        <f t="shared" si="716"/>
        <v>0</v>
      </c>
      <c r="AD891" s="15">
        <f t="shared" si="717"/>
        <v>0</v>
      </c>
      <c r="AE891" s="15">
        <f t="shared" si="718"/>
        <v>0</v>
      </c>
      <c r="AF891" s="19">
        <f t="shared" si="719"/>
        <v>0</v>
      </c>
      <c r="AG891" s="20">
        <f t="shared" si="720"/>
        <v>0</v>
      </c>
      <c r="AH891" s="20"/>
      <c r="AI891" s="16">
        <f t="shared" si="731"/>
        <v>0</v>
      </c>
      <c r="AJ891" s="16">
        <f t="shared" si="746"/>
        <v>0</v>
      </c>
      <c r="AK891" s="16">
        <f t="shared" si="738"/>
        <v>0</v>
      </c>
      <c r="AL891" s="16">
        <f t="shared" ca="1" si="721"/>
        <v>0</v>
      </c>
      <c r="AM891" s="17">
        <f ca="1">IF($F$13,OFFSET(product_specs!$I$5,MIN(10,saving_model!BD891),saving_model!$F$15),0)</f>
        <v>0</v>
      </c>
      <c r="AN891" s="16">
        <f t="shared" si="722"/>
        <v>0</v>
      </c>
      <c r="AO891" s="16">
        <f t="shared" si="745"/>
        <v>0</v>
      </c>
      <c r="AP891" s="16">
        <f t="shared" si="732"/>
        <v>0</v>
      </c>
      <c r="AQ891" s="16">
        <f t="shared" si="739"/>
        <v>0</v>
      </c>
      <c r="AR891" s="16">
        <f t="shared" si="740"/>
        <v>0</v>
      </c>
      <c r="AS891" s="15">
        <f t="shared" si="733"/>
        <v>0</v>
      </c>
      <c r="AT891" s="24">
        <f t="shared" si="734"/>
        <v>0</v>
      </c>
      <c r="AU891" s="15">
        <f t="shared" si="741"/>
        <v>0</v>
      </c>
      <c r="AV891" s="22">
        <f>return!Q875</f>
        <v>4.6630119076722654E-3</v>
      </c>
      <c r="AW891" s="7">
        <f t="shared" si="735"/>
        <v>2.0556041450823583</v>
      </c>
      <c r="AX891" s="7"/>
      <c r="AY891">
        <f t="shared" si="723"/>
        <v>0</v>
      </c>
      <c r="AZ891">
        <f t="shared" si="736"/>
        <v>0</v>
      </c>
      <c r="BA891">
        <f t="shared" si="724"/>
        <v>0</v>
      </c>
      <c r="BB891">
        <f t="shared" si="742"/>
        <v>0</v>
      </c>
      <c r="BD891">
        <f t="shared" si="725"/>
        <v>72</v>
      </c>
      <c r="BE891">
        <f t="shared" si="726"/>
        <v>5</v>
      </c>
      <c r="BF891">
        <f t="shared" si="743"/>
        <v>5.1431076263521724E-3</v>
      </c>
      <c r="BG891">
        <f>VLOOKUP(MIN(120,BH891),mortality!$B$4:$H$106,saving_model!BE891+2,FALSE)</f>
        <v>6.0001074809487832E-2</v>
      </c>
      <c r="BH891">
        <f t="shared" si="737"/>
        <v>92</v>
      </c>
      <c r="BI891" s="8">
        <f t="shared" si="727"/>
        <v>1.6821425527395739E-3</v>
      </c>
      <c r="BJ891" s="6">
        <f>VLOOKUP(saving_model!BD891,lapse!$B$4:$C$134,2,FALSE)</f>
        <v>0.02</v>
      </c>
      <c r="BL891">
        <f>discount_curve!K876</f>
        <v>0.26647109084643555</v>
      </c>
    </row>
    <row r="892" spans="1:64" x14ac:dyDescent="0.55000000000000004">
      <c r="A892">
        <f t="shared" si="744"/>
        <v>870</v>
      </c>
      <c r="B892" s="16">
        <f t="shared" ca="1" si="694"/>
        <v>0</v>
      </c>
      <c r="C892" s="16">
        <f t="shared" si="695"/>
        <v>0</v>
      </c>
      <c r="D892">
        <f t="shared" si="696"/>
        <v>0</v>
      </c>
      <c r="E892">
        <f t="shared" ca="1" si="697"/>
        <v>0</v>
      </c>
      <c r="F892" s="19">
        <f t="shared" si="698"/>
        <v>0</v>
      </c>
      <c r="G892">
        <f t="shared" si="728"/>
        <v>0</v>
      </c>
      <c r="H892">
        <f t="shared" si="729"/>
        <v>0</v>
      </c>
      <c r="I892" s="16">
        <f t="shared" si="699"/>
        <v>0</v>
      </c>
      <c r="J892" s="19">
        <f t="shared" si="700"/>
        <v>0</v>
      </c>
      <c r="K892" s="19"/>
      <c r="L892" s="16">
        <f t="shared" si="730"/>
        <v>0</v>
      </c>
      <c r="M892" s="16">
        <f t="shared" ca="1" si="701"/>
        <v>0</v>
      </c>
      <c r="N892" s="16">
        <f t="shared" si="702"/>
        <v>0</v>
      </c>
      <c r="O892" s="16">
        <f t="shared" si="703"/>
        <v>0</v>
      </c>
      <c r="P892" s="16">
        <f t="shared" si="704"/>
        <v>0</v>
      </c>
      <c r="Q892" s="16">
        <f t="shared" ca="1" si="705"/>
        <v>0</v>
      </c>
      <c r="R892">
        <f t="shared" si="706"/>
        <v>0</v>
      </c>
      <c r="S892" s="16">
        <f t="shared" si="707"/>
        <v>0</v>
      </c>
      <c r="T892" s="21">
        <f t="shared" si="708"/>
        <v>0</v>
      </c>
      <c r="U892" s="16">
        <f t="shared" ca="1" si="709"/>
        <v>0</v>
      </c>
      <c r="V892" s="21">
        <f t="shared" ca="1" si="710"/>
        <v>0</v>
      </c>
      <c r="W892" s="16"/>
      <c r="X892" s="16">
        <f t="shared" si="711"/>
        <v>0</v>
      </c>
      <c r="Y892" s="16">
        <f t="shared" si="712"/>
        <v>0</v>
      </c>
      <c r="Z892" s="19">
        <f t="shared" si="713"/>
        <v>0</v>
      </c>
      <c r="AA892" s="15">
        <f t="shared" si="714"/>
        <v>0</v>
      </c>
      <c r="AB892" s="15">
        <f t="shared" si="715"/>
        <v>0</v>
      </c>
      <c r="AC892" s="15">
        <f t="shared" si="716"/>
        <v>0</v>
      </c>
      <c r="AD892" s="15">
        <f t="shared" si="717"/>
        <v>0</v>
      </c>
      <c r="AE892" s="15">
        <f t="shared" si="718"/>
        <v>0</v>
      </c>
      <c r="AF892" s="19">
        <f t="shared" si="719"/>
        <v>0</v>
      </c>
      <c r="AG892" s="20">
        <f t="shared" si="720"/>
        <v>0</v>
      </c>
      <c r="AH892" s="20"/>
      <c r="AI892" s="16">
        <f t="shared" si="731"/>
        <v>0</v>
      </c>
      <c r="AJ892" s="16">
        <f t="shared" si="746"/>
        <v>0</v>
      </c>
      <c r="AK892" s="16">
        <f t="shared" si="738"/>
        <v>0</v>
      </c>
      <c r="AL892" s="16">
        <f t="shared" ca="1" si="721"/>
        <v>0</v>
      </c>
      <c r="AM892" s="17">
        <f ca="1">IF($F$13,OFFSET(product_specs!$I$5,MIN(10,saving_model!BD892),saving_model!$F$15),0)</f>
        <v>0</v>
      </c>
      <c r="AN892" s="16">
        <f t="shared" si="722"/>
        <v>0</v>
      </c>
      <c r="AO892" s="16">
        <f t="shared" si="745"/>
        <v>0</v>
      </c>
      <c r="AP892" s="16">
        <f t="shared" si="732"/>
        <v>0</v>
      </c>
      <c r="AQ892" s="16">
        <f t="shared" si="739"/>
        <v>0</v>
      </c>
      <c r="AR892" s="16">
        <f t="shared" si="740"/>
        <v>0</v>
      </c>
      <c r="AS892" s="15">
        <f t="shared" si="733"/>
        <v>0</v>
      </c>
      <c r="AT892" s="24">
        <f t="shared" si="734"/>
        <v>0</v>
      </c>
      <c r="AU892" s="15">
        <f t="shared" si="741"/>
        <v>0</v>
      </c>
      <c r="AV892" s="22">
        <f>return!Q876</f>
        <v>8.3889972179622685E-3</v>
      </c>
      <c r="AW892" s="7">
        <f t="shared" si="735"/>
        <v>2.057309347068712</v>
      </c>
      <c r="AX892" s="7"/>
      <c r="AY892">
        <f t="shared" si="723"/>
        <v>0</v>
      </c>
      <c r="AZ892">
        <f t="shared" si="736"/>
        <v>0</v>
      </c>
      <c r="BA892">
        <f t="shared" si="724"/>
        <v>0</v>
      </c>
      <c r="BB892">
        <f t="shared" si="742"/>
        <v>0</v>
      </c>
      <c r="BD892">
        <f t="shared" si="725"/>
        <v>72</v>
      </c>
      <c r="BE892">
        <f t="shared" si="726"/>
        <v>5</v>
      </c>
      <c r="BF892">
        <f t="shared" si="743"/>
        <v>5.1431076263521724E-3</v>
      </c>
      <c r="BG892">
        <f>VLOOKUP(MIN(120,BH892),mortality!$B$4:$H$106,saving_model!BE892+2,FALSE)</f>
        <v>6.0001074809487832E-2</v>
      </c>
      <c r="BH892">
        <f t="shared" si="737"/>
        <v>92</v>
      </c>
      <c r="BI892" s="8">
        <f t="shared" si="727"/>
        <v>1.6821425527395739E-3</v>
      </c>
      <c r="BJ892" s="6">
        <f>VLOOKUP(saving_model!BD892,lapse!$B$4:$C$134,2,FALSE)</f>
        <v>0.02</v>
      </c>
      <c r="BL892">
        <f>discount_curve!K877</f>
        <v>0.26606586966547913</v>
      </c>
    </row>
    <row r="893" spans="1:64" x14ac:dyDescent="0.55000000000000004">
      <c r="A893">
        <f t="shared" si="744"/>
        <v>871</v>
      </c>
      <c r="B893" s="16">
        <f t="shared" ca="1" si="694"/>
        <v>0</v>
      </c>
      <c r="C893" s="16">
        <f t="shared" si="695"/>
        <v>0</v>
      </c>
      <c r="D893">
        <f t="shared" si="696"/>
        <v>0</v>
      </c>
      <c r="E893">
        <f t="shared" ca="1" si="697"/>
        <v>0</v>
      </c>
      <c r="F893" s="19">
        <f t="shared" si="698"/>
        <v>0</v>
      </c>
      <c r="G893">
        <f t="shared" si="728"/>
        <v>0</v>
      </c>
      <c r="H893">
        <f t="shared" si="729"/>
        <v>0</v>
      </c>
      <c r="I893" s="16">
        <f t="shared" si="699"/>
        <v>0</v>
      </c>
      <c r="J893" s="19">
        <f t="shared" si="700"/>
        <v>0</v>
      </c>
      <c r="K893" s="19"/>
      <c r="L893" s="16">
        <f t="shared" si="730"/>
        <v>0</v>
      </c>
      <c r="M893" s="16">
        <f t="shared" ca="1" si="701"/>
        <v>0</v>
      </c>
      <c r="N893" s="16">
        <f t="shared" si="702"/>
        <v>0</v>
      </c>
      <c r="O893" s="16">
        <f t="shared" si="703"/>
        <v>0</v>
      </c>
      <c r="P893" s="16">
        <f t="shared" si="704"/>
        <v>0</v>
      </c>
      <c r="Q893" s="16">
        <f t="shared" ca="1" si="705"/>
        <v>0</v>
      </c>
      <c r="R893">
        <f t="shared" si="706"/>
        <v>0</v>
      </c>
      <c r="S893" s="16">
        <f t="shared" si="707"/>
        <v>0</v>
      </c>
      <c r="T893" s="21">
        <f t="shared" si="708"/>
        <v>0</v>
      </c>
      <c r="U893" s="16">
        <f t="shared" ca="1" si="709"/>
        <v>0</v>
      </c>
      <c r="V893" s="21">
        <f t="shared" ca="1" si="710"/>
        <v>0</v>
      </c>
      <c r="W893" s="16"/>
      <c r="X893" s="16">
        <f t="shared" si="711"/>
        <v>0</v>
      </c>
      <c r="Y893" s="16">
        <f t="shared" si="712"/>
        <v>0</v>
      </c>
      <c r="Z893" s="19">
        <f t="shared" si="713"/>
        <v>0</v>
      </c>
      <c r="AA893" s="15">
        <f t="shared" si="714"/>
        <v>0</v>
      </c>
      <c r="AB893" s="15">
        <f t="shared" si="715"/>
        <v>0</v>
      </c>
      <c r="AC893" s="15">
        <f t="shared" si="716"/>
        <v>0</v>
      </c>
      <c r="AD893" s="15">
        <f t="shared" si="717"/>
        <v>0</v>
      </c>
      <c r="AE893" s="15">
        <f t="shared" si="718"/>
        <v>0</v>
      </c>
      <c r="AF893" s="19">
        <f t="shared" si="719"/>
        <v>0</v>
      </c>
      <c r="AG893" s="20">
        <f t="shared" si="720"/>
        <v>0</v>
      </c>
      <c r="AH893" s="20"/>
      <c r="AI893" s="16">
        <f t="shared" si="731"/>
        <v>0</v>
      </c>
      <c r="AJ893" s="16">
        <f t="shared" si="746"/>
        <v>0</v>
      </c>
      <c r="AK893" s="16">
        <f t="shared" si="738"/>
        <v>0</v>
      </c>
      <c r="AL893" s="16">
        <f t="shared" ca="1" si="721"/>
        <v>0</v>
      </c>
      <c r="AM893" s="17">
        <f ca="1">IF($F$13,OFFSET(product_specs!$I$5,MIN(10,saving_model!BD893),saving_model!$F$15),0)</f>
        <v>0</v>
      </c>
      <c r="AN893" s="16">
        <f t="shared" si="722"/>
        <v>0</v>
      </c>
      <c r="AO893" s="16">
        <f t="shared" si="745"/>
        <v>0</v>
      </c>
      <c r="AP893" s="16">
        <f t="shared" si="732"/>
        <v>0</v>
      </c>
      <c r="AQ893" s="16">
        <f t="shared" si="739"/>
        <v>0</v>
      </c>
      <c r="AR893" s="16">
        <f t="shared" si="740"/>
        <v>0</v>
      </c>
      <c r="AS893" s="15">
        <f t="shared" si="733"/>
        <v>0</v>
      </c>
      <c r="AT893" s="24">
        <f t="shared" si="734"/>
        <v>0</v>
      </c>
      <c r="AU893" s="15">
        <f t="shared" si="741"/>
        <v>0</v>
      </c>
      <c r="AV893" s="22">
        <f>return!Q877</f>
        <v>2.9441317469056649E-3</v>
      </c>
      <c r="AW893" s="7">
        <f t="shared" si="735"/>
        <v>2.059015963585106</v>
      </c>
      <c r="AX893" s="7"/>
      <c r="AY893">
        <f t="shared" si="723"/>
        <v>0</v>
      </c>
      <c r="AZ893">
        <f t="shared" si="736"/>
        <v>0</v>
      </c>
      <c r="BA893">
        <f t="shared" si="724"/>
        <v>0</v>
      </c>
      <c r="BB893">
        <f t="shared" si="742"/>
        <v>0</v>
      </c>
      <c r="BD893">
        <f t="shared" si="725"/>
        <v>72</v>
      </c>
      <c r="BE893">
        <f t="shared" si="726"/>
        <v>5</v>
      </c>
      <c r="BF893">
        <f t="shared" si="743"/>
        <v>5.1431076263521724E-3</v>
      </c>
      <c r="BG893">
        <f>VLOOKUP(MIN(120,BH893),mortality!$B$4:$H$106,saving_model!BE893+2,FALSE)</f>
        <v>6.0001074809487832E-2</v>
      </c>
      <c r="BH893">
        <f t="shared" si="737"/>
        <v>92</v>
      </c>
      <c r="BI893" s="8">
        <f t="shared" si="727"/>
        <v>1.6821425527395739E-3</v>
      </c>
      <c r="BJ893" s="6">
        <f>VLOOKUP(saving_model!BD893,lapse!$B$4:$C$134,2,FALSE)</f>
        <v>0.02</v>
      </c>
      <c r="BL893">
        <f>discount_curve!K878</f>
        <v>0.26566126470223311</v>
      </c>
    </row>
    <row r="894" spans="1:64" x14ac:dyDescent="0.55000000000000004">
      <c r="A894">
        <f t="shared" si="744"/>
        <v>872</v>
      </c>
      <c r="B894" s="16">
        <f t="shared" ca="1" si="694"/>
        <v>0</v>
      </c>
      <c r="C894" s="16">
        <f t="shared" si="695"/>
        <v>0</v>
      </c>
      <c r="D894">
        <f t="shared" si="696"/>
        <v>0</v>
      </c>
      <c r="E894">
        <f t="shared" ca="1" si="697"/>
        <v>0</v>
      </c>
      <c r="F894" s="19">
        <f t="shared" si="698"/>
        <v>0</v>
      </c>
      <c r="G894">
        <f t="shared" si="728"/>
        <v>0</v>
      </c>
      <c r="H894">
        <f t="shared" si="729"/>
        <v>0</v>
      </c>
      <c r="I894" s="16">
        <f t="shared" si="699"/>
        <v>0</v>
      </c>
      <c r="J894" s="19">
        <f t="shared" si="700"/>
        <v>0</v>
      </c>
      <c r="K894" s="19"/>
      <c r="L894" s="16">
        <f t="shared" si="730"/>
        <v>0</v>
      </c>
      <c r="M894" s="16">
        <f t="shared" ca="1" si="701"/>
        <v>0</v>
      </c>
      <c r="N894" s="16">
        <f t="shared" si="702"/>
        <v>0</v>
      </c>
      <c r="O894" s="16">
        <f t="shared" si="703"/>
        <v>0</v>
      </c>
      <c r="P894" s="16">
        <f t="shared" si="704"/>
        <v>0</v>
      </c>
      <c r="Q894" s="16">
        <f t="shared" ca="1" si="705"/>
        <v>0</v>
      </c>
      <c r="R894">
        <f t="shared" si="706"/>
        <v>0</v>
      </c>
      <c r="S894" s="16">
        <f t="shared" si="707"/>
        <v>0</v>
      </c>
      <c r="T894" s="21">
        <f t="shared" si="708"/>
        <v>0</v>
      </c>
      <c r="U894" s="16">
        <f t="shared" ca="1" si="709"/>
        <v>0</v>
      </c>
      <c r="V894" s="21">
        <f t="shared" ca="1" si="710"/>
        <v>0</v>
      </c>
      <c r="W894" s="16"/>
      <c r="X894" s="16">
        <f t="shared" si="711"/>
        <v>0</v>
      </c>
      <c r="Y894" s="16">
        <f t="shared" si="712"/>
        <v>0</v>
      </c>
      <c r="Z894" s="19">
        <f t="shared" si="713"/>
        <v>0</v>
      </c>
      <c r="AA894" s="15">
        <f t="shared" si="714"/>
        <v>0</v>
      </c>
      <c r="AB894" s="15">
        <f t="shared" si="715"/>
        <v>0</v>
      </c>
      <c r="AC894" s="15">
        <f t="shared" si="716"/>
        <v>0</v>
      </c>
      <c r="AD894" s="15">
        <f t="shared" si="717"/>
        <v>0</v>
      </c>
      <c r="AE894" s="15">
        <f t="shared" si="718"/>
        <v>0</v>
      </c>
      <c r="AF894" s="19">
        <f t="shared" si="719"/>
        <v>0</v>
      </c>
      <c r="AG894" s="20">
        <f t="shared" si="720"/>
        <v>0</v>
      </c>
      <c r="AH894" s="20"/>
      <c r="AI894" s="16">
        <f t="shared" si="731"/>
        <v>0</v>
      </c>
      <c r="AJ894" s="16">
        <f t="shared" si="746"/>
        <v>0</v>
      </c>
      <c r="AK894" s="16">
        <f t="shared" si="738"/>
        <v>0</v>
      </c>
      <c r="AL894" s="16">
        <f t="shared" ca="1" si="721"/>
        <v>0</v>
      </c>
      <c r="AM894" s="17">
        <f ca="1">IF($F$13,OFFSET(product_specs!$I$5,MIN(10,saving_model!BD894),saving_model!$F$15),0)</f>
        <v>0</v>
      </c>
      <c r="AN894" s="16">
        <f t="shared" si="722"/>
        <v>0</v>
      </c>
      <c r="AO894" s="16">
        <f t="shared" si="745"/>
        <v>0</v>
      </c>
      <c r="AP894" s="16">
        <f t="shared" si="732"/>
        <v>0</v>
      </c>
      <c r="AQ894" s="16">
        <f t="shared" si="739"/>
        <v>0</v>
      </c>
      <c r="AR894" s="16">
        <f t="shared" si="740"/>
        <v>0</v>
      </c>
      <c r="AS894" s="15">
        <f t="shared" si="733"/>
        <v>0</v>
      </c>
      <c r="AT894" s="24">
        <f t="shared" si="734"/>
        <v>0</v>
      </c>
      <c r="AU894" s="15">
        <f t="shared" si="741"/>
        <v>0</v>
      </c>
      <c r="AV894" s="22">
        <f>return!Q878</f>
        <v>-2.5981817519712402E-3</v>
      </c>
      <c r="AW894" s="7">
        <f t="shared" si="735"/>
        <v>2.0607239958049468</v>
      </c>
      <c r="AX894" s="7"/>
      <c r="AY894">
        <f t="shared" si="723"/>
        <v>0</v>
      </c>
      <c r="AZ894">
        <f t="shared" si="736"/>
        <v>0</v>
      </c>
      <c r="BA894">
        <f t="shared" si="724"/>
        <v>0</v>
      </c>
      <c r="BB894">
        <f t="shared" si="742"/>
        <v>0</v>
      </c>
      <c r="BD894">
        <f t="shared" si="725"/>
        <v>72</v>
      </c>
      <c r="BE894">
        <f t="shared" si="726"/>
        <v>5</v>
      </c>
      <c r="BF894">
        <f t="shared" si="743"/>
        <v>5.1431076263521724E-3</v>
      </c>
      <c r="BG894">
        <f>VLOOKUP(MIN(120,BH894),mortality!$B$4:$H$106,saving_model!BE894+2,FALSE)</f>
        <v>6.0001074809487832E-2</v>
      </c>
      <c r="BH894">
        <f t="shared" si="737"/>
        <v>92</v>
      </c>
      <c r="BI894" s="8">
        <f t="shared" si="727"/>
        <v>1.6821425527395739E-3</v>
      </c>
      <c r="BJ894" s="6">
        <f>VLOOKUP(saving_model!BD894,lapse!$B$4:$C$134,2,FALSE)</f>
        <v>0.02</v>
      </c>
      <c r="BL894">
        <f>discount_curve!K879</f>
        <v>0.26525727501961843</v>
      </c>
    </row>
    <row r="895" spans="1:64" x14ac:dyDescent="0.55000000000000004">
      <c r="A895">
        <f t="shared" si="744"/>
        <v>873</v>
      </c>
      <c r="B895" s="16">
        <f t="shared" ca="1" si="694"/>
        <v>0</v>
      </c>
      <c r="C895" s="16">
        <f t="shared" si="695"/>
        <v>0</v>
      </c>
      <c r="D895">
        <f t="shared" si="696"/>
        <v>0</v>
      </c>
      <c r="E895">
        <f t="shared" ca="1" si="697"/>
        <v>0</v>
      </c>
      <c r="F895" s="19">
        <f t="shared" si="698"/>
        <v>0</v>
      </c>
      <c r="G895">
        <f t="shared" si="728"/>
        <v>0</v>
      </c>
      <c r="H895">
        <f t="shared" si="729"/>
        <v>0</v>
      </c>
      <c r="I895" s="16">
        <f t="shared" si="699"/>
        <v>0</v>
      </c>
      <c r="J895" s="19">
        <f t="shared" si="700"/>
        <v>0</v>
      </c>
      <c r="K895" s="19"/>
      <c r="L895" s="16">
        <f t="shared" si="730"/>
        <v>0</v>
      </c>
      <c r="M895" s="16">
        <f t="shared" ca="1" si="701"/>
        <v>0</v>
      </c>
      <c r="N895" s="16">
        <f t="shared" si="702"/>
        <v>0</v>
      </c>
      <c r="O895" s="16">
        <f t="shared" si="703"/>
        <v>0</v>
      </c>
      <c r="P895" s="16">
        <f t="shared" si="704"/>
        <v>0</v>
      </c>
      <c r="Q895" s="16">
        <f t="shared" ca="1" si="705"/>
        <v>0</v>
      </c>
      <c r="R895">
        <f t="shared" si="706"/>
        <v>0</v>
      </c>
      <c r="S895" s="16">
        <f t="shared" si="707"/>
        <v>0</v>
      </c>
      <c r="T895" s="21">
        <f t="shared" si="708"/>
        <v>0</v>
      </c>
      <c r="U895" s="16">
        <f t="shared" ca="1" si="709"/>
        <v>0</v>
      </c>
      <c r="V895" s="21">
        <f t="shared" ca="1" si="710"/>
        <v>0</v>
      </c>
      <c r="W895" s="16"/>
      <c r="X895" s="16">
        <f t="shared" si="711"/>
        <v>0</v>
      </c>
      <c r="Y895" s="16">
        <f t="shared" si="712"/>
        <v>0</v>
      </c>
      <c r="Z895" s="19">
        <f t="shared" si="713"/>
        <v>0</v>
      </c>
      <c r="AA895" s="15">
        <f t="shared" si="714"/>
        <v>0</v>
      </c>
      <c r="AB895" s="15">
        <f t="shared" si="715"/>
        <v>0</v>
      </c>
      <c r="AC895" s="15">
        <f t="shared" si="716"/>
        <v>0</v>
      </c>
      <c r="AD895" s="15">
        <f t="shared" si="717"/>
        <v>0</v>
      </c>
      <c r="AE895" s="15">
        <f t="shared" si="718"/>
        <v>0</v>
      </c>
      <c r="AF895" s="19">
        <f t="shared" si="719"/>
        <v>0</v>
      </c>
      <c r="AG895" s="20">
        <f t="shared" si="720"/>
        <v>0</v>
      </c>
      <c r="AH895" s="20"/>
      <c r="AI895" s="16">
        <f t="shared" si="731"/>
        <v>0</v>
      </c>
      <c r="AJ895" s="16">
        <f t="shared" si="746"/>
        <v>0</v>
      </c>
      <c r="AK895" s="16">
        <f t="shared" si="738"/>
        <v>0</v>
      </c>
      <c r="AL895" s="16">
        <f t="shared" ca="1" si="721"/>
        <v>0</v>
      </c>
      <c r="AM895" s="17">
        <f ca="1">IF($F$13,OFFSET(product_specs!$I$5,MIN(10,saving_model!BD895),saving_model!$F$15),0)</f>
        <v>0</v>
      </c>
      <c r="AN895" s="16">
        <f t="shared" si="722"/>
        <v>0</v>
      </c>
      <c r="AO895" s="16">
        <f t="shared" si="745"/>
        <v>0</v>
      </c>
      <c r="AP895" s="16">
        <f t="shared" si="732"/>
        <v>0</v>
      </c>
      <c r="AQ895" s="16">
        <f t="shared" si="739"/>
        <v>0</v>
      </c>
      <c r="AR895" s="16">
        <f t="shared" si="740"/>
        <v>0</v>
      </c>
      <c r="AS895" s="15">
        <f t="shared" si="733"/>
        <v>0</v>
      </c>
      <c r="AT895" s="24">
        <f t="shared" si="734"/>
        <v>0</v>
      </c>
      <c r="AU895" s="15">
        <f t="shared" si="741"/>
        <v>0</v>
      </c>
      <c r="AV895" s="22">
        <f>return!Q879</f>
        <v>6.2751697185152722E-3</v>
      </c>
      <c r="AW895" s="7">
        <f t="shared" si="735"/>
        <v>2.0624334449026147</v>
      </c>
      <c r="AX895" s="7"/>
      <c r="AY895">
        <f t="shared" si="723"/>
        <v>0</v>
      </c>
      <c r="AZ895">
        <f t="shared" si="736"/>
        <v>0</v>
      </c>
      <c r="BA895">
        <f t="shared" si="724"/>
        <v>0</v>
      </c>
      <c r="BB895">
        <f t="shared" si="742"/>
        <v>0</v>
      </c>
      <c r="BD895">
        <f t="shared" si="725"/>
        <v>72</v>
      </c>
      <c r="BE895">
        <f t="shared" si="726"/>
        <v>5</v>
      </c>
      <c r="BF895">
        <f t="shared" si="743"/>
        <v>5.1431076263521724E-3</v>
      </c>
      <c r="BG895">
        <f>VLOOKUP(MIN(120,BH895),mortality!$B$4:$H$106,saving_model!BE895+2,FALSE)</f>
        <v>6.0001074809487832E-2</v>
      </c>
      <c r="BH895">
        <f t="shared" si="737"/>
        <v>92</v>
      </c>
      <c r="BI895" s="8">
        <f t="shared" si="727"/>
        <v>1.6821425527395739E-3</v>
      </c>
      <c r="BJ895" s="6">
        <f>VLOOKUP(saving_model!BD895,lapse!$B$4:$C$134,2,FALSE)</f>
        <v>0.02</v>
      </c>
      <c r="BL895">
        <f>discount_curve!K880</f>
        <v>0.2648538996819812</v>
      </c>
    </row>
    <row r="896" spans="1:64" x14ac:dyDescent="0.55000000000000004">
      <c r="A896">
        <f t="shared" si="744"/>
        <v>874</v>
      </c>
      <c r="B896" s="16">
        <f t="shared" ca="1" si="694"/>
        <v>0</v>
      </c>
      <c r="C896" s="16">
        <f t="shared" si="695"/>
        <v>0</v>
      </c>
      <c r="D896">
        <f t="shared" si="696"/>
        <v>0</v>
      </c>
      <c r="E896">
        <f t="shared" ca="1" si="697"/>
        <v>0</v>
      </c>
      <c r="F896" s="19">
        <f t="shared" si="698"/>
        <v>0</v>
      </c>
      <c r="G896">
        <f t="shared" si="728"/>
        <v>0</v>
      </c>
      <c r="H896">
        <f t="shared" si="729"/>
        <v>0</v>
      </c>
      <c r="I896" s="16">
        <f t="shared" si="699"/>
        <v>0</v>
      </c>
      <c r="J896" s="19">
        <f t="shared" si="700"/>
        <v>0</v>
      </c>
      <c r="K896" s="19"/>
      <c r="L896" s="16">
        <f t="shared" si="730"/>
        <v>0</v>
      </c>
      <c r="M896" s="16">
        <f t="shared" ca="1" si="701"/>
        <v>0</v>
      </c>
      <c r="N896" s="16">
        <f t="shared" si="702"/>
        <v>0</v>
      </c>
      <c r="O896" s="16">
        <f t="shared" si="703"/>
        <v>0</v>
      </c>
      <c r="P896" s="16">
        <f t="shared" si="704"/>
        <v>0</v>
      </c>
      <c r="Q896" s="16">
        <f t="shared" ca="1" si="705"/>
        <v>0</v>
      </c>
      <c r="R896">
        <f t="shared" si="706"/>
        <v>0</v>
      </c>
      <c r="S896" s="16">
        <f t="shared" si="707"/>
        <v>0</v>
      </c>
      <c r="T896" s="21">
        <f t="shared" si="708"/>
        <v>0</v>
      </c>
      <c r="U896" s="16">
        <f t="shared" ca="1" si="709"/>
        <v>0</v>
      </c>
      <c r="V896" s="21">
        <f t="shared" ca="1" si="710"/>
        <v>0</v>
      </c>
      <c r="W896" s="16"/>
      <c r="X896" s="16">
        <f t="shared" si="711"/>
        <v>0</v>
      </c>
      <c r="Y896" s="16">
        <f t="shared" si="712"/>
        <v>0</v>
      </c>
      <c r="Z896" s="19">
        <f t="shared" si="713"/>
        <v>0</v>
      </c>
      <c r="AA896" s="15">
        <f t="shared" si="714"/>
        <v>0</v>
      </c>
      <c r="AB896" s="15">
        <f t="shared" si="715"/>
        <v>0</v>
      </c>
      <c r="AC896" s="15">
        <f t="shared" si="716"/>
        <v>0</v>
      </c>
      <c r="AD896" s="15">
        <f t="shared" si="717"/>
        <v>0</v>
      </c>
      <c r="AE896" s="15">
        <f t="shared" si="718"/>
        <v>0</v>
      </c>
      <c r="AF896" s="19">
        <f t="shared" si="719"/>
        <v>0</v>
      </c>
      <c r="AG896" s="20">
        <f t="shared" si="720"/>
        <v>0</v>
      </c>
      <c r="AH896" s="20"/>
      <c r="AI896" s="16">
        <f t="shared" si="731"/>
        <v>0</v>
      </c>
      <c r="AJ896" s="16">
        <f t="shared" si="746"/>
        <v>0</v>
      </c>
      <c r="AK896" s="16">
        <f t="shared" si="738"/>
        <v>0</v>
      </c>
      <c r="AL896" s="16">
        <f t="shared" ca="1" si="721"/>
        <v>0</v>
      </c>
      <c r="AM896" s="17">
        <f ca="1">IF($F$13,OFFSET(product_specs!$I$5,MIN(10,saving_model!BD896),saving_model!$F$15),0)</f>
        <v>0</v>
      </c>
      <c r="AN896" s="16">
        <f t="shared" si="722"/>
        <v>0</v>
      </c>
      <c r="AO896" s="16">
        <f t="shared" si="745"/>
        <v>0</v>
      </c>
      <c r="AP896" s="16">
        <f t="shared" si="732"/>
        <v>0</v>
      </c>
      <c r="AQ896" s="16">
        <f t="shared" si="739"/>
        <v>0</v>
      </c>
      <c r="AR896" s="16">
        <f t="shared" si="740"/>
        <v>0</v>
      </c>
      <c r="AS896" s="15">
        <f t="shared" si="733"/>
        <v>0</v>
      </c>
      <c r="AT896" s="24">
        <f t="shared" si="734"/>
        <v>0</v>
      </c>
      <c r="AU896" s="15">
        <f t="shared" si="741"/>
        <v>0</v>
      </c>
      <c r="AV896" s="22">
        <f>return!Q880</f>
        <v>7.4499350143515386E-3</v>
      </c>
      <c r="AW896" s="7">
        <f t="shared" si="735"/>
        <v>2.0641443120534637</v>
      </c>
      <c r="AX896" s="7"/>
      <c r="AY896">
        <f t="shared" si="723"/>
        <v>0</v>
      </c>
      <c r="AZ896">
        <f t="shared" si="736"/>
        <v>0</v>
      </c>
      <c r="BA896">
        <f t="shared" si="724"/>
        <v>0</v>
      </c>
      <c r="BB896">
        <f t="shared" si="742"/>
        <v>0</v>
      </c>
      <c r="BD896">
        <f t="shared" si="725"/>
        <v>72</v>
      </c>
      <c r="BE896">
        <f t="shared" si="726"/>
        <v>5</v>
      </c>
      <c r="BF896">
        <f t="shared" si="743"/>
        <v>5.1431076263521724E-3</v>
      </c>
      <c r="BG896">
        <f>VLOOKUP(MIN(120,BH896),mortality!$B$4:$H$106,saving_model!BE896+2,FALSE)</f>
        <v>6.0001074809487832E-2</v>
      </c>
      <c r="BH896">
        <f t="shared" si="737"/>
        <v>92</v>
      </c>
      <c r="BI896" s="8">
        <f t="shared" si="727"/>
        <v>1.6821425527395739E-3</v>
      </c>
      <c r="BJ896" s="6">
        <f>VLOOKUP(saving_model!BD896,lapse!$B$4:$C$134,2,FALSE)</f>
        <v>0.02</v>
      </c>
      <c r="BL896">
        <f>discount_curve!K881</f>
        <v>0.26445113775509016</v>
      </c>
    </row>
    <row r="897" spans="1:64" x14ac:dyDescent="0.55000000000000004">
      <c r="A897">
        <f t="shared" si="744"/>
        <v>875</v>
      </c>
      <c r="B897" s="16">
        <f t="shared" ca="1" si="694"/>
        <v>0</v>
      </c>
      <c r="C897" s="16">
        <f t="shared" si="695"/>
        <v>0</v>
      </c>
      <c r="D897">
        <f t="shared" si="696"/>
        <v>0</v>
      </c>
      <c r="E897">
        <f t="shared" ca="1" si="697"/>
        <v>0</v>
      </c>
      <c r="F897" s="19">
        <f t="shared" si="698"/>
        <v>0</v>
      </c>
      <c r="G897">
        <f t="shared" si="728"/>
        <v>0</v>
      </c>
      <c r="H897">
        <f t="shared" si="729"/>
        <v>0</v>
      </c>
      <c r="I897" s="16">
        <f t="shared" si="699"/>
        <v>0</v>
      </c>
      <c r="J897" s="19">
        <f t="shared" si="700"/>
        <v>0</v>
      </c>
      <c r="K897" s="19"/>
      <c r="L897" s="16">
        <f t="shared" si="730"/>
        <v>0</v>
      </c>
      <c r="M897" s="16">
        <f t="shared" ca="1" si="701"/>
        <v>0</v>
      </c>
      <c r="N897" s="16">
        <f t="shared" si="702"/>
        <v>0</v>
      </c>
      <c r="O897" s="16">
        <f t="shared" si="703"/>
        <v>0</v>
      </c>
      <c r="P897" s="16">
        <f t="shared" si="704"/>
        <v>0</v>
      </c>
      <c r="Q897" s="16">
        <f t="shared" ca="1" si="705"/>
        <v>0</v>
      </c>
      <c r="R897">
        <f t="shared" si="706"/>
        <v>0</v>
      </c>
      <c r="S897" s="16">
        <f t="shared" si="707"/>
        <v>0</v>
      </c>
      <c r="T897" s="21">
        <f t="shared" si="708"/>
        <v>0</v>
      </c>
      <c r="U897" s="16">
        <f t="shared" ca="1" si="709"/>
        <v>0</v>
      </c>
      <c r="V897" s="21">
        <f t="shared" ca="1" si="710"/>
        <v>0</v>
      </c>
      <c r="W897" s="16"/>
      <c r="X897" s="16">
        <f t="shared" si="711"/>
        <v>0</v>
      </c>
      <c r="Y897" s="16">
        <f t="shared" si="712"/>
        <v>0</v>
      </c>
      <c r="Z897" s="19">
        <f t="shared" si="713"/>
        <v>0</v>
      </c>
      <c r="AA897" s="15">
        <f t="shared" si="714"/>
        <v>0</v>
      </c>
      <c r="AB897" s="15">
        <f t="shared" si="715"/>
        <v>0</v>
      </c>
      <c r="AC897" s="15">
        <f t="shared" si="716"/>
        <v>0</v>
      </c>
      <c r="AD897" s="15">
        <f t="shared" si="717"/>
        <v>0</v>
      </c>
      <c r="AE897" s="15">
        <f t="shared" si="718"/>
        <v>0</v>
      </c>
      <c r="AF897" s="19">
        <f t="shared" si="719"/>
        <v>0</v>
      </c>
      <c r="AG897" s="20">
        <f t="shared" si="720"/>
        <v>0</v>
      </c>
      <c r="AH897" s="20"/>
      <c r="AI897" s="16">
        <f t="shared" si="731"/>
        <v>0</v>
      </c>
      <c r="AJ897" s="16">
        <f t="shared" si="746"/>
        <v>0</v>
      </c>
      <c r="AK897" s="16">
        <f t="shared" si="738"/>
        <v>0</v>
      </c>
      <c r="AL897" s="16">
        <f t="shared" ca="1" si="721"/>
        <v>0</v>
      </c>
      <c r="AM897" s="17">
        <f ca="1">IF($F$13,OFFSET(product_specs!$I$5,MIN(10,saving_model!BD897),saving_model!$F$15),0)</f>
        <v>0</v>
      </c>
      <c r="AN897" s="16">
        <f t="shared" si="722"/>
        <v>0</v>
      </c>
      <c r="AO897" s="16">
        <f t="shared" si="745"/>
        <v>0</v>
      </c>
      <c r="AP897" s="16">
        <f t="shared" si="732"/>
        <v>0</v>
      </c>
      <c r="AQ897" s="16">
        <f t="shared" si="739"/>
        <v>0</v>
      </c>
      <c r="AR897" s="16">
        <f t="shared" si="740"/>
        <v>0</v>
      </c>
      <c r="AS897" s="15">
        <f t="shared" si="733"/>
        <v>0</v>
      </c>
      <c r="AT897" s="24">
        <f t="shared" si="734"/>
        <v>0</v>
      </c>
      <c r="AU897" s="15">
        <f t="shared" si="741"/>
        <v>0</v>
      </c>
      <c r="AV897" s="22">
        <f>return!Q881</f>
        <v>-1.2869366546542915E-3</v>
      </c>
      <c r="AW897" s="7">
        <f t="shared" si="735"/>
        <v>2.0658565984338231</v>
      </c>
      <c r="AX897" s="7"/>
      <c r="AY897">
        <f t="shared" si="723"/>
        <v>0</v>
      </c>
      <c r="AZ897">
        <f t="shared" si="736"/>
        <v>0</v>
      </c>
      <c r="BA897">
        <f t="shared" si="724"/>
        <v>0</v>
      </c>
      <c r="BB897">
        <f t="shared" si="742"/>
        <v>0</v>
      </c>
      <c r="BD897">
        <f t="shared" si="725"/>
        <v>72</v>
      </c>
      <c r="BE897">
        <f t="shared" si="726"/>
        <v>5</v>
      </c>
      <c r="BF897">
        <f t="shared" si="743"/>
        <v>5.1431076263521724E-3</v>
      </c>
      <c r="BG897">
        <f>VLOOKUP(MIN(120,BH897),mortality!$B$4:$H$106,saving_model!BE897+2,FALSE)</f>
        <v>6.0001074809487832E-2</v>
      </c>
      <c r="BH897">
        <f t="shared" si="737"/>
        <v>92</v>
      </c>
      <c r="BI897" s="8">
        <f t="shared" si="727"/>
        <v>1.6821425527395739E-3</v>
      </c>
      <c r="BJ897" s="6">
        <f>VLOOKUP(saving_model!BD897,lapse!$B$4:$C$134,2,FALSE)</f>
        <v>0.02</v>
      </c>
      <c r="BL897">
        <f>discount_curve!K882</f>
        <v>0.26404898830613494</v>
      </c>
    </row>
    <row r="898" spans="1:64" x14ac:dyDescent="0.55000000000000004">
      <c r="A898">
        <f t="shared" si="744"/>
        <v>876</v>
      </c>
      <c r="B898" s="16">
        <f t="shared" ca="1" si="694"/>
        <v>0</v>
      </c>
      <c r="C898" s="16">
        <f t="shared" si="695"/>
        <v>0</v>
      </c>
      <c r="D898">
        <f t="shared" si="696"/>
        <v>0</v>
      </c>
      <c r="E898">
        <f t="shared" ca="1" si="697"/>
        <v>0</v>
      </c>
      <c r="F898" s="19">
        <f t="shared" si="698"/>
        <v>0</v>
      </c>
      <c r="G898">
        <f t="shared" si="728"/>
        <v>0</v>
      </c>
      <c r="H898">
        <f t="shared" si="729"/>
        <v>0</v>
      </c>
      <c r="I898" s="16">
        <f t="shared" si="699"/>
        <v>0</v>
      </c>
      <c r="J898" s="19">
        <f t="shared" si="700"/>
        <v>0</v>
      </c>
      <c r="K898" s="19"/>
      <c r="L898" s="16">
        <f t="shared" si="730"/>
        <v>0</v>
      </c>
      <c r="M898" s="16">
        <f t="shared" ca="1" si="701"/>
        <v>0</v>
      </c>
      <c r="N898" s="16">
        <f t="shared" si="702"/>
        <v>0</v>
      </c>
      <c r="O898" s="16">
        <f t="shared" si="703"/>
        <v>0</v>
      </c>
      <c r="P898" s="16">
        <f t="shared" si="704"/>
        <v>0</v>
      </c>
      <c r="Q898" s="16">
        <f t="shared" ca="1" si="705"/>
        <v>0</v>
      </c>
      <c r="R898">
        <f t="shared" si="706"/>
        <v>0</v>
      </c>
      <c r="S898" s="16">
        <f t="shared" si="707"/>
        <v>0</v>
      </c>
      <c r="T898" s="21">
        <f t="shared" si="708"/>
        <v>0</v>
      </c>
      <c r="U898" s="16">
        <f t="shared" ca="1" si="709"/>
        <v>0</v>
      </c>
      <c r="V898" s="21">
        <f t="shared" ca="1" si="710"/>
        <v>0</v>
      </c>
      <c r="W898" s="16"/>
      <c r="X898" s="16">
        <f t="shared" si="711"/>
        <v>0</v>
      </c>
      <c r="Y898" s="16">
        <f t="shared" si="712"/>
        <v>0</v>
      </c>
      <c r="Z898" s="19">
        <f t="shared" si="713"/>
        <v>0</v>
      </c>
      <c r="AA898" s="15">
        <f t="shared" si="714"/>
        <v>0</v>
      </c>
      <c r="AB898" s="15">
        <f t="shared" si="715"/>
        <v>0</v>
      </c>
      <c r="AC898" s="15">
        <f t="shared" si="716"/>
        <v>0</v>
      </c>
      <c r="AD898" s="15">
        <f t="shared" si="717"/>
        <v>0</v>
      </c>
      <c r="AE898" s="15">
        <f t="shared" si="718"/>
        <v>0</v>
      </c>
      <c r="AF898" s="19">
        <f t="shared" si="719"/>
        <v>0</v>
      </c>
      <c r="AG898" s="20">
        <f t="shared" si="720"/>
        <v>0</v>
      </c>
      <c r="AH898" s="20"/>
      <c r="AI898" s="16">
        <f t="shared" si="731"/>
        <v>0</v>
      </c>
      <c r="AJ898" s="16">
        <f t="shared" si="746"/>
        <v>0</v>
      </c>
      <c r="AK898" s="16">
        <f t="shared" si="738"/>
        <v>0</v>
      </c>
      <c r="AL898" s="16">
        <f t="shared" ca="1" si="721"/>
        <v>0</v>
      </c>
      <c r="AM898" s="17">
        <f ca="1">IF($F$13,OFFSET(product_specs!$I$5,MIN(10,saving_model!BD898),saving_model!$F$15),0)</f>
        <v>0</v>
      </c>
      <c r="AN898" s="16">
        <f t="shared" si="722"/>
        <v>0</v>
      </c>
      <c r="AO898" s="16">
        <f t="shared" si="745"/>
        <v>0</v>
      </c>
      <c r="AP898" s="16">
        <f t="shared" si="732"/>
        <v>0</v>
      </c>
      <c r="AQ898" s="16">
        <f t="shared" si="739"/>
        <v>0</v>
      </c>
      <c r="AR898" s="16">
        <f t="shared" si="740"/>
        <v>0</v>
      </c>
      <c r="AS898" s="15">
        <f t="shared" si="733"/>
        <v>0</v>
      </c>
      <c r="AT898" s="24">
        <f t="shared" si="734"/>
        <v>0</v>
      </c>
      <c r="AU898" s="15">
        <f t="shared" si="741"/>
        <v>0</v>
      </c>
      <c r="AV898" s="22">
        <f>return!Q882</f>
        <v>-4.8694717224152528E-3</v>
      </c>
      <c r="AW898" s="7">
        <f t="shared" si="735"/>
        <v>2.0675703052209973</v>
      </c>
      <c r="AX898" s="7"/>
      <c r="AY898">
        <f t="shared" si="723"/>
        <v>0</v>
      </c>
      <c r="AZ898">
        <f t="shared" si="736"/>
        <v>0</v>
      </c>
      <c r="BA898">
        <f t="shared" si="724"/>
        <v>0</v>
      </c>
      <c r="BB898">
        <f t="shared" si="742"/>
        <v>0</v>
      </c>
      <c r="BD898">
        <f t="shared" si="725"/>
        <v>73</v>
      </c>
      <c r="BE898">
        <f t="shared" si="726"/>
        <v>5</v>
      </c>
      <c r="BF898">
        <f t="shared" si="743"/>
        <v>5.8554038502380834E-3</v>
      </c>
      <c r="BG898">
        <f>VLOOKUP(MIN(120,BH898),mortality!$B$4:$H$106,saving_model!BE898+2,FALSE)</f>
        <v>6.8045576484090153E-2</v>
      </c>
      <c r="BH898">
        <f t="shared" si="737"/>
        <v>93</v>
      </c>
      <c r="BI898" s="8">
        <f t="shared" si="727"/>
        <v>1.6821425527395739E-3</v>
      </c>
      <c r="BJ898" s="6">
        <f>VLOOKUP(saving_model!BD898,lapse!$B$4:$C$134,2,FALSE)</f>
        <v>0.02</v>
      </c>
      <c r="BL898">
        <f>discount_curve!K883</f>
        <v>0.25785455872383606</v>
      </c>
    </row>
    <row r="899" spans="1:64" x14ac:dyDescent="0.55000000000000004">
      <c r="A899">
        <f t="shared" si="744"/>
        <v>877</v>
      </c>
      <c r="B899" s="16">
        <f t="shared" ca="1" si="694"/>
        <v>0</v>
      </c>
      <c r="C899" s="16">
        <f t="shared" si="695"/>
        <v>0</v>
      </c>
      <c r="D899">
        <f t="shared" si="696"/>
        <v>0</v>
      </c>
      <c r="E899">
        <f t="shared" ca="1" si="697"/>
        <v>0</v>
      </c>
      <c r="F899" s="19">
        <f t="shared" si="698"/>
        <v>0</v>
      </c>
      <c r="G899">
        <f t="shared" si="728"/>
        <v>0</v>
      </c>
      <c r="H899">
        <f t="shared" si="729"/>
        <v>0</v>
      </c>
      <c r="I899" s="16">
        <f t="shared" si="699"/>
        <v>0</v>
      </c>
      <c r="J899" s="19">
        <f t="shared" si="700"/>
        <v>0</v>
      </c>
      <c r="K899" s="19"/>
      <c r="L899" s="16">
        <f t="shared" si="730"/>
        <v>0</v>
      </c>
      <c r="M899" s="16">
        <f t="shared" ca="1" si="701"/>
        <v>0</v>
      </c>
      <c r="N899" s="16">
        <f t="shared" si="702"/>
        <v>0</v>
      </c>
      <c r="O899" s="16">
        <f t="shared" si="703"/>
        <v>0</v>
      </c>
      <c r="P899" s="16">
        <f t="shared" si="704"/>
        <v>0</v>
      </c>
      <c r="Q899" s="16">
        <f t="shared" ca="1" si="705"/>
        <v>0</v>
      </c>
      <c r="R899">
        <f t="shared" si="706"/>
        <v>0</v>
      </c>
      <c r="S899" s="16">
        <f t="shared" si="707"/>
        <v>0</v>
      </c>
      <c r="T899" s="21">
        <f t="shared" si="708"/>
        <v>0</v>
      </c>
      <c r="U899" s="16">
        <f t="shared" ca="1" si="709"/>
        <v>0</v>
      </c>
      <c r="V899" s="21">
        <f t="shared" ca="1" si="710"/>
        <v>0</v>
      </c>
      <c r="W899" s="16"/>
      <c r="X899" s="16">
        <f t="shared" si="711"/>
        <v>0</v>
      </c>
      <c r="Y899" s="16">
        <f t="shared" si="712"/>
        <v>0</v>
      </c>
      <c r="Z899" s="19">
        <f t="shared" si="713"/>
        <v>0</v>
      </c>
      <c r="AA899" s="15">
        <f t="shared" si="714"/>
        <v>0</v>
      </c>
      <c r="AB899" s="15">
        <f t="shared" si="715"/>
        <v>0</v>
      </c>
      <c r="AC899" s="15">
        <f t="shared" si="716"/>
        <v>0</v>
      </c>
      <c r="AD899" s="15">
        <f t="shared" si="717"/>
        <v>0</v>
      </c>
      <c r="AE899" s="15">
        <f t="shared" si="718"/>
        <v>0</v>
      </c>
      <c r="AF899" s="19">
        <f t="shared" si="719"/>
        <v>0</v>
      </c>
      <c r="AG899" s="20">
        <f t="shared" si="720"/>
        <v>0</v>
      </c>
      <c r="AH899" s="20"/>
      <c r="AI899" s="16">
        <f t="shared" si="731"/>
        <v>0</v>
      </c>
      <c r="AJ899" s="16">
        <f t="shared" si="746"/>
        <v>0</v>
      </c>
      <c r="AK899" s="16">
        <f t="shared" si="738"/>
        <v>0</v>
      </c>
      <c r="AL899" s="16">
        <f t="shared" ca="1" si="721"/>
        <v>0</v>
      </c>
      <c r="AM899" s="17">
        <f ca="1">IF($F$13,OFFSET(product_specs!$I$5,MIN(10,saving_model!BD899),saving_model!$F$15),0)</f>
        <v>0</v>
      </c>
      <c r="AN899" s="16">
        <f t="shared" si="722"/>
        <v>0</v>
      </c>
      <c r="AO899" s="16">
        <f t="shared" si="745"/>
        <v>0</v>
      </c>
      <c r="AP899" s="16">
        <f t="shared" si="732"/>
        <v>0</v>
      </c>
      <c r="AQ899" s="16">
        <f t="shared" si="739"/>
        <v>0</v>
      </c>
      <c r="AR899" s="16">
        <f t="shared" si="740"/>
        <v>0</v>
      </c>
      <c r="AS899" s="15">
        <f t="shared" si="733"/>
        <v>0</v>
      </c>
      <c r="AT899" s="24">
        <f t="shared" si="734"/>
        <v>0</v>
      </c>
      <c r="AU899" s="15">
        <f t="shared" si="741"/>
        <v>0</v>
      </c>
      <c r="AV899" s="22">
        <f>return!Q883</f>
        <v>2.0417674201342884E-2</v>
      </c>
      <c r="AW899" s="7">
        <f t="shared" si="735"/>
        <v>2.0692854335932682</v>
      </c>
      <c r="AX899" s="7"/>
      <c r="AY899">
        <f t="shared" si="723"/>
        <v>0</v>
      </c>
      <c r="AZ899">
        <f t="shared" si="736"/>
        <v>0</v>
      </c>
      <c r="BA899">
        <f t="shared" si="724"/>
        <v>0</v>
      </c>
      <c r="BB899">
        <f t="shared" si="742"/>
        <v>0</v>
      </c>
      <c r="BD899">
        <f t="shared" si="725"/>
        <v>73</v>
      </c>
      <c r="BE899">
        <f t="shared" si="726"/>
        <v>5</v>
      </c>
      <c r="BF899">
        <f t="shared" si="743"/>
        <v>5.8554038502380834E-3</v>
      </c>
      <c r="BG899">
        <f>VLOOKUP(MIN(120,BH899),mortality!$B$4:$H$106,saving_model!BE899+2,FALSE)</f>
        <v>6.8045576484090153E-2</v>
      </c>
      <c r="BH899">
        <f t="shared" si="737"/>
        <v>93</v>
      </c>
      <c r="BI899" s="8">
        <f t="shared" si="727"/>
        <v>1.6821425527395739E-3</v>
      </c>
      <c r="BJ899" s="6">
        <f>VLOOKUP(saving_model!BD899,lapse!$B$4:$C$134,2,FALSE)</f>
        <v>0.02</v>
      </c>
      <c r="BL899">
        <f>discount_curve!K884</f>
        <v>0.25745591098303122</v>
      </c>
    </row>
    <row r="900" spans="1:64" x14ac:dyDescent="0.55000000000000004">
      <c r="A900">
        <f t="shared" si="744"/>
        <v>878</v>
      </c>
      <c r="B900" s="16">
        <f t="shared" ca="1" si="694"/>
        <v>0</v>
      </c>
      <c r="C900" s="16">
        <f t="shared" si="695"/>
        <v>0</v>
      </c>
      <c r="D900">
        <f t="shared" si="696"/>
        <v>0</v>
      </c>
      <c r="E900">
        <f t="shared" ca="1" si="697"/>
        <v>0</v>
      </c>
      <c r="F900" s="19">
        <f t="shared" si="698"/>
        <v>0</v>
      </c>
      <c r="G900">
        <f t="shared" si="728"/>
        <v>0</v>
      </c>
      <c r="H900">
        <f t="shared" si="729"/>
        <v>0</v>
      </c>
      <c r="I900" s="16">
        <f t="shared" si="699"/>
        <v>0</v>
      </c>
      <c r="J900" s="19">
        <f t="shared" si="700"/>
        <v>0</v>
      </c>
      <c r="K900" s="19"/>
      <c r="L900" s="16">
        <f t="shared" si="730"/>
        <v>0</v>
      </c>
      <c r="M900" s="16">
        <f t="shared" ca="1" si="701"/>
        <v>0</v>
      </c>
      <c r="N900" s="16">
        <f t="shared" si="702"/>
        <v>0</v>
      </c>
      <c r="O900" s="16">
        <f t="shared" si="703"/>
        <v>0</v>
      </c>
      <c r="P900" s="16">
        <f t="shared" si="704"/>
        <v>0</v>
      </c>
      <c r="Q900" s="16">
        <f t="shared" ca="1" si="705"/>
        <v>0</v>
      </c>
      <c r="R900">
        <f t="shared" si="706"/>
        <v>0</v>
      </c>
      <c r="S900" s="16">
        <f t="shared" si="707"/>
        <v>0</v>
      </c>
      <c r="T900" s="21">
        <f t="shared" si="708"/>
        <v>0</v>
      </c>
      <c r="U900" s="16">
        <f t="shared" ca="1" si="709"/>
        <v>0</v>
      </c>
      <c r="V900" s="21">
        <f t="shared" ca="1" si="710"/>
        <v>0</v>
      </c>
      <c r="W900" s="16"/>
      <c r="X900" s="16">
        <f t="shared" si="711"/>
        <v>0</v>
      </c>
      <c r="Y900" s="16">
        <f t="shared" si="712"/>
        <v>0</v>
      </c>
      <c r="Z900" s="19">
        <f t="shared" si="713"/>
        <v>0</v>
      </c>
      <c r="AA900" s="15">
        <f t="shared" si="714"/>
        <v>0</v>
      </c>
      <c r="AB900" s="15">
        <f t="shared" si="715"/>
        <v>0</v>
      </c>
      <c r="AC900" s="15">
        <f t="shared" si="716"/>
        <v>0</v>
      </c>
      <c r="AD900" s="15">
        <f t="shared" si="717"/>
        <v>0</v>
      </c>
      <c r="AE900" s="15">
        <f t="shared" si="718"/>
        <v>0</v>
      </c>
      <c r="AF900" s="19">
        <f t="shared" si="719"/>
        <v>0</v>
      </c>
      <c r="AG900" s="20">
        <f t="shared" si="720"/>
        <v>0</v>
      </c>
      <c r="AH900" s="20"/>
      <c r="AI900" s="16">
        <f t="shared" si="731"/>
        <v>0</v>
      </c>
      <c r="AJ900" s="16">
        <f t="shared" si="746"/>
        <v>0</v>
      </c>
      <c r="AK900" s="16">
        <f t="shared" si="738"/>
        <v>0</v>
      </c>
      <c r="AL900" s="16">
        <f t="shared" ca="1" si="721"/>
        <v>0</v>
      </c>
      <c r="AM900" s="17">
        <f ca="1">IF($F$13,OFFSET(product_specs!$I$5,MIN(10,saving_model!BD900),saving_model!$F$15),0)</f>
        <v>0</v>
      </c>
      <c r="AN900" s="16">
        <f t="shared" si="722"/>
        <v>0</v>
      </c>
      <c r="AO900" s="16">
        <f t="shared" si="745"/>
        <v>0</v>
      </c>
      <c r="AP900" s="16">
        <f t="shared" si="732"/>
        <v>0</v>
      </c>
      <c r="AQ900" s="16">
        <f t="shared" si="739"/>
        <v>0</v>
      </c>
      <c r="AR900" s="16">
        <f t="shared" si="740"/>
        <v>0</v>
      </c>
      <c r="AS900" s="15">
        <f t="shared" si="733"/>
        <v>0</v>
      </c>
      <c r="AT900" s="24">
        <f t="shared" si="734"/>
        <v>0</v>
      </c>
      <c r="AU900" s="15">
        <f t="shared" si="741"/>
        <v>0</v>
      </c>
      <c r="AV900" s="22">
        <f>return!Q884</f>
        <v>-2.2247721433436007E-3</v>
      </c>
      <c r="AW900" s="7">
        <f t="shared" si="735"/>
        <v>2.0710019847298953</v>
      </c>
      <c r="AX900" s="7"/>
      <c r="AY900">
        <f t="shared" si="723"/>
        <v>0</v>
      </c>
      <c r="AZ900">
        <f t="shared" si="736"/>
        <v>0</v>
      </c>
      <c r="BA900">
        <f t="shared" si="724"/>
        <v>0</v>
      </c>
      <c r="BB900">
        <f t="shared" si="742"/>
        <v>0</v>
      </c>
      <c r="BD900">
        <f t="shared" si="725"/>
        <v>73</v>
      </c>
      <c r="BE900">
        <f t="shared" si="726"/>
        <v>5</v>
      </c>
      <c r="BF900">
        <f t="shared" si="743"/>
        <v>5.8554038502380834E-3</v>
      </c>
      <c r="BG900">
        <f>VLOOKUP(MIN(120,BH900),mortality!$B$4:$H$106,saving_model!BE900+2,FALSE)</f>
        <v>6.8045576484090153E-2</v>
      </c>
      <c r="BH900">
        <f t="shared" si="737"/>
        <v>93</v>
      </c>
      <c r="BI900" s="8">
        <f t="shared" si="727"/>
        <v>1.6821425527395739E-3</v>
      </c>
      <c r="BJ900" s="6">
        <f>VLOOKUP(saving_model!BD900,lapse!$B$4:$C$134,2,FALSE)</f>
        <v>0.02</v>
      </c>
      <c r="BL900">
        <f>discount_curve!K885</f>
        <v>0.25705787955873444</v>
      </c>
    </row>
    <row r="901" spans="1:64" x14ac:dyDescent="0.55000000000000004">
      <c r="A901">
        <f t="shared" si="744"/>
        <v>879</v>
      </c>
      <c r="B901" s="16">
        <f t="shared" ca="1" si="694"/>
        <v>0</v>
      </c>
      <c r="C901" s="16">
        <f t="shared" si="695"/>
        <v>0</v>
      </c>
      <c r="D901">
        <f t="shared" si="696"/>
        <v>0</v>
      </c>
      <c r="E901">
        <f t="shared" ca="1" si="697"/>
        <v>0</v>
      </c>
      <c r="F901" s="19">
        <f t="shared" si="698"/>
        <v>0</v>
      </c>
      <c r="G901">
        <f t="shared" si="728"/>
        <v>0</v>
      </c>
      <c r="H901">
        <f t="shared" si="729"/>
        <v>0</v>
      </c>
      <c r="I901" s="16">
        <f t="shared" si="699"/>
        <v>0</v>
      </c>
      <c r="J901" s="19">
        <f t="shared" si="700"/>
        <v>0</v>
      </c>
      <c r="K901" s="19"/>
      <c r="L901" s="16">
        <f t="shared" si="730"/>
        <v>0</v>
      </c>
      <c r="M901" s="16">
        <f t="shared" ca="1" si="701"/>
        <v>0</v>
      </c>
      <c r="N901" s="16">
        <f t="shared" si="702"/>
        <v>0</v>
      </c>
      <c r="O901" s="16">
        <f t="shared" si="703"/>
        <v>0</v>
      </c>
      <c r="P901" s="16">
        <f t="shared" si="704"/>
        <v>0</v>
      </c>
      <c r="Q901" s="16">
        <f t="shared" ca="1" si="705"/>
        <v>0</v>
      </c>
      <c r="R901">
        <f t="shared" si="706"/>
        <v>0</v>
      </c>
      <c r="S901" s="16">
        <f t="shared" si="707"/>
        <v>0</v>
      </c>
      <c r="T901" s="21">
        <f t="shared" si="708"/>
        <v>0</v>
      </c>
      <c r="U901" s="16">
        <f t="shared" ca="1" si="709"/>
        <v>0</v>
      </c>
      <c r="V901" s="21">
        <f t="shared" ca="1" si="710"/>
        <v>0</v>
      </c>
      <c r="W901" s="16"/>
      <c r="X901" s="16">
        <f t="shared" si="711"/>
        <v>0</v>
      </c>
      <c r="Y901" s="16">
        <f t="shared" si="712"/>
        <v>0</v>
      </c>
      <c r="Z901" s="19">
        <f t="shared" si="713"/>
        <v>0</v>
      </c>
      <c r="AA901" s="15">
        <f t="shared" si="714"/>
        <v>0</v>
      </c>
      <c r="AB901" s="15">
        <f t="shared" si="715"/>
        <v>0</v>
      </c>
      <c r="AC901" s="15">
        <f t="shared" si="716"/>
        <v>0</v>
      </c>
      <c r="AD901" s="15">
        <f t="shared" si="717"/>
        <v>0</v>
      </c>
      <c r="AE901" s="15">
        <f t="shared" si="718"/>
        <v>0</v>
      </c>
      <c r="AF901" s="19">
        <f t="shared" si="719"/>
        <v>0</v>
      </c>
      <c r="AG901" s="20">
        <f t="shared" si="720"/>
        <v>0</v>
      </c>
      <c r="AH901" s="20"/>
      <c r="AI901" s="16">
        <f t="shared" si="731"/>
        <v>0</v>
      </c>
      <c r="AJ901" s="16">
        <f t="shared" si="746"/>
        <v>0</v>
      </c>
      <c r="AK901" s="16">
        <f t="shared" si="738"/>
        <v>0</v>
      </c>
      <c r="AL901" s="16">
        <f t="shared" ca="1" si="721"/>
        <v>0</v>
      </c>
      <c r="AM901" s="17">
        <f ca="1">IF($F$13,OFFSET(product_specs!$I$5,MIN(10,saving_model!BD901),saving_model!$F$15),0)</f>
        <v>0</v>
      </c>
      <c r="AN901" s="16">
        <f t="shared" si="722"/>
        <v>0</v>
      </c>
      <c r="AO901" s="16">
        <f t="shared" si="745"/>
        <v>0</v>
      </c>
      <c r="AP901" s="16">
        <f t="shared" si="732"/>
        <v>0</v>
      </c>
      <c r="AQ901" s="16">
        <f t="shared" si="739"/>
        <v>0</v>
      </c>
      <c r="AR901" s="16">
        <f t="shared" si="740"/>
        <v>0</v>
      </c>
      <c r="AS901" s="15">
        <f t="shared" si="733"/>
        <v>0</v>
      </c>
      <c r="AT901" s="24">
        <f t="shared" si="734"/>
        <v>0</v>
      </c>
      <c r="AU901" s="15">
        <f t="shared" si="741"/>
        <v>0</v>
      </c>
      <c r="AV901" s="22">
        <f>return!Q885</f>
        <v>1.2299358783987469E-2</v>
      </c>
      <c r="AW901" s="7">
        <f t="shared" si="735"/>
        <v>2.0727199598111152</v>
      </c>
      <c r="AX901" s="7"/>
      <c r="AY901">
        <f t="shared" si="723"/>
        <v>0</v>
      </c>
      <c r="AZ901">
        <f t="shared" si="736"/>
        <v>0</v>
      </c>
      <c r="BA901">
        <f t="shared" si="724"/>
        <v>0</v>
      </c>
      <c r="BB901">
        <f t="shared" si="742"/>
        <v>0</v>
      </c>
      <c r="BD901">
        <f t="shared" si="725"/>
        <v>73</v>
      </c>
      <c r="BE901">
        <f t="shared" si="726"/>
        <v>5</v>
      </c>
      <c r="BF901">
        <f t="shared" si="743"/>
        <v>5.8554038502380834E-3</v>
      </c>
      <c r="BG901">
        <f>VLOOKUP(MIN(120,BH901),mortality!$B$4:$H$106,saving_model!BE901+2,FALSE)</f>
        <v>6.8045576484090153E-2</v>
      </c>
      <c r="BH901">
        <f t="shared" si="737"/>
        <v>93</v>
      </c>
      <c r="BI901" s="8">
        <f t="shared" si="727"/>
        <v>1.6821425527395739E-3</v>
      </c>
      <c r="BJ901" s="6">
        <f>VLOOKUP(saving_model!BD901,lapse!$B$4:$C$134,2,FALSE)</f>
        <v>0.02</v>
      </c>
      <c r="BL901">
        <f>discount_curve!K886</f>
        <v>0.2566604634981095</v>
      </c>
    </row>
    <row r="902" spans="1:64" x14ac:dyDescent="0.55000000000000004">
      <c r="A902">
        <f t="shared" si="744"/>
        <v>880</v>
      </c>
      <c r="B902" s="16">
        <f t="shared" ca="1" si="694"/>
        <v>0</v>
      </c>
      <c r="C902" s="16">
        <f t="shared" si="695"/>
        <v>0</v>
      </c>
      <c r="D902">
        <f t="shared" si="696"/>
        <v>0</v>
      </c>
      <c r="E902">
        <f t="shared" ca="1" si="697"/>
        <v>0</v>
      </c>
      <c r="F902" s="19">
        <f t="shared" si="698"/>
        <v>0</v>
      </c>
      <c r="G902">
        <f t="shared" si="728"/>
        <v>0</v>
      </c>
      <c r="H902">
        <f t="shared" si="729"/>
        <v>0</v>
      </c>
      <c r="I902" s="16">
        <f t="shared" si="699"/>
        <v>0</v>
      </c>
      <c r="J902" s="19">
        <f t="shared" si="700"/>
        <v>0</v>
      </c>
      <c r="K902" s="19"/>
      <c r="L902" s="16">
        <f t="shared" si="730"/>
        <v>0</v>
      </c>
      <c r="M902" s="16">
        <f t="shared" ca="1" si="701"/>
        <v>0</v>
      </c>
      <c r="N902" s="16">
        <f t="shared" si="702"/>
        <v>0</v>
      </c>
      <c r="O902" s="16">
        <f t="shared" si="703"/>
        <v>0</v>
      </c>
      <c r="P902" s="16">
        <f t="shared" si="704"/>
        <v>0</v>
      </c>
      <c r="Q902" s="16">
        <f t="shared" ca="1" si="705"/>
        <v>0</v>
      </c>
      <c r="R902">
        <f t="shared" si="706"/>
        <v>0</v>
      </c>
      <c r="S902" s="16">
        <f t="shared" si="707"/>
        <v>0</v>
      </c>
      <c r="T902" s="21">
        <f t="shared" si="708"/>
        <v>0</v>
      </c>
      <c r="U902" s="16">
        <f t="shared" ca="1" si="709"/>
        <v>0</v>
      </c>
      <c r="V902" s="21">
        <f t="shared" ca="1" si="710"/>
        <v>0</v>
      </c>
      <c r="W902" s="16"/>
      <c r="X902" s="16">
        <f t="shared" si="711"/>
        <v>0</v>
      </c>
      <c r="Y902" s="16">
        <f t="shared" si="712"/>
        <v>0</v>
      </c>
      <c r="Z902" s="19">
        <f t="shared" si="713"/>
        <v>0</v>
      </c>
      <c r="AA902" s="15">
        <f t="shared" si="714"/>
        <v>0</v>
      </c>
      <c r="AB902" s="15">
        <f t="shared" si="715"/>
        <v>0</v>
      </c>
      <c r="AC902" s="15">
        <f t="shared" si="716"/>
        <v>0</v>
      </c>
      <c r="AD902" s="15">
        <f t="shared" si="717"/>
        <v>0</v>
      </c>
      <c r="AE902" s="15">
        <f t="shared" si="718"/>
        <v>0</v>
      </c>
      <c r="AF902" s="19">
        <f t="shared" si="719"/>
        <v>0</v>
      </c>
      <c r="AG902" s="20">
        <f t="shared" si="720"/>
        <v>0</v>
      </c>
      <c r="AH902" s="20"/>
      <c r="AI902" s="16">
        <f t="shared" si="731"/>
        <v>0</v>
      </c>
      <c r="AJ902" s="16">
        <f t="shared" si="746"/>
        <v>0</v>
      </c>
      <c r="AK902" s="16">
        <f t="shared" si="738"/>
        <v>0</v>
      </c>
      <c r="AL902" s="16">
        <f t="shared" ca="1" si="721"/>
        <v>0</v>
      </c>
      <c r="AM902" s="17">
        <f ca="1">IF($F$13,OFFSET(product_specs!$I$5,MIN(10,saving_model!BD902),saving_model!$F$15),0)</f>
        <v>0</v>
      </c>
      <c r="AN902" s="16">
        <f t="shared" si="722"/>
        <v>0</v>
      </c>
      <c r="AO902" s="16">
        <f t="shared" si="745"/>
        <v>0</v>
      </c>
      <c r="AP902" s="16">
        <f t="shared" si="732"/>
        <v>0</v>
      </c>
      <c r="AQ902" s="16">
        <f t="shared" si="739"/>
        <v>0</v>
      </c>
      <c r="AR902" s="16">
        <f t="shared" si="740"/>
        <v>0</v>
      </c>
      <c r="AS902" s="15">
        <f t="shared" si="733"/>
        <v>0</v>
      </c>
      <c r="AT902" s="24">
        <f t="shared" si="734"/>
        <v>0</v>
      </c>
      <c r="AU902" s="15">
        <f t="shared" si="741"/>
        <v>0</v>
      </c>
      <c r="AV902" s="22">
        <f>return!Q886</f>
        <v>3.5588304861298159E-3</v>
      </c>
      <c r="AW902" s="7">
        <f t="shared" si="735"/>
        <v>2.0744393600181446</v>
      </c>
      <c r="AX902" s="7"/>
      <c r="AY902">
        <f t="shared" si="723"/>
        <v>0</v>
      </c>
      <c r="AZ902">
        <f t="shared" si="736"/>
        <v>0</v>
      </c>
      <c r="BA902">
        <f t="shared" si="724"/>
        <v>0</v>
      </c>
      <c r="BB902">
        <f t="shared" si="742"/>
        <v>0</v>
      </c>
      <c r="BD902">
        <f t="shared" si="725"/>
        <v>73</v>
      </c>
      <c r="BE902">
        <f t="shared" si="726"/>
        <v>5</v>
      </c>
      <c r="BF902">
        <f t="shared" si="743"/>
        <v>5.8554038502380834E-3</v>
      </c>
      <c r="BG902">
        <f>VLOOKUP(MIN(120,BH902),mortality!$B$4:$H$106,saving_model!BE902+2,FALSE)</f>
        <v>6.8045576484090153E-2</v>
      </c>
      <c r="BH902">
        <f t="shared" si="737"/>
        <v>93</v>
      </c>
      <c r="BI902" s="8">
        <f t="shared" si="727"/>
        <v>1.6821425527395739E-3</v>
      </c>
      <c r="BJ902" s="6">
        <f>VLOOKUP(saving_model!BD902,lapse!$B$4:$C$134,2,FALSE)</f>
        <v>0.02</v>
      </c>
      <c r="BL902">
        <f>discount_curve!K887</f>
        <v>0.25626366184979332</v>
      </c>
    </row>
    <row r="903" spans="1:64" x14ac:dyDescent="0.55000000000000004">
      <c r="A903">
        <f t="shared" si="744"/>
        <v>881</v>
      </c>
      <c r="B903" s="16">
        <f t="shared" ca="1" si="694"/>
        <v>0</v>
      </c>
      <c r="C903" s="16">
        <f t="shared" si="695"/>
        <v>0</v>
      </c>
      <c r="D903">
        <f t="shared" si="696"/>
        <v>0</v>
      </c>
      <c r="E903">
        <f t="shared" ca="1" si="697"/>
        <v>0</v>
      </c>
      <c r="F903" s="19">
        <f t="shared" si="698"/>
        <v>0</v>
      </c>
      <c r="G903">
        <f t="shared" si="728"/>
        <v>0</v>
      </c>
      <c r="H903">
        <f t="shared" si="729"/>
        <v>0</v>
      </c>
      <c r="I903" s="16">
        <f t="shared" si="699"/>
        <v>0</v>
      </c>
      <c r="J903" s="19">
        <f t="shared" si="700"/>
        <v>0</v>
      </c>
      <c r="K903" s="19"/>
      <c r="L903" s="16">
        <f t="shared" si="730"/>
        <v>0</v>
      </c>
      <c r="M903" s="16">
        <f t="shared" ca="1" si="701"/>
        <v>0</v>
      </c>
      <c r="N903" s="16">
        <f t="shared" si="702"/>
        <v>0</v>
      </c>
      <c r="O903" s="16">
        <f t="shared" si="703"/>
        <v>0</v>
      </c>
      <c r="P903" s="16">
        <f t="shared" si="704"/>
        <v>0</v>
      </c>
      <c r="Q903" s="16">
        <f t="shared" ca="1" si="705"/>
        <v>0</v>
      </c>
      <c r="R903">
        <f t="shared" si="706"/>
        <v>0</v>
      </c>
      <c r="S903" s="16">
        <f t="shared" si="707"/>
        <v>0</v>
      </c>
      <c r="T903" s="21">
        <f t="shared" si="708"/>
        <v>0</v>
      </c>
      <c r="U903" s="16">
        <f t="shared" ca="1" si="709"/>
        <v>0</v>
      </c>
      <c r="V903" s="21">
        <f t="shared" ca="1" si="710"/>
        <v>0</v>
      </c>
      <c r="W903" s="16"/>
      <c r="X903" s="16">
        <f t="shared" si="711"/>
        <v>0</v>
      </c>
      <c r="Y903" s="16">
        <f t="shared" si="712"/>
        <v>0</v>
      </c>
      <c r="Z903" s="19">
        <f t="shared" si="713"/>
        <v>0</v>
      </c>
      <c r="AA903" s="15">
        <f t="shared" si="714"/>
        <v>0</v>
      </c>
      <c r="AB903" s="15">
        <f t="shared" si="715"/>
        <v>0</v>
      </c>
      <c r="AC903" s="15">
        <f t="shared" si="716"/>
        <v>0</v>
      </c>
      <c r="AD903" s="15">
        <f t="shared" si="717"/>
        <v>0</v>
      </c>
      <c r="AE903" s="15">
        <f t="shared" si="718"/>
        <v>0</v>
      </c>
      <c r="AF903" s="19">
        <f t="shared" si="719"/>
        <v>0</v>
      </c>
      <c r="AG903" s="20">
        <f t="shared" si="720"/>
        <v>0</v>
      </c>
      <c r="AH903" s="20"/>
      <c r="AI903" s="16">
        <f t="shared" si="731"/>
        <v>0</v>
      </c>
      <c r="AJ903" s="16">
        <f t="shared" si="746"/>
        <v>0</v>
      </c>
      <c r="AK903" s="16">
        <f t="shared" si="738"/>
        <v>0</v>
      </c>
      <c r="AL903" s="16">
        <f t="shared" ca="1" si="721"/>
        <v>0</v>
      </c>
      <c r="AM903" s="17">
        <f ca="1">IF($F$13,OFFSET(product_specs!$I$5,MIN(10,saving_model!BD903),saving_model!$F$15),0)</f>
        <v>0</v>
      </c>
      <c r="AN903" s="16">
        <f t="shared" si="722"/>
        <v>0</v>
      </c>
      <c r="AO903" s="16">
        <f t="shared" si="745"/>
        <v>0</v>
      </c>
      <c r="AP903" s="16">
        <f t="shared" si="732"/>
        <v>0</v>
      </c>
      <c r="AQ903" s="16">
        <f t="shared" si="739"/>
        <v>0</v>
      </c>
      <c r="AR903" s="16">
        <f t="shared" si="740"/>
        <v>0</v>
      </c>
      <c r="AS903" s="15">
        <f t="shared" si="733"/>
        <v>0</v>
      </c>
      <c r="AT903" s="24">
        <f t="shared" si="734"/>
        <v>0</v>
      </c>
      <c r="AU903" s="15">
        <f t="shared" si="741"/>
        <v>0</v>
      </c>
      <c r="AV903" s="22">
        <f>return!Q887</f>
        <v>1.9223292562783323E-2</v>
      </c>
      <c r="AW903" s="7">
        <f t="shared" si="735"/>
        <v>2.0761601865331794</v>
      </c>
      <c r="AX903" s="7"/>
      <c r="AY903">
        <f t="shared" si="723"/>
        <v>0</v>
      </c>
      <c r="AZ903">
        <f t="shared" si="736"/>
        <v>0</v>
      </c>
      <c r="BA903">
        <f t="shared" si="724"/>
        <v>0</v>
      </c>
      <c r="BB903">
        <f t="shared" si="742"/>
        <v>0</v>
      </c>
      <c r="BD903">
        <f t="shared" si="725"/>
        <v>73</v>
      </c>
      <c r="BE903">
        <f t="shared" si="726"/>
        <v>5</v>
      </c>
      <c r="BF903">
        <f t="shared" si="743"/>
        <v>5.8554038502380834E-3</v>
      </c>
      <c r="BG903">
        <f>VLOOKUP(MIN(120,BH903),mortality!$B$4:$H$106,saving_model!BE903+2,FALSE)</f>
        <v>6.8045576484090153E-2</v>
      </c>
      <c r="BH903">
        <f t="shared" si="737"/>
        <v>93</v>
      </c>
      <c r="BI903" s="8">
        <f t="shared" si="727"/>
        <v>1.6821425527395739E-3</v>
      </c>
      <c r="BJ903" s="6">
        <f>VLOOKUP(saving_model!BD903,lapse!$B$4:$C$134,2,FALSE)</f>
        <v>0.02</v>
      </c>
      <c r="BL903">
        <f>discount_curve!K888</f>
        <v>0.25586747366389345</v>
      </c>
    </row>
    <row r="904" spans="1:64" x14ac:dyDescent="0.55000000000000004">
      <c r="A904">
        <f t="shared" si="744"/>
        <v>882</v>
      </c>
      <c r="B904" s="16">
        <f t="shared" ca="1" si="694"/>
        <v>0</v>
      </c>
      <c r="C904" s="16">
        <f t="shared" si="695"/>
        <v>0</v>
      </c>
      <c r="D904">
        <f t="shared" si="696"/>
        <v>0</v>
      </c>
      <c r="E904">
        <f t="shared" ca="1" si="697"/>
        <v>0</v>
      </c>
      <c r="F904" s="19">
        <f t="shared" si="698"/>
        <v>0</v>
      </c>
      <c r="G904">
        <f t="shared" si="728"/>
        <v>0</v>
      </c>
      <c r="H904">
        <f t="shared" si="729"/>
        <v>0</v>
      </c>
      <c r="I904" s="16">
        <f t="shared" si="699"/>
        <v>0</v>
      </c>
      <c r="J904" s="19">
        <f t="shared" si="700"/>
        <v>0</v>
      </c>
      <c r="K904" s="19"/>
      <c r="L904" s="16">
        <f t="shared" si="730"/>
        <v>0</v>
      </c>
      <c r="M904" s="16">
        <f t="shared" ca="1" si="701"/>
        <v>0</v>
      </c>
      <c r="N904" s="16">
        <f t="shared" si="702"/>
        <v>0</v>
      </c>
      <c r="O904" s="16">
        <f t="shared" si="703"/>
        <v>0</v>
      </c>
      <c r="P904" s="16">
        <f t="shared" si="704"/>
        <v>0</v>
      </c>
      <c r="Q904" s="16">
        <f t="shared" ca="1" si="705"/>
        <v>0</v>
      </c>
      <c r="R904">
        <f t="shared" si="706"/>
        <v>0</v>
      </c>
      <c r="S904" s="16">
        <f t="shared" si="707"/>
        <v>0</v>
      </c>
      <c r="T904" s="21">
        <f t="shared" si="708"/>
        <v>0</v>
      </c>
      <c r="U904" s="16">
        <f t="shared" ca="1" si="709"/>
        <v>0</v>
      </c>
      <c r="V904" s="21">
        <f t="shared" ca="1" si="710"/>
        <v>0</v>
      </c>
      <c r="W904" s="16"/>
      <c r="X904" s="16">
        <f t="shared" si="711"/>
        <v>0</v>
      </c>
      <c r="Y904" s="16">
        <f t="shared" si="712"/>
        <v>0</v>
      </c>
      <c r="Z904" s="19">
        <f t="shared" si="713"/>
        <v>0</v>
      </c>
      <c r="AA904" s="15">
        <f t="shared" si="714"/>
        <v>0</v>
      </c>
      <c r="AB904" s="15">
        <f t="shared" si="715"/>
        <v>0</v>
      </c>
      <c r="AC904" s="15">
        <f t="shared" si="716"/>
        <v>0</v>
      </c>
      <c r="AD904" s="15">
        <f t="shared" si="717"/>
        <v>0</v>
      </c>
      <c r="AE904" s="15">
        <f t="shared" si="718"/>
        <v>0</v>
      </c>
      <c r="AF904" s="19">
        <f t="shared" si="719"/>
        <v>0</v>
      </c>
      <c r="AG904" s="20">
        <f t="shared" si="720"/>
        <v>0</v>
      </c>
      <c r="AH904" s="20"/>
      <c r="AI904" s="16">
        <f t="shared" si="731"/>
        <v>0</v>
      </c>
      <c r="AJ904" s="16">
        <f t="shared" si="746"/>
        <v>0</v>
      </c>
      <c r="AK904" s="16">
        <f t="shared" si="738"/>
        <v>0</v>
      </c>
      <c r="AL904" s="16">
        <f t="shared" ca="1" si="721"/>
        <v>0</v>
      </c>
      <c r="AM904" s="17">
        <f ca="1">IF($F$13,OFFSET(product_specs!$I$5,MIN(10,saving_model!BD904),saving_model!$F$15),0)</f>
        <v>0</v>
      </c>
      <c r="AN904" s="16">
        <f t="shared" si="722"/>
        <v>0</v>
      </c>
      <c r="AO904" s="16">
        <f t="shared" si="745"/>
        <v>0</v>
      </c>
      <c r="AP904" s="16">
        <f t="shared" si="732"/>
        <v>0</v>
      </c>
      <c r="AQ904" s="16">
        <f t="shared" si="739"/>
        <v>0</v>
      </c>
      <c r="AR904" s="16">
        <f t="shared" si="740"/>
        <v>0</v>
      </c>
      <c r="AS904" s="15">
        <f t="shared" si="733"/>
        <v>0</v>
      </c>
      <c r="AT904" s="24">
        <f t="shared" si="734"/>
        <v>0</v>
      </c>
      <c r="AU904" s="15">
        <f t="shared" si="741"/>
        <v>0</v>
      </c>
      <c r="AV904" s="22">
        <f>return!Q888</f>
        <v>7.2156074472455867E-3</v>
      </c>
      <c r="AW904" s="7">
        <f t="shared" si="735"/>
        <v>2.0778824405393967</v>
      </c>
      <c r="AX904" s="7"/>
      <c r="AY904">
        <f t="shared" si="723"/>
        <v>0</v>
      </c>
      <c r="AZ904">
        <f t="shared" si="736"/>
        <v>0</v>
      </c>
      <c r="BA904">
        <f t="shared" si="724"/>
        <v>0</v>
      </c>
      <c r="BB904">
        <f t="shared" si="742"/>
        <v>0</v>
      </c>
      <c r="BD904">
        <f t="shared" si="725"/>
        <v>73</v>
      </c>
      <c r="BE904">
        <f t="shared" si="726"/>
        <v>5</v>
      </c>
      <c r="BF904">
        <f t="shared" si="743"/>
        <v>5.8554038502380834E-3</v>
      </c>
      <c r="BG904">
        <f>VLOOKUP(MIN(120,BH904),mortality!$B$4:$H$106,saving_model!BE904+2,FALSE)</f>
        <v>6.8045576484090153E-2</v>
      </c>
      <c r="BH904">
        <f t="shared" si="737"/>
        <v>93</v>
      </c>
      <c r="BI904" s="8">
        <f t="shared" si="727"/>
        <v>1.6821425527395739E-3</v>
      </c>
      <c r="BJ904" s="6">
        <f>VLOOKUP(saving_model!BD904,lapse!$B$4:$C$134,2,FALSE)</f>
        <v>0.02</v>
      </c>
      <c r="BL904">
        <f>discount_curve!K889</f>
        <v>0.25547189799198605</v>
      </c>
    </row>
    <row r="905" spans="1:64" x14ac:dyDescent="0.55000000000000004">
      <c r="A905">
        <f t="shared" si="744"/>
        <v>883</v>
      </c>
      <c r="B905" s="16">
        <f t="shared" ref="B905:B968" ca="1" si="747">C905-SUM(D905:H905)+I905-J905</f>
        <v>0</v>
      </c>
      <c r="C905" s="16">
        <f t="shared" ref="C905:C968" si="748">AI905*AZ905</f>
        <v>0</v>
      </c>
      <c r="D905">
        <f t="shared" ref="D905:D968" si="749">AK905*BA905</f>
        <v>0</v>
      </c>
      <c r="E905">
        <f t="shared" ref="E905:E968" ca="1" si="750">AL905*BB905</f>
        <v>0</v>
      </c>
      <c r="F905" s="19">
        <f t="shared" ref="F905:F968" si="751">Y905</f>
        <v>0</v>
      </c>
      <c r="G905">
        <f t="shared" si="728"/>
        <v>0</v>
      </c>
      <c r="H905">
        <f t="shared" si="729"/>
        <v>0</v>
      </c>
      <c r="I905" s="16">
        <f t="shared" ref="I905:I968" si="752">AC905</f>
        <v>0</v>
      </c>
      <c r="J905" s="19">
        <f t="shared" ref="J905:J968" si="753">X906-X905</f>
        <v>0</v>
      </c>
      <c r="K905" s="19"/>
      <c r="L905" s="16">
        <f t="shared" si="730"/>
        <v>0</v>
      </c>
      <c r="M905" s="16">
        <f t="shared" ref="M905:M968" ca="1" si="754">AE905-AL905*BB905</f>
        <v>0</v>
      </c>
      <c r="N905" s="16">
        <f t="shared" ref="N905:N968" si="755">AA905</f>
        <v>0</v>
      </c>
      <c r="O905" s="16">
        <f t="shared" ref="O905:O968" si="756">G905</f>
        <v>0</v>
      </c>
      <c r="P905" s="16">
        <f t="shared" ref="P905:P968" si="757">H905</f>
        <v>0</v>
      </c>
      <c r="Q905" s="16">
        <f t="shared" ref="Q905:Q968" ca="1" si="758">SUM(L905:N905)-SUM(O905:P905)</f>
        <v>0</v>
      </c>
      <c r="R905">
        <f t="shared" ref="R905:R968" si="759">AB905</f>
        <v>0</v>
      </c>
      <c r="S905" s="16">
        <f t="shared" ref="S905:S968" si="760">D905-AD905</f>
        <v>0</v>
      </c>
      <c r="T905" s="21">
        <f t="shared" ref="T905:T968" si="761">R905-S905</f>
        <v>0</v>
      </c>
      <c r="U905" s="16">
        <f t="shared" ref="U905:U968" ca="1" si="762">Q905+T905</f>
        <v>0</v>
      </c>
      <c r="V905" s="21">
        <f t="shared" ref="V905:V968" ca="1" si="763">(B905-U905)*10^6</f>
        <v>0</v>
      </c>
      <c r="W905" s="16"/>
      <c r="X905" s="16">
        <f t="shared" ref="X905:X968" si="764">AO905*SUM(AY905:AZ905)</f>
        <v>0</v>
      </c>
      <c r="Y905" s="16">
        <f t="shared" ref="Y905:Y968" si="765">AO905*AY905</f>
        <v>0</v>
      </c>
      <c r="Z905" s="19">
        <f t="shared" ref="Z905:Z968" si="766">C905-L905</f>
        <v>0</v>
      </c>
      <c r="AA905" s="15">
        <f t="shared" ref="AA905:AA968" si="767">AZ905*AS905</f>
        <v>0</v>
      </c>
      <c r="AB905" s="15">
        <f t="shared" ref="AB905:AB968" si="768">AT905*AZ905</f>
        <v>0</v>
      </c>
      <c r="AC905" s="15">
        <f t="shared" ref="AC905:AC968" si="769">(AZ905-BA905-BB905)*AU905+(BA905+BB905)*AU905/2</f>
        <v>0</v>
      </c>
      <c r="AD905" s="15">
        <f t="shared" ref="AD905:AD968" si="770">AN905*BA905</f>
        <v>0</v>
      </c>
      <c r="AE905" s="15">
        <f t="shared" ref="AE905:AE968" si="771">AN905*BB905</f>
        <v>0</v>
      </c>
      <c r="AF905" s="19">
        <f t="shared" ref="AF905:AF968" si="772">X905-Y905+Z905-AA905-AB905+AC905-AD905-AE905</f>
        <v>0</v>
      </c>
      <c r="AG905" s="20">
        <f t="shared" ref="AG905:AG968" si="773">X906-AF905</f>
        <v>0</v>
      </c>
      <c r="AH905" s="20"/>
      <c r="AI905" s="16">
        <f t="shared" si="731"/>
        <v>0</v>
      </c>
      <c r="AJ905" s="16">
        <f t="shared" si="746"/>
        <v>0</v>
      </c>
      <c r="AK905" s="16">
        <f t="shared" si="738"/>
        <v>0</v>
      </c>
      <c r="AL905" s="16">
        <f t="shared" ref="AL905:AL968" ca="1" si="774">AN905*(1-AM905)</f>
        <v>0</v>
      </c>
      <c r="AM905" s="17">
        <f ca="1">IF($F$13,OFFSET(product_specs!$I$5,MIN(10,saving_model!BD905),saving_model!$F$15),0)</f>
        <v>0</v>
      </c>
      <c r="AN905" s="16">
        <f t="shared" ref="AN905:AN968" si="775">(AO905+AP905-AS905-AT905+AU905/2)*IF(A905&lt;$C$10*12,1,0)</f>
        <v>0</v>
      </c>
      <c r="AO905" s="16">
        <f t="shared" si="745"/>
        <v>0</v>
      </c>
      <c r="AP905" s="16">
        <f t="shared" si="732"/>
        <v>0</v>
      </c>
      <c r="AQ905" s="16">
        <f t="shared" si="739"/>
        <v>0</v>
      </c>
      <c r="AR905" s="16">
        <f t="shared" si="740"/>
        <v>0</v>
      </c>
      <c r="AS905" s="15">
        <f t="shared" si="733"/>
        <v>0</v>
      </c>
      <c r="AT905" s="24">
        <f t="shared" si="734"/>
        <v>0</v>
      </c>
      <c r="AU905" s="15">
        <f t="shared" si="741"/>
        <v>0</v>
      </c>
      <c r="AV905" s="22">
        <f>return!Q889</f>
        <v>8.9980522478807501E-3</v>
      </c>
      <c r="AW905" s="7">
        <f t="shared" si="735"/>
        <v>2.0796061232209548</v>
      </c>
      <c r="AX905" s="7"/>
      <c r="AY905">
        <f t="shared" ref="AY905:AY968" si="776">IF(A905=12*$C$10,AZ904-BA904-BB904,0)</f>
        <v>0</v>
      </c>
      <c r="AZ905">
        <f t="shared" si="736"/>
        <v>0</v>
      </c>
      <c r="BA905">
        <f t="shared" ref="BA905:BA968" si="777">IFERROR(AZ905*BF905,0)</f>
        <v>0</v>
      </c>
      <c r="BB905">
        <f t="shared" si="742"/>
        <v>0</v>
      </c>
      <c r="BD905">
        <f t="shared" ref="BD905:BD968" si="778">FLOOR(A905/12,1)</f>
        <v>73</v>
      </c>
      <c r="BE905">
        <f t="shared" ref="BE905:BE968" si="779">MIN(BD905,5)</f>
        <v>5</v>
      </c>
      <c r="BF905">
        <f t="shared" si="743"/>
        <v>5.8554038502380834E-3</v>
      </c>
      <c r="BG905">
        <f>VLOOKUP(MIN(120,BH905),mortality!$B$4:$H$106,saving_model!BE905+2,FALSE)</f>
        <v>6.8045576484090153E-2</v>
      </c>
      <c r="BH905">
        <f t="shared" si="737"/>
        <v>93</v>
      </c>
      <c r="BI905" s="8">
        <f t="shared" ref="BI905:BI968" si="780">1-(1-BJ905)^(1/12)</f>
        <v>1.6821425527395739E-3</v>
      </c>
      <c r="BJ905" s="6">
        <f>VLOOKUP(saving_model!BD905,lapse!$B$4:$C$134,2,FALSE)</f>
        <v>0.02</v>
      </c>
      <c r="BL905">
        <f>discount_curve!K890</f>
        <v>0.25507693388711355</v>
      </c>
    </row>
    <row r="906" spans="1:64" x14ac:dyDescent="0.55000000000000004">
      <c r="A906">
        <f t="shared" si="744"/>
        <v>884</v>
      </c>
      <c r="B906" s="16">
        <f t="shared" ca="1" si="747"/>
        <v>0</v>
      </c>
      <c r="C906" s="16">
        <f t="shared" si="748"/>
        <v>0</v>
      </c>
      <c r="D906">
        <f t="shared" si="749"/>
        <v>0</v>
      </c>
      <c r="E906">
        <f t="shared" ca="1" si="750"/>
        <v>0</v>
      </c>
      <c r="F906" s="19">
        <f t="shared" si="751"/>
        <v>0</v>
      </c>
      <c r="G906">
        <f t="shared" si="728"/>
        <v>0</v>
      </c>
      <c r="H906">
        <f t="shared" si="729"/>
        <v>0</v>
      </c>
      <c r="I906" s="16">
        <f t="shared" si="752"/>
        <v>0</v>
      </c>
      <c r="J906" s="19">
        <f t="shared" si="753"/>
        <v>0</v>
      </c>
      <c r="K906" s="19"/>
      <c r="L906" s="16">
        <f t="shared" si="730"/>
        <v>0</v>
      </c>
      <c r="M906" s="16">
        <f t="shared" ca="1" si="754"/>
        <v>0</v>
      </c>
      <c r="N906" s="16">
        <f t="shared" si="755"/>
        <v>0</v>
      </c>
      <c r="O906" s="16">
        <f t="shared" si="756"/>
        <v>0</v>
      </c>
      <c r="P906" s="16">
        <f t="shared" si="757"/>
        <v>0</v>
      </c>
      <c r="Q906" s="16">
        <f t="shared" ca="1" si="758"/>
        <v>0</v>
      </c>
      <c r="R906">
        <f t="shared" si="759"/>
        <v>0</v>
      </c>
      <c r="S906" s="16">
        <f t="shared" si="760"/>
        <v>0</v>
      </c>
      <c r="T906" s="21">
        <f t="shared" si="761"/>
        <v>0</v>
      </c>
      <c r="U906" s="16">
        <f t="shared" ca="1" si="762"/>
        <v>0</v>
      </c>
      <c r="V906" s="21">
        <f t="shared" ca="1" si="763"/>
        <v>0</v>
      </c>
      <c r="W906" s="16"/>
      <c r="X906" s="16">
        <f t="shared" si="764"/>
        <v>0</v>
      </c>
      <c r="Y906" s="16">
        <f t="shared" si="765"/>
        <v>0</v>
      </c>
      <c r="Z906" s="19">
        <f t="shared" si="766"/>
        <v>0</v>
      </c>
      <c r="AA906" s="15">
        <f t="shared" si="767"/>
        <v>0</v>
      </c>
      <c r="AB906" s="15">
        <f t="shared" si="768"/>
        <v>0</v>
      </c>
      <c r="AC906" s="15">
        <f t="shared" si="769"/>
        <v>0</v>
      </c>
      <c r="AD906" s="15">
        <f t="shared" si="770"/>
        <v>0</v>
      </c>
      <c r="AE906" s="15">
        <f t="shared" si="771"/>
        <v>0</v>
      </c>
      <c r="AF906" s="19">
        <f t="shared" si="772"/>
        <v>0</v>
      </c>
      <c r="AG906" s="20">
        <f t="shared" si="773"/>
        <v>0</v>
      </c>
      <c r="AH906" s="20"/>
      <c r="AI906" s="16">
        <f t="shared" si="731"/>
        <v>0</v>
      </c>
      <c r="AJ906" s="16">
        <f t="shared" si="746"/>
        <v>0</v>
      </c>
      <c r="AK906" s="16">
        <f t="shared" si="738"/>
        <v>0</v>
      </c>
      <c r="AL906" s="16">
        <f t="shared" ca="1" si="774"/>
        <v>0</v>
      </c>
      <c r="AM906" s="17">
        <f ca="1">IF($F$13,OFFSET(product_specs!$I$5,MIN(10,saving_model!BD906),saving_model!$F$15),0)</f>
        <v>0</v>
      </c>
      <c r="AN906" s="16">
        <f t="shared" si="775"/>
        <v>0</v>
      </c>
      <c r="AO906" s="16">
        <f t="shared" si="745"/>
        <v>0</v>
      </c>
      <c r="AP906" s="16">
        <f t="shared" si="732"/>
        <v>0</v>
      </c>
      <c r="AQ906" s="16">
        <f t="shared" si="739"/>
        <v>0</v>
      </c>
      <c r="AR906" s="16">
        <f t="shared" si="740"/>
        <v>0</v>
      </c>
      <c r="AS906" s="15">
        <f t="shared" si="733"/>
        <v>0</v>
      </c>
      <c r="AT906" s="24">
        <f t="shared" si="734"/>
        <v>0</v>
      </c>
      <c r="AU906" s="15">
        <f t="shared" si="741"/>
        <v>0</v>
      </c>
      <c r="AV906" s="22">
        <f>return!Q890</f>
        <v>1.1395124059276895E-4</v>
      </c>
      <c r="AW906" s="7">
        <f t="shared" si="735"/>
        <v>2.0813312357629945</v>
      </c>
      <c r="AX906" s="7"/>
      <c r="AY906">
        <f t="shared" si="776"/>
        <v>0</v>
      </c>
      <c r="AZ906">
        <f t="shared" si="736"/>
        <v>0</v>
      </c>
      <c r="BA906">
        <f t="shared" si="777"/>
        <v>0</v>
      </c>
      <c r="BB906">
        <f t="shared" si="742"/>
        <v>0</v>
      </c>
      <c r="BD906">
        <f t="shared" si="778"/>
        <v>73</v>
      </c>
      <c r="BE906">
        <f t="shared" si="779"/>
        <v>5</v>
      </c>
      <c r="BF906">
        <f t="shared" si="743"/>
        <v>5.8554038502380834E-3</v>
      </c>
      <c r="BG906">
        <f>VLOOKUP(MIN(120,BH906),mortality!$B$4:$H$106,saving_model!BE906+2,FALSE)</f>
        <v>6.8045576484090153E-2</v>
      </c>
      <c r="BH906">
        <f t="shared" si="737"/>
        <v>93</v>
      </c>
      <c r="BI906" s="8">
        <f t="shared" si="780"/>
        <v>1.6821425527395739E-3</v>
      </c>
      <c r="BJ906" s="6">
        <f>VLOOKUP(saving_model!BD906,lapse!$B$4:$C$134,2,FALSE)</f>
        <v>0.02</v>
      </c>
      <c r="BL906">
        <f>discount_curve!K891</f>
        <v>0.25468258040378255</v>
      </c>
    </row>
    <row r="907" spans="1:64" x14ac:dyDescent="0.55000000000000004">
      <c r="A907">
        <f t="shared" si="744"/>
        <v>885</v>
      </c>
      <c r="B907" s="16">
        <f t="shared" ca="1" si="747"/>
        <v>0</v>
      </c>
      <c r="C907" s="16">
        <f t="shared" si="748"/>
        <v>0</v>
      </c>
      <c r="D907">
        <f t="shared" si="749"/>
        <v>0</v>
      </c>
      <c r="E907">
        <f t="shared" ca="1" si="750"/>
        <v>0</v>
      </c>
      <c r="F907" s="19">
        <f t="shared" si="751"/>
        <v>0</v>
      </c>
      <c r="G907">
        <f t="shared" si="728"/>
        <v>0</v>
      </c>
      <c r="H907">
        <f t="shared" si="729"/>
        <v>0</v>
      </c>
      <c r="I907" s="16">
        <f t="shared" si="752"/>
        <v>0</v>
      </c>
      <c r="J907" s="19">
        <f t="shared" si="753"/>
        <v>0</v>
      </c>
      <c r="K907" s="19"/>
      <c r="L907" s="16">
        <f t="shared" si="730"/>
        <v>0</v>
      </c>
      <c r="M907" s="16">
        <f t="shared" ca="1" si="754"/>
        <v>0</v>
      </c>
      <c r="N907" s="16">
        <f t="shared" si="755"/>
        <v>0</v>
      </c>
      <c r="O907" s="16">
        <f t="shared" si="756"/>
        <v>0</v>
      </c>
      <c r="P907" s="16">
        <f t="shared" si="757"/>
        <v>0</v>
      </c>
      <c r="Q907" s="16">
        <f t="shared" ca="1" si="758"/>
        <v>0</v>
      </c>
      <c r="R907">
        <f t="shared" si="759"/>
        <v>0</v>
      </c>
      <c r="S907" s="16">
        <f t="shared" si="760"/>
        <v>0</v>
      </c>
      <c r="T907" s="21">
        <f t="shared" si="761"/>
        <v>0</v>
      </c>
      <c r="U907" s="16">
        <f t="shared" ca="1" si="762"/>
        <v>0</v>
      </c>
      <c r="V907" s="21">
        <f t="shared" ca="1" si="763"/>
        <v>0</v>
      </c>
      <c r="W907" s="16"/>
      <c r="X907" s="16">
        <f t="shared" si="764"/>
        <v>0</v>
      </c>
      <c r="Y907" s="16">
        <f t="shared" si="765"/>
        <v>0</v>
      </c>
      <c r="Z907" s="19">
        <f t="shared" si="766"/>
        <v>0</v>
      </c>
      <c r="AA907" s="15">
        <f t="shared" si="767"/>
        <v>0</v>
      </c>
      <c r="AB907" s="15">
        <f t="shared" si="768"/>
        <v>0</v>
      </c>
      <c r="AC907" s="15">
        <f t="shared" si="769"/>
        <v>0</v>
      </c>
      <c r="AD907" s="15">
        <f t="shared" si="770"/>
        <v>0</v>
      </c>
      <c r="AE907" s="15">
        <f t="shared" si="771"/>
        <v>0</v>
      </c>
      <c r="AF907" s="19">
        <f t="shared" si="772"/>
        <v>0</v>
      </c>
      <c r="AG907" s="20">
        <f t="shared" si="773"/>
        <v>0</v>
      </c>
      <c r="AH907" s="20"/>
      <c r="AI907" s="16">
        <f t="shared" si="731"/>
        <v>0</v>
      </c>
      <c r="AJ907" s="16">
        <f t="shared" si="746"/>
        <v>0</v>
      </c>
      <c r="AK907" s="16">
        <f t="shared" si="738"/>
        <v>0</v>
      </c>
      <c r="AL907" s="16">
        <f t="shared" ca="1" si="774"/>
        <v>0</v>
      </c>
      <c r="AM907" s="17">
        <f ca="1">IF($F$13,OFFSET(product_specs!$I$5,MIN(10,saving_model!BD907),saving_model!$F$15),0)</f>
        <v>0</v>
      </c>
      <c r="AN907" s="16">
        <f t="shared" si="775"/>
        <v>0</v>
      </c>
      <c r="AO907" s="16">
        <f t="shared" si="745"/>
        <v>0</v>
      </c>
      <c r="AP907" s="16">
        <f t="shared" si="732"/>
        <v>0</v>
      </c>
      <c r="AQ907" s="16">
        <f t="shared" si="739"/>
        <v>0</v>
      </c>
      <c r="AR907" s="16">
        <f t="shared" si="740"/>
        <v>0</v>
      </c>
      <c r="AS907" s="15">
        <f t="shared" si="733"/>
        <v>0</v>
      </c>
      <c r="AT907" s="24">
        <f t="shared" si="734"/>
        <v>0</v>
      </c>
      <c r="AU907" s="15">
        <f t="shared" si="741"/>
        <v>0</v>
      </c>
      <c r="AV907" s="22">
        <f>return!Q891</f>
        <v>-2.1590786316032284E-2</v>
      </c>
      <c r="AW907" s="7">
        <f t="shared" si="735"/>
        <v>2.0830577793516389</v>
      </c>
      <c r="AX907" s="7"/>
      <c r="AY907">
        <f t="shared" si="776"/>
        <v>0</v>
      </c>
      <c r="AZ907">
        <f t="shared" si="736"/>
        <v>0</v>
      </c>
      <c r="BA907">
        <f t="shared" si="777"/>
        <v>0</v>
      </c>
      <c r="BB907">
        <f t="shared" si="742"/>
        <v>0</v>
      </c>
      <c r="BD907">
        <f t="shared" si="778"/>
        <v>73</v>
      </c>
      <c r="BE907">
        <f t="shared" si="779"/>
        <v>5</v>
      </c>
      <c r="BF907">
        <f t="shared" si="743"/>
        <v>5.8554038502380834E-3</v>
      </c>
      <c r="BG907">
        <f>VLOOKUP(MIN(120,BH907),mortality!$B$4:$H$106,saving_model!BE907+2,FALSE)</f>
        <v>6.8045576484090153E-2</v>
      </c>
      <c r="BH907">
        <f t="shared" si="737"/>
        <v>93</v>
      </c>
      <c r="BI907" s="8">
        <f t="shared" si="780"/>
        <v>1.6821425527395739E-3</v>
      </c>
      <c r="BJ907" s="6">
        <f>VLOOKUP(saving_model!BD907,lapse!$B$4:$C$134,2,FALSE)</f>
        <v>0.02</v>
      </c>
      <c r="BL907">
        <f>discount_curve!K892</f>
        <v>0.25428883659796114</v>
      </c>
    </row>
    <row r="908" spans="1:64" x14ac:dyDescent="0.55000000000000004">
      <c r="A908">
        <f t="shared" si="744"/>
        <v>886</v>
      </c>
      <c r="B908" s="16">
        <f t="shared" ca="1" si="747"/>
        <v>0</v>
      </c>
      <c r="C908" s="16">
        <f t="shared" si="748"/>
        <v>0</v>
      </c>
      <c r="D908">
        <f t="shared" si="749"/>
        <v>0</v>
      </c>
      <c r="E908">
        <f t="shared" ca="1" si="750"/>
        <v>0</v>
      </c>
      <c r="F908" s="19">
        <f t="shared" si="751"/>
        <v>0</v>
      </c>
      <c r="G908">
        <f t="shared" si="728"/>
        <v>0</v>
      </c>
      <c r="H908">
        <f t="shared" si="729"/>
        <v>0</v>
      </c>
      <c r="I908" s="16">
        <f t="shared" si="752"/>
        <v>0</v>
      </c>
      <c r="J908" s="19">
        <f t="shared" si="753"/>
        <v>0</v>
      </c>
      <c r="K908" s="19"/>
      <c r="L908" s="16">
        <f t="shared" si="730"/>
        <v>0</v>
      </c>
      <c r="M908" s="16">
        <f t="shared" ca="1" si="754"/>
        <v>0</v>
      </c>
      <c r="N908" s="16">
        <f t="shared" si="755"/>
        <v>0</v>
      </c>
      <c r="O908" s="16">
        <f t="shared" si="756"/>
        <v>0</v>
      </c>
      <c r="P908" s="16">
        <f t="shared" si="757"/>
        <v>0</v>
      </c>
      <c r="Q908" s="16">
        <f t="shared" ca="1" si="758"/>
        <v>0</v>
      </c>
      <c r="R908">
        <f t="shared" si="759"/>
        <v>0</v>
      </c>
      <c r="S908" s="16">
        <f t="shared" si="760"/>
        <v>0</v>
      </c>
      <c r="T908" s="21">
        <f t="shared" si="761"/>
        <v>0</v>
      </c>
      <c r="U908" s="16">
        <f t="shared" ca="1" si="762"/>
        <v>0</v>
      </c>
      <c r="V908" s="21">
        <f t="shared" ca="1" si="763"/>
        <v>0</v>
      </c>
      <c r="W908" s="16"/>
      <c r="X908" s="16">
        <f t="shared" si="764"/>
        <v>0</v>
      </c>
      <c r="Y908" s="16">
        <f t="shared" si="765"/>
        <v>0</v>
      </c>
      <c r="Z908" s="19">
        <f t="shared" si="766"/>
        <v>0</v>
      </c>
      <c r="AA908" s="15">
        <f t="shared" si="767"/>
        <v>0</v>
      </c>
      <c r="AB908" s="15">
        <f t="shared" si="768"/>
        <v>0</v>
      </c>
      <c r="AC908" s="15">
        <f t="shared" si="769"/>
        <v>0</v>
      </c>
      <c r="AD908" s="15">
        <f t="shared" si="770"/>
        <v>0</v>
      </c>
      <c r="AE908" s="15">
        <f t="shared" si="771"/>
        <v>0</v>
      </c>
      <c r="AF908" s="19">
        <f t="shared" si="772"/>
        <v>0</v>
      </c>
      <c r="AG908" s="20">
        <f t="shared" si="773"/>
        <v>0</v>
      </c>
      <c r="AH908" s="20"/>
      <c r="AI908" s="16">
        <f t="shared" si="731"/>
        <v>0</v>
      </c>
      <c r="AJ908" s="16">
        <f t="shared" si="746"/>
        <v>0</v>
      </c>
      <c r="AK908" s="16">
        <f t="shared" si="738"/>
        <v>0</v>
      </c>
      <c r="AL908" s="16">
        <f t="shared" ca="1" si="774"/>
        <v>0</v>
      </c>
      <c r="AM908" s="17">
        <f ca="1">IF($F$13,OFFSET(product_specs!$I$5,MIN(10,saving_model!BD908),saving_model!$F$15),0)</f>
        <v>0</v>
      </c>
      <c r="AN908" s="16">
        <f t="shared" si="775"/>
        <v>0</v>
      </c>
      <c r="AO908" s="16">
        <f t="shared" si="745"/>
        <v>0</v>
      </c>
      <c r="AP908" s="16">
        <f t="shared" si="732"/>
        <v>0</v>
      </c>
      <c r="AQ908" s="16">
        <f t="shared" si="739"/>
        <v>0</v>
      </c>
      <c r="AR908" s="16">
        <f t="shared" si="740"/>
        <v>0</v>
      </c>
      <c r="AS908" s="15">
        <f t="shared" si="733"/>
        <v>0</v>
      </c>
      <c r="AT908" s="24">
        <f t="shared" si="734"/>
        <v>0</v>
      </c>
      <c r="AU908" s="15">
        <f t="shared" si="741"/>
        <v>0</v>
      </c>
      <c r="AV908" s="22">
        <f>return!Q892</f>
        <v>1.0400983623109594E-2</v>
      </c>
      <c r="AW908" s="7">
        <f t="shared" si="735"/>
        <v>2.0847857551739963</v>
      </c>
      <c r="AX908" s="7"/>
      <c r="AY908">
        <f t="shared" si="776"/>
        <v>0</v>
      </c>
      <c r="AZ908">
        <f t="shared" si="736"/>
        <v>0</v>
      </c>
      <c r="BA908">
        <f t="shared" si="777"/>
        <v>0</v>
      </c>
      <c r="BB908">
        <f t="shared" si="742"/>
        <v>0</v>
      </c>
      <c r="BD908">
        <f t="shared" si="778"/>
        <v>73</v>
      </c>
      <c r="BE908">
        <f t="shared" si="779"/>
        <v>5</v>
      </c>
      <c r="BF908">
        <f t="shared" si="743"/>
        <v>5.8554038502380834E-3</v>
      </c>
      <c r="BG908">
        <f>VLOOKUP(MIN(120,BH908),mortality!$B$4:$H$106,saving_model!BE908+2,FALSE)</f>
        <v>6.8045576484090153E-2</v>
      </c>
      <c r="BH908">
        <f t="shared" si="737"/>
        <v>93</v>
      </c>
      <c r="BI908" s="8">
        <f t="shared" si="780"/>
        <v>1.6821425527395739E-3</v>
      </c>
      <c r="BJ908" s="6">
        <f>VLOOKUP(saving_model!BD908,lapse!$B$4:$C$134,2,FALSE)</f>
        <v>0.02</v>
      </c>
      <c r="BL908">
        <f>discount_curve!K893</f>
        <v>0.25389570152707708</v>
      </c>
    </row>
    <row r="909" spans="1:64" x14ac:dyDescent="0.55000000000000004">
      <c r="A909">
        <f t="shared" si="744"/>
        <v>887</v>
      </c>
      <c r="B909" s="16">
        <f t="shared" ca="1" si="747"/>
        <v>0</v>
      </c>
      <c r="C909" s="16">
        <f t="shared" si="748"/>
        <v>0</v>
      </c>
      <c r="D909">
        <f t="shared" si="749"/>
        <v>0</v>
      </c>
      <c r="E909">
        <f t="shared" ca="1" si="750"/>
        <v>0</v>
      </c>
      <c r="F909" s="19">
        <f t="shared" si="751"/>
        <v>0</v>
      </c>
      <c r="G909">
        <f t="shared" si="728"/>
        <v>0</v>
      </c>
      <c r="H909">
        <f t="shared" si="729"/>
        <v>0</v>
      </c>
      <c r="I909" s="16">
        <f t="shared" si="752"/>
        <v>0</v>
      </c>
      <c r="J909" s="19">
        <f t="shared" si="753"/>
        <v>0</v>
      </c>
      <c r="K909" s="19"/>
      <c r="L909" s="16">
        <f t="shared" si="730"/>
        <v>0</v>
      </c>
      <c r="M909" s="16">
        <f t="shared" ca="1" si="754"/>
        <v>0</v>
      </c>
      <c r="N909" s="16">
        <f t="shared" si="755"/>
        <v>0</v>
      </c>
      <c r="O909" s="16">
        <f t="shared" si="756"/>
        <v>0</v>
      </c>
      <c r="P909" s="16">
        <f t="shared" si="757"/>
        <v>0</v>
      </c>
      <c r="Q909" s="16">
        <f t="shared" ca="1" si="758"/>
        <v>0</v>
      </c>
      <c r="R909">
        <f t="shared" si="759"/>
        <v>0</v>
      </c>
      <c r="S909" s="16">
        <f t="shared" si="760"/>
        <v>0</v>
      </c>
      <c r="T909" s="21">
        <f t="shared" si="761"/>
        <v>0</v>
      </c>
      <c r="U909" s="16">
        <f t="shared" ca="1" si="762"/>
        <v>0</v>
      </c>
      <c r="V909" s="21">
        <f t="shared" ca="1" si="763"/>
        <v>0</v>
      </c>
      <c r="W909" s="16"/>
      <c r="X909" s="16">
        <f t="shared" si="764"/>
        <v>0</v>
      </c>
      <c r="Y909" s="16">
        <f t="shared" si="765"/>
        <v>0</v>
      </c>
      <c r="Z909" s="19">
        <f t="shared" si="766"/>
        <v>0</v>
      </c>
      <c r="AA909" s="15">
        <f t="shared" si="767"/>
        <v>0</v>
      </c>
      <c r="AB909" s="15">
        <f t="shared" si="768"/>
        <v>0</v>
      </c>
      <c r="AC909" s="15">
        <f t="shared" si="769"/>
        <v>0</v>
      </c>
      <c r="AD909" s="15">
        <f t="shared" si="770"/>
        <v>0</v>
      </c>
      <c r="AE909" s="15">
        <f t="shared" si="771"/>
        <v>0</v>
      </c>
      <c r="AF909" s="19">
        <f t="shared" si="772"/>
        <v>0</v>
      </c>
      <c r="AG909" s="20">
        <f t="shared" si="773"/>
        <v>0</v>
      </c>
      <c r="AH909" s="20"/>
      <c r="AI909" s="16">
        <f t="shared" si="731"/>
        <v>0</v>
      </c>
      <c r="AJ909" s="16">
        <f t="shared" si="746"/>
        <v>0</v>
      </c>
      <c r="AK909" s="16">
        <f t="shared" si="738"/>
        <v>0</v>
      </c>
      <c r="AL909" s="16">
        <f t="shared" ca="1" si="774"/>
        <v>0</v>
      </c>
      <c r="AM909" s="17">
        <f ca="1">IF($F$13,OFFSET(product_specs!$I$5,MIN(10,saving_model!BD909),saving_model!$F$15),0)</f>
        <v>0</v>
      </c>
      <c r="AN909" s="16">
        <f t="shared" si="775"/>
        <v>0</v>
      </c>
      <c r="AO909" s="16">
        <f t="shared" si="745"/>
        <v>0</v>
      </c>
      <c r="AP909" s="16">
        <f t="shared" si="732"/>
        <v>0</v>
      </c>
      <c r="AQ909" s="16">
        <f t="shared" si="739"/>
        <v>0</v>
      </c>
      <c r="AR909" s="16">
        <f t="shared" si="740"/>
        <v>0</v>
      </c>
      <c r="AS909" s="15">
        <f t="shared" si="733"/>
        <v>0</v>
      </c>
      <c r="AT909" s="24">
        <f t="shared" si="734"/>
        <v>0</v>
      </c>
      <c r="AU909" s="15">
        <f t="shared" si="741"/>
        <v>0</v>
      </c>
      <c r="AV909" s="22">
        <f>return!Q893</f>
        <v>-5.9909190009515001E-3</v>
      </c>
      <c r="AW909" s="7">
        <f t="shared" si="735"/>
        <v>2.086515164418159</v>
      </c>
      <c r="AX909" s="7"/>
      <c r="AY909">
        <f t="shared" si="776"/>
        <v>0</v>
      </c>
      <c r="AZ909">
        <f t="shared" si="736"/>
        <v>0</v>
      </c>
      <c r="BA909">
        <f t="shared" si="777"/>
        <v>0</v>
      </c>
      <c r="BB909">
        <f t="shared" si="742"/>
        <v>0</v>
      </c>
      <c r="BD909">
        <f t="shared" si="778"/>
        <v>73</v>
      </c>
      <c r="BE909">
        <f t="shared" si="779"/>
        <v>5</v>
      </c>
      <c r="BF909">
        <f t="shared" si="743"/>
        <v>5.8554038502380834E-3</v>
      </c>
      <c r="BG909">
        <f>VLOOKUP(MIN(120,BH909),mortality!$B$4:$H$106,saving_model!BE909+2,FALSE)</f>
        <v>6.8045576484090153E-2</v>
      </c>
      <c r="BH909">
        <f t="shared" si="737"/>
        <v>93</v>
      </c>
      <c r="BI909" s="8">
        <f t="shared" si="780"/>
        <v>1.6821425527395739E-3</v>
      </c>
      <c r="BJ909" s="6">
        <f>VLOOKUP(saving_model!BD909,lapse!$B$4:$C$134,2,FALSE)</f>
        <v>0.02</v>
      </c>
      <c r="BL909">
        <f>discount_curve!K894</f>
        <v>0.25350317425001517</v>
      </c>
    </row>
    <row r="910" spans="1:64" x14ac:dyDescent="0.55000000000000004">
      <c r="A910">
        <f t="shared" si="744"/>
        <v>888</v>
      </c>
      <c r="B910" s="16">
        <f t="shared" ca="1" si="747"/>
        <v>0</v>
      </c>
      <c r="C910" s="16">
        <f t="shared" si="748"/>
        <v>0</v>
      </c>
      <c r="D910">
        <f t="shared" si="749"/>
        <v>0</v>
      </c>
      <c r="E910">
        <f t="shared" ca="1" si="750"/>
        <v>0</v>
      </c>
      <c r="F910" s="19">
        <f t="shared" si="751"/>
        <v>0</v>
      </c>
      <c r="G910">
        <f t="shared" si="728"/>
        <v>0</v>
      </c>
      <c r="H910">
        <f t="shared" si="729"/>
        <v>0</v>
      </c>
      <c r="I910" s="16">
        <f t="shared" si="752"/>
        <v>0</v>
      </c>
      <c r="J910" s="19">
        <f t="shared" si="753"/>
        <v>0</v>
      </c>
      <c r="K910" s="19"/>
      <c r="L910" s="16">
        <f t="shared" si="730"/>
        <v>0</v>
      </c>
      <c r="M910" s="16">
        <f t="shared" ca="1" si="754"/>
        <v>0</v>
      </c>
      <c r="N910" s="16">
        <f t="shared" si="755"/>
        <v>0</v>
      </c>
      <c r="O910" s="16">
        <f t="shared" si="756"/>
        <v>0</v>
      </c>
      <c r="P910" s="16">
        <f t="shared" si="757"/>
        <v>0</v>
      </c>
      <c r="Q910" s="16">
        <f t="shared" ca="1" si="758"/>
        <v>0</v>
      </c>
      <c r="R910">
        <f t="shared" si="759"/>
        <v>0</v>
      </c>
      <c r="S910" s="16">
        <f t="shared" si="760"/>
        <v>0</v>
      </c>
      <c r="T910" s="21">
        <f t="shared" si="761"/>
        <v>0</v>
      </c>
      <c r="U910" s="16">
        <f t="shared" ca="1" si="762"/>
        <v>0</v>
      </c>
      <c r="V910" s="21">
        <f t="shared" ca="1" si="763"/>
        <v>0</v>
      </c>
      <c r="W910" s="16"/>
      <c r="X910" s="16">
        <f t="shared" si="764"/>
        <v>0</v>
      </c>
      <c r="Y910" s="16">
        <f t="shared" si="765"/>
        <v>0</v>
      </c>
      <c r="Z910" s="19">
        <f t="shared" si="766"/>
        <v>0</v>
      </c>
      <c r="AA910" s="15">
        <f t="shared" si="767"/>
        <v>0</v>
      </c>
      <c r="AB910" s="15">
        <f t="shared" si="768"/>
        <v>0</v>
      </c>
      <c r="AC910" s="15">
        <f t="shared" si="769"/>
        <v>0</v>
      </c>
      <c r="AD910" s="15">
        <f t="shared" si="770"/>
        <v>0</v>
      </c>
      <c r="AE910" s="15">
        <f t="shared" si="771"/>
        <v>0</v>
      </c>
      <c r="AF910" s="19">
        <f t="shared" si="772"/>
        <v>0</v>
      </c>
      <c r="AG910" s="20">
        <f t="shared" si="773"/>
        <v>0</v>
      </c>
      <c r="AH910" s="20"/>
      <c r="AI910" s="16">
        <f t="shared" si="731"/>
        <v>0</v>
      </c>
      <c r="AJ910" s="16">
        <f t="shared" si="746"/>
        <v>0</v>
      </c>
      <c r="AK910" s="16">
        <f t="shared" si="738"/>
        <v>0</v>
      </c>
      <c r="AL910" s="16">
        <f t="shared" ca="1" si="774"/>
        <v>0</v>
      </c>
      <c r="AM910" s="17">
        <f ca="1">IF($F$13,OFFSET(product_specs!$I$5,MIN(10,saving_model!BD910),saving_model!$F$15),0)</f>
        <v>0</v>
      </c>
      <c r="AN910" s="16">
        <f t="shared" si="775"/>
        <v>0</v>
      </c>
      <c r="AO910" s="16">
        <f t="shared" si="745"/>
        <v>0</v>
      </c>
      <c r="AP910" s="16">
        <f t="shared" si="732"/>
        <v>0</v>
      </c>
      <c r="AQ910" s="16">
        <f t="shared" si="739"/>
        <v>0</v>
      </c>
      <c r="AR910" s="16">
        <f t="shared" si="740"/>
        <v>0</v>
      </c>
      <c r="AS910" s="15">
        <f t="shared" si="733"/>
        <v>0</v>
      </c>
      <c r="AT910" s="24">
        <f t="shared" si="734"/>
        <v>0</v>
      </c>
      <c r="AU910" s="15">
        <f t="shared" si="741"/>
        <v>0</v>
      </c>
      <c r="AV910" s="22">
        <f>return!Q894</f>
        <v>6.4192807681056063E-3</v>
      </c>
      <c r="AW910" s="7">
        <f t="shared" si="735"/>
        <v>2.0882460082732051</v>
      </c>
      <c r="AX910" s="7"/>
      <c r="AY910">
        <f t="shared" si="776"/>
        <v>0</v>
      </c>
      <c r="AZ910">
        <f t="shared" si="736"/>
        <v>0</v>
      </c>
      <c r="BA910">
        <f t="shared" si="777"/>
        <v>0</v>
      </c>
      <c r="BB910">
        <f t="shared" si="742"/>
        <v>0</v>
      </c>
      <c r="BD910">
        <f t="shared" si="778"/>
        <v>74</v>
      </c>
      <c r="BE910">
        <f t="shared" si="779"/>
        <v>5</v>
      </c>
      <c r="BF910">
        <f t="shared" si="743"/>
        <v>6.6813721311418384E-3</v>
      </c>
      <c r="BG910">
        <f>VLOOKUP(MIN(120,BH910),mortality!$B$4:$H$106,saving_model!BE910+2,FALSE)</f>
        <v>7.7294818686630837E-2</v>
      </c>
      <c r="BH910">
        <f t="shared" si="737"/>
        <v>94</v>
      </c>
      <c r="BI910" s="8">
        <f t="shared" si="780"/>
        <v>1.6821425527395739E-3</v>
      </c>
      <c r="BJ910" s="6">
        <f>VLOOKUP(saving_model!BD910,lapse!$B$4:$C$134,2,FALSE)</f>
        <v>0.02</v>
      </c>
      <c r="BL910">
        <f>discount_curve!K895</f>
        <v>0.24783591416880504</v>
      </c>
    </row>
    <row r="911" spans="1:64" x14ac:dyDescent="0.55000000000000004">
      <c r="A911">
        <f t="shared" si="744"/>
        <v>889</v>
      </c>
      <c r="B911" s="16">
        <f t="shared" ca="1" si="747"/>
        <v>0</v>
      </c>
      <c r="C911" s="16">
        <f t="shared" si="748"/>
        <v>0</v>
      </c>
      <c r="D911">
        <f t="shared" si="749"/>
        <v>0</v>
      </c>
      <c r="E911">
        <f t="shared" ca="1" si="750"/>
        <v>0</v>
      </c>
      <c r="F911" s="19">
        <f t="shared" si="751"/>
        <v>0</v>
      </c>
      <c r="G911">
        <f t="shared" si="728"/>
        <v>0</v>
      </c>
      <c r="H911">
        <f t="shared" si="729"/>
        <v>0</v>
      </c>
      <c r="I911" s="16">
        <f t="shared" si="752"/>
        <v>0</v>
      </c>
      <c r="J911" s="19">
        <f t="shared" si="753"/>
        <v>0</v>
      </c>
      <c r="K911" s="19"/>
      <c r="L911" s="16">
        <f t="shared" si="730"/>
        <v>0</v>
      </c>
      <c r="M911" s="16">
        <f t="shared" ca="1" si="754"/>
        <v>0</v>
      </c>
      <c r="N911" s="16">
        <f t="shared" si="755"/>
        <v>0</v>
      </c>
      <c r="O911" s="16">
        <f t="shared" si="756"/>
        <v>0</v>
      </c>
      <c r="P911" s="16">
        <f t="shared" si="757"/>
        <v>0</v>
      </c>
      <c r="Q911" s="16">
        <f t="shared" ca="1" si="758"/>
        <v>0</v>
      </c>
      <c r="R911">
        <f t="shared" si="759"/>
        <v>0</v>
      </c>
      <c r="S911" s="16">
        <f t="shared" si="760"/>
        <v>0</v>
      </c>
      <c r="T911" s="21">
        <f t="shared" si="761"/>
        <v>0</v>
      </c>
      <c r="U911" s="16">
        <f t="shared" ca="1" si="762"/>
        <v>0</v>
      </c>
      <c r="V911" s="21">
        <f t="shared" ca="1" si="763"/>
        <v>0</v>
      </c>
      <c r="W911" s="16"/>
      <c r="X911" s="16">
        <f t="shared" si="764"/>
        <v>0</v>
      </c>
      <c r="Y911" s="16">
        <f t="shared" si="765"/>
        <v>0</v>
      </c>
      <c r="Z911" s="19">
        <f t="shared" si="766"/>
        <v>0</v>
      </c>
      <c r="AA911" s="15">
        <f t="shared" si="767"/>
        <v>0</v>
      </c>
      <c r="AB911" s="15">
        <f t="shared" si="768"/>
        <v>0</v>
      </c>
      <c r="AC911" s="15">
        <f t="shared" si="769"/>
        <v>0</v>
      </c>
      <c r="AD911" s="15">
        <f t="shared" si="770"/>
        <v>0</v>
      </c>
      <c r="AE911" s="15">
        <f t="shared" si="771"/>
        <v>0</v>
      </c>
      <c r="AF911" s="19">
        <f t="shared" si="772"/>
        <v>0</v>
      </c>
      <c r="AG911" s="20">
        <f t="shared" si="773"/>
        <v>0</v>
      </c>
      <c r="AH911" s="20"/>
      <c r="AI911" s="16">
        <f t="shared" si="731"/>
        <v>0</v>
      </c>
      <c r="AJ911" s="16">
        <f t="shared" si="746"/>
        <v>0</v>
      </c>
      <c r="AK911" s="16">
        <f t="shared" si="738"/>
        <v>0</v>
      </c>
      <c r="AL911" s="16">
        <f t="shared" ca="1" si="774"/>
        <v>0</v>
      </c>
      <c r="AM911" s="17">
        <f ca="1">IF($F$13,OFFSET(product_specs!$I$5,MIN(10,saving_model!BD911),saving_model!$F$15),0)</f>
        <v>0</v>
      </c>
      <c r="AN911" s="16">
        <f t="shared" si="775"/>
        <v>0</v>
      </c>
      <c r="AO911" s="16">
        <f t="shared" si="745"/>
        <v>0</v>
      </c>
      <c r="AP911" s="16">
        <f t="shared" si="732"/>
        <v>0</v>
      </c>
      <c r="AQ911" s="16">
        <f t="shared" si="739"/>
        <v>0</v>
      </c>
      <c r="AR911" s="16">
        <f t="shared" si="740"/>
        <v>0</v>
      </c>
      <c r="AS911" s="15">
        <f t="shared" si="733"/>
        <v>0</v>
      </c>
      <c r="AT911" s="24">
        <f t="shared" si="734"/>
        <v>0</v>
      </c>
      <c r="AU911" s="15">
        <f t="shared" si="741"/>
        <v>0</v>
      </c>
      <c r="AV911" s="22">
        <f>return!Q895</f>
        <v>1.895120123475591E-3</v>
      </c>
      <c r="AW911" s="7">
        <f t="shared" si="735"/>
        <v>2.089978287929199</v>
      </c>
      <c r="AX911" s="7"/>
      <c r="AY911">
        <f t="shared" si="776"/>
        <v>0</v>
      </c>
      <c r="AZ911">
        <f t="shared" si="736"/>
        <v>0</v>
      </c>
      <c r="BA911">
        <f t="shared" si="777"/>
        <v>0</v>
      </c>
      <c r="BB911">
        <f t="shared" si="742"/>
        <v>0</v>
      </c>
      <c r="BD911">
        <f t="shared" si="778"/>
        <v>74</v>
      </c>
      <c r="BE911">
        <f t="shared" si="779"/>
        <v>5</v>
      </c>
      <c r="BF911">
        <f t="shared" si="743"/>
        <v>6.6813721311418384E-3</v>
      </c>
      <c r="BG911">
        <f>VLOOKUP(MIN(120,BH911),mortality!$B$4:$H$106,saving_model!BE911+2,FALSE)</f>
        <v>7.7294818686630837E-2</v>
      </c>
      <c r="BH911">
        <f t="shared" si="737"/>
        <v>94</v>
      </c>
      <c r="BI911" s="8">
        <f t="shared" si="780"/>
        <v>1.6821425527395739E-3</v>
      </c>
      <c r="BJ911" s="6">
        <f>VLOOKUP(saving_model!BD911,lapse!$B$4:$C$134,2,FALSE)</f>
        <v>0.02</v>
      </c>
      <c r="BL911">
        <f>discount_curve!K896</f>
        <v>0.24744688623335814</v>
      </c>
    </row>
    <row r="912" spans="1:64" x14ac:dyDescent="0.55000000000000004">
      <c r="A912">
        <f t="shared" si="744"/>
        <v>890</v>
      </c>
      <c r="B912" s="16">
        <f t="shared" ca="1" si="747"/>
        <v>0</v>
      </c>
      <c r="C912" s="16">
        <f t="shared" si="748"/>
        <v>0</v>
      </c>
      <c r="D912">
        <f t="shared" si="749"/>
        <v>0</v>
      </c>
      <c r="E912">
        <f t="shared" ca="1" si="750"/>
        <v>0</v>
      </c>
      <c r="F912" s="19">
        <f t="shared" si="751"/>
        <v>0</v>
      </c>
      <c r="G912">
        <f t="shared" si="728"/>
        <v>0</v>
      </c>
      <c r="H912">
        <f t="shared" si="729"/>
        <v>0</v>
      </c>
      <c r="I912" s="16">
        <f t="shared" si="752"/>
        <v>0</v>
      </c>
      <c r="J912" s="19">
        <f t="shared" si="753"/>
        <v>0</v>
      </c>
      <c r="K912" s="19"/>
      <c r="L912" s="16">
        <f t="shared" si="730"/>
        <v>0</v>
      </c>
      <c r="M912" s="16">
        <f t="shared" ca="1" si="754"/>
        <v>0</v>
      </c>
      <c r="N912" s="16">
        <f t="shared" si="755"/>
        <v>0</v>
      </c>
      <c r="O912" s="16">
        <f t="shared" si="756"/>
        <v>0</v>
      </c>
      <c r="P912" s="16">
        <f t="shared" si="757"/>
        <v>0</v>
      </c>
      <c r="Q912" s="16">
        <f t="shared" ca="1" si="758"/>
        <v>0</v>
      </c>
      <c r="R912">
        <f t="shared" si="759"/>
        <v>0</v>
      </c>
      <c r="S912" s="16">
        <f t="shared" si="760"/>
        <v>0</v>
      </c>
      <c r="T912" s="21">
        <f t="shared" si="761"/>
        <v>0</v>
      </c>
      <c r="U912" s="16">
        <f t="shared" ca="1" si="762"/>
        <v>0</v>
      </c>
      <c r="V912" s="21">
        <f t="shared" ca="1" si="763"/>
        <v>0</v>
      </c>
      <c r="W912" s="16"/>
      <c r="X912" s="16">
        <f t="shared" si="764"/>
        <v>0</v>
      </c>
      <c r="Y912" s="16">
        <f t="shared" si="765"/>
        <v>0</v>
      </c>
      <c r="Z912" s="19">
        <f t="shared" si="766"/>
        <v>0</v>
      </c>
      <c r="AA912" s="15">
        <f t="shared" si="767"/>
        <v>0</v>
      </c>
      <c r="AB912" s="15">
        <f t="shared" si="768"/>
        <v>0</v>
      </c>
      <c r="AC912" s="15">
        <f t="shared" si="769"/>
        <v>0</v>
      </c>
      <c r="AD912" s="15">
        <f t="shared" si="770"/>
        <v>0</v>
      </c>
      <c r="AE912" s="15">
        <f t="shared" si="771"/>
        <v>0</v>
      </c>
      <c r="AF912" s="19">
        <f t="shared" si="772"/>
        <v>0</v>
      </c>
      <c r="AG912" s="20">
        <f t="shared" si="773"/>
        <v>0</v>
      </c>
      <c r="AH912" s="20"/>
      <c r="AI912" s="16">
        <f t="shared" si="731"/>
        <v>0</v>
      </c>
      <c r="AJ912" s="16">
        <f t="shared" si="746"/>
        <v>0</v>
      </c>
      <c r="AK912" s="16">
        <f t="shared" si="738"/>
        <v>0</v>
      </c>
      <c r="AL912" s="16">
        <f t="shared" ca="1" si="774"/>
        <v>0</v>
      </c>
      <c r="AM912" s="17">
        <f ca="1">IF($F$13,OFFSET(product_specs!$I$5,MIN(10,saving_model!BD912),saving_model!$F$15),0)</f>
        <v>0</v>
      </c>
      <c r="AN912" s="16">
        <f t="shared" si="775"/>
        <v>0</v>
      </c>
      <c r="AO912" s="16">
        <f t="shared" si="745"/>
        <v>0</v>
      </c>
      <c r="AP912" s="16">
        <f t="shared" si="732"/>
        <v>0</v>
      </c>
      <c r="AQ912" s="16">
        <f t="shared" si="739"/>
        <v>0</v>
      </c>
      <c r="AR912" s="16">
        <f t="shared" si="740"/>
        <v>0</v>
      </c>
      <c r="AS912" s="15">
        <f t="shared" si="733"/>
        <v>0</v>
      </c>
      <c r="AT912" s="24">
        <f t="shared" si="734"/>
        <v>0</v>
      </c>
      <c r="AU912" s="15">
        <f t="shared" si="741"/>
        <v>0</v>
      </c>
      <c r="AV912" s="22">
        <f>return!Q896</f>
        <v>4.0602202772370699E-3</v>
      </c>
      <c r="AW912" s="7">
        <f t="shared" si="735"/>
        <v>2.0917120045771922</v>
      </c>
      <c r="AX912" s="7"/>
      <c r="AY912">
        <f t="shared" si="776"/>
        <v>0</v>
      </c>
      <c r="AZ912">
        <f t="shared" si="736"/>
        <v>0</v>
      </c>
      <c r="BA912">
        <f t="shared" si="777"/>
        <v>0</v>
      </c>
      <c r="BB912">
        <f t="shared" si="742"/>
        <v>0</v>
      </c>
      <c r="BD912">
        <f t="shared" si="778"/>
        <v>74</v>
      </c>
      <c r="BE912">
        <f t="shared" si="779"/>
        <v>5</v>
      </c>
      <c r="BF912">
        <f t="shared" si="743"/>
        <v>6.6813721311418384E-3</v>
      </c>
      <c r="BG912">
        <f>VLOOKUP(MIN(120,BH912),mortality!$B$4:$H$106,saving_model!BE912+2,FALSE)</f>
        <v>7.7294818686630837E-2</v>
      </c>
      <c r="BH912">
        <f t="shared" si="737"/>
        <v>94</v>
      </c>
      <c r="BI912" s="8">
        <f t="shared" si="780"/>
        <v>1.6821425527395739E-3</v>
      </c>
      <c r="BJ912" s="6">
        <f>VLOOKUP(saving_model!BD912,lapse!$B$4:$C$134,2,FALSE)</f>
        <v>0.02</v>
      </c>
      <c r="BL912">
        <f>discount_curve!K897</f>
        <v>0.24705846895490616</v>
      </c>
    </row>
    <row r="913" spans="1:64" x14ac:dyDescent="0.55000000000000004">
      <c r="A913">
        <f t="shared" si="744"/>
        <v>891</v>
      </c>
      <c r="B913" s="16">
        <f t="shared" ca="1" si="747"/>
        <v>0</v>
      </c>
      <c r="C913" s="16">
        <f t="shared" si="748"/>
        <v>0</v>
      </c>
      <c r="D913">
        <f t="shared" si="749"/>
        <v>0</v>
      </c>
      <c r="E913">
        <f t="shared" ca="1" si="750"/>
        <v>0</v>
      </c>
      <c r="F913" s="19">
        <f t="shared" si="751"/>
        <v>0</v>
      </c>
      <c r="G913">
        <f t="shared" si="728"/>
        <v>0</v>
      </c>
      <c r="H913">
        <f t="shared" si="729"/>
        <v>0</v>
      </c>
      <c r="I913" s="16">
        <f t="shared" si="752"/>
        <v>0</v>
      </c>
      <c r="J913" s="19">
        <f t="shared" si="753"/>
        <v>0</v>
      </c>
      <c r="K913" s="19"/>
      <c r="L913" s="16">
        <f t="shared" si="730"/>
        <v>0</v>
      </c>
      <c r="M913" s="16">
        <f t="shared" ca="1" si="754"/>
        <v>0</v>
      </c>
      <c r="N913" s="16">
        <f t="shared" si="755"/>
        <v>0</v>
      </c>
      <c r="O913" s="16">
        <f t="shared" si="756"/>
        <v>0</v>
      </c>
      <c r="P913" s="16">
        <f t="shared" si="757"/>
        <v>0</v>
      </c>
      <c r="Q913" s="16">
        <f t="shared" ca="1" si="758"/>
        <v>0</v>
      </c>
      <c r="R913">
        <f t="shared" si="759"/>
        <v>0</v>
      </c>
      <c r="S913" s="16">
        <f t="shared" si="760"/>
        <v>0</v>
      </c>
      <c r="T913" s="21">
        <f t="shared" si="761"/>
        <v>0</v>
      </c>
      <c r="U913" s="16">
        <f t="shared" ca="1" si="762"/>
        <v>0</v>
      </c>
      <c r="V913" s="21">
        <f t="shared" ca="1" si="763"/>
        <v>0</v>
      </c>
      <c r="W913" s="16"/>
      <c r="X913" s="16">
        <f t="shared" si="764"/>
        <v>0</v>
      </c>
      <c r="Y913" s="16">
        <f t="shared" si="765"/>
        <v>0</v>
      </c>
      <c r="Z913" s="19">
        <f t="shared" si="766"/>
        <v>0</v>
      </c>
      <c r="AA913" s="15">
        <f t="shared" si="767"/>
        <v>0</v>
      </c>
      <c r="AB913" s="15">
        <f t="shared" si="768"/>
        <v>0</v>
      </c>
      <c r="AC913" s="15">
        <f t="shared" si="769"/>
        <v>0</v>
      </c>
      <c r="AD913" s="15">
        <f t="shared" si="770"/>
        <v>0</v>
      </c>
      <c r="AE913" s="15">
        <f t="shared" si="771"/>
        <v>0</v>
      </c>
      <c r="AF913" s="19">
        <f t="shared" si="772"/>
        <v>0</v>
      </c>
      <c r="AG913" s="20">
        <f t="shared" si="773"/>
        <v>0</v>
      </c>
      <c r="AH913" s="20"/>
      <c r="AI913" s="16">
        <f t="shared" si="731"/>
        <v>0</v>
      </c>
      <c r="AJ913" s="16">
        <f t="shared" si="746"/>
        <v>0</v>
      </c>
      <c r="AK913" s="16">
        <f t="shared" si="738"/>
        <v>0</v>
      </c>
      <c r="AL913" s="16">
        <f t="shared" ca="1" si="774"/>
        <v>0</v>
      </c>
      <c r="AM913" s="17">
        <f ca="1">IF($F$13,OFFSET(product_specs!$I$5,MIN(10,saving_model!BD913),saving_model!$F$15),0)</f>
        <v>0</v>
      </c>
      <c r="AN913" s="16">
        <f t="shared" si="775"/>
        <v>0</v>
      </c>
      <c r="AO913" s="16">
        <f t="shared" si="745"/>
        <v>0</v>
      </c>
      <c r="AP913" s="16">
        <f t="shared" si="732"/>
        <v>0</v>
      </c>
      <c r="AQ913" s="16">
        <f t="shared" si="739"/>
        <v>0</v>
      </c>
      <c r="AR913" s="16">
        <f t="shared" si="740"/>
        <v>0</v>
      </c>
      <c r="AS913" s="15">
        <f t="shared" si="733"/>
        <v>0</v>
      </c>
      <c r="AT913" s="24">
        <f t="shared" si="734"/>
        <v>0</v>
      </c>
      <c r="AU913" s="15">
        <f t="shared" si="741"/>
        <v>0</v>
      </c>
      <c r="AV913" s="22">
        <f>return!Q897</f>
        <v>7.704617446675055E-3</v>
      </c>
      <c r="AW913" s="7">
        <f t="shared" si="735"/>
        <v>2.0934471594092243</v>
      </c>
      <c r="AX913" s="7"/>
      <c r="AY913">
        <f t="shared" si="776"/>
        <v>0</v>
      </c>
      <c r="AZ913">
        <f t="shared" si="736"/>
        <v>0</v>
      </c>
      <c r="BA913">
        <f t="shared" si="777"/>
        <v>0</v>
      </c>
      <c r="BB913">
        <f t="shared" si="742"/>
        <v>0</v>
      </c>
      <c r="BD913">
        <f t="shared" si="778"/>
        <v>74</v>
      </c>
      <c r="BE913">
        <f t="shared" si="779"/>
        <v>5</v>
      </c>
      <c r="BF913">
        <f t="shared" si="743"/>
        <v>6.6813721311418384E-3</v>
      </c>
      <c r="BG913">
        <f>VLOOKUP(MIN(120,BH913),mortality!$B$4:$H$106,saving_model!BE913+2,FALSE)</f>
        <v>7.7294818686630837E-2</v>
      </c>
      <c r="BH913">
        <f t="shared" si="737"/>
        <v>94</v>
      </c>
      <c r="BI913" s="8">
        <f t="shared" si="780"/>
        <v>1.6821425527395739E-3</v>
      </c>
      <c r="BJ913" s="6">
        <f>VLOOKUP(saving_model!BD913,lapse!$B$4:$C$134,2,FALSE)</f>
        <v>0.02</v>
      </c>
      <c r="BL913">
        <f>discount_curve!K898</f>
        <v>0.24667066137490087</v>
      </c>
    </row>
    <row r="914" spans="1:64" x14ac:dyDescent="0.55000000000000004">
      <c r="A914">
        <f t="shared" si="744"/>
        <v>892</v>
      </c>
      <c r="B914" s="16">
        <f t="shared" ca="1" si="747"/>
        <v>0</v>
      </c>
      <c r="C914" s="16">
        <f t="shared" si="748"/>
        <v>0</v>
      </c>
      <c r="D914">
        <f t="shared" si="749"/>
        <v>0</v>
      </c>
      <c r="E914">
        <f t="shared" ca="1" si="750"/>
        <v>0</v>
      </c>
      <c r="F914" s="19">
        <f t="shared" si="751"/>
        <v>0</v>
      </c>
      <c r="G914">
        <f t="shared" si="728"/>
        <v>0</v>
      </c>
      <c r="H914">
        <f t="shared" si="729"/>
        <v>0</v>
      </c>
      <c r="I914" s="16">
        <f t="shared" si="752"/>
        <v>0</v>
      </c>
      <c r="J914" s="19">
        <f t="shared" si="753"/>
        <v>0</v>
      </c>
      <c r="K914" s="19"/>
      <c r="L914" s="16">
        <f t="shared" si="730"/>
        <v>0</v>
      </c>
      <c r="M914" s="16">
        <f t="shared" ca="1" si="754"/>
        <v>0</v>
      </c>
      <c r="N914" s="16">
        <f t="shared" si="755"/>
        <v>0</v>
      </c>
      <c r="O914" s="16">
        <f t="shared" si="756"/>
        <v>0</v>
      </c>
      <c r="P914" s="16">
        <f t="shared" si="757"/>
        <v>0</v>
      </c>
      <c r="Q914" s="16">
        <f t="shared" ca="1" si="758"/>
        <v>0</v>
      </c>
      <c r="R914">
        <f t="shared" si="759"/>
        <v>0</v>
      </c>
      <c r="S914" s="16">
        <f t="shared" si="760"/>
        <v>0</v>
      </c>
      <c r="T914" s="21">
        <f t="shared" si="761"/>
        <v>0</v>
      </c>
      <c r="U914" s="16">
        <f t="shared" ca="1" si="762"/>
        <v>0</v>
      </c>
      <c r="V914" s="21">
        <f t="shared" ca="1" si="763"/>
        <v>0</v>
      </c>
      <c r="W914" s="16"/>
      <c r="X914" s="16">
        <f t="shared" si="764"/>
        <v>0</v>
      </c>
      <c r="Y914" s="16">
        <f t="shared" si="765"/>
        <v>0</v>
      </c>
      <c r="Z914" s="19">
        <f t="shared" si="766"/>
        <v>0</v>
      </c>
      <c r="AA914" s="15">
        <f t="shared" si="767"/>
        <v>0</v>
      </c>
      <c r="AB914" s="15">
        <f t="shared" si="768"/>
        <v>0</v>
      </c>
      <c r="AC914" s="15">
        <f t="shared" si="769"/>
        <v>0</v>
      </c>
      <c r="AD914" s="15">
        <f t="shared" si="770"/>
        <v>0</v>
      </c>
      <c r="AE914" s="15">
        <f t="shared" si="771"/>
        <v>0</v>
      </c>
      <c r="AF914" s="19">
        <f t="shared" si="772"/>
        <v>0</v>
      </c>
      <c r="AG914" s="20">
        <f t="shared" si="773"/>
        <v>0</v>
      </c>
      <c r="AH914" s="20"/>
      <c r="AI914" s="16">
        <f t="shared" si="731"/>
        <v>0</v>
      </c>
      <c r="AJ914" s="16">
        <f t="shared" si="746"/>
        <v>0</v>
      </c>
      <c r="AK914" s="16">
        <f t="shared" si="738"/>
        <v>0</v>
      </c>
      <c r="AL914" s="16">
        <f t="shared" ca="1" si="774"/>
        <v>0</v>
      </c>
      <c r="AM914" s="17">
        <f ca="1">IF($F$13,OFFSET(product_specs!$I$5,MIN(10,saving_model!BD914),saving_model!$F$15),0)</f>
        <v>0</v>
      </c>
      <c r="AN914" s="16">
        <f t="shared" si="775"/>
        <v>0</v>
      </c>
      <c r="AO914" s="16">
        <f t="shared" si="745"/>
        <v>0</v>
      </c>
      <c r="AP914" s="16">
        <f t="shared" si="732"/>
        <v>0</v>
      </c>
      <c r="AQ914" s="16">
        <f t="shared" si="739"/>
        <v>0</v>
      </c>
      <c r="AR914" s="16">
        <f t="shared" si="740"/>
        <v>0</v>
      </c>
      <c r="AS914" s="15">
        <f t="shared" si="733"/>
        <v>0</v>
      </c>
      <c r="AT914" s="24">
        <f t="shared" si="734"/>
        <v>0</v>
      </c>
      <c r="AU914" s="15">
        <f t="shared" si="741"/>
        <v>0</v>
      </c>
      <c r="AV914" s="22">
        <f>return!Q898</f>
        <v>1.0648251824991073E-2</v>
      </c>
      <c r="AW914" s="7">
        <f t="shared" si="735"/>
        <v>2.0951837536183238</v>
      </c>
      <c r="AX914" s="7"/>
      <c r="AY914">
        <f t="shared" si="776"/>
        <v>0</v>
      </c>
      <c r="AZ914">
        <f t="shared" si="736"/>
        <v>0</v>
      </c>
      <c r="BA914">
        <f t="shared" si="777"/>
        <v>0</v>
      </c>
      <c r="BB914">
        <f t="shared" si="742"/>
        <v>0</v>
      </c>
      <c r="BD914">
        <f t="shared" si="778"/>
        <v>74</v>
      </c>
      <c r="BE914">
        <f t="shared" si="779"/>
        <v>5</v>
      </c>
      <c r="BF914">
        <f t="shared" si="743"/>
        <v>6.6813721311418384E-3</v>
      </c>
      <c r="BG914">
        <f>VLOOKUP(MIN(120,BH914),mortality!$B$4:$H$106,saving_model!BE914+2,FALSE)</f>
        <v>7.7294818686630837E-2</v>
      </c>
      <c r="BH914">
        <f t="shared" si="737"/>
        <v>94</v>
      </c>
      <c r="BI914" s="8">
        <f t="shared" si="780"/>
        <v>1.6821425527395739E-3</v>
      </c>
      <c r="BJ914" s="6">
        <f>VLOOKUP(saving_model!BD914,lapse!$B$4:$C$134,2,FALSE)</f>
        <v>0.02</v>
      </c>
      <c r="BL914">
        <f>discount_curve!K899</f>
        <v>0.24628346253629907</v>
      </c>
    </row>
    <row r="915" spans="1:64" x14ac:dyDescent="0.55000000000000004">
      <c r="A915">
        <f t="shared" si="744"/>
        <v>893</v>
      </c>
      <c r="B915" s="16">
        <f t="shared" ca="1" si="747"/>
        <v>0</v>
      </c>
      <c r="C915" s="16">
        <f t="shared" si="748"/>
        <v>0</v>
      </c>
      <c r="D915">
        <f t="shared" si="749"/>
        <v>0</v>
      </c>
      <c r="E915">
        <f t="shared" ca="1" si="750"/>
        <v>0</v>
      </c>
      <c r="F915" s="19">
        <f t="shared" si="751"/>
        <v>0</v>
      </c>
      <c r="G915">
        <f t="shared" si="728"/>
        <v>0</v>
      </c>
      <c r="H915">
        <f t="shared" si="729"/>
        <v>0</v>
      </c>
      <c r="I915" s="16">
        <f t="shared" si="752"/>
        <v>0</v>
      </c>
      <c r="J915" s="19">
        <f t="shared" si="753"/>
        <v>0</v>
      </c>
      <c r="K915" s="19"/>
      <c r="L915" s="16">
        <f t="shared" si="730"/>
        <v>0</v>
      </c>
      <c r="M915" s="16">
        <f t="shared" ca="1" si="754"/>
        <v>0</v>
      </c>
      <c r="N915" s="16">
        <f t="shared" si="755"/>
        <v>0</v>
      </c>
      <c r="O915" s="16">
        <f t="shared" si="756"/>
        <v>0</v>
      </c>
      <c r="P915" s="16">
        <f t="shared" si="757"/>
        <v>0</v>
      </c>
      <c r="Q915" s="16">
        <f t="shared" ca="1" si="758"/>
        <v>0</v>
      </c>
      <c r="R915">
        <f t="shared" si="759"/>
        <v>0</v>
      </c>
      <c r="S915" s="16">
        <f t="shared" si="760"/>
        <v>0</v>
      </c>
      <c r="T915" s="21">
        <f t="shared" si="761"/>
        <v>0</v>
      </c>
      <c r="U915" s="16">
        <f t="shared" ca="1" si="762"/>
        <v>0</v>
      </c>
      <c r="V915" s="21">
        <f t="shared" ca="1" si="763"/>
        <v>0</v>
      </c>
      <c r="W915" s="16"/>
      <c r="X915" s="16">
        <f t="shared" si="764"/>
        <v>0</v>
      </c>
      <c r="Y915" s="16">
        <f t="shared" si="765"/>
        <v>0</v>
      </c>
      <c r="Z915" s="19">
        <f t="shared" si="766"/>
        <v>0</v>
      </c>
      <c r="AA915" s="15">
        <f t="shared" si="767"/>
        <v>0</v>
      </c>
      <c r="AB915" s="15">
        <f t="shared" si="768"/>
        <v>0</v>
      </c>
      <c r="AC915" s="15">
        <f t="shared" si="769"/>
        <v>0</v>
      </c>
      <c r="AD915" s="15">
        <f t="shared" si="770"/>
        <v>0</v>
      </c>
      <c r="AE915" s="15">
        <f t="shared" si="771"/>
        <v>0</v>
      </c>
      <c r="AF915" s="19">
        <f t="shared" si="772"/>
        <v>0</v>
      </c>
      <c r="AG915" s="20">
        <f t="shared" si="773"/>
        <v>0</v>
      </c>
      <c r="AH915" s="20"/>
      <c r="AI915" s="16">
        <f t="shared" si="731"/>
        <v>0</v>
      </c>
      <c r="AJ915" s="16">
        <f t="shared" si="746"/>
        <v>0</v>
      </c>
      <c r="AK915" s="16">
        <f t="shared" si="738"/>
        <v>0</v>
      </c>
      <c r="AL915" s="16">
        <f t="shared" ca="1" si="774"/>
        <v>0</v>
      </c>
      <c r="AM915" s="17">
        <f ca="1">IF($F$13,OFFSET(product_specs!$I$5,MIN(10,saving_model!BD915),saving_model!$F$15),0)</f>
        <v>0</v>
      </c>
      <c r="AN915" s="16">
        <f t="shared" si="775"/>
        <v>0</v>
      </c>
      <c r="AO915" s="16">
        <f t="shared" si="745"/>
        <v>0</v>
      </c>
      <c r="AP915" s="16">
        <f t="shared" si="732"/>
        <v>0</v>
      </c>
      <c r="AQ915" s="16">
        <f t="shared" si="739"/>
        <v>0</v>
      </c>
      <c r="AR915" s="16">
        <f t="shared" si="740"/>
        <v>0</v>
      </c>
      <c r="AS915" s="15">
        <f t="shared" si="733"/>
        <v>0</v>
      </c>
      <c r="AT915" s="24">
        <f t="shared" si="734"/>
        <v>0</v>
      </c>
      <c r="AU915" s="15">
        <f t="shared" si="741"/>
        <v>0</v>
      </c>
      <c r="AV915" s="22">
        <f>return!Q899</f>
        <v>-6.1482757309683223E-4</v>
      </c>
      <c r="AW915" s="7">
        <f t="shared" si="735"/>
        <v>2.0969217883985092</v>
      </c>
      <c r="AX915" s="7"/>
      <c r="AY915">
        <f t="shared" si="776"/>
        <v>0</v>
      </c>
      <c r="AZ915">
        <f t="shared" si="736"/>
        <v>0</v>
      </c>
      <c r="BA915">
        <f t="shared" si="777"/>
        <v>0</v>
      </c>
      <c r="BB915">
        <f t="shared" si="742"/>
        <v>0</v>
      </c>
      <c r="BD915">
        <f t="shared" si="778"/>
        <v>74</v>
      </c>
      <c r="BE915">
        <f t="shared" si="779"/>
        <v>5</v>
      </c>
      <c r="BF915">
        <f t="shared" si="743"/>
        <v>6.6813721311418384E-3</v>
      </c>
      <c r="BG915">
        <f>VLOOKUP(MIN(120,BH915),mortality!$B$4:$H$106,saving_model!BE915+2,FALSE)</f>
        <v>7.7294818686630837E-2</v>
      </c>
      <c r="BH915">
        <f t="shared" si="737"/>
        <v>94</v>
      </c>
      <c r="BI915" s="8">
        <f t="shared" si="780"/>
        <v>1.6821425527395739E-3</v>
      </c>
      <c r="BJ915" s="6">
        <f>VLOOKUP(saving_model!BD915,lapse!$B$4:$C$134,2,FALSE)</f>
        <v>0.02</v>
      </c>
      <c r="BL915">
        <f>discount_curve!K900</f>
        <v>0.2458968714835594</v>
      </c>
    </row>
    <row r="916" spans="1:64" x14ac:dyDescent="0.55000000000000004">
      <c r="A916">
        <f t="shared" si="744"/>
        <v>894</v>
      </c>
      <c r="B916" s="16">
        <f t="shared" ca="1" si="747"/>
        <v>0</v>
      </c>
      <c r="C916" s="16">
        <f t="shared" si="748"/>
        <v>0</v>
      </c>
      <c r="D916">
        <f t="shared" si="749"/>
        <v>0</v>
      </c>
      <c r="E916">
        <f t="shared" ca="1" si="750"/>
        <v>0</v>
      </c>
      <c r="F916" s="19">
        <f t="shared" si="751"/>
        <v>0</v>
      </c>
      <c r="G916">
        <f t="shared" si="728"/>
        <v>0</v>
      </c>
      <c r="H916">
        <f t="shared" si="729"/>
        <v>0</v>
      </c>
      <c r="I916" s="16">
        <f t="shared" si="752"/>
        <v>0</v>
      </c>
      <c r="J916" s="19">
        <f t="shared" si="753"/>
        <v>0</v>
      </c>
      <c r="K916" s="19"/>
      <c r="L916" s="16">
        <f t="shared" si="730"/>
        <v>0</v>
      </c>
      <c r="M916" s="16">
        <f t="shared" ca="1" si="754"/>
        <v>0</v>
      </c>
      <c r="N916" s="16">
        <f t="shared" si="755"/>
        <v>0</v>
      </c>
      <c r="O916" s="16">
        <f t="shared" si="756"/>
        <v>0</v>
      </c>
      <c r="P916" s="16">
        <f t="shared" si="757"/>
        <v>0</v>
      </c>
      <c r="Q916" s="16">
        <f t="shared" ca="1" si="758"/>
        <v>0</v>
      </c>
      <c r="R916">
        <f t="shared" si="759"/>
        <v>0</v>
      </c>
      <c r="S916" s="16">
        <f t="shared" si="760"/>
        <v>0</v>
      </c>
      <c r="T916" s="21">
        <f t="shared" si="761"/>
        <v>0</v>
      </c>
      <c r="U916" s="16">
        <f t="shared" ca="1" si="762"/>
        <v>0</v>
      </c>
      <c r="V916" s="21">
        <f t="shared" ca="1" si="763"/>
        <v>0</v>
      </c>
      <c r="W916" s="16"/>
      <c r="X916" s="16">
        <f t="shared" si="764"/>
        <v>0</v>
      </c>
      <c r="Y916" s="16">
        <f t="shared" si="765"/>
        <v>0</v>
      </c>
      <c r="Z916" s="19">
        <f t="shared" si="766"/>
        <v>0</v>
      </c>
      <c r="AA916" s="15">
        <f t="shared" si="767"/>
        <v>0</v>
      </c>
      <c r="AB916" s="15">
        <f t="shared" si="768"/>
        <v>0</v>
      </c>
      <c r="AC916" s="15">
        <f t="shared" si="769"/>
        <v>0</v>
      </c>
      <c r="AD916" s="15">
        <f t="shared" si="770"/>
        <v>0</v>
      </c>
      <c r="AE916" s="15">
        <f t="shared" si="771"/>
        <v>0</v>
      </c>
      <c r="AF916" s="19">
        <f t="shared" si="772"/>
        <v>0</v>
      </c>
      <c r="AG916" s="20">
        <f t="shared" si="773"/>
        <v>0</v>
      </c>
      <c r="AH916" s="20"/>
      <c r="AI916" s="16">
        <f t="shared" si="731"/>
        <v>0</v>
      </c>
      <c r="AJ916" s="16">
        <f t="shared" si="746"/>
        <v>0</v>
      </c>
      <c r="AK916" s="16">
        <f t="shared" si="738"/>
        <v>0</v>
      </c>
      <c r="AL916" s="16">
        <f t="shared" ca="1" si="774"/>
        <v>0</v>
      </c>
      <c r="AM916" s="17">
        <f ca="1">IF($F$13,OFFSET(product_specs!$I$5,MIN(10,saving_model!BD916),saving_model!$F$15),0)</f>
        <v>0</v>
      </c>
      <c r="AN916" s="16">
        <f t="shared" si="775"/>
        <v>0</v>
      </c>
      <c r="AO916" s="16">
        <f t="shared" si="745"/>
        <v>0</v>
      </c>
      <c r="AP916" s="16">
        <f t="shared" si="732"/>
        <v>0</v>
      </c>
      <c r="AQ916" s="16">
        <f t="shared" si="739"/>
        <v>0</v>
      </c>
      <c r="AR916" s="16">
        <f t="shared" si="740"/>
        <v>0</v>
      </c>
      <c r="AS916" s="15">
        <f t="shared" si="733"/>
        <v>0</v>
      </c>
      <c r="AT916" s="24">
        <f t="shared" si="734"/>
        <v>0</v>
      </c>
      <c r="AU916" s="15">
        <f t="shared" si="741"/>
        <v>0</v>
      </c>
      <c r="AV916" s="22">
        <f>return!Q900</f>
        <v>-2.973556345640449E-3</v>
      </c>
      <c r="AW916" s="7">
        <f t="shared" si="735"/>
        <v>2.0986612649447887</v>
      </c>
      <c r="AX916" s="7"/>
      <c r="AY916">
        <f t="shared" si="776"/>
        <v>0</v>
      </c>
      <c r="AZ916">
        <f t="shared" si="736"/>
        <v>0</v>
      </c>
      <c r="BA916">
        <f t="shared" si="777"/>
        <v>0</v>
      </c>
      <c r="BB916">
        <f t="shared" si="742"/>
        <v>0</v>
      </c>
      <c r="BD916">
        <f t="shared" si="778"/>
        <v>74</v>
      </c>
      <c r="BE916">
        <f t="shared" si="779"/>
        <v>5</v>
      </c>
      <c r="BF916">
        <f t="shared" si="743"/>
        <v>6.6813721311418384E-3</v>
      </c>
      <c r="BG916">
        <f>VLOOKUP(MIN(120,BH916),mortality!$B$4:$H$106,saving_model!BE916+2,FALSE)</f>
        <v>7.7294818686630837E-2</v>
      </c>
      <c r="BH916">
        <f t="shared" si="737"/>
        <v>94</v>
      </c>
      <c r="BI916" s="8">
        <f t="shared" si="780"/>
        <v>1.6821425527395739E-3</v>
      </c>
      <c r="BJ916" s="6">
        <f>VLOOKUP(saving_model!BD916,lapse!$B$4:$C$134,2,FALSE)</f>
        <v>0.02</v>
      </c>
      <c r="BL916">
        <f>discount_curve!K901</f>
        <v>0.24551088726264081</v>
      </c>
    </row>
    <row r="917" spans="1:64" x14ac:dyDescent="0.55000000000000004">
      <c r="A917">
        <f t="shared" si="744"/>
        <v>895</v>
      </c>
      <c r="B917" s="16">
        <f t="shared" ca="1" si="747"/>
        <v>0</v>
      </c>
      <c r="C917" s="16">
        <f t="shared" si="748"/>
        <v>0</v>
      </c>
      <c r="D917">
        <f t="shared" si="749"/>
        <v>0</v>
      </c>
      <c r="E917">
        <f t="shared" ca="1" si="750"/>
        <v>0</v>
      </c>
      <c r="F917" s="19">
        <f t="shared" si="751"/>
        <v>0</v>
      </c>
      <c r="G917">
        <f t="shared" si="728"/>
        <v>0</v>
      </c>
      <c r="H917">
        <f t="shared" si="729"/>
        <v>0</v>
      </c>
      <c r="I917" s="16">
        <f t="shared" si="752"/>
        <v>0</v>
      </c>
      <c r="J917" s="19">
        <f t="shared" si="753"/>
        <v>0</v>
      </c>
      <c r="K917" s="19"/>
      <c r="L917" s="16">
        <f t="shared" si="730"/>
        <v>0</v>
      </c>
      <c r="M917" s="16">
        <f t="shared" ca="1" si="754"/>
        <v>0</v>
      </c>
      <c r="N917" s="16">
        <f t="shared" si="755"/>
        <v>0</v>
      </c>
      <c r="O917" s="16">
        <f t="shared" si="756"/>
        <v>0</v>
      </c>
      <c r="P917" s="16">
        <f t="shared" si="757"/>
        <v>0</v>
      </c>
      <c r="Q917" s="16">
        <f t="shared" ca="1" si="758"/>
        <v>0</v>
      </c>
      <c r="R917">
        <f t="shared" si="759"/>
        <v>0</v>
      </c>
      <c r="S917" s="16">
        <f t="shared" si="760"/>
        <v>0</v>
      </c>
      <c r="T917" s="21">
        <f t="shared" si="761"/>
        <v>0</v>
      </c>
      <c r="U917" s="16">
        <f t="shared" ca="1" si="762"/>
        <v>0</v>
      </c>
      <c r="V917" s="21">
        <f t="shared" ca="1" si="763"/>
        <v>0</v>
      </c>
      <c r="W917" s="16"/>
      <c r="X917" s="16">
        <f t="shared" si="764"/>
        <v>0</v>
      </c>
      <c r="Y917" s="16">
        <f t="shared" si="765"/>
        <v>0</v>
      </c>
      <c r="Z917" s="19">
        <f t="shared" si="766"/>
        <v>0</v>
      </c>
      <c r="AA917" s="15">
        <f t="shared" si="767"/>
        <v>0</v>
      </c>
      <c r="AB917" s="15">
        <f t="shared" si="768"/>
        <v>0</v>
      </c>
      <c r="AC917" s="15">
        <f t="shared" si="769"/>
        <v>0</v>
      </c>
      <c r="AD917" s="15">
        <f t="shared" si="770"/>
        <v>0</v>
      </c>
      <c r="AE917" s="15">
        <f t="shared" si="771"/>
        <v>0</v>
      </c>
      <c r="AF917" s="19">
        <f t="shared" si="772"/>
        <v>0</v>
      </c>
      <c r="AG917" s="20">
        <f t="shared" si="773"/>
        <v>0</v>
      </c>
      <c r="AH917" s="20"/>
      <c r="AI917" s="16">
        <f t="shared" si="731"/>
        <v>0</v>
      </c>
      <c r="AJ917" s="16">
        <f t="shared" si="746"/>
        <v>0</v>
      </c>
      <c r="AK917" s="16">
        <f t="shared" si="738"/>
        <v>0</v>
      </c>
      <c r="AL917" s="16">
        <f t="shared" ca="1" si="774"/>
        <v>0</v>
      </c>
      <c r="AM917" s="17">
        <f ca="1">IF($F$13,OFFSET(product_specs!$I$5,MIN(10,saving_model!BD917),saving_model!$F$15),0)</f>
        <v>0</v>
      </c>
      <c r="AN917" s="16">
        <f t="shared" si="775"/>
        <v>0</v>
      </c>
      <c r="AO917" s="16">
        <f t="shared" si="745"/>
        <v>0</v>
      </c>
      <c r="AP917" s="16">
        <f t="shared" si="732"/>
        <v>0</v>
      </c>
      <c r="AQ917" s="16">
        <f t="shared" si="739"/>
        <v>0</v>
      </c>
      <c r="AR917" s="16">
        <f t="shared" si="740"/>
        <v>0</v>
      </c>
      <c r="AS917" s="15">
        <f t="shared" si="733"/>
        <v>0</v>
      </c>
      <c r="AT917" s="24">
        <f t="shared" si="734"/>
        <v>0</v>
      </c>
      <c r="AU917" s="15">
        <f t="shared" si="741"/>
        <v>0</v>
      </c>
      <c r="AV917" s="22">
        <f>return!Q901</f>
        <v>7.6186770677644233E-4</v>
      </c>
      <c r="AW917" s="7">
        <f t="shared" si="735"/>
        <v>2.1004021844531624</v>
      </c>
      <c r="AX917" s="7"/>
      <c r="AY917">
        <f t="shared" si="776"/>
        <v>0</v>
      </c>
      <c r="AZ917">
        <f t="shared" si="736"/>
        <v>0</v>
      </c>
      <c r="BA917">
        <f t="shared" si="777"/>
        <v>0</v>
      </c>
      <c r="BB917">
        <f t="shared" si="742"/>
        <v>0</v>
      </c>
      <c r="BD917">
        <f t="shared" si="778"/>
        <v>74</v>
      </c>
      <c r="BE917">
        <f t="shared" si="779"/>
        <v>5</v>
      </c>
      <c r="BF917">
        <f t="shared" si="743"/>
        <v>6.6813721311418384E-3</v>
      </c>
      <c r="BG917">
        <f>VLOOKUP(MIN(120,BH917),mortality!$B$4:$H$106,saving_model!BE917+2,FALSE)</f>
        <v>7.7294818686630837E-2</v>
      </c>
      <c r="BH917">
        <f t="shared" si="737"/>
        <v>94</v>
      </c>
      <c r="BI917" s="8">
        <f t="shared" si="780"/>
        <v>1.6821425527395739E-3</v>
      </c>
      <c r="BJ917" s="6">
        <f>VLOOKUP(saving_model!BD917,lapse!$B$4:$C$134,2,FALSE)</f>
        <v>0.02</v>
      </c>
      <c r="BL917">
        <f>discount_curve!K902</f>
        <v>0.24512550892099957</v>
      </c>
    </row>
    <row r="918" spans="1:64" x14ac:dyDescent="0.55000000000000004">
      <c r="A918">
        <f t="shared" si="744"/>
        <v>896</v>
      </c>
      <c r="B918" s="16">
        <f t="shared" ca="1" si="747"/>
        <v>0</v>
      </c>
      <c r="C918" s="16">
        <f t="shared" si="748"/>
        <v>0</v>
      </c>
      <c r="D918">
        <f t="shared" si="749"/>
        <v>0</v>
      </c>
      <c r="E918">
        <f t="shared" ca="1" si="750"/>
        <v>0</v>
      </c>
      <c r="F918" s="19">
        <f t="shared" si="751"/>
        <v>0</v>
      </c>
      <c r="G918">
        <f t="shared" ref="G918:G981" si="781">AZ918*($F$7/12*AW918+IF(A918=0, $F$8,0))</f>
        <v>0</v>
      </c>
      <c r="H918">
        <f t="shared" ref="H918:H981" si="782">C918*$F$9</f>
        <v>0</v>
      </c>
      <c r="I918" s="16">
        <f t="shared" si="752"/>
        <v>0</v>
      </c>
      <c r="J918" s="19">
        <f t="shared" si="753"/>
        <v>0</v>
      </c>
      <c r="K918" s="19"/>
      <c r="L918" s="16">
        <f t="shared" ref="L918:L981" si="783">C918*$F$10</f>
        <v>0</v>
      </c>
      <c r="M918" s="16">
        <f t="shared" ca="1" si="754"/>
        <v>0</v>
      </c>
      <c r="N918" s="16">
        <f t="shared" si="755"/>
        <v>0</v>
      </c>
      <c r="O918" s="16">
        <f t="shared" si="756"/>
        <v>0</v>
      </c>
      <c r="P918" s="16">
        <f t="shared" si="757"/>
        <v>0</v>
      </c>
      <c r="Q918" s="16">
        <f t="shared" ca="1" si="758"/>
        <v>0</v>
      </c>
      <c r="R918">
        <f t="shared" si="759"/>
        <v>0</v>
      </c>
      <c r="S918" s="16">
        <f t="shared" si="760"/>
        <v>0</v>
      </c>
      <c r="T918" s="21">
        <f t="shared" si="761"/>
        <v>0</v>
      </c>
      <c r="U918" s="16">
        <f t="shared" ca="1" si="762"/>
        <v>0</v>
      </c>
      <c r="V918" s="21">
        <f t="shared" ca="1" si="763"/>
        <v>0</v>
      </c>
      <c r="W918" s="16"/>
      <c r="X918" s="16">
        <f t="shared" si="764"/>
        <v>0</v>
      </c>
      <c r="Y918" s="16">
        <f t="shared" si="765"/>
        <v>0</v>
      </c>
      <c r="Z918" s="19">
        <f t="shared" si="766"/>
        <v>0</v>
      </c>
      <c r="AA918" s="15">
        <f t="shared" si="767"/>
        <v>0</v>
      </c>
      <c r="AB918" s="15">
        <f t="shared" si="768"/>
        <v>0</v>
      </c>
      <c r="AC918" s="15">
        <f t="shared" si="769"/>
        <v>0</v>
      </c>
      <c r="AD918" s="15">
        <f t="shared" si="770"/>
        <v>0</v>
      </c>
      <c r="AE918" s="15">
        <f t="shared" si="771"/>
        <v>0</v>
      </c>
      <c r="AF918" s="19">
        <f t="shared" si="772"/>
        <v>0</v>
      </c>
      <c r="AG918" s="20">
        <f t="shared" si="773"/>
        <v>0</v>
      </c>
      <c r="AH918" s="20"/>
      <c r="AI918" s="16">
        <f t="shared" ref="AI918:AI981" si="784">IF(AND($C$7="SINGLE",A918=0),1,0)*$C$8+IF(AND($C$7="LEVEL",A918&lt;$C$10*12),1,0)*$C$8</f>
        <v>0</v>
      </c>
      <c r="AJ918" s="16">
        <f t="shared" si="746"/>
        <v>0</v>
      </c>
      <c r="AK918" s="16">
        <f t="shared" si="738"/>
        <v>0</v>
      </c>
      <c r="AL918" s="16">
        <f t="shared" ca="1" si="774"/>
        <v>0</v>
      </c>
      <c r="AM918" s="17">
        <f ca="1">IF($F$13,OFFSET(product_specs!$I$5,MIN(10,saving_model!BD918),saving_model!$F$15),0)</f>
        <v>0</v>
      </c>
      <c r="AN918" s="16">
        <f t="shared" si="775"/>
        <v>0</v>
      </c>
      <c r="AO918" s="16">
        <f t="shared" si="745"/>
        <v>0</v>
      </c>
      <c r="AP918" s="16">
        <f t="shared" ref="AP918:AP981" si="785">AI918*(1-$F$10)</f>
        <v>0</v>
      </c>
      <c r="AQ918" s="16">
        <f t="shared" si="739"/>
        <v>0</v>
      </c>
      <c r="AR918" s="16">
        <f t="shared" si="740"/>
        <v>0</v>
      </c>
      <c r="AS918" s="15">
        <f t="shared" ref="AS918:AS981" si="786">(AO918+AP918-AQ918)*$F$11/12</f>
        <v>0</v>
      </c>
      <c r="AT918" s="24">
        <f t="shared" ref="AT918:AT981" si="787">AR918*BF918*(1+$F$12)</f>
        <v>0</v>
      </c>
      <c r="AU918" s="15">
        <f t="shared" si="741"/>
        <v>0</v>
      </c>
      <c r="AV918" s="22">
        <f>return!Q902</f>
        <v>-2.3260007479787292E-3</v>
      </c>
      <c r="AW918" s="7">
        <f t="shared" ref="AW918:AW981" si="788">IF(A918=0,1,AW917*(1+$F$6)^(1/12))</f>
        <v>2.1021445481206222</v>
      </c>
      <c r="AX918" s="7"/>
      <c r="AY918">
        <f t="shared" si="776"/>
        <v>0</v>
      </c>
      <c r="AZ918">
        <f t="shared" ref="AZ918:AZ981" si="789">IF(A918=0,$C$11,AZ917-BA917-BB917-AY918)</f>
        <v>0</v>
      </c>
      <c r="BA918">
        <f t="shared" si="777"/>
        <v>0</v>
      </c>
      <c r="BB918">
        <f t="shared" si="742"/>
        <v>0</v>
      </c>
      <c r="BD918">
        <f t="shared" si="778"/>
        <v>74</v>
      </c>
      <c r="BE918">
        <f t="shared" si="779"/>
        <v>5</v>
      </c>
      <c r="BF918">
        <f t="shared" si="743"/>
        <v>6.6813721311418384E-3</v>
      </c>
      <c r="BG918">
        <f>VLOOKUP(MIN(120,BH918),mortality!$B$4:$H$106,saving_model!BE918+2,FALSE)</f>
        <v>7.7294818686630837E-2</v>
      </c>
      <c r="BH918">
        <f t="shared" ref="BH918:BH981" si="790">$C$9+BD918</f>
        <v>94</v>
      </c>
      <c r="BI918" s="8">
        <f t="shared" si="780"/>
        <v>1.6821425527395739E-3</v>
      </c>
      <c r="BJ918" s="6">
        <f>VLOOKUP(saving_model!BD918,lapse!$B$4:$C$134,2,FALSE)</f>
        <v>0.02</v>
      </c>
      <c r="BL918">
        <f>discount_curve!K903</f>
        <v>0.24474073550758724</v>
      </c>
    </row>
    <row r="919" spans="1:64" x14ac:dyDescent="0.55000000000000004">
      <c r="A919">
        <f t="shared" si="744"/>
        <v>897</v>
      </c>
      <c r="B919" s="16">
        <f t="shared" ca="1" si="747"/>
        <v>0</v>
      </c>
      <c r="C919" s="16">
        <f t="shared" si="748"/>
        <v>0</v>
      </c>
      <c r="D919">
        <f t="shared" si="749"/>
        <v>0</v>
      </c>
      <c r="E919">
        <f t="shared" ca="1" si="750"/>
        <v>0</v>
      </c>
      <c r="F919" s="19">
        <f t="shared" si="751"/>
        <v>0</v>
      </c>
      <c r="G919">
        <f t="shared" si="781"/>
        <v>0</v>
      </c>
      <c r="H919">
        <f t="shared" si="782"/>
        <v>0</v>
      </c>
      <c r="I919" s="16">
        <f t="shared" si="752"/>
        <v>0</v>
      </c>
      <c r="J919" s="19">
        <f t="shared" si="753"/>
        <v>0</v>
      </c>
      <c r="K919" s="19"/>
      <c r="L919" s="16">
        <f t="shared" si="783"/>
        <v>0</v>
      </c>
      <c r="M919" s="16">
        <f t="shared" ca="1" si="754"/>
        <v>0</v>
      </c>
      <c r="N919" s="16">
        <f t="shared" si="755"/>
        <v>0</v>
      </c>
      <c r="O919" s="16">
        <f t="shared" si="756"/>
        <v>0</v>
      </c>
      <c r="P919" s="16">
        <f t="shared" si="757"/>
        <v>0</v>
      </c>
      <c r="Q919" s="16">
        <f t="shared" ca="1" si="758"/>
        <v>0</v>
      </c>
      <c r="R919">
        <f t="shared" si="759"/>
        <v>0</v>
      </c>
      <c r="S919" s="16">
        <f t="shared" si="760"/>
        <v>0</v>
      </c>
      <c r="T919" s="21">
        <f t="shared" si="761"/>
        <v>0</v>
      </c>
      <c r="U919" s="16">
        <f t="shared" ca="1" si="762"/>
        <v>0</v>
      </c>
      <c r="V919" s="21">
        <f t="shared" ca="1" si="763"/>
        <v>0</v>
      </c>
      <c r="W919" s="16"/>
      <c r="X919" s="16">
        <f t="shared" si="764"/>
        <v>0</v>
      </c>
      <c r="Y919" s="16">
        <f t="shared" si="765"/>
        <v>0</v>
      </c>
      <c r="Z919" s="19">
        <f t="shared" si="766"/>
        <v>0</v>
      </c>
      <c r="AA919" s="15">
        <f t="shared" si="767"/>
        <v>0</v>
      </c>
      <c r="AB919" s="15">
        <f t="shared" si="768"/>
        <v>0</v>
      </c>
      <c r="AC919" s="15">
        <f t="shared" si="769"/>
        <v>0</v>
      </c>
      <c r="AD919" s="15">
        <f t="shared" si="770"/>
        <v>0</v>
      </c>
      <c r="AE919" s="15">
        <f t="shared" si="771"/>
        <v>0</v>
      </c>
      <c r="AF919" s="19">
        <f t="shared" si="772"/>
        <v>0</v>
      </c>
      <c r="AG919" s="20">
        <f t="shared" si="773"/>
        <v>0</v>
      </c>
      <c r="AH919" s="20"/>
      <c r="AI919" s="16">
        <f t="shared" si="784"/>
        <v>0</v>
      </c>
      <c r="AJ919" s="16">
        <f t="shared" si="746"/>
        <v>0</v>
      </c>
      <c r="AK919" s="16">
        <f t="shared" ref="AK919:AK982" si="791">MAX(AJ919, AN919)</f>
        <v>0</v>
      </c>
      <c r="AL919" s="16">
        <f t="shared" ca="1" si="774"/>
        <v>0</v>
      </c>
      <c r="AM919" s="17">
        <f ca="1">IF($F$13,OFFSET(product_specs!$I$5,MIN(10,saving_model!BD919),saving_model!$F$15),0)</f>
        <v>0</v>
      </c>
      <c r="AN919" s="16">
        <f t="shared" si="775"/>
        <v>0</v>
      </c>
      <c r="AO919" s="16">
        <f t="shared" si="745"/>
        <v>0</v>
      </c>
      <c r="AP919" s="16">
        <f t="shared" si="785"/>
        <v>0</v>
      </c>
      <c r="AQ919" s="16">
        <f t="shared" ref="AQ919:AQ982" si="792">IF(A919=$C$10*12,AO919,0)</f>
        <v>0</v>
      </c>
      <c r="AR919" s="16">
        <f t="shared" ref="AR919:AR982" si="793">MAX(0,AJ919-SUM(AO919:AP919))</f>
        <v>0</v>
      </c>
      <c r="AS919" s="15">
        <f t="shared" si="786"/>
        <v>0</v>
      </c>
      <c r="AT919" s="24">
        <f t="shared" si="787"/>
        <v>0</v>
      </c>
      <c r="AU919" s="15">
        <f t="shared" ref="AU919:AU982" si="794">(AO919+AP919-AQ919-AS919-AT919)*AV919</f>
        <v>0</v>
      </c>
      <c r="AV919" s="22">
        <f>return!Q903</f>
        <v>6.5477175766945894E-3</v>
      </c>
      <c r="AW919" s="7">
        <f t="shared" si="788"/>
        <v>2.1038883571451534</v>
      </c>
      <c r="AX919" s="7"/>
      <c r="AY919">
        <f t="shared" si="776"/>
        <v>0</v>
      </c>
      <c r="AZ919">
        <f t="shared" si="789"/>
        <v>0</v>
      </c>
      <c r="BA919">
        <f t="shared" si="777"/>
        <v>0</v>
      </c>
      <c r="BB919">
        <f t="shared" ref="BB919:BB982" si="795">(AZ919-BA919)*BI919</f>
        <v>0</v>
      </c>
      <c r="BD919">
        <f t="shared" si="778"/>
        <v>74</v>
      </c>
      <c r="BE919">
        <f t="shared" si="779"/>
        <v>5</v>
      </c>
      <c r="BF919">
        <f t="shared" ref="BF919:BF982" si="796">1-(1-BG919)^(1/12)</f>
        <v>6.6813721311418384E-3</v>
      </c>
      <c r="BG919">
        <f>VLOOKUP(MIN(120,BH919),mortality!$B$4:$H$106,saving_model!BE919+2,FALSE)</f>
        <v>7.7294818686630837E-2</v>
      </c>
      <c r="BH919">
        <f t="shared" si="790"/>
        <v>94</v>
      </c>
      <c r="BI919" s="8">
        <f t="shared" si="780"/>
        <v>1.6821425527395739E-3</v>
      </c>
      <c r="BJ919" s="6">
        <f>VLOOKUP(saving_model!BD919,lapse!$B$4:$C$134,2,FALSE)</f>
        <v>0.02</v>
      </c>
      <c r="BL919">
        <f>discount_curve!K904</f>
        <v>0.24435656607284817</v>
      </c>
    </row>
    <row r="920" spans="1:64" x14ac:dyDescent="0.55000000000000004">
      <c r="A920">
        <f t="shared" ref="A920:A983" si="797">A919+1</f>
        <v>898</v>
      </c>
      <c r="B920" s="16">
        <f t="shared" ca="1" si="747"/>
        <v>0</v>
      </c>
      <c r="C920" s="16">
        <f t="shared" si="748"/>
        <v>0</v>
      </c>
      <c r="D920">
        <f t="shared" si="749"/>
        <v>0</v>
      </c>
      <c r="E920">
        <f t="shared" ca="1" si="750"/>
        <v>0</v>
      </c>
      <c r="F920" s="19">
        <f t="shared" si="751"/>
        <v>0</v>
      </c>
      <c r="G920">
        <f t="shared" si="781"/>
        <v>0</v>
      </c>
      <c r="H920">
        <f t="shared" si="782"/>
        <v>0</v>
      </c>
      <c r="I920" s="16">
        <f t="shared" si="752"/>
        <v>0</v>
      </c>
      <c r="J920" s="19">
        <f t="shared" si="753"/>
        <v>0</v>
      </c>
      <c r="K920" s="19"/>
      <c r="L920" s="16">
        <f t="shared" si="783"/>
        <v>0</v>
      </c>
      <c r="M920" s="16">
        <f t="shared" ca="1" si="754"/>
        <v>0</v>
      </c>
      <c r="N920" s="16">
        <f t="shared" si="755"/>
        <v>0</v>
      </c>
      <c r="O920" s="16">
        <f t="shared" si="756"/>
        <v>0</v>
      </c>
      <c r="P920" s="16">
        <f t="shared" si="757"/>
        <v>0</v>
      </c>
      <c r="Q920" s="16">
        <f t="shared" ca="1" si="758"/>
        <v>0</v>
      </c>
      <c r="R920">
        <f t="shared" si="759"/>
        <v>0</v>
      </c>
      <c r="S920" s="16">
        <f t="shared" si="760"/>
        <v>0</v>
      </c>
      <c r="T920" s="21">
        <f t="shared" si="761"/>
        <v>0</v>
      </c>
      <c r="U920" s="16">
        <f t="shared" ca="1" si="762"/>
        <v>0</v>
      </c>
      <c r="V920" s="21">
        <f t="shared" ca="1" si="763"/>
        <v>0</v>
      </c>
      <c r="W920" s="16"/>
      <c r="X920" s="16">
        <f t="shared" si="764"/>
        <v>0</v>
      </c>
      <c r="Y920" s="16">
        <f t="shared" si="765"/>
        <v>0</v>
      </c>
      <c r="Z920" s="19">
        <f t="shared" si="766"/>
        <v>0</v>
      </c>
      <c r="AA920" s="15">
        <f t="shared" si="767"/>
        <v>0</v>
      </c>
      <c r="AB920" s="15">
        <f t="shared" si="768"/>
        <v>0</v>
      </c>
      <c r="AC920" s="15">
        <f t="shared" si="769"/>
        <v>0</v>
      </c>
      <c r="AD920" s="15">
        <f t="shared" si="770"/>
        <v>0</v>
      </c>
      <c r="AE920" s="15">
        <f t="shared" si="771"/>
        <v>0</v>
      </c>
      <c r="AF920" s="19">
        <f t="shared" si="772"/>
        <v>0</v>
      </c>
      <c r="AG920" s="20">
        <f t="shared" si="773"/>
        <v>0</v>
      </c>
      <c r="AH920" s="20"/>
      <c r="AI920" s="16">
        <f t="shared" si="784"/>
        <v>0</v>
      </c>
      <c r="AJ920" s="16">
        <f t="shared" si="746"/>
        <v>0</v>
      </c>
      <c r="AK920" s="16">
        <f t="shared" si="791"/>
        <v>0</v>
      </c>
      <c r="AL920" s="16">
        <f t="shared" ca="1" si="774"/>
        <v>0</v>
      </c>
      <c r="AM920" s="17">
        <f ca="1">IF($F$13,OFFSET(product_specs!$I$5,MIN(10,saving_model!BD920),saving_model!$F$15),0)</f>
        <v>0</v>
      </c>
      <c r="AN920" s="16">
        <f t="shared" si="775"/>
        <v>0</v>
      </c>
      <c r="AO920" s="16">
        <f t="shared" ref="AO920:AO983" si="798">AO919+AP919-AQ919+AU919-AS919-AT919</f>
        <v>0</v>
      </c>
      <c r="AP920" s="16">
        <f t="shared" si="785"/>
        <v>0</v>
      </c>
      <c r="AQ920" s="16">
        <f t="shared" si="792"/>
        <v>0</v>
      </c>
      <c r="AR920" s="16">
        <f t="shared" si="793"/>
        <v>0</v>
      </c>
      <c r="AS920" s="15">
        <f t="shared" si="786"/>
        <v>0</v>
      </c>
      <c r="AT920" s="24">
        <f t="shared" si="787"/>
        <v>0</v>
      </c>
      <c r="AU920" s="15">
        <f t="shared" si="794"/>
        <v>0</v>
      </c>
      <c r="AV920" s="22">
        <f>return!Q904</f>
        <v>-2.1985968793334365E-3</v>
      </c>
      <c r="AW920" s="7">
        <f t="shared" si="788"/>
        <v>2.1056336127257347</v>
      </c>
      <c r="AX920" s="7"/>
      <c r="AY920">
        <f t="shared" si="776"/>
        <v>0</v>
      </c>
      <c r="AZ920">
        <f t="shared" si="789"/>
        <v>0</v>
      </c>
      <c r="BA920">
        <f t="shared" si="777"/>
        <v>0</v>
      </c>
      <c r="BB920">
        <f t="shared" si="795"/>
        <v>0</v>
      </c>
      <c r="BD920">
        <f t="shared" si="778"/>
        <v>74</v>
      </c>
      <c r="BE920">
        <f t="shared" si="779"/>
        <v>5</v>
      </c>
      <c r="BF920">
        <f t="shared" si="796"/>
        <v>6.6813721311418384E-3</v>
      </c>
      <c r="BG920">
        <f>VLOOKUP(MIN(120,BH920),mortality!$B$4:$H$106,saving_model!BE920+2,FALSE)</f>
        <v>7.7294818686630837E-2</v>
      </c>
      <c r="BH920">
        <f t="shared" si="790"/>
        <v>94</v>
      </c>
      <c r="BI920" s="8">
        <f t="shared" si="780"/>
        <v>1.6821425527395739E-3</v>
      </c>
      <c r="BJ920" s="6">
        <f>VLOOKUP(saving_model!BD920,lapse!$B$4:$C$134,2,FALSE)</f>
        <v>0.02</v>
      </c>
      <c r="BL920">
        <f>discount_curve!K905</f>
        <v>0.24397299966871733</v>
      </c>
    </row>
    <row r="921" spans="1:64" x14ac:dyDescent="0.55000000000000004">
      <c r="A921">
        <f t="shared" si="797"/>
        <v>899</v>
      </c>
      <c r="B921" s="16">
        <f t="shared" ca="1" si="747"/>
        <v>0</v>
      </c>
      <c r="C921" s="16">
        <f t="shared" si="748"/>
        <v>0</v>
      </c>
      <c r="D921">
        <f t="shared" si="749"/>
        <v>0</v>
      </c>
      <c r="E921">
        <f t="shared" ca="1" si="750"/>
        <v>0</v>
      </c>
      <c r="F921" s="19">
        <f t="shared" si="751"/>
        <v>0</v>
      </c>
      <c r="G921">
        <f t="shared" si="781"/>
        <v>0</v>
      </c>
      <c r="H921">
        <f t="shared" si="782"/>
        <v>0</v>
      </c>
      <c r="I921" s="16">
        <f t="shared" si="752"/>
        <v>0</v>
      </c>
      <c r="J921" s="19">
        <f t="shared" si="753"/>
        <v>0</v>
      </c>
      <c r="K921" s="19"/>
      <c r="L921" s="16">
        <f t="shared" si="783"/>
        <v>0</v>
      </c>
      <c r="M921" s="16">
        <f t="shared" ca="1" si="754"/>
        <v>0</v>
      </c>
      <c r="N921" s="16">
        <f t="shared" si="755"/>
        <v>0</v>
      </c>
      <c r="O921" s="16">
        <f t="shared" si="756"/>
        <v>0</v>
      </c>
      <c r="P921" s="16">
        <f t="shared" si="757"/>
        <v>0</v>
      </c>
      <c r="Q921" s="16">
        <f t="shared" ca="1" si="758"/>
        <v>0</v>
      </c>
      <c r="R921">
        <f t="shared" si="759"/>
        <v>0</v>
      </c>
      <c r="S921" s="16">
        <f t="shared" si="760"/>
        <v>0</v>
      </c>
      <c r="T921" s="21">
        <f t="shared" si="761"/>
        <v>0</v>
      </c>
      <c r="U921" s="16">
        <f t="shared" ca="1" si="762"/>
        <v>0</v>
      </c>
      <c r="V921" s="21">
        <f t="shared" ca="1" si="763"/>
        <v>0</v>
      </c>
      <c r="W921" s="16"/>
      <c r="X921" s="16">
        <f t="shared" si="764"/>
        <v>0</v>
      </c>
      <c r="Y921" s="16">
        <f t="shared" si="765"/>
        <v>0</v>
      </c>
      <c r="Z921" s="19">
        <f t="shared" si="766"/>
        <v>0</v>
      </c>
      <c r="AA921" s="15">
        <f t="shared" si="767"/>
        <v>0</v>
      </c>
      <c r="AB921" s="15">
        <f t="shared" si="768"/>
        <v>0</v>
      </c>
      <c r="AC921" s="15">
        <f t="shared" si="769"/>
        <v>0</v>
      </c>
      <c r="AD921" s="15">
        <f t="shared" si="770"/>
        <v>0</v>
      </c>
      <c r="AE921" s="15">
        <f t="shared" si="771"/>
        <v>0</v>
      </c>
      <c r="AF921" s="19">
        <f t="shared" si="772"/>
        <v>0</v>
      </c>
      <c r="AG921" s="20">
        <f t="shared" si="773"/>
        <v>0</v>
      </c>
      <c r="AH921" s="20"/>
      <c r="AI921" s="16">
        <f t="shared" si="784"/>
        <v>0</v>
      </c>
      <c r="AJ921" s="16">
        <f t="shared" si="746"/>
        <v>0</v>
      </c>
      <c r="AK921" s="16">
        <f t="shared" si="791"/>
        <v>0</v>
      </c>
      <c r="AL921" s="16">
        <f t="shared" ca="1" si="774"/>
        <v>0</v>
      </c>
      <c r="AM921" s="17">
        <f ca="1">IF($F$13,OFFSET(product_specs!$I$5,MIN(10,saving_model!BD921),saving_model!$F$15),0)</f>
        <v>0</v>
      </c>
      <c r="AN921" s="16">
        <f t="shared" si="775"/>
        <v>0</v>
      </c>
      <c r="AO921" s="16">
        <f t="shared" si="798"/>
        <v>0</v>
      </c>
      <c r="AP921" s="16">
        <f t="shared" si="785"/>
        <v>0</v>
      </c>
      <c r="AQ921" s="16">
        <f t="shared" si="792"/>
        <v>0</v>
      </c>
      <c r="AR921" s="16">
        <f t="shared" si="793"/>
        <v>0</v>
      </c>
      <c r="AS921" s="15">
        <f t="shared" si="786"/>
        <v>0</v>
      </c>
      <c r="AT921" s="24">
        <f t="shared" si="787"/>
        <v>0</v>
      </c>
      <c r="AU921" s="15">
        <f t="shared" si="794"/>
        <v>0</v>
      </c>
      <c r="AV921" s="22">
        <f>return!Q905</f>
        <v>5.8010306511881993E-3</v>
      </c>
      <c r="AW921" s="7">
        <f t="shared" si="788"/>
        <v>2.107380316062339</v>
      </c>
      <c r="AX921" s="7"/>
      <c r="AY921">
        <f t="shared" si="776"/>
        <v>0</v>
      </c>
      <c r="AZ921">
        <f t="shared" si="789"/>
        <v>0</v>
      </c>
      <c r="BA921">
        <f t="shared" si="777"/>
        <v>0</v>
      </c>
      <c r="BB921">
        <f t="shared" si="795"/>
        <v>0</v>
      </c>
      <c r="BD921">
        <f t="shared" si="778"/>
        <v>74</v>
      </c>
      <c r="BE921">
        <f t="shared" si="779"/>
        <v>5</v>
      </c>
      <c r="BF921">
        <f t="shared" si="796"/>
        <v>6.6813721311418384E-3</v>
      </c>
      <c r="BG921">
        <f>VLOOKUP(MIN(120,BH921),mortality!$B$4:$H$106,saving_model!BE921+2,FALSE)</f>
        <v>7.7294818686630837E-2</v>
      </c>
      <c r="BH921">
        <f t="shared" si="790"/>
        <v>94</v>
      </c>
      <c r="BI921" s="8">
        <f t="shared" si="780"/>
        <v>1.6821425527395739E-3</v>
      </c>
      <c r="BJ921" s="6">
        <f>VLOOKUP(saving_model!BD921,lapse!$B$4:$C$134,2,FALSE)</f>
        <v>0.02</v>
      </c>
      <c r="BL921">
        <f>discount_curve!K906</f>
        <v>0.24359003534861784</v>
      </c>
    </row>
    <row r="922" spans="1:64" x14ac:dyDescent="0.55000000000000004">
      <c r="A922">
        <f t="shared" si="797"/>
        <v>900</v>
      </c>
      <c r="B922" s="16">
        <f t="shared" ca="1" si="747"/>
        <v>0</v>
      </c>
      <c r="C922" s="16">
        <f t="shared" si="748"/>
        <v>0</v>
      </c>
      <c r="D922">
        <f t="shared" si="749"/>
        <v>0</v>
      </c>
      <c r="E922">
        <f t="shared" ca="1" si="750"/>
        <v>0</v>
      </c>
      <c r="F922" s="19">
        <f t="shared" si="751"/>
        <v>0</v>
      </c>
      <c r="G922">
        <f t="shared" si="781"/>
        <v>0</v>
      </c>
      <c r="H922">
        <f t="shared" si="782"/>
        <v>0</v>
      </c>
      <c r="I922" s="16">
        <f t="shared" si="752"/>
        <v>0</v>
      </c>
      <c r="J922" s="19">
        <f t="shared" si="753"/>
        <v>0</v>
      </c>
      <c r="K922" s="19"/>
      <c r="L922" s="16">
        <f t="shared" si="783"/>
        <v>0</v>
      </c>
      <c r="M922" s="16">
        <f t="shared" ca="1" si="754"/>
        <v>0</v>
      </c>
      <c r="N922" s="16">
        <f t="shared" si="755"/>
        <v>0</v>
      </c>
      <c r="O922" s="16">
        <f t="shared" si="756"/>
        <v>0</v>
      </c>
      <c r="P922" s="16">
        <f t="shared" si="757"/>
        <v>0</v>
      </c>
      <c r="Q922" s="16">
        <f t="shared" ca="1" si="758"/>
        <v>0</v>
      </c>
      <c r="R922">
        <f t="shared" si="759"/>
        <v>0</v>
      </c>
      <c r="S922" s="16">
        <f t="shared" si="760"/>
        <v>0</v>
      </c>
      <c r="T922" s="21">
        <f t="shared" si="761"/>
        <v>0</v>
      </c>
      <c r="U922" s="16">
        <f t="shared" ca="1" si="762"/>
        <v>0</v>
      </c>
      <c r="V922" s="21">
        <f t="shared" ca="1" si="763"/>
        <v>0</v>
      </c>
      <c r="W922" s="16"/>
      <c r="X922" s="16">
        <f t="shared" si="764"/>
        <v>0</v>
      </c>
      <c r="Y922" s="16">
        <f t="shared" si="765"/>
        <v>0</v>
      </c>
      <c r="Z922" s="19">
        <f t="shared" si="766"/>
        <v>0</v>
      </c>
      <c r="AA922" s="15">
        <f t="shared" si="767"/>
        <v>0</v>
      </c>
      <c r="AB922" s="15">
        <f t="shared" si="768"/>
        <v>0</v>
      </c>
      <c r="AC922" s="15">
        <f t="shared" si="769"/>
        <v>0</v>
      </c>
      <c r="AD922" s="15">
        <f t="shared" si="770"/>
        <v>0</v>
      </c>
      <c r="AE922" s="15">
        <f t="shared" si="771"/>
        <v>0</v>
      </c>
      <c r="AF922" s="19">
        <f t="shared" si="772"/>
        <v>0</v>
      </c>
      <c r="AG922" s="20">
        <f t="shared" si="773"/>
        <v>0</v>
      </c>
      <c r="AH922" s="20"/>
      <c r="AI922" s="16">
        <f t="shared" si="784"/>
        <v>0</v>
      </c>
      <c r="AJ922" s="16">
        <f t="shared" si="746"/>
        <v>0</v>
      </c>
      <c r="AK922" s="16">
        <f t="shared" si="791"/>
        <v>0</v>
      </c>
      <c r="AL922" s="16">
        <f t="shared" ca="1" si="774"/>
        <v>0</v>
      </c>
      <c r="AM922" s="17">
        <f ca="1">IF($F$13,OFFSET(product_specs!$I$5,MIN(10,saving_model!BD922),saving_model!$F$15),0)</f>
        <v>0</v>
      </c>
      <c r="AN922" s="16">
        <f t="shared" si="775"/>
        <v>0</v>
      </c>
      <c r="AO922" s="16">
        <f t="shared" si="798"/>
        <v>0</v>
      </c>
      <c r="AP922" s="16">
        <f t="shared" si="785"/>
        <v>0</v>
      </c>
      <c r="AQ922" s="16">
        <f t="shared" si="792"/>
        <v>0</v>
      </c>
      <c r="AR922" s="16">
        <f t="shared" si="793"/>
        <v>0</v>
      </c>
      <c r="AS922" s="15">
        <f t="shared" si="786"/>
        <v>0</v>
      </c>
      <c r="AT922" s="24">
        <f t="shared" si="787"/>
        <v>0</v>
      </c>
      <c r="AU922" s="15">
        <f t="shared" si="794"/>
        <v>0</v>
      </c>
      <c r="AV922" s="22">
        <f>return!Q906</f>
        <v>-1.2280821668185782E-3</v>
      </c>
      <c r="AW922" s="7">
        <f t="shared" si="788"/>
        <v>2.1091284683559355</v>
      </c>
      <c r="AX922" s="7"/>
      <c r="AY922">
        <f t="shared" si="776"/>
        <v>0</v>
      </c>
      <c r="AZ922">
        <f t="shared" si="789"/>
        <v>0</v>
      </c>
      <c r="BA922">
        <f t="shared" si="777"/>
        <v>0</v>
      </c>
      <c r="BB922">
        <f t="shared" si="795"/>
        <v>0</v>
      </c>
      <c r="BD922">
        <f t="shared" si="778"/>
        <v>75</v>
      </c>
      <c r="BE922">
        <f t="shared" si="779"/>
        <v>5</v>
      </c>
      <c r="BF922">
        <f t="shared" si="796"/>
        <v>7.641915341566663E-3</v>
      </c>
      <c r="BG922">
        <f>VLOOKUP(MIN(120,BH922),mortality!$B$4:$H$106,saving_model!BE922+2,FALSE)</f>
        <v>8.7945172398250643E-2</v>
      </c>
      <c r="BH922">
        <f t="shared" si="790"/>
        <v>95</v>
      </c>
      <c r="BI922" s="8">
        <f t="shared" si="780"/>
        <v>1.6821425527395739E-3</v>
      </c>
      <c r="BJ922" s="6">
        <f>VLOOKUP(saving_model!BD922,lapse!$B$4:$C$134,2,FALSE)</f>
        <v>0.02</v>
      </c>
      <c r="BL922">
        <f>discount_curve!K907</f>
        <v>0.23789731353082683</v>
      </c>
    </row>
    <row r="923" spans="1:64" x14ac:dyDescent="0.55000000000000004">
      <c r="A923">
        <f t="shared" si="797"/>
        <v>901</v>
      </c>
      <c r="B923" s="16">
        <f t="shared" ca="1" si="747"/>
        <v>0</v>
      </c>
      <c r="C923" s="16">
        <f t="shared" si="748"/>
        <v>0</v>
      </c>
      <c r="D923">
        <f t="shared" si="749"/>
        <v>0</v>
      </c>
      <c r="E923">
        <f t="shared" ca="1" si="750"/>
        <v>0</v>
      </c>
      <c r="F923" s="19">
        <f t="shared" si="751"/>
        <v>0</v>
      </c>
      <c r="G923">
        <f t="shared" si="781"/>
        <v>0</v>
      </c>
      <c r="H923">
        <f t="shared" si="782"/>
        <v>0</v>
      </c>
      <c r="I923" s="16">
        <f t="shared" si="752"/>
        <v>0</v>
      </c>
      <c r="J923" s="19">
        <f t="shared" si="753"/>
        <v>0</v>
      </c>
      <c r="K923" s="19"/>
      <c r="L923" s="16">
        <f t="shared" si="783"/>
        <v>0</v>
      </c>
      <c r="M923" s="16">
        <f t="shared" ca="1" si="754"/>
        <v>0</v>
      </c>
      <c r="N923" s="16">
        <f t="shared" si="755"/>
        <v>0</v>
      </c>
      <c r="O923" s="16">
        <f t="shared" si="756"/>
        <v>0</v>
      </c>
      <c r="P923" s="16">
        <f t="shared" si="757"/>
        <v>0</v>
      </c>
      <c r="Q923" s="16">
        <f t="shared" ca="1" si="758"/>
        <v>0</v>
      </c>
      <c r="R923">
        <f t="shared" si="759"/>
        <v>0</v>
      </c>
      <c r="S923" s="16">
        <f t="shared" si="760"/>
        <v>0</v>
      </c>
      <c r="T923" s="21">
        <f t="shared" si="761"/>
        <v>0</v>
      </c>
      <c r="U923" s="16">
        <f t="shared" ca="1" si="762"/>
        <v>0</v>
      </c>
      <c r="V923" s="21">
        <f t="shared" ca="1" si="763"/>
        <v>0</v>
      </c>
      <c r="W923" s="16"/>
      <c r="X923" s="16">
        <f t="shared" si="764"/>
        <v>0</v>
      </c>
      <c r="Y923" s="16">
        <f t="shared" si="765"/>
        <v>0</v>
      </c>
      <c r="Z923" s="19">
        <f t="shared" si="766"/>
        <v>0</v>
      </c>
      <c r="AA923" s="15">
        <f t="shared" si="767"/>
        <v>0</v>
      </c>
      <c r="AB923" s="15">
        <f t="shared" si="768"/>
        <v>0</v>
      </c>
      <c r="AC923" s="15">
        <f t="shared" si="769"/>
        <v>0</v>
      </c>
      <c r="AD923" s="15">
        <f t="shared" si="770"/>
        <v>0</v>
      </c>
      <c r="AE923" s="15">
        <f t="shared" si="771"/>
        <v>0</v>
      </c>
      <c r="AF923" s="19">
        <f t="shared" si="772"/>
        <v>0</v>
      </c>
      <c r="AG923" s="20">
        <f t="shared" si="773"/>
        <v>0</v>
      </c>
      <c r="AH923" s="20"/>
      <c r="AI923" s="16">
        <f t="shared" si="784"/>
        <v>0</v>
      </c>
      <c r="AJ923" s="16">
        <f t="shared" si="746"/>
        <v>0</v>
      </c>
      <c r="AK923" s="16">
        <f t="shared" si="791"/>
        <v>0</v>
      </c>
      <c r="AL923" s="16">
        <f t="shared" ca="1" si="774"/>
        <v>0</v>
      </c>
      <c r="AM923" s="17">
        <f ca="1">IF($F$13,OFFSET(product_specs!$I$5,MIN(10,saving_model!BD923),saving_model!$F$15),0)</f>
        <v>0</v>
      </c>
      <c r="AN923" s="16">
        <f t="shared" si="775"/>
        <v>0</v>
      </c>
      <c r="AO923" s="16">
        <f t="shared" si="798"/>
        <v>0</v>
      </c>
      <c r="AP923" s="16">
        <f t="shared" si="785"/>
        <v>0</v>
      </c>
      <c r="AQ923" s="16">
        <f t="shared" si="792"/>
        <v>0</v>
      </c>
      <c r="AR923" s="16">
        <f t="shared" si="793"/>
        <v>0</v>
      </c>
      <c r="AS923" s="15">
        <f t="shared" si="786"/>
        <v>0</v>
      </c>
      <c r="AT923" s="24">
        <f t="shared" si="787"/>
        <v>0</v>
      </c>
      <c r="AU923" s="15">
        <f t="shared" si="794"/>
        <v>0</v>
      </c>
      <c r="AV923" s="22">
        <f>return!Q907</f>
        <v>-1.1231814466317047E-3</v>
      </c>
      <c r="AW923" s="7">
        <f t="shared" si="788"/>
        <v>2.1108780708084893</v>
      </c>
      <c r="AX923" s="7"/>
      <c r="AY923">
        <f t="shared" si="776"/>
        <v>0</v>
      </c>
      <c r="AZ923">
        <f t="shared" si="789"/>
        <v>0</v>
      </c>
      <c r="BA923">
        <f t="shared" si="777"/>
        <v>0</v>
      </c>
      <c r="BB923">
        <f t="shared" si="795"/>
        <v>0</v>
      </c>
      <c r="BD923">
        <f t="shared" si="778"/>
        <v>75</v>
      </c>
      <c r="BE923">
        <f t="shared" si="779"/>
        <v>5</v>
      </c>
      <c r="BF923">
        <f t="shared" si="796"/>
        <v>7.641915341566663E-3</v>
      </c>
      <c r="BG923">
        <f>VLOOKUP(MIN(120,BH923),mortality!$B$4:$H$106,saving_model!BE923+2,FALSE)</f>
        <v>8.7945172398250643E-2</v>
      </c>
      <c r="BH923">
        <f t="shared" si="790"/>
        <v>95</v>
      </c>
      <c r="BI923" s="8">
        <f t="shared" si="780"/>
        <v>1.6821425527395739E-3</v>
      </c>
      <c r="BJ923" s="6">
        <f>VLOOKUP(saving_model!BD923,lapse!$B$4:$C$134,2,FALSE)</f>
        <v>0.02</v>
      </c>
      <c r="BL923">
        <f>discount_curve!K908</f>
        <v>0.23751805993644209</v>
      </c>
    </row>
    <row r="924" spans="1:64" x14ac:dyDescent="0.55000000000000004">
      <c r="A924">
        <f t="shared" si="797"/>
        <v>902</v>
      </c>
      <c r="B924" s="16">
        <f t="shared" ca="1" si="747"/>
        <v>0</v>
      </c>
      <c r="C924" s="16">
        <f t="shared" si="748"/>
        <v>0</v>
      </c>
      <c r="D924">
        <f t="shared" si="749"/>
        <v>0</v>
      </c>
      <c r="E924">
        <f t="shared" ca="1" si="750"/>
        <v>0</v>
      </c>
      <c r="F924" s="19">
        <f t="shared" si="751"/>
        <v>0</v>
      </c>
      <c r="G924">
        <f t="shared" si="781"/>
        <v>0</v>
      </c>
      <c r="H924">
        <f t="shared" si="782"/>
        <v>0</v>
      </c>
      <c r="I924" s="16">
        <f t="shared" si="752"/>
        <v>0</v>
      </c>
      <c r="J924" s="19">
        <f t="shared" si="753"/>
        <v>0</v>
      </c>
      <c r="K924" s="19"/>
      <c r="L924" s="16">
        <f t="shared" si="783"/>
        <v>0</v>
      </c>
      <c r="M924" s="16">
        <f t="shared" ca="1" si="754"/>
        <v>0</v>
      </c>
      <c r="N924" s="16">
        <f t="shared" si="755"/>
        <v>0</v>
      </c>
      <c r="O924" s="16">
        <f t="shared" si="756"/>
        <v>0</v>
      </c>
      <c r="P924" s="16">
        <f t="shared" si="757"/>
        <v>0</v>
      </c>
      <c r="Q924" s="16">
        <f t="shared" ca="1" si="758"/>
        <v>0</v>
      </c>
      <c r="R924">
        <f t="shared" si="759"/>
        <v>0</v>
      </c>
      <c r="S924" s="16">
        <f t="shared" si="760"/>
        <v>0</v>
      </c>
      <c r="T924" s="21">
        <f t="shared" si="761"/>
        <v>0</v>
      </c>
      <c r="U924" s="16">
        <f t="shared" ca="1" si="762"/>
        <v>0</v>
      </c>
      <c r="V924" s="21">
        <f t="shared" ca="1" si="763"/>
        <v>0</v>
      </c>
      <c r="W924" s="16"/>
      <c r="X924" s="16">
        <f t="shared" si="764"/>
        <v>0</v>
      </c>
      <c r="Y924" s="16">
        <f t="shared" si="765"/>
        <v>0</v>
      </c>
      <c r="Z924" s="19">
        <f t="shared" si="766"/>
        <v>0</v>
      </c>
      <c r="AA924" s="15">
        <f t="shared" si="767"/>
        <v>0</v>
      </c>
      <c r="AB924" s="15">
        <f t="shared" si="768"/>
        <v>0</v>
      </c>
      <c r="AC924" s="15">
        <f t="shared" si="769"/>
        <v>0</v>
      </c>
      <c r="AD924" s="15">
        <f t="shared" si="770"/>
        <v>0</v>
      </c>
      <c r="AE924" s="15">
        <f t="shared" si="771"/>
        <v>0</v>
      </c>
      <c r="AF924" s="19">
        <f t="shared" si="772"/>
        <v>0</v>
      </c>
      <c r="AG924" s="20">
        <f t="shared" si="773"/>
        <v>0</v>
      </c>
      <c r="AH924" s="20"/>
      <c r="AI924" s="16">
        <f t="shared" si="784"/>
        <v>0</v>
      </c>
      <c r="AJ924" s="16">
        <f t="shared" si="746"/>
        <v>0</v>
      </c>
      <c r="AK924" s="16">
        <f t="shared" si="791"/>
        <v>0</v>
      </c>
      <c r="AL924" s="16">
        <f t="shared" ca="1" si="774"/>
        <v>0</v>
      </c>
      <c r="AM924" s="17">
        <f ca="1">IF($F$13,OFFSET(product_specs!$I$5,MIN(10,saving_model!BD924),saving_model!$F$15),0)</f>
        <v>0</v>
      </c>
      <c r="AN924" s="16">
        <f t="shared" si="775"/>
        <v>0</v>
      </c>
      <c r="AO924" s="16">
        <f t="shared" si="798"/>
        <v>0</v>
      </c>
      <c r="AP924" s="16">
        <f t="shared" si="785"/>
        <v>0</v>
      </c>
      <c r="AQ924" s="16">
        <f t="shared" si="792"/>
        <v>0</v>
      </c>
      <c r="AR924" s="16">
        <f t="shared" si="793"/>
        <v>0</v>
      </c>
      <c r="AS924" s="15">
        <f t="shared" si="786"/>
        <v>0</v>
      </c>
      <c r="AT924" s="24">
        <f t="shared" si="787"/>
        <v>0</v>
      </c>
      <c r="AU924" s="15">
        <f t="shared" si="794"/>
        <v>0</v>
      </c>
      <c r="AV924" s="22">
        <f>return!Q908</f>
        <v>-1.0725041033561866E-2</v>
      </c>
      <c r="AW924" s="7">
        <f t="shared" si="788"/>
        <v>2.1126291246229623</v>
      </c>
      <c r="AX924" s="7"/>
      <c r="AY924">
        <f t="shared" si="776"/>
        <v>0</v>
      </c>
      <c r="AZ924">
        <f t="shared" si="789"/>
        <v>0</v>
      </c>
      <c r="BA924">
        <f t="shared" si="777"/>
        <v>0</v>
      </c>
      <c r="BB924">
        <f t="shared" si="795"/>
        <v>0</v>
      </c>
      <c r="BD924">
        <f t="shared" si="778"/>
        <v>75</v>
      </c>
      <c r="BE924">
        <f t="shared" si="779"/>
        <v>5</v>
      </c>
      <c r="BF924">
        <f t="shared" si="796"/>
        <v>7.641915341566663E-3</v>
      </c>
      <c r="BG924">
        <f>VLOOKUP(MIN(120,BH924),mortality!$B$4:$H$106,saving_model!BE924+2,FALSE)</f>
        <v>8.7945172398250643E-2</v>
      </c>
      <c r="BH924">
        <f t="shared" si="790"/>
        <v>95</v>
      </c>
      <c r="BI924" s="8">
        <f t="shared" si="780"/>
        <v>1.6821425527395739E-3</v>
      </c>
      <c r="BJ924" s="6">
        <f>VLOOKUP(saving_model!BD924,lapse!$B$4:$C$134,2,FALSE)</f>
        <v>0.02</v>
      </c>
      <c r="BL924">
        <f>discount_curve!K909</f>
        <v>0.23713941094446628</v>
      </c>
    </row>
    <row r="925" spans="1:64" x14ac:dyDescent="0.55000000000000004">
      <c r="A925">
        <f t="shared" si="797"/>
        <v>903</v>
      </c>
      <c r="B925" s="16">
        <f t="shared" ca="1" si="747"/>
        <v>0</v>
      </c>
      <c r="C925" s="16">
        <f t="shared" si="748"/>
        <v>0</v>
      </c>
      <c r="D925">
        <f t="shared" si="749"/>
        <v>0</v>
      </c>
      <c r="E925">
        <f t="shared" ca="1" si="750"/>
        <v>0</v>
      </c>
      <c r="F925" s="19">
        <f t="shared" si="751"/>
        <v>0</v>
      </c>
      <c r="G925">
        <f t="shared" si="781"/>
        <v>0</v>
      </c>
      <c r="H925">
        <f t="shared" si="782"/>
        <v>0</v>
      </c>
      <c r="I925" s="16">
        <f t="shared" si="752"/>
        <v>0</v>
      </c>
      <c r="J925" s="19">
        <f t="shared" si="753"/>
        <v>0</v>
      </c>
      <c r="K925" s="19"/>
      <c r="L925" s="16">
        <f t="shared" si="783"/>
        <v>0</v>
      </c>
      <c r="M925" s="16">
        <f t="shared" ca="1" si="754"/>
        <v>0</v>
      </c>
      <c r="N925" s="16">
        <f t="shared" si="755"/>
        <v>0</v>
      </c>
      <c r="O925" s="16">
        <f t="shared" si="756"/>
        <v>0</v>
      </c>
      <c r="P925" s="16">
        <f t="shared" si="757"/>
        <v>0</v>
      </c>
      <c r="Q925" s="16">
        <f t="shared" ca="1" si="758"/>
        <v>0</v>
      </c>
      <c r="R925">
        <f t="shared" si="759"/>
        <v>0</v>
      </c>
      <c r="S925" s="16">
        <f t="shared" si="760"/>
        <v>0</v>
      </c>
      <c r="T925" s="21">
        <f t="shared" si="761"/>
        <v>0</v>
      </c>
      <c r="U925" s="16">
        <f t="shared" ca="1" si="762"/>
        <v>0</v>
      </c>
      <c r="V925" s="21">
        <f t="shared" ca="1" si="763"/>
        <v>0</v>
      </c>
      <c r="W925" s="16"/>
      <c r="X925" s="16">
        <f t="shared" si="764"/>
        <v>0</v>
      </c>
      <c r="Y925" s="16">
        <f t="shared" si="765"/>
        <v>0</v>
      </c>
      <c r="Z925" s="19">
        <f t="shared" si="766"/>
        <v>0</v>
      </c>
      <c r="AA925" s="15">
        <f t="shared" si="767"/>
        <v>0</v>
      </c>
      <c r="AB925" s="15">
        <f t="shared" si="768"/>
        <v>0</v>
      </c>
      <c r="AC925" s="15">
        <f t="shared" si="769"/>
        <v>0</v>
      </c>
      <c r="AD925" s="15">
        <f t="shared" si="770"/>
        <v>0</v>
      </c>
      <c r="AE925" s="15">
        <f t="shared" si="771"/>
        <v>0</v>
      </c>
      <c r="AF925" s="19">
        <f t="shared" si="772"/>
        <v>0</v>
      </c>
      <c r="AG925" s="20">
        <f t="shared" si="773"/>
        <v>0</v>
      </c>
      <c r="AH925" s="20"/>
      <c r="AI925" s="16">
        <f t="shared" si="784"/>
        <v>0</v>
      </c>
      <c r="AJ925" s="16">
        <f t="shared" ref="AJ925:AJ988" si="799">$C$13*IF(A925&lt;$C$10*12,1,0)</f>
        <v>0</v>
      </c>
      <c r="AK925" s="16">
        <f t="shared" si="791"/>
        <v>0</v>
      </c>
      <c r="AL925" s="16">
        <f t="shared" ca="1" si="774"/>
        <v>0</v>
      </c>
      <c r="AM925" s="17">
        <f ca="1">IF($F$13,OFFSET(product_specs!$I$5,MIN(10,saving_model!BD925),saving_model!$F$15),0)</f>
        <v>0</v>
      </c>
      <c r="AN925" s="16">
        <f t="shared" si="775"/>
        <v>0</v>
      </c>
      <c r="AO925" s="16">
        <f t="shared" si="798"/>
        <v>0</v>
      </c>
      <c r="AP925" s="16">
        <f t="shared" si="785"/>
        <v>0</v>
      </c>
      <c r="AQ925" s="16">
        <f t="shared" si="792"/>
        <v>0</v>
      </c>
      <c r="AR925" s="16">
        <f t="shared" si="793"/>
        <v>0</v>
      </c>
      <c r="AS925" s="15">
        <f t="shared" si="786"/>
        <v>0</v>
      </c>
      <c r="AT925" s="24">
        <f t="shared" si="787"/>
        <v>0</v>
      </c>
      <c r="AU925" s="15">
        <f t="shared" si="794"/>
        <v>0</v>
      </c>
      <c r="AV925" s="22">
        <f>return!Q909</f>
        <v>-1.0642757053208052E-2</v>
      </c>
      <c r="AW925" s="7">
        <f t="shared" si="788"/>
        <v>2.1143816310033148</v>
      </c>
      <c r="AX925" s="7"/>
      <c r="AY925">
        <f t="shared" si="776"/>
        <v>0</v>
      </c>
      <c r="AZ925">
        <f t="shared" si="789"/>
        <v>0</v>
      </c>
      <c r="BA925">
        <f t="shared" si="777"/>
        <v>0</v>
      </c>
      <c r="BB925">
        <f t="shared" si="795"/>
        <v>0</v>
      </c>
      <c r="BD925">
        <f t="shared" si="778"/>
        <v>75</v>
      </c>
      <c r="BE925">
        <f t="shared" si="779"/>
        <v>5</v>
      </c>
      <c r="BF925">
        <f t="shared" si="796"/>
        <v>7.641915341566663E-3</v>
      </c>
      <c r="BG925">
        <f>VLOOKUP(MIN(120,BH925),mortality!$B$4:$H$106,saving_model!BE925+2,FALSE)</f>
        <v>8.7945172398250643E-2</v>
      </c>
      <c r="BH925">
        <f t="shared" si="790"/>
        <v>95</v>
      </c>
      <c r="BI925" s="8">
        <f t="shared" si="780"/>
        <v>1.6821425527395739E-3</v>
      </c>
      <c r="BJ925" s="6">
        <f>VLOOKUP(saving_model!BD925,lapse!$B$4:$C$134,2,FALSE)</f>
        <v>0.02</v>
      </c>
      <c r="BL925">
        <f>discount_curve!K910</f>
        <v>0.23676136559104818</v>
      </c>
    </row>
    <row r="926" spans="1:64" x14ac:dyDescent="0.55000000000000004">
      <c r="A926">
        <f t="shared" si="797"/>
        <v>904</v>
      </c>
      <c r="B926" s="16">
        <f t="shared" ca="1" si="747"/>
        <v>0</v>
      </c>
      <c r="C926" s="16">
        <f t="shared" si="748"/>
        <v>0</v>
      </c>
      <c r="D926">
        <f t="shared" si="749"/>
        <v>0</v>
      </c>
      <c r="E926">
        <f t="shared" ca="1" si="750"/>
        <v>0</v>
      </c>
      <c r="F926" s="19">
        <f t="shared" si="751"/>
        <v>0</v>
      </c>
      <c r="G926">
        <f t="shared" si="781"/>
        <v>0</v>
      </c>
      <c r="H926">
        <f t="shared" si="782"/>
        <v>0</v>
      </c>
      <c r="I926" s="16">
        <f t="shared" si="752"/>
        <v>0</v>
      </c>
      <c r="J926" s="19">
        <f t="shared" si="753"/>
        <v>0</v>
      </c>
      <c r="K926" s="19"/>
      <c r="L926" s="16">
        <f t="shared" si="783"/>
        <v>0</v>
      </c>
      <c r="M926" s="16">
        <f t="shared" ca="1" si="754"/>
        <v>0</v>
      </c>
      <c r="N926" s="16">
        <f t="shared" si="755"/>
        <v>0</v>
      </c>
      <c r="O926" s="16">
        <f t="shared" si="756"/>
        <v>0</v>
      </c>
      <c r="P926" s="16">
        <f t="shared" si="757"/>
        <v>0</v>
      </c>
      <c r="Q926" s="16">
        <f t="shared" ca="1" si="758"/>
        <v>0</v>
      </c>
      <c r="R926">
        <f t="shared" si="759"/>
        <v>0</v>
      </c>
      <c r="S926" s="16">
        <f t="shared" si="760"/>
        <v>0</v>
      </c>
      <c r="T926" s="21">
        <f t="shared" si="761"/>
        <v>0</v>
      </c>
      <c r="U926" s="16">
        <f t="shared" ca="1" si="762"/>
        <v>0</v>
      </c>
      <c r="V926" s="21">
        <f t="shared" ca="1" si="763"/>
        <v>0</v>
      </c>
      <c r="W926" s="16"/>
      <c r="X926" s="16">
        <f t="shared" si="764"/>
        <v>0</v>
      </c>
      <c r="Y926" s="16">
        <f t="shared" si="765"/>
        <v>0</v>
      </c>
      <c r="Z926" s="19">
        <f t="shared" si="766"/>
        <v>0</v>
      </c>
      <c r="AA926" s="15">
        <f t="shared" si="767"/>
        <v>0</v>
      </c>
      <c r="AB926" s="15">
        <f t="shared" si="768"/>
        <v>0</v>
      </c>
      <c r="AC926" s="15">
        <f t="shared" si="769"/>
        <v>0</v>
      </c>
      <c r="AD926" s="15">
        <f t="shared" si="770"/>
        <v>0</v>
      </c>
      <c r="AE926" s="15">
        <f t="shared" si="771"/>
        <v>0</v>
      </c>
      <c r="AF926" s="19">
        <f t="shared" si="772"/>
        <v>0</v>
      </c>
      <c r="AG926" s="20">
        <f t="shared" si="773"/>
        <v>0</v>
      </c>
      <c r="AH926" s="20"/>
      <c r="AI926" s="16">
        <f t="shared" si="784"/>
        <v>0</v>
      </c>
      <c r="AJ926" s="16">
        <f t="shared" si="799"/>
        <v>0</v>
      </c>
      <c r="AK926" s="16">
        <f t="shared" si="791"/>
        <v>0</v>
      </c>
      <c r="AL926" s="16">
        <f t="shared" ca="1" si="774"/>
        <v>0</v>
      </c>
      <c r="AM926" s="17">
        <f ca="1">IF($F$13,OFFSET(product_specs!$I$5,MIN(10,saving_model!BD926),saving_model!$F$15),0)</f>
        <v>0</v>
      </c>
      <c r="AN926" s="16">
        <f t="shared" si="775"/>
        <v>0</v>
      </c>
      <c r="AO926" s="16">
        <f t="shared" si="798"/>
        <v>0</v>
      </c>
      <c r="AP926" s="16">
        <f t="shared" si="785"/>
        <v>0</v>
      </c>
      <c r="AQ926" s="16">
        <f t="shared" si="792"/>
        <v>0</v>
      </c>
      <c r="AR926" s="16">
        <f t="shared" si="793"/>
        <v>0</v>
      </c>
      <c r="AS926" s="15">
        <f t="shared" si="786"/>
        <v>0</v>
      </c>
      <c r="AT926" s="24">
        <f t="shared" si="787"/>
        <v>0</v>
      </c>
      <c r="AU926" s="15">
        <f t="shared" si="794"/>
        <v>0</v>
      </c>
      <c r="AV926" s="22">
        <f>return!Q910</f>
        <v>5.9734005835685444E-3</v>
      </c>
      <c r="AW926" s="7">
        <f t="shared" si="788"/>
        <v>2.1161355911545052</v>
      </c>
      <c r="AX926" s="7"/>
      <c r="AY926">
        <f t="shared" si="776"/>
        <v>0</v>
      </c>
      <c r="AZ926">
        <f t="shared" si="789"/>
        <v>0</v>
      </c>
      <c r="BA926">
        <f t="shared" si="777"/>
        <v>0</v>
      </c>
      <c r="BB926">
        <f t="shared" si="795"/>
        <v>0</v>
      </c>
      <c r="BD926">
        <f t="shared" si="778"/>
        <v>75</v>
      </c>
      <c r="BE926">
        <f t="shared" si="779"/>
        <v>5</v>
      </c>
      <c r="BF926">
        <f t="shared" si="796"/>
        <v>7.641915341566663E-3</v>
      </c>
      <c r="BG926">
        <f>VLOOKUP(MIN(120,BH926),mortality!$B$4:$H$106,saving_model!BE926+2,FALSE)</f>
        <v>8.7945172398250643E-2</v>
      </c>
      <c r="BH926">
        <f t="shared" si="790"/>
        <v>95</v>
      </c>
      <c r="BI926" s="8">
        <f t="shared" si="780"/>
        <v>1.6821425527395739E-3</v>
      </c>
      <c r="BJ926" s="6">
        <f>VLOOKUP(saving_model!BD926,lapse!$B$4:$C$134,2,FALSE)</f>
        <v>0.02</v>
      </c>
      <c r="BL926">
        <f>discount_curve!K911</f>
        <v>0.236383922913873</v>
      </c>
    </row>
    <row r="927" spans="1:64" x14ac:dyDescent="0.55000000000000004">
      <c r="A927">
        <f t="shared" si="797"/>
        <v>905</v>
      </c>
      <c r="B927" s="16">
        <f t="shared" ca="1" si="747"/>
        <v>0</v>
      </c>
      <c r="C927" s="16">
        <f t="shared" si="748"/>
        <v>0</v>
      </c>
      <c r="D927">
        <f t="shared" si="749"/>
        <v>0</v>
      </c>
      <c r="E927">
        <f t="shared" ca="1" si="750"/>
        <v>0</v>
      </c>
      <c r="F927" s="19">
        <f t="shared" si="751"/>
        <v>0</v>
      </c>
      <c r="G927">
        <f t="shared" si="781"/>
        <v>0</v>
      </c>
      <c r="H927">
        <f t="shared" si="782"/>
        <v>0</v>
      </c>
      <c r="I927" s="16">
        <f t="shared" si="752"/>
        <v>0</v>
      </c>
      <c r="J927" s="19">
        <f t="shared" si="753"/>
        <v>0</v>
      </c>
      <c r="K927" s="19"/>
      <c r="L927" s="16">
        <f t="shared" si="783"/>
        <v>0</v>
      </c>
      <c r="M927" s="16">
        <f t="shared" ca="1" si="754"/>
        <v>0</v>
      </c>
      <c r="N927" s="16">
        <f t="shared" si="755"/>
        <v>0</v>
      </c>
      <c r="O927" s="16">
        <f t="shared" si="756"/>
        <v>0</v>
      </c>
      <c r="P927" s="16">
        <f t="shared" si="757"/>
        <v>0</v>
      </c>
      <c r="Q927" s="16">
        <f t="shared" ca="1" si="758"/>
        <v>0</v>
      </c>
      <c r="R927">
        <f t="shared" si="759"/>
        <v>0</v>
      </c>
      <c r="S927" s="16">
        <f t="shared" si="760"/>
        <v>0</v>
      </c>
      <c r="T927" s="21">
        <f t="shared" si="761"/>
        <v>0</v>
      </c>
      <c r="U927" s="16">
        <f t="shared" ca="1" si="762"/>
        <v>0</v>
      </c>
      <c r="V927" s="21">
        <f t="shared" ca="1" si="763"/>
        <v>0</v>
      </c>
      <c r="W927" s="16"/>
      <c r="X927" s="16">
        <f t="shared" si="764"/>
        <v>0</v>
      </c>
      <c r="Y927" s="16">
        <f t="shared" si="765"/>
        <v>0</v>
      </c>
      <c r="Z927" s="19">
        <f t="shared" si="766"/>
        <v>0</v>
      </c>
      <c r="AA927" s="15">
        <f t="shared" si="767"/>
        <v>0</v>
      </c>
      <c r="AB927" s="15">
        <f t="shared" si="768"/>
        <v>0</v>
      </c>
      <c r="AC927" s="15">
        <f t="shared" si="769"/>
        <v>0</v>
      </c>
      <c r="AD927" s="15">
        <f t="shared" si="770"/>
        <v>0</v>
      </c>
      <c r="AE927" s="15">
        <f t="shared" si="771"/>
        <v>0</v>
      </c>
      <c r="AF927" s="19">
        <f t="shared" si="772"/>
        <v>0</v>
      </c>
      <c r="AG927" s="20">
        <f t="shared" si="773"/>
        <v>0</v>
      </c>
      <c r="AH927" s="20"/>
      <c r="AI927" s="16">
        <f t="shared" si="784"/>
        <v>0</v>
      </c>
      <c r="AJ927" s="16">
        <f t="shared" si="799"/>
        <v>0</v>
      </c>
      <c r="AK927" s="16">
        <f t="shared" si="791"/>
        <v>0</v>
      </c>
      <c r="AL927" s="16">
        <f t="shared" ca="1" si="774"/>
        <v>0</v>
      </c>
      <c r="AM927" s="17">
        <f ca="1">IF($F$13,OFFSET(product_specs!$I$5,MIN(10,saving_model!BD927),saving_model!$F$15),0)</f>
        <v>0</v>
      </c>
      <c r="AN927" s="16">
        <f t="shared" si="775"/>
        <v>0</v>
      </c>
      <c r="AO927" s="16">
        <f t="shared" si="798"/>
        <v>0</v>
      </c>
      <c r="AP927" s="16">
        <f t="shared" si="785"/>
        <v>0</v>
      </c>
      <c r="AQ927" s="16">
        <f t="shared" si="792"/>
        <v>0</v>
      </c>
      <c r="AR927" s="16">
        <f t="shared" si="793"/>
        <v>0</v>
      </c>
      <c r="AS927" s="15">
        <f t="shared" si="786"/>
        <v>0</v>
      </c>
      <c r="AT927" s="24">
        <f t="shared" si="787"/>
        <v>0</v>
      </c>
      <c r="AU927" s="15">
        <f t="shared" si="794"/>
        <v>0</v>
      </c>
      <c r="AV927" s="22">
        <f>return!Q911</f>
        <v>6.8185421853628192E-3</v>
      </c>
      <c r="AW927" s="7">
        <f t="shared" si="788"/>
        <v>2.1178910062824925</v>
      </c>
      <c r="AX927" s="7"/>
      <c r="AY927">
        <f t="shared" si="776"/>
        <v>0</v>
      </c>
      <c r="AZ927">
        <f t="shared" si="789"/>
        <v>0</v>
      </c>
      <c r="BA927">
        <f t="shared" si="777"/>
        <v>0</v>
      </c>
      <c r="BB927">
        <f t="shared" si="795"/>
        <v>0</v>
      </c>
      <c r="BD927">
        <f t="shared" si="778"/>
        <v>75</v>
      </c>
      <c r="BE927">
        <f t="shared" si="779"/>
        <v>5</v>
      </c>
      <c r="BF927">
        <f t="shared" si="796"/>
        <v>7.641915341566663E-3</v>
      </c>
      <c r="BG927">
        <f>VLOOKUP(MIN(120,BH927),mortality!$B$4:$H$106,saving_model!BE927+2,FALSE)</f>
        <v>8.7945172398250643E-2</v>
      </c>
      <c r="BH927">
        <f t="shared" si="790"/>
        <v>95</v>
      </c>
      <c r="BI927" s="8">
        <f t="shared" si="780"/>
        <v>1.6821425527395739E-3</v>
      </c>
      <c r="BJ927" s="6">
        <f>VLOOKUP(saving_model!BD927,lapse!$B$4:$C$134,2,FALSE)</f>
        <v>0.02</v>
      </c>
      <c r="BL927">
        <f>discount_curve!K912</f>
        <v>0.23600708195216011</v>
      </c>
    </row>
    <row r="928" spans="1:64" x14ac:dyDescent="0.55000000000000004">
      <c r="A928">
        <f t="shared" si="797"/>
        <v>906</v>
      </c>
      <c r="B928" s="16">
        <f t="shared" ca="1" si="747"/>
        <v>0</v>
      </c>
      <c r="C928" s="16">
        <f t="shared" si="748"/>
        <v>0</v>
      </c>
      <c r="D928">
        <f t="shared" si="749"/>
        <v>0</v>
      </c>
      <c r="E928">
        <f t="shared" ca="1" si="750"/>
        <v>0</v>
      </c>
      <c r="F928" s="19">
        <f t="shared" si="751"/>
        <v>0</v>
      </c>
      <c r="G928">
        <f t="shared" si="781"/>
        <v>0</v>
      </c>
      <c r="H928">
        <f t="shared" si="782"/>
        <v>0</v>
      </c>
      <c r="I928" s="16">
        <f t="shared" si="752"/>
        <v>0</v>
      </c>
      <c r="J928" s="19">
        <f t="shared" si="753"/>
        <v>0</v>
      </c>
      <c r="K928" s="19"/>
      <c r="L928" s="16">
        <f t="shared" si="783"/>
        <v>0</v>
      </c>
      <c r="M928" s="16">
        <f t="shared" ca="1" si="754"/>
        <v>0</v>
      </c>
      <c r="N928" s="16">
        <f t="shared" si="755"/>
        <v>0</v>
      </c>
      <c r="O928" s="16">
        <f t="shared" si="756"/>
        <v>0</v>
      </c>
      <c r="P928" s="16">
        <f t="shared" si="757"/>
        <v>0</v>
      </c>
      <c r="Q928" s="16">
        <f t="shared" ca="1" si="758"/>
        <v>0</v>
      </c>
      <c r="R928">
        <f t="shared" si="759"/>
        <v>0</v>
      </c>
      <c r="S928" s="16">
        <f t="shared" si="760"/>
        <v>0</v>
      </c>
      <c r="T928" s="21">
        <f t="shared" si="761"/>
        <v>0</v>
      </c>
      <c r="U928" s="16">
        <f t="shared" ca="1" si="762"/>
        <v>0</v>
      </c>
      <c r="V928" s="21">
        <f t="shared" ca="1" si="763"/>
        <v>0</v>
      </c>
      <c r="W928" s="16"/>
      <c r="X928" s="16">
        <f t="shared" si="764"/>
        <v>0</v>
      </c>
      <c r="Y928" s="16">
        <f t="shared" si="765"/>
        <v>0</v>
      </c>
      <c r="Z928" s="19">
        <f t="shared" si="766"/>
        <v>0</v>
      </c>
      <c r="AA928" s="15">
        <f t="shared" si="767"/>
        <v>0</v>
      </c>
      <c r="AB928" s="15">
        <f t="shared" si="768"/>
        <v>0</v>
      </c>
      <c r="AC928" s="15">
        <f t="shared" si="769"/>
        <v>0</v>
      </c>
      <c r="AD928" s="15">
        <f t="shared" si="770"/>
        <v>0</v>
      </c>
      <c r="AE928" s="15">
        <f t="shared" si="771"/>
        <v>0</v>
      </c>
      <c r="AF928" s="19">
        <f t="shared" si="772"/>
        <v>0</v>
      </c>
      <c r="AG928" s="20">
        <f t="shared" si="773"/>
        <v>0</v>
      </c>
      <c r="AH928" s="20"/>
      <c r="AI928" s="16">
        <f t="shared" si="784"/>
        <v>0</v>
      </c>
      <c r="AJ928" s="16">
        <f t="shared" si="799"/>
        <v>0</v>
      </c>
      <c r="AK928" s="16">
        <f t="shared" si="791"/>
        <v>0</v>
      </c>
      <c r="AL928" s="16">
        <f t="shared" ca="1" si="774"/>
        <v>0</v>
      </c>
      <c r="AM928" s="17">
        <f ca="1">IF($F$13,OFFSET(product_specs!$I$5,MIN(10,saving_model!BD928),saving_model!$F$15),0)</f>
        <v>0</v>
      </c>
      <c r="AN928" s="16">
        <f t="shared" si="775"/>
        <v>0</v>
      </c>
      <c r="AO928" s="16">
        <f t="shared" si="798"/>
        <v>0</v>
      </c>
      <c r="AP928" s="16">
        <f t="shared" si="785"/>
        <v>0</v>
      </c>
      <c r="AQ928" s="16">
        <f t="shared" si="792"/>
        <v>0</v>
      </c>
      <c r="AR928" s="16">
        <f t="shared" si="793"/>
        <v>0</v>
      </c>
      <c r="AS928" s="15">
        <f t="shared" si="786"/>
        <v>0</v>
      </c>
      <c r="AT928" s="24">
        <f t="shared" si="787"/>
        <v>0</v>
      </c>
      <c r="AU928" s="15">
        <f t="shared" si="794"/>
        <v>0</v>
      </c>
      <c r="AV928" s="22">
        <f>return!Q912</f>
        <v>-4.107030099433584E-3</v>
      </c>
      <c r="AW928" s="7">
        <f t="shared" si="788"/>
        <v>2.1196478775942347</v>
      </c>
      <c r="AX928" s="7"/>
      <c r="AY928">
        <f t="shared" si="776"/>
        <v>0</v>
      </c>
      <c r="AZ928">
        <f t="shared" si="789"/>
        <v>0</v>
      </c>
      <c r="BA928">
        <f t="shared" si="777"/>
        <v>0</v>
      </c>
      <c r="BB928">
        <f t="shared" si="795"/>
        <v>0</v>
      </c>
      <c r="BD928">
        <f t="shared" si="778"/>
        <v>75</v>
      </c>
      <c r="BE928">
        <f t="shared" si="779"/>
        <v>5</v>
      </c>
      <c r="BF928">
        <f t="shared" si="796"/>
        <v>7.641915341566663E-3</v>
      </c>
      <c r="BG928">
        <f>VLOOKUP(MIN(120,BH928),mortality!$B$4:$H$106,saving_model!BE928+2,FALSE)</f>
        <v>8.7945172398250643E-2</v>
      </c>
      <c r="BH928">
        <f t="shared" si="790"/>
        <v>95</v>
      </c>
      <c r="BI928" s="8">
        <f t="shared" si="780"/>
        <v>1.6821425527395739E-3</v>
      </c>
      <c r="BJ928" s="6">
        <f>VLOOKUP(saving_model!BD928,lapse!$B$4:$C$134,2,FALSE)</f>
        <v>0.02</v>
      </c>
      <c r="BL928">
        <f>discount_curve!K913</f>
        <v>0.23563084174666052</v>
      </c>
    </row>
    <row r="929" spans="1:64" x14ac:dyDescent="0.55000000000000004">
      <c r="A929">
        <f t="shared" si="797"/>
        <v>907</v>
      </c>
      <c r="B929" s="16">
        <f t="shared" ca="1" si="747"/>
        <v>0</v>
      </c>
      <c r="C929" s="16">
        <f t="shared" si="748"/>
        <v>0</v>
      </c>
      <c r="D929">
        <f t="shared" si="749"/>
        <v>0</v>
      </c>
      <c r="E929">
        <f t="shared" ca="1" si="750"/>
        <v>0</v>
      </c>
      <c r="F929" s="19">
        <f t="shared" si="751"/>
        <v>0</v>
      </c>
      <c r="G929">
        <f t="shared" si="781"/>
        <v>0</v>
      </c>
      <c r="H929">
        <f t="shared" si="782"/>
        <v>0</v>
      </c>
      <c r="I929" s="16">
        <f t="shared" si="752"/>
        <v>0</v>
      </c>
      <c r="J929" s="19">
        <f t="shared" si="753"/>
        <v>0</v>
      </c>
      <c r="K929" s="19"/>
      <c r="L929" s="16">
        <f t="shared" si="783"/>
        <v>0</v>
      </c>
      <c r="M929" s="16">
        <f t="shared" ca="1" si="754"/>
        <v>0</v>
      </c>
      <c r="N929" s="16">
        <f t="shared" si="755"/>
        <v>0</v>
      </c>
      <c r="O929" s="16">
        <f t="shared" si="756"/>
        <v>0</v>
      </c>
      <c r="P929" s="16">
        <f t="shared" si="757"/>
        <v>0</v>
      </c>
      <c r="Q929" s="16">
        <f t="shared" ca="1" si="758"/>
        <v>0</v>
      </c>
      <c r="R929">
        <f t="shared" si="759"/>
        <v>0</v>
      </c>
      <c r="S929" s="16">
        <f t="shared" si="760"/>
        <v>0</v>
      </c>
      <c r="T929" s="21">
        <f t="shared" si="761"/>
        <v>0</v>
      </c>
      <c r="U929" s="16">
        <f t="shared" ca="1" si="762"/>
        <v>0</v>
      </c>
      <c r="V929" s="21">
        <f t="shared" ca="1" si="763"/>
        <v>0</v>
      </c>
      <c r="W929" s="16"/>
      <c r="X929" s="16">
        <f t="shared" si="764"/>
        <v>0</v>
      </c>
      <c r="Y929" s="16">
        <f t="shared" si="765"/>
        <v>0</v>
      </c>
      <c r="Z929" s="19">
        <f t="shared" si="766"/>
        <v>0</v>
      </c>
      <c r="AA929" s="15">
        <f t="shared" si="767"/>
        <v>0</v>
      </c>
      <c r="AB929" s="15">
        <f t="shared" si="768"/>
        <v>0</v>
      </c>
      <c r="AC929" s="15">
        <f t="shared" si="769"/>
        <v>0</v>
      </c>
      <c r="AD929" s="15">
        <f t="shared" si="770"/>
        <v>0</v>
      </c>
      <c r="AE929" s="15">
        <f t="shared" si="771"/>
        <v>0</v>
      </c>
      <c r="AF929" s="19">
        <f t="shared" si="772"/>
        <v>0</v>
      </c>
      <c r="AG929" s="20">
        <f t="shared" si="773"/>
        <v>0</v>
      </c>
      <c r="AH929" s="20"/>
      <c r="AI929" s="16">
        <f t="shared" si="784"/>
        <v>0</v>
      </c>
      <c r="AJ929" s="16">
        <f t="shared" si="799"/>
        <v>0</v>
      </c>
      <c r="AK929" s="16">
        <f t="shared" si="791"/>
        <v>0</v>
      </c>
      <c r="AL929" s="16">
        <f t="shared" ca="1" si="774"/>
        <v>0</v>
      </c>
      <c r="AM929" s="17">
        <f ca="1">IF($F$13,OFFSET(product_specs!$I$5,MIN(10,saving_model!BD929),saving_model!$F$15),0)</f>
        <v>0</v>
      </c>
      <c r="AN929" s="16">
        <f t="shared" si="775"/>
        <v>0</v>
      </c>
      <c r="AO929" s="16">
        <f t="shared" si="798"/>
        <v>0</v>
      </c>
      <c r="AP929" s="16">
        <f t="shared" si="785"/>
        <v>0</v>
      </c>
      <c r="AQ929" s="16">
        <f t="shared" si="792"/>
        <v>0</v>
      </c>
      <c r="AR929" s="16">
        <f t="shared" si="793"/>
        <v>0</v>
      </c>
      <c r="AS929" s="15">
        <f t="shared" si="786"/>
        <v>0</v>
      </c>
      <c r="AT929" s="24">
        <f t="shared" si="787"/>
        <v>0</v>
      </c>
      <c r="AU929" s="15">
        <f t="shared" si="794"/>
        <v>0</v>
      </c>
      <c r="AV929" s="22">
        <f>return!Q913</f>
        <v>-1.251988200886911E-2</v>
      </c>
      <c r="AW929" s="7">
        <f t="shared" si="788"/>
        <v>2.1214062062976922</v>
      </c>
      <c r="AX929" s="7"/>
      <c r="AY929">
        <f t="shared" si="776"/>
        <v>0</v>
      </c>
      <c r="AZ929">
        <f t="shared" si="789"/>
        <v>0</v>
      </c>
      <c r="BA929">
        <f t="shared" si="777"/>
        <v>0</v>
      </c>
      <c r="BB929">
        <f t="shared" si="795"/>
        <v>0</v>
      </c>
      <c r="BD929">
        <f t="shared" si="778"/>
        <v>75</v>
      </c>
      <c r="BE929">
        <f t="shared" si="779"/>
        <v>5</v>
      </c>
      <c r="BF929">
        <f t="shared" si="796"/>
        <v>7.641915341566663E-3</v>
      </c>
      <c r="BG929">
        <f>VLOOKUP(MIN(120,BH929),mortality!$B$4:$H$106,saving_model!BE929+2,FALSE)</f>
        <v>8.7945172398250643E-2</v>
      </c>
      <c r="BH929">
        <f t="shared" si="790"/>
        <v>95</v>
      </c>
      <c r="BI929" s="8">
        <f t="shared" si="780"/>
        <v>1.6821425527395739E-3</v>
      </c>
      <c r="BJ929" s="6">
        <f>VLOOKUP(saving_model!BD929,lapse!$B$4:$C$134,2,FALSE)</f>
        <v>0.02</v>
      </c>
      <c r="BL929">
        <f>discount_curve!K914</f>
        <v>0.23525520133965466</v>
      </c>
    </row>
    <row r="930" spans="1:64" x14ac:dyDescent="0.55000000000000004">
      <c r="A930">
        <f t="shared" si="797"/>
        <v>908</v>
      </c>
      <c r="B930" s="16">
        <f t="shared" ca="1" si="747"/>
        <v>0</v>
      </c>
      <c r="C930" s="16">
        <f t="shared" si="748"/>
        <v>0</v>
      </c>
      <c r="D930">
        <f t="shared" si="749"/>
        <v>0</v>
      </c>
      <c r="E930">
        <f t="shared" ca="1" si="750"/>
        <v>0</v>
      </c>
      <c r="F930" s="19">
        <f t="shared" si="751"/>
        <v>0</v>
      </c>
      <c r="G930">
        <f t="shared" si="781"/>
        <v>0</v>
      </c>
      <c r="H930">
        <f t="shared" si="782"/>
        <v>0</v>
      </c>
      <c r="I930" s="16">
        <f t="shared" si="752"/>
        <v>0</v>
      </c>
      <c r="J930" s="19">
        <f t="shared" si="753"/>
        <v>0</v>
      </c>
      <c r="K930" s="19"/>
      <c r="L930" s="16">
        <f t="shared" si="783"/>
        <v>0</v>
      </c>
      <c r="M930" s="16">
        <f t="shared" ca="1" si="754"/>
        <v>0</v>
      </c>
      <c r="N930" s="16">
        <f t="shared" si="755"/>
        <v>0</v>
      </c>
      <c r="O930" s="16">
        <f t="shared" si="756"/>
        <v>0</v>
      </c>
      <c r="P930" s="16">
        <f t="shared" si="757"/>
        <v>0</v>
      </c>
      <c r="Q930" s="16">
        <f t="shared" ca="1" si="758"/>
        <v>0</v>
      </c>
      <c r="R930">
        <f t="shared" si="759"/>
        <v>0</v>
      </c>
      <c r="S930" s="16">
        <f t="shared" si="760"/>
        <v>0</v>
      </c>
      <c r="T930" s="21">
        <f t="shared" si="761"/>
        <v>0</v>
      </c>
      <c r="U930" s="16">
        <f t="shared" ca="1" si="762"/>
        <v>0</v>
      </c>
      <c r="V930" s="21">
        <f t="shared" ca="1" si="763"/>
        <v>0</v>
      </c>
      <c r="W930" s="16"/>
      <c r="X930" s="16">
        <f t="shared" si="764"/>
        <v>0</v>
      </c>
      <c r="Y930" s="16">
        <f t="shared" si="765"/>
        <v>0</v>
      </c>
      <c r="Z930" s="19">
        <f t="shared" si="766"/>
        <v>0</v>
      </c>
      <c r="AA930" s="15">
        <f t="shared" si="767"/>
        <v>0</v>
      </c>
      <c r="AB930" s="15">
        <f t="shared" si="768"/>
        <v>0</v>
      </c>
      <c r="AC930" s="15">
        <f t="shared" si="769"/>
        <v>0</v>
      </c>
      <c r="AD930" s="15">
        <f t="shared" si="770"/>
        <v>0</v>
      </c>
      <c r="AE930" s="15">
        <f t="shared" si="771"/>
        <v>0</v>
      </c>
      <c r="AF930" s="19">
        <f t="shared" si="772"/>
        <v>0</v>
      </c>
      <c r="AG930" s="20">
        <f t="shared" si="773"/>
        <v>0</v>
      </c>
      <c r="AH930" s="20"/>
      <c r="AI930" s="16">
        <f t="shared" si="784"/>
        <v>0</v>
      </c>
      <c r="AJ930" s="16">
        <f t="shared" si="799"/>
        <v>0</v>
      </c>
      <c r="AK930" s="16">
        <f t="shared" si="791"/>
        <v>0</v>
      </c>
      <c r="AL930" s="16">
        <f t="shared" ca="1" si="774"/>
        <v>0</v>
      </c>
      <c r="AM930" s="17">
        <f ca="1">IF($F$13,OFFSET(product_specs!$I$5,MIN(10,saving_model!BD930),saving_model!$F$15),0)</f>
        <v>0</v>
      </c>
      <c r="AN930" s="16">
        <f t="shared" si="775"/>
        <v>0</v>
      </c>
      <c r="AO930" s="16">
        <f t="shared" si="798"/>
        <v>0</v>
      </c>
      <c r="AP930" s="16">
        <f t="shared" si="785"/>
        <v>0</v>
      </c>
      <c r="AQ930" s="16">
        <f t="shared" si="792"/>
        <v>0</v>
      </c>
      <c r="AR930" s="16">
        <f t="shared" si="793"/>
        <v>0</v>
      </c>
      <c r="AS930" s="15">
        <f t="shared" si="786"/>
        <v>0</v>
      </c>
      <c r="AT930" s="24">
        <f t="shared" si="787"/>
        <v>0</v>
      </c>
      <c r="AU930" s="15">
        <f t="shared" si="794"/>
        <v>0</v>
      </c>
      <c r="AV930" s="22">
        <f>return!Q914</f>
        <v>-6.7135593421587814E-3</v>
      </c>
      <c r="AW930" s="7">
        <f t="shared" si="788"/>
        <v>2.1231659936018268</v>
      </c>
      <c r="AX930" s="7"/>
      <c r="AY930">
        <f t="shared" si="776"/>
        <v>0</v>
      </c>
      <c r="AZ930">
        <f t="shared" si="789"/>
        <v>0</v>
      </c>
      <c r="BA930">
        <f t="shared" si="777"/>
        <v>0</v>
      </c>
      <c r="BB930">
        <f t="shared" si="795"/>
        <v>0</v>
      </c>
      <c r="BD930">
        <f t="shared" si="778"/>
        <v>75</v>
      </c>
      <c r="BE930">
        <f t="shared" si="779"/>
        <v>5</v>
      </c>
      <c r="BF930">
        <f t="shared" si="796"/>
        <v>7.641915341566663E-3</v>
      </c>
      <c r="BG930">
        <f>VLOOKUP(MIN(120,BH930),mortality!$B$4:$H$106,saving_model!BE930+2,FALSE)</f>
        <v>8.7945172398250643E-2</v>
      </c>
      <c r="BH930">
        <f t="shared" si="790"/>
        <v>95</v>
      </c>
      <c r="BI930" s="8">
        <f t="shared" si="780"/>
        <v>1.6821425527395739E-3</v>
      </c>
      <c r="BJ930" s="6">
        <f>VLOOKUP(saving_model!BD930,lapse!$B$4:$C$134,2,FALSE)</f>
        <v>0.02</v>
      </c>
      <c r="BL930">
        <f>discount_curve!K915</f>
        <v>0.23488015977494936</v>
      </c>
    </row>
    <row r="931" spans="1:64" x14ac:dyDescent="0.55000000000000004">
      <c r="A931">
        <f t="shared" si="797"/>
        <v>909</v>
      </c>
      <c r="B931" s="16">
        <f t="shared" ca="1" si="747"/>
        <v>0</v>
      </c>
      <c r="C931" s="16">
        <f t="shared" si="748"/>
        <v>0</v>
      </c>
      <c r="D931">
        <f t="shared" si="749"/>
        <v>0</v>
      </c>
      <c r="E931">
        <f t="shared" ca="1" si="750"/>
        <v>0</v>
      </c>
      <c r="F931" s="19">
        <f t="shared" si="751"/>
        <v>0</v>
      </c>
      <c r="G931">
        <f t="shared" si="781"/>
        <v>0</v>
      </c>
      <c r="H931">
        <f t="shared" si="782"/>
        <v>0</v>
      </c>
      <c r="I931" s="16">
        <f t="shared" si="752"/>
        <v>0</v>
      </c>
      <c r="J931" s="19">
        <f t="shared" si="753"/>
        <v>0</v>
      </c>
      <c r="K931" s="19"/>
      <c r="L931" s="16">
        <f t="shared" si="783"/>
        <v>0</v>
      </c>
      <c r="M931" s="16">
        <f t="shared" ca="1" si="754"/>
        <v>0</v>
      </c>
      <c r="N931" s="16">
        <f t="shared" si="755"/>
        <v>0</v>
      </c>
      <c r="O931" s="16">
        <f t="shared" si="756"/>
        <v>0</v>
      </c>
      <c r="P931" s="16">
        <f t="shared" si="757"/>
        <v>0</v>
      </c>
      <c r="Q931" s="16">
        <f t="shared" ca="1" si="758"/>
        <v>0</v>
      </c>
      <c r="R931">
        <f t="shared" si="759"/>
        <v>0</v>
      </c>
      <c r="S931" s="16">
        <f t="shared" si="760"/>
        <v>0</v>
      </c>
      <c r="T931" s="21">
        <f t="shared" si="761"/>
        <v>0</v>
      </c>
      <c r="U931" s="16">
        <f t="shared" ca="1" si="762"/>
        <v>0</v>
      </c>
      <c r="V931" s="21">
        <f t="shared" ca="1" si="763"/>
        <v>0</v>
      </c>
      <c r="W931" s="16"/>
      <c r="X931" s="16">
        <f t="shared" si="764"/>
        <v>0</v>
      </c>
      <c r="Y931" s="16">
        <f t="shared" si="765"/>
        <v>0</v>
      </c>
      <c r="Z931" s="19">
        <f t="shared" si="766"/>
        <v>0</v>
      </c>
      <c r="AA931" s="15">
        <f t="shared" si="767"/>
        <v>0</v>
      </c>
      <c r="AB931" s="15">
        <f t="shared" si="768"/>
        <v>0</v>
      </c>
      <c r="AC931" s="15">
        <f t="shared" si="769"/>
        <v>0</v>
      </c>
      <c r="AD931" s="15">
        <f t="shared" si="770"/>
        <v>0</v>
      </c>
      <c r="AE931" s="15">
        <f t="shared" si="771"/>
        <v>0</v>
      </c>
      <c r="AF931" s="19">
        <f t="shared" si="772"/>
        <v>0</v>
      </c>
      <c r="AG931" s="20">
        <f t="shared" si="773"/>
        <v>0</v>
      </c>
      <c r="AH931" s="20"/>
      <c r="AI931" s="16">
        <f t="shared" si="784"/>
        <v>0</v>
      </c>
      <c r="AJ931" s="16">
        <f t="shared" si="799"/>
        <v>0</v>
      </c>
      <c r="AK931" s="16">
        <f t="shared" si="791"/>
        <v>0</v>
      </c>
      <c r="AL931" s="16">
        <f t="shared" ca="1" si="774"/>
        <v>0</v>
      </c>
      <c r="AM931" s="17">
        <f ca="1">IF($F$13,OFFSET(product_specs!$I$5,MIN(10,saving_model!BD931),saving_model!$F$15),0)</f>
        <v>0</v>
      </c>
      <c r="AN931" s="16">
        <f t="shared" si="775"/>
        <v>0</v>
      </c>
      <c r="AO931" s="16">
        <f t="shared" si="798"/>
        <v>0</v>
      </c>
      <c r="AP931" s="16">
        <f t="shared" si="785"/>
        <v>0</v>
      </c>
      <c r="AQ931" s="16">
        <f t="shared" si="792"/>
        <v>0</v>
      </c>
      <c r="AR931" s="16">
        <f t="shared" si="793"/>
        <v>0</v>
      </c>
      <c r="AS931" s="15">
        <f t="shared" si="786"/>
        <v>0</v>
      </c>
      <c r="AT931" s="24">
        <f t="shared" si="787"/>
        <v>0</v>
      </c>
      <c r="AU931" s="15">
        <f t="shared" si="794"/>
        <v>0</v>
      </c>
      <c r="AV931" s="22">
        <f>return!Q915</f>
        <v>-5.1118187700096573E-3</v>
      </c>
      <c r="AW931" s="7">
        <f t="shared" si="788"/>
        <v>2.1249272407166031</v>
      </c>
      <c r="AX931" s="7"/>
      <c r="AY931">
        <f t="shared" si="776"/>
        <v>0</v>
      </c>
      <c r="AZ931">
        <f t="shared" si="789"/>
        <v>0</v>
      </c>
      <c r="BA931">
        <f t="shared" si="777"/>
        <v>0</v>
      </c>
      <c r="BB931">
        <f t="shared" si="795"/>
        <v>0</v>
      </c>
      <c r="BD931">
        <f t="shared" si="778"/>
        <v>75</v>
      </c>
      <c r="BE931">
        <f t="shared" si="779"/>
        <v>5</v>
      </c>
      <c r="BF931">
        <f t="shared" si="796"/>
        <v>7.641915341566663E-3</v>
      </c>
      <c r="BG931">
        <f>VLOOKUP(MIN(120,BH931),mortality!$B$4:$H$106,saving_model!BE931+2,FALSE)</f>
        <v>8.7945172398250643E-2</v>
      </c>
      <c r="BH931">
        <f t="shared" si="790"/>
        <v>95</v>
      </c>
      <c r="BI931" s="8">
        <f t="shared" si="780"/>
        <v>1.6821425527395739E-3</v>
      </c>
      <c r="BJ931" s="6">
        <f>VLOOKUP(saving_model!BD931,lapse!$B$4:$C$134,2,FALSE)</f>
        <v>0.02</v>
      </c>
      <c r="BL931">
        <f>discount_curve!K916</f>
        <v>0.23450571609787615</v>
      </c>
    </row>
    <row r="932" spans="1:64" x14ac:dyDescent="0.55000000000000004">
      <c r="A932">
        <f t="shared" si="797"/>
        <v>910</v>
      </c>
      <c r="B932" s="16">
        <f t="shared" ca="1" si="747"/>
        <v>0</v>
      </c>
      <c r="C932" s="16">
        <f t="shared" si="748"/>
        <v>0</v>
      </c>
      <c r="D932">
        <f t="shared" si="749"/>
        <v>0</v>
      </c>
      <c r="E932">
        <f t="shared" ca="1" si="750"/>
        <v>0</v>
      </c>
      <c r="F932" s="19">
        <f t="shared" si="751"/>
        <v>0</v>
      </c>
      <c r="G932">
        <f t="shared" si="781"/>
        <v>0</v>
      </c>
      <c r="H932">
        <f t="shared" si="782"/>
        <v>0</v>
      </c>
      <c r="I932" s="16">
        <f t="shared" si="752"/>
        <v>0</v>
      </c>
      <c r="J932" s="19">
        <f t="shared" si="753"/>
        <v>0</v>
      </c>
      <c r="K932" s="19"/>
      <c r="L932" s="16">
        <f t="shared" si="783"/>
        <v>0</v>
      </c>
      <c r="M932" s="16">
        <f t="shared" ca="1" si="754"/>
        <v>0</v>
      </c>
      <c r="N932" s="16">
        <f t="shared" si="755"/>
        <v>0</v>
      </c>
      <c r="O932" s="16">
        <f t="shared" si="756"/>
        <v>0</v>
      </c>
      <c r="P932" s="16">
        <f t="shared" si="757"/>
        <v>0</v>
      </c>
      <c r="Q932" s="16">
        <f t="shared" ca="1" si="758"/>
        <v>0</v>
      </c>
      <c r="R932">
        <f t="shared" si="759"/>
        <v>0</v>
      </c>
      <c r="S932" s="16">
        <f t="shared" si="760"/>
        <v>0</v>
      </c>
      <c r="T932" s="21">
        <f t="shared" si="761"/>
        <v>0</v>
      </c>
      <c r="U932" s="16">
        <f t="shared" ca="1" si="762"/>
        <v>0</v>
      </c>
      <c r="V932" s="21">
        <f t="shared" ca="1" si="763"/>
        <v>0</v>
      </c>
      <c r="W932" s="16"/>
      <c r="X932" s="16">
        <f t="shared" si="764"/>
        <v>0</v>
      </c>
      <c r="Y932" s="16">
        <f t="shared" si="765"/>
        <v>0</v>
      </c>
      <c r="Z932" s="19">
        <f t="shared" si="766"/>
        <v>0</v>
      </c>
      <c r="AA932" s="15">
        <f t="shared" si="767"/>
        <v>0</v>
      </c>
      <c r="AB932" s="15">
        <f t="shared" si="768"/>
        <v>0</v>
      </c>
      <c r="AC932" s="15">
        <f t="shared" si="769"/>
        <v>0</v>
      </c>
      <c r="AD932" s="15">
        <f t="shared" si="770"/>
        <v>0</v>
      </c>
      <c r="AE932" s="15">
        <f t="shared" si="771"/>
        <v>0</v>
      </c>
      <c r="AF932" s="19">
        <f t="shared" si="772"/>
        <v>0</v>
      </c>
      <c r="AG932" s="20">
        <f t="shared" si="773"/>
        <v>0</v>
      </c>
      <c r="AH932" s="20"/>
      <c r="AI932" s="16">
        <f t="shared" si="784"/>
        <v>0</v>
      </c>
      <c r="AJ932" s="16">
        <f t="shared" si="799"/>
        <v>0</v>
      </c>
      <c r="AK932" s="16">
        <f t="shared" si="791"/>
        <v>0</v>
      </c>
      <c r="AL932" s="16">
        <f t="shared" ca="1" si="774"/>
        <v>0</v>
      </c>
      <c r="AM932" s="17">
        <f ca="1">IF($F$13,OFFSET(product_specs!$I$5,MIN(10,saving_model!BD932),saving_model!$F$15),0)</f>
        <v>0</v>
      </c>
      <c r="AN932" s="16">
        <f t="shared" si="775"/>
        <v>0</v>
      </c>
      <c r="AO932" s="16">
        <f t="shared" si="798"/>
        <v>0</v>
      </c>
      <c r="AP932" s="16">
        <f t="shared" si="785"/>
        <v>0</v>
      </c>
      <c r="AQ932" s="16">
        <f t="shared" si="792"/>
        <v>0</v>
      </c>
      <c r="AR932" s="16">
        <f t="shared" si="793"/>
        <v>0</v>
      </c>
      <c r="AS932" s="15">
        <f t="shared" si="786"/>
        <v>0</v>
      </c>
      <c r="AT932" s="24">
        <f t="shared" si="787"/>
        <v>0</v>
      </c>
      <c r="AU932" s="15">
        <f t="shared" si="794"/>
        <v>0</v>
      </c>
      <c r="AV932" s="22">
        <f>return!Q916</f>
        <v>1.9450418493734078E-2</v>
      </c>
      <c r="AW932" s="7">
        <f t="shared" si="788"/>
        <v>2.1266899488529898</v>
      </c>
      <c r="AX932" s="7"/>
      <c r="AY932">
        <f t="shared" si="776"/>
        <v>0</v>
      </c>
      <c r="AZ932">
        <f t="shared" si="789"/>
        <v>0</v>
      </c>
      <c r="BA932">
        <f t="shared" si="777"/>
        <v>0</v>
      </c>
      <c r="BB932">
        <f t="shared" si="795"/>
        <v>0</v>
      </c>
      <c r="BD932">
        <f t="shared" si="778"/>
        <v>75</v>
      </c>
      <c r="BE932">
        <f t="shared" si="779"/>
        <v>5</v>
      </c>
      <c r="BF932">
        <f t="shared" si="796"/>
        <v>7.641915341566663E-3</v>
      </c>
      <c r="BG932">
        <f>VLOOKUP(MIN(120,BH932),mortality!$B$4:$H$106,saving_model!BE932+2,FALSE)</f>
        <v>8.7945172398250643E-2</v>
      </c>
      <c r="BH932">
        <f t="shared" si="790"/>
        <v>95</v>
      </c>
      <c r="BI932" s="8">
        <f t="shared" si="780"/>
        <v>1.6821425527395739E-3</v>
      </c>
      <c r="BJ932" s="6">
        <f>VLOOKUP(saving_model!BD932,lapse!$B$4:$C$134,2,FALSE)</f>
        <v>0.02</v>
      </c>
      <c r="BL932">
        <f>discount_curve!K917</f>
        <v>0.23413186935528837</v>
      </c>
    </row>
    <row r="933" spans="1:64" x14ac:dyDescent="0.55000000000000004">
      <c r="A933">
        <f t="shared" si="797"/>
        <v>911</v>
      </c>
      <c r="B933" s="16">
        <f t="shared" ca="1" si="747"/>
        <v>0</v>
      </c>
      <c r="C933" s="16">
        <f t="shared" si="748"/>
        <v>0</v>
      </c>
      <c r="D933">
        <f t="shared" si="749"/>
        <v>0</v>
      </c>
      <c r="E933">
        <f t="shared" ca="1" si="750"/>
        <v>0</v>
      </c>
      <c r="F933" s="19">
        <f t="shared" si="751"/>
        <v>0</v>
      </c>
      <c r="G933">
        <f t="shared" si="781"/>
        <v>0</v>
      </c>
      <c r="H933">
        <f t="shared" si="782"/>
        <v>0</v>
      </c>
      <c r="I933" s="16">
        <f t="shared" si="752"/>
        <v>0</v>
      </c>
      <c r="J933" s="19">
        <f t="shared" si="753"/>
        <v>0</v>
      </c>
      <c r="K933" s="19"/>
      <c r="L933" s="16">
        <f t="shared" si="783"/>
        <v>0</v>
      </c>
      <c r="M933" s="16">
        <f t="shared" ca="1" si="754"/>
        <v>0</v>
      </c>
      <c r="N933" s="16">
        <f t="shared" si="755"/>
        <v>0</v>
      </c>
      <c r="O933" s="16">
        <f t="shared" si="756"/>
        <v>0</v>
      </c>
      <c r="P933" s="16">
        <f t="shared" si="757"/>
        <v>0</v>
      </c>
      <c r="Q933" s="16">
        <f t="shared" ca="1" si="758"/>
        <v>0</v>
      </c>
      <c r="R933">
        <f t="shared" si="759"/>
        <v>0</v>
      </c>
      <c r="S933" s="16">
        <f t="shared" si="760"/>
        <v>0</v>
      </c>
      <c r="T933" s="21">
        <f t="shared" si="761"/>
        <v>0</v>
      </c>
      <c r="U933" s="16">
        <f t="shared" ca="1" si="762"/>
        <v>0</v>
      </c>
      <c r="V933" s="21">
        <f t="shared" ca="1" si="763"/>
        <v>0</v>
      </c>
      <c r="W933" s="16"/>
      <c r="X933" s="16">
        <f t="shared" si="764"/>
        <v>0</v>
      </c>
      <c r="Y933" s="16">
        <f t="shared" si="765"/>
        <v>0</v>
      </c>
      <c r="Z933" s="19">
        <f t="shared" si="766"/>
        <v>0</v>
      </c>
      <c r="AA933" s="15">
        <f t="shared" si="767"/>
        <v>0</v>
      </c>
      <c r="AB933" s="15">
        <f t="shared" si="768"/>
        <v>0</v>
      </c>
      <c r="AC933" s="15">
        <f t="shared" si="769"/>
        <v>0</v>
      </c>
      <c r="AD933" s="15">
        <f t="shared" si="770"/>
        <v>0</v>
      </c>
      <c r="AE933" s="15">
        <f t="shared" si="771"/>
        <v>0</v>
      </c>
      <c r="AF933" s="19">
        <f t="shared" si="772"/>
        <v>0</v>
      </c>
      <c r="AG933" s="20">
        <f t="shared" si="773"/>
        <v>0</v>
      </c>
      <c r="AH933" s="20"/>
      <c r="AI933" s="16">
        <f t="shared" si="784"/>
        <v>0</v>
      </c>
      <c r="AJ933" s="16">
        <f t="shared" si="799"/>
        <v>0</v>
      </c>
      <c r="AK933" s="16">
        <f t="shared" si="791"/>
        <v>0</v>
      </c>
      <c r="AL933" s="16">
        <f t="shared" ca="1" si="774"/>
        <v>0</v>
      </c>
      <c r="AM933" s="17">
        <f ca="1">IF($F$13,OFFSET(product_specs!$I$5,MIN(10,saving_model!BD933),saving_model!$F$15),0)</f>
        <v>0</v>
      </c>
      <c r="AN933" s="16">
        <f t="shared" si="775"/>
        <v>0</v>
      </c>
      <c r="AO933" s="16">
        <f t="shared" si="798"/>
        <v>0</v>
      </c>
      <c r="AP933" s="16">
        <f t="shared" si="785"/>
        <v>0</v>
      </c>
      <c r="AQ933" s="16">
        <f t="shared" si="792"/>
        <v>0</v>
      </c>
      <c r="AR933" s="16">
        <f t="shared" si="793"/>
        <v>0</v>
      </c>
      <c r="AS933" s="15">
        <f t="shared" si="786"/>
        <v>0</v>
      </c>
      <c r="AT933" s="24">
        <f t="shared" si="787"/>
        <v>0</v>
      </c>
      <c r="AU933" s="15">
        <f t="shared" si="794"/>
        <v>0</v>
      </c>
      <c r="AV933" s="22">
        <f>return!Q917</f>
        <v>-2.076928479795237E-3</v>
      </c>
      <c r="AW933" s="7">
        <f t="shared" si="788"/>
        <v>2.12845411922296</v>
      </c>
      <c r="AX933" s="7"/>
      <c r="AY933">
        <f t="shared" si="776"/>
        <v>0</v>
      </c>
      <c r="AZ933">
        <f t="shared" si="789"/>
        <v>0</v>
      </c>
      <c r="BA933">
        <f t="shared" si="777"/>
        <v>0</v>
      </c>
      <c r="BB933">
        <f t="shared" si="795"/>
        <v>0</v>
      </c>
      <c r="BD933">
        <f t="shared" si="778"/>
        <v>75</v>
      </c>
      <c r="BE933">
        <f t="shared" si="779"/>
        <v>5</v>
      </c>
      <c r="BF933">
        <f t="shared" si="796"/>
        <v>7.641915341566663E-3</v>
      </c>
      <c r="BG933">
        <f>VLOOKUP(MIN(120,BH933),mortality!$B$4:$H$106,saving_model!BE933+2,FALSE)</f>
        <v>8.7945172398250643E-2</v>
      </c>
      <c r="BH933">
        <f t="shared" si="790"/>
        <v>95</v>
      </c>
      <c r="BI933" s="8">
        <f t="shared" si="780"/>
        <v>1.6821425527395739E-3</v>
      </c>
      <c r="BJ933" s="6">
        <f>VLOOKUP(saving_model!BD933,lapse!$B$4:$C$134,2,FALSE)</f>
        <v>0.02</v>
      </c>
      <c r="BL933">
        <f>discount_curve!K918</f>
        <v>0.23375861859555869</v>
      </c>
    </row>
    <row r="934" spans="1:64" x14ac:dyDescent="0.55000000000000004">
      <c r="A934">
        <f t="shared" si="797"/>
        <v>912</v>
      </c>
      <c r="B934" s="16">
        <f t="shared" ca="1" si="747"/>
        <v>0</v>
      </c>
      <c r="C934" s="16">
        <f t="shared" si="748"/>
        <v>0</v>
      </c>
      <c r="D934">
        <f t="shared" si="749"/>
        <v>0</v>
      </c>
      <c r="E934">
        <f t="shared" ca="1" si="750"/>
        <v>0</v>
      </c>
      <c r="F934" s="19">
        <f t="shared" si="751"/>
        <v>0</v>
      </c>
      <c r="G934">
        <f t="shared" si="781"/>
        <v>0</v>
      </c>
      <c r="H934">
        <f t="shared" si="782"/>
        <v>0</v>
      </c>
      <c r="I934" s="16">
        <f t="shared" si="752"/>
        <v>0</v>
      </c>
      <c r="J934" s="19">
        <f t="shared" si="753"/>
        <v>0</v>
      </c>
      <c r="K934" s="19"/>
      <c r="L934" s="16">
        <f t="shared" si="783"/>
        <v>0</v>
      </c>
      <c r="M934" s="16">
        <f t="shared" ca="1" si="754"/>
        <v>0</v>
      </c>
      <c r="N934" s="16">
        <f t="shared" si="755"/>
        <v>0</v>
      </c>
      <c r="O934" s="16">
        <f t="shared" si="756"/>
        <v>0</v>
      </c>
      <c r="P934" s="16">
        <f t="shared" si="757"/>
        <v>0</v>
      </c>
      <c r="Q934" s="16">
        <f t="shared" ca="1" si="758"/>
        <v>0</v>
      </c>
      <c r="R934">
        <f t="shared" si="759"/>
        <v>0</v>
      </c>
      <c r="S934" s="16">
        <f t="shared" si="760"/>
        <v>0</v>
      </c>
      <c r="T934" s="21">
        <f t="shared" si="761"/>
        <v>0</v>
      </c>
      <c r="U934" s="16">
        <f t="shared" ca="1" si="762"/>
        <v>0</v>
      </c>
      <c r="V934" s="21">
        <f t="shared" ca="1" si="763"/>
        <v>0</v>
      </c>
      <c r="W934" s="16"/>
      <c r="X934" s="16">
        <f t="shared" si="764"/>
        <v>0</v>
      </c>
      <c r="Y934" s="16">
        <f t="shared" si="765"/>
        <v>0</v>
      </c>
      <c r="Z934" s="19">
        <f t="shared" si="766"/>
        <v>0</v>
      </c>
      <c r="AA934" s="15">
        <f t="shared" si="767"/>
        <v>0</v>
      </c>
      <c r="AB934" s="15">
        <f t="shared" si="768"/>
        <v>0</v>
      </c>
      <c r="AC934" s="15">
        <f t="shared" si="769"/>
        <v>0</v>
      </c>
      <c r="AD934" s="15">
        <f t="shared" si="770"/>
        <v>0</v>
      </c>
      <c r="AE934" s="15">
        <f t="shared" si="771"/>
        <v>0</v>
      </c>
      <c r="AF934" s="19">
        <f t="shared" si="772"/>
        <v>0</v>
      </c>
      <c r="AG934" s="20">
        <f t="shared" si="773"/>
        <v>0</v>
      </c>
      <c r="AH934" s="20"/>
      <c r="AI934" s="16">
        <f t="shared" si="784"/>
        <v>0</v>
      </c>
      <c r="AJ934" s="16">
        <f t="shared" si="799"/>
        <v>0</v>
      </c>
      <c r="AK934" s="16">
        <f t="shared" si="791"/>
        <v>0</v>
      </c>
      <c r="AL934" s="16">
        <f t="shared" ca="1" si="774"/>
        <v>0</v>
      </c>
      <c r="AM934" s="17">
        <f ca="1">IF($F$13,OFFSET(product_specs!$I$5,MIN(10,saving_model!BD934),saving_model!$F$15),0)</f>
        <v>0</v>
      </c>
      <c r="AN934" s="16">
        <f t="shared" si="775"/>
        <v>0</v>
      </c>
      <c r="AO934" s="16">
        <f t="shared" si="798"/>
        <v>0</v>
      </c>
      <c r="AP934" s="16">
        <f t="shared" si="785"/>
        <v>0</v>
      </c>
      <c r="AQ934" s="16">
        <f t="shared" si="792"/>
        <v>0</v>
      </c>
      <c r="AR934" s="16">
        <f t="shared" si="793"/>
        <v>0</v>
      </c>
      <c r="AS934" s="15">
        <f t="shared" si="786"/>
        <v>0</v>
      </c>
      <c r="AT934" s="24">
        <f t="shared" si="787"/>
        <v>0</v>
      </c>
      <c r="AU934" s="15">
        <f t="shared" si="794"/>
        <v>0</v>
      </c>
      <c r="AV934" s="22">
        <f>return!Q918</f>
        <v>1.5769251697928421E-2</v>
      </c>
      <c r="AW934" s="7">
        <f t="shared" si="788"/>
        <v>2.1302197530394924</v>
      </c>
      <c r="AX934" s="7"/>
      <c r="AY934">
        <f t="shared" si="776"/>
        <v>0</v>
      </c>
      <c r="AZ934">
        <f t="shared" si="789"/>
        <v>0</v>
      </c>
      <c r="BA934">
        <f t="shared" si="777"/>
        <v>0</v>
      </c>
      <c r="BB934">
        <f t="shared" si="795"/>
        <v>0</v>
      </c>
      <c r="BD934">
        <f t="shared" si="778"/>
        <v>76</v>
      </c>
      <c r="BE934">
        <f t="shared" si="779"/>
        <v>5</v>
      </c>
      <c r="BF934">
        <f t="shared" si="796"/>
        <v>8.7624807457609144E-3</v>
      </c>
      <c r="BG934">
        <f>VLOOKUP(MIN(120,BH934),mortality!$B$4:$H$106,saving_model!BE934+2,FALSE)</f>
        <v>0.10022735509540229</v>
      </c>
      <c r="BH934">
        <f t="shared" si="790"/>
        <v>96</v>
      </c>
      <c r="BI934" s="8">
        <f t="shared" si="780"/>
        <v>1.6821425527395739E-3</v>
      </c>
      <c r="BJ934" s="6">
        <f>VLOOKUP(saving_model!BD934,lapse!$B$4:$C$134,2,FALSE)</f>
        <v>0.02</v>
      </c>
      <c r="BL934">
        <f>discount_curve!K919</f>
        <v>0.22856485166243257</v>
      </c>
    </row>
    <row r="935" spans="1:64" x14ac:dyDescent="0.55000000000000004">
      <c r="A935">
        <f t="shared" si="797"/>
        <v>913</v>
      </c>
      <c r="B935" s="16">
        <f t="shared" ca="1" si="747"/>
        <v>0</v>
      </c>
      <c r="C935" s="16">
        <f t="shared" si="748"/>
        <v>0</v>
      </c>
      <c r="D935">
        <f t="shared" si="749"/>
        <v>0</v>
      </c>
      <c r="E935">
        <f t="shared" ca="1" si="750"/>
        <v>0</v>
      </c>
      <c r="F935" s="19">
        <f t="shared" si="751"/>
        <v>0</v>
      </c>
      <c r="G935">
        <f t="shared" si="781"/>
        <v>0</v>
      </c>
      <c r="H935">
        <f t="shared" si="782"/>
        <v>0</v>
      </c>
      <c r="I935" s="16">
        <f t="shared" si="752"/>
        <v>0</v>
      </c>
      <c r="J935" s="19">
        <f t="shared" si="753"/>
        <v>0</v>
      </c>
      <c r="K935" s="19"/>
      <c r="L935" s="16">
        <f t="shared" si="783"/>
        <v>0</v>
      </c>
      <c r="M935" s="16">
        <f t="shared" ca="1" si="754"/>
        <v>0</v>
      </c>
      <c r="N935" s="16">
        <f t="shared" si="755"/>
        <v>0</v>
      </c>
      <c r="O935" s="16">
        <f t="shared" si="756"/>
        <v>0</v>
      </c>
      <c r="P935" s="16">
        <f t="shared" si="757"/>
        <v>0</v>
      </c>
      <c r="Q935" s="16">
        <f t="shared" ca="1" si="758"/>
        <v>0</v>
      </c>
      <c r="R935">
        <f t="shared" si="759"/>
        <v>0</v>
      </c>
      <c r="S935" s="16">
        <f t="shared" si="760"/>
        <v>0</v>
      </c>
      <c r="T935" s="21">
        <f t="shared" si="761"/>
        <v>0</v>
      </c>
      <c r="U935" s="16">
        <f t="shared" ca="1" si="762"/>
        <v>0</v>
      </c>
      <c r="V935" s="21">
        <f t="shared" ca="1" si="763"/>
        <v>0</v>
      </c>
      <c r="W935" s="16"/>
      <c r="X935" s="16">
        <f t="shared" si="764"/>
        <v>0</v>
      </c>
      <c r="Y935" s="16">
        <f t="shared" si="765"/>
        <v>0</v>
      </c>
      <c r="Z935" s="19">
        <f t="shared" si="766"/>
        <v>0</v>
      </c>
      <c r="AA935" s="15">
        <f t="shared" si="767"/>
        <v>0</v>
      </c>
      <c r="AB935" s="15">
        <f t="shared" si="768"/>
        <v>0</v>
      </c>
      <c r="AC935" s="15">
        <f t="shared" si="769"/>
        <v>0</v>
      </c>
      <c r="AD935" s="15">
        <f t="shared" si="770"/>
        <v>0</v>
      </c>
      <c r="AE935" s="15">
        <f t="shared" si="771"/>
        <v>0</v>
      </c>
      <c r="AF935" s="19">
        <f t="shared" si="772"/>
        <v>0</v>
      </c>
      <c r="AG935" s="20">
        <f t="shared" si="773"/>
        <v>0</v>
      </c>
      <c r="AH935" s="20"/>
      <c r="AI935" s="16">
        <f t="shared" si="784"/>
        <v>0</v>
      </c>
      <c r="AJ935" s="16">
        <f t="shared" si="799"/>
        <v>0</v>
      </c>
      <c r="AK935" s="16">
        <f t="shared" si="791"/>
        <v>0</v>
      </c>
      <c r="AL935" s="16">
        <f t="shared" ca="1" si="774"/>
        <v>0</v>
      </c>
      <c r="AM935" s="17">
        <f ca="1">IF($F$13,OFFSET(product_specs!$I$5,MIN(10,saving_model!BD935),saving_model!$F$15),0)</f>
        <v>0</v>
      </c>
      <c r="AN935" s="16">
        <f t="shared" si="775"/>
        <v>0</v>
      </c>
      <c r="AO935" s="16">
        <f t="shared" si="798"/>
        <v>0</v>
      </c>
      <c r="AP935" s="16">
        <f t="shared" si="785"/>
        <v>0</v>
      </c>
      <c r="AQ935" s="16">
        <f t="shared" si="792"/>
        <v>0</v>
      </c>
      <c r="AR935" s="16">
        <f t="shared" si="793"/>
        <v>0</v>
      </c>
      <c r="AS935" s="15">
        <f t="shared" si="786"/>
        <v>0</v>
      </c>
      <c r="AT935" s="24">
        <f t="shared" si="787"/>
        <v>0</v>
      </c>
      <c r="AU935" s="15">
        <f t="shared" si="794"/>
        <v>0</v>
      </c>
      <c r="AV935" s="22">
        <f>return!Q919</f>
        <v>-1.3645825584162052E-3</v>
      </c>
      <c r="AW935" s="7">
        <f t="shared" si="788"/>
        <v>2.1319868515165719</v>
      </c>
      <c r="AX935" s="7"/>
      <c r="AY935">
        <f t="shared" si="776"/>
        <v>0</v>
      </c>
      <c r="AZ935">
        <f t="shared" si="789"/>
        <v>0</v>
      </c>
      <c r="BA935">
        <f t="shared" si="777"/>
        <v>0</v>
      </c>
      <c r="BB935">
        <f t="shared" si="795"/>
        <v>0</v>
      </c>
      <c r="BD935">
        <f t="shared" si="778"/>
        <v>76</v>
      </c>
      <c r="BE935">
        <f t="shared" si="779"/>
        <v>5</v>
      </c>
      <c r="BF935">
        <f t="shared" si="796"/>
        <v>8.7624807457609144E-3</v>
      </c>
      <c r="BG935">
        <f>VLOOKUP(MIN(120,BH935),mortality!$B$4:$H$106,saving_model!BE935+2,FALSE)</f>
        <v>0.10022735509540229</v>
      </c>
      <c r="BH935">
        <f t="shared" si="790"/>
        <v>96</v>
      </c>
      <c r="BI935" s="8">
        <f t="shared" si="780"/>
        <v>1.6821425527395739E-3</v>
      </c>
      <c r="BJ935" s="6">
        <f>VLOOKUP(saving_model!BD935,lapse!$B$4:$C$134,2,FALSE)</f>
        <v>0.02</v>
      </c>
      <c r="BL935">
        <f>discount_curve!K920</f>
        <v>0.2281952528619314</v>
      </c>
    </row>
    <row r="936" spans="1:64" x14ac:dyDescent="0.55000000000000004">
      <c r="A936">
        <f t="shared" si="797"/>
        <v>914</v>
      </c>
      <c r="B936" s="16">
        <f t="shared" ca="1" si="747"/>
        <v>0</v>
      </c>
      <c r="C936" s="16">
        <f t="shared" si="748"/>
        <v>0</v>
      </c>
      <c r="D936">
        <f t="shared" si="749"/>
        <v>0</v>
      </c>
      <c r="E936">
        <f t="shared" ca="1" si="750"/>
        <v>0</v>
      </c>
      <c r="F936" s="19">
        <f t="shared" si="751"/>
        <v>0</v>
      </c>
      <c r="G936">
        <f t="shared" si="781"/>
        <v>0</v>
      </c>
      <c r="H936">
        <f t="shared" si="782"/>
        <v>0</v>
      </c>
      <c r="I936" s="16">
        <f t="shared" si="752"/>
        <v>0</v>
      </c>
      <c r="J936" s="19">
        <f t="shared" si="753"/>
        <v>0</v>
      </c>
      <c r="K936" s="19"/>
      <c r="L936" s="16">
        <f t="shared" si="783"/>
        <v>0</v>
      </c>
      <c r="M936" s="16">
        <f t="shared" ca="1" si="754"/>
        <v>0</v>
      </c>
      <c r="N936" s="16">
        <f t="shared" si="755"/>
        <v>0</v>
      </c>
      <c r="O936" s="16">
        <f t="shared" si="756"/>
        <v>0</v>
      </c>
      <c r="P936" s="16">
        <f t="shared" si="757"/>
        <v>0</v>
      </c>
      <c r="Q936" s="16">
        <f t="shared" ca="1" si="758"/>
        <v>0</v>
      </c>
      <c r="R936">
        <f t="shared" si="759"/>
        <v>0</v>
      </c>
      <c r="S936" s="16">
        <f t="shared" si="760"/>
        <v>0</v>
      </c>
      <c r="T936" s="21">
        <f t="shared" si="761"/>
        <v>0</v>
      </c>
      <c r="U936" s="16">
        <f t="shared" ca="1" si="762"/>
        <v>0</v>
      </c>
      <c r="V936" s="21">
        <f t="shared" ca="1" si="763"/>
        <v>0</v>
      </c>
      <c r="W936" s="16"/>
      <c r="X936" s="16">
        <f t="shared" si="764"/>
        <v>0</v>
      </c>
      <c r="Y936" s="16">
        <f t="shared" si="765"/>
        <v>0</v>
      </c>
      <c r="Z936" s="19">
        <f t="shared" si="766"/>
        <v>0</v>
      </c>
      <c r="AA936" s="15">
        <f t="shared" si="767"/>
        <v>0</v>
      </c>
      <c r="AB936" s="15">
        <f t="shared" si="768"/>
        <v>0</v>
      </c>
      <c r="AC936" s="15">
        <f t="shared" si="769"/>
        <v>0</v>
      </c>
      <c r="AD936" s="15">
        <f t="shared" si="770"/>
        <v>0</v>
      </c>
      <c r="AE936" s="15">
        <f t="shared" si="771"/>
        <v>0</v>
      </c>
      <c r="AF936" s="19">
        <f t="shared" si="772"/>
        <v>0</v>
      </c>
      <c r="AG936" s="20">
        <f t="shared" si="773"/>
        <v>0</v>
      </c>
      <c r="AH936" s="20"/>
      <c r="AI936" s="16">
        <f t="shared" si="784"/>
        <v>0</v>
      </c>
      <c r="AJ936" s="16">
        <f t="shared" si="799"/>
        <v>0</v>
      </c>
      <c r="AK936" s="16">
        <f t="shared" si="791"/>
        <v>0</v>
      </c>
      <c r="AL936" s="16">
        <f t="shared" ca="1" si="774"/>
        <v>0</v>
      </c>
      <c r="AM936" s="17">
        <f ca="1">IF($F$13,OFFSET(product_specs!$I$5,MIN(10,saving_model!BD936),saving_model!$F$15),0)</f>
        <v>0</v>
      </c>
      <c r="AN936" s="16">
        <f t="shared" si="775"/>
        <v>0</v>
      </c>
      <c r="AO936" s="16">
        <f t="shared" si="798"/>
        <v>0</v>
      </c>
      <c r="AP936" s="16">
        <f t="shared" si="785"/>
        <v>0</v>
      </c>
      <c r="AQ936" s="16">
        <f t="shared" si="792"/>
        <v>0</v>
      </c>
      <c r="AR936" s="16">
        <f t="shared" si="793"/>
        <v>0</v>
      </c>
      <c r="AS936" s="15">
        <f t="shared" si="786"/>
        <v>0</v>
      </c>
      <c r="AT936" s="24">
        <f t="shared" si="787"/>
        <v>0</v>
      </c>
      <c r="AU936" s="15">
        <f t="shared" si="794"/>
        <v>0</v>
      </c>
      <c r="AV936" s="22">
        <f>return!Q920</f>
        <v>5.3526446544238659E-4</v>
      </c>
      <c r="AW936" s="7">
        <f t="shared" si="788"/>
        <v>2.1337554158691896</v>
      </c>
      <c r="AX936" s="7"/>
      <c r="AY936">
        <f t="shared" si="776"/>
        <v>0</v>
      </c>
      <c r="AZ936">
        <f t="shared" si="789"/>
        <v>0</v>
      </c>
      <c r="BA936">
        <f t="shared" si="777"/>
        <v>0</v>
      </c>
      <c r="BB936">
        <f t="shared" si="795"/>
        <v>0</v>
      </c>
      <c r="BD936">
        <f t="shared" si="778"/>
        <v>76</v>
      </c>
      <c r="BE936">
        <f t="shared" si="779"/>
        <v>5</v>
      </c>
      <c r="BF936">
        <f t="shared" si="796"/>
        <v>8.7624807457609144E-3</v>
      </c>
      <c r="BG936">
        <f>VLOOKUP(MIN(120,BH936),mortality!$B$4:$H$106,saving_model!BE936+2,FALSE)</f>
        <v>0.10022735509540229</v>
      </c>
      <c r="BH936">
        <f t="shared" si="790"/>
        <v>96</v>
      </c>
      <c r="BI936" s="8">
        <f t="shared" si="780"/>
        <v>1.6821425527395739E-3</v>
      </c>
      <c r="BJ936" s="6">
        <f>VLOOKUP(saving_model!BD936,lapse!$B$4:$C$134,2,FALSE)</f>
        <v>0.02</v>
      </c>
      <c r="BL936">
        <f>discount_curve!K921</f>
        <v>0.22782625171794801</v>
      </c>
    </row>
    <row r="937" spans="1:64" x14ac:dyDescent="0.55000000000000004">
      <c r="A937">
        <f t="shared" si="797"/>
        <v>915</v>
      </c>
      <c r="B937" s="16">
        <f t="shared" ca="1" si="747"/>
        <v>0</v>
      </c>
      <c r="C937" s="16">
        <f t="shared" si="748"/>
        <v>0</v>
      </c>
      <c r="D937">
        <f t="shared" si="749"/>
        <v>0</v>
      </c>
      <c r="E937">
        <f t="shared" ca="1" si="750"/>
        <v>0</v>
      </c>
      <c r="F937" s="19">
        <f t="shared" si="751"/>
        <v>0</v>
      </c>
      <c r="G937">
        <f t="shared" si="781"/>
        <v>0</v>
      </c>
      <c r="H937">
        <f t="shared" si="782"/>
        <v>0</v>
      </c>
      <c r="I937" s="16">
        <f t="shared" si="752"/>
        <v>0</v>
      </c>
      <c r="J937" s="19">
        <f t="shared" si="753"/>
        <v>0</v>
      </c>
      <c r="K937" s="19"/>
      <c r="L937" s="16">
        <f t="shared" si="783"/>
        <v>0</v>
      </c>
      <c r="M937" s="16">
        <f t="shared" ca="1" si="754"/>
        <v>0</v>
      </c>
      <c r="N937" s="16">
        <f t="shared" si="755"/>
        <v>0</v>
      </c>
      <c r="O937" s="16">
        <f t="shared" si="756"/>
        <v>0</v>
      </c>
      <c r="P937" s="16">
        <f t="shared" si="757"/>
        <v>0</v>
      </c>
      <c r="Q937" s="16">
        <f t="shared" ca="1" si="758"/>
        <v>0</v>
      </c>
      <c r="R937">
        <f t="shared" si="759"/>
        <v>0</v>
      </c>
      <c r="S937" s="16">
        <f t="shared" si="760"/>
        <v>0</v>
      </c>
      <c r="T937" s="21">
        <f t="shared" si="761"/>
        <v>0</v>
      </c>
      <c r="U937" s="16">
        <f t="shared" ca="1" si="762"/>
        <v>0</v>
      </c>
      <c r="V937" s="21">
        <f t="shared" ca="1" si="763"/>
        <v>0</v>
      </c>
      <c r="W937" s="16"/>
      <c r="X937" s="16">
        <f t="shared" si="764"/>
        <v>0</v>
      </c>
      <c r="Y937" s="16">
        <f t="shared" si="765"/>
        <v>0</v>
      </c>
      <c r="Z937" s="19">
        <f t="shared" si="766"/>
        <v>0</v>
      </c>
      <c r="AA937" s="15">
        <f t="shared" si="767"/>
        <v>0</v>
      </c>
      <c r="AB937" s="15">
        <f t="shared" si="768"/>
        <v>0</v>
      </c>
      <c r="AC937" s="15">
        <f t="shared" si="769"/>
        <v>0</v>
      </c>
      <c r="AD937" s="15">
        <f t="shared" si="770"/>
        <v>0</v>
      </c>
      <c r="AE937" s="15">
        <f t="shared" si="771"/>
        <v>0</v>
      </c>
      <c r="AF937" s="19">
        <f t="shared" si="772"/>
        <v>0</v>
      </c>
      <c r="AG937" s="20">
        <f t="shared" si="773"/>
        <v>0</v>
      </c>
      <c r="AH937" s="20"/>
      <c r="AI937" s="16">
        <f t="shared" si="784"/>
        <v>0</v>
      </c>
      <c r="AJ937" s="16">
        <f t="shared" si="799"/>
        <v>0</v>
      </c>
      <c r="AK937" s="16">
        <f t="shared" si="791"/>
        <v>0</v>
      </c>
      <c r="AL937" s="16">
        <f t="shared" ca="1" si="774"/>
        <v>0</v>
      </c>
      <c r="AM937" s="17">
        <f ca="1">IF($F$13,OFFSET(product_specs!$I$5,MIN(10,saving_model!BD937),saving_model!$F$15),0)</f>
        <v>0</v>
      </c>
      <c r="AN937" s="16">
        <f t="shared" si="775"/>
        <v>0</v>
      </c>
      <c r="AO937" s="16">
        <f t="shared" si="798"/>
        <v>0</v>
      </c>
      <c r="AP937" s="16">
        <f t="shared" si="785"/>
        <v>0</v>
      </c>
      <c r="AQ937" s="16">
        <f t="shared" si="792"/>
        <v>0</v>
      </c>
      <c r="AR937" s="16">
        <f t="shared" si="793"/>
        <v>0</v>
      </c>
      <c r="AS937" s="15">
        <f t="shared" si="786"/>
        <v>0</v>
      </c>
      <c r="AT937" s="24">
        <f t="shared" si="787"/>
        <v>0</v>
      </c>
      <c r="AU937" s="15">
        <f t="shared" si="794"/>
        <v>0</v>
      </c>
      <c r="AV937" s="22">
        <f>return!Q921</f>
        <v>-6.6763358482978541E-3</v>
      </c>
      <c r="AW937" s="7">
        <f t="shared" si="788"/>
        <v>2.1355254473133458</v>
      </c>
      <c r="AX937" s="7"/>
      <c r="AY937">
        <f t="shared" si="776"/>
        <v>0</v>
      </c>
      <c r="AZ937">
        <f t="shared" si="789"/>
        <v>0</v>
      </c>
      <c r="BA937">
        <f t="shared" si="777"/>
        <v>0</v>
      </c>
      <c r="BB937">
        <f t="shared" si="795"/>
        <v>0</v>
      </c>
      <c r="BD937">
        <f t="shared" si="778"/>
        <v>76</v>
      </c>
      <c r="BE937">
        <f t="shared" si="779"/>
        <v>5</v>
      </c>
      <c r="BF937">
        <f t="shared" si="796"/>
        <v>8.7624807457609144E-3</v>
      </c>
      <c r="BG937">
        <f>VLOOKUP(MIN(120,BH937),mortality!$B$4:$H$106,saving_model!BE937+2,FALSE)</f>
        <v>0.10022735509540229</v>
      </c>
      <c r="BH937">
        <f t="shared" si="790"/>
        <v>96</v>
      </c>
      <c r="BI937" s="8">
        <f t="shared" si="780"/>
        <v>1.6821425527395739E-3</v>
      </c>
      <c r="BJ937" s="6">
        <f>VLOOKUP(saving_model!BD937,lapse!$B$4:$C$134,2,FALSE)</f>
        <v>0.02</v>
      </c>
      <c r="BL937">
        <f>discount_curve!K922</f>
        <v>0.22745784726404711</v>
      </c>
    </row>
    <row r="938" spans="1:64" x14ac:dyDescent="0.55000000000000004">
      <c r="A938">
        <f t="shared" si="797"/>
        <v>916</v>
      </c>
      <c r="B938" s="16">
        <f t="shared" ca="1" si="747"/>
        <v>0</v>
      </c>
      <c r="C938" s="16">
        <f t="shared" si="748"/>
        <v>0</v>
      </c>
      <c r="D938">
        <f t="shared" si="749"/>
        <v>0</v>
      </c>
      <c r="E938">
        <f t="shared" ca="1" si="750"/>
        <v>0</v>
      </c>
      <c r="F938" s="19">
        <f t="shared" si="751"/>
        <v>0</v>
      </c>
      <c r="G938">
        <f t="shared" si="781"/>
        <v>0</v>
      </c>
      <c r="H938">
        <f t="shared" si="782"/>
        <v>0</v>
      </c>
      <c r="I938" s="16">
        <f t="shared" si="752"/>
        <v>0</v>
      </c>
      <c r="J938" s="19">
        <f t="shared" si="753"/>
        <v>0</v>
      </c>
      <c r="K938" s="19"/>
      <c r="L938" s="16">
        <f t="shared" si="783"/>
        <v>0</v>
      </c>
      <c r="M938" s="16">
        <f t="shared" ca="1" si="754"/>
        <v>0</v>
      </c>
      <c r="N938" s="16">
        <f t="shared" si="755"/>
        <v>0</v>
      </c>
      <c r="O938" s="16">
        <f t="shared" si="756"/>
        <v>0</v>
      </c>
      <c r="P938" s="16">
        <f t="shared" si="757"/>
        <v>0</v>
      </c>
      <c r="Q938" s="16">
        <f t="shared" ca="1" si="758"/>
        <v>0</v>
      </c>
      <c r="R938">
        <f t="shared" si="759"/>
        <v>0</v>
      </c>
      <c r="S938" s="16">
        <f t="shared" si="760"/>
        <v>0</v>
      </c>
      <c r="T938" s="21">
        <f t="shared" si="761"/>
        <v>0</v>
      </c>
      <c r="U938" s="16">
        <f t="shared" ca="1" si="762"/>
        <v>0</v>
      </c>
      <c r="V938" s="21">
        <f t="shared" ca="1" si="763"/>
        <v>0</v>
      </c>
      <c r="W938" s="16"/>
      <c r="X938" s="16">
        <f t="shared" si="764"/>
        <v>0</v>
      </c>
      <c r="Y938" s="16">
        <f t="shared" si="765"/>
        <v>0</v>
      </c>
      <c r="Z938" s="19">
        <f t="shared" si="766"/>
        <v>0</v>
      </c>
      <c r="AA938" s="15">
        <f t="shared" si="767"/>
        <v>0</v>
      </c>
      <c r="AB938" s="15">
        <f t="shared" si="768"/>
        <v>0</v>
      </c>
      <c r="AC938" s="15">
        <f t="shared" si="769"/>
        <v>0</v>
      </c>
      <c r="AD938" s="15">
        <f t="shared" si="770"/>
        <v>0</v>
      </c>
      <c r="AE938" s="15">
        <f t="shared" si="771"/>
        <v>0</v>
      </c>
      <c r="AF938" s="19">
        <f t="shared" si="772"/>
        <v>0</v>
      </c>
      <c r="AG938" s="20">
        <f t="shared" si="773"/>
        <v>0</v>
      </c>
      <c r="AH938" s="20"/>
      <c r="AI938" s="16">
        <f t="shared" si="784"/>
        <v>0</v>
      </c>
      <c r="AJ938" s="16">
        <f t="shared" si="799"/>
        <v>0</v>
      </c>
      <c r="AK938" s="16">
        <f t="shared" si="791"/>
        <v>0</v>
      </c>
      <c r="AL938" s="16">
        <f t="shared" ca="1" si="774"/>
        <v>0</v>
      </c>
      <c r="AM938" s="17">
        <f ca="1">IF($F$13,OFFSET(product_specs!$I$5,MIN(10,saving_model!BD938),saving_model!$F$15),0)</f>
        <v>0</v>
      </c>
      <c r="AN938" s="16">
        <f t="shared" si="775"/>
        <v>0</v>
      </c>
      <c r="AO938" s="16">
        <f t="shared" si="798"/>
        <v>0</v>
      </c>
      <c r="AP938" s="16">
        <f t="shared" si="785"/>
        <v>0</v>
      </c>
      <c r="AQ938" s="16">
        <f t="shared" si="792"/>
        <v>0</v>
      </c>
      <c r="AR938" s="16">
        <f t="shared" si="793"/>
        <v>0</v>
      </c>
      <c r="AS938" s="15">
        <f t="shared" si="786"/>
        <v>0</v>
      </c>
      <c r="AT938" s="24">
        <f t="shared" si="787"/>
        <v>0</v>
      </c>
      <c r="AU938" s="15">
        <f t="shared" si="794"/>
        <v>0</v>
      </c>
      <c r="AV938" s="22">
        <f>return!Q922</f>
        <v>5.3536308242658759E-3</v>
      </c>
      <c r="AW938" s="7">
        <f t="shared" si="788"/>
        <v>2.1372969470660483</v>
      </c>
      <c r="AX938" s="7"/>
      <c r="AY938">
        <f t="shared" si="776"/>
        <v>0</v>
      </c>
      <c r="AZ938">
        <f t="shared" si="789"/>
        <v>0</v>
      </c>
      <c r="BA938">
        <f t="shared" si="777"/>
        <v>0</v>
      </c>
      <c r="BB938">
        <f t="shared" si="795"/>
        <v>0</v>
      </c>
      <c r="BD938">
        <f t="shared" si="778"/>
        <v>76</v>
      </c>
      <c r="BE938">
        <f t="shared" si="779"/>
        <v>5</v>
      </c>
      <c r="BF938">
        <f t="shared" si="796"/>
        <v>8.7624807457609144E-3</v>
      </c>
      <c r="BG938">
        <f>VLOOKUP(MIN(120,BH938),mortality!$B$4:$H$106,saving_model!BE938+2,FALSE)</f>
        <v>0.10022735509540229</v>
      </c>
      <c r="BH938">
        <f t="shared" si="790"/>
        <v>96</v>
      </c>
      <c r="BI938" s="8">
        <f t="shared" si="780"/>
        <v>1.6821425527395739E-3</v>
      </c>
      <c r="BJ938" s="6">
        <f>VLOOKUP(saving_model!BD938,lapse!$B$4:$C$134,2,FALSE)</f>
        <v>0.02</v>
      </c>
      <c r="BL938">
        <f>discount_curve!K923</f>
        <v>0.22709003853535628</v>
      </c>
    </row>
    <row r="939" spans="1:64" x14ac:dyDescent="0.55000000000000004">
      <c r="A939">
        <f t="shared" si="797"/>
        <v>917</v>
      </c>
      <c r="B939" s="16">
        <f t="shared" ca="1" si="747"/>
        <v>0</v>
      </c>
      <c r="C939" s="16">
        <f t="shared" si="748"/>
        <v>0</v>
      </c>
      <c r="D939">
        <f t="shared" si="749"/>
        <v>0</v>
      </c>
      <c r="E939">
        <f t="shared" ca="1" si="750"/>
        <v>0</v>
      </c>
      <c r="F939" s="19">
        <f t="shared" si="751"/>
        <v>0</v>
      </c>
      <c r="G939">
        <f t="shared" si="781"/>
        <v>0</v>
      </c>
      <c r="H939">
        <f t="shared" si="782"/>
        <v>0</v>
      </c>
      <c r="I939" s="16">
        <f t="shared" si="752"/>
        <v>0</v>
      </c>
      <c r="J939" s="19">
        <f t="shared" si="753"/>
        <v>0</v>
      </c>
      <c r="K939" s="19"/>
      <c r="L939" s="16">
        <f t="shared" si="783"/>
        <v>0</v>
      </c>
      <c r="M939" s="16">
        <f t="shared" ca="1" si="754"/>
        <v>0</v>
      </c>
      <c r="N939" s="16">
        <f t="shared" si="755"/>
        <v>0</v>
      </c>
      <c r="O939" s="16">
        <f t="shared" si="756"/>
        <v>0</v>
      </c>
      <c r="P939" s="16">
        <f t="shared" si="757"/>
        <v>0</v>
      </c>
      <c r="Q939" s="16">
        <f t="shared" ca="1" si="758"/>
        <v>0</v>
      </c>
      <c r="R939">
        <f t="shared" si="759"/>
        <v>0</v>
      </c>
      <c r="S939" s="16">
        <f t="shared" si="760"/>
        <v>0</v>
      </c>
      <c r="T939" s="21">
        <f t="shared" si="761"/>
        <v>0</v>
      </c>
      <c r="U939" s="16">
        <f t="shared" ca="1" si="762"/>
        <v>0</v>
      </c>
      <c r="V939" s="21">
        <f t="shared" ca="1" si="763"/>
        <v>0</v>
      </c>
      <c r="W939" s="16"/>
      <c r="X939" s="16">
        <f t="shared" si="764"/>
        <v>0</v>
      </c>
      <c r="Y939" s="16">
        <f t="shared" si="765"/>
        <v>0</v>
      </c>
      <c r="Z939" s="19">
        <f t="shared" si="766"/>
        <v>0</v>
      </c>
      <c r="AA939" s="15">
        <f t="shared" si="767"/>
        <v>0</v>
      </c>
      <c r="AB939" s="15">
        <f t="shared" si="768"/>
        <v>0</v>
      </c>
      <c r="AC939" s="15">
        <f t="shared" si="769"/>
        <v>0</v>
      </c>
      <c r="AD939" s="15">
        <f t="shared" si="770"/>
        <v>0</v>
      </c>
      <c r="AE939" s="15">
        <f t="shared" si="771"/>
        <v>0</v>
      </c>
      <c r="AF939" s="19">
        <f t="shared" si="772"/>
        <v>0</v>
      </c>
      <c r="AG939" s="20">
        <f t="shared" si="773"/>
        <v>0</v>
      </c>
      <c r="AH939" s="20"/>
      <c r="AI939" s="16">
        <f t="shared" si="784"/>
        <v>0</v>
      </c>
      <c r="AJ939" s="16">
        <f t="shared" si="799"/>
        <v>0</v>
      </c>
      <c r="AK939" s="16">
        <f t="shared" si="791"/>
        <v>0</v>
      </c>
      <c r="AL939" s="16">
        <f t="shared" ca="1" si="774"/>
        <v>0</v>
      </c>
      <c r="AM939" s="17">
        <f ca="1">IF($F$13,OFFSET(product_specs!$I$5,MIN(10,saving_model!BD939),saving_model!$F$15),0)</f>
        <v>0</v>
      </c>
      <c r="AN939" s="16">
        <f t="shared" si="775"/>
        <v>0</v>
      </c>
      <c r="AO939" s="16">
        <f t="shared" si="798"/>
        <v>0</v>
      </c>
      <c r="AP939" s="16">
        <f t="shared" si="785"/>
        <v>0</v>
      </c>
      <c r="AQ939" s="16">
        <f t="shared" si="792"/>
        <v>0</v>
      </c>
      <c r="AR939" s="16">
        <f t="shared" si="793"/>
        <v>0</v>
      </c>
      <c r="AS939" s="15">
        <f t="shared" si="786"/>
        <v>0</v>
      </c>
      <c r="AT939" s="24">
        <f t="shared" si="787"/>
        <v>0</v>
      </c>
      <c r="AU939" s="15">
        <f t="shared" si="794"/>
        <v>0</v>
      </c>
      <c r="AV939" s="22">
        <f>return!Q923</f>
        <v>-3.7520233678994819E-3</v>
      </c>
      <c r="AW939" s="7">
        <f t="shared" si="788"/>
        <v>2.1390699163453153</v>
      </c>
      <c r="AX939" s="7"/>
      <c r="AY939">
        <f t="shared" si="776"/>
        <v>0</v>
      </c>
      <c r="AZ939">
        <f t="shared" si="789"/>
        <v>0</v>
      </c>
      <c r="BA939">
        <f t="shared" si="777"/>
        <v>0</v>
      </c>
      <c r="BB939">
        <f t="shared" si="795"/>
        <v>0</v>
      </c>
      <c r="BD939">
        <f t="shared" si="778"/>
        <v>76</v>
      </c>
      <c r="BE939">
        <f t="shared" si="779"/>
        <v>5</v>
      </c>
      <c r="BF939">
        <f t="shared" si="796"/>
        <v>8.7624807457609144E-3</v>
      </c>
      <c r="BG939">
        <f>VLOOKUP(MIN(120,BH939),mortality!$B$4:$H$106,saving_model!BE939+2,FALSE)</f>
        <v>0.10022735509540229</v>
      </c>
      <c r="BH939">
        <f t="shared" si="790"/>
        <v>96</v>
      </c>
      <c r="BI939" s="8">
        <f t="shared" si="780"/>
        <v>1.6821425527395739E-3</v>
      </c>
      <c r="BJ939" s="6">
        <f>VLOOKUP(saving_model!BD939,lapse!$B$4:$C$134,2,FALSE)</f>
        <v>0.02</v>
      </c>
      <c r="BL939">
        <f>discount_curve!K924</f>
        <v>0.22672282456856324</v>
      </c>
    </row>
    <row r="940" spans="1:64" x14ac:dyDescent="0.55000000000000004">
      <c r="A940">
        <f t="shared" si="797"/>
        <v>918</v>
      </c>
      <c r="B940" s="16">
        <f t="shared" ca="1" si="747"/>
        <v>0</v>
      </c>
      <c r="C940" s="16">
        <f t="shared" si="748"/>
        <v>0</v>
      </c>
      <c r="D940">
        <f t="shared" si="749"/>
        <v>0</v>
      </c>
      <c r="E940">
        <f t="shared" ca="1" si="750"/>
        <v>0</v>
      </c>
      <c r="F940" s="19">
        <f t="shared" si="751"/>
        <v>0</v>
      </c>
      <c r="G940">
        <f t="shared" si="781"/>
        <v>0</v>
      </c>
      <c r="H940">
        <f t="shared" si="782"/>
        <v>0</v>
      </c>
      <c r="I940" s="16">
        <f t="shared" si="752"/>
        <v>0</v>
      </c>
      <c r="J940" s="19">
        <f t="shared" si="753"/>
        <v>0</v>
      </c>
      <c r="K940" s="19"/>
      <c r="L940" s="16">
        <f t="shared" si="783"/>
        <v>0</v>
      </c>
      <c r="M940" s="16">
        <f t="shared" ca="1" si="754"/>
        <v>0</v>
      </c>
      <c r="N940" s="16">
        <f t="shared" si="755"/>
        <v>0</v>
      </c>
      <c r="O940" s="16">
        <f t="shared" si="756"/>
        <v>0</v>
      </c>
      <c r="P940" s="16">
        <f t="shared" si="757"/>
        <v>0</v>
      </c>
      <c r="Q940" s="16">
        <f t="shared" ca="1" si="758"/>
        <v>0</v>
      </c>
      <c r="R940">
        <f t="shared" si="759"/>
        <v>0</v>
      </c>
      <c r="S940" s="16">
        <f t="shared" si="760"/>
        <v>0</v>
      </c>
      <c r="T940" s="21">
        <f t="shared" si="761"/>
        <v>0</v>
      </c>
      <c r="U940" s="16">
        <f t="shared" ca="1" si="762"/>
        <v>0</v>
      </c>
      <c r="V940" s="21">
        <f t="shared" ca="1" si="763"/>
        <v>0</v>
      </c>
      <c r="W940" s="16"/>
      <c r="X940" s="16">
        <f t="shared" si="764"/>
        <v>0</v>
      </c>
      <c r="Y940" s="16">
        <f t="shared" si="765"/>
        <v>0</v>
      </c>
      <c r="Z940" s="19">
        <f t="shared" si="766"/>
        <v>0</v>
      </c>
      <c r="AA940" s="15">
        <f t="shared" si="767"/>
        <v>0</v>
      </c>
      <c r="AB940" s="15">
        <f t="shared" si="768"/>
        <v>0</v>
      </c>
      <c r="AC940" s="15">
        <f t="shared" si="769"/>
        <v>0</v>
      </c>
      <c r="AD940" s="15">
        <f t="shared" si="770"/>
        <v>0</v>
      </c>
      <c r="AE940" s="15">
        <f t="shared" si="771"/>
        <v>0</v>
      </c>
      <c r="AF940" s="19">
        <f t="shared" si="772"/>
        <v>0</v>
      </c>
      <c r="AG940" s="20">
        <f t="shared" si="773"/>
        <v>0</v>
      </c>
      <c r="AH940" s="20"/>
      <c r="AI940" s="16">
        <f t="shared" si="784"/>
        <v>0</v>
      </c>
      <c r="AJ940" s="16">
        <f t="shared" si="799"/>
        <v>0</v>
      </c>
      <c r="AK940" s="16">
        <f t="shared" si="791"/>
        <v>0</v>
      </c>
      <c r="AL940" s="16">
        <f t="shared" ca="1" si="774"/>
        <v>0</v>
      </c>
      <c r="AM940" s="17">
        <f ca="1">IF($F$13,OFFSET(product_specs!$I$5,MIN(10,saving_model!BD940),saving_model!$F$15),0)</f>
        <v>0</v>
      </c>
      <c r="AN940" s="16">
        <f t="shared" si="775"/>
        <v>0</v>
      </c>
      <c r="AO940" s="16">
        <f t="shared" si="798"/>
        <v>0</v>
      </c>
      <c r="AP940" s="16">
        <f t="shared" si="785"/>
        <v>0</v>
      </c>
      <c r="AQ940" s="16">
        <f t="shared" si="792"/>
        <v>0</v>
      </c>
      <c r="AR940" s="16">
        <f t="shared" si="793"/>
        <v>0</v>
      </c>
      <c r="AS940" s="15">
        <f t="shared" si="786"/>
        <v>0</v>
      </c>
      <c r="AT940" s="24">
        <f t="shared" si="787"/>
        <v>0</v>
      </c>
      <c r="AU940" s="15">
        <f t="shared" si="794"/>
        <v>0</v>
      </c>
      <c r="AV940" s="22">
        <f>return!Q924</f>
        <v>7.6175187784868204E-3</v>
      </c>
      <c r="AW940" s="7">
        <f t="shared" si="788"/>
        <v>2.1408443563701751</v>
      </c>
      <c r="AX940" s="7"/>
      <c r="AY940">
        <f t="shared" si="776"/>
        <v>0</v>
      </c>
      <c r="AZ940">
        <f t="shared" si="789"/>
        <v>0</v>
      </c>
      <c r="BA940">
        <f t="shared" si="777"/>
        <v>0</v>
      </c>
      <c r="BB940">
        <f t="shared" si="795"/>
        <v>0</v>
      </c>
      <c r="BD940">
        <f t="shared" si="778"/>
        <v>76</v>
      </c>
      <c r="BE940">
        <f t="shared" si="779"/>
        <v>5</v>
      </c>
      <c r="BF940">
        <f t="shared" si="796"/>
        <v>8.7624807457609144E-3</v>
      </c>
      <c r="BG940">
        <f>VLOOKUP(MIN(120,BH940),mortality!$B$4:$H$106,saving_model!BE940+2,FALSE)</f>
        <v>0.10022735509540229</v>
      </c>
      <c r="BH940">
        <f t="shared" si="790"/>
        <v>96</v>
      </c>
      <c r="BI940" s="8">
        <f t="shared" si="780"/>
        <v>1.6821425527395739E-3</v>
      </c>
      <c r="BJ940" s="6">
        <f>VLOOKUP(saving_model!BD940,lapse!$B$4:$C$134,2,FALSE)</f>
        <v>0.02</v>
      </c>
      <c r="BL940">
        <f>discount_curve!K925</f>
        <v>0.2263562044019134</v>
      </c>
    </row>
    <row r="941" spans="1:64" x14ac:dyDescent="0.55000000000000004">
      <c r="A941">
        <f t="shared" si="797"/>
        <v>919</v>
      </c>
      <c r="B941" s="16">
        <f t="shared" ca="1" si="747"/>
        <v>0</v>
      </c>
      <c r="C941" s="16">
        <f t="shared" si="748"/>
        <v>0</v>
      </c>
      <c r="D941">
        <f t="shared" si="749"/>
        <v>0</v>
      </c>
      <c r="E941">
        <f t="shared" ca="1" si="750"/>
        <v>0</v>
      </c>
      <c r="F941" s="19">
        <f t="shared" si="751"/>
        <v>0</v>
      </c>
      <c r="G941">
        <f t="shared" si="781"/>
        <v>0</v>
      </c>
      <c r="H941">
        <f t="shared" si="782"/>
        <v>0</v>
      </c>
      <c r="I941" s="16">
        <f t="shared" si="752"/>
        <v>0</v>
      </c>
      <c r="J941" s="19">
        <f t="shared" si="753"/>
        <v>0</v>
      </c>
      <c r="K941" s="19"/>
      <c r="L941" s="16">
        <f t="shared" si="783"/>
        <v>0</v>
      </c>
      <c r="M941" s="16">
        <f t="shared" ca="1" si="754"/>
        <v>0</v>
      </c>
      <c r="N941" s="16">
        <f t="shared" si="755"/>
        <v>0</v>
      </c>
      <c r="O941" s="16">
        <f t="shared" si="756"/>
        <v>0</v>
      </c>
      <c r="P941" s="16">
        <f t="shared" si="757"/>
        <v>0</v>
      </c>
      <c r="Q941" s="16">
        <f t="shared" ca="1" si="758"/>
        <v>0</v>
      </c>
      <c r="R941">
        <f t="shared" si="759"/>
        <v>0</v>
      </c>
      <c r="S941" s="16">
        <f t="shared" si="760"/>
        <v>0</v>
      </c>
      <c r="T941" s="21">
        <f t="shared" si="761"/>
        <v>0</v>
      </c>
      <c r="U941" s="16">
        <f t="shared" ca="1" si="762"/>
        <v>0</v>
      </c>
      <c r="V941" s="21">
        <f t="shared" ca="1" si="763"/>
        <v>0</v>
      </c>
      <c r="W941" s="16"/>
      <c r="X941" s="16">
        <f t="shared" si="764"/>
        <v>0</v>
      </c>
      <c r="Y941" s="16">
        <f t="shared" si="765"/>
        <v>0</v>
      </c>
      <c r="Z941" s="19">
        <f t="shared" si="766"/>
        <v>0</v>
      </c>
      <c r="AA941" s="15">
        <f t="shared" si="767"/>
        <v>0</v>
      </c>
      <c r="AB941" s="15">
        <f t="shared" si="768"/>
        <v>0</v>
      </c>
      <c r="AC941" s="15">
        <f t="shared" si="769"/>
        <v>0</v>
      </c>
      <c r="AD941" s="15">
        <f t="shared" si="770"/>
        <v>0</v>
      </c>
      <c r="AE941" s="15">
        <f t="shared" si="771"/>
        <v>0</v>
      </c>
      <c r="AF941" s="19">
        <f t="shared" si="772"/>
        <v>0</v>
      </c>
      <c r="AG941" s="20">
        <f t="shared" si="773"/>
        <v>0</v>
      </c>
      <c r="AH941" s="20"/>
      <c r="AI941" s="16">
        <f t="shared" si="784"/>
        <v>0</v>
      </c>
      <c r="AJ941" s="16">
        <f t="shared" si="799"/>
        <v>0</v>
      </c>
      <c r="AK941" s="16">
        <f t="shared" si="791"/>
        <v>0</v>
      </c>
      <c r="AL941" s="16">
        <f t="shared" ca="1" si="774"/>
        <v>0</v>
      </c>
      <c r="AM941" s="17">
        <f ca="1">IF($F$13,OFFSET(product_specs!$I$5,MIN(10,saving_model!BD941),saving_model!$F$15),0)</f>
        <v>0</v>
      </c>
      <c r="AN941" s="16">
        <f t="shared" si="775"/>
        <v>0</v>
      </c>
      <c r="AO941" s="16">
        <f t="shared" si="798"/>
        <v>0</v>
      </c>
      <c r="AP941" s="16">
        <f t="shared" si="785"/>
        <v>0</v>
      </c>
      <c r="AQ941" s="16">
        <f t="shared" si="792"/>
        <v>0</v>
      </c>
      <c r="AR941" s="16">
        <f t="shared" si="793"/>
        <v>0</v>
      </c>
      <c r="AS941" s="15">
        <f t="shared" si="786"/>
        <v>0</v>
      </c>
      <c r="AT941" s="24">
        <f t="shared" si="787"/>
        <v>0</v>
      </c>
      <c r="AU941" s="15">
        <f t="shared" si="794"/>
        <v>0</v>
      </c>
      <c r="AV941" s="22">
        <f>return!Q925</f>
        <v>-7.8350982722601437E-3</v>
      </c>
      <c r="AW941" s="7">
        <f t="shared" si="788"/>
        <v>2.142620268360667</v>
      </c>
      <c r="AX941" s="7"/>
      <c r="AY941">
        <f t="shared" si="776"/>
        <v>0</v>
      </c>
      <c r="AZ941">
        <f t="shared" si="789"/>
        <v>0</v>
      </c>
      <c r="BA941">
        <f t="shared" si="777"/>
        <v>0</v>
      </c>
      <c r="BB941">
        <f t="shared" si="795"/>
        <v>0</v>
      </c>
      <c r="BD941">
        <f t="shared" si="778"/>
        <v>76</v>
      </c>
      <c r="BE941">
        <f t="shared" si="779"/>
        <v>5</v>
      </c>
      <c r="BF941">
        <f t="shared" si="796"/>
        <v>8.7624807457609144E-3</v>
      </c>
      <c r="BG941">
        <f>VLOOKUP(MIN(120,BH941),mortality!$B$4:$H$106,saving_model!BE941+2,FALSE)</f>
        <v>0.10022735509540229</v>
      </c>
      <c r="BH941">
        <f t="shared" si="790"/>
        <v>96</v>
      </c>
      <c r="BI941" s="8">
        <f t="shared" si="780"/>
        <v>1.6821425527395739E-3</v>
      </c>
      <c r="BJ941" s="6">
        <f>VLOOKUP(saving_model!BD941,lapse!$B$4:$C$134,2,FALSE)</f>
        <v>0.02</v>
      </c>
      <c r="BL941">
        <f>discount_curve!K926</f>
        <v>0.22599017707520735</v>
      </c>
    </row>
    <row r="942" spans="1:64" x14ac:dyDescent="0.55000000000000004">
      <c r="A942">
        <f t="shared" si="797"/>
        <v>920</v>
      </c>
      <c r="B942" s="16">
        <f t="shared" ca="1" si="747"/>
        <v>0</v>
      </c>
      <c r="C942" s="16">
        <f t="shared" si="748"/>
        <v>0</v>
      </c>
      <c r="D942">
        <f t="shared" si="749"/>
        <v>0</v>
      </c>
      <c r="E942">
        <f t="shared" ca="1" si="750"/>
        <v>0</v>
      </c>
      <c r="F942" s="19">
        <f t="shared" si="751"/>
        <v>0</v>
      </c>
      <c r="G942">
        <f t="shared" si="781"/>
        <v>0</v>
      </c>
      <c r="H942">
        <f t="shared" si="782"/>
        <v>0</v>
      </c>
      <c r="I942" s="16">
        <f t="shared" si="752"/>
        <v>0</v>
      </c>
      <c r="J942" s="19">
        <f t="shared" si="753"/>
        <v>0</v>
      </c>
      <c r="K942" s="19"/>
      <c r="L942" s="16">
        <f t="shared" si="783"/>
        <v>0</v>
      </c>
      <c r="M942" s="16">
        <f t="shared" ca="1" si="754"/>
        <v>0</v>
      </c>
      <c r="N942" s="16">
        <f t="shared" si="755"/>
        <v>0</v>
      </c>
      <c r="O942" s="16">
        <f t="shared" si="756"/>
        <v>0</v>
      </c>
      <c r="P942" s="16">
        <f t="shared" si="757"/>
        <v>0</v>
      </c>
      <c r="Q942" s="16">
        <f t="shared" ca="1" si="758"/>
        <v>0</v>
      </c>
      <c r="R942">
        <f t="shared" si="759"/>
        <v>0</v>
      </c>
      <c r="S942" s="16">
        <f t="shared" si="760"/>
        <v>0</v>
      </c>
      <c r="T942" s="21">
        <f t="shared" si="761"/>
        <v>0</v>
      </c>
      <c r="U942" s="16">
        <f t="shared" ca="1" si="762"/>
        <v>0</v>
      </c>
      <c r="V942" s="21">
        <f t="shared" ca="1" si="763"/>
        <v>0</v>
      </c>
      <c r="W942" s="16"/>
      <c r="X942" s="16">
        <f t="shared" si="764"/>
        <v>0</v>
      </c>
      <c r="Y942" s="16">
        <f t="shared" si="765"/>
        <v>0</v>
      </c>
      <c r="Z942" s="19">
        <f t="shared" si="766"/>
        <v>0</v>
      </c>
      <c r="AA942" s="15">
        <f t="shared" si="767"/>
        <v>0</v>
      </c>
      <c r="AB942" s="15">
        <f t="shared" si="768"/>
        <v>0</v>
      </c>
      <c r="AC942" s="15">
        <f t="shared" si="769"/>
        <v>0</v>
      </c>
      <c r="AD942" s="15">
        <f t="shared" si="770"/>
        <v>0</v>
      </c>
      <c r="AE942" s="15">
        <f t="shared" si="771"/>
        <v>0</v>
      </c>
      <c r="AF942" s="19">
        <f t="shared" si="772"/>
        <v>0</v>
      </c>
      <c r="AG942" s="20">
        <f t="shared" si="773"/>
        <v>0</v>
      </c>
      <c r="AH942" s="20"/>
      <c r="AI942" s="16">
        <f t="shared" si="784"/>
        <v>0</v>
      </c>
      <c r="AJ942" s="16">
        <f t="shared" si="799"/>
        <v>0</v>
      </c>
      <c r="AK942" s="16">
        <f t="shared" si="791"/>
        <v>0</v>
      </c>
      <c r="AL942" s="16">
        <f t="shared" ca="1" si="774"/>
        <v>0</v>
      </c>
      <c r="AM942" s="17">
        <f ca="1">IF($F$13,OFFSET(product_specs!$I$5,MIN(10,saving_model!BD942),saving_model!$F$15),0)</f>
        <v>0</v>
      </c>
      <c r="AN942" s="16">
        <f t="shared" si="775"/>
        <v>0</v>
      </c>
      <c r="AO942" s="16">
        <f t="shared" si="798"/>
        <v>0</v>
      </c>
      <c r="AP942" s="16">
        <f t="shared" si="785"/>
        <v>0</v>
      </c>
      <c r="AQ942" s="16">
        <f t="shared" si="792"/>
        <v>0</v>
      </c>
      <c r="AR942" s="16">
        <f t="shared" si="793"/>
        <v>0</v>
      </c>
      <c r="AS942" s="15">
        <f t="shared" si="786"/>
        <v>0</v>
      </c>
      <c r="AT942" s="24">
        <f t="shared" si="787"/>
        <v>0</v>
      </c>
      <c r="AU942" s="15">
        <f t="shared" si="794"/>
        <v>0</v>
      </c>
      <c r="AV942" s="22">
        <f>return!Q926</f>
        <v>1.3967970244639361E-3</v>
      </c>
      <c r="AW942" s="7">
        <f t="shared" si="788"/>
        <v>2.1443976535378426</v>
      </c>
      <c r="AX942" s="7"/>
      <c r="AY942">
        <f t="shared" si="776"/>
        <v>0</v>
      </c>
      <c r="AZ942">
        <f t="shared" si="789"/>
        <v>0</v>
      </c>
      <c r="BA942">
        <f t="shared" si="777"/>
        <v>0</v>
      </c>
      <c r="BB942">
        <f t="shared" si="795"/>
        <v>0</v>
      </c>
      <c r="BD942">
        <f t="shared" si="778"/>
        <v>76</v>
      </c>
      <c r="BE942">
        <f t="shared" si="779"/>
        <v>5</v>
      </c>
      <c r="BF942">
        <f t="shared" si="796"/>
        <v>8.7624807457609144E-3</v>
      </c>
      <c r="BG942">
        <f>VLOOKUP(MIN(120,BH942),mortality!$B$4:$H$106,saving_model!BE942+2,FALSE)</f>
        <v>0.10022735509540229</v>
      </c>
      <c r="BH942">
        <f t="shared" si="790"/>
        <v>96</v>
      </c>
      <c r="BI942" s="8">
        <f t="shared" si="780"/>
        <v>1.6821425527395739E-3</v>
      </c>
      <c r="BJ942" s="6">
        <f>VLOOKUP(saving_model!BD942,lapse!$B$4:$C$134,2,FALSE)</f>
        <v>0.02</v>
      </c>
      <c r="BL942">
        <f>discount_curve!K927</f>
        <v>0.22562474162979865</v>
      </c>
    </row>
    <row r="943" spans="1:64" x14ac:dyDescent="0.55000000000000004">
      <c r="A943">
        <f t="shared" si="797"/>
        <v>921</v>
      </c>
      <c r="B943" s="16">
        <f t="shared" ca="1" si="747"/>
        <v>0</v>
      </c>
      <c r="C943" s="16">
        <f t="shared" si="748"/>
        <v>0</v>
      </c>
      <c r="D943">
        <f t="shared" si="749"/>
        <v>0</v>
      </c>
      <c r="E943">
        <f t="shared" ca="1" si="750"/>
        <v>0</v>
      </c>
      <c r="F943" s="19">
        <f t="shared" si="751"/>
        <v>0</v>
      </c>
      <c r="G943">
        <f t="shared" si="781"/>
        <v>0</v>
      </c>
      <c r="H943">
        <f t="shared" si="782"/>
        <v>0</v>
      </c>
      <c r="I943" s="16">
        <f t="shared" si="752"/>
        <v>0</v>
      </c>
      <c r="J943" s="19">
        <f t="shared" si="753"/>
        <v>0</v>
      </c>
      <c r="K943" s="19"/>
      <c r="L943" s="16">
        <f t="shared" si="783"/>
        <v>0</v>
      </c>
      <c r="M943" s="16">
        <f t="shared" ca="1" si="754"/>
        <v>0</v>
      </c>
      <c r="N943" s="16">
        <f t="shared" si="755"/>
        <v>0</v>
      </c>
      <c r="O943" s="16">
        <f t="shared" si="756"/>
        <v>0</v>
      </c>
      <c r="P943" s="16">
        <f t="shared" si="757"/>
        <v>0</v>
      </c>
      <c r="Q943" s="16">
        <f t="shared" ca="1" si="758"/>
        <v>0</v>
      </c>
      <c r="R943">
        <f t="shared" si="759"/>
        <v>0</v>
      </c>
      <c r="S943" s="16">
        <f t="shared" si="760"/>
        <v>0</v>
      </c>
      <c r="T943" s="21">
        <f t="shared" si="761"/>
        <v>0</v>
      </c>
      <c r="U943" s="16">
        <f t="shared" ca="1" si="762"/>
        <v>0</v>
      </c>
      <c r="V943" s="21">
        <f t="shared" ca="1" si="763"/>
        <v>0</v>
      </c>
      <c r="W943" s="16"/>
      <c r="X943" s="16">
        <f t="shared" si="764"/>
        <v>0</v>
      </c>
      <c r="Y943" s="16">
        <f t="shared" si="765"/>
        <v>0</v>
      </c>
      <c r="Z943" s="19">
        <f t="shared" si="766"/>
        <v>0</v>
      </c>
      <c r="AA943" s="15">
        <f t="shared" si="767"/>
        <v>0</v>
      </c>
      <c r="AB943" s="15">
        <f t="shared" si="768"/>
        <v>0</v>
      </c>
      <c r="AC943" s="15">
        <f t="shared" si="769"/>
        <v>0</v>
      </c>
      <c r="AD943" s="15">
        <f t="shared" si="770"/>
        <v>0</v>
      </c>
      <c r="AE943" s="15">
        <f t="shared" si="771"/>
        <v>0</v>
      </c>
      <c r="AF943" s="19">
        <f t="shared" si="772"/>
        <v>0</v>
      </c>
      <c r="AG943" s="20">
        <f t="shared" si="773"/>
        <v>0</v>
      </c>
      <c r="AH943" s="20"/>
      <c r="AI943" s="16">
        <f t="shared" si="784"/>
        <v>0</v>
      </c>
      <c r="AJ943" s="16">
        <f t="shared" si="799"/>
        <v>0</v>
      </c>
      <c r="AK943" s="16">
        <f t="shared" si="791"/>
        <v>0</v>
      </c>
      <c r="AL943" s="16">
        <f t="shared" ca="1" si="774"/>
        <v>0</v>
      </c>
      <c r="AM943" s="17">
        <f ca="1">IF($F$13,OFFSET(product_specs!$I$5,MIN(10,saving_model!BD943),saving_model!$F$15),0)</f>
        <v>0</v>
      </c>
      <c r="AN943" s="16">
        <f t="shared" si="775"/>
        <v>0</v>
      </c>
      <c r="AO943" s="16">
        <f t="shared" si="798"/>
        <v>0</v>
      </c>
      <c r="AP943" s="16">
        <f t="shared" si="785"/>
        <v>0</v>
      </c>
      <c r="AQ943" s="16">
        <f t="shared" si="792"/>
        <v>0</v>
      </c>
      <c r="AR943" s="16">
        <f t="shared" si="793"/>
        <v>0</v>
      </c>
      <c r="AS943" s="15">
        <f t="shared" si="786"/>
        <v>0</v>
      </c>
      <c r="AT943" s="24">
        <f t="shared" si="787"/>
        <v>0</v>
      </c>
      <c r="AU943" s="15">
        <f t="shared" si="794"/>
        <v>0</v>
      </c>
      <c r="AV943" s="22">
        <f>return!Q927</f>
        <v>-2.1594729928073875E-3</v>
      </c>
      <c r="AW943" s="7">
        <f t="shared" si="788"/>
        <v>2.1461765131237667</v>
      </c>
      <c r="AX943" s="7"/>
      <c r="AY943">
        <f t="shared" si="776"/>
        <v>0</v>
      </c>
      <c r="AZ943">
        <f t="shared" si="789"/>
        <v>0</v>
      </c>
      <c r="BA943">
        <f t="shared" si="777"/>
        <v>0</v>
      </c>
      <c r="BB943">
        <f t="shared" si="795"/>
        <v>0</v>
      </c>
      <c r="BD943">
        <f t="shared" si="778"/>
        <v>76</v>
      </c>
      <c r="BE943">
        <f t="shared" si="779"/>
        <v>5</v>
      </c>
      <c r="BF943">
        <f t="shared" si="796"/>
        <v>8.7624807457609144E-3</v>
      </c>
      <c r="BG943">
        <f>VLOOKUP(MIN(120,BH943),mortality!$B$4:$H$106,saving_model!BE943+2,FALSE)</f>
        <v>0.10022735509540229</v>
      </c>
      <c r="BH943">
        <f t="shared" si="790"/>
        <v>96</v>
      </c>
      <c r="BI943" s="8">
        <f t="shared" si="780"/>
        <v>1.6821425527395739E-3</v>
      </c>
      <c r="BJ943" s="6">
        <f>VLOOKUP(saving_model!BD943,lapse!$B$4:$C$134,2,FALSE)</f>
        <v>0.02</v>
      </c>
      <c r="BL943">
        <f>discount_curve!K928</f>
        <v>0.22525989710859073</v>
      </c>
    </row>
    <row r="944" spans="1:64" x14ac:dyDescent="0.55000000000000004">
      <c r="A944">
        <f t="shared" si="797"/>
        <v>922</v>
      </c>
      <c r="B944" s="16">
        <f t="shared" ca="1" si="747"/>
        <v>0</v>
      </c>
      <c r="C944" s="16">
        <f t="shared" si="748"/>
        <v>0</v>
      </c>
      <c r="D944">
        <f t="shared" si="749"/>
        <v>0</v>
      </c>
      <c r="E944">
        <f t="shared" ca="1" si="750"/>
        <v>0</v>
      </c>
      <c r="F944" s="19">
        <f t="shared" si="751"/>
        <v>0</v>
      </c>
      <c r="G944">
        <f t="shared" si="781"/>
        <v>0</v>
      </c>
      <c r="H944">
        <f t="shared" si="782"/>
        <v>0</v>
      </c>
      <c r="I944" s="16">
        <f t="shared" si="752"/>
        <v>0</v>
      </c>
      <c r="J944" s="19">
        <f t="shared" si="753"/>
        <v>0</v>
      </c>
      <c r="K944" s="19"/>
      <c r="L944" s="16">
        <f t="shared" si="783"/>
        <v>0</v>
      </c>
      <c r="M944" s="16">
        <f t="shared" ca="1" si="754"/>
        <v>0</v>
      </c>
      <c r="N944" s="16">
        <f t="shared" si="755"/>
        <v>0</v>
      </c>
      <c r="O944" s="16">
        <f t="shared" si="756"/>
        <v>0</v>
      </c>
      <c r="P944" s="16">
        <f t="shared" si="757"/>
        <v>0</v>
      </c>
      <c r="Q944" s="16">
        <f t="shared" ca="1" si="758"/>
        <v>0</v>
      </c>
      <c r="R944">
        <f t="shared" si="759"/>
        <v>0</v>
      </c>
      <c r="S944" s="16">
        <f t="shared" si="760"/>
        <v>0</v>
      </c>
      <c r="T944" s="21">
        <f t="shared" si="761"/>
        <v>0</v>
      </c>
      <c r="U944" s="16">
        <f t="shared" ca="1" si="762"/>
        <v>0</v>
      </c>
      <c r="V944" s="21">
        <f t="shared" ca="1" si="763"/>
        <v>0</v>
      </c>
      <c r="W944" s="16"/>
      <c r="X944" s="16">
        <f t="shared" si="764"/>
        <v>0</v>
      </c>
      <c r="Y944" s="16">
        <f t="shared" si="765"/>
        <v>0</v>
      </c>
      <c r="Z944" s="19">
        <f t="shared" si="766"/>
        <v>0</v>
      </c>
      <c r="AA944" s="15">
        <f t="shared" si="767"/>
        <v>0</v>
      </c>
      <c r="AB944" s="15">
        <f t="shared" si="768"/>
        <v>0</v>
      </c>
      <c r="AC944" s="15">
        <f t="shared" si="769"/>
        <v>0</v>
      </c>
      <c r="AD944" s="15">
        <f t="shared" si="770"/>
        <v>0</v>
      </c>
      <c r="AE944" s="15">
        <f t="shared" si="771"/>
        <v>0</v>
      </c>
      <c r="AF944" s="19">
        <f t="shared" si="772"/>
        <v>0</v>
      </c>
      <c r="AG944" s="20">
        <f t="shared" si="773"/>
        <v>0</v>
      </c>
      <c r="AH944" s="20"/>
      <c r="AI944" s="16">
        <f t="shared" si="784"/>
        <v>0</v>
      </c>
      <c r="AJ944" s="16">
        <f t="shared" si="799"/>
        <v>0</v>
      </c>
      <c r="AK944" s="16">
        <f t="shared" si="791"/>
        <v>0</v>
      </c>
      <c r="AL944" s="16">
        <f t="shared" ca="1" si="774"/>
        <v>0</v>
      </c>
      <c r="AM944" s="17">
        <f ca="1">IF($F$13,OFFSET(product_specs!$I$5,MIN(10,saving_model!BD944),saving_model!$F$15),0)</f>
        <v>0</v>
      </c>
      <c r="AN944" s="16">
        <f t="shared" si="775"/>
        <v>0</v>
      </c>
      <c r="AO944" s="16">
        <f t="shared" si="798"/>
        <v>0</v>
      </c>
      <c r="AP944" s="16">
        <f t="shared" si="785"/>
        <v>0</v>
      </c>
      <c r="AQ944" s="16">
        <f t="shared" si="792"/>
        <v>0</v>
      </c>
      <c r="AR944" s="16">
        <f t="shared" si="793"/>
        <v>0</v>
      </c>
      <c r="AS944" s="15">
        <f t="shared" si="786"/>
        <v>0</v>
      </c>
      <c r="AT944" s="24">
        <f t="shared" si="787"/>
        <v>0</v>
      </c>
      <c r="AU944" s="15">
        <f t="shared" si="794"/>
        <v>0</v>
      </c>
      <c r="AV944" s="22">
        <f>return!Q928</f>
        <v>3.5876357036543904E-3</v>
      </c>
      <c r="AW944" s="7">
        <f t="shared" si="788"/>
        <v>2.1479568483415172</v>
      </c>
      <c r="AX944" s="7"/>
      <c r="AY944">
        <f t="shared" si="776"/>
        <v>0</v>
      </c>
      <c r="AZ944">
        <f t="shared" si="789"/>
        <v>0</v>
      </c>
      <c r="BA944">
        <f t="shared" si="777"/>
        <v>0</v>
      </c>
      <c r="BB944">
        <f t="shared" si="795"/>
        <v>0</v>
      </c>
      <c r="BD944">
        <f t="shared" si="778"/>
        <v>76</v>
      </c>
      <c r="BE944">
        <f t="shared" si="779"/>
        <v>5</v>
      </c>
      <c r="BF944">
        <f t="shared" si="796"/>
        <v>8.7624807457609144E-3</v>
      </c>
      <c r="BG944">
        <f>VLOOKUP(MIN(120,BH944),mortality!$B$4:$H$106,saving_model!BE944+2,FALSE)</f>
        <v>0.10022735509540229</v>
      </c>
      <c r="BH944">
        <f t="shared" si="790"/>
        <v>96</v>
      </c>
      <c r="BI944" s="8">
        <f t="shared" si="780"/>
        <v>1.6821425527395739E-3</v>
      </c>
      <c r="BJ944" s="6">
        <f>VLOOKUP(saving_model!BD944,lapse!$B$4:$C$134,2,FALSE)</f>
        <v>0.02</v>
      </c>
      <c r="BL944">
        <f>discount_curve!K929</f>
        <v>0.2248956425560345</v>
      </c>
    </row>
    <row r="945" spans="1:64" x14ac:dyDescent="0.55000000000000004">
      <c r="A945">
        <f t="shared" si="797"/>
        <v>923</v>
      </c>
      <c r="B945" s="16">
        <f t="shared" ca="1" si="747"/>
        <v>0</v>
      </c>
      <c r="C945" s="16">
        <f t="shared" si="748"/>
        <v>0</v>
      </c>
      <c r="D945">
        <f t="shared" si="749"/>
        <v>0</v>
      </c>
      <c r="E945">
        <f t="shared" ca="1" si="750"/>
        <v>0</v>
      </c>
      <c r="F945" s="19">
        <f t="shared" si="751"/>
        <v>0</v>
      </c>
      <c r="G945">
        <f t="shared" si="781"/>
        <v>0</v>
      </c>
      <c r="H945">
        <f t="shared" si="782"/>
        <v>0</v>
      </c>
      <c r="I945" s="16">
        <f t="shared" si="752"/>
        <v>0</v>
      </c>
      <c r="J945" s="19">
        <f t="shared" si="753"/>
        <v>0</v>
      </c>
      <c r="K945" s="19"/>
      <c r="L945" s="16">
        <f t="shared" si="783"/>
        <v>0</v>
      </c>
      <c r="M945" s="16">
        <f t="shared" ca="1" si="754"/>
        <v>0</v>
      </c>
      <c r="N945" s="16">
        <f t="shared" si="755"/>
        <v>0</v>
      </c>
      <c r="O945" s="16">
        <f t="shared" si="756"/>
        <v>0</v>
      </c>
      <c r="P945" s="16">
        <f t="shared" si="757"/>
        <v>0</v>
      </c>
      <c r="Q945" s="16">
        <f t="shared" ca="1" si="758"/>
        <v>0</v>
      </c>
      <c r="R945">
        <f t="shared" si="759"/>
        <v>0</v>
      </c>
      <c r="S945" s="16">
        <f t="shared" si="760"/>
        <v>0</v>
      </c>
      <c r="T945" s="21">
        <f t="shared" si="761"/>
        <v>0</v>
      </c>
      <c r="U945" s="16">
        <f t="shared" ca="1" si="762"/>
        <v>0</v>
      </c>
      <c r="V945" s="21">
        <f t="shared" ca="1" si="763"/>
        <v>0</v>
      </c>
      <c r="W945" s="16"/>
      <c r="X945" s="16">
        <f t="shared" si="764"/>
        <v>0</v>
      </c>
      <c r="Y945" s="16">
        <f t="shared" si="765"/>
        <v>0</v>
      </c>
      <c r="Z945" s="19">
        <f t="shared" si="766"/>
        <v>0</v>
      </c>
      <c r="AA945" s="15">
        <f t="shared" si="767"/>
        <v>0</v>
      </c>
      <c r="AB945" s="15">
        <f t="shared" si="768"/>
        <v>0</v>
      </c>
      <c r="AC945" s="15">
        <f t="shared" si="769"/>
        <v>0</v>
      </c>
      <c r="AD945" s="15">
        <f t="shared" si="770"/>
        <v>0</v>
      </c>
      <c r="AE945" s="15">
        <f t="shared" si="771"/>
        <v>0</v>
      </c>
      <c r="AF945" s="19">
        <f t="shared" si="772"/>
        <v>0</v>
      </c>
      <c r="AG945" s="20">
        <f t="shared" si="773"/>
        <v>0</v>
      </c>
      <c r="AH945" s="20"/>
      <c r="AI945" s="16">
        <f t="shared" si="784"/>
        <v>0</v>
      </c>
      <c r="AJ945" s="16">
        <f t="shared" si="799"/>
        <v>0</v>
      </c>
      <c r="AK945" s="16">
        <f t="shared" si="791"/>
        <v>0</v>
      </c>
      <c r="AL945" s="16">
        <f t="shared" ca="1" si="774"/>
        <v>0</v>
      </c>
      <c r="AM945" s="17">
        <f ca="1">IF($F$13,OFFSET(product_specs!$I$5,MIN(10,saving_model!BD945),saving_model!$F$15),0)</f>
        <v>0</v>
      </c>
      <c r="AN945" s="16">
        <f t="shared" si="775"/>
        <v>0</v>
      </c>
      <c r="AO945" s="16">
        <f t="shared" si="798"/>
        <v>0</v>
      </c>
      <c r="AP945" s="16">
        <f t="shared" si="785"/>
        <v>0</v>
      </c>
      <c r="AQ945" s="16">
        <f t="shared" si="792"/>
        <v>0</v>
      </c>
      <c r="AR945" s="16">
        <f t="shared" si="793"/>
        <v>0</v>
      </c>
      <c r="AS945" s="15">
        <f t="shared" si="786"/>
        <v>0</v>
      </c>
      <c r="AT945" s="24">
        <f t="shared" si="787"/>
        <v>0</v>
      </c>
      <c r="AU945" s="15">
        <f t="shared" si="794"/>
        <v>0</v>
      </c>
      <c r="AV945" s="22">
        <f>return!Q929</f>
        <v>7.7094581066619039E-3</v>
      </c>
      <c r="AW945" s="7">
        <f t="shared" si="788"/>
        <v>2.1497386604151876</v>
      </c>
      <c r="AX945" s="7"/>
      <c r="AY945">
        <f t="shared" si="776"/>
        <v>0</v>
      </c>
      <c r="AZ945">
        <f t="shared" si="789"/>
        <v>0</v>
      </c>
      <c r="BA945">
        <f t="shared" si="777"/>
        <v>0</v>
      </c>
      <c r="BB945">
        <f t="shared" si="795"/>
        <v>0</v>
      </c>
      <c r="BD945">
        <f t="shared" si="778"/>
        <v>76</v>
      </c>
      <c r="BE945">
        <f t="shared" si="779"/>
        <v>5</v>
      </c>
      <c r="BF945">
        <f t="shared" si="796"/>
        <v>8.7624807457609144E-3</v>
      </c>
      <c r="BG945">
        <f>VLOOKUP(MIN(120,BH945),mortality!$B$4:$H$106,saving_model!BE945+2,FALSE)</f>
        <v>0.10022735509540229</v>
      </c>
      <c r="BH945">
        <f t="shared" si="790"/>
        <v>96</v>
      </c>
      <c r="BI945" s="8">
        <f t="shared" si="780"/>
        <v>1.6821425527395739E-3</v>
      </c>
      <c r="BJ945" s="6">
        <f>VLOOKUP(saving_model!BD945,lapse!$B$4:$C$134,2,FALSE)</f>
        <v>0.02</v>
      </c>
      <c r="BL945">
        <f>discount_curve!K930</f>
        <v>0.22453197701812669</v>
      </c>
    </row>
    <row r="946" spans="1:64" x14ac:dyDescent="0.55000000000000004">
      <c r="A946">
        <f t="shared" si="797"/>
        <v>924</v>
      </c>
      <c r="B946" s="16">
        <f t="shared" ca="1" si="747"/>
        <v>0</v>
      </c>
      <c r="C946" s="16">
        <f t="shared" si="748"/>
        <v>0</v>
      </c>
      <c r="D946">
        <f t="shared" si="749"/>
        <v>0</v>
      </c>
      <c r="E946">
        <f t="shared" ca="1" si="750"/>
        <v>0</v>
      </c>
      <c r="F946" s="19">
        <f t="shared" si="751"/>
        <v>0</v>
      </c>
      <c r="G946">
        <f t="shared" si="781"/>
        <v>0</v>
      </c>
      <c r="H946">
        <f t="shared" si="782"/>
        <v>0</v>
      </c>
      <c r="I946" s="16">
        <f t="shared" si="752"/>
        <v>0</v>
      </c>
      <c r="J946" s="19">
        <f t="shared" si="753"/>
        <v>0</v>
      </c>
      <c r="K946" s="19"/>
      <c r="L946" s="16">
        <f t="shared" si="783"/>
        <v>0</v>
      </c>
      <c r="M946" s="16">
        <f t="shared" ca="1" si="754"/>
        <v>0</v>
      </c>
      <c r="N946" s="16">
        <f t="shared" si="755"/>
        <v>0</v>
      </c>
      <c r="O946" s="16">
        <f t="shared" si="756"/>
        <v>0</v>
      </c>
      <c r="P946" s="16">
        <f t="shared" si="757"/>
        <v>0</v>
      </c>
      <c r="Q946" s="16">
        <f t="shared" ca="1" si="758"/>
        <v>0</v>
      </c>
      <c r="R946">
        <f t="shared" si="759"/>
        <v>0</v>
      </c>
      <c r="S946" s="16">
        <f t="shared" si="760"/>
        <v>0</v>
      </c>
      <c r="T946" s="21">
        <f t="shared" si="761"/>
        <v>0</v>
      </c>
      <c r="U946" s="16">
        <f t="shared" ca="1" si="762"/>
        <v>0</v>
      </c>
      <c r="V946" s="21">
        <f t="shared" ca="1" si="763"/>
        <v>0</v>
      </c>
      <c r="W946" s="16"/>
      <c r="X946" s="16">
        <f t="shared" si="764"/>
        <v>0</v>
      </c>
      <c r="Y946" s="16">
        <f t="shared" si="765"/>
        <v>0</v>
      </c>
      <c r="Z946" s="19">
        <f t="shared" si="766"/>
        <v>0</v>
      </c>
      <c r="AA946" s="15">
        <f t="shared" si="767"/>
        <v>0</v>
      </c>
      <c r="AB946" s="15">
        <f t="shared" si="768"/>
        <v>0</v>
      </c>
      <c r="AC946" s="15">
        <f t="shared" si="769"/>
        <v>0</v>
      </c>
      <c r="AD946" s="15">
        <f t="shared" si="770"/>
        <v>0</v>
      </c>
      <c r="AE946" s="15">
        <f t="shared" si="771"/>
        <v>0</v>
      </c>
      <c r="AF946" s="19">
        <f t="shared" si="772"/>
        <v>0</v>
      </c>
      <c r="AG946" s="20">
        <f t="shared" si="773"/>
        <v>0</v>
      </c>
      <c r="AH946" s="20"/>
      <c r="AI946" s="16">
        <f t="shared" si="784"/>
        <v>0</v>
      </c>
      <c r="AJ946" s="16">
        <f t="shared" si="799"/>
        <v>0</v>
      </c>
      <c r="AK946" s="16">
        <f t="shared" si="791"/>
        <v>0</v>
      </c>
      <c r="AL946" s="16">
        <f t="shared" ca="1" si="774"/>
        <v>0</v>
      </c>
      <c r="AM946" s="17">
        <f ca="1">IF($F$13,OFFSET(product_specs!$I$5,MIN(10,saving_model!BD946),saving_model!$F$15),0)</f>
        <v>0</v>
      </c>
      <c r="AN946" s="16">
        <f t="shared" si="775"/>
        <v>0</v>
      </c>
      <c r="AO946" s="16">
        <f t="shared" si="798"/>
        <v>0</v>
      </c>
      <c r="AP946" s="16">
        <f t="shared" si="785"/>
        <v>0</v>
      </c>
      <c r="AQ946" s="16">
        <f t="shared" si="792"/>
        <v>0</v>
      </c>
      <c r="AR946" s="16">
        <f t="shared" si="793"/>
        <v>0</v>
      </c>
      <c r="AS946" s="15">
        <f t="shared" si="786"/>
        <v>0</v>
      </c>
      <c r="AT946" s="24">
        <f t="shared" si="787"/>
        <v>0</v>
      </c>
      <c r="AU946" s="15">
        <f t="shared" si="794"/>
        <v>0</v>
      </c>
      <c r="AV946" s="22">
        <f>return!Q930</f>
        <v>-1.2742912584406074E-2</v>
      </c>
      <c r="AW946" s="7">
        <f t="shared" si="788"/>
        <v>2.1515219505698853</v>
      </c>
      <c r="AX946" s="7"/>
      <c r="AY946">
        <f t="shared" si="776"/>
        <v>0</v>
      </c>
      <c r="AZ946">
        <f t="shared" si="789"/>
        <v>0</v>
      </c>
      <c r="BA946">
        <f t="shared" si="777"/>
        <v>0</v>
      </c>
      <c r="BB946">
        <f t="shared" si="795"/>
        <v>0</v>
      </c>
      <c r="BD946">
        <f t="shared" si="778"/>
        <v>77</v>
      </c>
      <c r="BE946">
        <f t="shared" si="779"/>
        <v>5</v>
      </c>
      <c r="BF946">
        <f t="shared" si="796"/>
        <v>1.0074275128591492E-2</v>
      </c>
      <c r="BG946">
        <f>VLOOKUP(MIN(120,BH946),mortality!$B$4:$H$106,saving_model!BE946+2,FALSE)</f>
        <v>0.1144128154406663</v>
      </c>
      <c r="BH946">
        <f t="shared" si="790"/>
        <v>97</v>
      </c>
      <c r="BI946" s="8">
        <f t="shared" si="780"/>
        <v>1.6821425527395739E-3</v>
      </c>
      <c r="BJ946" s="6">
        <f>VLOOKUP(saving_model!BD946,lapse!$B$4:$C$134,2,FALSE)</f>
        <v>0.02</v>
      </c>
      <c r="BL946">
        <f>discount_curve!K931</f>
        <v>0.21947917351601812</v>
      </c>
    </row>
    <row r="947" spans="1:64" x14ac:dyDescent="0.55000000000000004">
      <c r="A947">
        <f t="shared" si="797"/>
        <v>925</v>
      </c>
      <c r="B947" s="16">
        <f t="shared" ca="1" si="747"/>
        <v>0</v>
      </c>
      <c r="C947" s="16">
        <f t="shared" si="748"/>
        <v>0</v>
      </c>
      <c r="D947">
        <f t="shared" si="749"/>
        <v>0</v>
      </c>
      <c r="E947">
        <f t="shared" ca="1" si="750"/>
        <v>0</v>
      </c>
      <c r="F947" s="19">
        <f t="shared" si="751"/>
        <v>0</v>
      </c>
      <c r="G947">
        <f t="shared" si="781"/>
        <v>0</v>
      </c>
      <c r="H947">
        <f t="shared" si="782"/>
        <v>0</v>
      </c>
      <c r="I947" s="16">
        <f t="shared" si="752"/>
        <v>0</v>
      </c>
      <c r="J947" s="19">
        <f t="shared" si="753"/>
        <v>0</v>
      </c>
      <c r="K947" s="19"/>
      <c r="L947" s="16">
        <f t="shared" si="783"/>
        <v>0</v>
      </c>
      <c r="M947" s="16">
        <f t="shared" ca="1" si="754"/>
        <v>0</v>
      </c>
      <c r="N947" s="16">
        <f t="shared" si="755"/>
        <v>0</v>
      </c>
      <c r="O947" s="16">
        <f t="shared" si="756"/>
        <v>0</v>
      </c>
      <c r="P947" s="16">
        <f t="shared" si="757"/>
        <v>0</v>
      </c>
      <c r="Q947" s="16">
        <f t="shared" ca="1" si="758"/>
        <v>0</v>
      </c>
      <c r="R947">
        <f t="shared" si="759"/>
        <v>0</v>
      </c>
      <c r="S947" s="16">
        <f t="shared" si="760"/>
        <v>0</v>
      </c>
      <c r="T947" s="21">
        <f t="shared" si="761"/>
        <v>0</v>
      </c>
      <c r="U947" s="16">
        <f t="shared" ca="1" si="762"/>
        <v>0</v>
      </c>
      <c r="V947" s="21">
        <f t="shared" ca="1" si="763"/>
        <v>0</v>
      </c>
      <c r="W947" s="16"/>
      <c r="X947" s="16">
        <f t="shared" si="764"/>
        <v>0</v>
      </c>
      <c r="Y947" s="16">
        <f t="shared" si="765"/>
        <v>0</v>
      </c>
      <c r="Z947" s="19">
        <f t="shared" si="766"/>
        <v>0</v>
      </c>
      <c r="AA947" s="15">
        <f t="shared" si="767"/>
        <v>0</v>
      </c>
      <c r="AB947" s="15">
        <f t="shared" si="768"/>
        <v>0</v>
      </c>
      <c r="AC947" s="15">
        <f t="shared" si="769"/>
        <v>0</v>
      </c>
      <c r="AD947" s="15">
        <f t="shared" si="770"/>
        <v>0</v>
      </c>
      <c r="AE947" s="15">
        <f t="shared" si="771"/>
        <v>0</v>
      </c>
      <c r="AF947" s="19">
        <f t="shared" si="772"/>
        <v>0</v>
      </c>
      <c r="AG947" s="20">
        <f t="shared" si="773"/>
        <v>0</v>
      </c>
      <c r="AH947" s="20"/>
      <c r="AI947" s="16">
        <f t="shared" si="784"/>
        <v>0</v>
      </c>
      <c r="AJ947" s="16">
        <f t="shared" si="799"/>
        <v>0</v>
      </c>
      <c r="AK947" s="16">
        <f t="shared" si="791"/>
        <v>0</v>
      </c>
      <c r="AL947" s="16">
        <f t="shared" ca="1" si="774"/>
        <v>0</v>
      </c>
      <c r="AM947" s="17">
        <f ca="1">IF($F$13,OFFSET(product_specs!$I$5,MIN(10,saving_model!BD947),saving_model!$F$15),0)</f>
        <v>0</v>
      </c>
      <c r="AN947" s="16">
        <f t="shared" si="775"/>
        <v>0</v>
      </c>
      <c r="AO947" s="16">
        <f t="shared" si="798"/>
        <v>0</v>
      </c>
      <c r="AP947" s="16">
        <f t="shared" si="785"/>
        <v>0</v>
      </c>
      <c r="AQ947" s="16">
        <f t="shared" si="792"/>
        <v>0</v>
      </c>
      <c r="AR947" s="16">
        <f t="shared" si="793"/>
        <v>0</v>
      </c>
      <c r="AS947" s="15">
        <f t="shared" si="786"/>
        <v>0</v>
      </c>
      <c r="AT947" s="24">
        <f t="shared" si="787"/>
        <v>0</v>
      </c>
      <c r="AU947" s="15">
        <f t="shared" si="794"/>
        <v>0</v>
      </c>
      <c r="AV947" s="22">
        <f>return!Q931</f>
        <v>5.2455967056275199E-4</v>
      </c>
      <c r="AW947" s="7">
        <f t="shared" si="788"/>
        <v>2.1533067200317353</v>
      </c>
      <c r="AX947" s="7"/>
      <c r="AY947">
        <f t="shared" si="776"/>
        <v>0</v>
      </c>
      <c r="AZ947">
        <f t="shared" si="789"/>
        <v>0</v>
      </c>
      <c r="BA947">
        <f t="shared" si="777"/>
        <v>0</v>
      </c>
      <c r="BB947">
        <f t="shared" si="795"/>
        <v>0</v>
      </c>
      <c r="BD947">
        <f t="shared" si="778"/>
        <v>77</v>
      </c>
      <c r="BE947">
        <f t="shared" si="779"/>
        <v>5</v>
      </c>
      <c r="BF947">
        <f t="shared" si="796"/>
        <v>1.0074275128591492E-2</v>
      </c>
      <c r="BG947">
        <f>VLOOKUP(MIN(120,BH947),mortality!$B$4:$H$106,saving_model!BE947+2,FALSE)</f>
        <v>0.1144128154406663</v>
      </c>
      <c r="BH947">
        <f t="shared" si="790"/>
        <v>97</v>
      </c>
      <c r="BI947" s="8">
        <f t="shared" si="780"/>
        <v>1.6821425527395739E-3</v>
      </c>
      <c r="BJ947" s="6">
        <f>VLOOKUP(saving_model!BD947,lapse!$B$4:$C$134,2,FALSE)</f>
        <v>0.02</v>
      </c>
      <c r="BL947">
        <f>discount_curve!K932</f>
        <v>0.21911925281396175</v>
      </c>
    </row>
    <row r="948" spans="1:64" x14ac:dyDescent="0.55000000000000004">
      <c r="A948">
        <f t="shared" si="797"/>
        <v>926</v>
      </c>
      <c r="B948" s="16">
        <f t="shared" ca="1" si="747"/>
        <v>0</v>
      </c>
      <c r="C948" s="16">
        <f t="shared" si="748"/>
        <v>0</v>
      </c>
      <c r="D948">
        <f t="shared" si="749"/>
        <v>0</v>
      </c>
      <c r="E948">
        <f t="shared" ca="1" si="750"/>
        <v>0</v>
      </c>
      <c r="F948" s="19">
        <f t="shared" si="751"/>
        <v>0</v>
      </c>
      <c r="G948">
        <f t="shared" si="781"/>
        <v>0</v>
      </c>
      <c r="H948">
        <f t="shared" si="782"/>
        <v>0</v>
      </c>
      <c r="I948" s="16">
        <f t="shared" si="752"/>
        <v>0</v>
      </c>
      <c r="J948" s="19">
        <f t="shared" si="753"/>
        <v>0</v>
      </c>
      <c r="K948" s="19"/>
      <c r="L948" s="16">
        <f t="shared" si="783"/>
        <v>0</v>
      </c>
      <c r="M948" s="16">
        <f t="shared" ca="1" si="754"/>
        <v>0</v>
      </c>
      <c r="N948" s="16">
        <f t="shared" si="755"/>
        <v>0</v>
      </c>
      <c r="O948" s="16">
        <f t="shared" si="756"/>
        <v>0</v>
      </c>
      <c r="P948" s="16">
        <f t="shared" si="757"/>
        <v>0</v>
      </c>
      <c r="Q948" s="16">
        <f t="shared" ca="1" si="758"/>
        <v>0</v>
      </c>
      <c r="R948">
        <f t="shared" si="759"/>
        <v>0</v>
      </c>
      <c r="S948" s="16">
        <f t="shared" si="760"/>
        <v>0</v>
      </c>
      <c r="T948" s="21">
        <f t="shared" si="761"/>
        <v>0</v>
      </c>
      <c r="U948" s="16">
        <f t="shared" ca="1" si="762"/>
        <v>0</v>
      </c>
      <c r="V948" s="21">
        <f t="shared" ca="1" si="763"/>
        <v>0</v>
      </c>
      <c r="W948" s="16"/>
      <c r="X948" s="16">
        <f t="shared" si="764"/>
        <v>0</v>
      </c>
      <c r="Y948" s="16">
        <f t="shared" si="765"/>
        <v>0</v>
      </c>
      <c r="Z948" s="19">
        <f t="shared" si="766"/>
        <v>0</v>
      </c>
      <c r="AA948" s="15">
        <f t="shared" si="767"/>
        <v>0</v>
      </c>
      <c r="AB948" s="15">
        <f t="shared" si="768"/>
        <v>0</v>
      </c>
      <c r="AC948" s="15">
        <f t="shared" si="769"/>
        <v>0</v>
      </c>
      <c r="AD948" s="15">
        <f t="shared" si="770"/>
        <v>0</v>
      </c>
      <c r="AE948" s="15">
        <f t="shared" si="771"/>
        <v>0</v>
      </c>
      <c r="AF948" s="19">
        <f t="shared" si="772"/>
        <v>0</v>
      </c>
      <c r="AG948" s="20">
        <f t="shared" si="773"/>
        <v>0</v>
      </c>
      <c r="AH948" s="20"/>
      <c r="AI948" s="16">
        <f t="shared" si="784"/>
        <v>0</v>
      </c>
      <c r="AJ948" s="16">
        <f t="shared" si="799"/>
        <v>0</v>
      </c>
      <c r="AK948" s="16">
        <f t="shared" si="791"/>
        <v>0</v>
      </c>
      <c r="AL948" s="16">
        <f t="shared" ca="1" si="774"/>
        <v>0</v>
      </c>
      <c r="AM948" s="17">
        <f ca="1">IF($F$13,OFFSET(product_specs!$I$5,MIN(10,saving_model!BD948),saving_model!$F$15),0)</f>
        <v>0</v>
      </c>
      <c r="AN948" s="16">
        <f t="shared" si="775"/>
        <v>0</v>
      </c>
      <c r="AO948" s="16">
        <f t="shared" si="798"/>
        <v>0</v>
      </c>
      <c r="AP948" s="16">
        <f t="shared" si="785"/>
        <v>0</v>
      </c>
      <c r="AQ948" s="16">
        <f t="shared" si="792"/>
        <v>0</v>
      </c>
      <c r="AR948" s="16">
        <f t="shared" si="793"/>
        <v>0</v>
      </c>
      <c r="AS948" s="15">
        <f t="shared" si="786"/>
        <v>0</v>
      </c>
      <c r="AT948" s="24">
        <f t="shared" si="787"/>
        <v>0</v>
      </c>
      <c r="AU948" s="15">
        <f t="shared" si="794"/>
        <v>0</v>
      </c>
      <c r="AV948" s="22">
        <f>return!Q932</f>
        <v>1.1304671683735057E-2</v>
      </c>
      <c r="AW948" s="7">
        <f t="shared" si="788"/>
        <v>2.1550929700278791</v>
      </c>
      <c r="AX948" s="7"/>
      <c r="AY948">
        <f t="shared" si="776"/>
        <v>0</v>
      </c>
      <c r="AZ948">
        <f t="shared" si="789"/>
        <v>0</v>
      </c>
      <c r="BA948">
        <f t="shared" si="777"/>
        <v>0</v>
      </c>
      <c r="BB948">
        <f t="shared" si="795"/>
        <v>0</v>
      </c>
      <c r="BD948">
        <f t="shared" si="778"/>
        <v>77</v>
      </c>
      <c r="BE948">
        <f t="shared" si="779"/>
        <v>5</v>
      </c>
      <c r="BF948">
        <f t="shared" si="796"/>
        <v>1.0074275128591492E-2</v>
      </c>
      <c r="BG948">
        <f>VLOOKUP(MIN(120,BH948),mortality!$B$4:$H$106,saving_model!BE948+2,FALSE)</f>
        <v>0.1144128154406663</v>
      </c>
      <c r="BH948">
        <f t="shared" si="790"/>
        <v>97</v>
      </c>
      <c r="BI948" s="8">
        <f t="shared" si="780"/>
        <v>1.6821425527395739E-3</v>
      </c>
      <c r="BJ948" s="6">
        <f>VLOOKUP(saving_model!BD948,lapse!$B$4:$C$134,2,FALSE)</f>
        <v>0.02</v>
      </c>
      <c r="BL948">
        <f>discount_curve!K933</f>
        <v>0.2187599223406258</v>
      </c>
    </row>
    <row r="949" spans="1:64" x14ac:dyDescent="0.55000000000000004">
      <c r="A949">
        <f t="shared" si="797"/>
        <v>927</v>
      </c>
      <c r="B949" s="16">
        <f t="shared" ca="1" si="747"/>
        <v>0</v>
      </c>
      <c r="C949" s="16">
        <f t="shared" si="748"/>
        <v>0</v>
      </c>
      <c r="D949">
        <f t="shared" si="749"/>
        <v>0</v>
      </c>
      <c r="E949">
        <f t="shared" ca="1" si="750"/>
        <v>0</v>
      </c>
      <c r="F949" s="19">
        <f t="shared" si="751"/>
        <v>0</v>
      </c>
      <c r="G949">
        <f t="shared" si="781"/>
        <v>0</v>
      </c>
      <c r="H949">
        <f t="shared" si="782"/>
        <v>0</v>
      </c>
      <c r="I949" s="16">
        <f t="shared" si="752"/>
        <v>0</v>
      </c>
      <c r="J949" s="19">
        <f t="shared" si="753"/>
        <v>0</v>
      </c>
      <c r="K949" s="19"/>
      <c r="L949" s="16">
        <f t="shared" si="783"/>
        <v>0</v>
      </c>
      <c r="M949" s="16">
        <f t="shared" ca="1" si="754"/>
        <v>0</v>
      </c>
      <c r="N949" s="16">
        <f t="shared" si="755"/>
        <v>0</v>
      </c>
      <c r="O949" s="16">
        <f t="shared" si="756"/>
        <v>0</v>
      </c>
      <c r="P949" s="16">
        <f t="shared" si="757"/>
        <v>0</v>
      </c>
      <c r="Q949" s="16">
        <f t="shared" ca="1" si="758"/>
        <v>0</v>
      </c>
      <c r="R949">
        <f t="shared" si="759"/>
        <v>0</v>
      </c>
      <c r="S949" s="16">
        <f t="shared" si="760"/>
        <v>0</v>
      </c>
      <c r="T949" s="21">
        <f t="shared" si="761"/>
        <v>0</v>
      </c>
      <c r="U949" s="16">
        <f t="shared" ca="1" si="762"/>
        <v>0</v>
      </c>
      <c r="V949" s="21">
        <f t="shared" ca="1" si="763"/>
        <v>0</v>
      </c>
      <c r="W949" s="16"/>
      <c r="X949" s="16">
        <f t="shared" si="764"/>
        <v>0</v>
      </c>
      <c r="Y949" s="16">
        <f t="shared" si="765"/>
        <v>0</v>
      </c>
      <c r="Z949" s="19">
        <f t="shared" si="766"/>
        <v>0</v>
      </c>
      <c r="AA949" s="15">
        <f t="shared" si="767"/>
        <v>0</v>
      </c>
      <c r="AB949" s="15">
        <f t="shared" si="768"/>
        <v>0</v>
      </c>
      <c r="AC949" s="15">
        <f t="shared" si="769"/>
        <v>0</v>
      </c>
      <c r="AD949" s="15">
        <f t="shared" si="770"/>
        <v>0</v>
      </c>
      <c r="AE949" s="15">
        <f t="shared" si="771"/>
        <v>0</v>
      </c>
      <c r="AF949" s="19">
        <f t="shared" si="772"/>
        <v>0</v>
      </c>
      <c r="AG949" s="20">
        <f t="shared" si="773"/>
        <v>0</v>
      </c>
      <c r="AH949" s="20"/>
      <c r="AI949" s="16">
        <f t="shared" si="784"/>
        <v>0</v>
      </c>
      <c r="AJ949" s="16">
        <f t="shared" si="799"/>
        <v>0</v>
      </c>
      <c r="AK949" s="16">
        <f t="shared" si="791"/>
        <v>0</v>
      </c>
      <c r="AL949" s="16">
        <f t="shared" ca="1" si="774"/>
        <v>0</v>
      </c>
      <c r="AM949" s="17">
        <f ca="1">IF($F$13,OFFSET(product_specs!$I$5,MIN(10,saving_model!BD949),saving_model!$F$15),0)</f>
        <v>0</v>
      </c>
      <c r="AN949" s="16">
        <f t="shared" si="775"/>
        <v>0</v>
      </c>
      <c r="AO949" s="16">
        <f t="shared" si="798"/>
        <v>0</v>
      </c>
      <c r="AP949" s="16">
        <f t="shared" si="785"/>
        <v>0</v>
      </c>
      <c r="AQ949" s="16">
        <f t="shared" si="792"/>
        <v>0</v>
      </c>
      <c r="AR949" s="16">
        <f t="shared" si="793"/>
        <v>0</v>
      </c>
      <c r="AS949" s="15">
        <f t="shared" si="786"/>
        <v>0</v>
      </c>
      <c r="AT949" s="24">
        <f t="shared" si="787"/>
        <v>0</v>
      </c>
      <c r="AU949" s="15">
        <f t="shared" si="794"/>
        <v>0</v>
      </c>
      <c r="AV949" s="22">
        <f>return!Q933</f>
        <v>4.6689225470621931E-3</v>
      </c>
      <c r="AW949" s="7">
        <f t="shared" si="788"/>
        <v>2.1568807017864766</v>
      </c>
      <c r="AX949" s="7"/>
      <c r="AY949">
        <f t="shared" si="776"/>
        <v>0</v>
      </c>
      <c r="AZ949">
        <f t="shared" si="789"/>
        <v>0</v>
      </c>
      <c r="BA949">
        <f t="shared" si="777"/>
        <v>0</v>
      </c>
      <c r="BB949">
        <f t="shared" si="795"/>
        <v>0</v>
      </c>
      <c r="BD949">
        <f t="shared" si="778"/>
        <v>77</v>
      </c>
      <c r="BE949">
        <f t="shared" si="779"/>
        <v>5</v>
      </c>
      <c r="BF949">
        <f t="shared" si="796"/>
        <v>1.0074275128591492E-2</v>
      </c>
      <c r="BG949">
        <f>VLOOKUP(MIN(120,BH949),mortality!$B$4:$H$106,saving_model!BE949+2,FALSE)</f>
        <v>0.1144128154406663</v>
      </c>
      <c r="BH949">
        <f t="shared" si="790"/>
        <v>97</v>
      </c>
      <c r="BI949" s="8">
        <f t="shared" si="780"/>
        <v>1.6821425527395739E-3</v>
      </c>
      <c r="BJ949" s="6">
        <f>VLOOKUP(saving_model!BD949,lapse!$B$4:$C$134,2,FALSE)</f>
        <v>0.02</v>
      </c>
      <c r="BL949">
        <f>discount_curve!K934</f>
        <v>0.21840118112810303</v>
      </c>
    </row>
    <row r="950" spans="1:64" x14ac:dyDescent="0.55000000000000004">
      <c r="A950">
        <f t="shared" si="797"/>
        <v>928</v>
      </c>
      <c r="B950" s="16">
        <f t="shared" ca="1" si="747"/>
        <v>0</v>
      </c>
      <c r="C950" s="16">
        <f t="shared" si="748"/>
        <v>0</v>
      </c>
      <c r="D950">
        <f t="shared" si="749"/>
        <v>0</v>
      </c>
      <c r="E950">
        <f t="shared" ca="1" si="750"/>
        <v>0</v>
      </c>
      <c r="F950" s="19">
        <f t="shared" si="751"/>
        <v>0</v>
      </c>
      <c r="G950">
        <f t="shared" si="781"/>
        <v>0</v>
      </c>
      <c r="H950">
        <f t="shared" si="782"/>
        <v>0</v>
      </c>
      <c r="I950" s="16">
        <f t="shared" si="752"/>
        <v>0</v>
      </c>
      <c r="J950" s="19">
        <f t="shared" si="753"/>
        <v>0</v>
      </c>
      <c r="K950" s="19"/>
      <c r="L950" s="16">
        <f t="shared" si="783"/>
        <v>0</v>
      </c>
      <c r="M950" s="16">
        <f t="shared" ca="1" si="754"/>
        <v>0</v>
      </c>
      <c r="N950" s="16">
        <f t="shared" si="755"/>
        <v>0</v>
      </c>
      <c r="O950" s="16">
        <f t="shared" si="756"/>
        <v>0</v>
      </c>
      <c r="P950" s="16">
        <f t="shared" si="757"/>
        <v>0</v>
      </c>
      <c r="Q950" s="16">
        <f t="shared" ca="1" si="758"/>
        <v>0</v>
      </c>
      <c r="R950">
        <f t="shared" si="759"/>
        <v>0</v>
      </c>
      <c r="S950" s="16">
        <f t="shared" si="760"/>
        <v>0</v>
      </c>
      <c r="T950" s="21">
        <f t="shared" si="761"/>
        <v>0</v>
      </c>
      <c r="U950" s="16">
        <f t="shared" ca="1" si="762"/>
        <v>0</v>
      </c>
      <c r="V950" s="21">
        <f t="shared" ca="1" si="763"/>
        <v>0</v>
      </c>
      <c r="W950" s="16"/>
      <c r="X950" s="16">
        <f t="shared" si="764"/>
        <v>0</v>
      </c>
      <c r="Y950" s="16">
        <f t="shared" si="765"/>
        <v>0</v>
      </c>
      <c r="Z950" s="19">
        <f t="shared" si="766"/>
        <v>0</v>
      </c>
      <c r="AA950" s="15">
        <f t="shared" si="767"/>
        <v>0</v>
      </c>
      <c r="AB950" s="15">
        <f t="shared" si="768"/>
        <v>0</v>
      </c>
      <c r="AC950" s="15">
        <f t="shared" si="769"/>
        <v>0</v>
      </c>
      <c r="AD950" s="15">
        <f t="shared" si="770"/>
        <v>0</v>
      </c>
      <c r="AE950" s="15">
        <f t="shared" si="771"/>
        <v>0</v>
      </c>
      <c r="AF950" s="19">
        <f t="shared" si="772"/>
        <v>0</v>
      </c>
      <c r="AG950" s="20">
        <f t="shared" si="773"/>
        <v>0</v>
      </c>
      <c r="AH950" s="20"/>
      <c r="AI950" s="16">
        <f t="shared" si="784"/>
        <v>0</v>
      </c>
      <c r="AJ950" s="16">
        <f t="shared" si="799"/>
        <v>0</v>
      </c>
      <c r="AK950" s="16">
        <f t="shared" si="791"/>
        <v>0</v>
      </c>
      <c r="AL950" s="16">
        <f t="shared" ca="1" si="774"/>
        <v>0</v>
      </c>
      <c r="AM950" s="17">
        <f ca="1">IF($F$13,OFFSET(product_specs!$I$5,MIN(10,saving_model!BD950),saving_model!$F$15),0)</f>
        <v>0</v>
      </c>
      <c r="AN950" s="16">
        <f t="shared" si="775"/>
        <v>0</v>
      </c>
      <c r="AO950" s="16">
        <f t="shared" si="798"/>
        <v>0</v>
      </c>
      <c r="AP950" s="16">
        <f t="shared" si="785"/>
        <v>0</v>
      </c>
      <c r="AQ950" s="16">
        <f t="shared" si="792"/>
        <v>0</v>
      </c>
      <c r="AR950" s="16">
        <f t="shared" si="793"/>
        <v>0</v>
      </c>
      <c r="AS950" s="15">
        <f t="shared" si="786"/>
        <v>0</v>
      </c>
      <c r="AT950" s="24">
        <f t="shared" si="787"/>
        <v>0</v>
      </c>
      <c r="AU950" s="15">
        <f t="shared" si="794"/>
        <v>0</v>
      </c>
      <c r="AV950" s="22">
        <f>return!Q934</f>
        <v>-3.215732408254901E-4</v>
      </c>
      <c r="AW950" s="7">
        <f t="shared" si="788"/>
        <v>2.1586699165367063</v>
      </c>
      <c r="AX950" s="7"/>
      <c r="AY950">
        <f t="shared" si="776"/>
        <v>0</v>
      </c>
      <c r="AZ950">
        <f t="shared" si="789"/>
        <v>0</v>
      </c>
      <c r="BA950">
        <f t="shared" si="777"/>
        <v>0</v>
      </c>
      <c r="BB950">
        <f t="shared" si="795"/>
        <v>0</v>
      </c>
      <c r="BD950">
        <f t="shared" si="778"/>
        <v>77</v>
      </c>
      <c r="BE950">
        <f t="shared" si="779"/>
        <v>5</v>
      </c>
      <c r="BF950">
        <f t="shared" si="796"/>
        <v>1.0074275128591492E-2</v>
      </c>
      <c r="BG950">
        <f>VLOOKUP(MIN(120,BH950),mortality!$B$4:$H$106,saving_model!BE950+2,FALSE)</f>
        <v>0.1144128154406663</v>
      </c>
      <c r="BH950">
        <f t="shared" si="790"/>
        <v>97</v>
      </c>
      <c r="BI950" s="8">
        <f t="shared" si="780"/>
        <v>1.6821425527395739E-3</v>
      </c>
      <c r="BJ950" s="6">
        <f>VLOOKUP(saving_model!BD950,lapse!$B$4:$C$134,2,FALSE)</f>
        <v>0.02</v>
      </c>
      <c r="BL950">
        <f>discount_curve!K935</f>
        <v>0.21804302821007304</v>
      </c>
    </row>
    <row r="951" spans="1:64" x14ac:dyDescent="0.55000000000000004">
      <c r="A951">
        <f t="shared" si="797"/>
        <v>929</v>
      </c>
      <c r="B951" s="16">
        <f t="shared" ca="1" si="747"/>
        <v>0</v>
      </c>
      <c r="C951" s="16">
        <f t="shared" si="748"/>
        <v>0</v>
      </c>
      <c r="D951">
        <f t="shared" si="749"/>
        <v>0</v>
      </c>
      <c r="E951">
        <f t="shared" ca="1" si="750"/>
        <v>0</v>
      </c>
      <c r="F951" s="19">
        <f t="shared" si="751"/>
        <v>0</v>
      </c>
      <c r="G951">
        <f t="shared" si="781"/>
        <v>0</v>
      </c>
      <c r="H951">
        <f t="shared" si="782"/>
        <v>0</v>
      </c>
      <c r="I951" s="16">
        <f t="shared" si="752"/>
        <v>0</v>
      </c>
      <c r="J951" s="19">
        <f t="shared" si="753"/>
        <v>0</v>
      </c>
      <c r="K951" s="19"/>
      <c r="L951" s="16">
        <f t="shared" si="783"/>
        <v>0</v>
      </c>
      <c r="M951" s="16">
        <f t="shared" ca="1" si="754"/>
        <v>0</v>
      </c>
      <c r="N951" s="16">
        <f t="shared" si="755"/>
        <v>0</v>
      </c>
      <c r="O951" s="16">
        <f t="shared" si="756"/>
        <v>0</v>
      </c>
      <c r="P951" s="16">
        <f t="shared" si="757"/>
        <v>0</v>
      </c>
      <c r="Q951" s="16">
        <f t="shared" ca="1" si="758"/>
        <v>0</v>
      </c>
      <c r="R951">
        <f t="shared" si="759"/>
        <v>0</v>
      </c>
      <c r="S951" s="16">
        <f t="shared" si="760"/>
        <v>0</v>
      </c>
      <c r="T951" s="21">
        <f t="shared" si="761"/>
        <v>0</v>
      </c>
      <c r="U951" s="16">
        <f t="shared" ca="1" si="762"/>
        <v>0</v>
      </c>
      <c r="V951" s="21">
        <f t="shared" ca="1" si="763"/>
        <v>0</v>
      </c>
      <c r="W951" s="16"/>
      <c r="X951" s="16">
        <f t="shared" si="764"/>
        <v>0</v>
      </c>
      <c r="Y951" s="16">
        <f t="shared" si="765"/>
        <v>0</v>
      </c>
      <c r="Z951" s="19">
        <f t="shared" si="766"/>
        <v>0</v>
      </c>
      <c r="AA951" s="15">
        <f t="shared" si="767"/>
        <v>0</v>
      </c>
      <c r="AB951" s="15">
        <f t="shared" si="768"/>
        <v>0</v>
      </c>
      <c r="AC951" s="15">
        <f t="shared" si="769"/>
        <v>0</v>
      </c>
      <c r="AD951" s="15">
        <f t="shared" si="770"/>
        <v>0</v>
      </c>
      <c r="AE951" s="15">
        <f t="shared" si="771"/>
        <v>0</v>
      </c>
      <c r="AF951" s="19">
        <f t="shared" si="772"/>
        <v>0</v>
      </c>
      <c r="AG951" s="20">
        <f t="shared" si="773"/>
        <v>0</v>
      </c>
      <c r="AH951" s="20"/>
      <c r="AI951" s="16">
        <f t="shared" si="784"/>
        <v>0</v>
      </c>
      <c r="AJ951" s="16">
        <f t="shared" si="799"/>
        <v>0</v>
      </c>
      <c r="AK951" s="16">
        <f t="shared" si="791"/>
        <v>0</v>
      </c>
      <c r="AL951" s="16">
        <f t="shared" ca="1" si="774"/>
        <v>0</v>
      </c>
      <c r="AM951" s="17">
        <f ca="1">IF($F$13,OFFSET(product_specs!$I$5,MIN(10,saving_model!BD951),saving_model!$F$15),0)</f>
        <v>0</v>
      </c>
      <c r="AN951" s="16">
        <f t="shared" si="775"/>
        <v>0</v>
      </c>
      <c r="AO951" s="16">
        <f t="shared" si="798"/>
        <v>0</v>
      </c>
      <c r="AP951" s="16">
        <f t="shared" si="785"/>
        <v>0</v>
      </c>
      <c r="AQ951" s="16">
        <f t="shared" si="792"/>
        <v>0</v>
      </c>
      <c r="AR951" s="16">
        <f t="shared" si="793"/>
        <v>0</v>
      </c>
      <c r="AS951" s="15">
        <f t="shared" si="786"/>
        <v>0</v>
      </c>
      <c r="AT951" s="24">
        <f t="shared" si="787"/>
        <v>0</v>
      </c>
      <c r="AU951" s="15">
        <f t="shared" si="794"/>
        <v>0</v>
      </c>
      <c r="AV951" s="22">
        <f>return!Q935</f>
        <v>7.1211561617989805E-3</v>
      </c>
      <c r="AW951" s="7">
        <f t="shared" si="788"/>
        <v>2.1604606155087658</v>
      </c>
      <c r="AX951" s="7"/>
      <c r="AY951">
        <f t="shared" si="776"/>
        <v>0</v>
      </c>
      <c r="AZ951">
        <f t="shared" si="789"/>
        <v>0</v>
      </c>
      <c r="BA951">
        <f t="shared" si="777"/>
        <v>0</v>
      </c>
      <c r="BB951">
        <f t="shared" si="795"/>
        <v>0</v>
      </c>
      <c r="BD951">
        <f t="shared" si="778"/>
        <v>77</v>
      </c>
      <c r="BE951">
        <f t="shared" si="779"/>
        <v>5</v>
      </c>
      <c r="BF951">
        <f t="shared" si="796"/>
        <v>1.0074275128591492E-2</v>
      </c>
      <c r="BG951">
        <f>VLOOKUP(MIN(120,BH951),mortality!$B$4:$H$106,saving_model!BE951+2,FALSE)</f>
        <v>0.1144128154406663</v>
      </c>
      <c r="BH951">
        <f t="shared" si="790"/>
        <v>97</v>
      </c>
      <c r="BI951" s="8">
        <f t="shared" si="780"/>
        <v>1.6821425527395739E-3</v>
      </c>
      <c r="BJ951" s="6">
        <f>VLOOKUP(saving_model!BD951,lapse!$B$4:$C$134,2,FALSE)</f>
        <v>0.02</v>
      </c>
      <c r="BL951">
        <f>discount_curve!K936</f>
        <v>0.21768546262180022</v>
      </c>
    </row>
    <row r="952" spans="1:64" x14ac:dyDescent="0.55000000000000004">
      <c r="A952">
        <f t="shared" si="797"/>
        <v>930</v>
      </c>
      <c r="B952" s="16">
        <f t="shared" ca="1" si="747"/>
        <v>0</v>
      </c>
      <c r="C952" s="16">
        <f t="shared" si="748"/>
        <v>0</v>
      </c>
      <c r="D952">
        <f t="shared" si="749"/>
        <v>0</v>
      </c>
      <c r="E952">
        <f t="shared" ca="1" si="750"/>
        <v>0</v>
      </c>
      <c r="F952" s="19">
        <f t="shared" si="751"/>
        <v>0</v>
      </c>
      <c r="G952">
        <f t="shared" si="781"/>
        <v>0</v>
      </c>
      <c r="H952">
        <f t="shared" si="782"/>
        <v>0</v>
      </c>
      <c r="I952" s="16">
        <f t="shared" si="752"/>
        <v>0</v>
      </c>
      <c r="J952" s="19">
        <f t="shared" si="753"/>
        <v>0</v>
      </c>
      <c r="K952" s="19"/>
      <c r="L952" s="16">
        <f t="shared" si="783"/>
        <v>0</v>
      </c>
      <c r="M952" s="16">
        <f t="shared" ca="1" si="754"/>
        <v>0</v>
      </c>
      <c r="N952" s="16">
        <f t="shared" si="755"/>
        <v>0</v>
      </c>
      <c r="O952" s="16">
        <f t="shared" si="756"/>
        <v>0</v>
      </c>
      <c r="P952" s="16">
        <f t="shared" si="757"/>
        <v>0</v>
      </c>
      <c r="Q952" s="16">
        <f t="shared" ca="1" si="758"/>
        <v>0</v>
      </c>
      <c r="R952">
        <f t="shared" si="759"/>
        <v>0</v>
      </c>
      <c r="S952" s="16">
        <f t="shared" si="760"/>
        <v>0</v>
      </c>
      <c r="T952" s="21">
        <f t="shared" si="761"/>
        <v>0</v>
      </c>
      <c r="U952" s="16">
        <f t="shared" ca="1" si="762"/>
        <v>0</v>
      </c>
      <c r="V952" s="21">
        <f t="shared" ca="1" si="763"/>
        <v>0</v>
      </c>
      <c r="W952" s="16"/>
      <c r="X952" s="16">
        <f t="shared" si="764"/>
        <v>0</v>
      </c>
      <c r="Y952" s="16">
        <f t="shared" si="765"/>
        <v>0</v>
      </c>
      <c r="Z952" s="19">
        <f t="shared" si="766"/>
        <v>0</v>
      </c>
      <c r="AA952" s="15">
        <f t="shared" si="767"/>
        <v>0</v>
      </c>
      <c r="AB952" s="15">
        <f t="shared" si="768"/>
        <v>0</v>
      </c>
      <c r="AC952" s="15">
        <f t="shared" si="769"/>
        <v>0</v>
      </c>
      <c r="AD952" s="15">
        <f t="shared" si="770"/>
        <v>0</v>
      </c>
      <c r="AE952" s="15">
        <f t="shared" si="771"/>
        <v>0</v>
      </c>
      <c r="AF952" s="19">
        <f t="shared" si="772"/>
        <v>0</v>
      </c>
      <c r="AG952" s="20">
        <f t="shared" si="773"/>
        <v>0</v>
      </c>
      <c r="AH952" s="20"/>
      <c r="AI952" s="16">
        <f t="shared" si="784"/>
        <v>0</v>
      </c>
      <c r="AJ952" s="16">
        <f t="shared" si="799"/>
        <v>0</v>
      </c>
      <c r="AK952" s="16">
        <f t="shared" si="791"/>
        <v>0</v>
      </c>
      <c r="AL952" s="16">
        <f t="shared" ca="1" si="774"/>
        <v>0</v>
      </c>
      <c r="AM952" s="17">
        <f ca="1">IF($F$13,OFFSET(product_specs!$I$5,MIN(10,saving_model!BD952),saving_model!$F$15),0)</f>
        <v>0</v>
      </c>
      <c r="AN952" s="16">
        <f t="shared" si="775"/>
        <v>0</v>
      </c>
      <c r="AO952" s="16">
        <f t="shared" si="798"/>
        <v>0</v>
      </c>
      <c r="AP952" s="16">
        <f t="shared" si="785"/>
        <v>0</v>
      </c>
      <c r="AQ952" s="16">
        <f t="shared" si="792"/>
        <v>0</v>
      </c>
      <c r="AR952" s="16">
        <f t="shared" si="793"/>
        <v>0</v>
      </c>
      <c r="AS952" s="15">
        <f t="shared" si="786"/>
        <v>0</v>
      </c>
      <c r="AT952" s="24">
        <f t="shared" si="787"/>
        <v>0</v>
      </c>
      <c r="AU952" s="15">
        <f t="shared" si="794"/>
        <v>0</v>
      </c>
      <c r="AV952" s="22">
        <f>return!Q936</f>
        <v>-1.0716377522219878E-2</v>
      </c>
      <c r="AW952" s="7">
        <f t="shared" si="788"/>
        <v>2.1622527999338739</v>
      </c>
      <c r="AX952" s="7"/>
      <c r="AY952">
        <f t="shared" si="776"/>
        <v>0</v>
      </c>
      <c r="AZ952">
        <f t="shared" si="789"/>
        <v>0</v>
      </c>
      <c r="BA952">
        <f t="shared" si="777"/>
        <v>0</v>
      </c>
      <c r="BB952">
        <f t="shared" si="795"/>
        <v>0</v>
      </c>
      <c r="BD952">
        <f t="shared" si="778"/>
        <v>77</v>
      </c>
      <c r="BE952">
        <f t="shared" si="779"/>
        <v>5</v>
      </c>
      <c r="BF952">
        <f t="shared" si="796"/>
        <v>1.0074275128591492E-2</v>
      </c>
      <c r="BG952">
        <f>VLOOKUP(MIN(120,BH952),mortality!$B$4:$H$106,saving_model!BE952+2,FALSE)</f>
        <v>0.1144128154406663</v>
      </c>
      <c r="BH952">
        <f t="shared" si="790"/>
        <v>97</v>
      </c>
      <c r="BI952" s="8">
        <f t="shared" si="780"/>
        <v>1.6821425527395739E-3</v>
      </c>
      <c r="BJ952" s="6">
        <f>VLOOKUP(saving_model!BD952,lapse!$B$4:$C$134,2,FALSE)</f>
        <v>0.02</v>
      </c>
      <c r="BL952">
        <f>discount_curve!K937</f>
        <v>0.21732848340013119</v>
      </c>
    </row>
    <row r="953" spans="1:64" x14ac:dyDescent="0.55000000000000004">
      <c r="A953">
        <f t="shared" si="797"/>
        <v>931</v>
      </c>
      <c r="B953" s="16">
        <f t="shared" ca="1" si="747"/>
        <v>0</v>
      </c>
      <c r="C953" s="16">
        <f t="shared" si="748"/>
        <v>0</v>
      </c>
      <c r="D953">
        <f t="shared" si="749"/>
        <v>0</v>
      </c>
      <c r="E953">
        <f t="shared" ca="1" si="750"/>
        <v>0</v>
      </c>
      <c r="F953" s="19">
        <f t="shared" si="751"/>
        <v>0</v>
      </c>
      <c r="G953">
        <f t="shared" si="781"/>
        <v>0</v>
      </c>
      <c r="H953">
        <f t="shared" si="782"/>
        <v>0</v>
      </c>
      <c r="I953" s="16">
        <f t="shared" si="752"/>
        <v>0</v>
      </c>
      <c r="J953" s="19">
        <f t="shared" si="753"/>
        <v>0</v>
      </c>
      <c r="K953" s="19"/>
      <c r="L953" s="16">
        <f t="shared" si="783"/>
        <v>0</v>
      </c>
      <c r="M953" s="16">
        <f t="shared" ca="1" si="754"/>
        <v>0</v>
      </c>
      <c r="N953" s="16">
        <f t="shared" si="755"/>
        <v>0</v>
      </c>
      <c r="O953" s="16">
        <f t="shared" si="756"/>
        <v>0</v>
      </c>
      <c r="P953" s="16">
        <f t="shared" si="757"/>
        <v>0</v>
      </c>
      <c r="Q953" s="16">
        <f t="shared" ca="1" si="758"/>
        <v>0</v>
      </c>
      <c r="R953">
        <f t="shared" si="759"/>
        <v>0</v>
      </c>
      <c r="S953" s="16">
        <f t="shared" si="760"/>
        <v>0</v>
      </c>
      <c r="T953" s="21">
        <f t="shared" si="761"/>
        <v>0</v>
      </c>
      <c r="U953" s="16">
        <f t="shared" ca="1" si="762"/>
        <v>0</v>
      </c>
      <c r="V953" s="21">
        <f t="shared" ca="1" si="763"/>
        <v>0</v>
      </c>
      <c r="W953" s="16"/>
      <c r="X953" s="16">
        <f t="shared" si="764"/>
        <v>0</v>
      </c>
      <c r="Y953" s="16">
        <f t="shared" si="765"/>
        <v>0</v>
      </c>
      <c r="Z953" s="19">
        <f t="shared" si="766"/>
        <v>0</v>
      </c>
      <c r="AA953" s="15">
        <f t="shared" si="767"/>
        <v>0</v>
      </c>
      <c r="AB953" s="15">
        <f t="shared" si="768"/>
        <v>0</v>
      </c>
      <c r="AC953" s="15">
        <f t="shared" si="769"/>
        <v>0</v>
      </c>
      <c r="AD953" s="15">
        <f t="shared" si="770"/>
        <v>0</v>
      </c>
      <c r="AE953" s="15">
        <f t="shared" si="771"/>
        <v>0</v>
      </c>
      <c r="AF953" s="19">
        <f t="shared" si="772"/>
        <v>0</v>
      </c>
      <c r="AG953" s="20">
        <f t="shared" si="773"/>
        <v>0</v>
      </c>
      <c r="AH953" s="20"/>
      <c r="AI953" s="16">
        <f t="shared" si="784"/>
        <v>0</v>
      </c>
      <c r="AJ953" s="16">
        <f t="shared" si="799"/>
        <v>0</v>
      </c>
      <c r="AK953" s="16">
        <f t="shared" si="791"/>
        <v>0</v>
      </c>
      <c r="AL953" s="16">
        <f t="shared" ca="1" si="774"/>
        <v>0</v>
      </c>
      <c r="AM953" s="17">
        <f ca="1">IF($F$13,OFFSET(product_specs!$I$5,MIN(10,saving_model!BD953),saving_model!$F$15),0)</f>
        <v>0</v>
      </c>
      <c r="AN953" s="16">
        <f t="shared" si="775"/>
        <v>0</v>
      </c>
      <c r="AO953" s="16">
        <f t="shared" si="798"/>
        <v>0</v>
      </c>
      <c r="AP953" s="16">
        <f t="shared" si="785"/>
        <v>0</v>
      </c>
      <c r="AQ953" s="16">
        <f t="shared" si="792"/>
        <v>0</v>
      </c>
      <c r="AR953" s="16">
        <f t="shared" si="793"/>
        <v>0</v>
      </c>
      <c r="AS953" s="15">
        <f t="shared" si="786"/>
        <v>0</v>
      </c>
      <c r="AT953" s="24">
        <f t="shared" si="787"/>
        <v>0</v>
      </c>
      <c r="AU953" s="15">
        <f t="shared" si="794"/>
        <v>0</v>
      </c>
      <c r="AV953" s="22">
        <f>return!Q937</f>
        <v>-9.1103268938796944E-4</v>
      </c>
      <c r="AW953" s="7">
        <f t="shared" si="788"/>
        <v>2.1640464710442706</v>
      </c>
      <c r="AX953" s="7"/>
      <c r="AY953">
        <f t="shared" si="776"/>
        <v>0</v>
      </c>
      <c r="AZ953">
        <f t="shared" si="789"/>
        <v>0</v>
      </c>
      <c r="BA953">
        <f t="shared" si="777"/>
        <v>0</v>
      </c>
      <c r="BB953">
        <f t="shared" si="795"/>
        <v>0</v>
      </c>
      <c r="BD953">
        <f t="shared" si="778"/>
        <v>77</v>
      </c>
      <c r="BE953">
        <f t="shared" si="779"/>
        <v>5</v>
      </c>
      <c r="BF953">
        <f t="shared" si="796"/>
        <v>1.0074275128591492E-2</v>
      </c>
      <c r="BG953">
        <f>VLOOKUP(MIN(120,BH953),mortality!$B$4:$H$106,saving_model!BE953+2,FALSE)</f>
        <v>0.1144128154406663</v>
      </c>
      <c r="BH953">
        <f t="shared" si="790"/>
        <v>97</v>
      </c>
      <c r="BI953" s="8">
        <f t="shared" si="780"/>
        <v>1.6821425527395739E-3</v>
      </c>
      <c r="BJ953" s="6">
        <f>VLOOKUP(saving_model!BD953,lapse!$B$4:$C$134,2,FALSE)</f>
        <v>0.02</v>
      </c>
      <c r="BL953">
        <f>discount_curve!K938</f>
        <v>0.21697208958349185</v>
      </c>
    </row>
    <row r="954" spans="1:64" x14ac:dyDescent="0.55000000000000004">
      <c r="A954">
        <f t="shared" si="797"/>
        <v>932</v>
      </c>
      <c r="B954" s="16">
        <f t="shared" ca="1" si="747"/>
        <v>0</v>
      </c>
      <c r="C954" s="16">
        <f t="shared" si="748"/>
        <v>0</v>
      </c>
      <c r="D954">
        <f t="shared" si="749"/>
        <v>0</v>
      </c>
      <c r="E954">
        <f t="shared" ca="1" si="750"/>
        <v>0</v>
      </c>
      <c r="F954" s="19">
        <f t="shared" si="751"/>
        <v>0</v>
      </c>
      <c r="G954">
        <f t="shared" si="781"/>
        <v>0</v>
      </c>
      <c r="H954">
        <f t="shared" si="782"/>
        <v>0</v>
      </c>
      <c r="I954" s="16">
        <f t="shared" si="752"/>
        <v>0</v>
      </c>
      <c r="J954" s="19">
        <f t="shared" si="753"/>
        <v>0</v>
      </c>
      <c r="K954" s="19"/>
      <c r="L954" s="16">
        <f t="shared" si="783"/>
        <v>0</v>
      </c>
      <c r="M954" s="16">
        <f t="shared" ca="1" si="754"/>
        <v>0</v>
      </c>
      <c r="N954" s="16">
        <f t="shared" si="755"/>
        <v>0</v>
      </c>
      <c r="O954" s="16">
        <f t="shared" si="756"/>
        <v>0</v>
      </c>
      <c r="P954" s="16">
        <f t="shared" si="757"/>
        <v>0</v>
      </c>
      <c r="Q954" s="16">
        <f t="shared" ca="1" si="758"/>
        <v>0</v>
      </c>
      <c r="R954">
        <f t="shared" si="759"/>
        <v>0</v>
      </c>
      <c r="S954" s="16">
        <f t="shared" si="760"/>
        <v>0</v>
      </c>
      <c r="T954" s="21">
        <f t="shared" si="761"/>
        <v>0</v>
      </c>
      <c r="U954" s="16">
        <f t="shared" ca="1" si="762"/>
        <v>0</v>
      </c>
      <c r="V954" s="21">
        <f t="shared" ca="1" si="763"/>
        <v>0</v>
      </c>
      <c r="W954" s="16"/>
      <c r="X954" s="16">
        <f t="shared" si="764"/>
        <v>0</v>
      </c>
      <c r="Y954" s="16">
        <f t="shared" si="765"/>
        <v>0</v>
      </c>
      <c r="Z954" s="19">
        <f t="shared" si="766"/>
        <v>0</v>
      </c>
      <c r="AA954" s="15">
        <f t="shared" si="767"/>
        <v>0</v>
      </c>
      <c r="AB954" s="15">
        <f t="shared" si="768"/>
        <v>0</v>
      </c>
      <c r="AC954" s="15">
        <f t="shared" si="769"/>
        <v>0</v>
      </c>
      <c r="AD954" s="15">
        <f t="shared" si="770"/>
        <v>0</v>
      </c>
      <c r="AE954" s="15">
        <f t="shared" si="771"/>
        <v>0</v>
      </c>
      <c r="AF954" s="19">
        <f t="shared" si="772"/>
        <v>0</v>
      </c>
      <c r="AG954" s="20">
        <f t="shared" si="773"/>
        <v>0</v>
      </c>
      <c r="AH954" s="20"/>
      <c r="AI954" s="16">
        <f t="shared" si="784"/>
        <v>0</v>
      </c>
      <c r="AJ954" s="16">
        <f t="shared" si="799"/>
        <v>0</v>
      </c>
      <c r="AK954" s="16">
        <f t="shared" si="791"/>
        <v>0</v>
      </c>
      <c r="AL954" s="16">
        <f t="shared" ca="1" si="774"/>
        <v>0</v>
      </c>
      <c r="AM954" s="17">
        <f ca="1">IF($F$13,OFFSET(product_specs!$I$5,MIN(10,saving_model!BD954),saving_model!$F$15),0)</f>
        <v>0</v>
      </c>
      <c r="AN954" s="16">
        <f t="shared" si="775"/>
        <v>0</v>
      </c>
      <c r="AO954" s="16">
        <f t="shared" si="798"/>
        <v>0</v>
      </c>
      <c r="AP954" s="16">
        <f t="shared" si="785"/>
        <v>0</v>
      </c>
      <c r="AQ954" s="16">
        <f t="shared" si="792"/>
        <v>0</v>
      </c>
      <c r="AR954" s="16">
        <f t="shared" si="793"/>
        <v>0</v>
      </c>
      <c r="AS954" s="15">
        <f t="shared" si="786"/>
        <v>0</v>
      </c>
      <c r="AT954" s="24">
        <f t="shared" si="787"/>
        <v>0</v>
      </c>
      <c r="AU954" s="15">
        <f t="shared" si="794"/>
        <v>0</v>
      </c>
      <c r="AV954" s="22">
        <f>return!Q938</f>
        <v>1.982398431553456E-3</v>
      </c>
      <c r="AW954" s="7">
        <f t="shared" si="788"/>
        <v>2.1658416300732179</v>
      </c>
      <c r="AX954" s="7"/>
      <c r="AY954">
        <f t="shared" si="776"/>
        <v>0</v>
      </c>
      <c r="AZ954">
        <f t="shared" si="789"/>
        <v>0</v>
      </c>
      <c r="BA954">
        <f t="shared" si="777"/>
        <v>0</v>
      </c>
      <c r="BB954">
        <f t="shared" si="795"/>
        <v>0</v>
      </c>
      <c r="BD954">
        <f t="shared" si="778"/>
        <v>77</v>
      </c>
      <c r="BE954">
        <f t="shared" si="779"/>
        <v>5</v>
      </c>
      <c r="BF954">
        <f t="shared" si="796"/>
        <v>1.0074275128591492E-2</v>
      </c>
      <c r="BG954">
        <f>VLOOKUP(MIN(120,BH954),mortality!$B$4:$H$106,saving_model!BE954+2,FALSE)</f>
        <v>0.1144128154406663</v>
      </c>
      <c r="BH954">
        <f t="shared" si="790"/>
        <v>97</v>
      </c>
      <c r="BI954" s="8">
        <f t="shared" si="780"/>
        <v>1.6821425527395739E-3</v>
      </c>
      <c r="BJ954" s="6">
        <f>VLOOKUP(saving_model!BD954,lapse!$B$4:$C$134,2,FALSE)</f>
        <v>0.02</v>
      </c>
      <c r="BL954">
        <f>discount_curve!K939</f>
        <v>0.21661628021188495</v>
      </c>
    </row>
    <row r="955" spans="1:64" x14ac:dyDescent="0.55000000000000004">
      <c r="A955">
        <f t="shared" si="797"/>
        <v>933</v>
      </c>
      <c r="B955" s="16">
        <f t="shared" ca="1" si="747"/>
        <v>0</v>
      </c>
      <c r="C955" s="16">
        <f t="shared" si="748"/>
        <v>0</v>
      </c>
      <c r="D955">
        <f t="shared" si="749"/>
        <v>0</v>
      </c>
      <c r="E955">
        <f t="shared" ca="1" si="750"/>
        <v>0</v>
      </c>
      <c r="F955" s="19">
        <f t="shared" si="751"/>
        <v>0</v>
      </c>
      <c r="G955">
        <f t="shared" si="781"/>
        <v>0</v>
      </c>
      <c r="H955">
        <f t="shared" si="782"/>
        <v>0</v>
      </c>
      <c r="I955" s="16">
        <f t="shared" si="752"/>
        <v>0</v>
      </c>
      <c r="J955" s="19">
        <f t="shared" si="753"/>
        <v>0</v>
      </c>
      <c r="K955" s="19"/>
      <c r="L955" s="16">
        <f t="shared" si="783"/>
        <v>0</v>
      </c>
      <c r="M955" s="16">
        <f t="shared" ca="1" si="754"/>
        <v>0</v>
      </c>
      <c r="N955" s="16">
        <f t="shared" si="755"/>
        <v>0</v>
      </c>
      <c r="O955" s="16">
        <f t="shared" si="756"/>
        <v>0</v>
      </c>
      <c r="P955" s="16">
        <f t="shared" si="757"/>
        <v>0</v>
      </c>
      <c r="Q955" s="16">
        <f t="shared" ca="1" si="758"/>
        <v>0</v>
      </c>
      <c r="R955">
        <f t="shared" si="759"/>
        <v>0</v>
      </c>
      <c r="S955" s="16">
        <f t="shared" si="760"/>
        <v>0</v>
      </c>
      <c r="T955" s="21">
        <f t="shared" si="761"/>
        <v>0</v>
      </c>
      <c r="U955" s="16">
        <f t="shared" ca="1" si="762"/>
        <v>0</v>
      </c>
      <c r="V955" s="21">
        <f t="shared" ca="1" si="763"/>
        <v>0</v>
      </c>
      <c r="W955" s="16"/>
      <c r="X955" s="16">
        <f t="shared" si="764"/>
        <v>0</v>
      </c>
      <c r="Y955" s="16">
        <f t="shared" si="765"/>
        <v>0</v>
      </c>
      <c r="Z955" s="19">
        <f t="shared" si="766"/>
        <v>0</v>
      </c>
      <c r="AA955" s="15">
        <f t="shared" si="767"/>
        <v>0</v>
      </c>
      <c r="AB955" s="15">
        <f t="shared" si="768"/>
        <v>0</v>
      </c>
      <c r="AC955" s="15">
        <f t="shared" si="769"/>
        <v>0</v>
      </c>
      <c r="AD955" s="15">
        <f t="shared" si="770"/>
        <v>0</v>
      </c>
      <c r="AE955" s="15">
        <f t="shared" si="771"/>
        <v>0</v>
      </c>
      <c r="AF955" s="19">
        <f t="shared" si="772"/>
        <v>0</v>
      </c>
      <c r="AG955" s="20">
        <f t="shared" si="773"/>
        <v>0</v>
      </c>
      <c r="AH955" s="20"/>
      <c r="AI955" s="16">
        <f t="shared" si="784"/>
        <v>0</v>
      </c>
      <c r="AJ955" s="16">
        <f t="shared" si="799"/>
        <v>0</v>
      </c>
      <c r="AK955" s="16">
        <f t="shared" si="791"/>
        <v>0</v>
      </c>
      <c r="AL955" s="16">
        <f t="shared" ca="1" si="774"/>
        <v>0</v>
      </c>
      <c r="AM955" s="17">
        <f ca="1">IF($F$13,OFFSET(product_specs!$I$5,MIN(10,saving_model!BD955),saving_model!$F$15),0)</f>
        <v>0</v>
      </c>
      <c r="AN955" s="16">
        <f t="shared" si="775"/>
        <v>0</v>
      </c>
      <c r="AO955" s="16">
        <f t="shared" si="798"/>
        <v>0</v>
      </c>
      <c r="AP955" s="16">
        <f t="shared" si="785"/>
        <v>0</v>
      </c>
      <c r="AQ955" s="16">
        <f t="shared" si="792"/>
        <v>0</v>
      </c>
      <c r="AR955" s="16">
        <f t="shared" si="793"/>
        <v>0</v>
      </c>
      <c r="AS955" s="15">
        <f t="shared" si="786"/>
        <v>0</v>
      </c>
      <c r="AT955" s="24">
        <f t="shared" si="787"/>
        <v>0</v>
      </c>
      <c r="AU955" s="15">
        <f t="shared" si="794"/>
        <v>0</v>
      </c>
      <c r="AV955" s="22">
        <f>return!Q939</f>
        <v>-4.6615472575085581E-3</v>
      </c>
      <c r="AW955" s="7">
        <f t="shared" si="788"/>
        <v>2.1676382782550014</v>
      </c>
      <c r="AX955" s="7"/>
      <c r="AY955">
        <f t="shared" si="776"/>
        <v>0</v>
      </c>
      <c r="AZ955">
        <f t="shared" si="789"/>
        <v>0</v>
      </c>
      <c r="BA955">
        <f t="shared" si="777"/>
        <v>0</v>
      </c>
      <c r="BB955">
        <f t="shared" si="795"/>
        <v>0</v>
      </c>
      <c r="BD955">
        <f t="shared" si="778"/>
        <v>77</v>
      </c>
      <c r="BE955">
        <f t="shared" si="779"/>
        <v>5</v>
      </c>
      <c r="BF955">
        <f t="shared" si="796"/>
        <v>1.0074275128591492E-2</v>
      </c>
      <c r="BG955">
        <f>VLOOKUP(MIN(120,BH955),mortality!$B$4:$H$106,saving_model!BE955+2,FALSE)</f>
        <v>0.1144128154406663</v>
      </c>
      <c r="BH955">
        <f t="shared" si="790"/>
        <v>97</v>
      </c>
      <c r="BI955" s="8">
        <f t="shared" si="780"/>
        <v>1.6821425527395739E-3</v>
      </c>
      <c r="BJ955" s="6">
        <f>VLOOKUP(saving_model!BD955,lapse!$B$4:$C$134,2,FALSE)</f>
        <v>0.02</v>
      </c>
      <c r="BL955">
        <f>discount_curve!K940</f>
        <v>0.21626105432688761</v>
      </c>
    </row>
    <row r="956" spans="1:64" x14ac:dyDescent="0.55000000000000004">
      <c r="A956">
        <f t="shared" si="797"/>
        <v>934</v>
      </c>
      <c r="B956" s="16">
        <f t="shared" ca="1" si="747"/>
        <v>0</v>
      </c>
      <c r="C956" s="16">
        <f t="shared" si="748"/>
        <v>0</v>
      </c>
      <c r="D956">
        <f t="shared" si="749"/>
        <v>0</v>
      </c>
      <c r="E956">
        <f t="shared" ca="1" si="750"/>
        <v>0</v>
      </c>
      <c r="F956" s="19">
        <f t="shared" si="751"/>
        <v>0</v>
      </c>
      <c r="G956">
        <f t="shared" si="781"/>
        <v>0</v>
      </c>
      <c r="H956">
        <f t="shared" si="782"/>
        <v>0</v>
      </c>
      <c r="I956" s="16">
        <f t="shared" si="752"/>
        <v>0</v>
      </c>
      <c r="J956" s="19">
        <f t="shared" si="753"/>
        <v>0</v>
      </c>
      <c r="K956" s="19"/>
      <c r="L956" s="16">
        <f t="shared" si="783"/>
        <v>0</v>
      </c>
      <c r="M956" s="16">
        <f t="shared" ca="1" si="754"/>
        <v>0</v>
      </c>
      <c r="N956" s="16">
        <f t="shared" si="755"/>
        <v>0</v>
      </c>
      <c r="O956" s="16">
        <f t="shared" si="756"/>
        <v>0</v>
      </c>
      <c r="P956" s="16">
        <f t="shared" si="757"/>
        <v>0</v>
      </c>
      <c r="Q956" s="16">
        <f t="shared" ca="1" si="758"/>
        <v>0</v>
      </c>
      <c r="R956">
        <f t="shared" si="759"/>
        <v>0</v>
      </c>
      <c r="S956" s="16">
        <f t="shared" si="760"/>
        <v>0</v>
      </c>
      <c r="T956" s="21">
        <f t="shared" si="761"/>
        <v>0</v>
      </c>
      <c r="U956" s="16">
        <f t="shared" ca="1" si="762"/>
        <v>0</v>
      </c>
      <c r="V956" s="21">
        <f t="shared" ca="1" si="763"/>
        <v>0</v>
      </c>
      <c r="W956" s="16"/>
      <c r="X956" s="16">
        <f t="shared" si="764"/>
        <v>0</v>
      </c>
      <c r="Y956" s="16">
        <f t="shared" si="765"/>
        <v>0</v>
      </c>
      <c r="Z956" s="19">
        <f t="shared" si="766"/>
        <v>0</v>
      </c>
      <c r="AA956" s="15">
        <f t="shared" si="767"/>
        <v>0</v>
      </c>
      <c r="AB956" s="15">
        <f t="shared" si="768"/>
        <v>0</v>
      </c>
      <c r="AC956" s="15">
        <f t="shared" si="769"/>
        <v>0</v>
      </c>
      <c r="AD956" s="15">
        <f t="shared" si="770"/>
        <v>0</v>
      </c>
      <c r="AE956" s="15">
        <f t="shared" si="771"/>
        <v>0</v>
      </c>
      <c r="AF956" s="19">
        <f t="shared" si="772"/>
        <v>0</v>
      </c>
      <c r="AG956" s="20">
        <f t="shared" si="773"/>
        <v>0</v>
      </c>
      <c r="AH956" s="20"/>
      <c r="AI956" s="16">
        <f t="shared" si="784"/>
        <v>0</v>
      </c>
      <c r="AJ956" s="16">
        <f t="shared" si="799"/>
        <v>0</v>
      </c>
      <c r="AK956" s="16">
        <f t="shared" si="791"/>
        <v>0</v>
      </c>
      <c r="AL956" s="16">
        <f t="shared" ca="1" si="774"/>
        <v>0</v>
      </c>
      <c r="AM956" s="17">
        <f ca="1">IF($F$13,OFFSET(product_specs!$I$5,MIN(10,saving_model!BD956),saving_model!$F$15),0)</f>
        <v>0</v>
      </c>
      <c r="AN956" s="16">
        <f t="shared" si="775"/>
        <v>0</v>
      </c>
      <c r="AO956" s="16">
        <f t="shared" si="798"/>
        <v>0</v>
      </c>
      <c r="AP956" s="16">
        <f t="shared" si="785"/>
        <v>0</v>
      </c>
      <c r="AQ956" s="16">
        <f t="shared" si="792"/>
        <v>0</v>
      </c>
      <c r="AR956" s="16">
        <f t="shared" si="793"/>
        <v>0</v>
      </c>
      <c r="AS956" s="15">
        <f t="shared" si="786"/>
        <v>0</v>
      </c>
      <c r="AT956" s="24">
        <f t="shared" si="787"/>
        <v>0</v>
      </c>
      <c r="AU956" s="15">
        <f t="shared" si="794"/>
        <v>0</v>
      </c>
      <c r="AV956" s="22">
        <f>return!Q940</f>
        <v>-1.7477087480880504E-3</v>
      </c>
      <c r="AW956" s="7">
        <f t="shared" si="788"/>
        <v>2.1694364168249298</v>
      </c>
      <c r="AX956" s="7"/>
      <c r="AY956">
        <f t="shared" si="776"/>
        <v>0</v>
      </c>
      <c r="AZ956">
        <f t="shared" si="789"/>
        <v>0</v>
      </c>
      <c r="BA956">
        <f t="shared" si="777"/>
        <v>0</v>
      </c>
      <c r="BB956">
        <f t="shared" si="795"/>
        <v>0</v>
      </c>
      <c r="BD956">
        <f t="shared" si="778"/>
        <v>77</v>
      </c>
      <c r="BE956">
        <f t="shared" si="779"/>
        <v>5</v>
      </c>
      <c r="BF956">
        <f t="shared" si="796"/>
        <v>1.0074275128591492E-2</v>
      </c>
      <c r="BG956">
        <f>VLOOKUP(MIN(120,BH956),mortality!$B$4:$H$106,saving_model!BE956+2,FALSE)</f>
        <v>0.1144128154406663</v>
      </c>
      <c r="BH956">
        <f t="shared" si="790"/>
        <v>97</v>
      </c>
      <c r="BI956" s="8">
        <f t="shared" si="780"/>
        <v>1.6821425527395739E-3</v>
      </c>
      <c r="BJ956" s="6">
        <f>VLOOKUP(saving_model!BD956,lapse!$B$4:$C$134,2,FALSE)</f>
        <v>0.02</v>
      </c>
      <c r="BL956">
        <f>discount_curve!K941</f>
        <v>0.21590641097164862</v>
      </c>
    </row>
    <row r="957" spans="1:64" x14ac:dyDescent="0.55000000000000004">
      <c r="A957">
        <f t="shared" si="797"/>
        <v>935</v>
      </c>
      <c r="B957" s="16">
        <f t="shared" ca="1" si="747"/>
        <v>0</v>
      </c>
      <c r="C957" s="16">
        <f t="shared" si="748"/>
        <v>0</v>
      </c>
      <c r="D957">
        <f t="shared" si="749"/>
        <v>0</v>
      </c>
      <c r="E957">
        <f t="shared" ca="1" si="750"/>
        <v>0</v>
      </c>
      <c r="F957" s="19">
        <f t="shared" si="751"/>
        <v>0</v>
      </c>
      <c r="G957">
        <f t="shared" si="781"/>
        <v>0</v>
      </c>
      <c r="H957">
        <f t="shared" si="782"/>
        <v>0</v>
      </c>
      <c r="I957" s="16">
        <f t="shared" si="752"/>
        <v>0</v>
      </c>
      <c r="J957" s="19">
        <f t="shared" si="753"/>
        <v>0</v>
      </c>
      <c r="K957" s="19"/>
      <c r="L957" s="16">
        <f t="shared" si="783"/>
        <v>0</v>
      </c>
      <c r="M957" s="16">
        <f t="shared" ca="1" si="754"/>
        <v>0</v>
      </c>
      <c r="N957" s="16">
        <f t="shared" si="755"/>
        <v>0</v>
      </c>
      <c r="O957" s="16">
        <f t="shared" si="756"/>
        <v>0</v>
      </c>
      <c r="P957" s="16">
        <f t="shared" si="757"/>
        <v>0</v>
      </c>
      <c r="Q957" s="16">
        <f t="shared" ca="1" si="758"/>
        <v>0</v>
      </c>
      <c r="R957">
        <f t="shared" si="759"/>
        <v>0</v>
      </c>
      <c r="S957" s="16">
        <f t="shared" si="760"/>
        <v>0</v>
      </c>
      <c r="T957" s="21">
        <f t="shared" si="761"/>
        <v>0</v>
      </c>
      <c r="U957" s="16">
        <f t="shared" ca="1" si="762"/>
        <v>0</v>
      </c>
      <c r="V957" s="21">
        <f t="shared" ca="1" si="763"/>
        <v>0</v>
      </c>
      <c r="W957" s="16"/>
      <c r="X957" s="16">
        <f t="shared" si="764"/>
        <v>0</v>
      </c>
      <c r="Y957" s="16">
        <f t="shared" si="765"/>
        <v>0</v>
      </c>
      <c r="Z957" s="19">
        <f t="shared" si="766"/>
        <v>0</v>
      </c>
      <c r="AA957" s="15">
        <f t="shared" si="767"/>
        <v>0</v>
      </c>
      <c r="AB957" s="15">
        <f t="shared" si="768"/>
        <v>0</v>
      </c>
      <c r="AC957" s="15">
        <f t="shared" si="769"/>
        <v>0</v>
      </c>
      <c r="AD957" s="15">
        <f t="shared" si="770"/>
        <v>0</v>
      </c>
      <c r="AE957" s="15">
        <f t="shared" si="771"/>
        <v>0</v>
      </c>
      <c r="AF957" s="19">
        <f t="shared" si="772"/>
        <v>0</v>
      </c>
      <c r="AG957" s="20">
        <f t="shared" si="773"/>
        <v>0</v>
      </c>
      <c r="AH957" s="20"/>
      <c r="AI957" s="16">
        <f t="shared" si="784"/>
        <v>0</v>
      </c>
      <c r="AJ957" s="16">
        <f t="shared" si="799"/>
        <v>0</v>
      </c>
      <c r="AK957" s="16">
        <f t="shared" si="791"/>
        <v>0</v>
      </c>
      <c r="AL957" s="16">
        <f t="shared" ca="1" si="774"/>
        <v>0</v>
      </c>
      <c r="AM957" s="17">
        <f ca="1">IF($F$13,OFFSET(product_specs!$I$5,MIN(10,saving_model!BD957),saving_model!$F$15),0)</f>
        <v>0</v>
      </c>
      <c r="AN957" s="16">
        <f t="shared" si="775"/>
        <v>0</v>
      </c>
      <c r="AO957" s="16">
        <f t="shared" si="798"/>
        <v>0</v>
      </c>
      <c r="AP957" s="16">
        <f t="shared" si="785"/>
        <v>0</v>
      </c>
      <c r="AQ957" s="16">
        <f t="shared" si="792"/>
        <v>0</v>
      </c>
      <c r="AR957" s="16">
        <f t="shared" si="793"/>
        <v>0</v>
      </c>
      <c r="AS957" s="15">
        <f t="shared" si="786"/>
        <v>0</v>
      </c>
      <c r="AT957" s="24">
        <f t="shared" si="787"/>
        <v>0</v>
      </c>
      <c r="AU957" s="15">
        <f t="shared" si="794"/>
        <v>0</v>
      </c>
      <c r="AV957" s="22">
        <f>return!Q941</f>
        <v>-4.5472142876950006E-3</v>
      </c>
      <c r="AW957" s="7">
        <f t="shared" si="788"/>
        <v>2.1712360470193368</v>
      </c>
      <c r="AX957" s="7"/>
      <c r="AY957">
        <f t="shared" si="776"/>
        <v>0</v>
      </c>
      <c r="AZ957">
        <f t="shared" si="789"/>
        <v>0</v>
      </c>
      <c r="BA957">
        <f t="shared" si="777"/>
        <v>0</v>
      </c>
      <c r="BB957">
        <f t="shared" si="795"/>
        <v>0</v>
      </c>
      <c r="BD957">
        <f t="shared" si="778"/>
        <v>77</v>
      </c>
      <c r="BE957">
        <f t="shared" si="779"/>
        <v>5</v>
      </c>
      <c r="BF957">
        <f t="shared" si="796"/>
        <v>1.0074275128591492E-2</v>
      </c>
      <c r="BG957">
        <f>VLOOKUP(MIN(120,BH957),mortality!$B$4:$H$106,saving_model!BE957+2,FALSE)</f>
        <v>0.1144128154406663</v>
      </c>
      <c r="BH957">
        <f t="shared" si="790"/>
        <v>97</v>
      </c>
      <c r="BI957" s="8">
        <f t="shared" si="780"/>
        <v>1.6821425527395739E-3</v>
      </c>
      <c r="BJ957" s="6">
        <f>VLOOKUP(saving_model!BD957,lapse!$B$4:$C$134,2,FALSE)</f>
        <v>0.02</v>
      </c>
      <c r="BL957">
        <f>discount_curve!K942</f>
        <v>0.21555234919088601</v>
      </c>
    </row>
    <row r="958" spans="1:64" x14ac:dyDescent="0.55000000000000004">
      <c r="A958">
        <f t="shared" si="797"/>
        <v>936</v>
      </c>
      <c r="B958" s="16">
        <f t="shared" ca="1" si="747"/>
        <v>0</v>
      </c>
      <c r="C958" s="16">
        <f t="shared" si="748"/>
        <v>0</v>
      </c>
      <c r="D958">
        <f t="shared" si="749"/>
        <v>0</v>
      </c>
      <c r="E958">
        <f t="shared" ca="1" si="750"/>
        <v>0</v>
      </c>
      <c r="F958" s="19">
        <f t="shared" si="751"/>
        <v>0</v>
      </c>
      <c r="G958">
        <f t="shared" si="781"/>
        <v>0</v>
      </c>
      <c r="H958">
        <f t="shared" si="782"/>
        <v>0</v>
      </c>
      <c r="I958" s="16">
        <f t="shared" si="752"/>
        <v>0</v>
      </c>
      <c r="J958" s="19">
        <f t="shared" si="753"/>
        <v>0</v>
      </c>
      <c r="K958" s="19"/>
      <c r="L958" s="16">
        <f t="shared" si="783"/>
        <v>0</v>
      </c>
      <c r="M958" s="16">
        <f t="shared" ca="1" si="754"/>
        <v>0</v>
      </c>
      <c r="N958" s="16">
        <f t="shared" si="755"/>
        <v>0</v>
      </c>
      <c r="O958" s="16">
        <f t="shared" si="756"/>
        <v>0</v>
      </c>
      <c r="P958" s="16">
        <f t="shared" si="757"/>
        <v>0</v>
      </c>
      <c r="Q958" s="16">
        <f t="shared" ca="1" si="758"/>
        <v>0</v>
      </c>
      <c r="R958">
        <f t="shared" si="759"/>
        <v>0</v>
      </c>
      <c r="S958" s="16">
        <f t="shared" si="760"/>
        <v>0</v>
      </c>
      <c r="T958" s="21">
        <f t="shared" si="761"/>
        <v>0</v>
      </c>
      <c r="U958" s="16">
        <f t="shared" ca="1" si="762"/>
        <v>0</v>
      </c>
      <c r="V958" s="21">
        <f t="shared" ca="1" si="763"/>
        <v>0</v>
      </c>
      <c r="W958" s="16"/>
      <c r="X958" s="16">
        <f t="shared" si="764"/>
        <v>0</v>
      </c>
      <c r="Y958" s="16">
        <f t="shared" si="765"/>
        <v>0</v>
      </c>
      <c r="Z958" s="19">
        <f t="shared" si="766"/>
        <v>0</v>
      </c>
      <c r="AA958" s="15">
        <f t="shared" si="767"/>
        <v>0</v>
      </c>
      <c r="AB958" s="15">
        <f t="shared" si="768"/>
        <v>0</v>
      </c>
      <c r="AC958" s="15">
        <f t="shared" si="769"/>
        <v>0</v>
      </c>
      <c r="AD958" s="15">
        <f t="shared" si="770"/>
        <v>0</v>
      </c>
      <c r="AE958" s="15">
        <f t="shared" si="771"/>
        <v>0</v>
      </c>
      <c r="AF958" s="19">
        <f t="shared" si="772"/>
        <v>0</v>
      </c>
      <c r="AG958" s="20">
        <f t="shared" si="773"/>
        <v>0</v>
      </c>
      <c r="AH958" s="20"/>
      <c r="AI958" s="16">
        <f t="shared" si="784"/>
        <v>0</v>
      </c>
      <c r="AJ958" s="16">
        <f t="shared" si="799"/>
        <v>0</v>
      </c>
      <c r="AK958" s="16">
        <f t="shared" si="791"/>
        <v>0</v>
      </c>
      <c r="AL958" s="16">
        <f t="shared" ca="1" si="774"/>
        <v>0</v>
      </c>
      <c r="AM958" s="17">
        <f ca="1">IF($F$13,OFFSET(product_specs!$I$5,MIN(10,saving_model!BD958),saving_model!$F$15),0)</f>
        <v>0</v>
      </c>
      <c r="AN958" s="16">
        <f t="shared" si="775"/>
        <v>0</v>
      </c>
      <c r="AO958" s="16">
        <f t="shared" si="798"/>
        <v>0</v>
      </c>
      <c r="AP958" s="16">
        <f t="shared" si="785"/>
        <v>0</v>
      </c>
      <c r="AQ958" s="16">
        <f t="shared" si="792"/>
        <v>0</v>
      </c>
      <c r="AR958" s="16">
        <f t="shared" si="793"/>
        <v>0</v>
      </c>
      <c r="AS958" s="15">
        <f t="shared" si="786"/>
        <v>0</v>
      </c>
      <c r="AT958" s="24">
        <f t="shared" si="787"/>
        <v>0</v>
      </c>
      <c r="AU958" s="15">
        <f t="shared" si="794"/>
        <v>0</v>
      </c>
      <c r="AV958" s="22">
        <f>return!Q942</f>
        <v>-2.6225485950661653E-3</v>
      </c>
      <c r="AW958" s="7">
        <f t="shared" si="788"/>
        <v>2.1730371700755815</v>
      </c>
      <c r="AX958" s="7"/>
      <c r="AY958">
        <f t="shared" si="776"/>
        <v>0</v>
      </c>
      <c r="AZ958">
        <f t="shared" si="789"/>
        <v>0</v>
      </c>
      <c r="BA958">
        <f t="shared" si="777"/>
        <v>0</v>
      </c>
      <c r="BB958">
        <f t="shared" si="795"/>
        <v>0</v>
      </c>
      <c r="BD958">
        <f t="shared" si="778"/>
        <v>78</v>
      </c>
      <c r="BE958">
        <f t="shared" si="779"/>
        <v>5</v>
      </c>
      <c r="BF958">
        <f t="shared" si="796"/>
        <v>1.1615893259680821E-2</v>
      </c>
      <c r="BG958">
        <f>VLOOKUP(MIN(120,BH958),mortality!$B$4:$H$106,saving_model!BE958+2,FALSE)</f>
        <v>0.13082137057164159</v>
      </c>
      <c r="BH958">
        <f t="shared" si="790"/>
        <v>98</v>
      </c>
      <c r="BI958" s="8">
        <f t="shared" si="780"/>
        <v>1.6821425527395739E-3</v>
      </c>
      <c r="BJ958" s="6">
        <f>VLOOKUP(saving_model!BD958,lapse!$B$4:$C$134,2,FALSE)</f>
        <v>0.02</v>
      </c>
      <c r="BL958">
        <f>discount_curve!K943</f>
        <v>0.21080130667437769</v>
      </c>
    </row>
    <row r="959" spans="1:64" x14ac:dyDescent="0.55000000000000004">
      <c r="A959">
        <f t="shared" si="797"/>
        <v>937</v>
      </c>
      <c r="B959" s="16">
        <f t="shared" ca="1" si="747"/>
        <v>0</v>
      </c>
      <c r="C959" s="16">
        <f t="shared" si="748"/>
        <v>0</v>
      </c>
      <c r="D959">
        <f t="shared" si="749"/>
        <v>0</v>
      </c>
      <c r="E959">
        <f t="shared" ca="1" si="750"/>
        <v>0</v>
      </c>
      <c r="F959" s="19">
        <f t="shared" si="751"/>
        <v>0</v>
      </c>
      <c r="G959">
        <f t="shared" si="781"/>
        <v>0</v>
      </c>
      <c r="H959">
        <f t="shared" si="782"/>
        <v>0</v>
      </c>
      <c r="I959" s="16">
        <f t="shared" si="752"/>
        <v>0</v>
      </c>
      <c r="J959" s="19">
        <f t="shared" si="753"/>
        <v>0</v>
      </c>
      <c r="K959" s="19"/>
      <c r="L959" s="16">
        <f t="shared" si="783"/>
        <v>0</v>
      </c>
      <c r="M959" s="16">
        <f t="shared" ca="1" si="754"/>
        <v>0</v>
      </c>
      <c r="N959" s="16">
        <f t="shared" si="755"/>
        <v>0</v>
      </c>
      <c r="O959" s="16">
        <f t="shared" si="756"/>
        <v>0</v>
      </c>
      <c r="P959" s="16">
        <f t="shared" si="757"/>
        <v>0</v>
      </c>
      <c r="Q959" s="16">
        <f t="shared" ca="1" si="758"/>
        <v>0</v>
      </c>
      <c r="R959">
        <f t="shared" si="759"/>
        <v>0</v>
      </c>
      <c r="S959" s="16">
        <f t="shared" si="760"/>
        <v>0</v>
      </c>
      <c r="T959" s="21">
        <f t="shared" si="761"/>
        <v>0</v>
      </c>
      <c r="U959" s="16">
        <f t="shared" ca="1" si="762"/>
        <v>0</v>
      </c>
      <c r="V959" s="21">
        <f t="shared" ca="1" si="763"/>
        <v>0</v>
      </c>
      <c r="W959" s="16"/>
      <c r="X959" s="16">
        <f t="shared" si="764"/>
        <v>0</v>
      </c>
      <c r="Y959" s="16">
        <f t="shared" si="765"/>
        <v>0</v>
      </c>
      <c r="Z959" s="19">
        <f t="shared" si="766"/>
        <v>0</v>
      </c>
      <c r="AA959" s="15">
        <f t="shared" si="767"/>
        <v>0</v>
      </c>
      <c r="AB959" s="15">
        <f t="shared" si="768"/>
        <v>0</v>
      </c>
      <c r="AC959" s="15">
        <f t="shared" si="769"/>
        <v>0</v>
      </c>
      <c r="AD959" s="15">
        <f t="shared" si="770"/>
        <v>0</v>
      </c>
      <c r="AE959" s="15">
        <f t="shared" si="771"/>
        <v>0</v>
      </c>
      <c r="AF959" s="19">
        <f t="shared" si="772"/>
        <v>0</v>
      </c>
      <c r="AG959" s="20">
        <f t="shared" si="773"/>
        <v>0</v>
      </c>
      <c r="AH959" s="20"/>
      <c r="AI959" s="16">
        <f t="shared" si="784"/>
        <v>0</v>
      </c>
      <c r="AJ959" s="16">
        <f t="shared" si="799"/>
        <v>0</v>
      </c>
      <c r="AK959" s="16">
        <f t="shared" si="791"/>
        <v>0</v>
      </c>
      <c r="AL959" s="16">
        <f t="shared" ca="1" si="774"/>
        <v>0</v>
      </c>
      <c r="AM959" s="17">
        <f ca="1">IF($F$13,OFFSET(product_specs!$I$5,MIN(10,saving_model!BD959),saving_model!$F$15),0)</f>
        <v>0</v>
      </c>
      <c r="AN959" s="16">
        <f t="shared" si="775"/>
        <v>0</v>
      </c>
      <c r="AO959" s="16">
        <f t="shared" si="798"/>
        <v>0</v>
      </c>
      <c r="AP959" s="16">
        <f t="shared" si="785"/>
        <v>0</v>
      </c>
      <c r="AQ959" s="16">
        <f t="shared" si="792"/>
        <v>0</v>
      </c>
      <c r="AR959" s="16">
        <f t="shared" si="793"/>
        <v>0</v>
      </c>
      <c r="AS959" s="15">
        <f t="shared" si="786"/>
        <v>0</v>
      </c>
      <c r="AT959" s="24">
        <f t="shared" si="787"/>
        <v>0</v>
      </c>
      <c r="AU959" s="15">
        <f t="shared" si="794"/>
        <v>0</v>
      </c>
      <c r="AV959" s="22">
        <f>return!Q943</f>
        <v>1.4605815354142626E-2</v>
      </c>
      <c r="AW959" s="7">
        <f t="shared" si="788"/>
        <v>2.1748397872320502</v>
      </c>
      <c r="AX959" s="7"/>
      <c r="AY959">
        <f t="shared" si="776"/>
        <v>0</v>
      </c>
      <c r="AZ959">
        <f t="shared" si="789"/>
        <v>0</v>
      </c>
      <c r="BA959">
        <f t="shared" si="777"/>
        <v>0</v>
      </c>
      <c r="BB959">
        <f t="shared" si="795"/>
        <v>0</v>
      </c>
      <c r="BD959">
        <f t="shared" si="778"/>
        <v>78</v>
      </c>
      <c r="BE959">
        <f t="shared" si="779"/>
        <v>5</v>
      </c>
      <c r="BF959">
        <f t="shared" si="796"/>
        <v>1.1615893259680821E-2</v>
      </c>
      <c r="BG959">
        <f>VLOOKUP(MIN(120,BH959),mortality!$B$4:$H$106,saving_model!BE959+2,FALSE)</f>
        <v>0.13082137057164159</v>
      </c>
      <c r="BH959">
        <f t="shared" si="790"/>
        <v>98</v>
      </c>
      <c r="BI959" s="8">
        <f t="shared" si="780"/>
        <v>1.6821425527395739E-3</v>
      </c>
      <c r="BJ959" s="6">
        <f>VLOOKUP(saving_model!BD959,lapse!$B$4:$C$134,2,FALSE)</f>
        <v>0.02</v>
      </c>
      <c r="BL959">
        <f>discount_curve!K944</f>
        <v>0.21045097444149111</v>
      </c>
    </row>
    <row r="960" spans="1:64" x14ac:dyDescent="0.55000000000000004">
      <c r="A960">
        <f t="shared" si="797"/>
        <v>938</v>
      </c>
      <c r="B960" s="16">
        <f t="shared" ca="1" si="747"/>
        <v>0</v>
      </c>
      <c r="C960" s="16">
        <f t="shared" si="748"/>
        <v>0</v>
      </c>
      <c r="D960">
        <f t="shared" si="749"/>
        <v>0</v>
      </c>
      <c r="E960">
        <f t="shared" ca="1" si="750"/>
        <v>0</v>
      </c>
      <c r="F960" s="19">
        <f t="shared" si="751"/>
        <v>0</v>
      </c>
      <c r="G960">
        <f t="shared" si="781"/>
        <v>0</v>
      </c>
      <c r="H960">
        <f t="shared" si="782"/>
        <v>0</v>
      </c>
      <c r="I960" s="16">
        <f t="shared" si="752"/>
        <v>0</v>
      </c>
      <c r="J960" s="19">
        <f t="shared" si="753"/>
        <v>0</v>
      </c>
      <c r="K960" s="19"/>
      <c r="L960" s="16">
        <f t="shared" si="783"/>
        <v>0</v>
      </c>
      <c r="M960" s="16">
        <f t="shared" ca="1" si="754"/>
        <v>0</v>
      </c>
      <c r="N960" s="16">
        <f t="shared" si="755"/>
        <v>0</v>
      </c>
      <c r="O960" s="16">
        <f t="shared" si="756"/>
        <v>0</v>
      </c>
      <c r="P960" s="16">
        <f t="shared" si="757"/>
        <v>0</v>
      </c>
      <c r="Q960" s="16">
        <f t="shared" ca="1" si="758"/>
        <v>0</v>
      </c>
      <c r="R960">
        <f t="shared" si="759"/>
        <v>0</v>
      </c>
      <c r="S960" s="16">
        <f t="shared" si="760"/>
        <v>0</v>
      </c>
      <c r="T960" s="21">
        <f t="shared" si="761"/>
        <v>0</v>
      </c>
      <c r="U960" s="16">
        <f t="shared" ca="1" si="762"/>
        <v>0</v>
      </c>
      <c r="V960" s="21">
        <f t="shared" ca="1" si="763"/>
        <v>0</v>
      </c>
      <c r="W960" s="16"/>
      <c r="X960" s="16">
        <f t="shared" si="764"/>
        <v>0</v>
      </c>
      <c r="Y960" s="16">
        <f t="shared" si="765"/>
        <v>0</v>
      </c>
      <c r="Z960" s="19">
        <f t="shared" si="766"/>
        <v>0</v>
      </c>
      <c r="AA960" s="15">
        <f t="shared" si="767"/>
        <v>0</v>
      </c>
      <c r="AB960" s="15">
        <f t="shared" si="768"/>
        <v>0</v>
      </c>
      <c r="AC960" s="15">
        <f t="shared" si="769"/>
        <v>0</v>
      </c>
      <c r="AD960" s="15">
        <f t="shared" si="770"/>
        <v>0</v>
      </c>
      <c r="AE960" s="15">
        <f t="shared" si="771"/>
        <v>0</v>
      </c>
      <c r="AF960" s="19">
        <f t="shared" si="772"/>
        <v>0</v>
      </c>
      <c r="AG960" s="20">
        <f t="shared" si="773"/>
        <v>0</v>
      </c>
      <c r="AH960" s="20"/>
      <c r="AI960" s="16">
        <f t="shared" si="784"/>
        <v>0</v>
      </c>
      <c r="AJ960" s="16">
        <f t="shared" si="799"/>
        <v>0</v>
      </c>
      <c r="AK960" s="16">
        <f t="shared" si="791"/>
        <v>0</v>
      </c>
      <c r="AL960" s="16">
        <f t="shared" ca="1" si="774"/>
        <v>0</v>
      </c>
      <c r="AM960" s="17">
        <f ca="1">IF($F$13,OFFSET(product_specs!$I$5,MIN(10,saving_model!BD960),saving_model!$F$15),0)</f>
        <v>0</v>
      </c>
      <c r="AN960" s="16">
        <f t="shared" si="775"/>
        <v>0</v>
      </c>
      <c r="AO960" s="16">
        <f t="shared" si="798"/>
        <v>0</v>
      </c>
      <c r="AP960" s="16">
        <f t="shared" si="785"/>
        <v>0</v>
      </c>
      <c r="AQ960" s="16">
        <f t="shared" si="792"/>
        <v>0</v>
      </c>
      <c r="AR960" s="16">
        <f t="shared" si="793"/>
        <v>0</v>
      </c>
      <c r="AS960" s="15">
        <f t="shared" si="786"/>
        <v>0</v>
      </c>
      <c r="AT960" s="24">
        <f t="shared" si="787"/>
        <v>0</v>
      </c>
      <c r="AU960" s="15">
        <f t="shared" si="794"/>
        <v>0</v>
      </c>
      <c r="AV960" s="22">
        <f>return!Q944</f>
        <v>2.4992375418722901E-2</v>
      </c>
      <c r="AW960" s="7">
        <f t="shared" si="788"/>
        <v>2.1766438997281559</v>
      </c>
      <c r="AX960" s="7"/>
      <c r="AY960">
        <f t="shared" si="776"/>
        <v>0</v>
      </c>
      <c r="AZ960">
        <f t="shared" si="789"/>
        <v>0</v>
      </c>
      <c r="BA960">
        <f t="shared" si="777"/>
        <v>0</v>
      </c>
      <c r="BB960">
        <f t="shared" si="795"/>
        <v>0</v>
      </c>
      <c r="BD960">
        <f t="shared" si="778"/>
        <v>78</v>
      </c>
      <c r="BE960">
        <f t="shared" si="779"/>
        <v>5</v>
      </c>
      <c r="BF960">
        <f t="shared" si="796"/>
        <v>1.1615893259680821E-2</v>
      </c>
      <c r="BG960">
        <f>VLOOKUP(MIN(120,BH960),mortality!$B$4:$H$106,saving_model!BE960+2,FALSE)</f>
        <v>0.13082137057164159</v>
      </c>
      <c r="BH960">
        <f t="shared" si="790"/>
        <v>98</v>
      </c>
      <c r="BI960" s="8">
        <f t="shared" si="780"/>
        <v>1.6821425527395739E-3</v>
      </c>
      <c r="BJ960" s="6">
        <f>VLOOKUP(saving_model!BD960,lapse!$B$4:$C$134,2,FALSE)</f>
        <v>0.02</v>
      </c>
      <c r="BL960">
        <f>discount_curve!K945</f>
        <v>0.21010122442830392</v>
      </c>
    </row>
    <row r="961" spans="1:64" x14ac:dyDescent="0.55000000000000004">
      <c r="A961">
        <f t="shared" si="797"/>
        <v>939</v>
      </c>
      <c r="B961" s="16">
        <f t="shared" ca="1" si="747"/>
        <v>0</v>
      </c>
      <c r="C961" s="16">
        <f t="shared" si="748"/>
        <v>0</v>
      </c>
      <c r="D961">
        <f t="shared" si="749"/>
        <v>0</v>
      </c>
      <c r="E961">
        <f t="shared" ca="1" si="750"/>
        <v>0</v>
      </c>
      <c r="F961" s="19">
        <f t="shared" si="751"/>
        <v>0</v>
      </c>
      <c r="G961">
        <f t="shared" si="781"/>
        <v>0</v>
      </c>
      <c r="H961">
        <f t="shared" si="782"/>
        <v>0</v>
      </c>
      <c r="I961" s="16">
        <f t="shared" si="752"/>
        <v>0</v>
      </c>
      <c r="J961" s="19">
        <f t="shared" si="753"/>
        <v>0</v>
      </c>
      <c r="K961" s="19"/>
      <c r="L961" s="16">
        <f t="shared" si="783"/>
        <v>0</v>
      </c>
      <c r="M961" s="16">
        <f t="shared" ca="1" si="754"/>
        <v>0</v>
      </c>
      <c r="N961" s="16">
        <f t="shared" si="755"/>
        <v>0</v>
      </c>
      <c r="O961" s="16">
        <f t="shared" si="756"/>
        <v>0</v>
      </c>
      <c r="P961" s="16">
        <f t="shared" si="757"/>
        <v>0</v>
      </c>
      <c r="Q961" s="16">
        <f t="shared" ca="1" si="758"/>
        <v>0</v>
      </c>
      <c r="R961">
        <f t="shared" si="759"/>
        <v>0</v>
      </c>
      <c r="S961" s="16">
        <f t="shared" si="760"/>
        <v>0</v>
      </c>
      <c r="T961" s="21">
        <f t="shared" si="761"/>
        <v>0</v>
      </c>
      <c r="U961" s="16">
        <f t="shared" ca="1" si="762"/>
        <v>0</v>
      </c>
      <c r="V961" s="21">
        <f t="shared" ca="1" si="763"/>
        <v>0</v>
      </c>
      <c r="W961" s="16"/>
      <c r="X961" s="16">
        <f t="shared" si="764"/>
        <v>0</v>
      </c>
      <c r="Y961" s="16">
        <f t="shared" si="765"/>
        <v>0</v>
      </c>
      <c r="Z961" s="19">
        <f t="shared" si="766"/>
        <v>0</v>
      </c>
      <c r="AA961" s="15">
        <f t="shared" si="767"/>
        <v>0</v>
      </c>
      <c r="AB961" s="15">
        <f t="shared" si="768"/>
        <v>0</v>
      </c>
      <c r="AC961" s="15">
        <f t="shared" si="769"/>
        <v>0</v>
      </c>
      <c r="AD961" s="15">
        <f t="shared" si="770"/>
        <v>0</v>
      </c>
      <c r="AE961" s="15">
        <f t="shared" si="771"/>
        <v>0</v>
      </c>
      <c r="AF961" s="19">
        <f t="shared" si="772"/>
        <v>0</v>
      </c>
      <c r="AG961" s="20">
        <f t="shared" si="773"/>
        <v>0</v>
      </c>
      <c r="AH961" s="20"/>
      <c r="AI961" s="16">
        <f t="shared" si="784"/>
        <v>0</v>
      </c>
      <c r="AJ961" s="16">
        <f t="shared" si="799"/>
        <v>0</v>
      </c>
      <c r="AK961" s="16">
        <f t="shared" si="791"/>
        <v>0</v>
      </c>
      <c r="AL961" s="16">
        <f t="shared" ca="1" si="774"/>
        <v>0</v>
      </c>
      <c r="AM961" s="17">
        <f ca="1">IF($F$13,OFFSET(product_specs!$I$5,MIN(10,saving_model!BD961),saving_model!$F$15),0)</f>
        <v>0</v>
      </c>
      <c r="AN961" s="16">
        <f t="shared" si="775"/>
        <v>0</v>
      </c>
      <c r="AO961" s="16">
        <f t="shared" si="798"/>
        <v>0</v>
      </c>
      <c r="AP961" s="16">
        <f t="shared" si="785"/>
        <v>0</v>
      </c>
      <c r="AQ961" s="16">
        <f t="shared" si="792"/>
        <v>0</v>
      </c>
      <c r="AR961" s="16">
        <f t="shared" si="793"/>
        <v>0</v>
      </c>
      <c r="AS961" s="15">
        <f t="shared" si="786"/>
        <v>0</v>
      </c>
      <c r="AT961" s="24">
        <f t="shared" si="787"/>
        <v>0</v>
      </c>
      <c r="AU961" s="15">
        <f t="shared" si="794"/>
        <v>0</v>
      </c>
      <c r="AV961" s="22">
        <f>return!Q945</f>
        <v>-4.8660185872252404E-3</v>
      </c>
      <c r="AW961" s="7">
        <f t="shared" si="788"/>
        <v>2.1784495088043396</v>
      </c>
      <c r="AX961" s="7"/>
      <c r="AY961">
        <f t="shared" si="776"/>
        <v>0</v>
      </c>
      <c r="AZ961">
        <f t="shared" si="789"/>
        <v>0</v>
      </c>
      <c r="BA961">
        <f t="shared" si="777"/>
        <v>0</v>
      </c>
      <c r="BB961">
        <f t="shared" si="795"/>
        <v>0</v>
      </c>
      <c r="BD961">
        <f t="shared" si="778"/>
        <v>78</v>
      </c>
      <c r="BE961">
        <f t="shared" si="779"/>
        <v>5</v>
      </c>
      <c r="BF961">
        <f t="shared" si="796"/>
        <v>1.1615893259680821E-2</v>
      </c>
      <c r="BG961">
        <f>VLOOKUP(MIN(120,BH961),mortality!$B$4:$H$106,saving_model!BE961+2,FALSE)</f>
        <v>0.13082137057164159</v>
      </c>
      <c r="BH961">
        <f t="shared" si="790"/>
        <v>98</v>
      </c>
      <c r="BI961" s="8">
        <f t="shared" si="780"/>
        <v>1.6821425527395739E-3</v>
      </c>
      <c r="BJ961" s="6">
        <f>VLOOKUP(saving_model!BD961,lapse!$B$4:$C$134,2,FALSE)</f>
        <v>0.02</v>
      </c>
      <c r="BL961">
        <f>discount_curve!K946</f>
        <v>0.20975205566722091</v>
      </c>
    </row>
    <row r="962" spans="1:64" x14ac:dyDescent="0.55000000000000004">
      <c r="A962">
        <f t="shared" si="797"/>
        <v>940</v>
      </c>
      <c r="B962" s="16">
        <f t="shared" ca="1" si="747"/>
        <v>0</v>
      </c>
      <c r="C962" s="16">
        <f t="shared" si="748"/>
        <v>0</v>
      </c>
      <c r="D962">
        <f t="shared" si="749"/>
        <v>0</v>
      </c>
      <c r="E962">
        <f t="shared" ca="1" si="750"/>
        <v>0</v>
      </c>
      <c r="F962" s="19">
        <f t="shared" si="751"/>
        <v>0</v>
      </c>
      <c r="G962">
        <f t="shared" si="781"/>
        <v>0</v>
      </c>
      <c r="H962">
        <f t="shared" si="782"/>
        <v>0</v>
      </c>
      <c r="I962" s="16">
        <f t="shared" si="752"/>
        <v>0</v>
      </c>
      <c r="J962" s="19">
        <f t="shared" si="753"/>
        <v>0</v>
      </c>
      <c r="K962" s="19"/>
      <c r="L962" s="16">
        <f t="shared" si="783"/>
        <v>0</v>
      </c>
      <c r="M962" s="16">
        <f t="shared" ca="1" si="754"/>
        <v>0</v>
      </c>
      <c r="N962" s="16">
        <f t="shared" si="755"/>
        <v>0</v>
      </c>
      <c r="O962" s="16">
        <f t="shared" si="756"/>
        <v>0</v>
      </c>
      <c r="P962" s="16">
        <f t="shared" si="757"/>
        <v>0</v>
      </c>
      <c r="Q962" s="16">
        <f t="shared" ca="1" si="758"/>
        <v>0</v>
      </c>
      <c r="R962">
        <f t="shared" si="759"/>
        <v>0</v>
      </c>
      <c r="S962" s="16">
        <f t="shared" si="760"/>
        <v>0</v>
      </c>
      <c r="T962" s="21">
        <f t="shared" si="761"/>
        <v>0</v>
      </c>
      <c r="U962" s="16">
        <f t="shared" ca="1" si="762"/>
        <v>0</v>
      </c>
      <c r="V962" s="21">
        <f t="shared" ca="1" si="763"/>
        <v>0</v>
      </c>
      <c r="W962" s="16"/>
      <c r="X962" s="16">
        <f t="shared" si="764"/>
        <v>0</v>
      </c>
      <c r="Y962" s="16">
        <f t="shared" si="765"/>
        <v>0</v>
      </c>
      <c r="Z962" s="19">
        <f t="shared" si="766"/>
        <v>0</v>
      </c>
      <c r="AA962" s="15">
        <f t="shared" si="767"/>
        <v>0</v>
      </c>
      <c r="AB962" s="15">
        <f t="shared" si="768"/>
        <v>0</v>
      </c>
      <c r="AC962" s="15">
        <f t="shared" si="769"/>
        <v>0</v>
      </c>
      <c r="AD962" s="15">
        <f t="shared" si="770"/>
        <v>0</v>
      </c>
      <c r="AE962" s="15">
        <f t="shared" si="771"/>
        <v>0</v>
      </c>
      <c r="AF962" s="19">
        <f t="shared" si="772"/>
        <v>0</v>
      </c>
      <c r="AG962" s="20">
        <f t="shared" si="773"/>
        <v>0</v>
      </c>
      <c r="AH962" s="20"/>
      <c r="AI962" s="16">
        <f t="shared" si="784"/>
        <v>0</v>
      </c>
      <c r="AJ962" s="16">
        <f t="shared" si="799"/>
        <v>0</v>
      </c>
      <c r="AK962" s="16">
        <f t="shared" si="791"/>
        <v>0</v>
      </c>
      <c r="AL962" s="16">
        <f t="shared" ca="1" si="774"/>
        <v>0</v>
      </c>
      <c r="AM962" s="17">
        <f ca="1">IF($F$13,OFFSET(product_specs!$I$5,MIN(10,saving_model!BD962),saving_model!$F$15),0)</f>
        <v>0</v>
      </c>
      <c r="AN962" s="16">
        <f t="shared" si="775"/>
        <v>0</v>
      </c>
      <c r="AO962" s="16">
        <f t="shared" si="798"/>
        <v>0</v>
      </c>
      <c r="AP962" s="16">
        <f t="shared" si="785"/>
        <v>0</v>
      </c>
      <c r="AQ962" s="16">
        <f t="shared" si="792"/>
        <v>0</v>
      </c>
      <c r="AR962" s="16">
        <f t="shared" si="793"/>
        <v>0</v>
      </c>
      <c r="AS962" s="15">
        <f t="shared" si="786"/>
        <v>0</v>
      </c>
      <c r="AT962" s="24">
        <f t="shared" si="787"/>
        <v>0</v>
      </c>
      <c r="AU962" s="15">
        <f t="shared" si="794"/>
        <v>0</v>
      </c>
      <c r="AV962" s="22">
        <f>return!Q946</f>
        <v>-7.977094239075222E-3</v>
      </c>
      <c r="AW962" s="7">
        <f t="shared" si="788"/>
        <v>2.1802566157020715</v>
      </c>
      <c r="AX962" s="7"/>
      <c r="AY962">
        <f t="shared" si="776"/>
        <v>0</v>
      </c>
      <c r="AZ962">
        <f t="shared" si="789"/>
        <v>0</v>
      </c>
      <c r="BA962">
        <f t="shared" si="777"/>
        <v>0</v>
      </c>
      <c r="BB962">
        <f t="shared" si="795"/>
        <v>0</v>
      </c>
      <c r="BD962">
        <f t="shared" si="778"/>
        <v>78</v>
      </c>
      <c r="BE962">
        <f t="shared" si="779"/>
        <v>5</v>
      </c>
      <c r="BF962">
        <f t="shared" si="796"/>
        <v>1.1615893259680821E-2</v>
      </c>
      <c r="BG962">
        <f>VLOOKUP(MIN(120,BH962),mortality!$B$4:$H$106,saving_model!BE962+2,FALSE)</f>
        <v>0.13082137057164159</v>
      </c>
      <c r="BH962">
        <f t="shared" si="790"/>
        <v>98</v>
      </c>
      <c r="BI962" s="8">
        <f t="shared" si="780"/>
        <v>1.6821425527395739E-3</v>
      </c>
      <c r="BJ962" s="6">
        <f>VLOOKUP(saving_model!BD962,lapse!$B$4:$C$134,2,FALSE)</f>
        <v>0.02</v>
      </c>
      <c r="BL962">
        <f>discount_curve!K947</f>
        <v>0.20940346719225497</v>
      </c>
    </row>
    <row r="963" spans="1:64" x14ac:dyDescent="0.55000000000000004">
      <c r="A963">
        <f t="shared" si="797"/>
        <v>941</v>
      </c>
      <c r="B963" s="16">
        <f t="shared" ca="1" si="747"/>
        <v>0</v>
      </c>
      <c r="C963" s="16">
        <f t="shared" si="748"/>
        <v>0</v>
      </c>
      <c r="D963">
        <f t="shared" si="749"/>
        <v>0</v>
      </c>
      <c r="E963">
        <f t="shared" ca="1" si="750"/>
        <v>0</v>
      </c>
      <c r="F963" s="19">
        <f t="shared" si="751"/>
        <v>0</v>
      </c>
      <c r="G963">
        <f t="shared" si="781"/>
        <v>0</v>
      </c>
      <c r="H963">
        <f t="shared" si="782"/>
        <v>0</v>
      </c>
      <c r="I963" s="16">
        <f t="shared" si="752"/>
        <v>0</v>
      </c>
      <c r="J963" s="19">
        <f t="shared" si="753"/>
        <v>0</v>
      </c>
      <c r="K963" s="19"/>
      <c r="L963" s="16">
        <f t="shared" si="783"/>
        <v>0</v>
      </c>
      <c r="M963" s="16">
        <f t="shared" ca="1" si="754"/>
        <v>0</v>
      </c>
      <c r="N963" s="16">
        <f t="shared" si="755"/>
        <v>0</v>
      </c>
      <c r="O963" s="16">
        <f t="shared" si="756"/>
        <v>0</v>
      </c>
      <c r="P963" s="16">
        <f t="shared" si="757"/>
        <v>0</v>
      </c>
      <c r="Q963" s="16">
        <f t="shared" ca="1" si="758"/>
        <v>0</v>
      </c>
      <c r="R963">
        <f t="shared" si="759"/>
        <v>0</v>
      </c>
      <c r="S963" s="16">
        <f t="shared" si="760"/>
        <v>0</v>
      </c>
      <c r="T963" s="21">
        <f t="shared" si="761"/>
        <v>0</v>
      </c>
      <c r="U963" s="16">
        <f t="shared" ca="1" si="762"/>
        <v>0</v>
      </c>
      <c r="V963" s="21">
        <f t="shared" ca="1" si="763"/>
        <v>0</v>
      </c>
      <c r="W963" s="16"/>
      <c r="X963" s="16">
        <f t="shared" si="764"/>
        <v>0</v>
      </c>
      <c r="Y963" s="16">
        <f t="shared" si="765"/>
        <v>0</v>
      </c>
      <c r="Z963" s="19">
        <f t="shared" si="766"/>
        <v>0</v>
      </c>
      <c r="AA963" s="15">
        <f t="shared" si="767"/>
        <v>0</v>
      </c>
      <c r="AB963" s="15">
        <f t="shared" si="768"/>
        <v>0</v>
      </c>
      <c r="AC963" s="15">
        <f t="shared" si="769"/>
        <v>0</v>
      </c>
      <c r="AD963" s="15">
        <f t="shared" si="770"/>
        <v>0</v>
      </c>
      <c r="AE963" s="15">
        <f t="shared" si="771"/>
        <v>0</v>
      </c>
      <c r="AF963" s="19">
        <f t="shared" si="772"/>
        <v>0</v>
      </c>
      <c r="AG963" s="20">
        <f t="shared" si="773"/>
        <v>0</v>
      </c>
      <c r="AH963" s="20"/>
      <c r="AI963" s="16">
        <f t="shared" si="784"/>
        <v>0</v>
      </c>
      <c r="AJ963" s="16">
        <f t="shared" si="799"/>
        <v>0</v>
      </c>
      <c r="AK963" s="16">
        <f t="shared" si="791"/>
        <v>0</v>
      </c>
      <c r="AL963" s="16">
        <f t="shared" ca="1" si="774"/>
        <v>0</v>
      </c>
      <c r="AM963" s="17">
        <f ca="1">IF($F$13,OFFSET(product_specs!$I$5,MIN(10,saving_model!BD963),saving_model!$F$15),0)</f>
        <v>0</v>
      </c>
      <c r="AN963" s="16">
        <f t="shared" si="775"/>
        <v>0</v>
      </c>
      <c r="AO963" s="16">
        <f t="shared" si="798"/>
        <v>0</v>
      </c>
      <c r="AP963" s="16">
        <f t="shared" si="785"/>
        <v>0</v>
      </c>
      <c r="AQ963" s="16">
        <f t="shared" si="792"/>
        <v>0</v>
      </c>
      <c r="AR963" s="16">
        <f t="shared" si="793"/>
        <v>0</v>
      </c>
      <c r="AS963" s="15">
        <f t="shared" si="786"/>
        <v>0</v>
      </c>
      <c r="AT963" s="24">
        <f t="shared" si="787"/>
        <v>0</v>
      </c>
      <c r="AU963" s="15">
        <f t="shared" si="794"/>
        <v>0</v>
      </c>
      <c r="AV963" s="22">
        <f>return!Q947</f>
        <v>7.6504278542968152E-3</v>
      </c>
      <c r="AW963" s="7">
        <f t="shared" si="788"/>
        <v>2.1820652216638519</v>
      </c>
      <c r="AX963" s="7"/>
      <c r="AY963">
        <f t="shared" si="776"/>
        <v>0</v>
      </c>
      <c r="AZ963">
        <f t="shared" si="789"/>
        <v>0</v>
      </c>
      <c r="BA963">
        <f t="shared" si="777"/>
        <v>0</v>
      </c>
      <c r="BB963">
        <f t="shared" si="795"/>
        <v>0</v>
      </c>
      <c r="BD963">
        <f t="shared" si="778"/>
        <v>78</v>
      </c>
      <c r="BE963">
        <f t="shared" si="779"/>
        <v>5</v>
      </c>
      <c r="BF963">
        <f t="shared" si="796"/>
        <v>1.1615893259680821E-2</v>
      </c>
      <c r="BG963">
        <f>VLOOKUP(MIN(120,BH963),mortality!$B$4:$H$106,saving_model!BE963+2,FALSE)</f>
        <v>0.13082137057164159</v>
      </c>
      <c r="BH963">
        <f t="shared" si="790"/>
        <v>98</v>
      </c>
      <c r="BI963" s="8">
        <f t="shared" si="780"/>
        <v>1.6821425527395739E-3</v>
      </c>
      <c r="BJ963" s="6">
        <f>VLOOKUP(saving_model!BD963,lapse!$B$4:$C$134,2,FALSE)</f>
        <v>0.02</v>
      </c>
      <c r="BL963">
        <f>discount_curve!K948</f>
        <v>0.20905545803902434</v>
      </c>
    </row>
    <row r="964" spans="1:64" x14ac:dyDescent="0.55000000000000004">
      <c r="A964">
        <f t="shared" si="797"/>
        <v>942</v>
      </c>
      <c r="B964" s="16">
        <f t="shared" ca="1" si="747"/>
        <v>0</v>
      </c>
      <c r="C964" s="16">
        <f t="shared" si="748"/>
        <v>0</v>
      </c>
      <c r="D964">
        <f t="shared" si="749"/>
        <v>0</v>
      </c>
      <c r="E964">
        <f t="shared" ca="1" si="750"/>
        <v>0</v>
      </c>
      <c r="F964" s="19">
        <f t="shared" si="751"/>
        <v>0</v>
      </c>
      <c r="G964">
        <f t="shared" si="781"/>
        <v>0</v>
      </c>
      <c r="H964">
        <f t="shared" si="782"/>
        <v>0</v>
      </c>
      <c r="I964" s="16">
        <f t="shared" si="752"/>
        <v>0</v>
      </c>
      <c r="J964" s="19">
        <f t="shared" si="753"/>
        <v>0</v>
      </c>
      <c r="K964" s="19"/>
      <c r="L964" s="16">
        <f t="shared" si="783"/>
        <v>0</v>
      </c>
      <c r="M964" s="16">
        <f t="shared" ca="1" si="754"/>
        <v>0</v>
      </c>
      <c r="N964" s="16">
        <f t="shared" si="755"/>
        <v>0</v>
      </c>
      <c r="O964" s="16">
        <f t="shared" si="756"/>
        <v>0</v>
      </c>
      <c r="P964" s="16">
        <f t="shared" si="757"/>
        <v>0</v>
      </c>
      <c r="Q964" s="16">
        <f t="shared" ca="1" si="758"/>
        <v>0</v>
      </c>
      <c r="R964">
        <f t="shared" si="759"/>
        <v>0</v>
      </c>
      <c r="S964" s="16">
        <f t="shared" si="760"/>
        <v>0</v>
      </c>
      <c r="T964" s="21">
        <f t="shared" si="761"/>
        <v>0</v>
      </c>
      <c r="U964" s="16">
        <f t="shared" ca="1" si="762"/>
        <v>0</v>
      </c>
      <c r="V964" s="21">
        <f t="shared" ca="1" si="763"/>
        <v>0</v>
      </c>
      <c r="W964" s="16"/>
      <c r="X964" s="16">
        <f t="shared" si="764"/>
        <v>0</v>
      </c>
      <c r="Y964" s="16">
        <f t="shared" si="765"/>
        <v>0</v>
      </c>
      <c r="Z964" s="19">
        <f t="shared" si="766"/>
        <v>0</v>
      </c>
      <c r="AA964" s="15">
        <f t="shared" si="767"/>
        <v>0</v>
      </c>
      <c r="AB964" s="15">
        <f t="shared" si="768"/>
        <v>0</v>
      </c>
      <c r="AC964" s="15">
        <f t="shared" si="769"/>
        <v>0</v>
      </c>
      <c r="AD964" s="15">
        <f t="shared" si="770"/>
        <v>0</v>
      </c>
      <c r="AE964" s="15">
        <f t="shared" si="771"/>
        <v>0</v>
      </c>
      <c r="AF964" s="19">
        <f t="shared" si="772"/>
        <v>0</v>
      </c>
      <c r="AG964" s="20">
        <f t="shared" si="773"/>
        <v>0</v>
      </c>
      <c r="AH964" s="20"/>
      <c r="AI964" s="16">
        <f t="shared" si="784"/>
        <v>0</v>
      </c>
      <c r="AJ964" s="16">
        <f t="shared" si="799"/>
        <v>0</v>
      </c>
      <c r="AK964" s="16">
        <f t="shared" si="791"/>
        <v>0</v>
      </c>
      <c r="AL964" s="16">
        <f t="shared" ca="1" si="774"/>
        <v>0</v>
      </c>
      <c r="AM964" s="17">
        <f ca="1">IF($F$13,OFFSET(product_specs!$I$5,MIN(10,saving_model!BD964),saving_model!$F$15),0)</f>
        <v>0</v>
      </c>
      <c r="AN964" s="16">
        <f t="shared" si="775"/>
        <v>0</v>
      </c>
      <c r="AO964" s="16">
        <f t="shared" si="798"/>
        <v>0</v>
      </c>
      <c r="AP964" s="16">
        <f t="shared" si="785"/>
        <v>0</v>
      </c>
      <c r="AQ964" s="16">
        <f t="shared" si="792"/>
        <v>0</v>
      </c>
      <c r="AR964" s="16">
        <f t="shared" si="793"/>
        <v>0</v>
      </c>
      <c r="AS964" s="15">
        <f t="shared" si="786"/>
        <v>0</v>
      </c>
      <c r="AT964" s="24">
        <f t="shared" si="787"/>
        <v>0</v>
      </c>
      <c r="AU964" s="15">
        <f t="shared" si="794"/>
        <v>0</v>
      </c>
      <c r="AV964" s="22">
        <f>return!Q948</f>
        <v>2.8963614006354499E-2</v>
      </c>
      <c r="AW964" s="7">
        <f t="shared" si="788"/>
        <v>2.1838753279332113</v>
      </c>
      <c r="AX964" s="7"/>
      <c r="AY964">
        <f t="shared" si="776"/>
        <v>0</v>
      </c>
      <c r="AZ964">
        <f t="shared" si="789"/>
        <v>0</v>
      </c>
      <c r="BA964">
        <f t="shared" si="777"/>
        <v>0</v>
      </c>
      <c r="BB964">
        <f t="shared" si="795"/>
        <v>0</v>
      </c>
      <c r="BD964">
        <f t="shared" si="778"/>
        <v>78</v>
      </c>
      <c r="BE964">
        <f t="shared" si="779"/>
        <v>5</v>
      </c>
      <c r="BF964">
        <f t="shared" si="796"/>
        <v>1.1615893259680821E-2</v>
      </c>
      <c r="BG964">
        <f>VLOOKUP(MIN(120,BH964),mortality!$B$4:$H$106,saving_model!BE964+2,FALSE)</f>
        <v>0.13082137057164159</v>
      </c>
      <c r="BH964">
        <f t="shared" si="790"/>
        <v>98</v>
      </c>
      <c r="BI964" s="8">
        <f t="shared" si="780"/>
        <v>1.6821425527395739E-3</v>
      </c>
      <c r="BJ964" s="6">
        <f>VLOOKUP(saving_model!BD964,lapse!$B$4:$C$134,2,FALSE)</f>
        <v>0.02</v>
      </c>
      <c r="BL964">
        <f>discount_curve!K949</f>
        <v>0.20870802724475007</v>
      </c>
    </row>
    <row r="965" spans="1:64" x14ac:dyDescent="0.55000000000000004">
      <c r="A965">
        <f t="shared" si="797"/>
        <v>943</v>
      </c>
      <c r="B965" s="16">
        <f t="shared" ca="1" si="747"/>
        <v>0</v>
      </c>
      <c r="C965" s="16">
        <f t="shared" si="748"/>
        <v>0</v>
      </c>
      <c r="D965">
        <f t="shared" si="749"/>
        <v>0</v>
      </c>
      <c r="E965">
        <f t="shared" ca="1" si="750"/>
        <v>0</v>
      </c>
      <c r="F965" s="19">
        <f t="shared" si="751"/>
        <v>0</v>
      </c>
      <c r="G965">
        <f t="shared" si="781"/>
        <v>0</v>
      </c>
      <c r="H965">
        <f t="shared" si="782"/>
        <v>0</v>
      </c>
      <c r="I965" s="16">
        <f t="shared" si="752"/>
        <v>0</v>
      </c>
      <c r="J965" s="19">
        <f t="shared" si="753"/>
        <v>0</v>
      </c>
      <c r="K965" s="19"/>
      <c r="L965" s="16">
        <f t="shared" si="783"/>
        <v>0</v>
      </c>
      <c r="M965" s="16">
        <f t="shared" ca="1" si="754"/>
        <v>0</v>
      </c>
      <c r="N965" s="16">
        <f t="shared" si="755"/>
        <v>0</v>
      </c>
      <c r="O965" s="16">
        <f t="shared" si="756"/>
        <v>0</v>
      </c>
      <c r="P965" s="16">
        <f t="shared" si="757"/>
        <v>0</v>
      </c>
      <c r="Q965" s="16">
        <f t="shared" ca="1" si="758"/>
        <v>0</v>
      </c>
      <c r="R965">
        <f t="shared" si="759"/>
        <v>0</v>
      </c>
      <c r="S965" s="16">
        <f t="shared" si="760"/>
        <v>0</v>
      </c>
      <c r="T965" s="21">
        <f t="shared" si="761"/>
        <v>0</v>
      </c>
      <c r="U965" s="16">
        <f t="shared" ca="1" si="762"/>
        <v>0</v>
      </c>
      <c r="V965" s="21">
        <f t="shared" ca="1" si="763"/>
        <v>0</v>
      </c>
      <c r="W965" s="16"/>
      <c r="X965" s="16">
        <f t="shared" si="764"/>
        <v>0</v>
      </c>
      <c r="Y965" s="16">
        <f t="shared" si="765"/>
        <v>0</v>
      </c>
      <c r="Z965" s="19">
        <f t="shared" si="766"/>
        <v>0</v>
      </c>
      <c r="AA965" s="15">
        <f t="shared" si="767"/>
        <v>0</v>
      </c>
      <c r="AB965" s="15">
        <f t="shared" si="768"/>
        <v>0</v>
      </c>
      <c r="AC965" s="15">
        <f t="shared" si="769"/>
        <v>0</v>
      </c>
      <c r="AD965" s="15">
        <f t="shared" si="770"/>
        <v>0</v>
      </c>
      <c r="AE965" s="15">
        <f t="shared" si="771"/>
        <v>0</v>
      </c>
      <c r="AF965" s="19">
        <f t="shared" si="772"/>
        <v>0</v>
      </c>
      <c r="AG965" s="20">
        <f t="shared" si="773"/>
        <v>0</v>
      </c>
      <c r="AH965" s="20"/>
      <c r="AI965" s="16">
        <f t="shared" si="784"/>
        <v>0</v>
      </c>
      <c r="AJ965" s="16">
        <f t="shared" si="799"/>
        <v>0</v>
      </c>
      <c r="AK965" s="16">
        <f t="shared" si="791"/>
        <v>0</v>
      </c>
      <c r="AL965" s="16">
        <f t="shared" ca="1" si="774"/>
        <v>0</v>
      </c>
      <c r="AM965" s="17">
        <f ca="1">IF($F$13,OFFSET(product_specs!$I$5,MIN(10,saving_model!BD965),saving_model!$F$15),0)</f>
        <v>0</v>
      </c>
      <c r="AN965" s="16">
        <f t="shared" si="775"/>
        <v>0</v>
      </c>
      <c r="AO965" s="16">
        <f t="shared" si="798"/>
        <v>0</v>
      </c>
      <c r="AP965" s="16">
        <f t="shared" si="785"/>
        <v>0</v>
      </c>
      <c r="AQ965" s="16">
        <f t="shared" si="792"/>
        <v>0</v>
      </c>
      <c r="AR965" s="16">
        <f t="shared" si="793"/>
        <v>0</v>
      </c>
      <c r="AS965" s="15">
        <f t="shared" si="786"/>
        <v>0</v>
      </c>
      <c r="AT965" s="24">
        <f t="shared" si="787"/>
        <v>0</v>
      </c>
      <c r="AU965" s="15">
        <f t="shared" si="794"/>
        <v>0</v>
      </c>
      <c r="AV965" s="22">
        <f>return!Q949</f>
        <v>-1.2032325073442762E-2</v>
      </c>
      <c r="AW965" s="7">
        <f t="shared" si="788"/>
        <v>2.185686935754712</v>
      </c>
      <c r="AX965" s="7"/>
      <c r="AY965">
        <f t="shared" si="776"/>
        <v>0</v>
      </c>
      <c r="AZ965">
        <f t="shared" si="789"/>
        <v>0</v>
      </c>
      <c r="BA965">
        <f t="shared" si="777"/>
        <v>0</v>
      </c>
      <c r="BB965">
        <f t="shared" si="795"/>
        <v>0</v>
      </c>
      <c r="BD965">
        <f t="shared" si="778"/>
        <v>78</v>
      </c>
      <c r="BE965">
        <f t="shared" si="779"/>
        <v>5</v>
      </c>
      <c r="BF965">
        <f t="shared" si="796"/>
        <v>1.1615893259680821E-2</v>
      </c>
      <c r="BG965">
        <f>VLOOKUP(MIN(120,BH965),mortality!$B$4:$H$106,saving_model!BE965+2,FALSE)</f>
        <v>0.13082137057164159</v>
      </c>
      <c r="BH965">
        <f t="shared" si="790"/>
        <v>98</v>
      </c>
      <c r="BI965" s="8">
        <f t="shared" si="780"/>
        <v>1.6821425527395739E-3</v>
      </c>
      <c r="BJ965" s="6">
        <f>VLOOKUP(saving_model!BD965,lapse!$B$4:$C$134,2,FALSE)</f>
        <v>0.02</v>
      </c>
      <c r="BL965">
        <f>discount_curve!K950</f>
        <v>0.20836117384825309</v>
      </c>
    </row>
    <row r="966" spans="1:64" x14ac:dyDescent="0.55000000000000004">
      <c r="A966">
        <f t="shared" si="797"/>
        <v>944</v>
      </c>
      <c r="B966" s="16">
        <f t="shared" ca="1" si="747"/>
        <v>0</v>
      </c>
      <c r="C966" s="16">
        <f t="shared" si="748"/>
        <v>0</v>
      </c>
      <c r="D966">
        <f t="shared" si="749"/>
        <v>0</v>
      </c>
      <c r="E966">
        <f t="shared" ca="1" si="750"/>
        <v>0</v>
      </c>
      <c r="F966" s="19">
        <f t="shared" si="751"/>
        <v>0</v>
      </c>
      <c r="G966">
        <f t="shared" si="781"/>
        <v>0</v>
      </c>
      <c r="H966">
        <f t="shared" si="782"/>
        <v>0</v>
      </c>
      <c r="I966" s="16">
        <f t="shared" si="752"/>
        <v>0</v>
      </c>
      <c r="J966" s="19">
        <f t="shared" si="753"/>
        <v>0</v>
      </c>
      <c r="K966" s="19"/>
      <c r="L966" s="16">
        <f t="shared" si="783"/>
        <v>0</v>
      </c>
      <c r="M966" s="16">
        <f t="shared" ca="1" si="754"/>
        <v>0</v>
      </c>
      <c r="N966" s="16">
        <f t="shared" si="755"/>
        <v>0</v>
      </c>
      <c r="O966" s="16">
        <f t="shared" si="756"/>
        <v>0</v>
      </c>
      <c r="P966" s="16">
        <f t="shared" si="757"/>
        <v>0</v>
      </c>
      <c r="Q966" s="16">
        <f t="shared" ca="1" si="758"/>
        <v>0</v>
      </c>
      <c r="R966">
        <f t="shared" si="759"/>
        <v>0</v>
      </c>
      <c r="S966" s="16">
        <f t="shared" si="760"/>
        <v>0</v>
      </c>
      <c r="T966" s="21">
        <f t="shared" si="761"/>
        <v>0</v>
      </c>
      <c r="U966" s="16">
        <f t="shared" ca="1" si="762"/>
        <v>0</v>
      </c>
      <c r="V966" s="21">
        <f t="shared" ca="1" si="763"/>
        <v>0</v>
      </c>
      <c r="W966" s="16"/>
      <c r="X966" s="16">
        <f t="shared" si="764"/>
        <v>0</v>
      </c>
      <c r="Y966" s="16">
        <f t="shared" si="765"/>
        <v>0</v>
      </c>
      <c r="Z966" s="19">
        <f t="shared" si="766"/>
        <v>0</v>
      </c>
      <c r="AA966" s="15">
        <f t="shared" si="767"/>
        <v>0</v>
      </c>
      <c r="AB966" s="15">
        <f t="shared" si="768"/>
        <v>0</v>
      </c>
      <c r="AC966" s="15">
        <f t="shared" si="769"/>
        <v>0</v>
      </c>
      <c r="AD966" s="15">
        <f t="shared" si="770"/>
        <v>0</v>
      </c>
      <c r="AE966" s="15">
        <f t="shared" si="771"/>
        <v>0</v>
      </c>
      <c r="AF966" s="19">
        <f t="shared" si="772"/>
        <v>0</v>
      </c>
      <c r="AG966" s="20">
        <f t="shared" si="773"/>
        <v>0</v>
      </c>
      <c r="AH966" s="20"/>
      <c r="AI966" s="16">
        <f t="shared" si="784"/>
        <v>0</v>
      </c>
      <c r="AJ966" s="16">
        <f t="shared" si="799"/>
        <v>0</v>
      </c>
      <c r="AK966" s="16">
        <f t="shared" si="791"/>
        <v>0</v>
      </c>
      <c r="AL966" s="16">
        <f t="shared" ca="1" si="774"/>
        <v>0</v>
      </c>
      <c r="AM966" s="17">
        <f ca="1">IF($F$13,OFFSET(product_specs!$I$5,MIN(10,saving_model!BD966),saving_model!$F$15),0)</f>
        <v>0</v>
      </c>
      <c r="AN966" s="16">
        <f t="shared" si="775"/>
        <v>0</v>
      </c>
      <c r="AO966" s="16">
        <f t="shared" si="798"/>
        <v>0</v>
      </c>
      <c r="AP966" s="16">
        <f t="shared" si="785"/>
        <v>0</v>
      </c>
      <c r="AQ966" s="16">
        <f t="shared" si="792"/>
        <v>0</v>
      </c>
      <c r="AR966" s="16">
        <f t="shared" si="793"/>
        <v>0</v>
      </c>
      <c r="AS966" s="15">
        <f t="shared" si="786"/>
        <v>0</v>
      </c>
      <c r="AT966" s="24">
        <f t="shared" si="787"/>
        <v>0</v>
      </c>
      <c r="AU966" s="15">
        <f t="shared" si="794"/>
        <v>0</v>
      </c>
      <c r="AV966" s="22">
        <f>return!Q950</f>
        <v>1.0737385850010384E-3</v>
      </c>
      <c r="AW966" s="7">
        <f t="shared" si="788"/>
        <v>2.1875000463739491</v>
      </c>
      <c r="AX966" s="7"/>
      <c r="AY966">
        <f t="shared" si="776"/>
        <v>0</v>
      </c>
      <c r="AZ966">
        <f t="shared" si="789"/>
        <v>0</v>
      </c>
      <c r="BA966">
        <f t="shared" si="777"/>
        <v>0</v>
      </c>
      <c r="BB966">
        <f t="shared" si="795"/>
        <v>0</v>
      </c>
      <c r="BD966">
        <f t="shared" si="778"/>
        <v>78</v>
      </c>
      <c r="BE966">
        <f t="shared" si="779"/>
        <v>5</v>
      </c>
      <c r="BF966">
        <f t="shared" si="796"/>
        <v>1.1615893259680821E-2</v>
      </c>
      <c r="BG966">
        <f>VLOOKUP(MIN(120,BH966),mortality!$B$4:$H$106,saving_model!BE966+2,FALSE)</f>
        <v>0.13082137057164159</v>
      </c>
      <c r="BH966">
        <f t="shared" si="790"/>
        <v>98</v>
      </c>
      <c r="BI966" s="8">
        <f t="shared" si="780"/>
        <v>1.6821425527395739E-3</v>
      </c>
      <c r="BJ966" s="6">
        <f>VLOOKUP(saving_model!BD966,lapse!$B$4:$C$134,2,FALSE)</f>
        <v>0.02</v>
      </c>
      <c r="BL966">
        <f>discount_curve!K951</f>
        <v>0.20801489688995189</v>
      </c>
    </row>
    <row r="967" spans="1:64" x14ac:dyDescent="0.55000000000000004">
      <c r="A967">
        <f t="shared" si="797"/>
        <v>945</v>
      </c>
      <c r="B967" s="16">
        <f t="shared" ca="1" si="747"/>
        <v>0</v>
      </c>
      <c r="C967" s="16">
        <f t="shared" si="748"/>
        <v>0</v>
      </c>
      <c r="D967">
        <f t="shared" si="749"/>
        <v>0</v>
      </c>
      <c r="E967">
        <f t="shared" ca="1" si="750"/>
        <v>0</v>
      </c>
      <c r="F967" s="19">
        <f t="shared" si="751"/>
        <v>0</v>
      </c>
      <c r="G967">
        <f t="shared" si="781"/>
        <v>0</v>
      </c>
      <c r="H967">
        <f t="shared" si="782"/>
        <v>0</v>
      </c>
      <c r="I967" s="16">
        <f t="shared" si="752"/>
        <v>0</v>
      </c>
      <c r="J967" s="19">
        <f t="shared" si="753"/>
        <v>0</v>
      </c>
      <c r="K967" s="19"/>
      <c r="L967" s="16">
        <f t="shared" si="783"/>
        <v>0</v>
      </c>
      <c r="M967" s="16">
        <f t="shared" ca="1" si="754"/>
        <v>0</v>
      </c>
      <c r="N967" s="16">
        <f t="shared" si="755"/>
        <v>0</v>
      </c>
      <c r="O967" s="16">
        <f t="shared" si="756"/>
        <v>0</v>
      </c>
      <c r="P967" s="16">
        <f t="shared" si="757"/>
        <v>0</v>
      </c>
      <c r="Q967" s="16">
        <f t="shared" ca="1" si="758"/>
        <v>0</v>
      </c>
      <c r="R967">
        <f t="shared" si="759"/>
        <v>0</v>
      </c>
      <c r="S967" s="16">
        <f t="shared" si="760"/>
        <v>0</v>
      </c>
      <c r="T967" s="21">
        <f t="shared" si="761"/>
        <v>0</v>
      </c>
      <c r="U967" s="16">
        <f t="shared" ca="1" si="762"/>
        <v>0</v>
      </c>
      <c r="V967" s="21">
        <f t="shared" ca="1" si="763"/>
        <v>0</v>
      </c>
      <c r="W967" s="16"/>
      <c r="X967" s="16">
        <f t="shared" si="764"/>
        <v>0</v>
      </c>
      <c r="Y967" s="16">
        <f t="shared" si="765"/>
        <v>0</v>
      </c>
      <c r="Z967" s="19">
        <f t="shared" si="766"/>
        <v>0</v>
      </c>
      <c r="AA967" s="15">
        <f t="shared" si="767"/>
        <v>0</v>
      </c>
      <c r="AB967" s="15">
        <f t="shared" si="768"/>
        <v>0</v>
      </c>
      <c r="AC967" s="15">
        <f t="shared" si="769"/>
        <v>0</v>
      </c>
      <c r="AD967" s="15">
        <f t="shared" si="770"/>
        <v>0</v>
      </c>
      <c r="AE967" s="15">
        <f t="shared" si="771"/>
        <v>0</v>
      </c>
      <c r="AF967" s="19">
        <f t="shared" si="772"/>
        <v>0</v>
      </c>
      <c r="AG967" s="20">
        <f t="shared" si="773"/>
        <v>0</v>
      </c>
      <c r="AH967" s="20"/>
      <c r="AI967" s="16">
        <f t="shared" si="784"/>
        <v>0</v>
      </c>
      <c r="AJ967" s="16">
        <f t="shared" si="799"/>
        <v>0</v>
      </c>
      <c r="AK967" s="16">
        <f t="shared" si="791"/>
        <v>0</v>
      </c>
      <c r="AL967" s="16">
        <f t="shared" ca="1" si="774"/>
        <v>0</v>
      </c>
      <c r="AM967" s="17">
        <f ca="1">IF($F$13,OFFSET(product_specs!$I$5,MIN(10,saving_model!BD967),saving_model!$F$15),0)</f>
        <v>0</v>
      </c>
      <c r="AN967" s="16">
        <f t="shared" si="775"/>
        <v>0</v>
      </c>
      <c r="AO967" s="16">
        <f t="shared" si="798"/>
        <v>0</v>
      </c>
      <c r="AP967" s="16">
        <f t="shared" si="785"/>
        <v>0</v>
      </c>
      <c r="AQ967" s="16">
        <f t="shared" si="792"/>
        <v>0</v>
      </c>
      <c r="AR967" s="16">
        <f t="shared" si="793"/>
        <v>0</v>
      </c>
      <c r="AS967" s="15">
        <f t="shared" si="786"/>
        <v>0</v>
      </c>
      <c r="AT967" s="24">
        <f t="shared" si="787"/>
        <v>0</v>
      </c>
      <c r="AU967" s="15">
        <f t="shared" si="794"/>
        <v>0</v>
      </c>
      <c r="AV967" s="22">
        <f>return!Q951</f>
        <v>-1.0093900107965403E-2</v>
      </c>
      <c r="AW967" s="7">
        <f t="shared" si="788"/>
        <v>2.1893146610375505</v>
      </c>
      <c r="AX967" s="7"/>
      <c r="AY967">
        <f t="shared" si="776"/>
        <v>0</v>
      </c>
      <c r="AZ967">
        <f t="shared" si="789"/>
        <v>0</v>
      </c>
      <c r="BA967">
        <f t="shared" si="777"/>
        <v>0</v>
      </c>
      <c r="BB967">
        <f t="shared" si="795"/>
        <v>0</v>
      </c>
      <c r="BD967">
        <f t="shared" si="778"/>
        <v>78</v>
      </c>
      <c r="BE967">
        <f t="shared" si="779"/>
        <v>5</v>
      </c>
      <c r="BF967">
        <f t="shared" si="796"/>
        <v>1.1615893259680821E-2</v>
      </c>
      <c r="BG967">
        <f>VLOOKUP(MIN(120,BH967),mortality!$B$4:$H$106,saving_model!BE967+2,FALSE)</f>
        <v>0.13082137057164159</v>
      </c>
      <c r="BH967">
        <f t="shared" si="790"/>
        <v>98</v>
      </c>
      <c r="BI967" s="8">
        <f t="shared" si="780"/>
        <v>1.6821425527395739E-3</v>
      </c>
      <c r="BJ967" s="6">
        <f>VLOOKUP(saving_model!BD967,lapse!$B$4:$C$134,2,FALSE)</f>
        <v>0.02</v>
      </c>
      <c r="BL967">
        <f>discount_curve!K952</f>
        <v>0.20766919541185949</v>
      </c>
    </row>
    <row r="968" spans="1:64" x14ac:dyDescent="0.55000000000000004">
      <c r="A968">
        <f t="shared" si="797"/>
        <v>946</v>
      </c>
      <c r="B968" s="16">
        <f t="shared" ca="1" si="747"/>
        <v>0</v>
      </c>
      <c r="C968" s="16">
        <f t="shared" si="748"/>
        <v>0</v>
      </c>
      <c r="D968">
        <f t="shared" si="749"/>
        <v>0</v>
      </c>
      <c r="E968">
        <f t="shared" ca="1" si="750"/>
        <v>0</v>
      </c>
      <c r="F968" s="19">
        <f t="shared" si="751"/>
        <v>0</v>
      </c>
      <c r="G968">
        <f t="shared" si="781"/>
        <v>0</v>
      </c>
      <c r="H968">
        <f t="shared" si="782"/>
        <v>0</v>
      </c>
      <c r="I968" s="16">
        <f t="shared" si="752"/>
        <v>0</v>
      </c>
      <c r="J968" s="19">
        <f t="shared" si="753"/>
        <v>0</v>
      </c>
      <c r="K968" s="19"/>
      <c r="L968" s="16">
        <f t="shared" si="783"/>
        <v>0</v>
      </c>
      <c r="M968" s="16">
        <f t="shared" ca="1" si="754"/>
        <v>0</v>
      </c>
      <c r="N968" s="16">
        <f t="shared" si="755"/>
        <v>0</v>
      </c>
      <c r="O968" s="16">
        <f t="shared" si="756"/>
        <v>0</v>
      </c>
      <c r="P968" s="16">
        <f t="shared" si="757"/>
        <v>0</v>
      </c>
      <c r="Q968" s="16">
        <f t="shared" ca="1" si="758"/>
        <v>0</v>
      </c>
      <c r="R968">
        <f t="shared" si="759"/>
        <v>0</v>
      </c>
      <c r="S968" s="16">
        <f t="shared" si="760"/>
        <v>0</v>
      </c>
      <c r="T968" s="21">
        <f t="shared" si="761"/>
        <v>0</v>
      </c>
      <c r="U968" s="16">
        <f t="shared" ca="1" si="762"/>
        <v>0</v>
      </c>
      <c r="V968" s="21">
        <f t="shared" ca="1" si="763"/>
        <v>0</v>
      </c>
      <c r="W968" s="16"/>
      <c r="X968" s="16">
        <f t="shared" si="764"/>
        <v>0</v>
      </c>
      <c r="Y968" s="16">
        <f t="shared" si="765"/>
        <v>0</v>
      </c>
      <c r="Z968" s="19">
        <f t="shared" si="766"/>
        <v>0</v>
      </c>
      <c r="AA968" s="15">
        <f t="shared" si="767"/>
        <v>0</v>
      </c>
      <c r="AB968" s="15">
        <f t="shared" si="768"/>
        <v>0</v>
      </c>
      <c r="AC968" s="15">
        <f t="shared" si="769"/>
        <v>0</v>
      </c>
      <c r="AD968" s="15">
        <f t="shared" si="770"/>
        <v>0</v>
      </c>
      <c r="AE968" s="15">
        <f t="shared" si="771"/>
        <v>0</v>
      </c>
      <c r="AF968" s="19">
        <f t="shared" si="772"/>
        <v>0</v>
      </c>
      <c r="AG968" s="20">
        <f t="shared" si="773"/>
        <v>0</v>
      </c>
      <c r="AH968" s="20"/>
      <c r="AI968" s="16">
        <f t="shared" si="784"/>
        <v>0</v>
      </c>
      <c r="AJ968" s="16">
        <f t="shared" si="799"/>
        <v>0</v>
      </c>
      <c r="AK968" s="16">
        <f t="shared" si="791"/>
        <v>0</v>
      </c>
      <c r="AL968" s="16">
        <f t="shared" ca="1" si="774"/>
        <v>0</v>
      </c>
      <c r="AM968" s="17">
        <f ca="1">IF($F$13,OFFSET(product_specs!$I$5,MIN(10,saving_model!BD968),saving_model!$F$15),0)</f>
        <v>0</v>
      </c>
      <c r="AN968" s="16">
        <f t="shared" si="775"/>
        <v>0</v>
      </c>
      <c r="AO968" s="16">
        <f t="shared" si="798"/>
        <v>0</v>
      </c>
      <c r="AP968" s="16">
        <f t="shared" si="785"/>
        <v>0</v>
      </c>
      <c r="AQ968" s="16">
        <f t="shared" si="792"/>
        <v>0</v>
      </c>
      <c r="AR968" s="16">
        <f t="shared" si="793"/>
        <v>0</v>
      </c>
      <c r="AS968" s="15">
        <f t="shared" si="786"/>
        <v>0</v>
      </c>
      <c r="AT968" s="24">
        <f t="shared" si="787"/>
        <v>0</v>
      </c>
      <c r="AU968" s="15">
        <f t="shared" si="794"/>
        <v>0</v>
      </c>
      <c r="AV968" s="22">
        <f>return!Q952</f>
        <v>1.0559956976441187E-2</v>
      </c>
      <c r="AW968" s="7">
        <f t="shared" si="788"/>
        <v>2.1911307809931779</v>
      </c>
      <c r="AX968" s="7"/>
      <c r="AY968">
        <f t="shared" si="776"/>
        <v>0</v>
      </c>
      <c r="AZ968">
        <f t="shared" si="789"/>
        <v>0</v>
      </c>
      <c r="BA968">
        <f t="shared" si="777"/>
        <v>0</v>
      </c>
      <c r="BB968">
        <f t="shared" si="795"/>
        <v>0</v>
      </c>
      <c r="BD968">
        <f t="shared" si="778"/>
        <v>78</v>
      </c>
      <c r="BE968">
        <f t="shared" si="779"/>
        <v>5</v>
      </c>
      <c r="BF968">
        <f t="shared" si="796"/>
        <v>1.1615893259680821E-2</v>
      </c>
      <c r="BG968">
        <f>VLOOKUP(MIN(120,BH968),mortality!$B$4:$H$106,saving_model!BE968+2,FALSE)</f>
        <v>0.13082137057164159</v>
      </c>
      <c r="BH968">
        <f t="shared" si="790"/>
        <v>98</v>
      </c>
      <c r="BI968" s="8">
        <f t="shared" si="780"/>
        <v>1.6821425527395739E-3</v>
      </c>
      <c r="BJ968" s="6">
        <f>VLOOKUP(saving_model!BD968,lapse!$B$4:$C$134,2,FALSE)</f>
        <v>0.02</v>
      </c>
      <c r="BL968">
        <f>discount_curve!K953</f>
        <v>0.20732406845758131</v>
      </c>
    </row>
    <row r="969" spans="1:64" x14ac:dyDescent="0.55000000000000004">
      <c r="A969">
        <f t="shared" si="797"/>
        <v>947</v>
      </c>
      <c r="B969" s="16">
        <f t="shared" ref="B969:B1032" ca="1" si="800">C969-SUM(D969:H969)+I969-J969</f>
        <v>0</v>
      </c>
      <c r="C969" s="16">
        <f t="shared" ref="C969:C1032" si="801">AI969*AZ969</f>
        <v>0</v>
      </c>
      <c r="D969">
        <f t="shared" ref="D969:D1032" si="802">AK969*BA969</f>
        <v>0</v>
      </c>
      <c r="E969">
        <f t="shared" ref="E969:E1032" ca="1" si="803">AL969*BB969</f>
        <v>0</v>
      </c>
      <c r="F969" s="19">
        <f t="shared" ref="F969:F1032" si="804">Y969</f>
        <v>0</v>
      </c>
      <c r="G969">
        <f t="shared" si="781"/>
        <v>0</v>
      </c>
      <c r="H969">
        <f t="shared" si="782"/>
        <v>0</v>
      </c>
      <c r="I969" s="16">
        <f t="shared" ref="I969:I1032" si="805">AC969</f>
        <v>0</v>
      </c>
      <c r="J969" s="19">
        <f t="shared" ref="J969:J1032" si="806">X970-X969</f>
        <v>0</v>
      </c>
      <c r="K969" s="19"/>
      <c r="L969" s="16">
        <f t="shared" si="783"/>
        <v>0</v>
      </c>
      <c r="M969" s="16">
        <f t="shared" ref="M969:M1032" ca="1" si="807">AE969-AL969*BB969</f>
        <v>0</v>
      </c>
      <c r="N969" s="16">
        <f t="shared" ref="N969:N1032" si="808">AA969</f>
        <v>0</v>
      </c>
      <c r="O969" s="16">
        <f t="shared" ref="O969:O1032" si="809">G969</f>
        <v>0</v>
      </c>
      <c r="P969" s="16">
        <f t="shared" ref="P969:P1032" si="810">H969</f>
        <v>0</v>
      </c>
      <c r="Q969" s="16">
        <f t="shared" ref="Q969:Q1032" ca="1" si="811">SUM(L969:N969)-SUM(O969:P969)</f>
        <v>0</v>
      </c>
      <c r="R969">
        <f t="shared" ref="R969:R1032" si="812">AB969</f>
        <v>0</v>
      </c>
      <c r="S969" s="16">
        <f t="shared" ref="S969:S1032" si="813">D969-AD969</f>
        <v>0</v>
      </c>
      <c r="T969" s="21">
        <f t="shared" ref="T969:T1032" si="814">R969-S969</f>
        <v>0</v>
      </c>
      <c r="U969" s="16">
        <f t="shared" ref="U969:U1032" ca="1" si="815">Q969+T969</f>
        <v>0</v>
      </c>
      <c r="V969" s="21">
        <f t="shared" ref="V969:V1032" ca="1" si="816">(B969-U969)*10^6</f>
        <v>0</v>
      </c>
      <c r="W969" s="16"/>
      <c r="X969" s="16">
        <f t="shared" ref="X969:X1032" si="817">AO969*SUM(AY969:AZ969)</f>
        <v>0</v>
      </c>
      <c r="Y969" s="16">
        <f t="shared" ref="Y969:Y1032" si="818">AO969*AY969</f>
        <v>0</v>
      </c>
      <c r="Z969" s="19">
        <f t="shared" ref="Z969:Z1032" si="819">C969-L969</f>
        <v>0</v>
      </c>
      <c r="AA969" s="15">
        <f t="shared" ref="AA969:AA1032" si="820">AZ969*AS969</f>
        <v>0</v>
      </c>
      <c r="AB969" s="15">
        <f t="shared" ref="AB969:AB1032" si="821">AT969*AZ969</f>
        <v>0</v>
      </c>
      <c r="AC969" s="15">
        <f t="shared" ref="AC969:AC1032" si="822">(AZ969-BA969-BB969)*AU969+(BA969+BB969)*AU969/2</f>
        <v>0</v>
      </c>
      <c r="AD969" s="15">
        <f t="shared" ref="AD969:AD1032" si="823">AN969*BA969</f>
        <v>0</v>
      </c>
      <c r="AE969" s="15">
        <f t="shared" ref="AE969:AE1032" si="824">AN969*BB969</f>
        <v>0</v>
      </c>
      <c r="AF969" s="19">
        <f t="shared" ref="AF969:AF1032" si="825">X969-Y969+Z969-AA969-AB969+AC969-AD969-AE969</f>
        <v>0</v>
      </c>
      <c r="AG969" s="20">
        <f t="shared" ref="AG969:AG1032" si="826">X970-AF969</f>
        <v>0</v>
      </c>
      <c r="AH969" s="20"/>
      <c r="AI969" s="16">
        <f t="shared" si="784"/>
        <v>0</v>
      </c>
      <c r="AJ969" s="16">
        <f t="shared" si="799"/>
        <v>0</v>
      </c>
      <c r="AK969" s="16">
        <f t="shared" si="791"/>
        <v>0</v>
      </c>
      <c r="AL969" s="16">
        <f t="shared" ref="AL969:AL1032" ca="1" si="827">AN969*(1-AM969)</f>
        <v>0</v>
      </c>
      <c r="AM969" s="17">
        <f ca="1">IF($F$13,OFFSET(product_specs!$I$5,MIN(10,saving_model!BD969),saving_model!$F$15),0)</f>
        <v>0</v>
      </c>
      <c r="AN969" s="16">
        <f t="shared" ref="AN969:AN1032" si="828">(AO969+AP969-AS969-AT969+AU969/2)*IF(A969&lt;$C$10*12,1,0)</f>
        <v>0</v>
      </c>
      <c r="AO969" s="16">
        <f t="shared" si="798"/>
        <v>0</v>
      </c>
      <c r="AP969" s="16">
        <f t="shared" si="785"/>
        <v>0</v>
      </c>
      <c r="AQ969" s="16">
        <f t="shared" si="792"/>
        <v>0</v>
      </c>
      <c r="AR969" s="16">
        <f t="shared" si="793"/>
        <v>0</v>
      </c>
      <c r="AS969" s="15">
        <f t="shared" si="786"/>
        <v>0</v>
      </c>
      <c r="AT969" s="24">
        <f t="shared" si="787"/>
        <v>0</v>
      </c>
      <c r="AU969" s="15">
        <f t="shared" si="794"/>
        <v>0</v>
      </c>
      <c r="AV969" s="22">
        <f>return!Q953</f>
        <v>-3.287785377603214E-3</v>
      </c>
      <c r="AW969" s="7">
        <f t="shared" si="788"/>
        <v>2.1929484074895287</v>
      </c>
      <c r="AX969" s="7"/>
      <c r="AY969">
        <f t="shared" ref="AY969:AY1032" si="829">IF(A969=12*$C$10,AZ968-BA968-BB968,0)</f>
        <v>0</v>
      </c>
      <c r="AZ969">
        <f t="shared" si="789"/>
        <v>0</v>
      </c>
      <c r="BA969">
        <f t="shared" ref="BA969:BA1032" si="830">IFERROR(AZ969*BF969,0)</f>
        <v>0</v>
      </c>
      <c r="BB969">
        <f t="shared" si="795"/>
        <v>0</v>
      </c>
      <c r="BD969">
        <f t="shared" ref="BD969:BD1032" si="831">FLOOR(A969/12,1)</f>
        <v>78</v>
      </c>
      <c r="BE969">
        <f t="shared" ref="BE969:BE1032" si="832">MIN(BD969,5)</f>
        <v>5</v>
      </c>
      <c r="BF969">
        <f t="shared" si="796"/>
        <v>1.1615893259680821E-2</v>
      </c>
      <c r="BG969">
        <f>VLOOKUP(MIN(120,BH969),mortality!$B$4:$H$106,saving_model!BE969+2,FALSE)</f>
        <v>0.13082137057164159</v>
      </c>
      <c r="BH969">
        <f t="shared" si="790"/>
        <v>98</v>
      </c>
      <c r="BI969" s="8">
        <f t="shared" ref="BI969:BI1032" si="833">1-(1-BJ969)^(1/12)</f>
        <v>1.6821425527395739E-3</v>
      </c>
      <c r="BJ969" s="6">
        <f>VLOOKUP(saving_model!BD969,lapse!$B$4:$C$134,2,FALSE)</f>
        <v>0.02</v>
      </c>
      <c r="BL969">
        <f>discount_curve!K954</f>
        <v>0.20697951507231185</v>
      </c>
    </row>
    <row r="970" spans="1:64" x14ac:dyDescent="0.55000000000000004">
      <c r="A970">
        <f t="shared" si="797"/>
        <v>948</v>
      </c>
      <c r="B970" s="16">
        <f t="shared" ca="1" si="800"/>
        <v>0</v>
      </c>
      <c r="C970" s="16">
        <f t="shared" si="801"/>
        <v>0</v>
      </c>
      <c r="D970">
        <f t="shared" si="802"/>
        <v>0</v>
      </c>
      <c r="E970">
        <f t="shared" ca="1" si="803"/>
        <v>0</v>
      </c>
      <c r="F970" s="19">
        <f t="shared" si="804"/>
        <v>0</v>
      </c>
      <c r="G970">
        <f t="shared" si="781"/>
        <v>0</v>
      </c>
      <c r="H970">
        <f t="shared" si="782"/>
        <v>0</v>
      </c>
      <c r="I970" s="16">
        <f t="shared" si="805"/>
        <v>0</v>
      </c>
      <c r="J970" s="19">
        <f t="shared" si="806"/>
        <v>0</v>
      </c>
      <c r="K970" s="19"/>
      <c r="L970" s="16">
        <f t="shared" si="783"/>
        <v>0</v>
      </c>
      <c r="M970" s="16">
        <f t="shared" ca="1" si="807"/>
        <v>0</v>
      </c>
      <c r="N970" s="16">
        <f t="shared" si="808"/>
        <v>0</v>
      </c>
      <c r="O970" s="16">
        <f t="shared" si="809"/>
        <v>0</v>
      </c>
      <c r="P970" s="16">
        <f t="shared" si="810"/>
        <v>0</v>
      </c>
      <c r="Q970" s="16">
        <f t="shared" ca="1" si="811"/>
        <v>0</v>
      </c>
      <c r="R970">
        <f t="shared" si="812"/>
        <v>0</v>
      </c>
      <c r="S970" s="16">
        <f t="shared" si="813"/>
        <v>0</v>
      </c>
      <c r="T970" s="21">
        <f t="shared" si="814"/>
        <v>0</v>
      </c>
      <c r="U970" s="16">
        <f t="shared" ca="1" si="815"/>
        <v>0</v>
      </c>
      <c r="V970" s="21">
        <f t="shared" ca="1" si="816"/>
        <v>0</v>
      </c>
      <c r="W970" s="16"/>
      <c r="X970" s="16">
        <f t="shared" si="817"/>
        <v>0</v>
      </c>
      <c r="Y970" s="16">
        <f t="shared" si="818"/>
        <v>0</v>
      </c>
      <c r="Z970" s="19">
        <f t="shared" si="819"/>
        <v>0</v>
      </c>
      <c r="AA970" s="15">
        <f t="shared" si="820"/>
        <v>0</v>
      </c>
      <c r="AB970" s="15">
        <f t="shared" si="821"/>
        <v>0</v>
      </c>
      <c r="AC970" s="15">
        <f t="shared" si="822"/>
        <v>0</v>
      </c>
      <c r="AD970" s="15">
        <f t="shared" si="823"/>
        <v>0</v>
      </c>
      <c r="AE970" s="15">
        <f t="shared" si="824"/>
        <v>0</v>
      </c>
      <c r="AF970" s="19">
        <f t="shared" si="825"/>
        <v>0</v>
      </c>
      <c r="AG970" s="20">
        <f t="shared" si="826"/>
        <v>0</v>
      </c>
      <c r="AH970" s="20"/>
      <c r="AI970" s="16">
        <f t="shared" si="784"/>
        <v>0</v>
      </c>
      <c r="AJ970" s="16">
        <f t="shared" si="799"/>
        <v>0</v>
      </c>
      <c r="AK970" s="16">
        <f t="shared" si="791"/>
        <v>0</v>
      </c>
      <c r="AL970" s="16">
        <f t="shared" ca="1" si="827"/>
        <v>0</v>
      </c>
      <c r="AM970" s="17">
        <f ca="1">IF($F$13,OFFSET(product_specs!$I$5,MIN(10,saving_model!BD970),saving_model!$F$15),0)</f>
        <v>0</v>
      </c>
      <c r="AN970" s="16">
        <f t="shared" si="828"/>
        <v>0</v>
      </c>
      <c r="AO970" s="16">
        <f t="shared" si="798"/>
        <v>0</v>
      </c>
      <c r="AP970" s="16">
        <f t="shared" si="785"/>
        <v>0</v>
      </c>
      <c r="AQ970" s="16">
        <f t="shared" si="792"/>
        <v>0</v>
      </c>
      <c r="AR970" s="16">
        <f t="shared" si="793"/>
        <v>0</v>
      </c>
      <c r="AS970" s="15">
        <f t="shared" si="786"/>
        <v>0</v>
      </c>
      <c r="AT970" s="24">
        <f t="shared" si="787"/>
        <v>0</v>
      </c>
      <c r="AU970" s="15">
        <f t="shared" si="794"/>
        <v>0</v>
      </c>
      <c r="AV970" s="22">
        <f>return!Q954</f>
        <v>-1.3153786544893187E-2</v>
      </c>
      <c r="AW970" s="7">
        <f t="shared" si="788"/>
        <v>2.1947675417763359</v>
      </c>
      <c r="AX970" s="7"/>
      <c r="AY970">
        <f t="shared" si="829"/>
        <v>0</v>
      </c>
      <c r="AZ970">
        <f t="shared" si="789"/>
        <v>0</v>
      </c>
      <c r="BA970">
        <f t="shared" si="830"/>
        <v>0</v>
      </c>
      <c r="BB970">
        <f t="shared" si="795"/>
        <v>0</v>
      </c>
      <c r="BD970">
        <f t="shared" si="831"/>
        <v>79</v>
      </c>
      <c r="BE970">
        <f t="shared" si="832"/>
        <v>5</v>
      </c>
      <c r="BF970">
        <f t="shared" si="796"/>
        <v>1.3435540279708613E-2</v>
      </c>
      <c r="BG970">
        <f>VLOOKUP(MIN(120,BH970),mortality!$B$4:$H$106,saving_model!BE970+2,FALSE)</f>
        <v>0.14983035395454769</v>
      </c>
      <c r="BH970">
        <f t="shared" si="790"/>
        <v>99</v>
      </c>
      <c r="BI970" s="8">
        <f t="shared" si="833"/>
        <v>1.6821425527395739E-3</v>
      </c>
      <c r="BJ970" s="6">
        <f>VLOOKUP(saving_model!BD970,lapse!$B$4:$C$134,2,FALSE)</f>
        <v>0.02</v>
      </c>
      <c r="BL970">
        <f>discount_curve!K955</f>
        <v>0.20236051188312165</v>
      </c>
    </row>
    <row r="971" spans="1:64" x14ac:dyDescent="0.55000000000000004">
      <c r="A971">
        <f t="shared" si="797"/>
        <v>949</v>
      </c>
      <c r="B971" s="16">
        <f t="shared" ca="1" si="800"/>
        <v>0</v>
      </c>
      <c r="C971" s="16">
        <f t="shared" si="801"/>
        <v>0</v>
      </c>
      <c r="D971">
        <f t="shared" si="802"/>
        <v>0</v>
      </c>
      <c r="E971">
        <f t="shared" ca="1" si="803"/>
        <v>0</v>
      </c>
      <c r="F971" s="19">
        <f t="shared" si="804"/>
        <v>0</v>
      </c>
      <c r="G971">
        <f t="shared" si="781"/>
        <v>0</v>
      </c>
      <c r="H971">
        <f t="shared" si="782"/>
        <v>0</v>
      </c>
      <c r="I971" s="16">
        <f t="shared" si="805"/>
        <v>0</v>
      </c>
      <c r="J971" s="19">
        <f t="shared" si="806"/>
        <v>0</v>
      </c>
      <c r="K971" s="19"/>
      <c r="L971" s="16">
        <f t="shared" si="783"/>
        <v>0</v>
      </c>
      <c r="M971" s="16">
        <f t="shared" ca="1" si="807"/>
        <v>0</v>
      </c>
      <c r="N971" s="16">
        <f t="shared" si="808"/>
        <v>0</v>
      </c>
      <c r="O971" s="16">
        <f t="shared" si="809"/>
        <v>0</v>
      </c>
      <c r="P971" s="16">
        <f t="shared" si="810"/>
        <v>0</v>
      </c>
      <c r="Q971" s="16">
        <f t="shared" ca="1" si="811"/>
        <v>0</v>
      </c>
      <c r="R971">
        <f t="shared" si="812"/>
        <v>0</v>
      </c>
      <c r="S971" s="16">
        <f t="shared" si="813"/>
        <v>0</v>
      </c>
      <c r="T971" s="21">
        <f t="shared" si="814"/>
        <v>0</v>
      </c>
      <c r="U971" s="16">
        <f t="shared" ca="1" si="815"/>
        <v>0</v>
      </c>
      <c r="V971" s="21">
        <f t="shared" ca="1" si="816"/>
        <v>0</v>
      </c>
      <c r="W971" s="16"/>
      <c r="X971" s="16">
        <f t="shared" si="817"/>
        <v>0</v>
      </c>
      <c r="Y971" s="16">
        <f t="shared" si="818"/>
        <v>0</v>
      </c>
      <c r="Z971" s="19">
        <f t="shared" si="819"/>
        <v>0</v>
      </c>
      <c r="AA971" s="15">
        <f t="shared" si="820"/>
        <v>0</v>
      </c>
      <c r="AB971" s="15">
        <f t="shared" si="821"/>
        <v>0</v>
      </c>
      <c r="AC971" s="15">
        <f t="shared" si="822"/>
        <v>0</v>
      </c>
      <c r="AD971" s="15">
        <f t="shared" si="823"/>
        <v>0</v>
      </c>
      <c r="AE971" s="15">
        <f t="shared" si="824"/>
        <v>0</v>
      </c>
      <c r="AF971" s="19">
        <f t="shared" si="825"/>
        <v>0</v>
      </c>
      <c r="AG971" s="20">
        <f t="shared" si="826"/>
        <v>0</v>
      </c>
      <c r="AH971" s="20"/>
      <c r="AI971" s="16">
        <f t="shared" si="784"/>
        <v>0</v>
      </c>
      <c r="AJ971" s="16">
        <f t="shared" si="799"/>
        <v>0</v>
      </c>
      <c r="AK971" s="16">
        <f t="shared" si="791"/>
        <v>0</v>
      </c>
      <c r="AL971" s="16">
        <f t="shared" ca="1" si="827"/>
        <v>0</v>
      </c>
      <c r="AM971" s="17">
        <f ca="1">IF($F$13,OFFSET(product_specs!$I$5,MIN(10,saving_model!BD971),saving_model!$F$15),0)</f>
        <v>0</v>
      </c>
      <c r="AN971" s="16">
        <f t="shared" si="828"/>
        <v>0</v>
      </c>
      <c r="AO971" s="16">
        <f t="shared" si="798"/>
        <v>0</v>
      </c>
      <c r="AP971" s="16">
        <f t="shared" si="785"/>
        <v>0</v>
      </c>
      <c r="AQ971" s="16">
        <f t="shared" si="792"/>
        <v>0</v>
      </c>
      <c r="AR971" s="16">
        <f t="shared" si="793"/>
        <v>0</v>
      </c>
      <c r="AS971" s="15">
        <f t="shared" si="786"/>
        <v>0</v>
      </c>
      <c r="AT971" s="24">
        <f t="shared" si="787"/>
        <v>0</v>
      </c>
      <c r="AU971" s="15">
        <f t="shared" si="794"/>
        <v>0</v>
      </c>
      <c r="AV971" s="22">
        <f>return!Q955</f>
        <v>3.7765166303294073E-3</v>
      </c>
      <c r="AW971" s="7">
        <f t="shared" si="788"/>
        <v>2.1965881851043694</v>
      </c>
      <c r="AX971" s="7"/>
      <c r="AY971">
        <f t="shared" si="829"/>
        <v>0</v>
      </c>
      <c r="AZ971">
        <f t="shared" si="789"/>
        <v>0</v>
      </c>
      <c r="BA971">
        <f t="shared" si="830"/>
        <v>0</v>
      </c>
      <c r="BB971">
        <f t="shared" si="795"/>
        <v>0</v>
      </c>
      <c r="BD971">
        <f t="shared" si="831"/>
        <v>79</v>
      </c>
      <c r="BE971">
        <f t="shared" si="832"/>
        <v>5</v>
      </c>
      <c r="BF971">
        <f t="shared" si="796"/>
        <v>1.3435540279708613E-2</v>
      </c>
      <c r="BG971">
        <f>VLOOKUP(MIN(120,BH971),mortality!$B$4:$H$106,saving_model!BE971+2,FALSE)</f>
        <v>0.14983035395454769</v>
      </c>
      <c r="BH971">
        <f t="shared" si="790"/>
        <v>99</v>
      </c>
      <c r="BI971" s="8">
        <f t="shared" si="833"/>
        <v>1.6821425527395739E-3</v>
      </c>
      <c r="BJ971" s="6">
        <f>VLOOKUP(saving_model!BD971,lapse!$B$4:$C$134,2,FALSE)</f>
        <v>0.02</v>
      </c>
      <c r="BL971">
        <f>discount_curve!K956</f>
        <v>0.20201975239006403</v>
      </c>
    </row>
    <row r="972" spans="1:64" x14ac:dyDescent="0.55000000000000004">
      <c r="A972">
        <f t="shared" si="797"/>
        <v>950</v>
      </c>
      <c r="B972" s="16">
        <f t="shared" ca="1" si="800"/>
        <v>0</v>
      </c>
      <c r="C972" s="16">
        <f t="shared" si="801"/>
        <v>0</v>
      </c>
      <c r="D972">
        <f t="shared" si="802"/>
        <v>0</v>
      </c>
      <c r="E972">
        <f t="shared" ca="1" si="803"/>
        <v>0</v>
      </c>
      <c r="F972" s="19">
        <f t="shared" si="804"/>
        <v>0</v>
      </c>
      <c r="G972">
        <f t="shared" si="781"/>
        <v>0</v>
      </c>
      <c r="H972">
        <f t="shared" si="782"/>
        <v>0</v>
      </c>
      <c r="I972" s="16">
        <f t="shared" si="805"/>
        <v>0</v>
      </c>
      <c r="J972" s="19">
        <f t="shared" si="806"/>
        <v>0</v>
      </c>
      <c r="K972" s="19"/>
      <c r="L972" s="16">
        <f t="shared" si="783"/>
        <v>0</v>
      </c>
      <c r="M972" s="16">
        <f t="shared" ca="1" si="807"/>
        <v>0</v>
      </c>
      <c r="N972" s="16">
        <f t="shared" si="808"/>
        <v>0</v>
      </c>
      <c r="O972" s="16">
        <f t="shared" si="809"/>
        <v>0</v>
      </c>
      <c r="P972" s="16">
        <f t="shared" si="810"/>
        <v>0</v>
      </c>
      <c r="Q972" s="16">
        <f t="shared" ca="1" si="811"/>
        <v>0</v>
      </c>
      <c r="R972">
        <f t="shared" si="812"/>
        <v>0</v>
      </c>
      <c r="S972" s="16">
        <f t="shared" si="813"/>
        <v>0</v>
      </c>
      <c r="T972" s="21">
        <f t="shared" si="814"/>
        <v>0</v>
      </c>
      <c r="U972" s="16">
        <f t="shared" ca="1" si="815"/>
        <v>0</v>
      </c>
      <c r="V972" s="21">
        <f t="shared" ca="1" si="816"/>
        <v>0</v>
      </c>
      <c r="W972" s="16"/>
      <c r="X972" s="16">
        <f t="shared" si="817"/>
        <v>0</v>
      </c>
      <c r="Y972" s="16">
        <f t="shared" si="818"/>
        <v>0</v>
      </c>
      <c r="Z972" s="19">
        <f t="shared" si="819"/>
        <v>0</v>
      </c>
      <c r="AA972" s="15">
        <f t="shared" si="820"/>
        <v>0</v>
      </c>
      <c r="AB972" s="15">
        <f t="shared" si="821"/>
        <v>0</v>
      </c>
      <c r="AC972" s="15">
        <f t="shared" si="822"/>
        <v>0</v>
      </c>
      <c r="AD972" s="15">
        <f t="shared" si="823"/>
        <v>0</v>
      </c>
      <c r="AE972" s="15">
        <f t="shared" si="824"/>
        <v>0</v>
      </c>
      <c r="AF972" s="19">
        <f t="shared" si="825"/>
        <v>0</v>
      </c>
      <c r="AG972" s="20">
        <f t="shared" si="826"/>
        <v>0</v>
      </c>
      <c r="AH972" s="20"/>
      <c r="AI972" s="16">
        <f t="shared" si="784"/>
        <v>0</v>
      </c>
      <c r="AJ972" s="16">
        <f t="shared" si="799"/>
        <v>0</v>
      </c>
      <c r="AK972" s="16">
        <f t="shared" si="791"/>
        <v>0</v>
      </c>
      <c r="AL972" s="16">
        <f t="shared" ca="1" si="827"/>
        <v>0</v>
      </c>
      <c r="AM972" s="17">
        <f ca="1">IF($F$13,OFFSET(product_specs!$I$5,MIN(10,saving_model!BD972),saving_model!$F$15),0)</f>
        <v>0</v>
      </c>
      <c r="AN972" s="16">
        <f t="shared" si="828"/>
        <v>0</v>
      </c>
      <c r="AO972" s="16">
        <f t="shared" si="798"/>
        <v>0</v>
      </c>
      <c r="AP972" s="16">
        <f t="shared" si="785"/>
        <v>0</v>
      </c>
      <c r="AQ972" s="16">
        <f t="shared" si="792"/>
        <v>0</v>
      </c>
      <c r="AR972" s="16">
        <f t="shared" si="793"/>
        <v>0</v>
      </c>
      <c r="AS972" s="15">
        <f t="shared" si="786"/>
        <v>0</v>
      </c>
      <c r="AT972" s="24">
        <f t="shared" si="787"/>
        <v>0</v>
      </c>
      <c r="AU972" s="15">
        <f t="shared" si="794"/>
        <v>0</v>
      </c>
      <c r="AV972" s="22">
        <f>return!Q956</f>
        <v>-2.0575230784418697E-3</v>
      </c>
      <c r="AW972" s="7">
        <f t="shared" si="788"/>
        <v>2.1984103387254361</v>
      </c>
      <c r="AX972" s="7"/>
      <c r="AY972">
        <f t="shared" si="829"/>
        <v>0</v>
      </c>
      <c r="AZ972">
        <f t="shared" si="789"/>
        <v>0</v>
      </c>
      <c r="BA972">
        <f t="shared" si="830"/>
        <v>0</v>
      </c>
      <c r="BB972">
        <f t="shared" si="795"/>
        <v>0</v>
      </c>
      <c r="BD972">
        <f t="shared" si="831"/>
        <v>79</v>
      </c>
      <c r="BE972">
        <f t="shared" si="832"/>
        <v>5</v>
      </c>
      <c r="BF972">
        <f t="shared" si="796"/>
        <v>1.3435540279708613E-2</v>
      </c>
      <c r="BG972">
        <f>VLOOKUP(MIN(120,BH972),mortality!$B$4:$H$106,saving_model!BE972+2,FALSE)</f>
        <v>0.14983035395454769</v>
      </c>
      <c r="BH972">
        <f t="shared" si="790"/>
        <v>99</v>
      </c>
      <c r="BI972" s="8">
        <f t="shared" si="833"/>
        <v>1.6821425527395739E-3</v>
      </c>
      <c r="BJ972" s="6">
        <f>VLOOKUP(saving_model!BD972,lapse!$B$4:$C$134,2,FALSE)</f>
        <v>0.02</v>
      </c>
      <c r="BL972">
        <f>discount_curve!K957</f>
        <v>0.20167956670970841</v>
      </c>
    </row>
    <row r="973" spans="1:64" x14ac:dyDescent="0.55000000000000004">
      <c r="A973">
        <f t="shared" si="797"/>
        <v>951</v>
      </c>
      <c r="B973" s="16">
        <f t="shared" ca="1" si="800"/>
        <v>0</v>
      </c>
      <c r="C973" s="16">
        <f t="shared" si="801"/>
        <v>0</v>
      </c>
      <c r="D973">
        <f t="shared" si="802"/>
        <v>0</v>
      </c>
      <c r="E973">
        <f t="shared" ca="1" si="803"/>
        <v>0</v>
      </c>
      <c r="F973" s="19">
        <f t="shared" si="804"/>
        <v>0</v>
      </c>
      <c r="G973">
        <f t="shared" si="781"/>
        <v>0</v>
      </c>
      <c r="H973">
        <f t="shared" si="782"/>
        <v>0</v>
      </c>
      <c r="I973" s="16">
        <f t="shared" si="805"/>
        <v>0</v>
      </c>
      <c r="J973" s="19">
        <f t="shared" si="806"/>
        <v>0</v>
      </c>
      <c r="K973" s="19"/>
      <c r="L973" s="16">
        <f t="shared" si="783"/>
        <v>0</v>
      </c>
      <c r="M973" s="16">
        <f t="shared" ca="1" si="807"/>
        <v>0</v>
      </c>
      <c r="N973" s="16">
        <f t="shared" si="808"/>
        <v>0</v>
      </c>
      <c r="O973" s="16">
        <f t="shared" si="809"/>
        <v>0</v>
      </c>
      <c r="P973" s="16">
        <f t="shared" si="810"/>
        <v>0</v>
      </c>
      <c r="Q973" s="16">
        <f t="shared" ca="1" si="811"/>
        <v>0</v>
      </c>
      <c r="R973">
        <f t="shared" si="812"/>
        <v>0</v>
      </c>
      <c r="S973" s="16">
        <f t="shared" si="813"/>
        <v>0</v>
      </c>
      <c r="T973" s="21">
        <f t="shared" si="814"/>
        <v>0</v>
      </c>
      <c r="U973" s="16">
        <f t="shared" ca="1" si="815"/>
        <v>0</v>
      </c>
      <c r="V973" s="21">
        <f t="shared" ca="1" si="816"/>
        <v>0</v>
      </c>
      <c r="W973" s="16"/>
      <c r="X973" s="16">
        <f t="shared" si="817"/>
        <v>0</v>
      </c>
      <c r="Y973" s="16">
        <f t="shared" si="818"/>
        <v>0</v>
      </c>
      <c r="Z973" s="19">
        <f t="shared" si="819"/>
        <v>0</v>
      </c>
      <c r="AA973" s="15">
        <f t="shared" si="820"/>
        <v>0</v>
      </c>
      <c r="AB973" s="15">
        <f t="shared" si="821"/>
        <v>0</v>
      </c>
      <c r="AC973" s="15">
        <f t="shared" si="822"/>
        <v>0</v>
      </c>
      <c r="AD973" s="15">
        <f t="shared" si="823"/>
        <v>0</v>
      </c>
      <c r="AE973" s="15">
        <f t="shared" si="824"/>
        <v>0</v>
      </c>
      <c r="AF973" s="19">
        <f t="shared" si="825"/>
        <v>0</v>
      </c>
      <c r="AG973" s="20">
        <f t="shared" si="826"/>
        <v>0</v>
      </c>
      <c r="AH973" s="20"/>
      <c r="AI973" s="16">
        <f t="shared" si="784"/>
        <v>0</v>
      </c>
      <c r="AJ973" s="16">
        <f t="shared" si="799"/>
        <v>0</v>
      </c>
      <c r="AK973" s="16">
        <f t="shared" si="791"/>
        <v>0</v>
      </c>
      <c r="AL973" s="16">
        <f t="shared" ca="1" si="827"/>
        <v>0</v>
      </c>
      <c r="AM973" s="17">
        <f ca="1">IF($F$13,OFFSET(product_specs!$I$5,MIN(10,saving_model!BD973),saving_model!$F$15),0)</f>
        <v>0</v>
      </c>
      <c r="AN973" s="16">
        <f t="shared" si="828"/>
        <v>0</v>
      </c>
      <c r="AO973" s="16">
        <f t="shared" si="798"/>
        <v>0</v>
      </c>
      <c r="AP973" s="16">
        <f t="shared" si="785"/>
        <v>0</v>
      </c>
      <c r="AQ973" s="16">
        <f t="shared" si="792"/>
        <v>0</v>
      </c>
      <c r="AR973" s="16">
        <f t="shared" si="793"/>
        <v>0</v>
      </c>
      <c r="AS973" s="15">
        <f t="shared" si="786"/>
        <v>0</v>
      </c>
      <c r="AT973" s="24">
        <f t="shared" si="787"/>
        <v>0</v>
      </c>
      <c r="AU973" s="15">
        <f t="shared" si="794"/>
        <v>0</v>
      </c>
      <c r="AV973" s="22">
        <f>return!Q957</f>
        <v>-6.0809319240529014E-4</v>
      </c>
      <c r="AW973" s="7">
        <f t="shared" si="788"/>
        <v>2.2002340038923816</v>
      </c>
      <c r="AX973" s="7"/>
      <c r="AY973">
        <f t="shared" si="829"/>
        <v>0</v>
      </c>
      <c r="AZ973">
        <f t="shared" si="789"/>
        <v>0</v>
      </c>
      <c r="BA973">
        <f t="shared" si="830"/>
        <v>0</v>
      </c>
      <c r="BB973">
        <f t="shared" si="795"/>
        <v>0</v>
      </c>
      <c r="BD973">
        <f t="shared" si="831"/>
        <v>79</v>
      </c>
      <c r="BE973">
        <f t="shared" si="832"/>
        <v>5</v>
      </c>
      <c r="BF973">
        <f t="shared" si="796"/>
        <v>1.3435540279708613E-2</v>
      </c>
      <c r="BG973">
        <f>VLOOKUP(MIN(120,BH973),mortality!$B$4:$H$106,saving_model!BE973+2,FALSE)</f>
        <v>0.14983035395454769</v>
      </c>
      <c r="BH973">
        <f t="shared" si="790"/>
        <v>99</v>
      </c>
      <c r="BI973" s="8">
        <f t="shared" si="833"/>
        <v>1.6821425527395739E-3</v>
      </c>
      <c r="BJ973" s="6">
        <f>VLOOKUP(saving_model!BD973,lapse!$B$4:$C$134,2,FALSE)</f>
        <v>0.02</v>
      </c>
      <c r="BL973">
        <f>discount_curve!K958</f>
        <v>0.20133995387579859</v>
      </c>
    </row>
    <row r="974" spans="1:64" x14ac:dyDescent="0.55000000000000004">
      <c r="A974">
        <f t="shared" si="797"/>
        <v>952</v>
      </c>
      <c r="B974" s="16">
        <f t="shared" ca="1" si="800"/>
        <v>0</v>
      </c>
      <c r="C974" s="16">
        <f t="shared" si="801"/>
        <v>0</v>
      </c>
      <c r="D974">
        <f t="shared" si="802"/>
        <v>0</v>
      </c>
      <c r="E974">
        <f t="shared" ca="1" si="803"/>
        <v>0</v>
      </c>
      <c r="F974" s="19">
        <f t="shared" si="804"/>
        <v>0</v>
      </c>
      <c r="G974">
        <f t="shared" si="781"/>
        <v>0</v>
      </c>
      <c r="H974">
        <f t="shared" si="782"/>
        <v>0</v>
      </c>
      <c r="I974" s="16">
        <f t="shared" si="805"/>
        <v>0</v>
      </c>
      <c r="J974" s="19">
        <f t="shared" si="806"/>
        <v>0</v>
      </c>
      <c r="K974" s="19"/>
      <c r="L974" s="16">
        <f t="shared" si="783"/>
        <v>0</v>
      </c>
      <c r="M974" s="16">
        <f t="shared" ca="1" si="807"/>
        <v>0</v>
      </c>
      <c r="N974" s="16">
        <f t="shared" si="808"/>
        <v>0</v>
      </c>
      <c r="O974" s="16">
        <f t="shared" si="809"/>
        <v>0</v>
      </c>
      <c r="P974" s="16">
        <f t="shared" si="810"/>
        <v>0</v>
      </c>
      <c r="Q974" s="16">
        <f t="shared" ca="1" si="811"/>
        <v>0</v>
      </c>
      <c r="R974">
        <f t="shared" si="812"/>
        <v>0</v>
      </c>
      <c r="S974" s="16">
        <f t="shared" si="813"/>
        <v>0</v>
      </c>
      <c r="T974" s="21">
        <f t="shared" si="814"/>
        <v>0</v>
      </c>
      <c r="U974" s="16">
        <f t="shared" ca="1" si="815"/>
        <v>0</v>
      </c>
      <c r="V974" s="21">
        <f t="shared" ca="1" si="816"/>
        <v>0</v>
      </c>
      <c r="W974" s="16"/>
      <c r="X974" s="16">
        <f t="shared" si="817"/>
        <v>0</v>
      </c>
      <c r="Y974" s="16">
        <f t="shared" si="818"/>
        <v>0</v>
      </c>
      <c r="Z974" s="19">
        <f t="shared" si="819"/>
        <v>0</v>
      </c>
      <c r="AA974" s="15">
        <f t="shared" si="820"/>
        <v>0</v>
      </c>
      <c r="AB974" s="15">
        <f t="shared" si="821"/>
        <v>0</v>
      </c>
      <c r="AC974" s="15">
        <f t="shared" si="822"/>
        <v>0</v>
      </c>
      <c r="AD974" s="15">
        <f t="shared" si="823"/>
        <v>0</v>
      </c>
      <c r="AE974" s="15">
        <f t="shared" si="824"/>
        <v>0</v>
      </c>
      <c r="AF974" s="19">
        <f t="shared" si="825"/>
        <v>0</v>
      </c>
      <c r="AG974" s="20">
        <f t="shared" si="826"/>
        <v>0</v>
      </c>
      <c r="AH974" s="20"/>
      <c r="AI974" s="16">
        <f t="shared" si="784"/>
        <v>0</v>
      </c>
      <c r="AJ974" s="16">
        <f t="shared" si="799"/>
        <v>0</v>
      </c>
      <c r="AK974" s="16">
        <f t="shared" si="791"/>
        <v>0</v>
      </c>
      <c r="AL974" s="16">
        <f t="shared" ca="1" si="827"/>
        <v>0</v>
      </c>
      <c r="AM974" s="17">
        <f ca="1">IF($F$13,OFFSET(product_specs!$I$5,MIN(10,saving_model!BD974),saving_model!$F$15),0)</f>
        <v>0</v>
      </c>
      <c r="AN974" s="16">
        <f t="shared" si="828"/>
        <v>0</v>
      </c>
      <c r="AO974" s="16">
        <f t="shared" si="798"/>
        <v>0</v>
      </c>
      <c r="AP974" s="16">
        <f t="shared" si="785"/>
        <v>0</v>
      </c>
      <c r="AQ974" s="16">
        <f t="shared" si="792"/>
        <v>0</v>
      </c>
      <c r="AR974" s="16">
        <f t="shared" si="793"/>
        <v>0</v>
      </c>
      <c r="AS974" s="15">
        <f t="shared" si="786"/>
        <v>0</v>
      </c>
      <c r="AT974" s="24">
        <f t="shared" si="787"/>
        <v>0</v>
      </c>
      <c r="AU974" s="15">
        <f t="shared" si="794"/>
        <v>0</v>
      </c>
      <c r="AV974" s="22">
        <f>return!Q958</f>
        <v>3.5276177485832338E-3</v>
      </c>
      <c r="AW974" s="7">
        <f t="shared" si="788"/>
        <v>2.2020591818590907</v>
      </c>
      <c r="AX974" s="7"/>
      <c r="AY974">
        <f t="shared" si="829"/>
        <v>0</v>
      </c>
      <c r="AZ974">
        <f t="shared" si="789"/>
        <v>0</v>
      </c>
      <c r="BA974">
        <f t="shared" si="830"/>
        <v>0</v>
      </c>
      <c r="BB974">
        <f t="shared" si="795"/>
        <v>0</v>
      </c>
      <c r="BD974">
        <f t="shared" si="831"/>
        <v>79</v>
      </c>
      <c r="BE974">
        <f t="shared" si="832"/>
        <v>5</v>
      </c>
      <c r="BF974">
        <f t="shared" si="796"/>
        <v>1.3435540279708613E-2</v>
      </c>
      <c r="BG974">
        <f>VLOOKUP(MIN(120,BH974),mortality!$B$4:$H$106,saving_model!BE974+2,FALSE)</f>
        <v>0.14983035395454769</v>
      </c>
      <c r="BH974">
        <f t="shared" si="790"/>
        <v>99</v>
      </c>
      <c r="BI974" s="8">
        <f t="shared" si="833"/>
        <v>1.6821425527395739E-3</v>
      </c>
      <c r="BJ974" s="6">
        <f>VLOOKUP(saving_model!BD974,lapse!$B$4:$C$134,2,FALSE)</f>
        <v>0.02</v>
      </c>
      <c r="BL974">
        <f>discount_curve!K959</f>
        <v>0.20100091292370517</v>
      </c>
    </row>
    <row r="975" spans="1:64" x14ac:dyDescent="0.55000000000000004">
      <c r="A975">
        <f t="shared" si="797"/>
        <v>953</v>
      </c>
      <c r="B975" s="16">
        <f t="shared" ca="1" si="800"/>
        <v>0</v>
      </c>
      <c r="C975" s="16">
        <f t="shared" si="801"/>
        <v>0</v>
      </c>
      <c r="D975">
        <f t="shared" si="802"/>
        <v>0</v>
      </c>
      <c r="E975">
        <f t="shared" ca="1" si="803"/>
        <v>0</v>
      </c>
      <c r="F975" s="19">
        <f t="shared" si="804"/>
        <v>0</v>
      </c>
      <c r="G975">
        <f t="shared" si="781"/>
        <v>0</v>
      </c>
      <c r="H975">
        <f t="shared" si="782"/>
        <v>0</v>
      </c>
      <c r="I975" s="16">
        <f t="shared" si="805"/>
        <v>0</v>
      </c>
      <c r="J975" s="19">
        <f t="shared" si="806"/>
        <v>0</v>
      </c>
      <c r="K975" s="19"/>
      <c r="L975" s="16">
        <f t="shared" si="783"/>
        <v>0</v>
      </c>
      <c r="M975" s="16">
        <f t="shared" ca="1" si="807"/>
        <v>0</v>
      </c>
      <c r="N975" s="16">
        <f t="shared" si="808"/>
        <v>0</v>
      </c>
      <c r="O975" s="16">
        <f t="shared" si="809"/>
        <v>0</v>
      </c>
      <c r="P975" s="16">
        <f t="shared" si="810"/>
        <v>0</v>
      </c>
      <c r="Q975" s="16">
        <f t="shared" ca="1" si="811"/>
        <v>0</v>
      </c>
      <c r="R975">
        <f t="shared" si="812"/>
        <v>0</v>
      </c>
      <c r="S975" s="16">
        <f t="shared" si="813"/>
        <v>0</v>
      </c>
      <c r="T975" s="21">
        <f t="shared" si="814"/>
        <v>0</v>
      </c>
      <c r="U975" s="16">
        <f t="shared" ca="1" si="815"/>
        <v>0</v>
      </c>
      <c r="V975" s="21">
        <f t="shared" ca="1" si="816"/>
        <v>0</v>
      </c>
      <c r="W975" s="16"/>
      <c r="X975" s="16">
        <f t="shared" si="817"/>
        <v>0</v>
      </c>
      <c r="Y975" s="16">
        <f t="shared" si="818"/>
        <v>0</v>
      </c>
      <c r="Z975" s="19">
        <f t="shared" si="819"/>
        <v>0</v>
      </c>
      <c r="AA975" s="15">
        <f t="shared" si="820"/>
        <v>0</v>
      </c>
      <c r="AB975" s="15">
        <f t="shared" si="821"/>
        <v>0</v>
      </c>
      <c r="AC975" s="15">
        <f t="shared" si="822"/>
        <v>0</v>
      </c>
      <c r="AD975" s="15">
        <f t="shared" si="823"/>
        <v>0</v>
      </c>
      <c r="AE975" s="15">
        <f t="shared" si="824"/>
        <v>0</v>
      </c>
      <c r="AF975" s="19">
        <f t="shared" si="825"/>
        <v>0</v>
      </c>
      <c r="AG975" s="20">
        <f t="shared" si="826"/>
        <v>0</v>
      </c>
      <c r="AH975" s="20"/>
      <c r="AI975" s="16">
        <f t="shared" si="784"/>
        <v>0</v>
      </c>
      <c r="AJ975" s="16">
        <f t="shared" si="799"/>
        <v>0</v>
      </c>
      <c r="AK975" s="16">
        <f t="shared" si="791"/>
        <v>0</v>
      </c>
      <c r="AL975" s="16">
        <f t="shared" ca="1" si="827"/>
        <v>0</v>
      </c>
      <c r="AM975" s="17">
        <f ca="1">IF($F$13,OFFSET(product_specs!$I$5,MIN(10,saving_model!BD975),saving_model!$F$15),0)</f>
        <v>0</v>
      </c>
      <c r="AN975" s="16">
        <f t="shared" si="828"/>
        <v>0</v>
      </c>
      <c r="AO975" s="16">
        <f t="shared" si="798"/>
        <v>0</v>
      </c>
      <c r="AP975" s="16">
        <f t="shared" si="785"/>
        <v>0</v>
      </c>
      <c r="AQ975" s="16">
        <f t="shared" si="792"/>
        <v>0</v>
      </c>
      <c r="AR975" s="16">
        <f t="shared" si="793"/>
        <v>0</v>
      </c>
      <c r="AS975" s="15">
        <f t="shared" si="786"/>
        <v>0</v>
      </c>
      <c r="AT975" s="24">
        <f t="shared" si="787"/>
        <v>0</v>
      </c>
      <c r="AU975" s="15">
        <f t="shared" si="794"/>
        <v>0</v>
      </c>
      <c r="AV975" s="22">
        <f>return!Q959</f>
        <v>5.5096874963902476E-3</v>
      </c>
      <c r="AW975" s="7">
        <f t="shared" si="788"/>
        <v>2.2038858738804885</v>
      </c>
      <c r="AX975" s="7"/>
      <c r="AY975">
        <f t="shared" si="829"/>
        <v>0</v>
      </c>
      <c r="AZ975">
        <f t="shared" si="789"/>
        <v>0</v>
      </c>
      <c r="BA975">
        <f t="shared" si="830"/>
        <v>0</v>
      </c>
      <c r="BB975">
        <f t="shared" si="795"/>
        <v>0</v>
      </c>
      <c r="BD975">
        <f t="shared" si="831"/>
        <v>79</v>
      </c>
      <c r="BE975">
        <f t="shared" si="832"/>
        <v>5</v>
      </c>
      <c r="BF975">
        <f t="shared" si="796"/>
        <v>1.3435540279708613E-2</v>
      </c>
      <c r="BG975">
        <f>VLOOKUP(MIN(120,BH975),mortality!$B$4:$H$106,saving_model!BE975+2,FALSE)</f>
        <v>0.14983035395454769</v>
      </c>
      <c r="BH975">
        <f t="shared" si="790"/>
        <v>99</v>
      </c>
      <c r="BI975" s="8">
        <f t="shared" si="833"/>
        <v>1.6821425527395739E-3</v>
      </c>
      <c r="BJ975" s="6">
        <f>VLOOKUP(saving_model!BD975,lapse!$B$4:$C$134,2,FALSE)</f>
        <v>0.02</v>
      </c>
      <c r="BL975">
        <f>discount_curve!K960</f>
        <v>0.20066244289042345</v>
      </c>
    </row>
    <row r="976" spans="1:64" x14ac:dyDescent="0.55000000000000004">
      <c r="A976">
        <f t="shared" si="797"/>
        <v>954</v>
      </c>
      <c r="B976" s="16">
        <f t="shared" ca="1" si="800"/>
        <v>0</v>
      </c>
      <c r="C976" s="16">
        <f t="shared" si="801"/>
        <v>0</v>
      </c>
      <c r="D976">
        <f t="shared" si="802"/>
        <v>0</v>
      </c>
      <c r="E976">
        <f t="shared" ca="1" si="803"/>
        <v>0</v>
      </c>
      <c r="F976" s="19">
        <f t="shared" si="804"/>
        <v>0</v>
      </c>
      <c r="G976">
        <f t="shared" si="781"/>
        <v>0</v>
      </c>
      <c r="H976">
        <f t="shared" si="782"/>
        <v>0</v>
      </c>
      <c r="I976" s="16">
        <f t="shared" si="805"/>
        <v>0</v>
      </c>
      <c r="J976" s="19">
        <f t="shared" si="806"/>
        <v>0</v>
      </c>
      <c r="K976" s="19"/>
      <c r="L976" s="16">
        <f t="shared" si="783"/>
        <v>0</v>
      </c>
      <c r="M976" s="16">
        <f t="shared" ca="1" si="807"/>
        <v>0</v>
      </c>
      <c r="N976" s="16">
        <f t="shared" si="808"/>
        <v>0</v>
      </c>
      <c r="O976" s="16">
        <f t="shared" si="809"/>
        <v>0</v>
      </c>
      <c r="P976" s="16">
        <f t="shared" si="810"/>
        <v>0</v>
      </c>
      <c r="Q976" s="16">
        <f t="shared" ca="1" si="811"/>
        <v>0</v>
      </c>
      <c r="R976">
        <f t="shared" si="812"/>
        <v>0</v>
      </c>
      <c r="S976" s="16">
        <f t="shared" si="813"/>
        <v>0</v>
      </c>
      <c r="T976" s="21">
        <f t="shared" si="814"/>
        <v>0</v>
      </c>
      <c r="U976" s="16">
        <f t="shared" ca="1" si="815"/>
        <v>0</v>
      </c>
      <c r="V976" s="21">
        <f t="shared" ca="1" si="816"/>
        <v>0</v>
      </c>
      <c r="W976" s="16"/>
      <c r="X976" s="16">
        <f t="shared" si="817"/>
        <v>0</v>
      </c>
      <c r="Y976" s="16">
        <f t="shared" si="818"/>
        <v>0</v>
      </c>
      <c r="Z976" s="19">
        <f t="shared" si="819"/>
        <v>0</v>
      </c>
      <c r="AA976" s="15">
        <f t="shared" si="820"/>
        <v>0</v>
      </c>
      <c r="AB976" s="15">
        <f t="shared" si="821"/>
        <v>0</v>
      </c>
      <c r="AC976" s="15">
        <f t="shared" si="822"/>
        <v>0</v>
      </c>
      <c r="AD976" s="15">
        <f t="shared" si="823"/>
        <v>0</v>
      </c>
      <c r="AE976" s="15">
        <f t="shared" si="824"/>
        <v>0</v>
      </c>
      <c r="AF976" s="19">
        <f t="shared" si="825"/>
        <v>0</v>
      </c>
      <c r="AG976" s="20">
        <f t="shared" si="826"/>
        <v>0</v>
      </c>
      <c r="AH976" s="20"/>
      <c r="AI976" s="16">
        <f t="shared" si="784"/>
        <v>0</v>
      </c>
      <c r="AJ976" s="16">
        <f t="shared" si="799"/>
        <v>0</v>
      </c>
      <c r="AK976" s="16">
        <f t="shared" si="791"/>
        <v>0</v>
      </c>
      <c r="AL976" s="16">
        <f t="shared" ca="1" si="827"/>
        <v>0</v>
      </c>
      <c r="AM976" s="17">
        <f ca="1">IF($F$13,OFFSET(product_specs!$I$5,MIN(10,saving_model!BD976),saving_model!$F$15),0)</f>
        <v>0</v>
      </c>
      <c r="AN976" s="16">
        <f t="shared" si="828"/>
        <v>0</v>
      </c>
      <c r="AO976" s="16">
        <f t="shared" si="798"/>
        <v>0</v>
      </c>
      <c r="AP976" s="16">
        <f t="shared" si="785"/>
        <v>0</v>
      </c>
      <c r="AQ976" s="16">
        <f t="shared" si="792"/>
        <v>0</v>
      </c>
      <c r="AR976" s="16">
        <f t="shared" si="793"/>
        <v>0</v>
      </c>
      <c r="AS976" s="15">
        <f t="shared" si="786"/>
        <v>0</v>
      </c>
      <c r="AT976" s="24">
        <f t="shared" si="787"/>
        <v>0</v>
      </c>
      <c r="AU976" s="15">
        <f t="shared" si="794"/>
        <v>0</v>
      </c>
      <c r="AV976" s="22">
        <f>return!Q960</f>
        <v>-1.2740477229378433E-2</v>
      </c>
      <c r="AW976" s="7">
        <f t="shared" si="788"/>
        <v>2.2057140812125415</v>
      </c>
      <c r="AX976" s="7"/>
      <c r="AY976">
        <f t="shared" si="829"/>
        <v>0</v>
      </c>
      <c r="AZ976">
        <f t="shared" si="789"/>
        <v>0</v>
      </c>
      <c r="BA976">
        <f t="shared" si="830"/>
        <v>0</v>
      </c>
      <c r="BB976">
        <f t="shared" si="795"/>
        <v>0</v>
      </c>
      <c r="BD976">
        <f t="shared" si="831"/>
        <v>79</v>
      </c>
      <c r="BE976">
        <f t="shared" si="832"/>
        <v>5</v>
      </c>
      <c r="BF976">
        <f t="shared" si="796"/>
        <v>1.3435540279708613E-2</v>
      </c>
      <c r="BG976">
        <f>VLOOKUP(MIN(120,BH976),mortality!$B$4:$H$106,saving_model!BE976+2,FALSE)</f>
        <v>0.14983035395454769</v>
      </c>
      <c r="BH976">
        <f t="shared" si="790"/>
        <v>99</v>
      </c>
      <c r="BI976" s="8">
        <f t="shared" si="833"/>
        <v>1.6821425527395739E-3</v>
      </c>
      <c r="BJ976" s="6">
        <f>VLOOKUP(saving_model!BD976,lapse!$B$4:$C$134,2,FALSE)</f>
        <v>0.02</v>
      </c>
      <c r="BL976">
        <f>discount_curve!K961</f>
        <v>0.20032454281457007</v>
      </c>
    </row>
    <row r="977" spans="1:64" x14ac:dyDescent="0.55000000000000004">
      <c r="A977">
        <f t="shared" si="797"/>
        <v>955</v>
      </c>
      <c r="B977" s="16">
        <f t="shared" ca="1" si="800"/>
        <v>0</v>
      </c>
      <c r="C977" s="16">
        <f t="shared" si="801"/>
        <v>0</v>
      </c>
      <c r="D977">
        <f t="shared" si="802"/>
        <v>0</v>
      </c>
      <c r="E977">
        <f t="shared" ca="1" si="803"/>
        <v>0</v>
      </c>
      <c r="F977" s="19">
        <f t="shared" si="804"/>
        <v>0</v>
      </c>
      <c r="G977">
        <f t="shared" si="781"/>
        <v>0</v>
      </c>
      <c r="H977">
        <f t="shared" si="782"/>
        <v>0</v>
      </c>
      <c r="I977" s="16">
        <f t="shared" si="805"/>
        <v>0</v>
      </c>
      <c r="J977" s="19">
        <f t="shared" si="806"/>
        <v>0</v>
      </c>
      <c r="K977" s="19"/>
      <c r="L977" s="16">
        <f t="shared" si="783"/>
        <v>0</v>
      </c>
      <c r="M977" s="16">
        <f t="shared" ca="1" si="807"/>
        <v>0</v>
      </c>
      <c r="N977" s="16">
        <f t="shared" si="808"/>
        <v>0</v>
      </c>
      <c r="O977" s="16">
        <f t="shared" si="809"/>
        <v>0</v>
      </c>
      <c r="P977" s="16">
        <f t="shared" si="810"/>
        <v>0</v>
      </c>
      <c r="Q977" s="16">
        <f t="shared" ca="1" si="811"/>
        <v>0</v>
      </c>
      <c r="R977">
        <f t="shared" si="812"/>
        <v>0</v>
      </c>
      <c r="S977" s="16">
        <f t="shared" si="813"/>
        <v>0</v>
      </c>
      <c r="T977" s="21">
        <f t="shared" si="814"/>
        <v>0</v>
      </c>
      <c r="U977" s="16">
        <f t="shared" ca="1" si="815"/>
        <v>0</v>
      </c>
      <c r="V977" s="21">
        <f t="shared" ca="1" si="816"/>
        <v>0</v>
      </c>
      <c r="W977" s="16"/>
      <c r="X977" s="16">
        <f t="shared" si="817"/>
        <v>0</v>
      </c>
      <c r="Y977" s="16">
        <f t="shared" si="818"/>
        <v>0</v>
      </c>
      <c r="Z977" s="19">
        <f t="shared" si="819"/>
        <v>0</v>
      </c>
      <c r="AA977" s="15">
        <f t="shared" si="820"/>
        <v>0</v>
      </c>
      <c r="AB977" s="15">
        <f t="shared" si="821"/>
        <v>0</v>
      </c>
      <c r="AC977" s="15">
        <f t="shared" si="822"/>
        <v>0</v>
      </c>
      <c r="AD977" s="15">
        <f t="shared" si="823"/>
        <v>0</v>
      </c>
      <c r="AE977" s="15">
        <f t="shared" si="824"/>
        <v>0</v>
      </c>
      <c r="AF977" s="19">
        <f t="shared" si="825"/>
        <v>0</v>
      </c>
      <c r="AG977" s="20">
        <f t="shared" si="826"/>
        <v>0</v>
      </c>
      <c r="AH977" s="20"/>
      <c r="AI977" s="16">
        <f t="shared" si="784"/>
        <v>0</v>
      </c>
      <c r="AJ977" s="16">
        <f t="shared" si="799"/>
        <v>0</v>
      </c>
      <c r="AK977" s="16">
        <f t="shared" si="791"/>
        <v>0</v>
      </c>
      <c r="AL977" s="16">
        <f t="shared" ca="1" si="827"/>
        <v>0</v>
      </c>
      <c r="AM977" s="17">
        <f ca="1">IF($F$13,OFFSET(product_specs!$I$5,MIN(10,saving_model!BD977),saving_model!$F$15),0)</f>
        <v>0</v>
      </c>
      <c r="AN977" s="16">
        <f t="shared" si="828"/>
        <v>0</v>
      </c>
      <c r="AO977" s="16">
        <f t="shared" si="798"/>
        <v>0</v>
      </c>
      <c r="AP977" s="16">
        <f t="shared" si="785"/>
        <v>0</v>
      </c>
      <c r="AQ977" s="16">
        <f t="shared" si="792"/>
        <v>0</v>
      </c>
      <c r="AR977" s="16">
        <f t="shared" si="793"/>
        <v>0</v>
      </c>
      <c r="AS977" s="15">
        <f t="shared" si="786"/>
        <v>0</v>
      </c>
      <c r="AT977" s="24">
        <f t="shared" si="787"/>
        <v>0</v>
      </c>
      <c r="AU977" s="15">
        <f t="shared" si="794"/>
        <v>0</v>
      </c>
      <c r="AV977" s="22">
        <f>return!Q961</f>
        <v>-1.1901827974710399E-2</v>
      </c>
      <c r="AW977" s="7">
        <f t="shared" si="788"/>
        <v>2.2075438051122576</v>
      </c>
      <c r="AX977" s="7"/>
      <c r="AY977">
        <f t="shared" si="829"/>
        <v>0</v>
      </c>
      <c r="AZ977">
        <f t="shared" si="789"/>
        <v>0</v>
      </c>
      <c r="BA977">
        <f t="shared" si="830"/>
        <v>0</v>
      </c>
      <c r="BB977">
        <f t="shared" si="795"/>
        <v>0</v>
      </c>
      <c r="BD977">
        <f t="shared" si="831"/>
        <v>79</v>
      </c>
      <c r="BE977">
        <f t="shared" si="832"/>
        <v>5</v>
      </c>
      <c r="BF977">
        <f t="shared" si="796"/>
        <v>1.3435540279708613E-2</v>
      </c>
      <c r="BG977">
        <f>VLOOKUP(MIN(120,BH977),mortality!$B$4:$H$106,saving_model!BE977+2,FALSE)</f>
        <v>0.14983035395454769</v>
      </c>
      <c r="BH977">
        <f t="shared" si="790"/>
        <v>99</v>
      </c>
      <c r="BI977" s="8">
        <f t="shared" si="833"/>
        <v>1.6821425527395739E-3</v>
      </c>
      <c r="BJ977" s="6">
        <f>VLOOKUP(saving_model!BD977,lapse!$B$4:$C$134,2,FALSE)</f>
        <v>0.02</v>
      </c>
      <c r="BL977">
        <f>discount_curve!K962</f>
        <v>0.19998721173638065</v>
      </c>
    </row>
    <row r="978" spans="1:64" x14ac:dyDescent="0.55000000000000004">
      <c r="A978">
        <f t="shared" si="797"/>
        <v>956</v>
      </c>
      <c r="B978" s="16">
        <f t="shared" ca="1" si="800"/>
        <v>0</v>
      </c>
      <c r="C978" s="16">
        <f t="shared" si="801"/>
        <v>0</v>
      </c>
      <c r="D978">
        <f t="shared" si="802"/>
        <v>0</v>
      </c>
      <c r="E978">
        <f t="shared" ca="1" si="803"/>
        <v>0</v>
      </c>
      <c r="F978" s="19">
        <f t="shared" si="804"/>
        <v>0</v>
      </c>
      <c r="G978">
        <f t="shared" si="781"/>
        <v>0</v>
      </c>
      <c r="H978">
        <f t="shared" si="782"/>
        <v>0</v>
      </c>
      <c r="I978" s="16">
        <f t="shared" si="805"/>
        <v>0</v>
      </c>
      <c r="J978" s="19">
        <f t="shared" si="806"/>
        <v>0</v>
      </c>
      <c r="K978" s="19"/>
      <c r="L978" s="16">
        <f t="shared" si="783"/>
        <v>0</v>
      </c>
      <c r="M978" s="16">
        <f t="shared" ca="1" si="807"/>
        <v>0</v>
      </c>
      <c r="N978" s="16">
        <f t="shared" si="808"/>
        <v>0</v>
      </c>
      <c r="O978" s="16">
        <f t="shared" si="809"/>
        <v>0</v>
      </c>
      <c r="P978" s="16">
        <f t="shared" si="810"/>
        <v>0</v>
      </c>
      <c r="Q978" s="16">
        <f t="shared" ca="1" si="811"/>
        <v>0</v>
      </c>
      <c r="R978">
        <f t="shared" si="812"/>
        <v>0</v>
      </c>
      <c r="S978" s="16">
        <f t="shared" si="813"/>
        <v>0</v>
      </c>
      <c r="T978" s="21">
        <f t="shared" si="814"/>
        <v>0</v>
      </c>
      <c r="U978" s="16">
        <f t="shared" ca="1" si="815"/>
        <v>0</v>
      </c>
      <c r="V978" s="21">
        <f t="shared" ca="1" si="816"/>
        <v>0</v>
      </c>
      <c r="W978" s="16"/>
      <c r="X978" s="16">
        <f t="shared" si="817"/>
        <v>0</v>
      </c>
      <c r="Y978" s="16">
        <f t="shared" si="818"/>
        <v>0</v>
      </c>
      <c r="Z978" s="19">
        <f t="shared" si="819"/>
        <v>0</v>
      </c>
      <c r="AA978" s="15">
        <f t="shared" si="820"/>
        <v>0</v>
      </c>
      <c r="AB978" s="15">
        <f t="shared" si="821"/>
        <v>0</v>
      </c>
      <c r="AC978" s="15">
        <f t="shared" si="822"/>
        <v>0</v>
      </c>
      <c r="AD978" s="15">
        <f t="shared" si="823"/>
        <v>0</v>
      </c>
      <c r="AE978" s="15">
        <f t="shared" si="824"/>
        <v>0</v>
      </c>
      <c r="AF978" s="19">
        <f t="shared" si="825"/>
        <v>0</v>
      </c>
      <c r="AG978" s="20">
        <f t="shared" si="826"/>
        <v>0</v>
      </c>
      <c r="AH978" s="20"/>
      <c r="AI978" s="16">
        <f t="shared" si="784"/>
        <v>0</v>
      </c>
      <c r="AJ978" s="16">
        <f t="shared" si="799"/>
        <v>0</v>
      </c>
      <c r="AK978" s="16">
        <f t="shared" si="791"/>
        <v>0</v>
      </c>
      <c r="AL978" s="16">
        <f t="shared" ca="1" si="827"/>
        <v>0</v>
      </c>
      <c r="AM978" s="17">
        <f ca="1">IF($F$13,OFFSET(product_specs!$I$5,MIN(10,saving_model!BD978),saving_model!$F$15),0)</f>
        <v>0</v>
      </c>
      <c r="AN978" s="16">
        <f t="shared" si="828"/>
        <v>0</v>
      </c>
      <c r="AO978" s="16">
        <f t="shared" si="798"/>
        <v>0</v>
      </c>
      <c r="AP978" s="16">
        <f t="shared" si="785"/>
        <v>0</v>
      </c>
      <c r="AQ978" s="16">
        <f t="shared" si="792"/>
        <v>0</v>
      </c>
      <c r="AR978" s="16">
        <f t="shared" si="793"/>
        <v>0</v>
      </c>
      <c r="AS978" s="15">
        <f t="shared" si="786"/>
        <v>0</v>
      </c>
      <c r="AT978" s="24">
        <f t="shared" si="787"/>
        <v>0</v>
      </c>
      <c r="AU978" s="15">
        <f t="shared" si="794"/>
        <v>0</v>
      </c>
      <c r="AV978" s="22">
        <f>return!Q962</f>
        <v>-1.4896089617847386E-3</v>
      </c>
      <c r="AW978" s="7">
        <f t="shared" si="788"/>
        <v>2.2093750468376872</v>
      </c>
      <c r="AX978" s="7"/>
      <c r="AY978">
        <f t="shared" si="829"/>
        <v>0</v>
      </c>
      <c r="AZ978">
        <f t="shared" si="789"/>
        <v>0</v>
      </c>
      <c r="BA978">
        <f t="shared" si="830"/>
        <v>0</v>
      </c>
      <c r="BB978">
        <f t="shared" si="795"/>
        <v>0</v>
      </c>
      <c r="BD978">
        <f t="shared" si="831"/>
        <v>79</v>
      </c>
      <c r="BE978">
        <f t="shared" si="832"/>
        <v>5</v>
      </c>
      <c r="BF978">
        <f t="shared" si="796"/>
        <v>1.3435540279708613E-2</v>
      </c>
      <c r="BG978">
        <f>VLOOKUP(MIN(120,BH978),mortality!$B$4:$H$106,saving_model!BE978+2,FALSE)</f>
        <v>0.14983035395454769</v>
      </c>
      <c r="BH978">
        <f t="shared" si="790"/>
        <v>99</v>
      </c>
      <c r="BI978" s="8">
        <f t="shared" si="833"/>
        <v>1.6821425527395739E-3</v>
      </c>
      <c r="BJ978" s="6">
        <f>VLOOKUP(saving_model!BD978,lapse!$B$4:$C$134,2,FALSE)</f>
        <v>0.02</v>
      </c>
      <c r="BL978">
        <f>discount_curve!K963</f>
        <v>0.19965044869770715</v>
      </c>
    </row>
    <row r="979" spans="1:64" x14ac:dyDescent="0.55000000000000004">
      <c r="A979">
        <f t="shared" si="797"/>
        <v>957</v>
      </c>
      <c r="B979" s="16">
        <f t="shared" ca="1" si="800"/>
        <v>0</v>
      </c>
      <c r="C979" s="16">
        <f t="shared" si="801"/>
        <v>0</v>
      </c>
      <c r="D979">
        <f t="shared" si="802"/>
        <v>0</v>
      </c>
      <c r="E979">
        <f t="shared" ca="1" si="803"/>
        <v>0</v>
      </c>
      <c r="F979" s="19">
        <f t="shared" si="804"/>
        <v>0</v>
      </c>
      <c r="G979">
        <f t="shared" si="781"/>
        <v>0</v>
      </c>
      <c r="H979">
        <f t="shared" si="782"/>
        <v>0</v>
      </c>
      <c r="I979" s="16">
        <f t="shared" si="805"/>
        <v>0</v>
      </c>
      <c r="J979" s="19">
        <f t="shared" si="806"/>
        <v>0</v>
      </c>
      <c r="K979" s="19"/>
      <c r="L979" s="16">
        <f t="shared" si="783"/>
        <v>0</v>
      </c>
      <c r="M979" s="16">
        <f t="shared" ca="1" si="807"/>
        <v>0</v>
      </c>
      <c r="N979" s="16">
        <f t="shared" si="808"/>
        <v>0</v>
      </c>
      <c r="O979" s="16">
        <f t="shared" si="809"/>
        <v>0</v>
      </c>
      <c r="P979" s="16">
        <f t="shared" si="810"/>
        <v>0</v>
      </c>
      <c r="Q979" s="16">
        <f t="shared" ca="1" si="811"/>
        <v>0</v>
      </c>
      <c r="R979">
        <f t="shared" si="812"/>
        <v>0</v>
      </c>
      <c r="S979" s="16">
        <f t="shared" si="813"/>
        <v>0</v>
      </c>
      <c r="T979" s="21">
        <f t="shared" si="814"/>
        <v>0</v>
      </c>
      <c r="U979" s="16">
        <f t="shared" ca="1" si="815"/>
        <v>0</v>
      </c>
      <c r="V979" s="21">
        <f t="shared" ca="1" si="816"/>
        <v>0</v>
      </c>
      <c r="W979" s="16"/>
      <c r="X979" s="16">
        <f t="shared" si="817"/>
        <v>0</v>
      </c>
      <c r="Y979" s="16">
        <f t="shared" si="818"/>
        <v>0</v>
      </c>
      <c r="Z979" s="19">
        <f t="shared" si="819"/>
        <v>0</v>
      </c>
      <c r="AA979" s="15">
        <f t="shared" si="820"/>
        <v>0</v>
      </c>
      <c r="AB979" s="15">
        <f t="shared" si="821"/>
        <v>0</v>
      </c>
      <c r="AC979" s="15">
        <f t="shared" si="822"/>
        <v>0</v>
      </c>
      <c r="AD979" s="15">
        <f t="shared" si="823"/>
        <v>0</v>
      </c>
      <c r="AE979" s="15">
        <f t="shared" si="824"/>
        <v>0</v>
      </c>
      <c r="AF979" s="19">
        <f t="shared" si="825"/>
        <v>0</v>
      </c>
      <c r="AG979" s="20">
        <f t="shared" si="826"/>
        <v>0</v>
      </c>
      <c r="AH979" s="20"/>
      <c r="AI979" s="16">
        <f t="shared" si="784"/>
        <v>0</v>
      </c>
      <c r="AJ979" s="16">
        <f t="shared" si="799"/>
        <v>0</v>
      </c>
      <c r="AK979" s="16">
        <f t="shared" si="791"/>
        <v>0</v>
      </c>
      <c r="AL979" s="16">
        <f t="shared" ca="1" si="827"/>
        <v>0</v>
      </c>
      <c r="AM979" s="17">
        <f ca="1">IF($F$13,OFFSET(product_specs!$I$5,MIN(10,saving_model!BD979),saving_model!$F$15),0)</f>
        <v>0</v>
      </c>
      <c r="AN979" s="16">
        <f t="shared" si="828"/>
        <v>0</v>
      </c>
      <c r="AO979" s="16">
        <f t="shared" si="798"/>
        <v>0</v>
      </c>
      <c r="AP979" s="16">
        <f t="shared" si="785"/>
        <v>0</v>
      </c>
      <c r="AQ979" s="16">
        <f t="shared" si="792"/>
        <v>0</v>
      </c>
      <c r="AR979" s="16">
        <f t="shared" si="793"/>
        <v>0</v>
      </c>
      <c r="AS979" s="15">
        <f t="shared" si="786"/>
        <v>0</v>
      </c>
      <c r="AT979" s="24">
        <f t="shared" si="787"/>
        <v>0</v>
      </c>
      <c r="AU979" s="15">
        <f t="shared" si="794"/>
        <v>0</v>
      </c>
      <c r="AV979" s="22">
        <f>return!Q963</f>
        <v>1.1097931804891381E-2</v>
      </c>
      <c r="AW979" s="7">
        <f t="shared" si="788"/>
        <v>2.2112078076479245</v>
      </c>
      <c r="AX979" s="7"/>
      <c r="AY979">
        <f t="shared" si="829"/>
        <v>0</v>
      </c>
      <c r="AZ979">
        <f t="shared" si="789"/>
        <v>0</v>
      </c>
      <c r="BA979">
        <f t="shared" si="830"/>
        <v>0</v>
      </c>
      <c r="BB979">
        <f t="shared" si="795"/>
        <v>0</v>
      </c>
      <c r="BD979">
        <f t="shared" si="831"/>
        <v>79</v>
      </c>
      <c r="BE979">
        <f t="shared" si="832"/>
        <v>5</v>
      </c>
      <c r="BF979">
        <f t="shared" si="796"/>
        <v>1.3435540279708613E-2</v>
      </c>
      <c r="BG979">
        <f>VLOOKUP(MIN(120,BH979),mortality!$B$4:$H$106,saving_model!BE979+2,FALSE)</f>
        <v>0.14983035395454769</v>
      </c>
      <c r="BH979">
        <f t="shared" si="790"/>
        <v>99</v>
      </c>
      <c r="BI979" s="8">
        <f t="shared" si="833"/>
        <v>1.6821425527395739E-3</v>
      </c>
      <c r="BJ979" s="6">
        <f>VLOOKUP(saving_model!BD979,lapse!$B$4:$C$134,2,FALSE)</f>
        <v>0.02</v>
      </c>
      <c r="BL979">
        <f>discount_curve!K964</f>
        <v>0.19931425274201475</v>
      </c>
    </row>
    <row r="980" spans="1:64" x14ac:dyDescent="0.55000000000000004">
      <c r="A980">
        <f t="shared" si="797"/>
        <v>958</v>
      </c>
      <c r="B980" s="16">
        <f t="shared" ca="1" si="800"/>
        <v>0</v>
      </c>
      <c r="C980" s="16">
        <f t="shared" si="801"/>
        <v>0</v>
      </c>
      <c r="D980">
        <f t="shared" si="802"/>
        <v>0</v>
      </c>
      <c r="E980">
        <f t="shared" ca="1" si="803"/>
        <v>0</v>
      </c>
      <c r="F980" s="19">
        <f t="shared" si="804"/>
        <v>0</v>
      </c>
      <c r="G980">
        <f t="shared" si="781"/>
        <v>0</v>
      </c>
      <c r="H980">
        <f t="shared" si="782"/>
        <v>0</v>
      </c>
      <c r="I980" s="16">
        <f t="shared" si="805"/>
        <v>0</v>
      </c>
      <c r="J980" s="19">
        <f t="shared" si="806"/>
        <v>0</v>
      </c>
      <c r="K980" s="19"/>
      <c r="L980" s="16">
        <f t="shared" si="783"/>
        <v>0</v>
      </c>
      <c r="M980" s="16">
        <f t="shared" ca="1" si="807"/>
        <v>0</v>
      </c>
      <c r="N980" s="16">
        <f t="shared" si="808"/>
        <v>0</v>
      </c>
      <c r="O980" s="16">
        <f t="shared" si="809"/>
        <v>0</v>
      </c>
      <c r="P980" s="16">
        <f t="shared" si="810"/>
        <v>0</v>
      </c>
      <c r="Q980" s="16">
        <f t="shared" ca="1" si="811"/>
        <v>0</v>
      </c>
      <c r="R980">
        <f t="shared" si="812"/>
        <v>0</v>
      </c>
      <c r="S980" s="16">
        <f t="shared" si="813"/>
        <v>0</v>
      </c>
      <c r="T980" s="21">
        <f t="shared" si="814"/>
        <v>0</v>
      </c>
      <c r="U980" s="16">
        <f t="shared" ca="1" si="815"/>
        <v>0</v>
      </c>
      <c r="V980" s="21">
        <f t="shared" ca="1" si="816"/>
        <v>0</v>
      </c>
      <c r="W980" s="16"/>
      <c r="X980" s="16">
        <f t="shared" si="817"/>
        <v>0</v>
      </c>
      <c r="Y980" s="16">
        <f t="shared" si="818"/>
        <v>0</v>
      </c>
      <c r="Z980" s="19">
        <f t="shared" si="819"/>
        <v>0</v>
      </c>
      <c r="AA980" s="15">
        <f t="shared" si="820"/>
        <v>0</v>
      </c>
      <c r="AB980" s="15">
        <f t="shared" si="821"/>
        <v>0</v>
      </c>
      <c r="AC980" s="15">
        <f t="shared" si="822"/>
        <v>0</v>
      </c>
      <c r="AD980" s="15">
        <f t="shared" si="823"/>
        <v>0</v>
      </c>
      <c r="AE980" s="15">
        <f t="shared" si="824"/>
        <v>0</v>
      </c>
      <c r="AF980" s="19">
        <f t="shared" si="825"/>
        <v>0</v>
      </c>
      <c r="AG980" s="20">
        <f t="shared" si="826"/>
        <v>0</v>
      </c>
      <c r="AH980" s="20"/>
      <c r="AI980" s="16">
        <f t="shared" si="784"/>
        <v>0</v>
      </c>
      <c r="AJ980" s="16">
        <f t="shared" si="799"/>
        <v>0</v>
      </c>
      <c r="AK980" s="16">
        <f t="shared" si="791"/>
        <v>0</v>
      </c>
      <c r="AL980" s="16">
        <f t="shared" ca="1" si="827"/>
        <v>0</v>
      </c>
      <c r="AM980" s="17">
        <f ca="1">IF($F$13,OFFSET(product_specs!$I$5,MIN(10,saving_model!BD980),saving_model!$F$15),0)</f>
        <v>0</v>
      </c>
      <c r="AN980" s="16">
        <f t="shared" si="828"/>
        <v>0</v>
      </c>
      <c r="AO980" s="16">
        <f t="shared" si="798"/>
        <v>0</v>
      </c>
      <c r="AP980" s="16">
        <f t="shared" si="785"/>
        <v>0</v>
      </c>
      <c r="AQ980" s="16">
        <f t="shared" si="792"/>
        <v>0</v>
      </c>
      <c r="AR980" s="16">
        <f t="shared" si="793"/>
        <v>0</v>
      </c>
      <c r="AS980" s="15">
        <f t="shared" si="786"/>
        <v>0</v>
      </c>
      <c r="AT980" s="24">
        <f t="shared" si="787"/>
        <v>0</v>
      </c>
      <c r="AU980" s="15">
        <f t="shared" si="794"/>
        <v>0</v>
      </c>
      <c r="AV980" s="22">
        <f>return!Q964</f>
        <v>5.056577950579566E-5</v>
      </c>
      <c r="AW980" s="7">
        <f t="shared" si="788"/>
        <v>2.2130420888031082</v>
      </c>
      <c r="AX980" s="7"/>
      <c r="AY980">
        <f t="shared" si="829"/>
        <v>0</v>
      </c>
      <c r="AZ980">
        <f t="shared" si="789"/>
        <v>0</v>
      </c>
      <c r="BA980">
        <f t="shared" si="830"/>
        <v>0</v>
      </c>
      <c r="BB980">
        <f t="shared" si="795"/>
        <v>0</v>
      </c>
      <c r="BD980">
        <f t="shared" si="831"/>
        <v>79</v>
      </c>
      <c r="BE980">
        <f t="shared" si="832"/>
        <v>5</v>
      </c>
      <c r="BF980">
        <f t="shared" si="796"/>
        <v>1.3435540279708613E-2</v>
      </c>
      <c r="BG980">
        <f>VLOOKUP(MIN(120,BH980),mortality!$B$4:$H$106,saving_model!BE980+2,FALSE)</f>
        <v>0.14983035395454769</v>
      </c>
      <c r="BH980">
        <f t="shared" si="790"/>
        <v>99</v>
      </c>
      <c r="BI980" s="8">
        <f t="shared" si="833"/>
        <v>1.6821425527395739E-3</v>
      </c>
      <c r="BJ980" s="6">
        <f>VLOOKUP(saving_model!BD980,lapse!$B$4:$C$134,2,FALSE)</f>
        <v>0.02</v>
      </c>
      <c r="BL980">
        <f>discount_curve!K965</f>
        <v>0.1989786229143794</v>
      </c>
    </row>
    <row r="981" spans="1:64" x14ac:dyDescent="0.55000000000000004">
      <c r="A981">
        <f t="shared" si="797"/>
        <v>959</v>
      </c>
      <c r="B981" s="16">
        <f t="shared" ca="1" si="800"/>
        <v>0</v>
      </c>
      <c r="C981" s="16">
        <f t="shared" si="801"/>
        <v>0</v>
      </c>
      <c r="D981">
        <f t="shared" si="802"/>
        <v>0</v>
      </c>
      <c r="E981">
        <f t="shared" ca="1" si="803"/>
        <v>0</v>
      </c>
      <c r="F981" s="19">
        <f t="shared" si="804"/>
        <v>0</v>
      </c>
      <c r="G981">
        <f t="shared" si="781"/>
        <v>0</v>
      </c>
      <c r="H981">
        <f t="shared" si="782"/>
        <v>0</v>
      </c>
      <c r="I981" s="16">
        <f t="shared" si="805"/>
        <v>0</v>
      </c>
      <c r="J981" s="19">
        <f t="shared" si="806"/>
        <v>0</v>
      </c>
      <c r="K981" s="19"/>
      <c r="L981" s="16">
        <f t="shared" si="783"/>
        <v>0</v>
      </c>
      <c r="M981" s="16">
        <f t="shared" ca="1" si="807"/>
        <v>0</v>
      </c>
      <c r="N981" s="16">
        <f t="shared" si="808"/>
        <v>0</v>
      </c>
      <c r="O981" s="16">
        <f t="shared" si="809"/>
        <v>0</v>
      </c>
      <c r="P981" s="16">
        <f t="shared" si="810"/>
        <v>0</v>
      </c>
      <c r="Q981" s="16">
        <f t="shared" ca="1" si="811"/>
        <v>0</v>
      </c>
      <c r="R981">
        <f t="shared" si="812"/>
        <v>0</v>
      </c>
      <c r="S981" s="16">
        <f t="shared" si="813"/>
        <v>0</v>
      </c>
      <c r="T981" s="21">
        <f t="shared" si="814"/>
        <v>0</v>
      </c>
      <c r="U981" s="16">
        <f t="shared" ca="1" si="815"/>
        <v>0</v>
      </c>
      <c r="V981" s="21">
        <f t="shared" ca="1" si="816"/>
        <v>0</v>
      </c>
      <c r="W981" s="16"/>
      <c r="X981" s="16">
        <f t="shared" si="817"/>
        <v>0</v>
      </c>
      <c r="Y981" s="16">
        <f t="shared" si="818"/>
        <v>0</v>
      </c>
      <c r="Z981" s="19">
        <f t="shared" si="819"/>
        <v>0</v>
      </c>
      <c r="AA981" s="15">
        <f t="shared" si="820"/>
        <v>0</v>
      </c>
      <c r="AB981" s="15">
        <f t="shared" si="821"/>
        <v>0</v>
      </c>
      <c r="AC981" s="15">
        <f t="shared" si="822"/>
        <v>0</v>
      </c>
      <c r="AD981" s="15">
        <f t="shared" si="823"/>
        <v>0</v>
      </c>
      <c r="AE981" s="15">
        <f t="shared" si="824"/>
        <v>0</v>
      </c>
      <c r="AF981" s="19">
        <f t="shared" si="825"/>
        <v>0</v>
      </c>
      <c r="AG981" s="20">
        <f t="shared" si="826"/>
        <v>0</v>
      </c>
      <c r="AH981" s="20"/>
      <c r="AI981" s="16">
        <f t="shared" si="784"/>
        <v>0</v>
      </c>
      <c r="AJ981" s="16">
        <f t="shared" si="799"/>
        <v>0</v>
      </c>
      <c r="AK981" s="16">
        <f t="shared" si="791"/>
        <v>0</v>
      </c>
      <c r="AL981" s="16">
        <f t="shared" ca="1" si="827"/>
        <v>0</v>
      </c>
      <c r="AM981" s="17">
        <f ca="1">IF($F$13,OFFSET(product_specs!$I$5,MIN(10,saving_model!BD981),saving_model!$F$15),0)</f>
        <v>0</v>
      </c>
      <c r="AN981" s="16">
        <f t="shared" si="828"/>
        <v>0</v>
      </c>
      <c r="AO981" s="16">
        <f t="shared" si="798"/>
        <v>0</v>
      </c>
      <c r="AP981" s="16">
        <f t="shared" si="785"/>
        <v>0</v>
      </c>
      <c r="AQ981" s="16">
        <f t="shared" si="792"/>
        <v>0</v>
      </c>
      <c r="AR981" s="16">
        <f t="shared" si="793"/>
        <v>0</v>
      </c>
      <c r="AS981" s="15">
        <f t="shared" si="786"/>
        <v>0</v>
      </c>
      <c r="AT981" s="24">
        <f t="shared" si="787"/>
        <v>0</v>
      </c>
      <c r="AU981" s="15">
        <f t="shared" si="794"/>
        <v>0</v>
      </c>
      <c r="AV981" s="22">
        <f>return!Q965</f>
        <v>3.3514812118577986E-3</v>
      </c>
      <c r="AW981" s="7">
        <f t="shared" si="788"/>
        <v>2.2148778915644227</v>
      </c>
      <c r="AX981" s="7"/>
      <c r="AY981">
        <f t="shared" si="829"/>
        <v>0</v>
      </c>
      <c r="AZ981">
        <f t="shared" si="789"/>
        <v>0</v>
      </c>
      <c r="BA981">
        <f t="shared" si="830"/>
        <v>0</v>
      </c>
      <c r="BB981">
        <f t="shared" si="795"/>
        <v>0</v>
      </c>
      <c r="BD981">
        <f t="shared" si="831"/>
        <v>79</v>
      </c>
      <c r="BE981">
        <f t="shared" si="832"/>
        <v>5</v>
      </c>
      <c r="BF981">
        <f t="shared" si="796"/>
        <v>1.3435540279708613E-2</v>
      </c>
      <c r="BG981">
        <f>VLOOKUP(MIN(120,BH981),mortality!$B$4:$H$106,saving_model!BE981+2,FALSE)</f>
        <v>0.14983035395454769</v>
      </c>
      <c r="BH981">
        <f t="shared" si="790"/>
        <v>99</v>
      </c>
      <c r="BI981" s="8">
        <f t="shared" si="833"/>
        <v>1.6821425527395739E-3</v>
      </c>
      <c r="BJ981" s="6">
        <f>VLOOKUP(saving_model!BD981,lapse!$B$4:$C$134,2,FALSE)</f>
        <v>0.02</v>
      </c>
      <c r="BL981">
        <f>discount_curve!K966</f>
        <v>0.19864355826148525</v>
      </c>
    </row>
    <row r="982" spans="1:64" x14ac:dyDescent="0.55000000000000004">
      <c r="A982">
        <f t="shared" si="797"/>
        <v>960</v>
      </c>
      <c r="B982" s="16">
        <f t="shared" ca="1" si="800"/>
        <v>0</v>
      </c>
      <c r="C982" s="16">
        <f t="shared" si="801"/>
        <v>0</v>
      </c>
      <c r="D982">
        <f t="shared" si="802"/>
        <v>0</v>
      </c>
      <c r="E982">
        <f t="shared" ca="1" si="803"/>
        <v>0</v>
      </c>
      <c r="F982" s="19">
        <f t="shared" si="804"/>
        <v>0</v>
      </c>
      <c r="G982">
        <f t="shared" ref="G982:G1045" si="834">AZ982*($F$7/12*AW982+IF(A982=0, $F$8,0))</f>
        <v>0</v>
      </c>
      <c r="H982">
        <f t="shared" ref="H982:H1045" si="835">C982*$F$9</f>
        <v>0</v>
      </c>
      <c r="I982" s="16">
        <f t="shared" si="805"/>
        <v>0</v>
      </c>
      <c r="J982" s="19">
        <f t="shared" si="806"/>
        <v>0</v>
      </c>
      <c r="K982" s="19"/>
      <c r="L982" s="16">
        <f t="shared" ref="L982:L1045" si="836">C982*$F$10</f>
        <v>0</v>
      </c>
      <c r="M982" s="16">
        <f t="shared" ca="1" si="807"/>
        <v>0</v>
      </c>
      <c r="N982" s="16">
        <f t="shared" si="808"/>
        <v>0</v>
      </c>
      <c r="O982" s="16">
        <f t="shared" si="809"/>
        <v>0</v>
      </c>
      <c r="P982" s="16">
        <f t="shared" si="810"/>
        <v>0</v>
      </c>
      <c r="Q982" s="16">
        <f t="shared" ca="1" si="811"/>
        <v>0</v>
      </c>
      <c r="R982">
        <f t="shared" si="812"/>
        <v>0</v>
      </c>
      <c r="S982" s="16">
        <f t="shared" si="813"/>
        <v>0</v>
      </c>
      <c r="T982" s="21">
        <f t="shared" si="814"/>
        <v>0</v>
      </c>
      <c r="U982" s="16">
        <f t="shared" ca="1" si="815"/>
        <v>0</v>
      </c>
      <c r="V982" s="21">
        <f t="shared" ca="1" si="816"/>
        <v>0</v>
      </c>
      <c r="W982" s="16"/>
      <c r="X982" s="16">
        <f t="shared" si="817"/>
        <v>0</v>
      </c>
      <c r="Y982" s="16">
        <f t="shared" si="818"/>
        <v>0</v>
      </c>
      <c r="Z982" s="19">
        <f t="shared" si="819"/>
        <v>0</v>
      </c>
      <c r="AA982" s="15">
        <f t="shared" si="820"/>
        <v>0</v>
      </c>
      <c r="AB982" s="15">
        <f t="shared" si="821"/>
        <v>0</v>
      </c>
      <c r="AC982" s="15">
        <f t="shared" si="822"/>
        <v>0</v>
      </c>
      <c r="AD982" s="15">
        <f t="shared" si="823"/>
        <v>0</v>
      </c>
      <c r="AE982" s="15">
        <f t="shared" si="824"/>
        <v>0</v>
      </c>
      <c r="AF982" s="19">
        <f t="shared" si="825"/>
        <v>0</v>
      </c>
      <c r="AG982" s="20">
        <f t="shared" si="826"/>
        <v>0</v>
      </c>
      <c r="AH982" s="20"/>
      <c r="AI982" s="16">
        <f t="shared" ref="AI982:AI1045" si="837">IF(AND($C$7="SINGLE",A982=0),1,0)*$C$8+IF(AND($C$7="LEVEL",A982&lt;$C$10*12),1,0)*$C$8</f>
        <v>0</v>
      </c>
      <c r="AJ982" s="16">
        <f t="shared" si="799"/>
        <v>0</v>
      </c>
      <c r="AK982" s="16">
        <f t="shared" si="791"/>
        <v>0</v>
      </c>
      <c r="AL982" s="16">
        <f t="shared" ca="1" si="827"/>
        <v>0</v>
      </c>
      <c r="AM982" s="17">
        <f ca="1">IF($F$13,OFFSET(product_specs!$I$5,MIN(10,saving_model!BD982),saving_model!$F$15),0)</f>
        <v>0</v>
      </c>
      <c r="AN982" s="16">
        <f t="shared" si="828"/>
        <v>0</v>
      </c>
      <c r="AO982" s="16">
        <f t="shared" si="798"/>
        <v>0</v>
      </c>
      <c r="AP982" s="16">
        <f t="shared" ref="AP982:AP1045" si="838">AI982*(1-$F$10)</f>
        <v>0</v>
      </c>
      <c r="AQ982" s="16">
        <f t="shared" si="792"/>
        <v>0</v>
      </c>
      <c r="AR982" s="16">
        <f t="shared" si="793"/>
        <v>0</v>
      </c>
      <c r="AS982" s="15">
        <f t="shared" ref="AS982:AS1045" si="839">(AO982+AP982-AQ982)*$F$11/12</f>
        <v>0</v>
      </c>
      <c r="AT982" s="24">
        <f t="shared" ref="AT982:AT1045" si="840">AR982*BF982*(1+$F$12)</f>
        <v>0</v>
      </c>
      <c r="AU982" s="15">
        <f t="shared" si="794"/>
        <v>0</v>
      </c>
      <c r="AV982" s="22">
        <f>return!Q966</f>
        <v>1.3216498543446864E-3</v>
      </c>
      <c r="AW982" s="7">
        <f t="shared" ref="AW982:AW1045" si="841">IF(A982=0,1,AW981*(1+$F$6)^(1/12))</f>
        <v>2.216715217194098</v>
      </c>
      <c r="AX982" s="7"/>
      <c r="AY982">
        <f t="shared" si="829"/>
        <v>0</v>
      </c>
      <c r="AZ982">
        <f t="shared" ref="AZ982:AZ1045" si="842">IF(A982=0,$C$11,AZ981-BA981-BB981-AY982)</f>
        <v>0</v>
      </c>
      <c r="BA982">
        <f t="shared" si="830"/>
        <v>0</v>
      </c>
      <c r="BB982">
        <f t="shared" si="795"/>
        <v>0</v>
      </c>
      <c r="BD982">
        <f t="shared" si="831"/>
        <v>80</v>
      </c>
      <c r="BE982">
        <f t="shared" si="832"/>
        <v>5</v>
      </c>
      <c r="BF982">
        <f t="shared" si="796"/>
        <v>1.5594128772402849E-2</v>
      </c>
      <c r="BG982">
        <f>VLOOKUP(MIN(120,BH982),mortality!$B$4:$H$106,saving_model!BE982+2,FALSE)</f>
        <v>0.17188558730024411</v>
      </c>
      <c r="BH982">
        <f t="shared" ref="BH982:BH1045" si="843">$C$9+BD982</f>
        <v>100</v>
      </c>
      <c r="BI982" s="8">
        <f t="shared" si="833"/>
        <v>1.6821425527395739E-3</v>
      </c>
      <c r="BJ982" s="6">
        <f>VLOOKUP(saving_model!BD982,lapse!$B$4:$C$134,2,FALSE)</f>
        <v>0.02</v>
      </c>
      <c r="BL982">
        <f>discount_curve!K967</f>
        <v>0.19430823618102794</v>
      </c>
    </row>
    <row r="983" spans="1:64" x14ac:dyDescent="0.55000000000000004">
      <c r="A983">
        <f t="shared" si="797"/>
        <v>961</v>
      </c>
      <c r="B983" s="16">
        <f t="shared" ca="1" si="800"/>
        <v>0</v>
      </c>
      <c r="C983" s="16">
        <f t="shared" si="801"/>
        <v>0</v>
      </c>
      <c r="D983">
        <f t="shared" si="802"/>
        <v>0</v>
      </c>
      <c r="E983">
        <f t="shared" ca="1" si="803"/>
        <v>0</v>
      </c>
      <c r="F983" s="19">
        <f t="shared" si="804"/>
        <v>0</v>
      </c>
      <c r="G983">
        <f t="shared" si="834"/>
        <v>0</v>
      </c>
      <c r="H983">
        <f t="shared" si="835"/>
        <v>0</v>
      </c>
      <c r="I983" s="16">
        <f t="shared" si="805"/>
        <v>0</v>
      </c>
      <c r="J983" s="19">
        <f t="shared" si="806"/>
        <v>0</v>
      </c>
      <c r="K983" s="19"/>
      <c r="L983" s="16">
        <f t="shared" si="836"/>
        <v>0</v>
      </c>
      <c r="M983" s="16">
        <f t="shared" ca="1" si="807"/>
        <v>0</v>
      </c>
      <c r="N983" s="16">
        <f t="shared" si="808"/>
        <v>0</v>
      </c>
      <c r="O983" s="16">
        <f t="shared" si="809"/>
        <v>0</v>
      </c>
      <c r="P983" s="16">
        <f t="shared" si="810"/>
        <v>0</v>
      </c>
      <c r="Q983" s="16">
        <f t="shared" ca="1" si="811"/>
        <v>0</v>
      </c>
      <c r="R983">
        <f t="shared" si="812"/>
        <v>0</v>
      </c>
      <c r="S983" s="16">
        <f t="shared" si="813"/>
        <v>0</v>
      </c>
      <c r="T983" s="21">
        <f t="shared" si="814"/>
        <v>0</v>
      </c>
      <c r="U983" s="16">
        <f t="shared" ca="1" si="815"/>
        <v>0</v>
      </c>
      <c r="V983" s="21">
        <f t="shared" ca="1" si="816"/>
        <v>0</v>
      </c>
      <c r="W983" s="16"/>
      <c r="X983" s="16">
        <f t="shared" si="817"/>
        <v>0</v>
      </c>
      <c r="Y983" s="16">
        <f t="shared" si="818"/>
        <v>0</v>
      </c>
      <c r="Z983" s="19">
        <f t="shared" si="819"/>
        <v>0</v>
      </c>
      <c r="AA983" s="15">
        <f t="shared" si="820"/>
        <v>0</v>
      </c>
      <c r="AB983" s="15">
        <f t="shared" si="821"/>
        <v>0</v>
      </c>
      <c r="AC983" s="15">
        <f t="shared" si="822"/>
        <v>0</v>
      </c>
      <c r="AD983" s="15">
        <f t="shared" si="823"/>
        <v>0</v>
      </c>
      <c r="AE983" s="15">
        <f t="shared" si="824"/>
        <v>0</v>
      </c>
      <c r="AF983" s="19">
        <f t="shared" si="825"/>
        <v>0</v>
      </c>
      <c r="AG983" s="20">
        <f t="shared" si="826"/>
        <v>0</v>
      </c>
      <c r="AH983" s="20"/>
      <c r="AI983" s="16">
        <f t="shared" si="837"/>
        <v>0</v>
      </c>
      <c r="AJ983" s="16">
        <f t="shared" si="799"/>
        <v>0</v>
      </c>
      <c r="AK983" s="16">
        <f t="shared" ref="AK983:AK1046" si="844">MAX(AJ983, AN983)</f>
        <v>0</v>
      </c>
      <c r="AL983" s="16">
        <f t="shared" ca="1" si="827"/>
        <v>0</v>
      </c>
      <c r="AM983" s="17">
        <f ca="1">IF($F$13,OFFSET(product_specs!$I$5,MIN(10,saving_model!BD983),saving_model!$F$15),0)</f>
        <v>0</v>
      </c>
      <c r="AN983" s="16">
        <f t="shared" si="828"/>
        <v>0</v>
      </c>
      <c r="AO983" s="16">
        <f t="shared" si="798"/>
        <v>0</v>
      </c>
      <c r="AP983" s="16">
        <f t="shared" si="838"/>
        <v>0</v>
      </c>
      <c r="AQ983" s="16">
        <f t="shared" ref="AQ983:AQ1046" si="845">IF(A983=$C$10*12,AO983,0)</f>
        <v>0</v>
      </c>
      <c r="AR983" s="16">
        <f t="shared" ref="AR983:AR1046" si="846">MAX(0,AJ983-SUM(AO983:AP983))</f>
        <v>0</v>
      </c>
      <c r="AS983" s="15">
        <f t="shared" si="839"/>
        <v>0</v>
      </c>
      <c r="AT983" s="24">
        <f t="shared" si="840"/>
        <v>0</v>
      </c>
      <c r="AU983" s="15">
        <f t="shared" ref="AU983:AU1046" si="847">(AO983+AP983-AQ983-AS983-AT983)*AV983</f>
        <v>0</v>
      </c>
      <c r="AV983" s="22">
        <f>return!Q967</f>
        <v>6.9881520233001648E-3</v>
      </c>
      <c r="AW983" s="7">
        <f t="shared" si="841"/>
        <v>2.2185540669554116</v>
      </c>
      <c r="AX983" s="7"/>
      <c r="AY983">
        <f t="shared" si="829"/>
        <v>0</v>
      </c>
      <c r="AZ983">
        <f t="shared" si="842"/>
        <v>0</v>
      </c>
      <c r="BA983">
        <f t="shared" si="830"/>
        <v>0</v>
      </c>
      <c r="BB983">
        <f t="shared" ref="BB983:BB1046" si="848">(AZ983-BA983)*BI983</f>
        <v>0</v>
      </c>
      <c r="BD983">
        <f t="shared" si="831"/>
        <v>80</v>
      </c>
      <c r="BE983">
        <f t="shared" si="832"/>
        <v>5</v>
      </c>
      <c r="BF983">
        <f t="shared" ref="BF983:BF1046" si="849">1-(1-BG983)^(1/12)</f>
        <v>1.5594128772402849E-2</v>
      </c>
      <c r="BG983">
        <f>VLOOKUP(MIN(120,BH983),mortality!$B$4:$H$106,saving_model!BE983+2,FALSE)</f>
        <v>0.17188558730024411</v>
      </c>
      <c r="BH983">
        <f t="shared" si="843"/>
        <v>100</v>
      </c>
      <c r="BI983" s="8">
        <f t="shared" si="833"/>
        <v>1.6821425527395739E-3</v>
      </c>
      <c r="BJ983" s="6">
        <f>VLOOKUP(saving_model!BD983,lapse!$B$4:$C$134,2,FALSE)</f>
        <v>0.02</v>
      </c>
      <c r="BL983">
        <f>discount_curve!K968</f>
        <v>0.19397691789163424</v>
      </c>
    </row>
    <row r="984" spans="1:64" x14ac:dyDescent="0.55000000000000004">
      <c r="A984">
        <f t="shared" ref="A984:A1047" si="850">A983+1</f>
        <v>962</v>
      </c>
      <c r="B984" s="16">
        <f t="shared" ca="1" si="800"/>
        <v>0</v>
      </c>
      <c r="C984" s="16">
        <f t="shared" si="801"/>
        <v>0</v>
      </c>
      <c r="D984">
        <f t="shared" si="802"/>
        <v>0</v>
      </c>
      <c r="E984">
        <f t="shared" ca="1" si="803"/>
        <v>0</v>
      </c>
      <c r="F984" s="19">
        <f t="shared" si="804"/>
        <v>0</v>
      </c>
      <c r="G984">
        <f t="shared" si="834"/>
        <v>0</v>
      </c>
      <c r="H984">
        <f t="shared" si="835"/>
        <v>0</v>
      </c>
      <c r="I984" s="16">
        <f t="shared" si="805"/>
        <v>0</v>
      </c>
      <c r="J984" s="19">
        <f t="shared" si="806"/>
        <v>0</v>
      </c>
      <c r="K984" s="19"/>
      <c r="L984" s="16">
        <f t="shared" si="836"/>
        <v>0</v>
      </c>
      <c r="M984" s="16">
        <f t="shared" ca="1" si="807"/>
        <v>0</v>
      </c>
      <c r="N984" s="16">
        <f t="shared" si="808"/>
        <v>0</v>
      </c>
      <c r="O984" s="16">
        <f t="shared" si="809"/>
        <v>0</v>
      </c>
      <c r="P984" s="16">
        <f t="shared" si="810"/>
        <v>0</v>
      </c>
      <c r="Q984" s="16">
        <f t="shared" ca="1" si="811"/>
        <v>0</v>
      </c>
      <c r="R984">
        <f t="shared" si="812"/>
        <v>0</v>
      </c>
      <c r="S984" s="16">
        <f t="shared" si="813"/>
        <v>0</v>
      </c>
      <c r="T984" s="21">
        <f t="shared" si="814"/>
        <v>0</v>
      </c>
      <c r="U984" s="16">
        <f t="shared" ca="1" si="815"/>
        <v>0</v>
      </c>
      <c r="V984" s="21">
        <f t="shared" ca="1" si="816"/>
        <v>0</v>
      </c>
      <c r="W984" s="16"/>
      <c r="X984" s="16">
        <f t="shared" si="817"/>
        <v>0</v>
      </c>
      <c r="Y984" s="16">
        <f t="shared" si="818"/>
        <v>0</v>
      </c>
      <c r="Z984" s="19">
        <f t="shared" si="819"/>
        <v>0</v>
      </c>
      <c r="AA984" s="15">
        <f t="shared" si="820"/>
        <v>0</v>
      </c>
      <c r="AB984" s="15">
        <f t="shared" si="821"/>
        <v>0</v>
      </c>
      <c r="AC984" s="15">
        <f t="shared" si="822"/>
        <v>0</v>
      </c>
      <c r="AD984" s="15">
        <f t="shared" si="823"/>
        <v>0</v>
      </c>
      <c r="AE984" s="15">
        <f t="shared" si="824"/>
        <v>0</v>
      </c>
      <c r="AF984" s="19">
        <f t="shared" si="825"/>
        <v>0</v>
      </c>
      <c r="AG984" s="20">
        <f t="shared" si="826"/>
        <v>0</v>
      </c>
      <c r="AH984" s="20"/>
      <c r="AI984" s="16">
        <f t="shared" si="837"/>
        <v>0</v>
      </c>
      <c r="AJ984" s="16">
        <f t="shared" si="799"/>
        <v>0</v>
      </c>
      <c r="AK984" s="16">
        <f t="shared" si="844"/>
        <v>0</v>
      </c>
      <c r="AL984" s="16">
        <f t="shared" ca="1" si="827"/>
        <v>0</v>
      </c>
      <c r="AM984" s="17">
        <f ca="1">IF($F$13,OFFSET(product_specs!$I$5,MIN(10,saving_model!BD984),saving_model!$F$15),0)</f>
        <v>0</v>
      </c>
      <c r="AN984" s="16">
        <f t="shared" si="828"/>
        <v>0</v>
      </c>
      <c r="AO984" s="16">
        <f t="shared" ref="AO984:AO1047" si="851">AO983+AP983-AQ983+AU983-AS983-AT983</f>
        <v>0</v>
      </c>
      <c r="AP984" s="16">
        <f t="shared" si="838"/>
        <v>0</v>
      </c>
      <c r="AQ984" s="16">
        <f t="shared" si="845"/>
        <v>0</v>
      </c>
      <c r="AR984" s="16">
        <f t="shared" si="846"/>
        <v>0</v>
      </c>
      <c r="AS984" s="15">
        <f t="shared" si="839"/>
        <v>0</v>
      </c>
      <c r="AT984" s="24">
        <f t="shared" si="840"/>
        <v>0</v>
      </c>
      <c r="AU984" s="15">
        <f t="shared" si="847"/>
        <v>0</v>
      </c>
      <c r="AV984" s="22">
        <f>return!Q968</f>
        <v>1.7513295883935243E-3</v>
      </c>
      <c r="AW984" s="7">
        <f t="shared" si="841"/>
        <v>2.2203944421126889</v>
      </c>
      <c r="AX984" s="7"/>
      <c r="AY984">
        <f t="shared" si="829"/>
        <v>0</v>
      </c>
      <c r="AZ984">
        <f t="shared" si="842"/>
        <v>0</v>
      </c>
      <c r="BA984">
        <f t="shared" si="830"/>
        <v>0</v>
      </c>
      <c r="BB984">
        <f t="shared" si="848"/>
        <v>0</v>
      </c>
      <c r="BD984">
        <f t="shared" si="831"/>
        <v>80</v>
      </c>
      <c r="BE984">
        <f t="shared" si="832"/>
        <v>5</v>
      </c>
      <c r="BF984">
        <f t="shared" si="849"/>
        <v>1.5594128772402849E-2</v>
      </c>
      <c r="BG984">
        <f>VLOOKUP(MIN(120,BH984),mortality!$B$4:$H$106,saving_model!BE984+2,FALSE)</f>
        <v>0.17188558730024411</v>
      </c>
      <c r="BH984">
        <f t="shared" si="843"/>
        <v>100</v>
      </c>
      <c r="BI984" s="8">
        <f t="shared" si="833"/>
        <v>1.6821425527395739E-3</v>
      </c>
      <c r="BJ984" s="6">
        <f>VLOOKUP(saving_model!BD984,lapse!$B$4:$C$134,2,FALSE)</f>
        <v>0.02</v>
      </c>
      <c r="BL984">
        <f>discount_curve!K969</f>
        <v>0.19364616453870978</v>
      </c>
    </row>
    <row r="985" spans="1:64" x14ac:dyDescent="0.55000000000000004">
      <c r="A985">
        <f t="shared" si="850"/>
        <v>963</v>
      </c>
      <c r="B985" s="16">
        <f t="shared" ca="1" si="800"/>
        <v>0</v>
      </c>
      <c r="C985" s="16">
        <f t="shared" si="801"/>
        <v>0</v>
      </c>
      <c r="D985">
        <f t="shared" si="802"/>
        <v>0</v>
      </c>
      <c r="E985">
        <f t="shared" ca="1" si="803"/>
        <v>0</v>
      </c>
      <c r="F985" s="19">
        <f t="shared" si="804"/>
        <v>0</v>
      </c>
      <c r="G985">
        <f t="shared" si="834"/>
        <v>0</v>
      </c>
      <c r="H985">
        <f t="shared" si="835"/>
        <v>0</v>
      </c>
      <c r="I985" s="16">
        <f t="shared" si="805"/>
        <v>0</v>
      </c>
      <c r="J985" s="19">
        <f t="shared" si="806"/>
        <v>0</v>
      </c>
      <c r="K985" s="19"/>
      <c r="L985" s="16">
        <f t="shared" si="836"/>
        <v>0</v>
      </c>
      <c r="M985" s="16">
        <f t="shared" ca="1" si="807"/>
        <v>0</v>
      </c>
      <c r="N985" s="16">
        <f t="shared" si="808"/>
        <v>0</v>
      </c>
      <c r="O985" s="16">
        <f t="shared" si="809"/>
        <v>0</v>
      </c>
      <c r="P985" s="16">
        <f t="shared" si="810"/>
        <v>0</v>
      </c>
      <c r="Q985" s="16">
        <f t="shared" ca="1" si="811"/>
        <v>0</v>
      </c>
      <c r="R985">
        <f t="shared" si="812"/>
        <v>0</v>
      </c>
      <c r="S985" s="16">
        <f t="shared" si="813"/>
        <v>0</v>
      </c>
      <c r="T985" s="21">
        <f t="shared" si="814"/>
        <v>0</v>
      </c>
      <c r="U985" s="16">
        <f t="shared" ca="1" si="815"/>
        <v>0</v>
      </c>
      <c r="V985" s="21">
        <f t="shared" ca="1" si="816"/>
        <v>0</v>
      </c>
      <c r="W985" s="16"/>
      <c r="X985" s="16">
        <f t="shared" si="817"/>
        <v>0</v>
      </c>
      <c r="Y985" s="16">
        <f t="shared" si="818"/>
        <v>0</v>
      </c>
      <c r="Z985" s="19">
        <f t="shared" si="819"/>
        <v>0</v>
      </c>
      <c r="AA985" s="15">
        <f t="shared" si="820"/>
        <v>0</v>
      </c>
      <c r="AB985" s="15">
        <f t="shared" si="821"/>
        <v>0</v>
      </c>
      <c r="AC985" s="15">
        <f t="shared" si="822"/>
        <v>0</v>
      </c>
      <c r="AD985" s="15">
        <f t="shared" si="823"/>
        <v>0</v>
      </c>
      <c r="AE985" s="15">
        <f t="shared" si="824"/>
        <v>0</v>
      </c>
      <c r="AF985" s="19">
        <f t="shared" si="825"/>
        <v>0</v>
      </c>
      <c r="AG985" s="20">
        <f t="shared" si="826"/>
        <v>0</v>
      </c>
      <c r="AH985" s="20"/>
      <c r="AI985" s="16">
        <f t="shared" si="837"/>
        <v>0</v>
      </c>
      <c r="AJ985" s="16">
        <f t="shared" si="799"/>
        <v>0</v>
      </c>
      <c r="AK985" s="16">
        <f t="shared" si="844"/>
        <v>0</v>
      </c>
      <c r="AL985" s="16">
        <f t="shared" ca="1" si="827"/>
        <v>0</v>
      </c>
      <c r="AM985" s="17">
        <f ca="1">IF($F$13,OFFSET(product_specs!$I$5,MIN(10,saving_model!BD985),saving_model!$F$15),0)</f>
        <v>0</v>
      </c>
      <c r="AN985" s="16">
        <f t="shared" si="828"/>
        <v>0</v>
      </c>
      <c r="AO985" s="16">
        <f t="shared" si="851"/>
        <v>0</v>
      </c>
      <c r="AP985" s="16">
        <f t="shared" si="838"/>
        <v>0</v>
      </c>
      <c r="AQ985" s="16">
        <f t="shared" si="845"/>
        <v>0</v>
      </c>
      <c r="AR985" s="16">
        <f t="shared" si="846"/>
        <v>0</v>
      </c>
      <c r="AS985" s="15">
        <f t="shared" si="839"/>
        <v>0</v>
      </c>
      <c r="AT985" s="24">
        <f t="shared" si="840"/>
        <v>0</v>
      </c>
      <c r="AU985" s="15">
        <f t="shared" si="847"/>
        <v>0</v>
      </c>
      <c r="AV985" s="22">
        <f>return!Q969</f>
        <v>-3.2121157531381783E-3</v>
      </c>
      <c r="AW985" s="7">
        <f t="shared" si="841"/>
        <v>2.2222363439313035</v>
      </c>
      <c r="AX985" s="7"/>
      <c r="AY985">
        <f t="shared" si="829"/>
        <v>0</v>
      </c>
      <c r="AZ985">
        <f t="shared" si="842"/>
        <v>0</v>
      </c>
      <c r="BA985">
        <f t="shared" si="830"/>
        <v>0</v>
      </c>
      <c r="BB985">
        <f t="shared" si="848"/>
        <v>0</v>
      </c>
      <c r="BD985">
        <f t="shared" si="831"/>
        <v>80</v>
      </c>
      <c r="BE985">
        <f t="shared" si="832"/>
        <v>5</v>
      </c>
      <c r="BF985">
        <f t="shared" si="849"/>
        <v>1.5594128772402849E-2</v>
      </c>
      <c r="BG985">
        <f>VLOOKUP(MIN(120,BH985),mortality!$B$4:$H$106,saving_model!BE985+2,FALSE)</f>
        <v>0.17188558730024411</v>
      </c>
      <c r="BH985">
        <f t="shared" si="843"/>
        <v>100</v>
      </c>
      <c r="BI985" s="8">
        <f t="shared" si="833"/>
        <v>1.6821425527395739E-3</v>
      </c>
      <c r="BJ985" s="6">
        <f>VLOOKUP(saving_model!BD985,lapse!$B$4:$C$134,2,FALSE)</f>
        <v>0.02</v>
      </c>
      <c r="BL985">
        <f>discount_curve!K970</f>
        <v>0.19331597515897175</v>
      </c>
    </row>
    <row r="986" spans="1:64" x14ac:dyDescent="0.55000000000000004">
      <c r="A986">
        <f t="shared" si="850"/>
        <v>964</v>
      </c>
      <c r="B986" s="16">
        <f t="shared" ca="1" si="800"/>
        <v>0</v>
      </c>
      <c r="C986" s="16">
        <f t="shared" si="801"/>
        <v>0</v>
      </c>
      <c r="D986">
        <f t="shared" si="802"/>
        <v>0</v>
      </c>
      <c r="E986">
        <f t="shared" ca="1" si="803"/>
        <v>0</v>
      </c>
      <c r="F986" s="19">
        <f t="shared" si="804"/>
        <v>0</v>
      </c>
      <c r="G986">
        <f t="shared" si="834"/>
        <v>0</v>
      </c>
      <c r="H986">
        <f t="shared" si="835"/>
        <v>0</v>
      </c>
      <c r="I986" s="16">
        <f t="shared" si="805"/>
        <v>0</v>
      </c>
      <c r="J986" s="19">
        <f t="shared" si="806"/>
        <v>0</v>
      </c>
      <c r="K986" s="19"/>
      <c r="L986" s="16">
        <f t="shared" si="836"/>
        <v>0</v>
      </c>
      <c r="M986" s="16">
        <f t="shared" ca="1" si="807"/>
        <v>0</v>
      </c>
      <c r="N986" s="16">
        <f t="shared" si="808"/>
        <v>0</v>
      </c>
      <c r="O986" s="16">
        <f t="shared" si="809"/>
        <v>0</v>
      </c>
      <c r="P986" s="16">
        <f t="shared" si="810"/>
        <v>0</v>
      </c>
      <c r="Q986" s="16">
        <f t="shared" ca="1" si="811"/>
        <v>0</v>
      </c>
      <c r="R986">
        <f t="shared" si="812"/>
        <v>0</v>
      </c>
      <c r="S986" s="16">
        <f t="shared" si="813"/>
        <v>0</v>
      </c>
      <c r="T986" s="21">
        <f t="shared" si="814"/>
        <v>0</v>
      </c>
      <c r="U986" s="16">
        <f t="shared" ca="1" si="815"/>
        <v>0</v>
      </c>
      <c r="V986" s="21">
        <f t="shared" ca="1" si="816"/>
        <v>0</v>
      </c>
      <c r="W986" s="16"/>
      <c r="X986" s="16">
        <f t="shared" si="817"/>
        <v>0</v>
      </c>
      <c r="Y986" s="16">
        <f t="shared" si="818"/>
        <v>0</v>
      </c>
      <c r="Z986" s="19">
        <f t="shared" si="819"/>
        <v>0</v>
      </c>
      <c r="AA986" s="15">
        <f t="shared" si="820"/>
        <v>0</v>
      </c>
      <c r="AB986" s="15">
        <f t="shared" si="821"/>
        <v>0</v>
      </c>
      <c r="AC986" s="15">
        <f t="shared" si="822"/>
        <v>0</v>
      </c>
      <c r="AD986" s="15">
        <f t="shared" si="823"/>
        <v>0</v>
      </c>
      <c r="AE986" s="15">
        <f t="shared" si="824"/>
        <v>0</v>
      </c>
      <c r="AF986" s="19">
        <f t="shared" si="825"/>
        <v>0</v>
      </c>
      <c r="AG986" s="20">
        <f t="shared" si="826"/>
        <v>0</v>
      </c>
      <c r="AH986" s="20"/>
      <c r="AI986" s="16">
        <f t="shared" si="837"/>
        <v>0</v>
      </c>
      <c r="AJ986" s="16">
        <f t="shared" si="799"/>
        <v>0</v>
      </c>
      <c r="AK986" s="16">
        <f t="shared" si="844"/>
        <v>0</v>
      </c>
      <c r="AL986" s="16">
        <f t="shared" ca="1" si="827"/>
        <v>0</v>
      </c>
      <c r="AM986" s="17">
        <f ca="1">IF($F$13,OFFSET(product_specs!$I$5,MIN(10,saving_model!BD986),saving_model!$F$15),0)</f>
        <v>0</v>
      </c>
      <c r="AN986" s="16">
        <f t="shared" si="828"/>
        <v>0</v>
      </c>
      <c r="AO986" s="16">
        <f t="shared" si="851"/>
        <v>0</v>
      </c>
      <c r="AP986" s="16">
        <f t="shared" si="838"/>
        <v>0</v>
      </c>
      <c r="AQ986" s="16">
        <f t="shared" si="845"/>
        <v>0</v>
      </c>
      <c r="AR986" s="16">
        <f t="shared" si="846"/>
        <v>0</v>
      </c>
      <c r="AS986" s="15">
        <f t="shared" si="839"/>
        <v>0</v>
      </c>
      <c r="AT986" s="24">
        <f t="shared" si="840"/>
        <v>0</v>
      </c>
      <c r="AU986" s="15">
        <f t="shared" si="847"/>
        <v>0</v>
      </c>
      <c r="AV986" s="22">
        <f>return!Q970</f>
        <v>4.7501885473830718E-3</v>
      </c>
      <c r="AW986" s="7">
        <f t="shared" si="841"/>
        <v>2.2240797736776798</v>
      </c>
      <c r="AX986" s="7"/>
      <c r="AY986">
        <f t="shared" si="829"/>
        <v>0</v>
      </c>
      <c r="AZ986">
        <f t="shared" si="842"/>
        <v>0</v>
      </c>
      <c r="BA986">
        <f t="shared" si="830"/>
        <v>0</v>
      </c>
      <c r="BB986">
        <f t="shared" si="848"/>
        <v>0</v>
      </c>
      <c r="BD986">
        <f t="shared" si="831"/>
        <v>80</v>
      </c>
      <c r="BE986">
        <f t="shared" si="832"/>
        <v>5</v>
      </c>
      <c r="BF986">
        <f t="shared" si="849"/>
        <v>1.5594128772402849E-2</v>
      </c>
      <c r="BG986">
        <f>VLOOKUP(MIN(120,BH986),mortality!$B$4:$H$106,saving_model!BE986+2,FALSE)</f>
        <v>0.17188558730024411</v>
      </c>
      <c r="BH986">
        <f t="shared" si="843"/>
        <v>100</v>
      </c>
      <c r="BI986" s="8">
        <f t="shared" si="833"/>
        <v>1.6821425527395739E-3</v>
      </c>
      <c r="BJ986" s="6">
        <f>VLOOKUP(saving_model!BD986,lapse!$B$4:$C$134,2,FALSE)</f>
        <v>0.02</v>
      </c>
      <c r="BL986">
        <f>discount_curve!K971</f>
        <v>0.1929863487907798</v>
      </c>
    </row>
    <row r="987" spans="1:64" x14ac:dyDescent="0.55000000000000004">
      <c r="A987">
        <f t="shared" si="850"/>
        <v>965</v>
      </c>
      <c r="B987" s="16">
        <f t="shared" ca="1" si="800"/>
        <v>0</v>
      </c>
      <c r="C987" s="16">
        <f t="shared" si="801"/>
        <v>0</v>
      </c>
      <c r="D987">
        <f t="shared" si="802"/>
        <v>0</v>
      </c>
      <c r="E987">
        <f t="shared" ca="1" si="803"/>
        <v>0</v>
      </c>
      <c r="F987" s="19">
        <f t="shared" si="804"/>
        <v>0</v>
      </c>
      <c r="G987">
        <f t="shared" si="834"/>
        <v>0</v>
      </c>
      <c r="H987">
        <f t="shared" si="835"/>
        <v>0</v>
      </c>
      <c r="I987" s="16">
        <f t="shared" si="805"/>
        <v>0</v>
      </c>
      <c r="J987" s="19">
        <f t="shared" si="806"/>
        <v>0</v>
      </c>
      <c r="K987" s="19"/>
      <c r="L987" s="16">
        <f t="shared" si="836"/>
        <v>0</v>
      </c>
      <c r="M987" s="16">
        <f t="shared" ca="1" si="807"/>
        <v>0</v>
      </c>
      <c r="N987" s="16">
        <f t="shared" si="808"/>
        <v>0</v>
      </c>
      <c r="O987" s="16">
        <f t="shared" si="809"/>
        <v>0</v>
      </c>
      <c r="P987" s="16">
        <f t="shared" si="810"/>
        <v>0</v>
      </c>
      <c r="Q987" s="16">
        <f t="shared" ca="1" si="811"/>
        <v>0</v>
      </c>
      <c r="R987">
        <f t="shared" si="812"/>
        <v>0</v>
      </c>
      <c r="S987" s="16">
        <f t="shared" si="813"/>
        <v>0</v>
      </c>
      <c r="T987" s="21">
        <f t="shared" si="814"/>
        <v>0</v>
      </c>
      <c r="U987" s="16">
        <f t="shared" ca="1" si="815"/>
        <v>0</v>
      </c>
      <c r="V987" s="21">
        <f t="shared" ca="1" si="816"/>
        <v>0</v>
      </c>
      <c r="W987" s="16"/>
      <c r="X987" s="16">
        <f t="shared" si="817"/>
        <v>0</v>
      </c>
      <c r="Y987" s="16">
        <f t="shared" si="818"/>
        <v>0</v>
      </c>
      <c r="Z987" s="19">
        <f t="shared" si="819"/>
        <v>0</v>
      </c>
      <c r="AA987" s="15">
        <f t="shared" si="820"/>
        <v>0</v>
      </c>
      <c r="AB987" s="15">
        <f t="shared" si="821"/>
        <v>0</v>
      </c>
      <c r="AC987" s="15">
        <f t="shared" si="822"/>
        <v>0</v>
      </c>
      <c r="AD987" s="15">
        <f t="shared" si="823"/>
        <v>0</v>
      </c>
      <c r="AE987" s="15">
        <f t="shared" si="824"/>
        <v>0</v>
      </c>
      <c r="AF987" s="19">
        <f t="shared" si="825"/>
        <v>0</v>
      </c>
      <c r="AG987" s="20">
        <f t="shared" si="826"/>
        <v>0</v>
      </c>
      <c r="AH987" s="20"/>
      <c r="AI987" s="16">
        <f t="shared" si="837"/>
        <v>0</v>
      </c>
      <c r="AJ987" s="16">
        <f t="shared" si="799"/>
        <v>0</v>
      </c>
      <c r="AK987" s="16">
        <f t="shared" si="844"/>
        <v>0</v>
      </c>
      <c r="AL987" s="16">
        <f t="shared" ca="1" si="827"/>
        <v>0</v>
      </c>
      <c r="AM987" s="17">
        <f ca="1">IF($F$13,OFFSET(product_specs!$I$5,MIN(10,saving_model!BD987),saving_model!$F$15),0)</f>
        <v>0</v>
      </c>
      <c r="AN987" s="16">
        <f t="shared" si="828"/>
        <v>0</v>
      </c>
      <c r="AO987" s="16">
        <f t="shared" si="851"/>
        <v>0</v>
      </c>
      <c r="AP987" s="16">
        <f t="shared" si="838"/>
        <v>0</v>
      </c>
      <c r="AQ987" s="16">
        <f t="shared" si="845"/>
        <v>0</v>
      </c>
      <c r="AR987" s="16">
        <f t="shared" si="846"/>
        <v>0</v>
      </c>
      <c r="AS987" s="15">
        <f t="shared" si="839"/>
        <v>0</v>
      </c>
      <c r="AT987" s="24">
        <f t="shared" si="840"/>
        <v>0</v>
      </c>
      <c r="AU987" s="15">
        <f t="shared" si="847"/>
        <v>0</v>
      </c>
      <c r="AV987" s="22">
        <f>return!Q971</f>
        <v>-4.1956186913353344E-3</v>
      </c>
      <c r="AW987" s="7">
        <f t="shared" si="841"/>
        <v>2.2259247326192919</v>
      </c>
      <c r="AX987" s="7"/>
      <c r="AY987">
        <f t="shared" si="829"/>
        <v>0</v>
      </c>
      <c r="AZ987">
        <f t="shared" si="842"/>
        <v>0</v>
      </c>
      <c r="BA987">
        <f t="shared" si="830"/>
        <v>0</v>
      </c>
      <c r="BB987">
        <f t="shared" si="848"/>
        <v>0</v>
      </c>
      <c r="BD987">
        <f t="shared" si="831"/>
        <v>80</v>
      </c>
      <c r="BE987">
        <f t="shared" si="832"/>
        <v>5</v>
      </c>
      <c r="BF987">
        <f t="shared" si="849"/>
        <v>1.5594128772402849E-2</v>
      </c>
      <c r="BG987">
        <f>VLOOKUP(MIN(120,BH987),mortality!$B$4:$H$106,saving_model!BE987+2,FALSE)</f>
        <v>0.17188558730024411</v>
      </c>
      <c r="BH987">
        <f t="shared" si="843"/>
        <v>100</v>
      </c>
      <c r="BI987" s="8">
        <f t="shared" si="833"/>
        <v>1.6821425527395739E-3</v>
      </c>
      <c r="BJ987" s="6">
        <f>VLOOKUP(saving_model!BD987,lapse!$B$4:$C$134,2,FALSE)</f>
        <v>0.02</v>
      </c>
      <c r="BL987">
        <f>discount_curve!K972</f>
        <v>0.1926572844741333</v>
      </c>
    </row>
    <row r="988" spans="1:64" x14ac:dyDescent="0.55000000000000004">
      <c r="A988">
        <f t="shared" si="850"/>
        <v>966</v>
      </c>
      <c r="B988" s="16">
        <f t="shared" ca="1" si="800"/>
        <v>0</v>
      </c>
      <c r="C988" s="16">
        <f t="shared" si="801"/>
        <v>0</v>
      </c>
      <c r="D988">
        <f t="shared" si="802"/>
        <v>0</v>
      </c>
      <c r="E988">
        <f t="shared" ca="1" si="803"/>
        <v>0</v>
      </c>
      <c r="F988" s="19">
        <f t="shared" si="804"/>
        <v>0</v>
      </c>
      <c r="G988">
        <f t="shared" si="834"/>
        <v>0</v>
      </c>
      <c r="H988">
        <f t="shared" si="835"/>
        <v>0</v>
      </c>
      <c r="I988" s="16">
        <f t="shared" si="805"/>
        <v>0</v>
      </c>
      <c r="J988" s="19">
        <f t="shared" si="806"/>
        <v>0</v>
      </c>
      <c r="K988" s="19"/>
      <c r="L988" s="16">
        <f t="shared" si="836"/>
        <v>0</v>
      </c>
      <c r="M988" s="16">
        <f t="shared" ca="1" si="807"/>
        <v>0</v>
      </c>
      <c r="N988" s="16">
        <f t="shared" si="808"/>
        <v>0</v>
      </c>
      <c r="O988" s="16">
        <f t="shared" si="809"/>
        <v>0</v>
      </c>
      <c r="P988" s="16">
        <f t="shared" si="810"/>
        <v>0</v>
      </c>
      <c r="Q988" s="16">
        <f t="shared" ca="1" si="811"/>
        <v>0</v>
      </c>
      <c r="R988">
        <f t="shared" si="812"/>
        <v>0</v>
      </c>
      <c r="S988" s="16">
        <f t="shared" si="813"/>
        <v>0</v>
      </c>
      <c r="T988" s="21">
        <f t="shared" si="814"/>
        <v>0</v>
      </c>
      <c r="U988" s="16">
        <f t="shared" ca="1" si="815"/>
        <v>0</v>
      </c>
      <c r="V988" s="21">
        <f t="shared" ca="1" si="816"/>
        <v>0</v>
      </c>
      <c r="W988" s="16"/>
      <c r="X988" s="16">
        <f t="shared" si="817"/>
        <v>0</v>
      </c>
      <c r="Y988" s="16">
        <f t="shared" si="818"/>
        <v>0</v>
      </c>
      <c r="Z988" s="19">
        <f t="shared" si="819"/>
        <v>0</v>
      </c>
      <c r="AA988" s="15">
        <f t="shared" si="820"/>
        <v>0</v>
      </c>
      <c r="AB988" s="15">
        <f t="shared" si="821"/>
        <v>0</v>
      </c>
      <c r="AC988" s="15">
        <f t="shared" si="822"/>
        <v>0</v>
      </c>
      <c r="AD988" s="15">
        <f t="shared" si="823"/>
        <v>0</v>
      </c>
      <c r="AE988" s="15">
        <f t="shared" si="824"/>
        <v>0</v>
      </c>
      <c r="AF988" s="19">
        <f t="shared" si="825"/>
        <v>0</v>
      </c>
      <c r="AG988" s="20">
        <f t="shared" si="826"/>
        <v>0</v>
      </c>
      <c r="AH988" s="20"/>
      <c r="AI988" s="16">
        <f t="shared" si="837"/>
        <v>0</v>
      </c>
      <c r="AJ988" s="16">
        <f t="shared" si="799"/>
        <v>0</v>
      </c>
      <c r="AK988" s="16">
        <f t="shared" si="844"/>
        <v>0</v>
      </c>
      <c r="AL988" s="16">
        <f t="shared" ca="1" si="827"/>
        <v>0</v>
      </c>
      <c r="AM988" s="17">
        <f ca="1">IF($F$13,OFFSET(product_specs!$I$5,MIN(10,saving_model!BD988),saving_model!$F$15),0)</f>
        <v>0</v>
      </c>
      <c r="AN988" s="16">
        <f t="shared" si="828"/>
        <v>0</v>
      </c>
      <c r="AO988" s="16">
        <f t="shared" si="851"/>
        <v>0</v>
      </c>
      <c r="AP988" s="16">
        <f t="shared" si="838"/>
        <v>0</v>
      </c>
      <c r="AQ988" s="16">
        <f t="shared" si="845"/>
        <v>0</v>
      </c>
      <c r="AR988" s="16">
        <f t="shared" si="846"/>
        <v>0</v>
      </c>
      <c r="AS988" s="15">
        <f t="shared" si="839"/>
        <v>0</v>
      </c>
      <c r="AT988" s="24">
        <f t="shared" si="840"/>
        <v>0</v>
      </c>
      <c r="AU988" s="15">
        <f t="shared" si="847"/>
        <v>0</v>
      </c>
      <c r="AV988" s="22">
        <f>return!Q972</f>
        <v>-7.6994934865926012E-4</v>
      </c>
      <c r="AW988" s="7">
        <f t="shared" si="841"/>
        <v>2.2277712220246655</v>
      </c>
      <c r="AX988" s="7"/>
      <c r="AY988">
        <f t="shared" si="829"/>
        <v>0</v>
      </c>
      <c r="AZ988">
        <f t="shared" si="842"/>
        <v>0</v>
      </c>
      <c r="BA988">
        <f t="shared" si="830"/>
        <v>0</v>
      </c>
      <c r="BB988">
        <f t="shared" si="848"/>
        <v>0</v>
      </c>
      <c r="BD988">
        <f t="shared" si="831"/>
        <v>80</v>
      </c>
      <c r="BE988">
        <f t="shared" si="832"/>
        <v>5</v>
      </c>
      <c r="BF988">
        <f t="shared" si="849"/>
        <v>1.5594128772402849E-2</v>
      </c>
      <c r="BG988">
        <f>VLOOKUP(MIN(120,BH988),mortality!$B$4:$H$106,saving_model!BE988+2,FALSE)</f>
        <v>0.17188558730024411</v>
      </c>
      <c r="BH988">
        <f t="shared" si="843"/>
        <v>100</v>
      </c>
      <c r="BI988" s="8">
        <f t="shared" si="833"/>
        <v>1.6821425527395739E-3</v>
      </c>
      <c r="BJ988" s="6">
        <f>VLOOKUP(saving_model!BD988,lapse!$B$4:$C$134,2,FALSE)</f>
        <v>0.02</v>
      </c>
      <c r="BL988">
        <f>discount_curve!K973</f>
        <v>0.19232878125066871</v>
      </c>
    </row>
    <row r="989" spans="1:64" x14ac:dyDescent="0.55000000000000004">
      <c r="A989">
        <f t="shared" si="850"/>
        <v>967</v>
      </c>
      <c r="B989" s="16">
        <f t="shared" ca="1" si="800"/>
        <v>0</v>
      </c>
      <c r="C989" s="16">
        <f t="shared" si="801"/>
        <v>0</v>
      </c>
      <c r="D989">
        <f t="shared" si="802"/>
        <v>0</v>
      </c>
      <c r="E989">
        <f t="shared" ca="1" si="803"/>
        <v>0</v>
      </c>
      <c r="F989" s="19">
        <f t="shared" si="804"/>
        <v>0</v>
      </c>
      <c r="G989">
        <f t="shared" si="834"/>
        <v>0</v>
      </c>
      <c r="H989">
        <f t="shared" si="835"/>
        <v>0</v>
      </c>
      <c r="I989" s="16">
        <f t="shared" si="805"/>
        <v>0</v>
      </c>
      <c r="J989" s="19">
        <f t="shared" si="806"/>
        <v>0</v>
      </c>
      <c r="K989" s="19"/>
      <c r="L989" s="16">
        <f t="shared" si="836"/>
        <v>0</v>
      </c>
      <c r="M989" s="16">
        <f t="shared" ca="1" si="807"/>
        <v>0</v>
      </c>
      <c r="N989" s="16">
        <f t="shared" si="808"/>
        <v>0</v>
      </c>
      <c r="O989" s="16">
        <f t="shared" si="809"/>
        <v>0</v>
      </c>
      <c r="P989" s="16">
        <f t="shared" si="810"/>
        <v>0</v>
      </c>
      <c r="Q989" s="16">
        <f t="shared" ca="1" si="811"/>
        <v>0</v>
      </c>
      <c r="R989">
        <f t="shared" si="812"/>
        <v>0</v>
      </c>
      <c r="S989" s="16">
        <f t="shared" si="813"/>
        <v>0</v>
      </c>
      <c r="T989" s="21">
        <f t="shared" si="814"/>
        <v>0</v>
      </c>
      <c r="U989" s="16">
        <f t="shared" ca="1" si="815"/>
        <v>0</v>
      </c>
      <c r="V989" s="21">
        <f t="shared" ca="1" si="816"/>
        <v>0</v>
      </c>
      <c r="W989" s="16"/>
      <c r="X989" s="16">
        <f t="shared" si="817"/>
        <v>0</v>
      </c>
      <c r="Y989" s="16">
        <f t="shared" si="818"/>
        <v>0</v>
      </c>
      <c r="Z989" s="19">
        <f t="shared" si="819"/>
        <v>0</v>
      </c>
      <c r="AA989" s="15">
        <f t="shared" si="820"/>
        <v>0</v>
      </c>
      <c r="AB989" s="15">
        <f t="shared" si="821"/>
        <v>0</v>
      </c>
      <c r="AC989" s="15">
        <f t="shared" si="822"/>
        <v>0</v>
      </c>
      <c r="AD989" s="15">
        <f t="shared" si="823"/>
        <v>0</v>
      </c>
      <c r="AE989" s="15">
        <f t="shared" si="824"/>
        <v>0</v>
      </c>
      <c r="AF989" s="19">
        <f t="shared" si="825"/>
        <v>0</v>
      </c>
      <c r="AG989" s="20">
        <f t="shared" si="826"/>
        <v>0</v>
      </c>
      <c r="AH989" s="20"/>
      <c r="AI989" s="16">
        <f t="shared" si="837"/>
        <v>0</v>
      </c>
      <c r="AJ989" s="16">
        <f t="shared" ref="AJ989:AJ1052" si="852">$C$13*IF(A989&lt;$C$10*12,1,0)</f>
        <v>0</v>
      </c>
      <c r="AK989" s="16">
        <f t="shared" si="844"/>
        <v>0</v>
      </c>
      <c r="AL989" s="16">
        <f t="shared" ca="1" si="827"/>
        <v>0</v>
      </c>
      <c r="AM989" s="17">
        <f ca="1">IF($F$13,OFFSET(product_specs!$I$5,MIN(10,saving_model!BD989),saving_model!$F$15),0)</f>
        <v>0</v>
      </c>
      <c r="AN989" s="16">
        <f t="shared" si="828"/>
        <v>0</v>
      </c>
      <c r="AO989" s="16">
        <f t="shared" si="851"/>
        <v>0</v>
      </c>
      <c r="AP989" s="16">
        <f t="shared" si="838"/>
        <v>0</v>
      </c>
      <c r="AQ989" s="16">
        <f t="shared" si="845"/>
        <v>0</v>
      </c>
      <c r="AR989" s="16">
        <f t="shared" si="846"/>
        <v>0</v>
      </c>
      <c r="AS989" s="15">
        <f t="shared" si="839"/>
        <v>0</v>
      </c>
      <c r="AT989" s="24">
        <f t="shared" si="840"/>
        <v>0</v>
      </c>
      <c r="AU989" s="15">
        <f t="shared" si="847"/>
        <v>0</v>
      </c>
      <c r="AV989" s="22">
        <f>return!Q973</f>
        <v>2.8483786343969086E-4</v>
      </c>
      <c r="AW989" s="7">
        <f t="shared" si="841"/>
        <v>2.2296192431633783</v>
      </c>
      <c r="AX989" s="7"/>
      <c r="AY989">
        <f t="shared" si="829"/>
        <v>0</v>
      </c>
      <c r="AZ989">
        <f t="shared" si="842"/>
        <v>0</v>
      </c>
      <c r="BA989">
        <f t="shared" si="830"/>
        <v>0</v>
      </c>
      <c r="BB989">
        <f t="shared" si="848"/>
        <v>0</v>
      </c>
      <c r="BD989">
        <f t="shared" si="831"/>
        <v>80</v>
      </c>
      <c r="BE989">
        <f t="shared" si="832"/>
        <v>5</v>
      </c>
      <c r="BF989">
        <f t="shared" si="849"/>
        <v>1.5594128772402849E-2</v>
      </c>
      <c r="BG989">
        <f>VLOOKUP(MIN(120,BH989),mortality!$B$4:$H$106,saving_model!BE989+2,FALSE)</f>
        <v>0.17188558730024411</v>
      </c>
      <c r="BH989">
        <f t="shared" si="843"/>
        <v>100</v>
      </c>
      <c r="BI989" s="8">
        <f t="shared" si="833"/>
        <v>1.6821425527395739E-3</v>
      </c>
      <c r="BJ989" s="6">
        <f>VLOOKUP(saving_model!BD989,lapse!$B$4:$C$134,2,FALSE)</f>
        <v>0.02</v>
      </c>
      <c r="BL989">
        <f>discount_curve!K974</f>
        <v>0.19200083816365637</v>
      </c>
    </row>
    <row r="990" spans="1:64" x14ac:dyDescent="0.55000000000000004">
      <c r="A990">
        <f t="shared" si="850"/>
        <v>968</v>
      </c>
      <c r="B990" s="16">
        <f t="shared" ca="1" si="800"/>
        <v>0</v>
      </c>
      <c r="C990" s="16">
        <f t="shared" si="801"/>
        <v>0</v>
      </c>
      <c r="D990">
        <f t="shared" si="802"/>
        <v>0</v>
      </c>
      <c r="E990">
        <f t="shared" ca="1" si="803"/>
        <v>0</v>
      </c>
      <c r="F990" s="19">
        <f t="shared" si="804"/>
        <v>0</v>
      </c>
      <c r="G990">
        <f t="shared" si="834"/>
        <v>0</v>
      </c>
      <c r="H990">
        <f t="shared" si="835"/>
        <v>0</v>
      </c>
      <c r="I990" s="16">
        <f t="shared" si="805"/>
        <v>0</v>
      </c>
      <c r="J990" s="19">
        <f t="shared" si="806"/>
        <v>0</v>
      </c>
      <c r="K990" s="19"/>
      <c r="L990" s="16">
        <f t="shared" si="836"/>
        <v>0</v>
      </c>
      <c r="M990" s="16">
        <f t="shared" ca="1" si="807"/>
        <v>0</v>
      </c>
      <c r="N990" s="16">
        <f t="shared" si="808"/>
        <v>0</v>
      </c>
      <c r="O990" s="16">
        <f t="shared" si="809"/>
        <v>0</v>
      </c>
      <c r="P990" s="16">
        <f t="shared" si="810"/>
        <v>0</v>
      </c>
      <c r="Q990" s="16">
        <f t="shared" ca="1" si="811"/>
        <v>0</v>
      </c>
      <c r="R990">
        <f t="shared" si="812"/>
        <v>0</v>
      </c>
      <c r="S990" s="16">
        <f t="shared" si="813"/>
        <v>0</v>
      </c>
      <c r="T990" s="21">
        <f t="shared" si="814"/>
        <v>0</v>
      </c>
      <c r="U990" s="16">
        <f t="shared" ca="1" si="815"/>
        <v>0</v>
      </c>
      <c r="V990" s="21">
        <f t="shared" ca="1" si="816"/>
        <v>0</v>
      </c>
      <c r="W990" s="16"/>
      <c r="X990" s="16">
        <f t="shared" si="817"/>
        <v>0</v>
      </c>
      <c r="Y990" s="16">
        <f t="shared" si="818"/>
        <v>0</v>
      </c>
      <c r="Z990" s="19">
        <f t="shared" si="819"/>
        <v>0</v>
      </c>
      <c r="AA990" s="15">
        <f t="shared" si="820"/>
        <v>0</v>
      </c>
      <c r="AB990" s="15">
        <f t="shared" si="821"/>
        <v>0</v>
      </c>
      <c r="AC990" s="15">
        <f t="shared" si="822"/>
        <v>0</v>
      </c>
      <c r="AD990" s="15">
        <f t="shared" si="823"/>
        <v>0</v>
      </c>
      <c r="AE990" s="15">
        <f t="shared" si="824"/>
        <v>0</v>
      </c>
      <c r="AF990" s="19">
        <f t="shared" si="825"/>
        <v>0</v>
      </c>
      <c r="AG990" s="20">
        <f t="shared" si="826"/>
        <v>0</v>
      </c>
      <c r="AH990" s="20"/>
      <c r="AI990" s="16">
        <f t="shared" si="837"/>
        <v>0</v>
      </c>
      <c r="AJ990" s="16">
        <f t="shared" si="852"/>
        <v>0</v>
      </c>
      <c r="AK990" s="16">
        <f t="shared" si="844"/>
        <v>0</v>
      </c>
      <c r="AL990" s="16">
        <f t="shared" ca="1" si="827"/>
        <v>0</v>
      </c>
      <c r="AM990" s="17">
        <f ca="1">IF($F$13,OFFSET(product_specs!$I$5,MIN(10,saving_model!BD990),saving_model!$F$15),0)</f>
        <v>0</v>
      </c>
      <c r="AN990" s="16">
        <f t="shared" si="828"/>
        <v>0</v>
      </c>
      <c r="AO990" s="16">
        <f t="shared" si="851"/>
        <v>0</v>
      </c>
      <c r="AP990" s="16">
        <f t="shared" si="838"/>
        <v>0</v>
      </c>
      <c r="AQ990" s="16">
        <f t="shared" si="845"/>
        <v>0</v>
      </c>
      <c r="AR990" s="16">
        <f t="shared" si="846"/>
        <v>0</v>
      </c>
      <c r="AS990" s="15">
        <f t="shared" si="839"/>
        <v>0</v>
      </c>
      <c r="AT990" s="24">
        <f t="shared" si="840"/>
        <v>0</v>
      </c>
      <c r="AU990" s="15">
        <f t="shared" si="847"/>
        <v>0</v>
      </c>
      <c r="AV990" s="22">
        <f>return!Q974</f>
        <v>1.8784777730846969E-3</v>
      </c>
      <c r="AW990" s="7">
        <f t="shared" si="841"/>
        <v>2.2314687973060621</v>
      </c>
      <c r="AX990" s="7"/>
      <c r="AY990">
        <f t="shared" si="829"/>
        <v>0</v>
      </c>
      <c r="AZ990">
        <f t="shared" si="842"/>
        <v>0</v>
      </c>
      <c r="BA990">
        <f t="shared" si="830"/>
        <v>0</v>
      </c>
      <c r="BB990">
        <f t="shared" si="848"/>
        <v>0</v>
      </c>
      <c r="BD990">
        <f t="shared" si="831"/>
        <v>80</v>
      </c>
      <c r="BE990">
        <f t="shared" si="832"/>
        <v>5</v>
      </c>
      <c r="BF990">
        <f t="shared" si="849"/>
        <v>1.5594128772402849E-2</v>
      </c>
      <c r="BG990">
        <f>VLOOKUP(MIN(120,BH990),mortality!$B$4:$H$106,saving_model!BE990+2,FALSE)</f>
        <v>0.17188558730024411</v>
      </c>
      <c r="BH990">
        <f t="shared" si="843"/>
        <v>100</v>
      </c>
      <c r="BI990" s="8">
        <f t="shared" si="833"/>
        <v>1.6821425527395739E-3</v>
      </c>
      <c r="BJ990" s="6">
        <f>VLOOKUP(saving_model!BD990,lapse!$B$4:$C$134,2,FALSE)</f>
        <v>0.02</v>
      </c>
      <c r="BL990">
        <f>discount_curve!K975</f>
        <v>0.19167345425799798</v>
      </c>
    </row>
    <row r="991" spans="1:64" x14ac:dyDescent="0.55000000000000004">
      <c r="A991">
        <f t="shared" si="850"/>
        <v>969</v>
      </c>
      <c r="B991" s="16">
        <f t="shared" ca="1" si="800"/>
        <v>0</v>
      </c>
      <c r="C991" s="16">
        <f t="shared" si="801"/>
        <v>0</v>
      </c>
      <c r="D991">
        <f t="shared" si="802"/>
        <v>0</v>
      </c>
      <c r="E991">
        <f t="shared" ca="1" si="803"/>
        <v>0</v>
      </c>
      <c r="F991" s="19">
        <f t="shared" si="804"/>
        <v>0</v>
      </c>
      <c r="G991">
        <f t="shared" si="834"/>
        <v>0</v>
      </c>
      <c r="H991">
        <f t="shared" si="835"/>
        <v>0</v>
      </c>
      <c r="I991" s="16">
        <f t="shared" si="805"/>
        <v>0</v>
      </c>
      <c r="J991" s="19">
        <f t="shared" si="806"/>
        <v>0</v>
      </c>
      <c r="K991" s="19"/>
      <c r="L991" s="16">
        <f t="shared" si="836"/>
        <v>0</v>
      </c>
      <c r="M991" s="16">
        <f t="shared" ca="1" si="807"/>
        <v>0</v>
      </c>
      <c r="N991" s="16">
        <f t="shared" si="808"/>
        <v>0</v>
      </c>
      <c r="O991" s="16">
        <f t="shared" si="809"/>
        <v>0</v>
      </c>
      <c r="P991" s="16">
        <f t="shared" si="810"/>
        <v>0</v>
      </c>
      <c r="Q991" s="16">
        <f t="shared" ca="1" si="811"/>
        <v>0</v>
      </c>
      <c r="R991">
        <f t="shared" si="812"/>
        <v>0</v>
      </c>
      <c r="S991" s="16">
        <f t="shared" si="813"/>
        <v>0</v>
      </c>
      <c r="T991" s="21">
        <f t="shared" si="814"/>
        <v>0</v>
      </c>
      <c r="U991" s="16">
        <f t="shared" ca="1" si="815"/>
        <v>0</v>
      </c>
      <c r="V991" s="21">
        <f t="shared" ca="1" si="816"/>
        <v>0</v>
      </c>
      <c r="W991" s="16"/>
      <c r="X991" s="16">
        <f t="shared" si="817"/>
        <v>0</v>
      </c>
      <c r="Y991" s="16">
        <f t="shared" si="818"/>
        <v>0</v>
      </c>
      <c r="Z991" s="19">
        <f t="shared" si="819"/>
        <v>0</v>
      </c>
      <c r="AA991" s="15">
        <f t="shared" si="820"/>
        <v>0</v>
      </c>
      <c r="AB991" s="15">
        <f t="shared" si="821"/>
        <v>0</v>
      </c>
      <c r="AC991" s="15">
        <f t="shared" si="822"/>
        <v>0</v>
      </c>
      <c r="AD991" s="15">
        <f t="shared" si="823"/>
        <v>0</v>
      </c>
      <c r="AE991" s="15">
        <f t="shared" si="824"/>
        <v>0</v>
      </c>
      <c r="AF991" s="19">
        <f t="shared" si="825"/>
        <v>0</v>
      </c>
      <c r="AG991" s="20">
        <f t="shared" si="826"/>
        <v>0</v>
      </c>
      <c r="AH991" s="20"/>
      <c r="AI991" s="16">
        <f t="shared" si="837"/>
        <v>0</v>
      </c>
      <c r="AJ991" s="16">
        <f t="shared" si="852"/>
        <v>0</v>
      </c>
      <c r="AK991" s="16">
        <f t="shared" si="844"/>
        <v>0</v>
      </c>
      <c r="AL991" s="16">
        <f t="shared" ca="1" si="827"/>
        <v>0</v>
      </c>
      <c r="AM991" s="17">
        <f ca="1">IF($F$13,OFFSET(product_specs!$I$5,MIN(10,saving_model!BD991),saving_model!$F$15),0)</f>
        <v>0</v>
      </c>
      <c r="AN991" s="16">
        <f t="shared" si="828"/>
        <v>0</v>
      </c>
      <c r="AO991" s="16">
        <f t="shared" si="851"/>
        <v>0</v>
      </c>
      <c r="AP991" s="16">
        <f t="shared" si="838"/>
        <v>0</v>
      </c>
      <c r="AQ991" s="16">
        <f t="shared" si="845"/>
        <v>0</v>
      </c>
      <c r="AR991" s="16">
        <f t="shared" si="846"/>
        <v>0</v>
      </c>
      <c r="AS991" s="15">
        <f t="shared" si="839"/>
        <v>0</v>
      </c>
      <c r="AT991" s="24">
        <f t="shared" si="840"/>
        <v>0</v>
      </c>
      <c r="AU991" s="15">
        <f t="shared" si="847"/>
        <v>0</v>
      </c>
      <c r="AV991" s="22">
        <f>return!Q975</f>
        <v>-5.7877628308385942E-3</v>
      </c>
      <c r="AW991" s="7">
        <f t="shared" si="841"/>
        <v>2.2333198857244017</v>
      </c>
      <c r="AX991" s="7"/>
      <c r="AY991">
        <f t="shared" si="829"/>
        <v>0</v>
      </c>
      <c r="AZ991">
        <f t="shared" si="842"/>
        <v>0</v>
      </c>
      <c r="BA991">
        <f t="shared" si="830"/>
        <v>0</v>
      </c>
      <c r="BB991">
        <f t="shared" si="848"/>
        <v>0</v>
      </c>
      <c r="BD991">
        <f t="shared" si="831"/>
        <v>80</v>
      </c>
      <c r="BE991">
        <f t="shared" si="832"/>
        <v>5</v>
      </c>
      <c r="BF991">
        <f t="shared" si="849"/>
        <v>1.5594128772402849E-2</v>
      </c>
      <c r="BG991">
        <f>VLOOKUP(MIN(120,BH991),mortality!$B$4:$H$106,saving_model!BE991+2,FALSE)</f>
        <v>0.17188558730024411</v>
      </c>
      <c r="BH991">
        <f t="shared" si="843"/>
        <v>100</v>
      </c>
      <c r="BI991" s="8">
        <f t="shared" si="833"/>
        <v>1.6821425527395739E-3</v>
      </c>
      <c r="BJ991" s="6">
        <f>VLOOKUP(saving_model!BD991,lapse!$B$4:$C$134,2,FALSE)</f>
        <v>0.02</v>
      </c>
      <c r="BL991">
        <f>discount_curve!K976</f>
        <v>0.19134662858022397</v>
      </c>
    </row>
    <row r="992" spans="1:64" x14ac:dyDescent="0.55000000000000004">
      <c r="A992">
        <f t="shared" si="850"/>
        <v>970</v>
      </c>
      <c r="B992" s="16">
        <f t="shared" ca="1" si="800"/>
        <v>0</v>
      </c>
      <c r="C992" s="16">
        <f t="shared" si="801"/>
        <v>0</v>
      </c>
      <c r="D992">
        <f t="shared" si="802"/>
        <v>0</v>
      </c>
      <c r="E992">
        <f t="shared" ca="1" si="803"/>
        <v>0</v>
      </c>
      <c r="F992" s="19">
        <f t="shared" si="804"/>
        <v>0</v>
      </c>
      <c r="G992">
        <f t="shared" si="834"/>
        <v>0</v>
      </c>
      <c r="H992">
        <f t="shared" si="835"/>
        <v>0</v>
      </c>
      <c r="I992" s="16">
        <f t="shared" si="805"/>
        <v>0</v>
      </c>
      <c r="J992" s="19">
        <f t="shared" si="806"/>
        <v>0</v>
      </c>
      <c r="K992" s="19"/>
      <c r="L992" s="16">
        <f t="shared" si="836"/>
        <v>0</v>
      </c>
      <c r="M992" s="16">
        <f t="shared" ca="1" si="807"/>
        <v>0</v>
      </c>
      <c r="N992" s="16">
        <f t="shared" si="808"/>
        <v>0</v>
      </c>
      <c r="O992" s="16">
        <f t="shared" si="809"/>
        <v>0</v>
      </c>
      <c r="P992" s="16">
        <f t="shared" si="810"/>
        <v>0</v>
      </c>
      <c r="Q992" s="16">
        <f t="shared" ca="1" si="811"/>
        <v>0</v>
      </c>
      <c r="R992">
        <f t="shared" si="812"/>
        <v>0</v>
      </c>
      <c r="S992" s="16">
        <f t="shared" si="813"/>
        <v>0</v>
      </c>
      <c r="T992" s="21">
        <f t="shared" si="814"/>
        <v>0</v>
      </c>
      <c r="U992" s="16">
        <f t="shared" ca="1" si="815"/>
        <v>0</v>
      </c>
      <c r="V992" s="21">
        <f t="shared" ca="1" si="816"/>
        <v>0</v>
      </c>
      <c r="W992" s="16"/>
      <c r="X992" s="16">
        <f t="shared" si="817"/>
        <v>0</v>
      </c>
      <c r="Y992" s="16">
        <f t="shared" si="818"/>
        <v>0</v>
      </c>
      <c r="Z992" s="19">
        <f t="shared" si="819"/>
        <v>0</v>
      </c>
      <c r="AA992" s="15">
        <f t="shared" si="820"/>
        <v>0</v>
      </c>
      <c r="AB992" s="15">
        <f t="shared" si="821"/>
        <v>0</v>
      </c>
      <c r="AC992" s="15">
        <f t="shared" si="822"/>
        <v>0</v>
      </c>
      <c r="AD992" s="15">
        <f t="shared" si="823"/>
        <v>0</v>
      </c>
      <c r="AE992" s="15">
        <f t="shared" si="824"/>
        <v>0</v>
      </c>
      <c r="AF992" s="19">
        <f t="shared" si="825"/>
        <v>0</v>
      </c>
      <c r="AG992" s="20">
        <f t="shared" si="826"/>
        <v>0</v>
      </c>
      <c r="AH992" s="20"/>
      <c r="AI992" s="16">
        <f t="shared" si="837"/>
        <v>0</v>
      </c>
      <c r="AJ992" s="16">
        <f t="shared" si="852"/>
        <v>0</v>
      </c>
      <c r="AK992" s="16">
        <f t="shared" si="844"/>
        <v>0</v>
      </c>
      <c r="AL992" s="16">
        <f t="shared" ca="1" si="827"/>
        <v>0</v>
      </c>
      <c r="AM992" s="17">
        <f ca="1">IF($F$13,OFFSET(product_specs!$I$5,MIN(10,saving_model!BD992),saving_model!$F$15),0)</f>
        <v>0</v>
      </c>
      <c r="AN992" s="16">
        <f t="shared" si="828"/>
        <v>0</v>
      </c>
      <c r="AO992" s="16">
        <f t="shared" si="851"/>
        <v>0</v>
      </c>
      <c r="AP992" s="16">
        <f t="shared" si="838"/>
        <v>0</v>
      </c>
      <c r="AQ992" s="16">
        <f t="shared" si="845"/>
        <v>0</v>
      </c>
      <c r="AR992" s="16">
        <f t="shared" si="846"/>
        <v>0</v>
      </c>
      <c r="AS992" s="15">
        <f t="shared" si="839"/>
        <v>0</v>
      </c>
      <c r="AT992" s="24">
        <f t="shared" si="840"/>
        <v>0</v>
      </c>
      <c r="AU992" s="15">
        <f t="shared" si="847"/>
        <v>0</v>
      </c>
      <c r="AV992" s="22">
        <f>return!Q976</f>
        <v>6.5462011795638375E-3</v>
      </c>
      <c r="AW992" s="7">
        <f t="shared" si="841"/>
        <v>2.2351725096911372</v>
      </c>
      <c r="AX992" s="7"/>
      <c r="AY992">
        <f t="shared" si="829"/>
        <v>0</v>
      </c>
      <c r="AZ992">
        <f t="shared" si="842"/>
        <v>0</v>
      </c>
      <c r="BA992">
        <f t="shared" si="830"/>
        <v>0</v>
      </c>
      <c r="BB992">
        <f t="shared" si="848"/>
        <v>0</v>
      </c>
      <c r="BD992">
        <f t="shared" si="831"/>
        <v>80</v>
      </c>
      <c r="BE992">
        <f t="shared" si="832"/>
        <v>5</v>
      </c>
      <c r="BF992">
        <f t="shared" si="849"/>
        <v>1.5594128772402849E-2</v>
      </c>
      <c r="BG992">
        <f>VLOOKUP(MIN(120,BH992),mortality!$B$4:$H$106,saving_model!BE992+2,FALSE)</f>
        <v>0.17188558730024411</v>
      </c>
      <c r="BH992">
        <f t="shared" si="843"/>
        <v>100</v>
      </c>
      <c r="BI992" s="8">
        <f t="shared" si="833"/>
        <v>1.6821425527395739E-3</v>
      </c>
      <c r="BJ992" s="6">
        <f>VLOOKUP(saving_model!BD992,lapse!$B$4:$C$134,2,FALSE)</f>
        <v>0.02</v>
      </c>
      <c r="BL992">
        <f>discount_curve!K977</f>
        <v>0.1910203601784905</v>
      </c>
    </row>
    <row r="993" spans="1:64" x14ac:dyDescent="0.55000000000000004">
      <c r="A993">
        <f t="shared" si="850"/>
        <v>971</v>
      </c>
      <c r="B993" s="16">
        <f t="shared" ca="1" si="800"/>
        <v>0</v>
      </c>
      <c r="C993" s="16">
        <f t="shared" si="801"/>
        <v>0</v>
      </c>
      <c r="D993">
        <f t="shared" si="802"/>
        <v>0</v>
      </c>
      <c r="E993">
        <f t="shared" ca="1" si="803"/>
        <v>0</v>
      </c>
      <c r="F993" s="19">
        <f t="shared" si="804"/>
        <v>0</v>
      </c>
      <c r="G993">
        <f t="shared" si="834"/>
        <v>0</v>
      </c>
      <c r="H993">
        <f t="shared" si="835"/>
        <v>0</v>
      </c>
      <c r="I993" s="16">
        <f t="shared" si="805"/>
        <v>0</v>
      </c>
      <c r="J993" s="19">
        <f t="shared" si="806"/>
        <v>0</v>
      </c>
      <c r="K993" s="19"/>
      <c r="L993" s="16">
        <f t="shared" si="836"/>
        <v>0</v>
      </c>
      <c r="M993" s="16">
        <f t="shared" ca="1" si="807"/>
        <v>0</v>
      </c>
      <c r="N993" s="16">
        <f t="shared" si="808"/>
        <v>0</v>
      </c>
      <c r="O993" s="16">
        <f t="shared" si="809"/>
        <v>0</v>
      </c>
      <c r="P993" s="16">
        <f t="shared" si="810"/>
        <v>0</v>
      </c>
      <c r="Q993" s="16">
        <f t="shared" ca="1" si="811"/>
        <v>0</v>
      </c>
      <c r="R993">
        <f t="shared" si="812"/>
        <v>0</v>
      </c>
      <c r="S993" s="16">
        <f t="shared" si="813"/>
        <v>0</v>
      </c>
      <c r="T993" s="21">
        <f t="shared" si="814"/>
        <v>0</v>
      </c>
      <c r="U993" s="16">
        <f t="shared" ca="1" si="815"/>
        <v>0</v>
      </c>
      <c r="V993" s="21">
        <f t="shared" ca="1" si="816"/>
        <v>0</v>
      </c>
      <c r="W993" s="16"/>
      <c r="X993" s="16">
        <f t="shared" si="817"/>
        <v>0</v>
      </c>
      <c r="Y993" s="16">
        <f t="shared" si="818"/>
        <v>0</v>
      </c>
      <c r="Z993" s="19">
        <f t="shared" si="819"/>
        <v>0</v>
      </c>
      <c r="AA993" s="15">
        <f t="shared" si="820"/>
        <v>0</v>
      </c>
      <c r="AB993" s="15">
        <f t="shared" si="821"/>
        <v>0</v>
      </c>
      <c r="AC993" s="15">
        <f t="shared" si="822"/>
        <v>0</v>
      </c>
      <c r="AD993" s="15">
        <f t="shared" si="823"/>
        <v>0</v>
      </c>
      <c r="AE993" s="15">
        <f t="shared" si="824"/>
        <v>0</v>
      </c>
      <c r="AF993" s="19">
        <f t="shared" si="825"/>
        <v>0</v>
      </c>
      <c r="AG993" s="20">
        <f t="shared" si="826"/>
        <v>0</v>
      </c>
      <c r="AH993" s="20"/>
      <c r="AI993" s="16">
        <f t="shared" si="837"/>
        <v>0</v>
      </c>
      <c r="AJ993" s="16">
        <f t="shared" si="852"/>
        <v>0</v>
      </c>
      <c r="AK993" s="16">
        <f t="shared" si="844"/>
        <v>0</v>
      </c>
      <c r="AL993" s="16">
        <f t="shared" ca="1" si="827"/>
        <v>0</v>
      </c>
      <c r="AM993" s="17">
        <f ca="1">IF($F$13,OFFSET(product_specs!$I$5,MIN(10,saving_model!BD993),saving_model!$F$15),0)</f>
        <v>0</v>
      </c>
      <c r="AN993" s="16">
        <f t="shared" si="828"/>
        <v>0</v>
      </c>
      <c r="AO993" s="16">
        <f t="shared" si="851"/>
        <v>0</v>
      </c>
      <c r="AP993" s="16">
        <f t="shared" si="838"/>
        <v>0</v>
      </c>
      <c r="AQ993" s="16">
        <f t="shared" si="845"/>
        <v>0</v>
      </c>
      <c r="AR993" s="16">
        <f t="shared" si="846"/>
        <v>0</v>
      </c>
      <c r="AS993" s="15">
        <f t="shared" si="839"/>
        <v>0</v>
      </c>
      <c r="AT993" s="24">
        <f t="shared" si="840"/>
        <v>0</v>
      </c>
      <c r="AU993" s="15">
        <f t="shared" si="847"/>
        <v>0</v>
      </c>
      <c r="AV993" s="22">
        <f>return!Q977</f>
        <v>2.7071637808606663E-3</v>
      </c>
      <c r="AW993" s="7">
        <f t="shared" si="841"/>
        <v>2.237026670480065</v>
      </c>
      <c r="AX993" s="7"/>
      <c r="AY993">
        <f t="shared" si="829"/>
        <v>0</v>
      </c>
      <c r="AZ993">
        <f t="shared" si="842"/>
        <v>0</v>
      </c>
      <c r="BA993">
        <f t="shared" si="830"/>
        <v>0</v>
      </c>
      <c r="BB993">
        <f t="shared" si="848"/>
        <v>0</v>
      </c>
      <c r="BD993">
        <f t="shared" si="831"/>
        <v>80</v>
      </c>
      <c r="BE993">
        <f t="shared" si="832"/>
        <v>5</v>
      </c>
      <c r="BF993">
        <f t="shared" si="849"/>
        <v>1.5594128772402849E-2</v>
      </c>
      <c r="BG993">
        <f>VLOOKUP(MIN(120,BH993),mortality!$B$4:$H$106,saving_model!BE993+2,FALSE)</f>
        <v>0.17188558730024411</v>
      </c>
      <c r="BH993">
        <f t="shared" si="843"/>
        <v>100</v>
      </c>
      <c r="BI993" s="8">
        <f t="shared" si="833"/>
        <v>1.6821425527395739E-3</v>
      </c>
      <c r="BJ993" s="6">
        <f>VLOOKUP(saving_model!BD993,lapse!$B$4:$C$134,2,FALSE)</f>
        <v>0.02</v>
      </c>
      <c r="BL993">
        <f>discount_curve!K978</f>
        <v>0.19069464810257652</v>
      </c>
    </row>
    <row r="994" spans="1:64" x14ac:dyDescent="0.55000000000000004">
      <c r="A994">
        <f t="shared" si="850"/>
        <v>972</v>
      </c>
      <c r="B994" s="16">
        <f t="shared" ca="1" si="800"/>
        <v>0</v>
      </c>
      <c r="C994" s="16">
        <f t="shared" si="801"/>
        <v>0</v>
      </c>
      <c r="D994">
        <f t="shared" si="802"/>
        <v>0</v>
      </c>
      <c r="E994">
        <f t="shared" ca="1" si="803"/>
        <v>0</v>
      </c>
      <c r="F994" s="19">
        <f t="shared" si="804"/>
        <v>0</v>
      </c>
      <c r="G994">
        <f t="shared" si="834"/>
        <v>0</v>
      </c>
      <c r="H994">
        <f t="shared" si="835"/>
        <v>0</v>
      </c>
      <c r="I994" s="16">
        <f t="shared" si="805"/>
        <v>0</v>
      </c>
      <c r="J994" s="19">
        <f t="shared" si="806"/>
        <v>0</v>
      </c>
      <c r="K994" s="19"/>
      <c r="L994" s="16">
        <f t="shared" si="836"/>
        <v>0</v>
      </c>
      <c r="M994" s="16">
        <f t="shared" ca="1" si="807"/>
        <v>0</v>
      </c>
      <c r="N994" s="16">
        <f t="shared" si="808"/>
        <v>0</v>
      </c>
      <c r="O994" s="16">
        <f t="shared" si="809"/>
        <v>0</v>
      </c>
      <c r="P994" s="16">
        <f t="shared" si="810"/>
        <v>0</v>
      </c>
      <c r="Q994" s="16">
        <f t="shared" ca="1" si="811"/>
        <v>0</v>
      </c>
      <c r="R994">
        <f t="shared" si="812"/>
        <v>0</v>
      </c>
      <c r="S994" s="16">
        <f t="shared" si="813"/>
        <v>0</v>
      </c>
      <c r="T994" s="21">
        <f t="shared" si="814"/>
        <v>0</v>
      </c>
      <c r="U994" s="16">
        <f t="shared" ca="1" si="815"/>
        <v>0</v>
      </c>
      <c r="V994" s="21">
        <f t="shared" ca="1" si="816"/>
        <v>0</v>
      </c>
      <c r="W994" s="16"/>
      <c r="X994" s="16">
        <f t="shared" si="817"/>
        <v>0</v>
      </c>
      <c r="Y994" s="16">
        <f t="shared" si="818"/>
        <v>0</v>
      </c>
      <c r="Z994" s="19">
        <f t="shared" si="819"/>
        <v>0</v>
      </c>
      <c r="AA994" s="15">
        <f t="shared" si="820"/>
        <v>0</v>
      </c>
      <c r="AB994" s="15">
        <f t="shared" si="821"/>
        <v>0</v>
      </c>
      <c r="AC994" s="15">
        <f t="shared" si="822"/>
        <v>0</v>
      </c>
      <c r="AD994" s="15">
        <f t="shared" si="823"/>
        <v>0</v>
      </c>
      <c r="AE994" s="15">
        <f t="shared" si="824"/>
        <v>0</v>
      </c>
      <c r="AF994" s="19">
        <f t="shared" si="825"/>
        <v>0</v>
      </c>
      <c r="AG994" s="20">
        <f t="shared" si="826"/>
        <v>0</v>
      </c>
      <c r="AH994" s="20"/>
      <c r="AI994" s="16">
        <f t="shared" si="837"/>
        <v>0</v>
      </c>
      <c r="AJ994" s="16">
        <f t="shared" si="852"/>
        <v>0</v>
      </c>
      <c r="AK994" s="16">
        <f t="shared" si="844"/>
        <v>0</v>
      </c>
      <c r="AL994" s="16">
        <f t="shared" ca="1" si="827"/>
        <v>0</v>
      </c>
      <c r="AM994" s="17">
        <f ca="1">IF($F$13,OFFSET(product_specs!$I$5,MIN(10,saving_model!BD994),saving_model!$F$15),0)</f>
        <v>0</v>
      </c>
      <c r="AN994" s="16">
        <f t="shared" si="828"/>
        <v>0</v>
      </c>
      <c r="AO994" s="16">
        <f t="shared" si="851"/>
        <v>0</v>
      </c>
      <c r="AP994" s="16">
        <f t="shared" si="838"/>
        <v>0</v>
      </c>
      <c r="AQ994" s="16">
        <f t="shared" si="845"/>
        <v>0</v>
      </c>
      <c r="AR994" s="16">
        <f t="shared" si="846"/>
        <v>0</v>
      </c>
      <c r="AS994" s="15">
        <f t="shared" si="839"/>
        <v>0</v>
      </c>
      <c r="AT994" s="24">
        <f t="shared" si="840"/>
        <v>0</v>
      </c>
      <c r="AU994" s="15">
        <f t="shared" si="847"/>
        <v>0</v>
      </c>
      <c r="AV994" s="22">
        <f>return!Q978</f>
        <v>-1.4985000079074107E-3</v>
      </c>
      <c r="AW994" s="7">
        <f t="shared" si="841"/>
        <v>2.2388823693660371</v>
      </c>
      <c r="AX994" s="7"/>
      <c r="AY994">
        <f t="shared" si="829"/>
        <v>0</v>
      </c>
      <c r="AZ994">
        <f t="shared" si="842"/>
        <v>0</v>
      </c>
      <c r="BA994">
        <f t="shared" si="830"/>
        <v>0</v>
      </c>
      <c r="BB994">
        <f t="shared" si="848"/>
        <v>0</v>
      </c>
      <c r="BD994">
        <f t="shared" si="831"/>
        <v>81</v>
      </c>
      <c r="BE994">
        <f t="shared" si="832"/>
        <v>5</v>
      </c>
      <c r="BF994">
        <f t="shared" si="849"/>
        <v>1.816970091303427E-2</v>
      </c>
      <c r="BG994">
        <f>VLOOKUP(MIN(120,BH994),mortality!$B$4:$H$106,saving_model!BE994+2,FALSE)</f>
        <v>0.19751455802244175</v>
      </c>
      <c r="BH994">
        <f t="shared" si="843"/>
        <v>101</v>
      </c>
      <c r="BI994" s="8">
        <f t="shared" si="833"/>
        <v>1.6821425527395739E-3</v>
      </c>
      <c r="BJ994" s="6">
        <f>VLOOKUP(saving_model!BD994,lapse!$B$4:$C$134,2,FALSE)</f>
        <v>0.02</v>
      </c>
      <c r="BL994">
        <f>discount_curve!K979</f>
        <v>0.18648231365588233</v>
      </c>
    </row>
    <row r="995" spans="1:64" x14ac:dyDescent="0.55000000000000004">
      <c r="A995">
        <f t="shared" si="850"/>
        <v>973</v>
      </c>
      <c r="B995" s="16">
        <f t="shared" ca="1" si="800"/>
        <v>0</v>
      </c>
      <c r="C995" s="16">
        <f t="shared" si="801"/>
        <v>0</v>
      </c>
      <c r="D995">
        <f t="shared" si="802"/>
        <v>0</v>
      </c>
      <c r="E995">
        <f t="shared" ca="1" si="803"/>
        <v>0</v>
      </c>
      <c r="F995" s="19">
        <f t="shared" si="804"/>
        <v>0</v>
      </c>
      <c r="G995">
        <f t="shared" si="834"/>
        <v>0</v>
      </c>
      <c r="H995">
        <f t="shared" si="835"/>
        <v>0</v>
      </c>
      <c r="I995" s="16">
        <f t="shared" si="805"/>
        <v>0</v>
      </c>
      <c r="J995" s="19">
        <f t="shared" si="806"/>
        <v>0</v>
      </c>
      <c r="K995" s="19"/>
      <c r="L995" s="16">
        <f t="shared" si="836"/>
        <v>0</v>
      </c>
      <c r="M995" s="16">
        <f t="shared" ca="1" si="807"/>
        <v>0</v>
      </c>
      <c r="N995" s="16">
        <f t="shared" si="808"/>
        <v>0</v>
      </c>
      <c r="O995" s="16">
        <f t="shared" si="809"/>
        <v>0</v>
      </c>
      <c r="P995" s="16">
        <f t="shared" si="810"/>
        <v>0</v>
      </c>
      <c r="Q995" s="16">
        <f t="shared" ca="1" si="811"/>
        <v>0</v>
      </c>
      <c r="R995">
        <f t="shared" si="812"/>
        <v>0</v>
      </c>
      <c r="S995" s="16">
        <f t="shared" si="813"/>
        <v>0</v>
      </c>
      <c r="T995" s="21">
        <f t="shared" si="814"/>
        <v>0</v>
      </c>
      <c r="U995" s="16">
        <f t="shared" ca="1" si="815"/>
        <v>0</v>
      </c>
      <c r="V995" s="21">
        <f t="shared" ca="1" si="816"/>
        <v>0</v>
      </c>
      <c r="W995" s="16"/>
      <c r="X995" s="16">
        <f t="shared" si="817"/>
        <v>0</v>
      </c>
      <c r="Y995" s="16">
        <f t="shared" si="818"/>
        <v>0</v>
      </c>
      <c r="Z995" s="19">
        <f t="shared" si="819"/>
        <v>0</v>
      </c>
      <c r="AA995" s="15">
        <f t="shared" si="820"/>
        <v>0</v>
      </c>
      <c r="AB995" s="15">
        <f t="shared" si="821"/>
        <v>0</v>
      </c>
      <c r="AC995" s="15">
        <f t="shared" si="822"/>
        <v>0</v>
      </c>
      <c r="AD995" s="15">
        <f t="shared" si="823"/>
        <v>0</v>
      </c>
      <c r="AE995" s="15">
        <f t="shared" si="824"/>
        <v>0</v>
      </c>
      <c r="AF995" s="19">
        <f t="shared" si="825"/>
        <v>0</v>
      </c>
      <c r="AG995" s="20">
        <f t="shared" si="826"/>
        <v>0</v>
      </c>
      <c r="AH995" s="20"/>
      <c r="AI995" s="16">
        <f t="shared" si="837"/>
        <v>0</v>
      </c>
      <c r="AJ995" s="16">
        <f t="shared" si="852"/>
        <v>0</v>
      </c>
      <c r="AK995" s="16">
        <f t="shared" si="844"/>
        <v>0</v>
      </c>
      <c r="AL995" s="16">
        <f t="shared" ca="1" si="827"/>
        <v>0</v>
      </c>
      <c r="AM995" s="17">
        <f ca="1">IF($F$13,OFFSET(product_specs!$I$5,MIN(10,saving_model!BD995),saving_model!$F$15),0)</f>
        <v>0</v>
      </c>
      <c r="AN995" s="16">
        <f t="shared" si="828"/>
        <v>0</v>
      </c>
      <c r="AO995" s="16">
        <f t="shared" si="851"/>
        <v>0</v>
      </c>
      <c r="AP995" s="16">
        <f t="shared" si="838"/>
        <v>0</v>
      </c>
      <c r="AQ995" s="16">
        <f t="shared" si="845"/>
        <v>0</v>
      </c>
      <c r="AR995" s="16">
        <f t="shared" si="846"/>
        <v>0</v>
      </c>
      <c r="AS995" s="15">
        <f t="shared" si="839"/>
        <v>0</v>
      </c>
      <c r="AT995" s="24">
        <f t="shared" si="840"/>
        <v>0</v>
      </c>
      <c r="AU995" s="15">
        <f t="shared" si="847"/>
        <v>0</v>
      </c>
      <c r="AV995" s="22">
        <f>return!Q979</f>
        <v>2.3583883378393233E-2</v>
      </c>
      <c r="AW995" s="7">
        <f t="shared" si="841"/>
        <v>2.2407396076249637</v>
      </c>
      <c r="AX995" s="7"/>
      <c r="AY995">
        <f t="shared" si="829"/>
        <v>0</v>
      </c>
      <c r="AZ995">
        <f t="shared" si="842"/>
        <v>0</v>
      </c>
      <c r="BA995">
        <f t="shared" si="830"/>
        <v>0</v>
      </c>
      <c r="BB995">
        <f t="shared" si="848"/>
        <v>0</v>
      </c>
      <c r="BD995">
        <f t="shared" si="831"/>
        <v>81</v>
      </c>
      <c r="BE995">
        <f t="shared" si="832"/>
        <v>5</v>
      </c>
      <c r="BF995">
        <f t="shared" si="849"/>
        <v>1.816970091303427E-2</v>
      </c>
      <c r="BG995">
        <f>VLOOKUP(MIN(120,BH995),mortality!$B$4:$H$106,saving_model!BE995+2,FALSE)</f>
        <v>0.19751455802244175</v>
      </c>
      <c r="BH995">
        <f t="shared" si="843"/>
        <v>101</v>
      </c>
      <c r="BI995" s="8">
        <f t="shared" si="833"/>
        <v>1.6821425527395739E-3</v>
      </c>
      <c r="BJ995" s="6">
        <f>VLOOKUP(saving_model!BD995,lapse!$B$4:$C$134,2,FALSE)</f>
        <v>0.02</v>
      </c>
      <c r="BL995">
        <f>discount_curve!K980</f>
        <v>0.18616038822771477</v>
      </c>
    </row>
    <row r="996" spans="1:64" x14ac:dyDescent="0.55000000000000004">
      <c r="A996">
        <f t="shared" si="850"/>
        <v>974</v>
      </c>
      <c r="B996" s="16">
        <f t="shared" ca="1" si="800"/>
        <v>0</v>
      </c>
      <c r="C996" s="16">
        <f t="shared" si="801"/>
        <v>0</v>
      </c>
      <c r="D996">
        <f t="shared" si="802"/>
        <v>0</v>
      </c>
      <c r="E996">
        <f t="shared" ca="1" si="803"/>
        <v>0</v>
      </c>
      <c r="F996" s="19">
        <f t="shared" si="804"/>
        <v>0</v>
      </c>
      <c r="G996">
        <f t="shared" si="834"/>
        <v>0</v>
      </c>
      <c r="H996">
        <f t="shared" si="835"/>
        <v>0</v>
      </c>
      <c r="I996" s="16">
        <f t="shared" si="805"/>
        <v>0</v>
      </c>
      <c r="J996" s="19">
        <f t="shared" si="806"/>
        <v>0</v>
      </c>
      <c r="K996" s="19"/>
      <c r="L996" s="16">
        <f t="shared" si="836"/>
        <v>0</v>
      </c>
      <c r="M996" s="16">
        <f t="shared" ca="1" si="807"/>
        <v>0</v>
      </c>
      <c r="N996" s="16">
        <f t="shared" si="808"/>
        <v>0</v>
      </c>
      <c r="O996" s="16">
        <f t="shared" si="809"/>
        <v>0</v>
      </c>
      <c r="P996" s="16">
        <f t="shared" si="810"/>
        <v>0</v>
      </c>
      <c r="Q996" s="16">
        <f t="shared" ca="1" si="811"/>
        <v>0</v>
      </c>
      <c r="R996">
        <f t="shared" si="812"/>
        <v>0</v>
      </c>
      <c r="S996" s="16">
        <f t="shared" si="813"/>
        <v>0</v>
      </c>
      <c r="T996" s="21">
        <f t="shared" si="814"/>
        <v>0</v>
      </c>
      <c r="U996" s="16">
        <f t="shared" ca="1" si="815"/>
        <v>0</v>
      </c>
      <c r="V996" s="21">
        <f t="shared" ca="1" si="816"/>
        <v>0</v>
      </c>
      <c r="W996" s="16"/>
      <c r="X996" s="16">
        <f t="shared" si="817"/>
        <v>0</v>
      </c>
      <c r="Y996" s="16">
        <f t="shared" si="818"/>
        <v>0</v>
      </c>
      <c r="Z996" s="19">
        <f t="shared" si="819"/>
        <v>0</v>
      </c>
      <c r="AA996" s="15">
        <f t="shared" si="820"/>
        <v>0</v>
      </c>
      <c r="AB996" s="15">
        <f t="shared" si="821"/>
        <v>0</v>
      </c>
      <c r="AC996" s="15">
        <f t="shared" si="822"/>
        <v>0</v>
      </c>
      <c r="AD996" s="15">
        <f t="shared" si="823"/>
        <v>0</v>
      </c>
      <c r="AE996" s="15">
        <f t="shared" si="824"/>
        <v>0</v>
      </c>
      <c r="AF996" s="19">
        <f t="shared" si="825"/>
        <v>0</v>
      </c>
      <c r="AG996" s="20">
        <f t="shared" si="826"/>
        <v>0</v>
      </c>
      <c r="AH996" s="20"/>
      <c r="AI996" s="16">
        <f t="shared" si="837"/>
        <v>0</v>
      </c>
      <c r="AJ996" s="16">
        <f t="shared" si="852"/>
        <v>0</v>
      </c>
      <c r="AK996" s="16">
        <f t="shared" si="844"/>
        <v>0</v>
      </c>
      <c r="AL996" s="16">
        <f t="shared" ca="1" si="827"/>
        <v>0</v>
      </c>
      <c r="AM996" s="17">
        <f ca="1">IF($F$13,OFFSET(product_specs!$I$5,MIN(10,saving_model!BD996),saving_model!$F$15),0)</f>
        <v>0</v>
      </c>
      <c r="AN996" s="16">
        <f t="shared" si="828"/>
        <v>0</v>
      </c>
      <c r="AO996" s="16">
        <f t="shared" si="851"/>
        <v>0</v>
      </c>
      <c r="AP996" s="16">
        <f t="shared" si="838"/>
        <v>0</v>
      </c>
      <c r="AQ996" s="16">
        <f t="shared" si="845"/>
        <v>0</v>
      </c>
      <c r="AR996" s="16">
        <f t="shared" si="846"/>
        <v>0</v>
      </c>
      <c r="AS996" s="15">
        <f t="shared" si="839"/>
        <v>0</v>
      </c>
      <c r="AT996" s="24">
        <f t="shared" si="840"/>
        <v>0</v>
      </c>
      <c r="AU996" s="15">
        <f t="shared" si="847"/>
        <v>0</v>
      </c>
      <c r="AV996" s="22">
        <f>return!Q980</f>
        <v>2.0420013541996962E-2</v>
      </c>
      <c r="AW996" s="7">
        <f t="shared" si="841"/>
        <v>2.2425983865338135</v>
      </c>
      <c r="AX996" s="7"/>
      <c r="AY996">
        <f t="shared" si="829"/>
        <v>0</v>
      </c>
      <c r="AZ996">
        <f t="shared" si="842"/>
        <v>0</v>
      </c>
      <c r="BA996">
        <f t="shared" si="830"/>
        <v>0</v>
      </c>
      <c r="BB996">
        <f t="shared" si="848"/>
        <v>0</v>
      </c>
      <c r="BD996">
        <f t="shared" si="831"/>
        <v>81</v>
      </c>
      <c r="BE996">
        <f t="shared" si="832"/>
        <v>5</v>
      </c>
      <c r="BF996">
        <f t="shared" si="849"/>
        <v>1.816970091303427E-2</v>
      </c>
      <c r="BG996">
        <f>VLOOKUP(MIN(120,BH996),mortality!$B$4:$H$106,saving_model!BE996+2,FALSE)</f>
        <v>0.19751455802244175</v>
      </c>
      <c r="BH996">
        <f t="shared" si="843"/>
        <v>101</v>
      </c>
      <c r="BI996" s="8">
        <f t="shared" si="833"/>
        <v>1.6821425527395739E-3</v>
      </c>
      <c r="BJ996" s="6">
        <f>VLOOKUP(saving_model!BD996,lapse!$B$4:$C$134,2,FALSE)</f>
        <v>0.02</v>
      </c>
      <c r="BL996">
        <f>discount_curve!K981</f>
        <v>0.18583901854115745</v>
      </c>
    </row>
    <row r="997" spans="1:64" x14ac:dyDescent="0.55000000000000004">
      <c r="A997">
        <f t="shared" si="850"/>
        <v>975</v>
      </c>
      <c r="B997" s="16">
        <f t="shared" ca="1" si="800"/>
        <v>0</v>
      </c>
      <c r="C997" s="16">
        <f t="shared" si="801"/>
        <v>0</v>
      </c>
      <c r="D997">
        <f t="shared" si="802"/>
        <v>0</v>
      </c>
      <c r="E997">
        <f t="shared" ca="1" si="803"/>
        <v>0</v>
      </c>
      <c r="F997" s="19">
        <f t="shared" si="804"/>
        <v>0</v>
      </c>
      <c r="G997">
        <f t="shared" si="834"/>
        <v>0</v>
      </c>
      <c r="H997">
        <f t="shared" si="835"/>
        <v>0</v>
      </c>
      <c r="I997" s="16">
        <f t="shared" si="805"/>
        <v>0</v>
      </c>
      <c r="J997" s="19">
        <f t="shared" si="806"/>
        <v>0</v>
      </c>
      <c r="K997" s="19"/>
      <c r="L997" s="16">
        <f t="shared" si="836"/>
        <v>0</v>
      </c>
      <c r="M997" s="16">
        <f t="shared" ca="1" si="807"/>
        <v>0</v>
      </c>
      <c r="N997" s="16">
        <f t="shared" si="808"/>
        <v>0</v>
      </c>
      <c r="O997" s="16">
        <f t="shared" si="809"/>
        <v>0</v>
      </c>
      <c r="P997" s="16">
        <f t="shared" si="810"/>
        <v>0</v>
      </c>
      <c r="Q997" s="16">
        <f t="shared" ca="1" si="811"/>
        <v>0</v>
      </c>
      <c r="R997">
        <f t="shared" si="812"/>
        <v>0</v>
      </c>
      <c r="S997" s="16">
        <f t="shared" si="813"/>
        <v>0</v>
      </c>
      <c r="T997" s="21">
        <f t="shared" si="814"/>
        <v>0</v>
      </c>
      <c r="U997" s="16">
        <f t="shared" ca="1" si="815"/>
        <v>0</v>
      </c>
      <c r="V997" s="21">
        <f t="shared" ca="1" si="816"/>
        <v>0</v>
      </c>
      <c r="W997" s="16"/>
      <c r="X997" s="16">
        <f t="shared" si="817"/>
        <v>0</v>
      </c>
      <c r="Y997" s="16">
        <f t="shared" si="818"/>
        <v>0</v>
      </c>
      <c r="Z997" s="19">
        <f t="shared" si="819"/>
        <v>0</v>
      </c>
      <c r="AA997" s="15">
        <f t="shared" si="820"/>
        <v>0</v>
      </c>
      <c r="AB997" s="15">
        <f t="shared" si="821"/>
        <v>0</v>
      </c>
      <c r="AC997" s="15">
        <f t="shared" si="822"/>
        <v>0</v>
      </c>
      <c r="AD997" s="15">
        <f t="shared" si="823"/>
        <v>0</v>
      </c>
      <c r="AE997" s="15">
        <f t="shared" si="824"/>
        <v>0</v>
      </c>
      <c r="AF997" s="19">
        <f t="shared" si="825"/>
        <v>0</v>
      </c>
      <c r="AG997" s="20">
        <f t="shared" si="826"/>
        <v>0</v>
      </c>
      <c r="AH997" s="20"/>
      <c r="AI997" s="16">
        <f t="shared" si="837"/>
        <v>0</v>
      </c>
      <c r="AJ997" s="16">
        <f t="shared" si="852"/>
        <v>0</v>
      </c>
      <c r="AK997" s="16">
        <f t="shared" si="844"/>
        <v>0</v>
      </c>
      <c r="AL997" s="16">
        <f t="shared" ca="1" si="827"/>
        <v>0</v>
      </c>
      <c r="AM997" s="17">
        <f ca="1">IF($F$13,OFFSET(product_specs!$I$5,MIN(10,saving_model!BD997),saving_model!$F$15),0)</f>
        <v>0</v>
      </c>
      <c r="AN997" s="16">
        <f t="shared" si="828"/>
        <v>0</v>
      </c>
      <c r="AO997" s="16">
        <f t="shared" si="851"/>
        <v>0</v>
      </c>
      <c r="AP997" s="16">
        <f t="shared" si="838"/>
        <v>0</v>
      </c>
      <c r="AQ997" s="16">
        <f t="shared" si="845"/>
        <v>0</v>
      </c>
      <c r="AR997" s="16">
        <f t="shared" si="846"/>
        <v>0</v>
      </c>
      <c r="AS997" s="15">
        <f t="shared" si="839"/>
        <v>0</v>
      </c>
      <c r="AT997" s="24">
        <f t="shared" si="840"/>
        <v>0</v>
      </c>
      <c r="AU997" s="15">
        <f t="shared" si="847"/>
        <v>0</v>
      </c>
      <c r="AV997" s="22">
        <f>return!Q981</f>
        <v>3.8619372327370893E-3</v>
      </c>
      <c r="AW997" s="7">
        <f t="shared" si="841"/>
        <v>2.2444587073706144</v>
      </c>
      <c r="AX997" s="7"/>
      <c r="AY997">
        <f t="shared" si="829"/>
        <v>0</v>
      </c>
      <c r="AZ997">
        <f t="shared" si="842"/>
        <v>0</v>
      </c>
      <c r="BA997">
        <f t="shared" si="830"/>
        <v>0</v>
      </c>
      <c r="BB997">
        <f t="shared" si="848"/>
        <v>0</v>
      </c>
      <c r="BD997">
        <f t="shared" si="831"/>
        <v>81</v>
      </c>
      <c r="BE997">
        <f t="shared" si="832"/>
        <v>5</v>
      </c>
      <c r="BF997">
        <f t="shared" si="849"/>
        <v>1.816970091303427E-2</v>
      </c>
      <c r="BG997">
        <f>VLOOKUP(MIN(120,BH997),mortality!$B$4:$H$106,saving_model!BE997+2,FALSE)</f>
        <v>0.19751455802244175</v>
      </c>
      <c r="BH997">
        <f t="shared" si="843"/>
        <v>101</v>
      </c>
      <c r="BI997" s="8">
        <f t="shared" si="833"/>
        <v>1.6821425527395739E-3</v>
      </c>
      <c r="BJ997" s="6">
        <f>VLOOKUP(saving_model!BD997,lapse!$B$4:$C$134,2,FALSE)</f>
        <v>0.02</v>
      </c>
      <c r="BL997">
        <f>discount_curve!K982</f>
        <v>0.18551820363683097</v>
      </c>
    </row>
    <row r="998" spans="1:64" x14ac:dyDescent="0.55000000000000004">
      <c r="A998">
        <f t="shared" si="850"/>
        <v>976</v>
      </c>
      <c r="B998" s="16">
        <f t="shared" ca="1" si="800"/>
        <v>0</v>
      </c>
      <c r="C998" s="16">
        <f t="shared" si="801"/>
        <v>0</v>
      </c>
      <c r="D998">
        <f t="shared" si="802"/>
        <v>0</v>
      </c>
      <c r="E998">
        <f t="shared" ca="1" si="803"/>
        <v>0</v>
      </c>
      <c r="F998" s="19">
        <f t="shared" si="804"/>
        <v>0</v>
      </c>
      <c r="G998">
        <f t="shared" si="834"/>
        <v>0</v>
      </c>
      <c r="H998">
        <f t="shared" si="835"/>
        <v>0</v>
      </c>
      <c r="I998" s="16">
        <f t="shared" si="805"/>
        <v>0</v>
      </c>
      <c r="J998" s="19">
        <f t="shared" si="806"/>
        <v>0</v>
      </c>
      <c r="K998" s="19"/>
      <c r="L998" s="16">
        <f t="shared" si="836"/>
        <v>0</v>
      </c>
      <c r="M998" s="16">
        <f t="shared" ca="1" si="807"/>
        <v>0</v>
      </c>
      <c r="N998" s="16">
        <f t="shared" si="808"/>
        <v>0</v>
      </c>
      <c r="O998" s="16">
        <f t="shared" si="809"/>
        <v>0</v>
      </c>
      <c r="P998" s="16">
        <f t="shared" si="810"/>
        <v>0</v>
      </c>
      <c r="Q998" s="16">
        <f t="shared" ca="1" si="811"/>
        <v>0</v>
      </c>
      <c r="R998">
        <f t="shared" si="812"/>
        <v>0</v>
      </c>
      <c r="S998" s="16">
        <f t="shared" si="813"/>
        <v>0</v>
      </c>
      <c r="T998" s="21">
        <f t="shared" si="814"/>
        <v>0</v>
      </c>
      <c r="U998" s="16">
        <f t="shared" ca="1" si="815"/>
        <v>0</v>
      </c>
      <c r="V998" s="21">
        <f t="shared" ca="1" si="816"/>
        <v>0</v>
      </c>
      <c r="W998" s="16"/>
      <c r="X998" s="16">
        <f t="shared" si="817"/>
        <v>0</v>
      </c>
      <c r="Y998" s="16">
        <f t="shared" si="818"/>
        <v>0</v>
      </c>
      <c r="Z998" s="19">
        <f t="shared" si="819"/>
        <v>0</v>
      </c>
      <c r="AA998" s="15">
        <f t="shared" si="820"/>
        <v>0</v>
      </c>
      <c r="AB998" s="15">
        <f t="shared" si="821"/>
        <v>0</v>
      </c>
      <c r="AC998" s="15">
        <f t="shared" si="822"/>
        <v>0</v>
      </c>
      <c r="AD998" s="15">
        <f t="shared" si="823"/>
        <v>0</v>
      </c>
      <c r="AE998" s="15">
        <f t="shared" si="824"/>
        <v>0</v>
      </c>
      <c r="AF998" s="19">
        <f t="shared" si="825"/>
        <v>0</v>
      </c>
      <c r="AG998" s="20">
        <f t="shared" si="826"/>
        <v>0</v>
      </c>
      <c r="AH998" s="20"/>
      <c r="AI998" s="16">
        <f t="shared" si="837"/>
        <v>0</v>
      </c>
      <c r="AJ998" s="16">
        <f t="shared" si="852"/>
        <v>0</v>
      </c>
      <c r="AK998" s="16">
        <f t="shared" si="844"/>
        <v>0</v>
      </c>
      <c r="AL998" s="16">
        <f t="shared" ca="1" si="827"/>
        <v>0</v>
      </c>
      <c r="AM998" s="17">
        <f ca="1">IF($F$13,OFFSET(product_specs!$I$5,MIN(10,saving_model!BD998),saving_model!$F$15),0)</f>
        <v>0</v>
      </c>
      <c r="AN998" s="16">
        <f t="shared" si="828"/>
        <v>0</v>
      </c>
      <c r="AO998" s="16">
        <f t="shared" si="851"/>
        <v>0</v>
      </c>
      <c r="AP998" s="16">
        <f t="shared" si="838"/>
        <v>0</v>
      </c>
      <c r="AQ998" s="16">
        <f t="shared" si="845"/>
        <v>0</v>
      </c>
      <c r="AR998" s="16">
        <f t="shared" si="846"/>
        <v>0</v>
      </c>
      <c r="AS998" s="15">
        <f t="shared" si="839"/>
        <v>0</v>
      </c>
      <c r="AT998" s="24">
        <f t="shared" si="840"/>
        <v>0</v>
      </c>
      <c r="AU998" s="15">
        <f t="shared" si="847"/>
        <v>0</v>
      </c>
      <c r="AV998" s="22">
        <f>return!Q982</f>
        <v>-3.129648599556667E-3</v>
      </c>
      <c r="AW998" s="7">
        <f t="shared" si="841"/>
        <v>2.2463205714144543</v>
      </c>
      <c r="AX998" s="7"/>
      <c r="AY998">
        <f t="shared" si="829"/>
        <v>0</v>
      </c>
      <c r="AZ998">
        <f t="shared" si="842"/>
        <v>0</v>
      </c>
      <c r="BA998">
        <f t="shared" si="830"/>
        <v>0</v>
      </c>
      <c r="BB998">
        <f t="shared" si="848"/>
        <v>0</v>
      </c>
      <c r="BD998">
        <f t="shared" si="831"/>
        <v>81</v>
      </c>
      <c r="BE998">
        <f t="shared" si="832"/>
        <v>5</v>
      </c>
      <c r="BF998">
        <f t="shared" si="849"/>
        <v>1.816970091303427E-2</v>
      </c>
      <c r="BG998">
        <f>VLOOKUP(MIN(120,BH998),mortality!$B$4:$H$106,saving_model!BE998+2,FALSE)</f>
        <v>0.19751455802244175</v>
      </c>
      <c r="BH998">
        <f t="shared" si="843"/>
        <v>101</v>
      </c>
      <c r="BI998" s="8">
        <f t="shared" si="833"/>
        <v>1.6821425527395739E-3</v>
      </c>
      <c r="BJ998" s="6">
        <f>VLOOKUP(saving_model!BD998,lapse!$B$4:$C$134,2,FALSE)</f>
        <v>0.02</v>
      </c>
      <c r="BL998">
        <f>discount_curve!K983</f>
        <v>0.18519794255701136</v>
      </c>
    </row>
    <row r="999" spans="1:64" x14ac:dyDescent="0.55000000000000004">
      <c r="A999">
        <f t="shared" si="850"/>
        <v>977</v>
      </c>
      <c r="B999" s="16">
        <f t="shared" ca="1" si="800"/>
        <v>0</v>
      </c>
      <c r="C999" s="16">
        <f t="shared" si="801"/>
        <v>0</v>
      </c>
      <c r="D999">
        <f t="shared" si="802"/>
        <v>0</v>
      </c>
      <c r="E999">
        <f t="shared" ca="1" si="803"/>
        <v>0</v>
      </c>
      <c r="F999" s="19">
        <f t="shared" si="804"/>
        <v>0</v>
      </c>
      <c r="G999">
        <f t="shared" si="834"/>
        <v>0</v>
      </c>
      <c r="H999">
        <f t="shared" si="835"/>
        <v>0</v>
      </c>
      <c r="I999" s="16">
        <f t="shared" si="805"/>
        <v>0</v>
      </c>
      <c r="J999" s="19">
        <f t="shared" si="806"/>
        <v>0</v>
      </c>
      <c r="K999" s="19"/>
      <c r="L999" s="16">
        <f t="shared" si="836"/>
        <v>0</v>
      </c>
      <c r="M999" s="16">
        <f t="shared" ca="1" si="807"/>
        <v>0</v>
      </c>
      <c r="N999" s="16">
        <f t="shared" si="808"/>
        <v>0</v>
      </c>
      <c r="O999" s="16">
        <f t="shared" si="809"/>
        <v>0</v>
      </c>
      <c r="P999" s="16">
        <f t="shared" si="810"/>
        <v>0</v>
      </c>
      <c r="Q999" s="16">
        <f t="shared" ca="1" si="811"/>
        <v>0</v>
      </c>
      <c r="R999">
        <f t="shared" si="812"/>
        <v>0</v>
      </c>
      <c r="S999" s="16">
        <f t="shared" si="813"/>
        <v>0</v>
      </c>
      <c r="T999" s="21">
        <f t="shared" si="814"/>
        <v>0</v>
      </c>
      <c r="U999" s="16">
        <f t="shared" ca="1" si="815"/>
        <v>0</v>
      </c>
      <c r="V999" s="21">
        <f t="shared" ca="1" si="816"/>
        <v>0</v>
      </c>
      <c r="W999" s="16"/>
      <c r="X999" s="16">
        <f t="shared" si="817"/>
        <v>0</v>
      </c>
      <c r="Y999" s="16">
        <f t="shared" si="818"/>
        <v>0</v>
      </c>
      <c r="Z999" s="19">
        <f t="shared" si="819"/>
        <v>0</v>
      </c>
      <c r="AA999" s="15">
        <f t="shared" si="820"/>
        <v>0</v>
      </c>
      <c r="AB999" s="15">
        <f t="shared" si="821"/>
        <v>0</v>
      </c>
      <c r="AC999" s="15">
        <f t="shared" si="822"/>
        <v>0</v>
      </c>
      <c r="AD999" s="15">
        <f t="shared" si="823"/>
        <v>0</v>
      </c>
      <c r="AE999" s="15">
        <f t="shared" si="824"/>
        <v>0</v>
      </c>
      <c r="AF999" s="19">
        <f t="shared" si="825"/>
        <v>0</v>
      </c>
      <c r="AG999" s="20">
        <f t="shared" si="826"/>
        <v>0</v>
      </c>
      <c r="AH999" s="20"/>
      <c r="AI999" s="16">
        <f t="shared" si="837"/>
        <v>0</v>
      </c>
      <c r="AJ999" s="16">
        <f t="shared" si="852"/>
        <v>0</v>
      </c>
      <c r="AK999" s="16">
        <f t="shared" si="844"/>
        <v>0</v>
      </c>
      <c r="AL999" s="16">
        <f t="shared" ca="1" si="827"/>
        <v>0</v>
      </c>
      <c r="AM999" s="17">
        <f ca="1">IF($F$13,OFFSET(product_specs!$I$5,MIN(10,saving_model!BD999),saving_model!$F$15),0)</f>
        <v>0</v>
      </c>
      <c r="AN999" s="16">
        <f t="shared" si="828"/>
        <v>0</v>
      </c>
      <c r="AO999" s="16">
        <f t="shared" si="851"/>
        <v>0</v>
      </c>
      <c r="AP999" s="16">
        <f t="shared" si="838"/>
        <v>0</v>
      </c>
      <c r="AQ999" s="16">
        <f t="shared" si="845"/>
        <v>0</v>
      </c>
      <c r="AR999" s="16">
        <f t="shared" si="846"/>
        <v>0</v>
      </c>
      <c r="AS999" s="15">
        <f t="shared" si="839"/>
        <v>0</v>
      </c>
      <c r="AT999" s="24">
        <f t="shared" si="840"/>
        <v>0</v>
      </c>
      <c r="AU999" s="15">
        <f t="shared" si="847"/>
        <v>0</v>
      </c>
      <c r="AV999" s="22">
        <f>return!Q983</f>
        <v>-2.1378639562328328E-3</v>
      </c>
      <c r="AW999" s="7">
        <f t="shared" si="841"/>
        <v>2.2481839799454826</v>
      </c>
      <c r="AX999" s="7"/>
      <c r="AY999">
        <f t="shared" si="829"/>
        <v>0</v>
      </c>
      <c r="AZ999">
        <f t="shared" si="842"/>
        <v>0</v>
      </c>
      <c r="BA999">
        <f t="shared" si="830"/>
        <v>0</v>
      </c>
      <c r="BB999">
        <f t="shared" si="848"/>
        <v>0</v>
      </c>
      <c r="BD999">
        <f t="shared" si="831"/>
        <v>81</v>
      </c>
      <c r="BE999">
        <f t="shared" si="832"/>
        <v>5</v>
      </c>
      <c r="BF999">
        <f t="shared" si="849"/>
        <v>1.816970091303427E-2</v>
      </c>
      <c r="BG999">
        <f>VLOOKUP(MIN(120,BH999),mortality!$B$4:$H$106,saving_model!BE999+2,FALSE)</f>
        <v>0.19751455802244175</v>
      </c>
      <c r="BH999">
        <f t="shared" si="843"/>
        <v>101</v>
      </c>
      <c r="BI999" s="8">
        <f t="shared" si="833"/>
        <v>1.6821425527395739E-3</v>
      </c>
      <c r="BJ999" s="6">
        <f>VLOOKUP(saving_model!BD999,lapse!$B$4:$C$134,2,FALSE)</f>
        <v>0.02</v>
      </c>
      <c r="BL999">
        <f>discount_curve!K984</f>
        <v>0.18487823434562864</v>
      </c>
    </row>
    <row r="1000" spans="1:64" x14ac:dyDescent="0.55000000000000004">
      <c r="A1000">
        <f t="shared" si="850"/>
        <v>978</v>
      </c>
      <c r="B1000" s="16">
        <f t="shared" ca="1" si="800"/>
        <v>0</v>
      </c>
      <c r="C1000" s="16">
        <f t="shared" si="801"/>
        <v>0</v>
      </c>
      <c r="D1000">
        <f t="shared" si="802"/>
        <v>0</v>
      </c>
      <c r="E1000">
        <f t="shared" ca="1" si="803"/>
        <v>0</v>
      </c>
      <c r="F1000" s="19">
        <f t="shared" si="804"/>
        <v>0</v>
      </c>
      <c r="G1000">
        <f t="shared" si="834"/>
        <v>0</v>
      </c>
      <c r="H1000">
        <f t="shared" si="835"/>
        <v>0</v>
      </c>
      <c r="I1000" s="16">
        <f t="shared" si="805"/>
        <v>0</v>
      </c>
      <c r="J1000" s="19">
        <f t="shared" si="806"/>
        <v>0</v>
      </c>
      <c r="K1000" s="19"/>
      <c r="L1000" s="16">
        <f t="shared" si="836"/>
        <v>0</v>
      </c>
      <c r="M1000" s="16">
        <f t="shared" ca="1" si="807"/>
        <v>0</v>
      </c>
      <c r="N1000" s="16">
        <f t="shared" si="808"/>
        <v>0</v>
      </c>
      <c r="O1000" s="16">
        <f t="shared" si="809"/>
        <v>0</v>
      </c>
      <c r="P1000" s="16">
        <f t="shared" si="810"/>
        <v>0</v>
      </c>
      <c r="Q1000" s="16">
        <f t="shared" ca="1" si="811"/>
        <v>0</v>
      </c>
      <c r="R1000">
        <f t="shared" si="812"/>
        <v>0</v>
      </c>
      <c r="S1000" s="16">
        <f t="shared" si="813"/>
        <v>0</v>
      </c>
      <c r="T1000" s="21">
        <f t="shared" si="814"/>
        <v>0</v>
      </c>
      <c r="U1000" s="16">
        <f t="shared" ca="1" si="815"/>
        <v>0</v>
      </c>
      <c r="V1000" s="21">
        <f t="shared" ca="1" si="816"/>
        <v>0</v>
      </c>
      <c r="W1000" s="16"/>
      <c r="X1000" s="16">
        <f t="shared" si="817"/>
        <v>0</v>
      </c>
      <c r="Y1000" s="16">
        <f t="shared" si="818"/>
        <v>0</v>
      </c>
      <c r="Z1000" s="19">
        <f t="shared" si="819"/>
        <v>0</v>
      </c>
      <c r="AA1000" s="15">
        <f t="shared" si="820"/>
        <v>0</v>
      </c>
      <c r="AB1000" s="15">
        <f t="shared" si="821"/>
        <v>0</v>
      </c>
      <c r="AC1000" s="15">
        <f t="shared" si="822"/>
        <v>0</v>
      </c>
      <c r="AD1000" s="15">
        <f t="shared" si="823"/>
        <v>0</v>
      </c>
      <c r="AE1000" s="15">
        <f t="shared" si="824"/>
        <v>0</v>
      </c>
      <c r="AF1000" s="19">
        <f t="shared" si="825"/>
        <v>0</v>
      </c>
      <c r="AG1000" s="20">
        <f t="shared" si="826"/>
        <v>0</v>
      </c>
      <c r="AH1000" s="20"/>
      <c r="AI1000" s="16">
        <f t="shared" si="837"/>
        <v>0</v>
      </c>
      <c r="AJ1000" s="16">
        <f t="shared" si="852"/>
        <v>0</v>
      </c>
      <c r="AK1000" s="16">
        <f t="shared" si="844"/>
        <v>0</v>
      </c>
      <c r="AL1000" s="16">
        <f t="shared" ca="1" si="827"/>
        <v>0</v>
      </c>
      <c r="AM1000" s="17">
        <f ca="1">IF($F$13,OFFSET(product_specs!$I$5,MIN(10,saving_model!BD1000),saving_model!$F$15),0)</f>
        <v>0</v>
      </c>
      <c r="AN1000" s="16">
        <f t="shared" si="828"/>
        <v>0</v>
      </c>
      <c r="AO1000" s="16">
        <f t="shared" si="851"/>
        <v>0</v>
      </c>
      <c r="AP1000" s="16">
        <f t="shared" si="838"/>
        <v>0</v>
      </c>
      <c r="AQ1000" s="16">
        <f t="shared" si="845"/>
        <v>0</v>
      </c>
      <c r="AR1000" s="16">
        <f t="shared" si="846"/>
        <v>0</v>
      </c>
      <c r="AS1000" s="15">
        <f t="shared" si="839"/>
        <v>0</v>
      </c>
      <c r="AT1000" s="24">
        <f t="shared" si="840"/>
        <v>0</v>
      </c>
      <c r="AU1000" s="15">
        <f t="shared" si="847"/>
        <v>0</v>
      </c>
      <c r="AV1000" s="22">
        <f>return!Q984</f>
        <v>1.1312836864316722E-2</v>
      </c>
      <c r="AW1000" s="7">
        <f t="shared" si="841"/>
        <v>2.2500489342449099</v>
      </c>
      <c r="AX1000" s="7"/>
      <c r="AY1000">
        <f t="shared" si="829"/>
        <v>0</v>
      </c>
      <c r="AZ1000">
        <f t="shared" si="842"/>
        <v>0</v>
      </c>
      <c r="BA1000">
        <f t="shared" si="830"/>
        <v>0</v>
      </c>
      <c r="BB1000">
        <f t="shared" si="848"/>
        <v>0</v>
      </c>
      <c r="BD1000">
        <f t="shared" si="831"/>
        <v>81</v>
      </c>
      <c r="BE1000">
        <f t="shared" si="832"/>
        <v>5</v>
      </c>
      <c r="BF1000">
        <f t="shared" si="849"/>
        <v>1.816970091303427E-2</v>
      </c>
      <c r="BG1000">
        <f>VLOOKUP(MIN(120,BH1000),mortality!$B$4:$H$106,saving_model!BE1000+2,FALSE)</f>
        <v>0.19751455802244175</v>
      </c>
      <c r="BH1000">
        <f t="shared" si="843"/>
        <v>101</v>
      </c>
      <c r="BI1000" s="8">
        <f t="shared" si="833"/>
        <v>1.6821425527395739E-3</v>
      </c>
      <c r="BJ1000" s="6">
        <f>VLOOKUP(saving_model!BD1000,lapse!$B$4:$C$134,2,FALSE)</f>
        <v>0.02</v>
      </c>
      <c r="BL1000">
        <f>discount_curve!K985</f>
        <v>0.18455907804826296</v>
      </c>
    </row>
    <row r="1001" spans="1:64" x14ac:dyDescent="0.55000000000000004">
      <c r="A1001">
        <f t="shared" si="850"/>
        <v>979</v>
      </c>
      <c r="B1001" s="16">
        <f t="shared" ca="1" si="800"/>
        <v>0</v>
      </c>
      <c r="C1001" s="16">
        <f t="shared" si="801"/>
        <v>0</v>
      </c>
      <c r="D1001">
        <f t="shared" si="802"/>
        <v>0</v>
      </c>
      <c r="E1001">
        <f t="shared" ca="1" si="803"/>
        <v>0</v>
      </c>
      <c r="F1001" s="19">
        <f t="shared" si="804"/>
        <v>0</v>
      </c>
      <c r="G1001">
        <f t="shared" si="834"/>
        <v>0</v>
      </c>
      <c r="H1001">
        <f t="shared" si="835"/>
        <v>0</v>
      </c>
      <c r="I1001" s="16">
        <f t="shared" si="805"/>
        <v>0</v>
      </c>
      <c r="J1001" s="19">
        <f t="shared" si="806"/>
        <v>0</v>
      </c>
      <c r="K1001" s="19"/>
      <c r="L1001" s="16">
        <f t="shared" si="836"/>
        <v>0</v>
      </c>
      <c r="M1001" s="16">
        <f t="shared" ca="1" si="807"/>
        <v>0</v>
      </c>
      <c r="N1001" s="16">
        <f t="shared" si="808"/>
        <v>0</v>
      </c>
      <c r="O1001" s="16">
        <f t="shared" si="809"/>
        <v>0</v>
      </c>
      <c r="P1001" s="16">
        <f t="shared" si="810"/>
        <v>0</v>
      </c>
      <c r="Q1001" s="16">
        <f t="shared" ca="1" si="811"/>
        <v>0</v>
      </c>
      <c r="R1001">
        <f t="shared" si="812"/>
        <v>0</v>
      </c>
      <c r="S1001" s="16">
        <f t="shared" si="813"/>
        <v>0</v>
      </c>
      <c r="T1001" s="21">
        <f t="shared" si="814"/>
        <v>0</v>
      </c>
      <c r="U1001" s="16">
        <f t="shared" ca="1" si="815"/>
        <v>0</v>
      </c>
      <c r="V1001" s="21">
        <f t="shared" ca="1" si="816"/>
        <v>0</v>
      </c>
      <c r="W1001" s="16"/>
      <c r="X1001" s="16">
        <f t="shared" si="817"/>
        <v>0</v>
      </c>
      <c r="Y1001" s="16">
        <f t="shared" si="818"/>
        <v>0</v>
      </c>
      <c r="Z1001" s="19">
        <f t="shared" si="819"/>
        <v>0</v>
      </c>
      <c r="AA1001" s="15">
        <f t="shared" si="820"/>
        <v>0</v>
      </c>
      <c r="AB1001" s="15">
        <f t="shared" si="821"/>
        <v>0</v>
      </c>
      <c r="AC1001" s="15">
        <f t="shared" si="822"/>
        <v>0</v>
      </c>
      <c r="AD1001" s="15">
        <f t="shared" si="823"/>
        <v>0</v>
      </c>
      <c r="AE1001" s="15">
        <f t="shared" si="824"/>
        <v>0</v>
      </c>
      <c r="AF1001" s="19">
        <f t="shared" si="825"/>
        <v>0</v>
      </c>
      <c r="AG1001" s="20">
        <f t="shared" si="826"/>
        <v>0</v>
      </c>
      <c r="AH1001" s="20"/>
      <c r="AI1001" s="16">
        <f t="shared" si="837"/>
        <v>0</v>
      </c>
      <c r="AJ1001" s="16">
        <f t="shared" si="852"/>
        <v>0</v>
      </c>
      <c r="AK1001" s="16">
        <f t="shared" si="844"/>
        <v>0</v>
      </c>
      <c r="AL1001" s="16">
        <f t="shared" ca="1" si="827"/>
        <v>0</v>
      </c>
      <c r="AM1001" s="17">
        <f ca="1">IF($F$13,OFFSET(product_specs!$I$5,MIN(10,saving_model!BD1001),saving_model!$F$15),0)</f>
        <v>0</v>
      </c>
      <c r="AN1001" s="16">
        <f t="shared" si="828"/>
        <v>0</v>
      </c>
      <c r="AO1001" s="16">
        <f t="shared" si="851"/>
        <v>0</v>
      </c>
      <c r="AP1001" s="16">
        <f t="shared" si="838"/>
        <v>0</v>
      </c>
      <c r="AQ1001" s="16">
        <f t="shared" si="845"/>
        <v>0</v>
      </c>
      <c r="AR1001" s="16">
        <f t="shared" si="846"/>
        <v>0</v>
      </c>
      <c r="AS1001" s="15">
        <f t="shared" si="839"/>
        <v>0</v>
      </c>
      <c r="AT1001" s="24">
        <f t="shared" si="840"/>
        <v>0</v>
      </c>
      <c r="AU1001" s="15">
        <f t="shared" si="847"/>
        <v>0</v>
      </c>
      <c r="AV1001" s="22">
        <f>return!Q985</f>
        <v>-8.3873493272423882E-3</v>
      </c>
      <c r="AW1001" s="7">
        <f t="shared" si="841"/>
        <v>2.2519154355950102</v>
      </c>
      <c r="AX1001" s="7"/>
      <c r="AY1001">
        <f t="shared" si="829"/>
        <v>0</v>
      </c>
      <c r="AZ1001">
        <f t="shared" si="842"/>
        <v>0</v>
      </c>
      <c r="BA1001">
        <f t="shared" si="830"/>
        <v>0</v>
      </c>
      <c r="BB1001">
        <f t="shared" si="848"/>
        <v>0</v>
      </c>
      <c r="BD1001">
        <f t="shared" si="831"/>
        <v>81</v>
      </c>
      <c r="BE1001">
        <f t="shared" si="832"/>
        <v>5</v>
      </c>
      <c r="BF1001">
        <f t="shared" si="849"/>
        <v>1.816970091303427E-2</v>
      </c>
      <c r="BG1001">
        <f>VLOOKUP(MIN(120,BH1001),mortality!$B$4:$H$106,saving_model!BE1001+2,FALSE)</f>
        <v>0.19751455802244175</v>
      </c>
      <c r="BH1001">
        <f t="shared" si="843"/>
        <v>101</v>
      </c>
      <c r="BI1001" s="8">
        <f t="shared" si="833"/>
        <v>1.6821425527395739E-3</v>
      </c>
      <c r="BJ1001" s="6">
        <f>VLOOKUP(saving_model!BD1001,lapse!$B$4:$C$134,2,FALSE)</f>
        <v>0.02</v>
      </c>
      <c r="BL1001">
        <f>discount_curve!K986</f>
        <v>0.18424047271214222</v>
      </c>
    </row>
    <row r="1002" spans="1:64" x14ac:dyDescent="0.55000000000000004">
      <c r="A1002">
        <f t="shared" si="850"/>
        <v>980</v>
      </c>
      <c r="B1002" s="16">
        <f t="shared" ca="1" si="800"/>
        <v>0</v>
      </c>
      <c r="C1002" s="16">
        <f t="shared" si="801"/>
        <v>0</v>
      </c>
      <c r="D1002">
        <f t="shared" si="802"/>
        <v>0</v>
      </c>
      <c r="E1002">
        <f t="shared" ca="1" si="803"/>
        <v>0</v>
      </c>
      <c r="F1002" s="19">
        <f t="shared" si="804"/>
        <v>0</v>
      </c>
      <c r="G1002">
        <f t="shared" si="834"/>
        <v>0</v>
      </c>
      <c r="H1002">
        <f t="shared" si="835"/>
        <v>0</v>
      </c>
      <c r="I1002" s="16">
        <f t="shared" si="805"/>
        <v>0</v>
      </c>
      <c r="J1002" s="19">
        <f t="shared" si="806"/>
        <v>0</v>
      </c>
      <c r="K1002" s="19"/>
      <c r="L1002" s="16">
        <f t="shared" si="836"/>
        <v>0</v>
      </c>
      <c r="M1002" s="16">
        <f t="shared" ca="1" si="807"/>
        <v>0</v>
      </c>
      <c r="N1002" s="16">
        <f t="shared" si="808"/>
        <v>0</v>
      </c>
      <c r="O1002" s="16">
        <f t="shared" si="809"/>
        <v>0</v>
      </c>
      <c r="P1002" s="16">
        <f t="shared" si="810"/>
        <v>0</v>
      </c>
      <c r="Q1002" s="16">
        <f t="shared" ca="1" si="811"/>
        <v>0</v>
      </c>
      <c r="R1002">
        <f t="shared" si="812"/>
        <v>0</v>
      </c>
      <c r="S1002" s="16">
        <f t="shared" si="813"/>
        <v>0</v>
      </c>
      <c r="T1002" s="21">
        <f t="shared" si="814"/>
        <v>0</v>
      </c>
      <c r="U1002" s="16">
        <f t="shared" ca="1" si="815"/>
        <v>0</v>
      </c>
      <c r="V1002" s="21">
        <f t="shared" ca="1" si="816"/>
        <v>0</v>
      </c>
      <c r="W1002" s="16"/>
      <c r="X1002" s="16">
        <f t="shared" si="817"/>
        <v>0</v>
      </c>
      <c r="Y1002" s="16">
        <f t="shared" si="818"/>
        <v>0</v>
      </c>
      <c r="Z1002" s="19">
        <f t="shared" si="819"/>
        <v>0</v>
      </c>
      <c r="AA1002" s="15">
        <f t="shared" si="820"/>
        <v>0</v>
      </c>
      <c r="AB1002" s="15">
        <f t="shared" si="821"/>
        <v>0</v>
      </c>
      <c r="AC1002" s="15">
        <f t="shared" si="822"/>
        <v>0</v>
      </c>
      <c r="AD1002" s="15">
        <f t="shared" si="823"/>
        <v>0</v>
      </c>
      <c r="AE1002" s="15">
        <f t="shared" si="824"/>
        <v>0</v>
      </c>
      <c r="AF1002" s="19">
        <f t="shared" si="825"/>
        <v>0</v>
      </c>
      <c r="AG1002" s="20">
        <f t="shared" si="826"/>
        <v>0</v>
      </c>
      <c r="AH1002" s="20"/>
      <c r="AI1002" s="16">
        <f t="shared" si="837"/>
        <v>0</v>
      </c>
      <c r="AJ1002" s="16">
        <f t="shared" si="852"/>
        <v>0</v>
      </c>
      <c r="AK1002" s="16">
        <f t="shared" si="844"/>
        <v>0</v>
      </c>
      <c r="AL1002" s="16">
        <f t="shared" ca="1" si="827"/>
        <v>0</v>
      </c>
      <c r="AM1002" s="17">
        <f ca="1">IF($F$13,OFFSET(product_specs!$I$5,MIN(10,saving_model!BD1002),saving_model!$F$15),0)</f>
        <v>0</v>
      </c>
      <c r="AN1002" s="16">
        <f t="shared" si="828"/>
        <v>0</v>
      </c>
      <c r="AO1002" s="16">
        <f t="shared" si="851"/>
        <v>0</v>
      </c>
      <c r="AP1002" s="16">
        <f t="shared" si="838"/>
        <v>0</v>
      </c>
      <c r="AQ1002" s="16">
        <f t="shared" si="845"/>
        <v>0</v>
      </c>
      <c r="AR1002" s="16">
        <f t="shared" si="846"/>
        <v>0</v>
      </c>
      <c r="AS1002" s="15">
        <f t="shared" si="839"/>
        <v>0</v>
      </c>
      <c r="AT1002" s="24">
        <f t="shared" si="840"/>
        <v>0</v>
      </c>
      <c r="AU1002" s="15">
        <f t="shared" si="847"/>
        <v>0</v>
      </c>
      <c r="AV1002" s="22">
        <f>return!Q986</f>
        <v>2.5220279604070139E-2</v>
      </c>
      <c r="AW1002" s="7">
        <f t="shared" si="841"/>
        <v>2.2537834852791208</v>
      </c>
      <c r="AX1002" s="7"/>
      <c r="AY1002">
        <f t="shared" si="829"/>
        <v>0</v>
      </c>
      <c r="AZ1002">
        <f t="shared" si="842"/>
        <v>0</v>
      </c>
      <c r="BA1002">
        <f t="shared" si="830"/>
        <v>0</v>
      </c>
      <c r="BB1002">
        <f t="shared" si="848"/>
        <v>0</v>
      </c>
      <c r="BD1002">
        <f t="shared" si="831"/>
        <v>81</v>
      </c>
      <c r="BE1002">
        <f t="shared" si="832"/>
        <v>5</v>
      </c>
      <c r="BF1002">
        <f t="shared" si="849"/>
        <v>1.816970091303427E-2</v>
      </c>
      <c r="BG1002">
        <f>VLOOKUP(MIN(120,BH1002),mortality!$B$4:$H$106,saving_model!BE1002+2,FALSE)</f>
        <v>0.19751455802244175</v>
      </c>
      <c r="BH1002">
        <f t="shared" si="843"/>
        <v>101</v>
      </c>
      <c r="BI1002" s="8">
        <f t="shared" si="833"/>
        <v>1.6821425527395739E-3</v>
      </c>
      <c r="BJ1002" s="6">
        <f>VLOOKUP(saving_model!BD1002,lapse!$B$4:$C$134,2,FALSE)</f>
        <v>0.02</v>
      </c>
      <c r="BL1002">
        <f>discount_curve!K987</f>
        <v>0.18392241738613899</v>
      </c>
    </row>
    <row r="1003" spans="1:64" x14ac:dyDescent="0.55000000000000004">
      <c r="A1003">
        <f t="shared" si="850"/>
        <v>981</v>
      </c>
      <c r="B1003" s="16">
        <f t="shared" ca="1" si="800"/>
        <v>0</v>
      </c>
      <c r="C1003" s="16">
        <f t="shared" si="801"/>
        <v>0</v>
      </c>
      <c r="D1003">
        <f t="shared" si="802"/>
        <v>0</v>
      </c>
      <c r="E1003">
        <f t="shared" ca="1" si="803"/>
        <v>0</v>
      </c>
      <c r="F1003" s="19">
        <f t="shared" si="804"/>
        <v>0</v>
      </c>
      <c r="G1003">
        <f t="shared" si="834"/>
        <v>0</v>
      </c>
      <c r="H1003">
        <f t="shared" si="835"/>
        <v>0</v>
      </c>
      <c r="I1003" s="16">
        <f t="shared" si="805"/>
        <v>0</v>
      </c>
      <c r="J1003" s="19">
        <f t="shared" si="806"/>
        <v>0</v>
      </c>
      <c r="K1003" s="19"/>
      <c r="L1003" s="16">
        <f t="shared" si="836"/>
        <v>0</v>
      </c>
      <c r="M1003" s="16">
        <f t="shared" ca="1" si="807"/>
        <v>0</v>
      </c>
      <c r="N1003" s="16">
        <f t="shared" si="808"/>
        <v>0</v>
      </c>
      <c r="O1003" s="16">
        <f t="shared" si="809"/>
        <v>0</v>
      </c>
      <c r="P1003" s="16">
        <f t="shared" si="810"/>
        <v>0</v>
      </c>
      <c r="Q1003" s="16">
        <f t="shared" ca="1" si="811"/>
        <v>0</v>
      </c>
      <c r="R1003">
        <f t="shared" si="812"/>
        <v>0</v>
      </c>
      <c r="S1003" s="16">
        <f t="shared" si="813"/>
        <v>0</v>
      </c>
      <c r="T1003" s="21">
        <f t="shared" si="814"/>
        <v>0</v>
      </c>
      <c r="U1003" s="16">
        <f t="shared" ca="1" si="815"/>
        <v>0</v>
      </c>
      <c r="V1003" s="21">
        <f t="shared" ca="1" si="816"/>
        <v>0</v>
      </c>
      <c r="W1003" s="16"/>
      <c r="X1003" s="16">
        <f t="shared" si="817"/>
        <v>0</v>
      </c>
      <c r="Y1003" s="16">
        <f t="shared" si="818"/>
        <v>0</v>
      </c>
      <c r="Z1003" s="19">
        <f t="shared" si="819"/>
        <v>0</v>
      </c>
      <c r="AA1003" s="15">
        <f t="shared" si="820"/>
        <v>0</v>
      </c>
      <c r="AB1003" s="15">
        <f t="shared" si="821"/>
        <v>0</v>
      </c>
      <c r="AC1003" s="15">
        <f t="shared" si="822"/>
        <v>0</v>
      </c>
      <c r="AD1003" s="15">
        <f t="shared" si="823"/>
        <v>0</v>
      </c>
      <c r="AE1003" s="15">
        <f t="shared" si="824"/>
        <v>0</v>
      </c>
      <c r="AF1003" s="19">
        <f t="shared" si="825"/>
        <v>0</v>
      </c>
      <c r="AG1003" s="20">
        <f t="shared" si="826"/>
        <v>0</v>
      </c>
      <c r="AH1003" s="20"/>
      <c r="AI1003" s="16">
        <f t="shared" si="837"/>
        <v>0</v>
      </c>
      <c r="AJ1003" s="16">
        <f t="shared" si="852"/>
        <v>0</v>
      </c>
      <c r="AK1003" s="16">
        <f t="shared" si="844"/>
        <v>0</v>
      </c>
      <c r="AL1003" s="16">
        <f t="shared" ca="1" si="827"/>
        <v>0</v>
      </c>
      <c r="AM1003" s="17">
        <f ca="1">IF($F$13,OFFSET(product_specs!$I$5,MIN(10,saving_model!BD1003),saving_model!$F$15),0)</f>
        <v>0</v>
      </c>
      <c r="AN1003" s="16">
        <f t="shared" si="828"/>
        <v>0</v>
      </c>
      <c r="AO1003" s="16">
        <f t="shared" si="851"/>
        <v>0</v>
      </c>
      <c r="AP1003" s="16">
        <f t="shared" si="838"/>
        <v>0</v>
      </c>
      <c r="AQ1003" s="16">
        <f t="shared" si="845"/>
        <v>0</v>
      </c>
      <c r="AR1003" s="16">
        <f t="shared" si="846"/>
        <v>0</v>
      </c>
      <c r="AS1003" s="15">
        <f t="shared" si="839"/>
        <v>0</v>
      </c>
      <c r="AT1003" s="24">
        <f t="shared" si="840"/>
        <v>0</v>
      </c>
      <c r="AU1003" s="15">
        <f t="shared" si="847"/>
        <v>0</v>
      </c>
      <c r="AV1003" s="22">
        <f>return!Q987</f>
        <v>-1.9317588334702207E-2</v>
      </c>
      <c r="AW1003" s="7">
        <f t="shared" si="841"/>
        <v>2.2556530845816436</v>
      </c>
      <c r="AX1003" s="7"/>
      <c r="AY1003">
        <f t="shared" si="829"/>
        <v>0</v>
      </c>
      <c r="AZ1003">
        <f t="shared" si="842"/>
        <v>0</v>
      </c>
      <c r="BA1003">
        <f t="shared" si="830"/>
        <v>0</v>
      </c>
      <c r="BB1003">
        <f t="shared" si="848"/>
        <v>0</v>
      </c>
      <c r="BD1003">
        <f t="shared" si="831"/>
        <v>81</v>
      </c>
      <c r="BE1003">
        <f t="shared" si="832"/>
        <v>5</v>
      </c>
      <c r="BF1003">
        <f t="shared" si="849"/>
        <v>1.816970091303427E-2</v>
      </c>
      <c r="BG1003">
        <f>VLOOKUP(MIN(120,BH1003),mortality!$B$4:$H$106,saving_model!BE1003+2,FALSE)</f>
        <v>0.19751455802244175</v>
      </c>
      <c r="BH1003">
        <f t="shared" si="843"/>
        <v>101</v>
      </c>
      <c r="BI1003" s="8">
        <f t="shared" si="833"/>
        <v>1.6821425527395739E-3</v>
      </c>
      <c r="BJ1003" s="6">
        <f>VLOOKUP(saving_model!BD1003,lapse!$B$4:$C$134,2,FALSE)</f>
        <v>0.02</v>
      </c>
      <c r="BL1003">
        <f>discount_curve!K988</f>
        <v>0.18360491112076782</v>
      </c>
    </row>
    <row r="1004" spans="1:64" x14ac:dyDescent="0.55000000000000004">
      <c r="A1004">
        <f t="shared" si="850"/>
        <v>982</v>
      </c>
      <c r="B1004" s="16">
        <f t="shared" ca="1" si="800"/>
        <v>0</v>
      </c>
      <c r="C1004" s="16">
        <f t="shared" si="801"/>
        <v>0</v>
      </c>
      <c r="D1004">
        <f t="shared" si="802"/>
        <v>0</v>
      </c>
      <c r="E1004">
        <f t="shared" ca="1" si="803"/>
        <v>0</v>
      </c>
      <c r="F1004" s="19">
        <f t="shared" si="804"/>
        <v>0</v>
      </c>
      <c r="G1004">
        <f t="shared" si="834"/>
        <v>0</v>
      </c>
      <c r="H1004">
        <f t="shared" si="835"/>
        <v>0</v>
      </c>
      <c r="I1004" s="16">
        <f t="shared" si="805"/>
        <v>0</v>
      </c>
      <c r="J1004" s="19">
        <f t="shared" si="806"/>
        <v>0</v>
      </c>
      <c r="K1004" s="19"/>
      <c r="L1004" s="16">
        <f t="shared" si="836"/>
        <v>0</v>
      </c>
      <c r="M1004" s="16">
        <f t="shared" ca="1" si="807"/>
        <v>0</v>
      </c>
      <c r="N1004" s="16">
        <f t="shared" si="808"/>
        <v>0</v>
      </c>
      <c r="O1004" s="16">
        <f t="shared" si="809"/>
        <v>0</v>
      </c>
      <c r="P1004" s="16">
        <f t="shared" si="810"/>
        <v>0</v>
      </c>
      <c r="Q1004" s="16">
        <f t="shared" ca="1" si="811"/>
        <v>0</v>
      </c>
      <c r="R1004">
        <f t="shared" si="812"/>
        <v>0</v>
      </c>
      <c r="S1004" s="16">
        <f t="shared" si="813"/>
        <v>0</v>
      </c>
      <c r="T1004" s="21">
        <f t="shared" si="814"/>
        <v>0</v>
      </c>
      <c r="U1004" s="16">
        <f t="shared" ca="1" si="815"/>
        <v>0</v>
      </c>
      <c r="V1004" s="21">
        <f t="shared" ca="1" si="816"/>
        <v>0</v>
      </c>
      <c r="W1004" s="16"/>
      <c r="X1004" s="16">
        <f t="shared" si="817"/>
        <v>0</v>
      </c>
      <c r="Y1004" s="16">
        <f t="shared" si="818"/>
        <v>0</v>
      </c>
      <c r="Z1004" s="19">
        <f t="shared" si="819"/>
        <v>0</v>
      </c>
      <c r="AA1004" s="15">
        <f t="shared" si="820"/>
        <v>0</v>
      </c>
      <c r="AB1004" s="15">
        <f t="shared" si="821"/>
        <v>0</v>
      </c>
      <c r="AC1004" s="15">
        <f t="shared" si="822"/>
        <v>0</v>
      </c>
      <c r="AD1004" s="15">
        <f t="shared" si="823"/>
        <v>0</v>
      </c>
      <c r="AE1004" s="15">
        <f t="shared" si="824"/>
        <v>0</v>
      </c>
      <c r="AF1004" s="19">
        <f t="shared" si="825"/>
        <v>0</v>
      </c>
      <c r="AG1004" s="20">
        <f t="shared" si="826"/>
        <v>0</v>
      </c>
      <c r="AH1004" s="20"/>
      <c r="AI1004" s="16">
        <f t="shared" si="837"/>
        <v>0</v>
      </c>
      <c r="AJ1004" s="16">
        <f t="shared" si="852"/>
        <v>0</v>
      </c>
      <c r="AK1004" s="16">
        <f t="shared" si="844"/>
        <v>0</v>
      </c>
      <c r="AL1004" s="16">
        <f t="shared" ca="1" si="827"/>
        <v>0</v>
      </c>
      <c r="AM1004" s="17">
        <f ca="1">IF($F$13,OFFSET(product_specs!$I$5,MIN(10,saving_model!BD1004),saving_model!$F$15),0)</f>
        <v>0</v>
      </c>
      <c r="AN1004" s="16">
        <f t="shared" si="828"/>
        <v>0</v>
      </c>
      <c r="AO1004" s="16">
        <f t="shared" si="851"/>
        <v>0</v>
      </c>
      <c r="AP1004" s="16">
        <f t="shared" si="838"/>
        <v>0</v>
      </c>
      <c r="AQ1004" s="16">
        <f t="shared" si="845"/>
        <v>0</v>
      </c>
      <c r="AR1004" s="16">
        <f t="shared" si="846"/>
        <v>0</v>
      </c>
      <c r="AS1004" s="15">
        <f t="shared" si="839"/>
        <v>0</v>
      </c>
      <c r="AT1004" s="24">
        <f t="shared" si="840"/>
        <v>0</v>
      </c>
      <c r="AU1004" s="15">
        <f t="shared" si="847"/>
        <v>0</v>
      </c>
      <c r="AV1004" s="22">
        <f>return!Q988</f>
        <v>2.9988799064821769E-3</v>
      </c>
      <c r="AW1004" s="7">
        <f t="shared" si="841"/>
        <v>2.2575242347880464</v>
      </c>
      <c r="AX1004" s="7"/>
      <c r="AY1004">
        <f t="shared" si="829"/>
        <v>0</v>
      </c>
      <c r="AZ1004">
        <f t="shared" si="842"/>
        <v>0</v>
      </c>
      <c r="BA1004">
        <f t="shared" si="830"/>
        <v>0</v>
      </c>
      <c r="BB1004">
        <f t="shared" si="848"/>
        <v>0</v>
      </c>
      <c r="BD1004">
        <f t="shared" si="831"/>
        <v>81</v>
      </c>
      <c r="BE1004">
        <f t="shared" si="832"/>
        <v>5</v>
      </c>
      <c r="BF1004">
        <f t="shared" si="849"/>
        <v>1.816970091303427E-2</v>
      </c>
      <c r="BG1004">
        <f>VLOOKUP(MIN(120,BH1004),mortality!$B$4:$H$106,saving_model!BE1004+2,FALSE)</f>
        <v>0.19751455802244175</v>
      </c>
      <c r="BH1004">
        <f t="shared" si="843"/>
        <v>101</v>
      </c>
      <c r="BI1004" s="8">
        <f t="shared" si="833"/>
        <v>1.6821425527395739E-3</v>
      </c>
      <c r="BJ1004" s="6">
        <f>VLOOKUP(saving_model!BD1004,lapse!$B$4:$C$134,2,FALSE)</f>
        <v>0.02</v>
      </c>
      <c r="BL1004">
        <f>discount_curve!K989</f>
        <v>0.18328795296818234</v>
      </c>
    </row>
    <row r="1005" spans="1:64" x14ac:dyDescent="0.55000000000000004">
      <c r="A1005">
        <f t="shared" si="850"/>
        <v>983</v>
      </c>
      <c r="B1005" s="16">
        <f t="shared" ca="1" si="800"/>
        <v>0</v>
      </c>
      <c r="C1005" s="16">
        <f t="shared" si="801"/>
        <v>0</v>
      </c>
      <c r="D1005">
        <f t="shared" si="802"/>
        <v>0</v>
      </c>
      <c r="E1005">
        <f t="shared" ca="1" si="803"/>
        <v>0</v>
      </c>
      <c r="F1005" s="19">
        <f t="shared" si="804"/>
        <v>0</v>
      </c>
      <c r="G1005">
        <f t="shared" si="834"/>
        <v>0</v>
      </c>
      <c r="H1005">
        <f t="shared" si="835"/>
        <v>0</v>
      </c>
      <c r="I1005" s="16">
        <f t="shared" si="805"/>
        <v>0</v>
      </c>
      <c r="J1005" s="19">
        <f t="shared" si="806"/>
        <v>0</v>
      </c>
      <c r="K1005" s="19"/>
      <c r="L1005" s="16">
        <f t="shared" si="836"/>
        <v>0</v>
      </c>
      <c r="M1005" s="16">
        <f t="shared" ca="1" si="807"/>
        <v>0</v>
      </c>
      <c r="N1005" s="16">
        <f t="shared" si="808"/>
        <v>0</v>
      </c>
      <c r="O1005" s="16">
        <f t="shared" si="809"/>
        <v>0</v>
      </c>
      <c r="P1005" s="16">
        <f t="shared" si="810"/>
        <v>0</v>
      </c>
      <c r="Q1005" s="16">
        <f t="shared" ca="1" si="811"/>
        <v>0</v>
      </c>
      <c r="R1005">
        <f t="shared" si="812"/>
        <v>0</v>
      </c>
      <c r="S1005" s="16">
        <f t="shared" si="813"/>
        <v>0</v>
      </c>
      <c r="T1005" s="21">
        <f t="shared" si="814"/>
        <v>0</v>
      </c>
      <c r="U1005" s="16">
        <f t="shared" ca="1" si="815"/>
        <v>0</v>
      </c>
      <c r="V1005" s="21">
        <f t="shared" ca="1" si="816"/>
        <v>0</v>
      </c>
      <c r="W1005" s="16"/>
      <c r="X1005" s="16">
        <f t="shared" si="817"/>
        <v>0</v>
      </c>
      <c r="Y1005" s="16">
        <f t="shared" si="818"/>
        <v>0</v>
      </c>
      <c r="Z1005" s="19">
        <f t="shared" si="819"/>
        <v>0</v>
      </c>
      <c r="AA1005" s="15">
        <f t="shared" si="820"/>
        <v>0</v>
      </c>
      <c r="AB1005" s="15">
        <f t="shared" si="821"/>
        <v>0</v>
      </c>
      <c r="AC1005" s="15">
        <f t="shared" si="822"/>
        <v>0</v>
      </c>
      <c r="AD1005" s="15">
        <f t="shared" si="823"/>
        <v>0</v>
      </c>
      <c r="AE1005" s="15">
        <f t="shared" si="824"/>
        <v>0</v>
      </c>
      <c r="AF1005" s="19">
        <f t="shared" si="825"/>
        <v>0</v>
      </c>
      <c r="AG1005" s="20">
        <f t="shared" si="826"/>
        <v>0</v>
      </c>
      <c r="AH1005" s="20"/>
      <c r="AI1005" s="16">
        <f t="shared" si="837"/>
        <v>0</v>
      </c>
      <c r="AJ1005" s="16">
        <f t="shared" si="852"/>
        <v>0</v>
      </c>
      <c r="AK1005" s="16">
        <f t="shared" si="844"/>
        <v>0</v>
      </c>
      <c r="AL1005" s="16">
        <f t="shared" ca="1" si="827"/>
        <v>0</v>
      </c>
      <c r="AM1005" s="17">
        <f ca="1">IF($F$13,OFFSET(product_specs!$I$5,MIN(10,saving_model!BD1005),saving_model!$F$15),0)</f>
        <v>0</v>
      </c>
      <c r="AN1005" s="16">
        <f t="shared" si="828"/>
        <v>0</v>
      </c>
      <c r="AO1005" s="16">
        <f t="shared" si="851"/>
        <v>0</v>
      </c>
      <c r="AP1005" s="16">
        <f t="shared" si="838"/>
        <v>0</v>
      </c>
      <c r="AQ1005" s="16">
        <f t="shared" si="845"/>
        <v>0</v>
      </c>
      <c r="AR1005" s="16">
        <f t="shared" si="846"/>
        <v>0</v>
      </c>
      <c r="AS1005" s="15">
        <f t="shared" si="839"/>
        <v>0</v>
      </c>
      <c r="AT1005" s="24">
        <f t="shared" si="840"/>
        <v>0</v>
      </c>
      <c r="AU1005" s="15">
        <f t="shared" si="847"/>
        <v>0</v>
      </c>
      <c r="AV1005" s="22">
        <f>return!Q989</f>
        <v>-4.6927317022753545E-3</v>
      </c>
      <c r="AW1005" s="7">
        <f t="shared" si="841"/>
        <v>2.2593969371848632</v>
      </c>
      <c r="AX1005" s="7"/>
      <c r="AY1005">
        <f t="shared" si="829"/>
        <v>0</v>
      </c>
      <c r="AZ1005">
        <f t="shared" si="842"/>
        <v>0</v>
      </c>
      <c r="BA1005">
        <f t="shared" si="830"/>
        <v>0</v>
      </c>
      <c r="BB1005">
        <f t="shared" si="848"/>
        <v>0</v>
      </c>
      <c r="BD1005">
        <f t="shared" si="831"/>
        <v>81</v>
      </c>
      <c r="BE1005">
        <f t="shared" si="832"/>
        <v>5</v>
      </c>
      <c r="BF1005">
        <f t="shared" si="849"/>
        <v>1.816970091303427E-2</v>
      </c>
      <c r="BG1005">
        <f>VLOOKUP(MIN(120,BH1005),mortality!$B$4:$H$106,saving_model!BE1005+2,FALSE)</f>
        <v>0.19751455802244175</v>
      </c>
      <c r="BH1005">
        <f t="shared" si="843"/>
        <v>101</v>
      </c>
      <c r="BI1005" s="8">
        <f t="shared" si="833"/>
        <v>1.6821425527395739E-3</v>
      </c>
      <c r="BJ1005" s="6">
        <f>VLOOKUP(saving_model!BD1005,lapse!$B$4:$C$134,2,FALSE)</f>
        <v>0.02</v>
      </c>
      <c r="BL1005">
        <f>discount_curve!K990</f>
        <v>0.18297154198217244</v>
      </c>
    </row>
    <row r="1006" spans="1:64" x14ac:dyDescent="0.55000000000000004">
      <c r="A1006">
        <f t="shared" si="850"/>
        <v>984</v>
      </c>
      <c r="B1006" s="16">
        <f t="shared" ca="1" si="800"/>
        <v>0</v>
      </c>
      <c r="C1006" s="16">
        <f t="shared" si="801"/>
        <v>0</v>
      </c>
      <c r="D1006">
        <f t="shared" si="802"/>
        <v>0</v>
      </c>
      <c r="E1006">
        <f t="shared" ca="1" si="803"/>
        <v>0</v>
      </c>
      <c r="F1006" s="19">
        <f t="shared" si="804"/>
        <v>0</v>
      </c>
      <c r="G1006">
        <f t="shared" si="834"/>
        <v>0</v>
      </c>
      <c r="H1006">
        <f t="shared" si="835"/>
        <v>0</v>
      </c>
      <c r="I1006" s="16">
        <f t="shared" si="805"/>
        <v>0</v>
      </c>
      <c r="J1006" s="19">
        <f t="shared" si="806"/>
        <v>0</v>
      </c>
      <c r="K1006" s="19"/>
      <c r="L1006" s="16">
        <f t="shared" si="836"/>
        <v>0</v>
      </c>
      <c r="M1006" s="16">
        <f t="shared" ca="1" si="807"/>
        <v>0</v>
      </c>
      <c r="N1006" s="16">
        <f t="shared" si="808"/>
        <v>0</v>
      </c>
      <c r="O1006" s="16">
        <f t="shared" si="809"/>
        <v>0</v>
      </c>
      <c r="P1006" s="16">
        <f t="shared" si="810"/>
        <v>0</v>
      </c>
      <c r="Q1006" s="16">
        <f t="shared" ca="1" si="811"/>
        <v>0</v>
      </c>
      <c r="R1006">
        <f t="shared" si="812"/>
        <v>0</v>
      </c>
      <c r="S1006" s="16">
        <f t="shared" si="813"/>
        <v>0</v>
      </c>
      <c r="T1006" s="21">
        <f t="shared" si="814"/>
        <v>0</v>
      </c>
      <c r="U1006" s="16">
        <f t="shared" ca="1" si="815"/>
        <v>0</v>
      </c>
      <c r="V1006" s="21">
        <f t="shared" ca="1" si="816"/>
        <v>0</v>
      </c>
      <c r="W1006" s="16"/>
      <c r="X1006" s="16">
        <f t="shared" si="817"/>
        <v>0</v>
      </c>
      <c r="Y1006" s="16">
        <f t="shared" si="818"/>
        <v>0</v>
      </c>
      <c r="Z1006" s="19">
        <f t="shared" si="819"/>
        <v>0</v>
      </c>
      <c r="AA1006" s="15">
        <f t="shared" si="820"/>
        <v>0</v>
      </c>
      <c r="AB1006" s="15">
        <f t="shared" si="821"/>
        <v>0</v>
      </c>
      <c r="AC1006" s="15">
        <f t="shared" si="822"/>
        <v>0</v>
      </c>
      <c r="AD1006" s="15">
        <f t="shared" si="823"/>
        <v>0</v>
      </c>
      <c r="AE1006" s="15">
        <f t="shared" si="824"/>
        <v>0</v>
      </c>
      <c r="AF1006" s="19">
        <f t="shared" si="825"/>
        <v>0</v>
      </c>
      <c r="AG1006" s="20">
        <f t="shared" si="826"/>
        <v>0</v>
      </c>
      <c r="AH1006" s="20"/>
      <c r="AI1006" s="16">
        <f t="shared" si="837"/>
        <v>0</v>
      </c>
      <c r="AJ1006" s="16">
        <f t="shared" si="852"/>
        <v>0</v>
      </c>
      <c r="AK1006" s="16">
        <f t="shared" si="844"/>
        <v>0</v>
      </c>
      <c r="AL1006" s="16">
        <f t="shared" ca="1" si="827"/>
        <v>0</v>
      </c>
      <c r="AM1006" s="17">
        <f ca="1">IF($F$13,OFFSET(product_specs!$I$5,MIN(10,saving_model!BD1006),saving_model!$F$15),0)</f>
        <v>0</v>
      </c>
      <c r="AN1006" s="16">
        <f t="shared" si="828"/>
        <v>0</v>
      </c>
      <c r="AO1006" s="16">
        <f t="shared" si="851"/>
        <v>0</v>
      </c>
      <c r="AP1006" s="16">
        <f t="shared" si="838"/>
        <v>0</v>
      </c>
      <c r="AQ1006" s="16">
        <f t="shared" si="845"/>
        <v>0</v>
      </c>
      <c r="AR1006" s="16">
        <f t="shared" si="846"/>
        <v>0</v>
      </c>
      <c r="AS1006" s="15">
        <f t="shared" si="839"/>
        <v>0</v>
      </c>
      <c r="AT1006" s="24">
        <f t="shared" si="840"/>
        <v>0</v>
      </c>
      <c r="AU1006" s="15">
        <f t="shared" si="847"/>
        <v>0</v>
      </c>
      <c r="AV1006" s="22">
        <f>return!Q990</f>
        <v>-7.8465604156243707E-3</v>
      </c>
      <c r="AW1006" s="7">
        <f t="shared" si="841"/>
        <v>2.2612711930596952</v>
      </c>
      <c r="AX1006" s="7"/>
      <c r="AY1006">
        <f t="shared" si="829"/>
        <v>0</v>
      </c>
      <c r="AZ1006">
        <f t="shared" si="842"/>
        <v>0</v>
      </c>
      <c r="BA1006">
        <f t="shared" si="830"/>
        <v>0</v>
      </c>
      <c r="BB1006">
        <f t="shared" si="848"/>
        <v>0</v>
      </c>
      <c r="BD1006">
        <f t="shared" si="831"/>
        <v>82</v>
      </c>
      <c r="BE1006">
        <f t="shared" si="832"/>
        <v>5</v>
      </c>
      <c r="BF1006">
        <f t="shared" si="849"/>
        <v>2.1263924730523964E-2</v>
      </c>
      <c r="BG1006">
        <f>VLOOKUP(MIN(120,BH1006),mortality!$B$4:$H$106,saving_model!BE1006+2,FALSE)</f>
        <v>0.22734226705058905</v>
      </c>
      <c r="BH1006">
        <f t="shared" si="843"/>
        <v>102</v>
      </c>
      <c r="BI1006" s="8">
        <f t="shared" si="833"/>
        <v>1.6821425527395739E-3</v>
      </c>
      <c r="BJ1006" s="6">
        <f>VLOOKUP(saving_model!BD1006,lapse!$B$4:$C$134,2,FALSE)</f>
        <v>0.02</v>
      </c>
      <c r="BL1006">
        <f>discount_curve!K991</f>
        <v>0.17902508852850471</v>
      </c>
    </row>
    <row r="1007" spans="1:64" x14ac:dyDescent="0.55000000000000004">
      <c r="A1007">
        <f t="shared" si="850"/>
        <v>985</v>
      </c>
      <c r="B1007" s="16">
        <f t="shared" ca="1" si="800"/>
        <v>0</v>
      </c>
      <c r="C1007" s="16">
        <f t="shared" si="801"/>
        <v>0</v>
      </c>
      <c r="D1007">
        <f t="shared" si="802"/>
        <v>0</v>
      </c>
      <c r="E1007">
        <f t="shared" ca="1" si="803"/>
        <v>0</v>
      </c>
      <c r="F1007" s="19">
        <f t="shared" si="804"/>
        <v>0</v>
      </c>
      <c r="G1007">
        <f t="shared" si="834"/>
        <v>0</v>
      </c>
      <c r="H1007">
        <f t="shared" si="835"/>
        <v>0</v>
      </c>
      <c r="I1007" s="16">
        <f t="shared" si="805"/>
        <v>0</v>
      </c>
      <c r="J1007" s="19">
        <f t="shared" si="806"/>
        <v>0</v>
      </c>
      <c r="K1007" s="19"/>
      <c r="L1007" s="16">
        <f t="shared" si="836"/>
        <v>0</v>
      </c>
      <c r="M1007" s="16">
        <f t="shared" ca="1" si="807"/>
        <v>0</v>
      </c>
      <c r="N1007" s="16">
        <f t="shared" si="808"/>
        <v>0</v>
      </c>
      <c r="O1007" s="16">
        <f t="shared" si="809"/>
        <v>0</v>
      </c>
      <c r="P1007" s="16">
        <f t="shared" si="810"/>
        <v>0</v>
      </c>
      <c r="Q1007" s="16">
        <f t="shared" ca="1" si="811"/>
        <v>0</v>
      </c>
      <c r="R1007">
        <f t="shared" si="812"/>
        <v>0</v>
      </c>
      <c r="S1007" s="16">
        <f t="shared" si="813"/>
        <v>0</v>
      </c>
      <c r="T1007" s="21">
        <f t="shared" si="814"/>
        <v>0</v>
      </c>
      <c r="U1007" s="16">
        <f t="shared" ca="1" si="815"/>
        <v>0</v>
      </c>
      <c r="V1007" s="21">
        <f t="shared" ca="1" si="816"/>
        <v>0</v>
      </c>
      <c r="W1007" s="16"/>
      <c r="X1007" s="16">
        <f t="shared" si="817"/>
        <v>0</v>
      </c>
      <c r="Y1007" s="16">
        <f t="shared" si="818"/>
        <v>0</v>
      </c>
      <c r="Z1007" s="19">
        <f t="shared" si="819"/>
        <v>0</v>
      </c>
      <c r="AA1007" s="15">
        <f t="shared" si="820"/>
        <v>0</v>
      </c>
      <c r="AB1007" s="15">
        <f t="shared" si="821"/>
        <v>0</v>
      </c>
      <c r="AC1007" s="15">
        <f t="shared" si="822"/>
        <v>0</v>
      </c>
      <c r="AD1007" s="15">
        <f t="shared" si="823"/>
        <v>0</v>
      </c>
      <c r="AE1007" s="15">
        <f t="shared" si="824"/>
        <v>0</v>
      </c>
      <c r="AF1007" s="19">
        <f t="shared" si="825"/>
        <v>0</v>
      </c>
      <c r="AG1007" s="20">
        <f t="shared" si="826"/>
        <v>0</v>
      </c>
      <c r="AH1007" s="20"/>
      <c r="AI1007" s="16">
        <f t="shared" si="837"/>
        <v>0</v>
      </c>
      <c r="AJ1007" s="16">
        <f t="shared" si="852"/>
        <v>0</v>
      </c>
      <c r="AK1007" s="16">
        <f t="shared" si="844"/>
        <v>0</v>
      </c>
      <c r="AL1007" s="16">
        <f t="shared" ca="1" si="827"/>
        <v>0</v>
      </c>
      <c r="AM1007" s="17">
        <f ca="1">IF($F$13,OFFSET(product_specs!$I$5,MIN(10,saving_model!BD1007),saving_model!$F$15),0)</f>
        <v>0</v>
      </c>
      <c r="AN1007" s="16">
        <f t="shared" si="828"/>
        <v>0</v>
      </c>
      <c r="AO1007" s="16">
        <f t="shared" si="851"/>
        <v>0</v>
      </c>
      <c r="AP1007" s="16">
        <f t="shared" si="838"/>
        <v>0</v>
      </c>
      <c r="AQ1007" s="16">
        <f t="shared" si="845"/>
        <v>0</v>
      </c>
      <c r="AR1007" s="16">
        <f t="shared" si="846"/>
        <v>0</v>
      </c>
      <c r="AS1007" s="15">
        <f t="shared" si="839"/>
        <v>0</v>
      </c>
      <c r="AT1007" s="24">
        <f t="shared" si="840"/>
        <v>0</v>
      </c>
      <c r="AU1007" s="15">
        <f t="shared" si="847"/>
        <v>0</v>
      </c>
      <c r="AV1007" s="22">
        <f>return!Q991</f>
        <v>-1.248178497448249E-2</v>
      </c>
      <c r="AW1007" s="7">
        <f t="shared" si="841"/>
        <v>2.2631470037012114</v>
      </c>
      <c r="AX1007" s="7"/>
      <c r="AY1007">
        <f t="shared" si="829"/>
        <v>0</v>
      </c>
      <c r="AZ1007">
        <f t="shared" si="842"/>
        <v>0</v>
      </c>
      <c r="BA1007">
        <f t="shared" si="830"/>
        <v>0</v>
      </c>
      <c r="BB1007">
        <f t="shared" si="848"/>
        <v>0</v>
      </c>
      <c r="BD1007">
        <f t="shared" si="831"/>
        <v>82</v>
      </c>
      <c r="BE1007">
        <f t="shared" si="832"/>
        <v>5</v>
      </c>
      <c r="BF1007">
        <f t="shared" si="849"/>
        <v>2.1263924730523964E-2</v>
      </c>
      <c r="BG1007">
        <f>VLOOKUP(MIN(120,BH1007),mortality!$B$4:$H$106,saving_model!BE1007+2,FALSE)</f>
        <v>0.22734226705058905</v>
      </c>
      <c r="BH1007">
        <f t="shared" si="843"/>
        <v>102</v>
      </c>
      <c r="BI1007" s="8">
        <f t="shared" si="833"/>
        <v>1.6821425527395739E-3</v>
      </c>
      <c r="BJ1007" s="6">
        <f>VLOOKUP(saving_model!BD1007,lapse!$B$4:$C$134,2,FALSE)</f>
        <v>0.02</v>
      </c>
      <c r="BL1007">
        <f>discount_curve!K992</f>
        <v>0.17871239018282642</v>
      </c>
    </row>
    <row r="1008" spans="1:64" x14ac:dyDescent="0.55000000000000004">
      <c r="A1008">
        <f t="shared" si="850"/>
        <v>986</v>
      </c>
      <c r="B1008" s="16">
        <f t="shared" ca="1" si="800"/>
        <v>0</v>
      </c>
      <c r="C1008" s="16">
        <f t="shared" si="801"/>
        <v>0</v>
      </c>
      <c r="D1008">
        <f t="shared" si="802"/>
        <v>0</v>
      </c>
      <c r="E1008">
        <f t="shared" ca="1" si="803"/>
        <v>0</v>
      </c>
      <c r="F1008" s="19">
        <f t="shared" si="804"/>
        <v>0</v>
      </c>
      <c r="G1008">
        <f t="shared" si="834"/>
        <v>0</v>
      </c>
      <c r="H1008">
        <f t="shared" si="835"/>
        <v>0</v>
      </c>
      <c r="I1008" s="16">
        <f t="shared" si="805"/>
        <v>0</v>
      </c>
      <c r="J1008" s="19">
        <f t="shared" si="806"/>
        <v>0</v>
      </c>
      <c r="K1008" s="19"/>
      <c r="L1008" s="16">
        <f t="shared" si="836"/>
        <v>0</v>
      </c>
      <c r="M1008" s="16">
        <f t="shared" ca="1" si="807"/>
        <v>0</v>
      </c>
      <c r="N1008" s="16">
        <f t="shared" si="808"/>
        <v>0</v>
      </c>
      <c r="O1008" s="16">
        <f t="shared" si="809"/>
        <v>0</v>
      </c>
      <c r="P1008" s="16">
        <f t="shared" si="810"/>
        <v>0</v>
      </c>
      <c r="Q1008" s="16">
        <f t="shared" ca="1" si="811"/>
        <v>0</v>
      </c>
      <c r="R1008">
        <f t="shared" si="812"/>
        <v>0</v>
      </c>
      <c r="S1008" s="16">
        <f t="shared" si="813"/>
        <v>0</v>
      </c>
      <c r="T1008" s="21">
        <f t="shared" si="814"/>
        <v>0</v>
      </c>
      <c r="U1008" s="16">
        <f t="shared" ca="1" si="815"/>
        <v>0</v>
      </c>
      <c r="V1008" s="21">
        <f t="shared" ca="1" si="816"/>
        <v>0</v>
      </c>
      <c r="W1008" s="16"/>
      <c r="X1008" s="16">
        <f t="shared" si="817"/>
        <v>0</v>
      </c>
      <c r="Y1008" s="16">
        <f t="shared" si="818"/>
        <v>0</v>
      </c>
      <c r="Z1008" s="19">
        <f t="shared" si="819"/>
        <v>0</v>
      </c>
      <c r="AA1008" s="15">
        <f t="shared" si="820"/>
        <v>0</v>
      </c>
      <c r="AB1008" s="15">
        <f t="shared" si="821"/>
        <v>0</v>
      </c>
      <c r="AC1008" s="15">
        <f t="shared" si="822"/>
        <v>0</v>
      </c>
      <c r="AD1008" s="15">
        <f t="shared" si="823"/>
        <v>0</v>
      </c>
      <c r="AE1008" s="15">
        <f t="shared" si="824"/>
        <v>0</v>
      </c>
      <c r="AF1008" s="19">
        <f t="shared" si="825"/>
        <v>0</v>
      </c>
      <c r="AG1008" s="20">
        <f t="shared" si="826"/>
        <v>0</v>
      </c>
      <c r="AH1008" s="20"/>
      <c r="AI1008" s="16">
        <f t="shared" si="837"/>
        <v>0</v>
      </c>
      <c r="AJ1008" s="16">
        <f t="shared" si="852"/>
        <v>0</v>
      </c>
      <c r="AK1008" s="16">
        <f t="shared" si="844"/>
        <v>0</v>
      </c>
      <c r="AL1008" s="16">
        <f t="shared" ca="1" si="827"/>
        <v>0</v>
      </c>
      <c r="AM1008" s="17">
        <f ca="1">IF($F$13,OFFSET(product_specs!$I$5,MIN(10,saving_model!BD1008),saving_model!$F$15),0)</f>
        <v>0</v>
      </c>
      <c r="AN1008" s="16">
        <f t="shared" si="828"/>
        <v>0</v>
      </c>
      <c r="AO1008" s="16">
        <f t="shared" si="851"/>
        <v>0</v>
      </c>
      <c r="AP1008" s="16">
        <f t="shared" si="838"/>
        <v>0</v>
      </c>
      <c r="AQ1008" s="16">
        <f t="shared" si="845"/>
        <v>0</v>
      </c>
      <c r="AR1008" s="16">
        <f t="shared" si="846"/>
        <v>0</v>
      </c>
      <c r="AS1008" s="15">
        <f t="shared" si="839"/>
        <v>0</v>
      </c>
      <c r="AT1008" s="24">
        <f t="shared" si="840"/>
        <v>0</v>
      </c>
      <c r="AU1008" s="15">
        <f t="shared" si="847"/>
        <v>0</v>
      </c>
      <c r="AV1008" s="22">
        <f>return!Q992</f>
        <v>1.7715285113137913E-3</v>
      </c>
      <c r="AW1008" s="7">
        <f t="shared" si="841"/>
        <v>2.2650243703991499</v>
      </c>
      <c r="AX1008" s="7"/>
      <c r="AY1008">
        <f t="shared" si="829"/>
        <v>0</v>
      </c>
      <c r="AZ1008">
        <f t="shared" si="842"/>
        <v>0</v>
      </c>
      <c r="BA1008">
        <f t="shared" si="830"/>
        <v>0</v>
      </c>
      <c r="BB1008">
        <f t="shared" si="848"/>
        <v>0</v>
      </c>
      <c r="BD1008">
        <f t="shared" si="831"/>
        <v>82</v>
      </c>
      <c r="BE1008">
        <f t="shared" si="832"/>
        <v>5</v>
      </c>
      <c r="BF1008">
        <f t="shared" si="849"/>
        <v>2.1263924730523964E-2</v>
      </c>
      <c r="BG1008">
        <f>VLOOKUP(MIN(120,BH1008),mortality!$B$4:$H$106,saving_model!BE1008+2,FALSE)</f>
        <v>0.22734226705058905</v>
      </c>
      <c r="BH1008">
        <f t="shared" si="843"/>
        <v>102</v>
      </c>
      <c r="BI1008" s="8">
        <f t="shared" si="833"/>
        <v>1.6821425527395739E-3</v>
      </c>
      <c r="BJ1008" s="6">
        <f>VLOOKUP(saving_model!BD1008,lapse!$B$4:$C$134,2,FALSE)</f>
        <v>0.02</v>
      </c>
      <c r="BL1008">
        <f>discount_curve!K993</f>
        <v>0.17840023801900562</v>
      </c>
    </row>
    <row r="1009" spans="1:64" x14ac:dyDescent="0.55000000000000004">
      <c r="A1009">
        <f t="shared" si="850"/>
        <v>987</v>
      </c>
      <c r="B1009" s="16">
        <f t="shared" ca="1" si="800"/>
        <v>0</v>
      </c>
      <c r="C1009" s="16">
        <f t="shared" si="801"/>
        <v>0</v>
      </c>
      <c r="D1009">
        <f t="shared" si="802"/>
        <v>0</v>
      </c>
      <c r="E1009">
        <f t="shared" ca="1" si="803"/>
        <v>0</v>
      </c>
      <c r="F1009" s="19">
        <f t="shared" si="804"/>
        <v>0</v>
      </c>
      <c r="G1009">
        <f t="shared" si="834"/>
        <v>0</v>
      </c>
      <c r="H1009">
        <f t="shared" si="835"/>
        <v>0</v>
      </c>
      <c r="I1009" s="16">
        <f t="shared" si="805"/>
        <v>0</v>
      </c>
      <c r="J1009" s="19">
        <f t="shared" si="806"/>
        <v>0</v>
      </c>
      <c r="K1009" s="19"/>
      <c r="L1009" s="16">
        <f t="shared" si="836"/>
        <v>0</v>
      </c>
      <c r="M1009" s="16">
        <f t="shared" ca="1" si="807"/>
        <v>0</v>
      </c>
      <c r="N1009" s="16">
        <f t="shared" si="808"/>
        <v>0</v>
      </c>
      <c r="O1009" s="16">
        <f t="shared" si="809"/>
        <v>0</v>
      </c>
      <c r="P1009" s="16">
        <f t="shared" si="810"/>
        <v>0</v>
      </c>
      <c r="Q1009" s="16">
        <f t="shared" ca="1" si="811"/>
        <v>0</v>
      </c>
      <c r="R1009">
        <f t="shared" si="812"/>
        <v>0</v>
      </c>
      <c r="S1009" s="16">
        <f t="shared" si="813"/>
        <v>0</v>
      </c>
      <c r="T1009" s="21">
        <f t="shared" si="814"/>
        <v>0</v>
      </c>
      <c r="U1009" s="16">
        <f t="shared" ca="1" si="815"/>
        <v>0</v>
      </c>
      <c r="V1009" s="21">
        <f t="shared" ca="1" si="816"/>
        <v>0</v>
      </c>
      <c r="W1009" s="16"/>
      <c r="X1009" s="16">
        <f t="shared" si="817"/>
        <v>0</v>
      </c>
      <c r="Y1009" s="16">
        <f t="shared" si="818"/>
        <v>0</v>
      </c>
      <c r="Z1009" s="19">
        <f t="shared" si="819"/>
        <v>0</v>
      </c>
      <c r="AA1009" s="15">
        <f t="shared" si="820"/>
        <v>0</v>
      </c>
      <c r="AB1009" s="15">
        <f t="shared" si="821"/>
        <v>0</v>
      </c>
      <c r="AC1009" s="15">
        <f t="shared" si="822"/>
        <v>0</v>
      </c>
      <c r="AD1009" s="15">
        <f t="shared" si="823"/>
        <v>0</v>
      </c>
      <c r="AE1009" s="15">
        <f t="shared" si="824"/>
        <v>0</v>
      </c>
      <c r="AF1009" s="19">
        <f t="shared" si="825"/>
        <v>0</v>
      </c>
      <c r="AG1009" s="20">
        <f t="shared" si="826"/>
        <v>0</v>
      </c>
      <c r="AH1009" s="20"/>
      <c r="AI1009" s="16">
        <f t="shared" si="837"/>
        <v>0</v>
      </c>
      <c r="AJ1009" s="16">
        <f t="shared" si="852"/>
        <v>0</v>
      </c>
      <c r="AK1009" s="16">
        <f t="shared" si="844"/>
        <v>0</v>
      </c>
      <c r="AL1009" s="16">
        <f t="shared" ca="1" si="827"/>
        <v>0</v>
      </c>
      <c r="AM1009" s="17">
        <f ca="1">IF($F$13,OFFSET(product_specs!$I$5,MIN(10,saving_model!BD1009),saving_model!$F$15),0)</f>
        <v>0</v>
      </c>
      <c r="AN1009" s="16">
        <f t="shared" si="828"/>
        <v>0</v>
      </c>
      <c r="AO1009" s="16">
        <f t="shared" si="851"/>
        <v>0</v>
      </c>
      <c r="AP1009" s="16">
        <f t="shared" si="838"/>
        <v>0</v>
      </c>
      <c r="AQ1009" s="16">
        <f t="shared" si="845"/>
        <v>0</v>
      </c>
      <c r="AR1009" s="16">
        <f t="shared" si="846"/>
        <v>0</v>
      </c>
      <c r="AS1009" s="15">
        <f t="shared" si="839"/>
        <v>0</v>
      </c>
      <c r="AT1009" s="24">
        <f t="shared" si="840"/>
        <v>0</v>
      </c>
      <c r="AU1009" s="15">
        <f t="shared" si="847"/>
        <v>0</v>
      </c>
      <c r="AV1009" s="22">
        <f>return!Q993</f>
        <v>1.3010604462518893E-2</v>
      </c>
      <c r="AW1009" s="7">
        <f t="shared" si="841"/>
        <v>2.2669032944443188</v>
      </c>
      <c r="AX1009" s="7"/>
      <c r="AY1009">
        <f t="shared" si="829"/>
        <v>0</v>
      </c>
      <c r="AZ1009">
        <f t="shared" si="842"/>
        <v>0</v>
      </c>
      <c r="BA1009">
        <f t="shared" si="830"/>
        <v>0</v>
      </c>
      <c r="BB1009">
        <f t="shared" si="848"/>
        <v>0</v>
      </c>
      <c r="BD1009">
        <f t="shared" si="831"/>
        <v>82</v>
      </c>
      <c r="BE1009">
        <f t="shared" si="832"/>
        <v>5</v>
      </c>
      <c r="BF1009">
        <f t="shared" si="849"/>
        <v>2.1263924730523964E-2</v>
      </c>
      <c r="BG1009">
        <f>VLOOKUP(MIN(120,BH1009),mortality!$B$4:$H$106,saving_model!BE1009+2,FALSE)</f>
        <v>0.22734226705058905</v>
      </c>
      <c r="BH1009">
        <f t="shared" si="843"/>
        <v>102</v>
      </c>
      <c r="BI1009" s="8">
        <f t="shared" si="833"/>
        <v>1.6821425527395739E-3</v>
      </c>
      <c r="BJ1009" s="6">
        <f>VLOOKUP(saving_model!BD1009,lapse!$B$4:$C$134,2,FALSE)</f>
        <v>0.02</v>
      </c>
      <c r="BL1009">
        <f>discount_curve!K994</f>
        <v>0.17808863108304096</v>
      </c>
    </row>
    <row r="1010" spans="1:64" x14ac:dyDescent="0.55000000000000004">
      <c r="A1010">
        <f t="shared" si="850"/>
        <v>988</v>
      </c>
      <c r="B1010" s="16">
        <f t="shared" ca="1" si="800"/>
        <v>0</v>
      </c>
      <c r="C1010" s="16">
        <f t="shared" si="801"/>
        <v>0</v>
      </c>
      <c r="D1010">
        <f t="shared" si="802"/>
        <v>0</v>
      </c>
      <c r="E1010">
        <f t="shared" ca="1" si="803"/>
        <v>0</v>
      </c>
      <c r="F1010" s="19">
        <f t="shared" si="804"/>
        <v>0</v>
      </c>
      <c r="G1010">
        <f t="shared" si="834"/>
        <v>0</v>
      </c>
      <c r="H1010">
        <f t="shared" si="835"/>
        <v>0</v>
      </c>
      <c r="I1010" s="16">
        <f t="shared" si="805"/>
        <v>0</v>
      </c>
      <c r="J1010" s="19">
        <f t="shared" si="806"/>
        <v>0</v>
      </c>
      <c r="K1010" s="19"/>
      <c r="L1010" s="16">
        <f t="shared" si="836"/>
        <v>0</v>
      </c>
      <c r="M1010" s="16">
        <f t="shared" ca="1" si="807"/>
        <v>0</v>
      </c>
      <c r="N1010" s="16">
        <f t="shared" si="808"/>
        <v>0</v>
      </c>
      <c r="O1010" s="16">
        <f t="shared" si="809"/>
        <v>0</v>
      </c>
      <c r="P1010" s="16">
        <f t="shared" si="810"/>
        <v>0</v>
      </c>
      <c r="Q1010" s="16">
        <f t="shared" ca="1" si="811"/>
        <v>0</v>
      </c>
      <c r="R1010">
        <f t="shared" si="812"/>
        <v>0</v>
      </c>
      <c r="S1010" s="16">
        <f t="shared" si="813"/>
        <v>0</v>
      </c>
      <c r="T1010" s="21">
        <f t="shared" si="814"/>
        <v>0</v>
      </c>
      <c r="U1010" s="16">
        <f t="shared" ca="1" si="815"/>
        <v>0</v>
      </c>
      <c r="V1010" s="21">
        <f t="shared" ca="1" si="816"/>
        <v>0</v>
      </c>
      <c r="W1010" s="16"/>
      <c r="X1010" s="16">
        <f t="shared" si="817"/>
        <v>0</v>
      </c>
      <c r="Y1010" s="16">
        <f t="shared" si="818"/>
        <v>0</v>
      </c>
      <c r="Z1010" s="19">
        <f t="shared" si="819"/>
        <v>0</v>
      </c>
      <c r="AA1010" s="15">
        <f t="shared" si="820"/>
        <v>0</v>
      </c>
      <c r="AB1010" s="15">
        <f t="shared" si="821"/>
        <v>0</v>
      </c>
      <c r="AC1010" s="15">
        <f t="shared" si="822"/>
        <v>0</v>
      </c>
      <c r="AD1010" s="15">
        <f t="shared" si="823"/>
        <v>0</v>
      </c>
      <c r="AE1010" s="15">
        <f t="shared" si="824"/>
        <v>0</v>
      </c>
      <c r="AF1010" s="19">
        <f t="shared" si="825"/>
        <v>0</v>
      </c>
      <c r="AG1010" s="20">
        <f t="shared" si="826"/>
        <v>0</v>
      </c>
      <c r="AH1010" s="20"/>
      <c r="AI1010" s="16">
        <f t="shared" si="837"/>
        <v>0</v>
      </c>
      <c r="AJ1010" s="16">
        <f t="shared" si="852"/>
        <v>0</v>
      </c>
      <c r="AK1010" s="16">
        <f t="shared" si="844"/>
        <v>0</v>
      </c>
      <c r="AL1010" s="16">
        <f t="shared" ca="1" si="827"/>
        <v>0</v>
      </c>
      <c r="AM1010" s="17">
        <f ca="1">IF($F$13,OFFSET(product_specs!$I$5,MIN(10,saving_model!BD1010),saving_model!$F$15),0)</f>
        <v>0</v>
      </c>
      <c r="AN1010" s="16">
        <f t="shared" si="828"/>
        <v>0</v>
      </c>
      <c r="AO1010" s="16">
        <f t="shared" si="851"/>
        <v>0</v>
      </c>
      <c r="AP1010" s="16">
        <f t="shared" si="838"/>
        <v>0</v>
      </c>
      <c r="AQ1010" s="16">
        <f t="shared" si="845"/>
        <v>0</v>
      </c>
      <c r="AR1010" s="16">
        <f t="shared" si="846"/>
        <v>0</v>
      </c>
      <c r="AS1010" s="15">
        <f t="shared" si="839"/>
        <v>0</v>
      </c>
      <c r="AT1010" s="24">
        <f t="shared" si="840"/>
        <v>0</v>
      </c>
      <c r="AU1010" s="15">
        <f t="shared" si="847"/>
        <v>0</v>
      </c>
      <c r="AV1010" s="22">
        <f>return!Q994</f>
        <v>6.2745395704084661E-3</v>
      </c>
      <c r="AW1010" s="7">
        <f t="shared" si="841"/>
        <v>2.2687837771285975</v>
      </c>
      <c r="AX1010" s="7"/>
      <c r="AY1010">
        <f t="shared" si="829"/>
        <v>0</v>
      </c>
      <c r="AZ1010">
        <f t="shared" si="842"/>
        <v>0</v>
      </c>
      <c r="BA1010">
        <f t="shared" si="830"/>
        <v>0</v>
      </c>
      <c r="BB1010">
        <f t="shared" si="848"/>
        <v>0</v>
      </c>
      <c r="BD1010">
        <f t="shared" si="831"/>
        <v>82</v>
      </c>
      <c r="BE1010">
        <f t="shared" si="832"/>
        <v>5</v>
      </c>
      <c r="BF1010">
        <f t="shared" si="849"/>
        <v>2.1263924730523964E-2</v>
      </c>
      <c r="BG1010">
        <f>VLOOKUP(MIN(120,BH1010),mortality!$B$4:$H$106,saving_model!BE1010+2,FALSE)</f>
        <v>0.22734226705058905</v>
      </c>
      <c r="BH1010">
        <f t="shared" si="843"/>
        <v>102</v>
      </c>
      <c r="BI1010" s="8">
        <f t="shared" si="833"/>
        <v>1.6821425527395739E-3</v>
      </c>
      <c r="BJ1010" s="6">
        <f>VLOOKUP(saving_model!BD1010,lapse!$B$4:$C$134,2,FALSE)</f>
        <v>0.02</v>
      </c>
      <c r="BL1010">
        <f>discount_curve!K995</f>
        <v>0.17777756842259765</v>
      </c>
    </row>
    <row r="1011" spans="1:64" x14ac:dyDescent="0.55000000000000004">
      <c r="A1011">
        <f t="shared" si="850"/>
        <v>989</v>
      </c>
      <c r="B1011" s="16">
        <f t="shared" ca="1" si="800"/>
        <v>0</v>
      </c>
      <c r="C1011" s="16">
        <f t="shared" si="801"/>
        <v>0</v>
      </c>
      <c r="D1011">
        <f t="shared" si="802"/>
        <v>0</v>
      </c>
      <c r="E1011">
        <f t="shared" ca="1" si="803"/>
        <v>0</v>
      </c>
      <c r="F1011" s="19">
        <f t="shared" si="804"/>
        <v>0</v>
      </c>
      <c r="G1011">
        <f t="shared" si="834"/>
        <v>0</v>
      </c>
      <c r="H1011">
        <f t="shared" si="835"/>
        <v>0</v>
      </c>
      <c r="I1011" s="16">
        <f t="shared" si="805"/>
        <v>0</v>
      </c>
      <c r="J1011" s="19">
        <f t="shared" si="806"/>
        <v>0</v>
      </c>
      <c r="K1011" s="19"/>
      <c r="L1011" s="16">
        <f t="shared" si="836"/>
        <v>0</v>
      </c>
      <c r="M1011" s="16">
        <f t="shared" ca="1" si="807"/>
        <v>0</v>
      </c>
      <c r="N1011" s="16">
        <f t="shared" si="808"/>
        <v>0</v>
      </c>
      <c r="O1011" s="16">
        <f t="shared" si="809"/>
        <v>0</v>
      </c>
      <c r="P1011" s="16">
        <f t="shared" si="810"/>
        <v>0</v>
      </c>
      <c r="Q1011" s="16">
        <f t="shared" ca="1" si="811"/>
        <v>0</v>
      </c>
      <c r="R1011">
        <f t="shared" si="812"/>
        <v>0</v>
      </c>
      <c r="S1011" s="16">
        <f t="shared" si="813"/>
        <v>0</v>
      </c>
      <c r="T1011" s="21">
        <f t="shared" si="814"/>
        <v>0</v>
      </c>
      <c r="U1011" s="16">
        <f t="shared" ca="1" si="815"/>
        <v>0</v>
      </c>
      <c r="V1011" s="21">
        <f t="shared" ca="1" si="816"/>
        <v>0</v>
      </c>
      <c r="W1011" s="16"/>
      <c r="X1011" s="16">
        <f t="shared" si="817"/>
        <v>0</v>
      </c>
      <c r="Y1011" s="16">
        <f t="shared" si="818"/>
        <v>0</v>
      </c>
      <c r="Z1011" s="19">
        <f t="shared" si="819"/>
        <v>0</v>
      </c>
      <c r="AA1011" s="15">
        <f t="shared" si="820"/>
        <v>0</v>
      </c>
      <c r="AB1011" s="15">
        <f t="shared" si="821"/>
        <v>0</v>
      </c>
      <c r="AC1011" s="15">
        <f t="shared" si="822"/>
        <v>0</v>
      </c>
      <c r="AD1011" s="15">
        <f t="shared" si="823"/>
        <v>0</v>
      </c>
      <c r="AE1011" s="15">
        <f t="shared" si="824"/>
        <v>0</v>
      </c>
      <c r="AF1011" s="19">
        <f t="shared" si="825"/>
        <v>0</v>
      </c>
      <c r="AG1011" s="20">
        <f t="shared" si="826"/>
        <v>0</v>
      </c>
      <c r="AH1011" s="20"/>
      <c r="AI1011" s="16">
        <f t="shared" si="837"/>
        <v>0</v>
      </c>
      <c r="AJ1011" s="16">
        <f t="shared" si="852"/>
        <v>0</v>
      </c>
      <c r="AK1011" s="16">
        <f t="shared" si="844"/>
        <v>0</v>
      </c>
      <c r="AL1011" s="16">
        <f t="shared" ca="1" si="827"/>
        <v>0</v>
      </c>
      <c r="AM1011" s="17">
        <f ca="1">IF($F$13,OFFSET(product_specs!$I$5,MIN(10,saving_model!BD1011),saving_model!$F$15),0)</f>
        <v>0</v>
      </c>
      <c r="AN1011" s="16">
        <f t="shared" si="828"/>
        <v>0</v>
      </c>
      <c r="AO1011" s="16">
        <f t="shared" si="851"/>
        <v>0</v>
      </c>
      <c r="AP1011" s="16">
        <f t="shared" si="838"/>
        <v>0</v>
      </c>
      <c r="AQ1011" s="16">
        <f t="shared" si="845"/>
        <v>0</v>
      </c>
      <c r="AR1011" s="16">
        <f t="shared" si="846"/>
        <v>0</v>
      </c>
      <c r="AS1011" s="15">
        <f t="shared" si="839"/>
        <v>0</v>
      </c>
      <c r="AT1011" s="24">
        <f t="shared" si="840"/>
        <v>0</v>
      </c>
      <c r="AU1011" s="15">
        <f t="shared" si="847"/>
        <v>0</v>
      </c>
      <c r="AV1011" s="22">
        <f>return!Q995</f>
        <v>4.251020199946387E-3</v>
      </c>
      <c r="AW1011" s="7">
        <f t="shared" si="841"/>
        <v>2.2706658197449361</v>
      </c>
      <c r="AX1011" s="7"/>
      <c r="AY1011">
        <f t="shared" si="829"/>
        <v>0</v>
      </c>
      <c r="AZ1011">
        <f t="shared" si="842"/>
        <v>0</v>
      </c>
      <c r="BA1011">
        <f t="shared" si="830"/>
        <v>0</v>
      </c>
      <c r="BB1011">
        <f t="shared" si="848"/>
        <v>0</v>
      </c>
      <c r="BD1011">
        <f t="shared" si="831"/>
        <v>82</v>
      </c>
      <c r="BE1011">
        <f t="shared" si="832"/>
        <v>5</v>
      </c>
      <c r="BF1011">
        <f t="shared" si="849"/>
        <v>2.1263924730523964E-2</v>
      </c>
      <c r="BG1011">
        <f>VLOOKUP(MIN(120,BH1011),mortality!$B$4:$H$106,saving_model!BE1011+2,FALSE)</f>
        <v>0.22734226705058905</v>
      </c>
      <c r="BH1011">
        <f t="shared" si="843"/>
        <v>102</v>
      </c>
      <c r="BI1011" s="8">
        <f t="shared" si="833"/>
        <v>1.6821425527395739E-3</v>
      </c>
      <c r="BJ1011" s="6">
        <f>VLOOKUP(saving_model!BD1011,lapse!$B$4:$C$134,2,FALSE)</f>
        <v>0.02</v>
      </c>
      <c r="BL1011">
        <f>discount_curve!K996</f>
        <v>0.17746704908700395</v>
      </c>
    </row>
    <row r="1012" spans="1:64" x14ac:dyDescent="0.55000000000000004">
      <c r="A1012">
        <f t="shared" si="850"/>
        <v>990</v>
      </c>
      <c r="B1012" s="16">
        <f t="shared" ca="1" si="800"/>
        <v>0</v>
      </c>
      <c r="C1012" s="16">
        <f t="shared" si="801"/>
        <v>0</v>
      </c>
      <c r="D1012">
        <f t="shared" si="802"/>
        <v>0</v>
      </c>
      <c r="E1012">
        <f t="shared" ca="1" si="803"/>
        <v>0</v>
      </c>
      <c r="F1012" s="19">
        <f t="shared" si="804"/>
        <v>0</v>
      </c>
      <c r="G1012">
        <f t="shared" si="834"/>
        <v>0</v>
      </c>
      <c r="H1012">
        <f t="shared" si="835"/>
        <v>0</v>
      </c>
      <c r="I1012" s="16">
        <f t="shared" si="805"/>
        <v>0</v>
      </c>
      <c r="J1012" s="19">
        <f t="shared" si="806"/>
        <v>0</v>
      </c>
      <c r="K1012" s="19"/>
      <c r="L1012" s="16">
        <f t="shared" si="836"/>
        <v>0</v>
      </c>
      <c r="M1012" s="16">
        <f t="shared" ca="1" si="807"/>
        <v>0</v>
      </c>
      <c r="N1012" s="16">
        <f t="shared" si="808"/>
        <v>0</v>
      </c>
      <c r="O1012" s="16">
        <f t="shared" si="809"/>
        <v>0</v>
      </c>
      <c r="P1012" s="16">
        <f t="shared" si="810"/>
        <v>0</v>
      </c>
      <c r="Q1012" s="16">
        <f t="shared" ca="1" si="811"/>
        <v>0</v>
      </c>
      <c r="R1012">
        <f t="shared" si="812"/>
        <v>0</v>
      </c>
      <c r="S1012" s="16">
        <f t="shared" si="813"/>
        <v>0</v>
      </c>
      <c r="T1012" s="21">
        <f t="shared" si="814"/>
        <v>0</v>
      </c>
      <c r="U1012" s="16">
        <f t="shared" ca="1" si="815"/>
        <v>0</v>
      </c>
      <c r="V1012" s="21">
        <f t="shared" ca="1" si="816"/>
        <v>0</v>
      </c>
      <c r="W1012" s="16"/>
      <c r="X1012" s="16">
        <f t="shared" si="817"/>
        <v>0</v>
      </c>
      <c r="Y1012" s="16">
        <f t="shared" si="818"/>
        <v>0</v>
      </c>
      <c r="Z1012" s="19">
        <f t="shared" si="819"/>
        <v>0</v>
      </c>
      <c r="AA1012" s="15">
        <f t="shared" si="820"/>
        <v>0</v>
      </c>
      <c r="AB1012" s="15">
        <f t="shared" si="821"/>
        <v>0</v>
      </c>
      <c r="AC1012" s="15">
        <f t="shared" si="822"/>
        <v>0</v>
      </c>
      <c r="AD1012" s="15">
        <f t="shared" si="823"/>
        <v>0</v>
      </c>
      <c r="AE1012" s="15">
        <f t="shared" si="824"/>
        <v>0</v>
      </c>
      <c r="AF1012" s="19">
        <f t="shared" si="825"/>
        <v>0</v>
      </c>
      <c r="AG1012" s="20">
        <f t="shared" si="826"/>
        <v>0</v>
      </c>
      <c r="AH1012" s="20"/>
      <c r="AI1012" s="16">
        <f t="shared" si="837"/>
        <v>0</v>
      </c>
      <c r="AJ1012" s="16">
        <f t="shared" si="852"/>
        <v>0</v>
      </c>
      <c r="AK1012" s="16">
        <f t="shared" si="844"/>
        <v>0</v>
      </c>
      <c r="AL1012" s="16">
        <f t="shared" ca="1" si="827"/>
        <v>0</v>
      </c>
      <c r="AM1012" s="17">
        <f ca="1">IF($F$13,OFFSET(product_specs!$I$5,MIN(10,saving_model!BD1012),saving_model!$F$15),0)</f>
        <v>0</v>
      </c>
      <c r="AN1012" s="16">
        <f t="shared" si="828"/>
        <v>0</v>
      </c>
      <c r="AO1012" s="16">
        <f t="shared" si="851"/>
        <v>0</v>
      </c>
      <c r="AP1012" s="16">
        <f t="shared" si="838"/>
        <v>0</v>
      </c>
      <c r="AQ1012" s="16">
        <f t="shared" si="845"/>
        <v>0</v>
      </c>
      <c r="AR1012" s="16">
        <f t="shared" si="846"/>
        <v>0</v>
      </c>
      <c r="AS1012" s="15">
        <f t="shared" si="839"/>
        <v>0</v>
      </c>
      <c r="AT1012" s="24">
        <f t="shared" si="840"/>
        <v>0</v>
      </c>
      <c r="AU1012" s="15">
        <f t="shared" si="847"/>
        <v>0</v>
      </c>
      <c r="AV1012" s="22">
        <f>return!Q996</f>
        <v>-2.162961602009017E-3</v>
      </c>
      <c r="AW1012" s="7">
        <f t="shared" si="841"/>
        <v>2.2725494235873578</v>
      </c>
      <c r="AX1012" s="7"/>
      <c r="AY1012">
        <f t="shared" si="829"/>
        <v>0</v>
      </c>
      <c r="AZ1012">
        <f t="shared" si="842"/>
        <v>0</v>
      </c>
      <c r="BA1012">
        <f t="shared" si="830"/>
        <v>0</v>
      </c>
      <c r="BB1012">
        <f t="shared" si="848"/>
        <v>0</v>
      </c>
      <c r="BD1012">
        <f t="shared" si="831"/>
        <v>82</v>
      </c>
      <c r="BE1012">
        <f t="shared" si="832"/>
        <v>5</v>
      </c>
      <c r="BF1012">
        <f t="shared" si="849"/>
        <v>2.1263924730523964E-2</v>
      </c>
      <c r="BG1012">
        <f>VLOOKUP(MIN(120,BH1012),mortality!$B$4:$H$106,saving_model!BE1012+2,FALSE)</f>
        <v>0.22734226705058905</v>
      </c>
      <c r="BH1012">
        <f t="shared" si="843"/>
        <v>102</v>
      </c>
      <c r="BI1012" s="8">
        <f t="shared" si="833"/>
        <v>1.6821425527395739E-3</v>
      </c>
      <c r="BJ1012" s="6">
        <f>VLOOKUP(saving_model!BD1012,lapse!$B$4:$C$134,2,FALSE)</f>
        <v>0.02</v>
      </c>
      <c r="BL1012">
        <f>discount_curve!K997</f>
        <v>0.1771570721272491</v>
      </c>
    </row>
    <row r="1013" spans="1:64" x14ac:dyDescent="0.55000000000000004">
      <c r="A1013">
        <f t="shared" si="850"/>
        <v>991</v>
      </c>
      <c r="B1013" s="16">
        <f t="shared" ca="1" si="800"/>
        <v>0</v>
      </c>
      <c r="C1013" s="16">
        <f t="shared" si="801"/>
        <v>0</v>
      </c>
      <c r="D1013">
        <f t="shared" si="802"/>
        <v>0</v>
      </c>
      <c r="E1013">
        <f t="shared" ca="1" si="803"/>
        <v>0</v>
      </c>
      <c r="F1013" s="19">
        <f t="shared" si="804"/>
        <v>0</v>
      </c>
      <c r="G1013">
        <f t="shared" si="834"/>
        <v>0</v>
      </c>
      <c r="H1013">
        <f t="shared" si="835"/>
        <v>0</v>
      </c>
      <c r="I1013" s="16">
        <f t="shared" si="805"/>
        <v>0</v>
      </c>
      <c r="J1013" s="19">
        <f t="shared" si="806"/>
        <v>0</v>
      </c>
      <c r="K1013" s="19"/>
      <c r="L1013" s="16">
        <f t="shared" si="836"/>
        <v>0</v>
      </c>
      <c r="M1013" s="16">
        <f t="shared" ca="1" si="807"/>
        <v>0</v>
      </c>
      <c r="N1013" s="16">
        <f t="shared" si="808"/>
        <v>0</v>
      </c>
      <c r="O1013" s="16">
        <f t="shared" si="809"/>
        <v>0</v>
      </c>
      <c r="P1013" s="16">
        <f t="shared" si="810"/>
        <v>0</v>
      </c>
      <c r="Q1013" s="16">
        <f t="shared" ca="1" si="811"/>
        <v>0</v>
      </c>
      <c r="R1013">
        <f t="shared" si="812"/>
        <v>0</v>
      </c>
      <c r="S1013" s="16">
        <f t="shared" si="813"/>
        <v>0</v>
      </c>
      <c r="T1013" s="21">
        <f t="shared" si="814"/>
        <v>0</v>
      </c>
      <c r="U1013" s="16">
        <f t="shared" ca="1" si="815"/>
        <v>0</v>
      </c>
      <c r="V1013" s="21">
        <f t="shared" ca="1" si="816"/>
        <v>0</v>
      </c>
      <c r="W1013" s="16"/>
      <c r="X1013" s="16">
        <f t="shared" si="817"/>
        <v>0</v>
      </c>
      <c r="Y1013" s="16">
        <f t="shared" si="818"/>
        <v>0</v>
      </c>
      <c r="Z1013" s="19">
        <f t="shared" si="819"/>
        <v>0</v>
      </c>
      <c r="AA1013" s="15">
        <f t="shared" si="820"/>
        <v>0</v>
      </c>
      <c r="AB1013" s="15">
        <f t="shared" si="821"/>
        <v>0</v>
      </c>
      <c r="AC1013" s="15">
        <f t="shared" si="822"/>
        <v>0</v>
      </c>
      <c r="AD1013" s="15">
        <f t="shared" si="823"/>
        <v>0</v>
      </c>
      <c r="AE1013" s="15">
        <f t="shared" si="824"/>
        <v>0</v>
      </c>
      <c r="AF1013" s="19">
        <f t="shared" si="825"/>
        <v>0</v>
      </c>
      <c r="AG1013" s="20">
        <f t="shared" si="826"/>
        <v>0</v>
      </c>
      <c r="AH1013" s="20"/>
      <c r="AI1013" s="16">
        <f t="shared" si="837"/>
        <v>0</v>
      </c>
      <c r="AJ1013" s="16">
        <f t="shared" si="852"/>
        <v>0</v>
      </c>
      <c r="AK1013" s="16">
        <f t="shared" si="844"/>
        <v>0</v>
      </c>
      <c r="AL1013" s="16">
        <f t="shared" ca="1" si="827"/>
        <v>0</v>
      </c>
      <c r="AM1013" s="17">
        <f ca="1">IF($F$13,OFFSET(product_specs!$I$5,MIN(10,saving_model!BD1013),saving_model!$F$15),0)</f>
        <v>0</v>
      </c>
      <c r="AN1013" s="16">
        <f t="shared" si="828"/>
        <v>0</v>
      </c>
      <c r="AO1013" s="16">
        <f t="shared" si="851"/>
        <v>0</v>
      </c>
      <c r="AP1013" s="16">
        <f t="shared" si="838"/>
        <v>0</v>
      </c>
      <c r="AQ1013" s="16">
        <f t="shared" si="845"/>
        <v>0</v>
      </c>
      <c r="AR1013" s="16">
        <f t="shared" si="846"/>
        <v>0</v>
      </c>
      <c r="AS1013" s="15">
        <f t="shared" si="839"/>
        <v>0</v>
      </c>
      <c r="AT1013" s="24">
        <f t="shared" si="840"/>
        <v>0</v>
      </c>
      <c r="AU1013" s="15">
        <f t="shared" si="847"/>
        <v>0</v>
      </c>
      <c r="AV1013" s="22">
        <f>return!Q997</f>
        <v>-3.9589309213556856E-3</v>
      </c>
      <c r="AW1013" s="7">
        <f t="shared" si="841"/>
        <v>2.274434589950959</v>
      </c>
      <c r="AX1013" s="7"/>
      <c r="AY1013">
        <f t="shared" si="829"/>
        <v>0</v>
      </c>
      <c r="AZ1013">
        <f t="shared" si="842"/>
        <v>0</v>
      </c>
      <c r="BA1013">
        <f t="shared" si="830"/>
        <v>0</v>
      </c>
      <c r="BB1013">
        <f t="shared" si="848"/>
        <v>0</v>
      </c>
      <c r="BD1013">
        <f t="shared" si="831"/>
        <v>82</v>
      </c>
      <c r="BE1013">
        <f t="shared" si="832"/>
        <v>5</v>
      </c>
      <c r="BF1013">
        <f t="shared" si="849"/>
        <v>2.1263924730523964E-2</v>
      </c>
      <c r="BG1013">
        <f>VLOOKUP(MIN(120,BH1013),mortality!$B$4:$H$106,saving_model!BE1013+2,FALSE)</f>
        <v>0.22734226705058905</v>
      </c>
      <c r="BH1013">
        <f t="shared" si="843"/>
        <v>102</v>
      </c>
      <c r="BI1013" s="8">
        <f t="shared" si="833"/>
        <v>1.6821425527395739E-3</v>
      </c>
      <c r="BJ1013" s="6">
        <f>VLOOKUP(saving_model!BD1013,lapse!$B$4:$C$134,2,FALSE)</f>
        <v>0.02</v>
      </c>
      <c r="BL1013">
        <f>discount_curve!K998</f>
        <v>0.17684763659597955</v>
      </c>
    </row>
    <row r="1014" spans="1:64" x14ac:dyDescent="0.55000000000000004">
      <c r="A1014">
        <f t="shared" si="850"/>
        <v>992</v>
      </c>
      <c r="B1014" s="16">
        <f t="shared" ca="1" si="800"/>
        <v>0</v>
      </c>
      <c r="C1014" s="16">
        <f t="shared" si="801"/>
        <v>0</v>
      </c>
      <c r="D1014">
        <f t="shared" si="802"/>
        <v>0</v>
      </c>
      <c r="E1014">
        <f t="shared" ca="1" si="803"/>
        <v>0</v>
      </c>
      <c r="F1014" s="19">
        <f t="shared" si="804"/>
        <v>0</v>
      </c>
      <c r="G1014">
        <f t="shared" si="834"/>
        <v>0</v>
      </c>
      <c r="H1014">
        <f t="shared" si="835"/>
        <v>0</v>
      </c>
      <c r="I1014" s="16">
        <f t="shared" si="805"/>
        <v>0</v>
      </c>
      <c r="J1014" s="19">
        <f t="shared" si="806"/>
        <v>0</v>
      </c>
      <c r="K1014" s="19"/>
      <c r="L1014" s="16">
        <f t="shared" si="836"/>
        <v>0</v>
      </c>
      <c r="M1014" s="16">
        <f t="shared" ca="1" si="807"/>
        <v>0</v>
      </c>
      <c r="N1014" s="16">
        <f t="shared" si="808"/>
        <v>0</v>
      </c>
      <c r="O1014" s="16">
        <f t="shared" si="809"/>
        <v>0</v>
      </c>
      <c r="P1014" s="16">
        <f t="shared" si="810"/>
        <v>0</v>
      </c>
      <c r="Q1014" s="16">
        <f t="shared" ca="1" si="811"/>
        <v>0</v>
      </c>
      <c r="R1014">
        <f t="shared" si="812"/>
        <v>0</v>
      </c>
      <c r="S1014" s="16">
        <f t="shared" si="813"/>
        <v>0</v>
      </c>
      <c r="T1014" s="21">
        <f t="shared" si="814"/>
        <v>0</v>
      </c>
      <c r="U1014" s="16">
        <f t="shared" ca="1" si="815"/>
        <v>0</v>
      </c>
      <c r="V1014" s="21">
        <f t="shared" ca="1" si="816"/>
        <v>0</v>
      </c>
      <c r="W1014" s="16"/>
      <c r="X1014" s="16">
        <f t="shared" si="817"/>
        <v>0</v>
      </c>
      <c r="Y1014" s="16">
        <f t="shared" si="818"/>
        <v>0</v>
      </c>
      <c r="Z1014" s="19">
        <f t="shared" si="819"/>
        <v>0</v>
      </c>
      <c r="AA1014" s="15">
        <f t="shared" si="820"/>
        <v>0</v>
      </c>
      <c r="AB1014" s="15">
        <f t="shared" si="821"/>
        <v>0</v>
      </c>
      <c r="AC1014" s="15">
        <f t="shared" si="822"/>
        <v>0</v>
      </c>
      <c r="AD1014" s="15">
        <f t="shared" si="823"/>
        <v>0</v>
      </c>
      <c r="AE1014" s="15">
        <f t="shared" si="824"/>
        <v>0</v>
      </c>
      <c r="AF1014" s="19">
        <f t="shared" si="825"/>
        <v>0</v>
      </c>
      <c r="AG1014" s="20">
        <f t="shared" si="826"/>
        <v>0</v>
      </c>
      <c r="AH1014" s="20"/>
      <c r="AI1014" s="16">
        <f t="shared" si="837"/>
        <v>0</v>
      </c>
      <c r="AJ1014" s="16">
        <f t="shared" si="852"/>
        <v>0</v>
      </c>
      <c r="AK1014" s="16">
        <f t="shared" si="844"/>
        <v>0</v>
      </c>
      <c r="AL1014" s="16">
        <f t="shared" ca="1" si="827"/>
        <v>0</v>
      </c>
      <c r="AM1014" s="17">
        <f ca="1">IF($F$13,OFFSET(product_specs!$I$5,MIN(10,saving_model!BD1014),saving_model!$F$15),0)</f>
        <v>0</v>
      </c>
      <c r="AN1014" s="16">
        <f t="shared" si="828"/>
        <v>0</v>
      </c>
      <c r="AO1014" s="16">
        <f t="shared" si="851"/>
        <v>0</v>
      </c>
      <c r="AP1014" s="16">
        <f t="shared" si="838"/>
        <v>0</v>
      </c>
      <c r="AQ1014" s="16">
        <f t="shared" si="845"/>
        <v>0</v>
      </c>
      <c r="AR1014" s="16">
        <f t="shared" si="846"/>
        <v>0</v>
      </c>
      <c r="AS1014" s="15">
        <f t="shared" si="839"/>
        <v>0</v>
      </c>
      <c r="AT1014" s="24">
        <f t="shared" si="840"/>
        <v>0</v>
      </c>
      <c r="AU1014" s="15">
        <f t="shared" si="847"/>
        <v>0</v>
      </c>
      <c r="AV1014" s="22">
        <f>return!Q998</f>
        <v>8.1403320622426278E-3</v>
      </c>
      <c r="AW1014" s="7">
        <f t="shared" si="841"/>
        <v>2.2763213201319106</v>
      </c>
      <c r="AX1014" s="7"/>
      <c r="AY1014">
        <f t="shared" si="829"/>
        <v>0</v>
      </c>
      <c r="AZ1014">
        <f t="shared" si="842"/>
        <v>0</v>
      </c>
      <c r="BA1014">
        <f t="shared" si="830"/>
        <v>0</v>
      </c>
      <c r="BB1014">
        <f t="shared" si="848"/>
        <v>0</v>
      </c>
      <c r="BD1014">
        <f t="shared" si="831"/>
        <v>82</v>
      </c>
      <c r="BE1014">
        <f t="shared" si="832"/>
        <v>5</v>
      </c>
      <c r="BF1014">
        <f t="shared" si="849"/>
        <v>2.1263924730523964E-2</v>
      </c>
      <c r="BG1014">
        <f>VLOOKUP(MIN(120,BH1014),mortality!$B$4:$H$106,saving_model!BE1014+2,FALSE)</f>
        <v>0.22734226705058905</v>
      </c>
      <c r="BH1014">
        <f t="shared" si="843"/>
        <v>102</v>
      </c>
      <c r="BI1014" s="8">
        <f t="shared" si="833"/>
        <v>1.6821425527395739E-3</v>
      </c>
      <c r="BJ1014" s="6">
        <f>VLOOKUP(saving_model!BD1014,lapse!$B$4:$C$134,2,FALSE)</f>
        <v>0.02</v>
      </c>
      <c r="BL1014">
        <f>discount_curve!K999</f>
        <v>0.17653874154749657</v>
      </c>
    </row>
    <row r="1015" spans="1:64" x14ac:dyDescent="0.55000000000000004">
      <c r="A1015">
        <f t="shared" si="850"/>
        <v>993</v>
      </c>
      <c r="B1015" s="16">
        <f t="shared" ca="1" si="800"/>
        <v>0</v>
      </c>
      <c r="C1015" s="16">
        <f t="shared" si="801"/>
        <v>0</v>
      </c>
      <c r="D1015">
        <f t="shared" si="802"/>
        <v>0</v>
      </c>
      <c r="E1015">
        <f t="shared" ca="1" si="803"/>
        <v>0</v>
      </c>
      <c r="F1015" s="19">
        <f t="shared" si="804"/>
        <v>0</v>
      </c>
      <c r="G1015">
        <f t="shared" si="834"/>
        <v>0</v>
      </c>
      <c r="H1015">
        <f t="shared" si="835"/>
        <v>0</v>
      </c>
      <c r="I1015" s="16">
        <f t="shared" si="805"/>
        <v>0</v>
      </c>
      <c r="J1015" s="19">
        <f t="shared" si="806"/>
        <v>0</v>
      </c>
      <c r="K1015" s="19"/>
      <c r="L1015" s="16">
        <f t="shared" si="836"/>
        <v>0</v>
      </c>
      <c r="M1015" s="16">
        <f t="shared" ca="1" si="807"/>
        <v>0</v>
      </c>
      <c r="N1015" s="16">
        <f t="shared" si="808"/>
        <v>0</v>
      </c>
      <c r="O1015" s="16">
        <f t="shared" si="809"/>
        <v>0</v>
      </c>
      <c r="P1015" s="16">
        <f t="shared" si="810"/>
        <v>0</v>
      </c>
      <c r="Q1015" s="16">
        <f t="shared" ca="1" si="811"/>
        <v>0</v>
      </c>
      <c r="R1015">
        <f t="shared" si="812"/>
        <v>0</v>
      </c>
      <c r="S1015" s="16">
        <f t="shared" si="813"/>
        <v>0</v>
      </c>
      <c r="T1015" s="21">
        <f t="shared" si="814"/>
        <v>0</v>
      </c>
      <c r="U1015" s="16">
        <f t="shared" ca="1" si="815"/>
        <v>0</v>
      </c>
      <c r="V1015" s="21">
        <f t="shared" ca="1" si="816"/>
        <v>0</v>
      </c>
      <c r="W1015" s="16"/>
      <c r="X1015" s="16">
        <f t="shared" si="817"/>
        <v>0</v>
      </c>
      <c r="Y1015" s="16">
        <f t="shared" si="818"/>
        <v>0</v>
      </c>
      <c r="Z1015" s="19">
        <f t="shared" si="819"/>
        <v>0</v>
      </c>
      <c r="AA1015" s="15">
        <f t="shared" si="820"/>
        <v>0</v>
      </c>
      <c r="AB1015" s="15">
        <f t="shared" si="821"/>
        <v>0</v>
      </c>
      <c r="AC1015" s="15">
        <f t="shared" si="822"/>
        <v>0</v>
      </c>
      <c r="AD1015" s="15">
        <f t="shared" si="823"/>
        <v>0</v>
      </c>
      <c r="AE1015" s="15">
        <f t="shared" si="824"/>
        <v>0</v>
      </c>
      <c r="AF1015" s="19">
        <f t="shared" si="825"/>
        <v>0</v>
      </c>
      <c r="AG1015" s="20">
        <f t="shared" si="826"/>
        <v>0</v>
      </c>
      <c r="AH1015" s="20"/>
      <c r="AI1015" s="16">
        <f t="shared" si="837"/>
        <v>0</v>
      </c>
      <c r="AJ1015" s="16">
        <f t="shared" si="852"/>
        <v>0</v>
      </c>
      <c r="AK1015" s="16">
        <f t="shared" si="844"/>
        <v>0</v>
      </c>
      <c r="AL1015" s="16">
        <f t="shared" ca="1" si="827"/>
        <v>0</v>
      </c>
      <c r="AM1015" s="17">
        <f ca="1">IF($F$13,OFFSET(product_specs!$I$5,MIN(10,saving_model!BD1015),saving_model!$F$15),0)</f>
        <v>0</v>
      </c>
      <c r="AN1015" s="16">
        <f t="shared" si="828"/>
        <v>0</v>
      </c>
      <c r="AO1015" s="16">
        <f t="shared" si="851"/>
        <v>0</v>
      </c>
      <c r="AP1015" s="16">
        <f t="shared" si="838"/>
        <v>0</v>
      </c>
      <c r="AQ1015" s="16">
        <f t="shared" si="845"/>
        <v>0</v>
      </c>
      <c r="AR1015" s="16">
        <f t="shared" si="846"/>
        <v>0</v>
      </c>
      <c r="AS1015" s="15">
        <f t="shared" si="839"/>
        <v>0</v>
      </c>
      <c r="AT1015" s="24">
        <f t="shared" si="840"/>
        <v>0</v>
      </c>
      <c r="AU1015" s="15">
        <f t="shared" si="847"/>
        <v>0</v>
      </c>
      <c r="AV1015" s="22">
        <f>return!Q999</f>
        <v>-2.7192211605131522E-4</v>
      </c>
      <c r="AW1015" s="7">
        <f t="shared" si="841"/>
        <v>2.2782096154274587</v>
      </c>
      <c r="AX1015" s="7"/>
      <c r="AY1015">
        <f t="shared" si="829"/>
        <v>0</v>
      </c>
      <c r="AZ1015">
        <f t="shared" si="842"/>
        <v>0</v>
      </c>
      <c r="BA1015">
        <f t="shared" si="830"/>
        <v>0</v>
      </c>
      <c r="BB1015">
        <f t="shared" si="848"/>
        <v>0</v>
      </c>
      <c r="BD1015">
        <f t="shared" si="831"/>
        <v>82</v>
      </c>
      <c r="BE1015">
        <f t="shared" si="832"/>
        <v>5</v>
      </c>
      <c r="BF1015">
        <f t="shared" si="849"/>
        <v>2.1263924730523964E-2</v>
      </c>
      <c r="BG1015">
        <f>VLOOKUP(MIN(120,BH1015),mortality!$B$4:$H$106,saving_model!BE1015+2,FALSE)</f>
        <v>0.22734226705058905</v>
      </c>
      <c r="BH1015">
        <f t="shared" si="843"/>
        <v>102</v>
      </c>
      <c r="BI1015" s="8">
        <f t="shared" si="833"/>
        <v>1.6821425527395739E-3</v>
      </c>
      <c r="BJ1015" s="6">
        <f>VLOOKUP(saving_model!BD1015,lapse!$B$4:$C$134,2,FALSE)</f>
        <v>0.02</v>
      </c>
      <c r="BL1015">
        <f>discount_curve!K1000</f>
        <v>0.17623038603775334</v>
      </c>
    </row>
    <row r="1016" spans="1:64" x14ac:dyDescent="0.55000000000000004">
      <c r="A1016">
        <f t="shared" si="850"/>
        <v>994</v>
      </c>
      <c r="B1016" s="16">
        <f t="shared" ca="1" si="800"/>
        <v>0</v>
      </c>
      <c r="C1016" s="16">
        <f t="shared" si="801"/>
        <v>0</v>
      </c>
      <c r="D1016">
        <f t="shared" si="802"/>
        <v>0</v>
      </c>
      <c r="E1016">
        <f t="shared" ca="1" si="803"/>
        <v>0</v>
      </c>
      <c r="F1016" s="19">
        <f t="shared" si="804"/>
        <v>0</v>
      </c>
      <c r="G1016">
        <f t="shared" si="834"/>
        <v>0</v>
      </c>
      <c r="H1016">
        <f t="shared" si="835"/>
        <v>0</v>
      </c>
      <c r="I1016" s="16">
        <f t="shared" si="805"/>
        <v>0</v>
      </c>
      <c r="J1016" s="19">
        <f t="shared" si="806"/>
        <v>0</v>
      </c>
      <c r="K1016" s="19"/>
      <c r="L1016" s="16">
        <f t="shared" si="836"/>
        <v>0</v>
      </c>
      <c r="M1016" s="16">
        <f t="shared" ca="1" si="807"/>
        <v>0</v>
      </c>
      <c r="N1016" s="16">
        <f t="shared" si="808"/>
        <v>0</v>
      </c>
      <c r="O1016" s="16">
        <f t="shared" si="809"/>
        <v>0</v>
      </c>
      <c r="P1016" s="16">
        <f t="shared" si="810"/>
        <v>0</v>
      </c>
      <c r="Q1016" s="16">
        <f t="shared" ca="1" si="811"/>
        <v>0</v>
      </c>
      <c r="R1016">
        <f t="shared" si="812"/>
        <v>0</v>
      </c>
      <c r="S1016" s="16">
        <f t="shared" si="813"/>
        <v>0</v>
      </c>
      <c r="T1016" s="21">
        <f t="shared" si="814"/>
        <v>0</v>
      </c>
      <c r="U1016" s="16">
        <f t="shared" ca="1" si="815"/>
        <v>0</v>
      </c>
      <c r="V1016" s="21">
        <f t="shared" ca="1" si="816"/>
        <v>0</v>
      </c>
      <c r="W1016" s="16"/>
      <c r="X1016" s="16">
        <f t="shared" si="817"/>
        <v>0</v>
      </c>
      <c r="Y1016" s="16">
        <f t="shared" si="818"/>
        <v>0</v>
      </c>
      <c r="Z1016" s="19">
        <f t="shared" si="819"/>
        <v>0</v>
      </c>
      <c r="AA1016" s="15">
        <f t="shared" si="820"/>
        <v>0</v>
      </c>
      <c r="AB1016" s="15">
        <f t="shared" si="821"/>
        <v>0</v>
      </c>
      <c r="AC1016" s="15">
        <f t="shared" si="822"/>
        <v>0</v>
      </c>
      <c r="AD1016" s="15">
        <f t="shared" si="823"/>
        <v>0</v>
      </c>
      <c r="AE1016" s="15">
        <f t="shared" si="824"/>
        <v>0</v>
      </c>
      <c r="AF1016" s="19">
        <f t="shared" si="825"/>
        <v>0</v>
      </c>
      <c r="AG1016" s="20">
        <f t="shared" si="826"/>
        <v>0</v>
      </c>
      <c r="AH1016" s="20"/>
      <c r="AI1016" s="16">
        <f t="shared" si="837"/>
        <v>0</v>
      </c>
      <c r="AJ1016" s="16">
        <f t="shared" si="852"/>
        <v>0</v>
      </c>
      <c r="AK1016" s="16">
        <f t="shared" si="844"/>
        <v>0</v>
      </c>
      <c r="AL1016" s="16">
        <f t="shared" ca="1" si="827"/>
        <v>0</v>
      </c>
      <c r="AM1016" s="17">
        <f ca="1">IF($F$13,OFFSET(product_specs!$I$5,MIN(10,saving_model!BD1016),saving_model!$F$15),0)</f>
        <v>0</v>
      </c>
      <c r="AN1016" s="16">
        <f t="shared" si="828"/>
        <v>0</v>
      </c>
      <c r="AO1016" s="16">
        <f t="shared" si="851"/>
        <v>0</v>
      </c>
      <c r="AP1016" s="16">
        <f t="shared" si="838"/>
        <v>0</v>
      </c>
      <c r="AQ1016" s="16">
        <f t="shared" si="845"/>
        <v>0</v>
      </c>
      <c r="AR1016" s="16">
        <f t="shared" si="846"/>
        <v>0</v>
      </c>
      <c r="AS1016" s="15">
        <f t="shared" si="839"/>
        <v>0</v>
      </c>
      <c r="AT1016" s="24">
        <f t="shared" si="840"/>
        <v>0</v>
      </c>
      <c r="AU1016" s="15">
        <f t="shared" si="847"/>
        <v>0</v>
      </c>
      <c r="AV1016" s="22">
        <f>return!Q1000</f>
        <v>3.1742188699592777E-3</v>
      </c>
      <c r="AW1016" s="7">
        <f t="shared" si="841"/>
        <v>2.2800994771359258</v>
      </c>
      <c r="AX1016" s="7"/>
      <c r="AY1016">
        <f t="shared" si="829"/>
        <v>0</v>
      </c>
      <c r="AZ1016">
        <f t="shared" si="842"/>
        <v>0</v>
      </c>
      <c r="BA1016">
        <f t="shared" si="830"/>
        <v>0</v>
      </c>
      <c r="BB1016">
        <f t="shared" si="848"/>
        <v>0</v>
      </c>
      <c r="BD1016">
        <f t="shared" si="831"/>
        <v>82</v>
      </c>
      <c r="BE1016">
        <f t="shared" si="832"/>
        <v>5</v>
      </c>
      <c r="BF1016">
        <f t="shared" si="849"/>
        <v>2.1263924730523964E-2</v>
      </c>
      <c r="BG1016">
        <f>VLOOKUP(MIN(120,BH1016),mortality!$B$4:$H$106,saving_model!BE1016+2,FALSE)</f>
        <v>0.22734226705058905</v>
      </c>
      <c r="BH1016">
        <f t="shared" si="843"/>
        <v>102</v>
      </c>
      <c r="BI1016" s="8">
        <f t="shared" si="833"/>
        <v>1.6821425527395739E-3</v>
      </c>
      <c r="BJ1016" s="6">
        <f>VLOOKUP(saving_model!BD1016,lapse!$B$4:$C$134,2,FALSE)</f>
        <v>0.02</v>
      </c>
      <c r="BL1016">
        <f>discount_curve!K1001</f>
        <v>0.17592256912435197</v>
      </c>
    </row>
    <row r="1017" spans="1:64" x14ac:dyDescent="0.55000000000000004">
      <c r="A1017">
        <f t="shared" si="850"/>
        <v>995</v>
      </c>
      <c r="B1017" s="16">
        <f t="shared" ca="1" si="800"/>
        <v>0</v>
      </c>
      <c r="C1017" s="16">
        <f t="shared" si="801"/>
        <v>0</v>
      </c>
      <c r="D1017">
        <f t="shared" si="802"/>
        <v>0</v>
      </c>
      <c r="E1017">
        <f t="shared" ca="1" si="803"/>
        <v>0</v>
      </c>
      <c r="F1017" s="19">
        <f t="shared" si="804"/>
        <v>0</v>
      </c>
      <c r="G1017">
        <f t="shared" si="834"/>
        <v>0</v>
      </c>
      <c r="H1017">
        <f t="shared" si="835"/>
        <v>0</v>
      </c>
      <c r="I1017" s="16">
        <f t="shared" si="805"/>
        <v>0</v>
      </c>
      <c r="J1017" s="19">
        <f t="shared" si="806"/>
        <v>0</v>
      </c>
      <c r="K1017" s="19"/>
      <c r="L1017" s="16">
        <f t="shared" si="836"/>
        <v>0</v>
      </c>
      <c r="M1017" s="16">
        <f t="shared" ca="1" si="807"/>
        <v>0</v>
      </c>
      <c r="N1017" s="16">
        <f t="shared" si="808"/>
        <v>0</v>
      </c>
      <c r="O1017" s="16">
        <f t="shared" si="809"/>
        <v>0</v>
      </c>
      <c r="P1017" s="16">
        <f t="shared" si="810"/>
        <v>0</v>
      </c>
      <c r="Q1017" s="16">
        <f t="shared" ca="1" si="811"/>
        <v>0</v>
      </c>
      <c r="R1017">
        <f t="shared" si="812"/>
        <v>0</v>
      </c>
      <c r="S1017" s="16">
        <f t="shared" si="813"/>
        <v>0</v>
      </c>
      <c r="T1017" s="21">
        <f t="shared" si="814"/>
        <v>0</v>
      </c>
      <c r="U1017" s="16">
        <f t="shared" ca="1" si="815"/>
        <v>0</v>
      </c>
      <c r="V1017" s="21">
        <f t="shared" ca="1" si="816"/>
        <v>0</v>
      </c>
      <c r="W1017" s="16"/>
      <c r="X1017" s="16">
        <f t="shared" si="817"/>
        <v>0</v>
      </c>
      <c r="Y1017" s="16">
        <f t="shared" si="818"/>
        <v>0</v>
      </c>
      <c r="Z1017" s="19">
        <f t="shared" si="819"/>
        <v>0</v>
      </c>
      <c r="AA1017" s="15">
        <f t="shared" si="820"/>
        <v>0</v>
      </c>
      <c r="AB1017" s="15">
        <f t="shared" si="821"/>
        <v>0</v>
      </c>
      <c r="AC1017" s="15">
        <f t="shared" si="822"/>
        <v>0</v>
      </c>
      <c r="AD1017" s="15">
        <f t="shared" si="823"/>
        <v>0</v>
      </c>
      <c r="AE1017" s="15">
        <f t="shared" si="824"/>
        <v>0</v>
      </c>
      <c r="AF1017" s="19">
        <f t="shared" si="825"/>
        <v>0</v>
      </c>
      <c r="AG1017" s="20">
        <f t="shared" si="826"/>
        <v>0</v>
      </c>
      <c r="AH1017" s="20"/>
      <c r="AI1017" s="16">
        <f t="shared" si="837"/>
        <v>0</v>
      </c>
      <c r="AJ1017" s="16">
        <f t="shared" si="852"/>
        <v>0</v>
      </c>
      <c r="AK1017" s="16">
        <f t="shared" si="844"/>
        <v>0</v>
      </c>
      <c r="AL1017" s="16">
        <f t="shared" ca="1" si="827"/>
        <v>0</v>
      </c>
      <c r="AM1017" s="17">
        <f ca="1">IF($F$13,OFFSET(product_specs!$I$5,MIN(10,saving_model!BD1017),saving_model!$F$15),0)</f>
        <v>0</v>
      </c>
      <c r="AN1017" s="16">
        <f t="shared" si="828"/>
        <v>0</v>
      </c>
      <c r="AO1017" s="16">
        <f t="shared" si="851"/>
        <v>0</v>
      </c>
      <c r="AP1017" s="16">
        <f t="shared" si="838"/>
        <v>0</v>
      </c>
      <c r="AQ1017" s="16">
        <f t="shared" si="845"/>
        <v>0</v>
      </c>
      <c r="AR1017" s="16">
        <f t="shared" si="846"/>
        <v>0</v>
      </c>
      <c r="AS1017" s="15">
        <f t="shared" si="839"/>
        <v>0</v>
      </c>
      <c r="AT1017" s="24">
        <f t="shared" si="840"/>
        <v>0</v>
      </c>
      <c r="AU1017" s="15">
        <f t="shared" si="847"/>
        <v>0</v>
      </c>
      <c r="AV1017" s="22">
        <f>return!Q1001</f>
        <v>1.7915571563811072E-2</v>
      </c>
      <c r="AW1017" s="7">
        <f t="shared" si="841"/>
        <v>2.2819909065567106</v>
      </c>
      <c r="AX1017" s="7"/>
      <c r="AY1017">
        <f t="shared" si="829"/>
        <v>0</v>
      </c>
      <c r="AZ1017">
        <f t="shared" si="842"/>
        <v>0</v>
      </c>
      <c r="BA1017">
        <f t="shared" si="830"/>
        <v>0</v>
      </c>
      <c r="BB1017">
        <f t="shared" si="848"/>
        <v>0</v>
      </c>
      <c r="BD1017">
        <f t="shared" si="831"/>
        <v>82</v>
      </c>
      <c r="BE1017">
        <f t="shared" si="832"/>
        <v>5</v>
      </c>
      <c r="BF1017">
        <f t="shared" si="849"/>
        <v>2.1263924730523964E-2</v>
      </c>
      <c r="BG1017">
        <f>VLOOKUP(MIN(120,BH1017),mortality!$B$4:$H$106,saving_model!BE1017+2,FALSE)</f>
        <v>0.22734226705058905</v>
      </c>
      <c r="BH1017">
        <f t="shared" si="843"/>
        <v>102</v>
      </c>
      <c r="BI1017" s="8">
        <f t="shared" si="833"/>
        <v>1.6821425527395739E-3</v>
      </c>
      <c r="BJ1017" s="6">
        <f>VLOOKUP(saving_model!BD1017,lapse!$B$4:$C$134,2,FALSE)</f>
        <v>0.02</v>
      </c>
      <c r="BL1017">
        <f>discount_curve!K1002</f>
        <v>0.17561528986654049</v>
      </c>
    </row>
    <row r="1018" spans="1:64" x14ac:dyDescent="0.55000000000000004">
      <c r="A1018">
        <f t="shared" si="850"/>
        <v>996</v>
      </c>
      <c r="B1018" s="16">
        <f t="shared" ca="1" si="800"/>
        <v>0</v>
      </c>
      <c r="C1018" s="16">
        <f t="shared" si="801"/>
        <v>0</v>
      </c>
      <c r="D1018">
        <f t="shared" si="802"/>
        <v>0</v>
      </c>
      <c r="E1018">
        <f t="shared" ca="1" si="803"/>
        <v>0</v>
      </c>
      <c r="F1018" s="19">
        <f t="shared" si="804"/>
        <v>0</v>
      </c>
      <c r="G1018">
        <f t="shared" si="834"/>
        <v>0</v>
      </c>
      <c r="H1018">
        <f t="shared" si="835"/>
        <v>0</v>
      </c>
      <c r="I1018" s="16">
        <f t="shared" si="805"/>
        <v>0</v>
      </c>
      <c r="J1018" s="19">
        <f t="shared" si="806"/>
        <v>0</v>
      </c>
      <c r="K1018" s="19"/>
      <c r="L1018" s="16">
        <f t="shared" si="836"/>
        <v>0</v>
      </c>
      <c r="M1018" s="16">
        <f t="shared" ca="1" si="807"/>
        <v>0</v>
      </c>
      <c r="N1018" s="16">
        <f t="shared" si="808"/>
        <v>0</v>
      </c>
      <c r="O1018" s="16">
        <f t="shared" si="809"/>
        <v>0</v>
      </c>
      <c r="P1018" s="16">
        <f t="shared" si="810"/>
        <v>0</v>
      </c>
      <c r="Q1018" s="16">
        <f t="shared" ca="1" si="811"/>
        <v>0</v>
      </c>
      <c r="R1018">
        <f t="shared" si="812"/>
        <v>0</v>
      </c>
      <c r="S1018" s="16">
        <f t="shared" si="813"/>
        <v>0</v>
      </c>
      <c r="T1018" s="21">
        <f t="shared" si="814"/>
        <v>0</v>
      </c>
      <c r="U1018" s="16">
        <f t="shared" ca="1" si="815"/>
        <v>0</v>
      </c>
      <c r="V1018" s="21">
        <f t="shared" ca="1" si="816"/>
        <v>0</v>
      </c>
      <c r="W1018" s="16"/>
      <c r="X1018" s="16">
        <f t="shared" si="817"/>
        <v>0</v>
      </c>
      <c r="Y1018" s="16">
        <f t="shared" si="818"/>
        <v>0</v>
      </c>
      <c r="Z1018" s="19">
        <f t="shared" si="819"/>
        <v>0</v>
      </c>
      <c r="AA1018" s="15">
        <f t="shared" si="820"/>
        <v>0</v>
      </c>
      <c r="AB1018" s="15">
        <f t="shared" si="821"/>
        <v>0</v>
      </c>
      <c r="AC1018" s="15">
        <f t="shared" si="822"/>
        <v>0</v>
      </c>
      <c r="AD1018" s="15">
        <f t="shared" si="823"/>
        <v>0</v>
      </c>
      <c r="AE1018" s="15">
        <f t="shared" si="824"/>
        <v>0</v>
      </c>
      <c r="AF1018" s="19">
        <f t="shared" si="825"/>
        <v>0</v>
      </c>
      <c r="AG1018" s="20">
        <f t="shared" si="826"/>
        <v>0</v>
      </c>
      <c r="AH1018" s="20"/>
      <c r="AI1018" s="16">
        <f t="shared" si="837"/>
        <v>0</v>
      </c>
      <c r="AJ1018" s="16">
        <f t="shared" si="852"/>
        <v>0</v>
      </c>
      <c r="AK1018" s="16">
        <f t="shared" si="844"/>
        <v>0</v>
      </c>
      <c r="AL1018" s="16">
        <f t="shared" ca="1" si="827"/>
        <v>0</v>
      </c>
      <c r="AM1018" s="17">
        <f ca="1">IF($F$13,OFFSET(product_specs!$I$5,MIN(10,saving_model!BD1018),saving_model!$F$15),0)</f>
        <v>0</v>
      </c>
      <c r="AN1018" s="16">
        <f t="shared" si="828"/>
        <v>0</v>
      </c>
      <c r="AO1018" s="16">
        <f t="shared" si="851"/>
        <v>0</v>
      </c>
      <c r="AP1018" s="16">
        <f t="shared" si="838"/>
        <v>0</v>
      </c>
      <c r="AQ1018" s="16">
        <f t="shared" si="845"/>
        <v>0</v>
      </c>
      <c r="AR1018" s="16">
        <f t="shared" si="846"/>
        <v>0</v>
      </c>
      <c r="AS1018" s="15">
        <f t="shared" si="839"/>
        <v>0</v>
      </c>
      <c r="AT1018" s="24">
        <f t="shared" si="840"/>
        <v>0</v>
      </c>
      <c r="AU1018" s="15">
        <f t="shared" si="847"/>
        <v>0</v>
      </c>
      <c r="AV1018" s="22">
        <f>return!Q1002</f>
        <v>-1.031897549944305E-2</v>
      </c>
      <c r="AW1018" s="7">
        <f t="shared" si="841"/>
        <v>2.2838839049902906</v>
      </c>
      <c r="AX1018" s="7"/>
      <c r="AY1018">
        <f t="shared" si="829"/>
        <v>0</v>
      </c>
      <c r="AZ1018">
        <f t="shared" si="842"/>
        <v>0</v>
      </c>
      <c r="BA1018">
        <f t="shared" si="830"/>
        <v>0</v>
      </c>
      <c r="BB1018">
        <f t="shared" si="848"/>
        <v>0</v>
      </c>
      <c r="BD1018">
        <f t="shared" si="831"/>
        <v>83</v>
      </c>
      <c r="BE1018">
        <f t="shared" si="832"/>
        <v>5</v>
      </c>
      <c r="BF1018">
        <f t="shared" si="849"/>
        <v>2.5011963731697562E-2</v>
      </c>
      <c r="BG1018">
        <f>VLOOKUP(MIN(120,BH1018),mortality!$B$4:$H$106,saving_model!BE1018+2,FALSE)</f>
        <v>0.26211031409167013</v>
      </c>
      <c r="BH1018">
        <f t="shared" si="843"/>
        <v>103</v>
      </c>
      <c r="BI1018" s="8">
        <f t="shared" si="833"/>
        <v>1.6821425527395739E-3</v>
      </c>
      <c r="BJ1018" s="6">
        <f>VLOOKUP(saving_model!BD1018,lapse!$B$4:$C$134,2,FALSE)</f>
        <v>0.02</v>
      </c>
      <c r="BL1018">
        <f>discount_curve!K1003</f>
        <v>0.17192242847559225</v>
      </c>
    </row>
    <row r="1019" spans="1:64" x14ac:dyDescent="0.55000000000000004">
      <c r="A1019">
        <f t="shared" si="850"/>
        <v>997</v>
      </c>
      <c r="B1019" s="16">
        <f t="shared" ca="1" si="800"/>
        <v>0</v>
      </c>
      <c r="C1019" s="16">
        <f t="shared" si="801"/>
        <v>0</v>
      </c>
      <c r="D1019">
        <f t="shared" si="802"/>
        <v>0</v>
      </c>
      <c r="E1019">
        <f t="shared" ca="1" si="803"/>
        <v>0</v>
      </c>
      <c r="F1019" s="19">
        <f t="shared" si="804"/>
        <v>0</v>
      </c>
      <c r="G1019">
        <f t="shared" si="834"/>
        <v>0</v>
      </c>
      <c r="H1019">
        <f t="shared" si="835"/>
        <v>0</v>
      </c>
      <c r="I1019" s="16">
        <f t="shared" si="805"/>
        <v>0</v>
      </c>
      <c r="J1019" s="19">
        <f t="shared" si="806"/>
        <v>0</v>
      </c>
      <c r="K1019" s="19"/>
      <c r="L1019" s="16">
        <f t="shared" si="836"/>
        <v>0</v>
      </c>
      <c r="M1019" s="16">
        <f t="shared" ca="1" si="807"/>
        <v>0</v>
      </c>
      <c r="N1019" s="16">
        <f t="shared" si="808"/>
        <v>0</v>
      </c>
      <c r="O1019" s="16">
        <f t="shared" si="809"/>
        <v>0</v>
      </c>
      <c r="P1019" s="16">
        <f t="shared" si="810"/>
        <v>0</v>
      </c>
      <c r="Q1019" s="16">
        <f t="shared" ca="1" si="811"/>
        <v>0</v>
      </c>
      <c r="R1019">
        <f t="shared" si="812"/>
        <v>0</v>
      </c>
      <c r="S1019" s="16">
        <f t="shared" si="813"/>
        <v>0</v>
      </c>
      <c r="T1019" s="21">
        <f t="shared" si="814"/>
        <v>0</v>
      </c>
      <c r="U1019" s="16">
        <f t="shared" ca="1" si="815"/>
        <v>0</v>
      </c>
      <c r="V1019" s="21">
        <f t="shared" ca="1" si="816"/>
        <v>0</v>
      </c>
      <c r="W1019" s="16"/>
      <c r="X1019" s="16">
        <f t="shared" si="817"/>
        <v>0</v>
      </c>
      <c r="Y1019" s="16">
        <f t="shared" si="818"/>
        <v>0</v>
      </c>
      <c r="Z1019" s="19">
        <f t="shared" si="819"/>
        <v>0</v>
      </c>
      <c r="AA1019" s="15">
        <f t="shared" si="820"/>
        <v>0</v>
      </c>
      <c r="AB1019" s="15">
        <f t="shared" si="821"/>
        <v>0</v>
      </c>
      <c r="AC1019" s="15">
        <f t="shared" si="822"/>
        <v>0</v>
      </c>
      <c r="AD1019" s="15">
        <f t="shared" si="823"/>
        <v>0</v>
      </c>
      <c r="AE1019" s="15">
        <f t="shared" si="824"/>
        <v>0</v>
      </c>
      <c r="AF1019" s="19">
        <f t="shared" si="825"/>
        <v>0</v>
      </c>
      <c r="AG1019" s="20">
        <f t="shared" si="826"/>
        <v>0</v>
      </c>
      <c r="AH1019" s="20"/>
      <c r="AI1019" s="16">
        <f t="shared" si="837"/>
        <v>0</v>
      </c>
      <c r="AJ1019" s="16">
        <f t="shared" si="852"/>
        <v>0</v>
      </c>
      <c r="AK1019" s="16">
        <f t="shared" si="844"/>
        <v>0</v>
      </c>
      <c r="AL1019" s="16">
        <f t="shared" ca="1" si="827"/>
        <v>0</v>
      </c>
      <c r="AM1019" s="17">
        <f ca="1">IF($F$13,OFFSET(product_specs!$I$5,MIN(10,saving_model!BD1019),saving_model!$F$15),0)</f>
        <v>0</v>
      </c>
      <c r="AN1019" s="16">
        <f t="shared" si="828"/>
        <v>0</v>
      </c>
      <c r="AO1019" s="16">
        <f t="shared" si="851"/>
        <v>0</v>
      </c>
      <c r="AP1019" s="16">
        <f t="shared" si="838"/>
        <v>0</v>
      </c>
      <c r="AQ1019" s="16">
        <f t="shared" si="845"/>
        <v>0</v>
      </c>
      <c r="AR1019" s="16">
        <f t="shared" si="846"/>
        <v>0</v>
      </c>
      <c r="AS1019" s="15">
        <f t="shared" si="839"/>
        <v>0</v>
      </c>
      <c r="AT1019" s="24">
        <f t="shared" si="840"/>
        <v>0</v>
      </c>
      <c r="AU1019" s="15">
        <f t="shared" si="847"/>
        <v>0</v>
      </c>
      <c r="AV1019" s="22">
        <f>return!Q1003</f>
        <v>1.8481569870689718E-3</v>
      </c>
      <c r="AW1019" s="7">
        <f t="shared" si="841"/>
        <v>2.2857784737382216</v>
      </c>
      <c r="AX1019" s="7"/>
      <c r="AY1019">
        <f t="shared" si="829"/>
        <v>0</v>
      </c>
      <c r="AZ1019">
        <f t="shared" si="842"/>
        <v>0</v>
      </c>
      <c r="BA1019">
        <f t="shared" si="830"/>
        <v>0</v>
      </c>
      <c r="BB1019">
        <f t="shared" si="848"/>
        <v>0</v>
      </c>
      <c r="BD1019">
        <f t="shared" si="831"/>
        <v>83</v>
      </c>
      <c r="BE1019">
        <f t="shared" si="832"/>
        <v>5</v>
      </c>
      <c r="BF1019">
        <f t="shared" si="849"/>
        <v>2.5011963731697562E-2</v>
      </c>
      <c r="BG1019">
        <f>VLOOKUP(MIN(120,BH1019),mortality!$B$4:$H$106,saving_model!BE1019+2,FALSE)</f>
        <v>0.26211031409167013</v>
      </c>
      <c r="BH1019">
        <f t="shared" si="843"/>
        <v>103</v>
      </c>
      <c r="BI1019" s="8">
        <f t="shared" si="833"/>
        <v>1.6821425527395739E-3</v>
      </c>
      <c r="BJ1019" s="6">
        <f>VLOOKUP(saving_model!BD1019,lapse!$B$4:$C$134,2,FALSE)</f>
        <v>0.02</v>
      </c>
      <c r="BL1019">
        <f>discount_curve!K1004</f>
        <v>0.17161877539895137</v>
      </c>
    </row>
    <row r="1020" spans="1:64" x14ac:dyDescent="0.55000000000000004">
      <c r="A1020">
        <f t="shared" si="850"/>
        <v>998</v>
      </c>
      <c r="B1020" s="16">
        <f t="shared" ca="1" si="800"/>
        <v>0</v>
      </c>
      <c r="C1020" s="16">
        <f t="shared" si="801"/>
        <v>0</v>
      </c>
      <c r="D1020">
        <f t="shared" si="802"/>
        <v>0</v>
      </c>
      <c r="E1020">
        <f t="shared" ca="1" si="803"/>
        <v>0</v>
      </c>
      <c r="F1020" s="19">
        <f t="shared" si="804"/>
        <v>0</v>
      </c>
      <c r="G1020">
        <f t="shared" si="834"/>
        <v>0</v>
      </c>
      <c r="H1020">
        <f t="shared" si="835"/>
        <v>0</v>
      </c>
      <c r="I1020" s="16">
        <f t="shared" si="805"/>
        <v>0</v>
      </c>
      <c r="J1020" s="19">
        <f t="shared" si="806"/>
        <v>0</v>
      </c>
      <c r="K1020" s="19"/>
      <c r="L1020" s="16">
        <f t="shared" si="836"/>
        <v>0</v>
      </c>
      <c r="M1020" s="16">
        <f t="shared" ca="1" si="807"/>
        <v>0</v>
      </c>
      <c r="N1020" s="16">
        <f t="shared" si="808"/>
        <v>0</v>
      </c>
      <c r="O1020" s="16">
        <f t="shared" si="809"/>
        <v>0</v>
      </c>
      <c r="P1020" s="16">
        <f t="shared" si="810"/>
        <v>0</v>
      </c>
      <c r="Q1020" s="16">
        <f t="shared" ca="1" si="811"/>
        <v>0</v>
      </c>
      <c r="R1020">
        <f t="shared" si="812"/>
        <v>0</v>
      </c>
      <c r="S1020" s="16">
        <f t="shared" si="813"/>
        <v>0</v>
      </c>
      <c r="T1020" s="21">
        <f t="shared" si="814"/>
        <v>0</v>
      </c>
      <c r="U1020" s="16">
        <f t="shared" ca="1" si="815"/>
        <v>0</v>
      </c>
      <c r="V1020" s="21">
        <f t="shared" ca="1" si="816"/>
        <v>0</v>
      </c>
      <c r="W1020" s="16"/>
      <c r="X1020" s="16">
        <f t="shared" si="817"/>
        <v>0</v>
      </c>
      <c r="Y1020" s="16">
        <f t="shared" si="818"/>
        <v>0</v>
      </c>
      <c r="Z1020" s="19">
        <f t="shared" si="819"/>
        <v>0</v>
      </c>
      <c r="AA1020" s="15">
        <f t="shared" si="820"/>
        <v>0</v>
      </c>
      <c r="AB1020" s="15">
        <f t="shared" si="821"/>
        <v>0</v>
      </c>
      <c r="AC1020" s="15">
        <f t="shared" si="822"/>
        <v>0</v>
      </c>
      <c r="AD1020" s="15">
        <f t="shared" si="823"/>
        <v>0</v>
      </c>
      <c r="AE1020" s="15">
        <f t="shared" si="824"/>
        <v>0</v>
      </c>
      <c r="AF1020" s="19">
        <f t="shared" si="825"/>
        <v>0</v>
      </c>
      <c r="AG1020" s="20">
        <f t="shared" si="826"/>
        <v>0</v>
      </c>
      <c r="AH1020" s="20"/>
      <c r="AI1020" s="16">
        <f t="shared" si="837"/>
        <v>0</v>
      </c>
      <c r="AJ1020" s="16">
        <f t="shared" si="852"/>
        <v>0</v>
      </c>
      <c r="AK1020" s="16">
        <f t="shared" si="844"/>
        <v>0</v>
      </c>
      <c r="AL1020" s="16">
        <f t="shared" ca="1" si="827"/>
        <v>0</v>
      </c>
      <c r="AM1020" s="17">
        <f ca="1">IF($F$13,OFFSET(product_specs!$I$5,MIN(10,saving_model!BD1020),saving_model!$F$15),0)</f>
        <v>0</v>
      </c>
      <c r="AN1020" s="16">
        <f t="shared" si="828"/>
        <v>0</v>
      </c>
      <c r="AO1020" s="16">
        <f t="shared" si="851"/>
        <v>0</v>
      </c>
      <c r="AP1020" s="16">
        <f t="shared" si="838"/>
        <v>0</v>
      </c>
      <c r="AQ1020" s="16">
        <f t="shared" si="845"/>
        <v>0</v>
      </c>
      <c r="AR1020" s="16">
        <f t="shared" si="846"/>
        <v>0</v>
      </c>
      <c r="AS1020" s="15">
        <f t="shared" si="839"/>
        <v>0</v>
      </c>
      <c r="AT1020" s="24">
        <f t="shared" si="840"/>
        <v>0</v>
      </c>
      <c r="AU1020" s="15">
        <f t="shared" si="847"/>
        <v>0</v>
      </c>
      <c r="AV1020" s="22">
        <f>return!Q1004</f>
        <v>-1.486167588108156E-3</v>
      </c>
      <c r="AW1020" s="7">
        <f t="shared" si="841"/>
        <v>2.2876746141031394</v>
      </c>
      <c r="AX1020" s="7"/>
      <c r="AY1020">
        <f t="shared" si="829"/>
        <v>0</v>
      </c>
      <c r="AZ1020">
        <f t="shared" si="842"/>
        <v>0</v>
      </c>
      <c r="BA1020">
        <f t="shared" si="830"/>
        <v>0</v>
      </c>
      <c r="BB1020">
        <f t="shared" si="848"/>
        <v>0</v>
      </c>
      <c r="BD1020">
        <f t="shared" si="831"/>
        <v>83</v>
      </c>
      <c r="BE1020">
        <f t="shared" si="832"/>
        <v>5</v>
      </c>
      <c r="BF1020">
        <f t="shared" si="849"/>
        <v>2.5011963731697562E-2</v>
      </c>
      <c r="BG1020">
        <f>VLOOKUP(MIN(120,BH1020),mortality!$B$4:$H$106,saving_model!BE1020+2,FALSE)</f>
        <v>0.26211031409167013</v>
      </c>
      <c r="BH1020">
        <f t="shared" si="843"/>
        <v>103</v>
      </c>
      <c r="BI1020" s="8">
        <f t="shared" si="833"/>
        <v>1.6821425527395739E-3</v>
      </c>
      <c r="BJ1020" s="6">
        <f>VLOOKUP(saving_model!BD1020,lapse!$B$4:$C$134,2,FALSE)</f>
        <v>0.02</v>
      </c>
      <c r="BL1020">
        <f>discount_curve!K1005</f>
        <v>0.17131565864088019</v>
      </c>
    </row>
    <row r="1021" spans="1:64" x14ac:dyDescent="0.55000000000000004">
      <c r="A1021">
        <f t="shared" si="850"/>
        <v>999</v>
      </c>
      <c r="B1021" s="16">
        <f t="shared" ca="1" si="800"/>
        <v>0</v>
      </c>
      <c r="C1021" s="16">
        <f t="shared" si="801"/>
        <v>0</v>
      </c>
      <c r="D1021">
        <f t="shared" si="802"/>
        <v>0</v>
      </c>
      <c r="E1021">
        <f t="shared" ca="1" si="803"/>
        <v>0</v>
      </c>
      <c r="F1021" s="19">
        <f t="shared" si="804"/>
        <v>0</v>
      </c>
      <c r="G1021">
        <f t="shared" si="834"/>
        <v>0</v>
      </c>
      <c r="H1021">
        <f t="shared" si="835"/>
        <v>0</v>
      </c>
      <c r="I1021" s="16">
        <f t="shared" si="805"/>
        <v>0</v>
      </c>
      <c r="J1021" s="19">
        <f t="shared" si="806"/>
        <v>0</v>
      </c>
      <c r="K1021" s="19"/>
      <c r="L1021" s="16">
        <f t="shared" si="836"/>
        <v>0</v>
      </c>
      <c r="M1021" s="16">
        <f t="shared" ca="1" si="807"/>
        <v>0</v>
      </c>
      <c r="N1021" s="16">
        <f t="shared" si="808"/>
        <v>0</v>
      </c>
      <c r="O1021" s="16">
        <f t="shared" si="809"/>
        <v>0</v>
      </c>
      <c r="P1021" s="16">
        <f t="shared" si="810"/>
        <v>0</v>
      </c>
      <c r="Q1021" s="16">
        <f t="shared" ca="1" si="811"/>
        <v>0</v>
      </c>
      <c r="R1021">
        <f t="shared" si="812"/>
        <v>0</v>
      </c>
      <c r="S1021" s="16">
        <f t="shared" si="813"/>
        <v>0</v>
      </c>
      <c r="T1021" s="21">
        <f t="shared" si="814"/>
        <v>0</v>
      </c>
      <c r="U1021" s="16">
        <f t="shared" ca="1" si="815"/>
        <v>0</v>
      </c>
      <c r="V1021" s="21">
        <f t="shared" ca="1" si="816"/>
        <v>0</v>
      </c>
      <c r="W1021" s="16"/>
      <c r="X1021" s="16">
        <f t="shared" si="817"/>
        <v>0</v>
      </c>
      <c r="Y1021" s="16">
        <f t="shared" si="818"/>
        <v>0</v>
      </c>
      <c r="Z1021" s="19">
        <f t="shared" si="819"/>
        <v>0</v>
      </c>
      <c r="AA1021" s="15">
        <f t="shared" si="820"/>
        <v>0</v>
      </c>
      <c r="AB1021" s="15">
        <f t="shared" si="821"/>
        <v>0</v>
      </c>
      <c r="AC1021" s="15">
        <f t="shared" si="822"/>
        <v>0</v>
      </c>
      <c r="AD1021" s="15">
        <f t="shared" si="823"/>
        <v>0</v>
      </c>
      <c r="AE1021" s="15">
        <f t="shared" si="824"/>
        <v>0</v>
      </c>
      <c r="AF1021" s="19">
        <f t="shared" si="825"/>
        <v>0</v>
      </c>
      <c r="AG1021" s="20">
        <f t="shared" si="826"/>
        <v>0</v>
      </c>
      <c r="AH1021" s="20"/>
      <c r="AI1021" s="16">
        <f t="shared" si="837"/>
        <v>0</v>
      </c>
      <c r="AJ1021" s="16">
        <f t="shared" si="852"/>
        <v>0</v>
      </c>
      <c r="AK1021" s="16">
        <f t="shared" si="844"/>
        <v>0</v>
      </c>
      <c r="AL1021" s="16">
        <f t="shared" ca="1" si="827"/>
        <v>0</v>
      </c>
      <c r="AM1021" s="17">
        <f ca="1">IF($F$13,OFFSET(product_specs!$I$5,MIN(10,saving_model!BD1021),saving_model!$F$15),0)</f>
        <v>0</v>
      </c>
      <c r="AN1021" s="16">
        <f t="shared" si="828"/>
        <v>0</v>
      </c>
      <c r="AO1021" s="16">
        <f t="shared" si="851"/>
        <v>0</v>
      </c>
      <c r="AP1021" s="16">
        <f t="shared" si="838"/>
        <v>0</v>
      </c>
      <c r="AQ1021" s="16">
        <f t="shared" si="845"/>
        <v>0</v>
      </c>
      <c r="AR1021" s="16">
        <f t="shared" si="846"/>
        <v>0</v>
      </c>
      <c r="AS1021" s="15">
        <f t="shared" si="839"/>
        <v>0</v>
      </c>
      <c r="AT1021" s="24">
        <f t="shared" si="840"/>
        <v>0</v>
      </c>
      <c r="AU1021" s="15">
        <f t="shared" si="847"/>
        <v>0</v>
      </c>
      <c r="AV1021" s="22">
        <f>return!Q1005</f>
        <v>2.2041305505863917E-2</v>
      </c>
      <c r="AW1021" s="7">
        <f t="shared" si="841"/>
        <v>2.2895723273887603</v>
      </c>
      <c r="AX1021" s="7"/>
      <c r="AY1021">
        <f t="shared" si="829"/>
        <v>0</v>
      </c>
      <c r="AZ1021">
        <f t="shared" si="842"/>
        <v>0</v>
      </c>
      <c r="BA1021">
        <f t="shared" si="830"/>
        <v>0</v>
      </c>
      <c r="BB1021">
        <f t="shared" si="848"/>
        <v>0</v>
      </c>
      <c r="BD1021">
        <f t="shared" si="831"/>
        <v>83</v>
      </c>
      <c r="BE1021">
        <f t="shared" si="832"/>
        <v>5</v>
      </c>
      <c r="BF1021">
        <f t="shared" si="849"/>
        <v>2.5011963731697562E-2</v>
      </c>
      <c r="BG1021">
        <f>VLOOKUP(MIN(120,BH1021),mortality!$B$4:$H$106,saving_model!BE1021+2,FALSE)</f>
        <v>0.26211031409167013</v>
      </c>
      <c r="BH1021">
        <f t="shared" si="843"/>
        <v>103</v>
      </c>
      <c r="BI1021" s="8">
        <f t="shared" si="833"/>
        <v>1.6821425527395739E-3</v>
      </c>
      <c r="BJ1021" s="6">
        <f>VLOOKUP(saving_model!BD1021,lapse!$B$4:$C$134,2,FALSE)</f>
        <v>0.02</v>
      </c>
      <c r="BL1021">
        <f>discount_curve!K1006</f>
        <v>0.1710130772541214</v>
      </c>
    </row>
    <row r="1022" spans="1:64" x14ac:dyDescent="0.55000000000000004">
      <c r="A1022">
        <f t="shared" si="850"/>
        <v>1000</v>
      </c>
      <c r="B1022" s="16">
        <f t="shared" ca="1" si="800"/>
        <v>0</v>
      </c>
      <c r="C1022" s="16">
        <f t="shared" si="801"/>
        <v>0</v>
      </c>
      <c r="D1022">
        <f t="shared" si="802"/>
        <v>0</v>
      </c>
      <c r="E1022">
        <f t="shared" ca="1" si="803"/>
        <v>0</v>
      </c>
      <c r="F1022" s="19">
        <f t="shared" si="804"/>
        <v>0</v>
      </c>
      <c r="G1022">
        <f t="shared" si="834"/>
        <v>0</v>
      </c>
      <c r="H1022">
        <f t="shared" si="835"/>
        <v>0</v>
      </c>
      <c r="I1022" s="16">
        <f t="shared" si="805"/>
        <v>0</v>
      </c>
      <c r="J1022" s="19">
        <f t="shared" si="806"/>
        <v>0</v>
      </c>
      <c r="K1022" s="19"/>
      <c r="L1022" s="16">
        <f t="shared" si="836"/>
        <v>0</v>
      </c>
      <c r="M1022" s="16">
        <f t="shared" ca="1" si="807"/>
        <v>0</v>
      </c>
      <c r="N1022" s="16">
        <f t="shared" si="808"/>
        <v>0</v>
      </c>
      <c r="O1022" s="16">
        <f t="shared" si="809"/>
        <v>0</v>
      </c>
      <c r="P1022" s="16">
        <f t="shared" si="810"/>
        <v>0</v>
      </c>
      <c r="Q1022" s="16">
        <f t="shared" ca="1" si="811"/>
        <v>0</v>
      </c>
      <c r="R1022">
        <f t="shared" si="812"/>
        <v>0</v>
      </c>
      <c r="S1022" s="16">
        <f t="shared" si="813"/>
        <v>0</v>
      </c>
      <c r="T1022" s="21">
        <f t="shared" si="814"/>
        <v>0</v>
      </c>
      <c r="U1022" s="16">
        <f t="shared" ca="1" si="815"/>
        <v>0</v>
      </c>
      <c r="V1022" s="21">
        <f t="shared" ca="1" si="816"/>
        <v>0</v>
      </c>
      <c r="W1022" s="16"/>
      <c r="X1022" s="16">
        <f t="shared" si="817"/>
        <v>0</v>
      </c>
      <c r="Y1022" s="16">
        <f t="shared" si="818"/>
        <v>0</v>
      </c>
      <c r="Z1022" s="19">
        <f t="shared" si="819"/>
        <v>0</v>
      </c>
      <c r="AA1022" s="15">
        <f t="shared" si="820"/>
        <v>0</v>
      </c>
      <c r="AB1022" s="15">
        <f t="shared" si="821"/>
        <v>0</v>
      </c>
      <c r="AC1022" s="15">
        <f t="shared" si="822"/>
        <v>0</v>
      </c>
      <c r="AD1022" s="15">
        <f t="shared" si="823"/>
        <v>0</v>
      </c>
      <c r="AE1022" s="15">
        <f t="shared" si="824"/>
        <v>0</v>
      </c>
      <c r="AF1022" s="19">
        <f t="shared" si="825"/>
        <v>0</v>
      </c>
      <c r="AG1022" s="20">
        <f t="shared" si="826"/>
        <v>0</v>
      </c>
      <c r="AH1022" s="20"/>
      <c r="AI1022" s="16">
        <f t="shared" si="837"/>
        <v>0</v>
      </c>
      <c r="AJ1022" s="16">
        <f t="shared" si="852"/>
        <v>0</v>
      </c>
      <c r="AK1022" s="16">
        <f t="shared" si="844"/>
        <v>0</v>
      </c>
      <c r="AL1022" s="16">
        <f t="shared" ca="1" si="827"/>
        <v>0</v>
      </c>
      <c r="AM1022" s="17">
        <f ca="1">IF($F$13,OFFSET(product_specs!$I$5,MIN(10,saving_model!BD1022),saving_model!$F$15),0)</f>
        <v>0</v>
      </c>
      <c r="AN1022" s="16">
        <f t="shared" si="828"/>
        <v>0</v>
      </c>
      <c r="AO1022" s="16">
        <f t="shared" si="851"/>
        <v>0</v>
      </c>
      <c r="AP1022" s="16">
        <f t="shared" si="838"/>
        <v>0</v>
      </c>
      <c r="AQ1022" s="16">
        <f t="shared" si="845"/>
        <v>0</v>
      </c>
      <c r="AR1022" s="16">
        <f t="shared" si="846"/>
        <v>0</v>
      </c>
      <c r="AS1022" s="15">
        <f t="shared" si="839"/>
        <v>0</v>
      </c>
      <c r="AT1022" s="24">
        <f t="shared" si="840"/>
        <v>0</v>
      </c>
      <c r="AU1022" s="15">
        <f t="shared" si="847"/>
        <v>0</v>
      </c>
      <c r="AV1022" s="22">
        <f>return!Q1006</f>
        <v>1.7869923942068766E-2</v>
      </c>
      <c r="AW1022" s="7">
        <f t="shared" si="841"/>
        <v>2.2914716148998813</v>
      </c>
      <c r="AX1022" s="7"/>
      <c r="AY1022">
        <f t="shared" si="829"/>
        <v>0</v>
      </c>
      <c r="AZ1022">
        <f t="shared" si="842"/>
        <v>0</v>
      </c>
      <c r="BA1022">
        <f t="shared" si="830"/>
        <v>0</v>
      </c>
      <c r="BB1022">
        <f t="shared" si="848"/>
        <v>0</v>
      </c>
      <c r="BD1022">
        <f t="shared" si="831"/>
        <v>83</v>
      </c>
      <c r="BE1022">
        <f t="shared" si="832"/>
        <v>5</v>
      </c>
      <c r="BF1022">
        <f t="shared" si="849"/>
        <v>2.5011963731697562E-2</v>
      </c>
      <c r="BG1022">
        <f>VLOOKUP(MIN(120,BH1022),mortality!$B$4:$H$106,saving_model!BE1022+2,FALSE)</f>
        <v>0.26211031409167013</v>
      </c>
      <c r="BH1022">
        <f t="shared" si="843"/>
        <v>103</v>
      </c>
      <c r="BI1022" s="8">
        <f t="shared" si="833"/>
        <v>1.6821425527395739E-3</v>
      </c>
      <c r="BJ1022" s="6">
        <f>VLOOKUP(saving_model!BD1022,lapse!$B$4:$C$134,2,FALSE)</f>
        <v>0.02</v>
      </c>
      <c r="BL1022">
        <f>discount_curve!K1007</f>
        <v>0.1707110302930909</v>
      </c>
    </row>
    <row r="1023" spans="1:64" x14ac:dyDescent="0.55000000000000004">
      <c r="A1023">
        <f t="shared" si="850"/>
        <v>1001</v>
      </c>
      <c r="B1023" s="16">
        <f t="shared" ca="1" si="800"/>
        <v>0</v>
      </c>
      <c r="C1023" s="16">
        <f t="shared" si="801"/>
        <v>0</v>
      </c>
      <c r="D1023">
        <f t="shared" si="802"/>
        <v>0</v>
      </c>
      <c r="E1023">
        <f t="shared" ca="1" si="803"/>
        <v>0</v>
      </c>
      <c r="F1023" s="19">
        <f t="shared" si="804"/>
        <v>0</v>
      </c>
      <c r="G1023">
        <f t="shared" si="834"/>
        <v>0</v>
      </c>
      <c r="H1023">
        <f t="shared" si="835"/>
        <v>0</v>
      </c>
      <c r="I1023" s="16">
        <f t="shared" si="805"/>
        <v>0</v>
      </c>
      <c r="J1023" s="19">
        <f t="shared" si="806"/>
        <v>0</v>
      </c>
      <c r="K1023" s="19"/>
      <c r="L1023" s="16">
        <f t="shared" si="836"/>
        <v>0</v>
      </c>
      <c r="M1023" s="16">
        <f t="shared" ca="1" si="807"/>
        <v>0</v>
      </c>
      <c r="N1023" s="16">
        <f t="shared" si="808"/>
        <v>0</v>
      </c>
      <c r="O1023" s="16">
        <f t="shared" si="809"/>
        <v>0</v>
      </c>
      <c r="P1023" s="16">
        <f t="shared" si="810"/>
        <v>0</v>
      </c>
      <c r="Q1023" s="16">
        <f t="shared" ca="1" si="811"/>
        <v>0</v>
      </c>
      <c r="R1023">
        <f t="shared" si="812"/>
        <v>0</v>
      </c>
      <c r="S1023" s="16">
        <f t="shared" si="813"/>
        <v>0</v>
      </c>
      <c r="T1023" s="21">
        <f t="shared" si="814"/>
        <v>0</v>
      </c>
      <c r="U1023" s="16">
        <f t="shared" ca="1" si="815"/>
        <v>0</v>
      </c>
      <c r="V1023" s="21">
        <f t="shared" ca="1" si="816"/>
        <v>0</v>
      </c>
      <c r="W1023" s="16"/>
      <c r="X1023" s="16">
        <f t="shared" si="817"/>
        <v>0</v>
      </c>
      <c r="Y1023" s="16">
        <f t="shared" si="818"/>
        <v>0</v>
      </c>
      <c r="Z1023" s="19">
        <f t="shared" si="819"/>
        <v>0</v>
      </c>
      <c r="AA1023" s="15">
        <f t="shared" si="820"/>
        <v>0</v>
      </c>
      <c r="AB1023" s="15">
        <f t="shared" si="821"/>
        <v>0</v>
      </c>
      <c r="AC1023" s="15">
        <f t="shared" si="822"/>
        <v>0</v>
      </c>
      <c r="AD1023" s="15">
        <f t="shared" si="823"/>
        <v>0</v>
      </c>
      <c r="AE1023" s="15">
        <f t="shared" si="824"/>
        <v>0</v>
      </c>
      <c r="AF1023" s="19">
        <f t="shared" si="825"/>
        <v>0</v>
      </c>
      <c r="AG1023" s="20">
        <f t="shared" si="826"/>
        <v>0</v>
      </c>
      <c r="AH1023" s="20"/>
      <c r="AI1023" s="16">
        <f t="shared" si="837"/>
        <v>0</v>
      </c>
      <c r="AJ1023" s="16">
        <f t="shared" si="852"/>
        <v>0</v>
      </c>
      <c r="AK1023" s="16">
        <f t="shared" si="844"/>
        <v>0</v>
      </c>
      <c r="AL1023" s="16">
        <f t="shared" ca="1" si="827"/>
        <v>0</v>
      </c>
      <c r="AM1023" s="17">
        <f ca="1">IF($F$13,OFFSET(product_specs!$I$5,MIN(10,saving_model!BD1023),saving_model!$F$15),0)</f>
        <v>0</v>
      </c>
      <c r="AN1023" s="16">
        <f t="shared" si="828"/>
        <v>0</v>
      </c>
      <c r="AO1023" s="16">
        <f t="shared" si="851"/>
        <v>0</v>
      </c>
      <c r="AP1023" s="16">
        <f t="shared" si="838"/>
        <v>0</v>
      </c>
      <c r="AQ1023" s="16">
        <f t="shared" si="845"/>
        <v>0</v>
      </c>
      <c r="AR1023" s="16">
        <f t="shared" si="846"/>
        <v>0</v>
      </c>
      <c r="AS1023" s="15">
        <f t="shared" si="839"/>
        <v>0</v>
      </c>
      <c r="AT1023" s="24">
        <f t="shared" si="840"/>
        <v>0</v>
      </c>
      <c r="AU1023" s="15">
        <f t="shared" si="847"/>
        <v>0</v>
      </c>
      <c r="AV1023" s="22">
        <f>return!Q1007</f>
        <v>7.9528679927092227E-3</v>
      </c>
      <c r="AW1023" s="7">
        <f t="shared" si="841"/>
        <v>2.2933724779423832</v>
      </c>
      <c r="AX1023" s="7"/>
      <c r="AY1023">
        <f t="shared" si="829"/>
        <v>0</v>
      </c>
      <c r="AZ1023">
        <f t="shared" si="842"/>
        <v>0</v>
      </c>
      <c r="BA1023">
        <f t="shared" si="830"/>
        <v>0</v>
      </c>
      <c r="BB1023">
        <f t="shared" si="848"/>
        <v>0</v>
      </c>
      <c r="BD1023">
        <f t="shared" si="831"/>
        <v>83</v>
      </c>
      <c r="BE1023">
        <f t="shared" si="832"/>
        <v>5</v>
      </c>
      <c r="BF1023">
        <f t="shared" si="849"/>
        <v>2.5011963731697562E-2</v>
      </c>
      <c r="BG1023">
        <f>VLOOKUP(MIN(120,BH1023),mortality!$B$4:$H$106,saving_model!BE1023+2,FALSE)</f>
        <v>0.26211031409167013</v>
      </c>
      <c r="BH1023">
        <f t="shared" si="843"/>
        <v>103</v>
      </c>
      <c r="BI1023" s="8">
        <f t="shared" si="833"/>
        <v>1.6821425527395739E-3</v>
      </c>
      <c r="BJ1023" s="6">
        <f>VLOOKUP(saving_model!BD1023,lapse!$B$4:$C$134,2,FALSE)</f>
        <v>0.02</v>
      </c>
      <c r="BL1023">
        <f>discount_curve!K1008</f>
        <v>0.17040951681387431</v>
      </c>
    </row>
    <row r="1024" spans="1:64" x14ac:dyDescent="0.55000000000000004">
      <c r="A1024">
        <f t="shared" si="850"/>
        <v>1002</v>
      </c>
      <c r="B1024" s="16">
        <f t="shared" ca="1" si="800"/>
        <v>0</v>
      </c>
      <c r="C1024" s="16">
        <f t="shared" si="801"/>
        <v>0</v>
      </c>
      <c r="D1024">
        <f t="shared" si="802"/>
        <v>0</v>
      </c>
      <c r="E1024">
        <f t="shared" ca="1" si="803"/>
        <v>0</v>
      </c>
      <c r="F1024" s="19">
        <f t="shared" si="804"/>
        <v>0</v>
      </c>
      <c r="G1024">
        <f t="shared" si="834"/>
        <v>0</v>
      </c>
      <c r="H1024">
        <f t="shared" si="835"/>
        <v>0</v>
      </c>
      <c r="I1024" s="16">
        <f t="shared" si="805"/>
        <v>0</v>
      </c>
      <c r="J1024" s="19">
        <f t="shared" si="806"/>
        <v>0</v>
      </c>
      <c r="K1024" s="19"/>
      <c r="L1024" s="16">
        <f t="shared" si="836"/>
        <v>0</v>
      </c>
      <c r="M1024" s="16">
        <f t="shared" ca="1" si="807"/>
        <v>0</v>
      </c>
      <c r="N1024" s="16">
        <f t="shared" si="808"/>
        <v>0</v>
      </c>
      <c r="O1024" s="16">
        <f t="shared" si="809"/>
        <v>0</v>
      </c>
      <c r="P1024" s="16">
        <f t="shared" si="810"/>
        <v>0</v>
      </c>
      <c r="Q1024" s="16">
        <f t="shared" ca="1" si="811"/>
        <v>0</v>
      </c>
      <c r="R1024">
        <f t="shared" si="812"/>
        <v>0</v>
      </c>
      <c r="S1024" s="16">
        <f t="shared" si="813"/>
        <v>0</v>
      </c>
      <c r="T1024" s="21">
        <f t="shared" si="814"/>
        <v>0</v>
      </c>
      <c r="U1024" s="16">
        <f t="shared" ca="1" si="815"/>
        <v>0</v>
      </c>
      <c r="V1024" s="21">
        <f t="shared" ca="1" si="816"/>
        <v>0</v>
      </c>
      <c r="W1024" s="16"/>
      <c r="X1024" s="16">
        <f t="shared" si="817"/>
        <v>0</v>
      </c>
      <c r="Y1024" s="16">
        <f t="shared" si="818"/>
        <v>0</v>
      </c>
      <c r="Z1024" s="19">
        <f t="shared" si="819"/>
        <v>0</v>
      </c>
      <c r="AA1024" s="15">
        <f t="shared" si="820"/>
        <v>0</v>
      </c>
      <c r="AB1024" s="15">
        <f t="shared" si="821"/>
        <v>0</v>
      </c>
      <c r="AC1024" s="15">
        <f t="shared" si="822"/>
        <v>0</v>
      </c>
      <c r="AD1024" s="15">
        <f t="shared" si="823"/>
        <v>0</v>
      </c>
      <c r="AE1024" s="15">
        <f t="shared" si="824"/>
        <v>0</v>
      </c>
      <c r="AF1024" s="19">
        <f t="shared" si="825"/>
        <v>0</v>
      </c>
      <c r="AG1024" s="20">
        <f t="shared" si="826"/>
        <v>0</v>
      </c>
      <c r="AH1024" s="20"/>
      <c r="AI1024" s="16">
        <f t="shared" si="837"/>
        <v>0</v>
      </c>
      <c r="AJ1024" s="16">
        <f t="shared" si="852"/>
        <v>0</v>
      </c>
      <c r="AK1024" s="16">
        <f t="shared" si="844"/>
        <v>0</v>
      </c>
      <c r="AL1024" s="16">
        <f t="shared" ca="1" si="827"/>
        <v>0</v>
      </c>
      <c r="AM1024" s="17">
        <f ca="1">IF($F$13,OFFSET(product_specs!$I$5,MIN(10,saving_model!BD1024),saving_model!$F$15),0)</f>
        <v>0</v>
      </c>
      <c r="AN1024" s="16">
        <f t="shared" si="828"/>
        <v>0</v>
      </c>
      <c r="AO1024" s="16">
        <f t="shared" si="851"/>
        <v>0</v>
      </c>
      <c r="AP1024" s="16">
        <f t="shared" si="838"/>
        <v>0</v>
      </c>
      <c r="AQ1024" s="16">
        <f t="shared" si="845"/>
        <v>0</v>
      </c>
      <c r="AR1024" s="16">
        <f t="shared" si="846"/>
        <v>0</v>
      </c>
      <c r="AS1024" s="15">
        <f t="shared" si="839"/>
        <v>0</v>
      </c>
      <c r="AT1024" s="24">
        <f t="shared" si="840"/>
        <v>0</v>
      </c>
      <c r="AU1024" s="15">
        <f t="shared" si="847"/>
        <v>0</v>
      </c>
      <c r="AV1024" s="22">
        <f>return!Q1008</f>
        <v>-9.2068190664817973E-4</v>
      </c>
      <c r="AW1024" s="7">
        <f t="shared" si="841"/>
        <v>2.295274917823229</v>
      </c>
      <c r="AX1024" s="7"/>
      <c r="AY1024">
        <f t="shared" si="829"/>
        <v>0</v>
      </c>
      <c r="AZ1024">
        <f t="shared" si="842"/>
        <v>0</v>
      </c>
      <c r="BA1024">
        <f t="shared" si="830"/>
        <v>0</v>
      </c>
      <c r="BB1024">
        <f t="shared" si="848"/>
        <v>0</v>
      </c>
      <c r="BD1024">
        <f t="shared" si="831"/>
        <v>83</v>
      </c>
      <c r="BE1024">
        <f t="shared" si="832"/>
        <v>5</v>
      </c>
      <c r="BF1024">
        <f t="shared" si="849"/>
        <v>2.5011963731697562E-2</v>
      </c>
      <c r="BG1024">
        <f>VLOOKUP(MIN(120,BH1024),mortality!$B$4:$H$106,saving_model!BE1024+2,FALSE)</f>
        <v>0.26211031409167013</v>
      </c>
      <c r="BH1024">
        <f t="shared" si="843"/>
        <v>103</v>
      </c>
      <c r="BI1024" s="8">
        <f t="shared" si="833"/>
        <v>1.6821425527395739E-3</v>
      </c>
      <c r="BJ1024" s="6">
        <f>VLOOKUP(saving_model!BD1024,lapse!$B$4:$C$134,2,FALSE)</f>
        <v>0.02</v>
      </c>
      <c r="BL1024">
        <f>discount_curve!K1009</f>
        <v>0.1701085358742247</v>
      </c>
    </row>
    <row r="1025" spans="1:64" x14ac:dyDescent="0.55000000000000004">
      <c r="A1025">
        <f t="shared" si="850"/>
        <v>1003</v>
      </c>
      <c r="B1025" s="16">
        <f t="shared" ca="1" si="800"/>
        <v>0</v>
      </c>
      <c r="C1025" s="16">
        <f t="shared" si="801"/>
        <v>0</v>
      </c>
      <c r="D1025">
        <f t="shared" si="802"/>
        <v>0</v>
      </c>
      <c r="E1025">
        <f t="shared" ca="1" si="803"/>
        <v>0</v>
      </c>
      <c r="F1025" s="19">
        <f t="shared" si="804"/>
        <v>0</v>
      </c>
      <c r="G1025">
        <f t="shared" si="834"/>
        <v>0</v>
      </c>
      <c r="H1025">
        <f t="shared" si="835"/>
        <v>0</v>
      </c>
      <c r="I1025" s="16">
        <f t="shared" si="805"/>
        <v>0</v>
      </c>
      <c r="J1025" s="19">
        <f t="shared" si="806"/>
        <v>0</v>
      </c>
      <c r="K1025" s="19"/>
      <c r="L1025" s="16">
        <f t="shared" si="836"/>
        <v>0</v>
      </c>
      <c r="M1025" s="16">
        <f t="shared" ca="1" si="807"/>
        <v>0</v>
      </c>
      <c r="N1025" s="16">
        <f t="shared" si="808"/>
        <v>0</v>
      </c>
      <c r="O1025" s="16">
        <f t="shared" si="809"/>
        <v>0</v>
      </c>
      <c r="P1025" s="16">
        <f t="shared" si="810"/>
        <v>0</v>
      </c>
      <c r="Q1025" s="16">
        <f t="shared" ca="1" si="811"/>
        <v>0</v>
      </c>
      <c r="R1025">
        <f t="shared" si="812"/>
        <v>0</v>
      </c>
      <c r="S1025" s="16">
        <f t="shared" si="813"/>
        <v>0</v>
      </c>
      <c r="T1025" s="21">
        <f t="shared" si="814"/>
        <v>0</v>
      </c>
      <c r="U1025" s="16">
        <f t="shared" ca="1" si="815"/>
        <v>0</v>
      </c>
      <c r="V1025" s="21">
        <f t="shared" ca="1" si="816"/>
        <v>0</v>
      </c>
      <c r="W1025" s="16"/>
      <c r="X1025" s="16">
        <f t="shared" si="817"/>
        <v>0</v>
      </c>
      <c r="Y1025" s="16">
        <f t="shared" si="818"/>
        <v>0</v>
      </c>
      <c r="Z1025" s="19">
        <f t="shared" si="819"/>
        <v>0</v>
      </c>
      <c r="AA1025" s="15">
        <f t="shared" si="820"/>
        <v>0</v>
      </c>
      <c r="AB1025" s="15">
        <f t="shared" si="821"/>
        <v>0</v>
      </c>
      <c r="AC1025" s="15">
        <f t="shared" si="822"/>
        <v>0</v>
      </c>
      <c r="AD1025" s="15">
        <f t="shared" si="823"/>
        <v>0</v>
      </c>
      <c r="AE1025" s="15">
        <f t="shared" si="824"/>
        <v>0</v>
      </c>
      <c r="AF1025" s="19">
        <f t="shared" si="825"/>
        <v>0</v>
      </c>
      <c r="AG1025" s="20">
        <f t="shared" si="826"/>
        <v>0</v>
      </c>
      <c r="AH1025" s="20"/>
      <c r="AI1025" s="16">
        <f t="shared" si="837"/>
        <v>0</v>
      </c>
      <c r="AJ1025" s="16">
        <f t="shared" si="852"/>
        <v>0</v>
      </c>
      <c r="AK1025" s="16">
        <f t="shared" si="844"/>
        <v>0</v>
      </c>
      <c r="AL1025" s="16">
        <f t="shared" ca="1" si="827"/>
        <v>0</v>
      </c>
      <c r="AM1025" s="17">
        <f ca="1">IF($F$13,OFFSET(product_specs!$I$5,MIN(10,saving_model!BD1025),saving_model!$F$15),0)</f>
        <v>0</v>
      </c>
      <c r="AN1025" s="16">
        <f t="shared" si="828"/>
        <v>0</v>
      </c>
      <c r="AO1025" s="16">
        <f t="shared" si="851"/>
        <v>0</v>
      </c>
      <c r="AP1025" s="16">
        <f t="shared" si="838"/>
        <v>0</v>
      </c>
      <c r="AQ1025" s="16">
        <f t="shared" si="845"/>
        <v>0</v>
      </c>
      <c r="AR1025" s="16">
        <f t="shared" si="846"/>
        <v>0</v>
      </c>
      <c r="AS1025" s="15">
        <f t="shared" si="839"/>
        <v>0</v>
      </c>
      <c r="AT1025" s="24">
        <f t="shared" si="840"/>
        <v>0</v>
      </c>
      <c r="AU1025" s="15">
        <f t="shared" si="847"/>
        <v>0</v>
      </c>
      <c r="AV1025" s="22">
        <f>return!Q1009</f>
        <v>1.0066023928012369E-2</v>
      </c>
      <c r="AW1025" s="7">
        <f t="shared" si="841"/>
        <v>2.2971789358504662</v>
      </c>
      <c r="AX1025" s="7"/>
      <c r="AY1025">
        <f t="shared" si="829"/>
        <v>0</v>
      </c>
      <c r="AZ1025">
        <f t="shared" si="842"/>
        <v>0</v>
      </c>
      <c r="BA1025">
        <f t="shared" si="830"/>
        <v>0</v>
      </c>
      <c r="BB1025">
        <f t="shared" si="848"/>
        <v>0</v>
      </c>
      <c r="BD1025">
        <f t="shared" si="831"/>
        <v>83</v>
      </c>
      <c r="BE1025">
        <f t="shared" si="832"/>
        <v>5</v>
      </c>
      <c r="BF1025">
        <f t="shared" si="849"/>
        <v>2.5011963731697562E-2</v>
      </c>
      <c r="BG1025">
        <f>VLOOKUP(MIN(120,BH1025),mortality!$B$4:$H$106,saving_model!BE1025+2,FALSE)</f>
        <v>0.26211031409167013</v>
      </c>
      <c r="BH1025">
        <f t="shared" si="843"/>
        <v>103</v>
      </c>
      <c r="BI1025" s="8">
        <f t="shared" si="833"/>
        <v>1.6821425527395739E-3</v>
      </c>
      <c r="BJ1025" s="6">
        <f>VLOOKUP(saving_model!BD1025,lapse!$B$4:$C$134,2,FALSE)</f>
        <v>0.02</v>
      </c>
      <c r="BL1025">
        <f>discount_curve!K1010</f>
        <v>0.1698080865335593</v>
      </c>
    </row>
    <row r="1026" spans="1:64" x14ac:dyDescent="0.55000000000000004">
      <c r="A1026">
        <f t="shared" si="850"/>
        <v>1004</v>
      </c>
      <c r="B1026" s="16">
        <f t="shared" ca="1" si="800"/>
        <v>0</v>
      </c>
      <c r="C1026" s="16">
        <f t="shared" si="801"/>
        <v>0</v>
      </c>
      <c r="D1026">
        <f t="shared" si="802"/>
        <v>0</v>
      </c>
      <c r="E1026">
        <f t="shared" ca="1" si="803"/>
        <v>0</v>
      </c>
      <c r="F1026" s="19">
        <f t="shared" si="804"/>
        <v>0</v>
      </c>
      <c r="G1026">
        <f t="shared" si="834"/>
        <v>0</v>
      </c>
      <c r="H1026">
        <f t="shared" si="835"/>
        <v>0</v>
      </c>
      <c r="I1026" s="16">
        <f t="shared" si="805"/>
        <v>0</v>
      </c>
      <c r="J1026" s="19">
        <f t="shared" si="806"/>
        <v>0</v>
      </c>
      <c r="K1026" s="19"/>
      <c r="L1026" s="16">
        <f t="shared" si="836"/>
        <v>0</v>
      </c>
      <c r="M1026" s="16">
        <f t="shared" ca="1" si="807"/>
        <v>0</v>
      </c>
      <c r="N1026" s="16">
        <f t="shared" si="808"/>
        <v>0</v>
      </c>
      <c r="O1026" s="16">
        <f t="shared" si="809"/>
        <v>0</v>
      </c>
      <c r="P1026" s="16">
        <f t="shared" si="810"/>
        <v>0</v>
      </c>
      <c r="Q1026" s="16">
        <f t="shared" ca="1" si="811"/>
        <v>0</v>
      </c>
      <c r="R1026">
        <f t="shared" si="812"/>
        <v>0</v>
      </c>
      <c r="S1026" s="16">
        <f t="shared" si="813"/>
        <v>0</v>
      </c>
      <c r="T1026" s="21">
        <f t="shared" si="814"/>
        <v>0</v>
      </c>
      <c r="U1026" s="16">
        <f t="shared" ca="1" si="815"/>
        <v>0</v>
      </c>
      <c r="V1026" s="21">
        <f t="shared" ca="1" si="816"/>
        <v>0</v>
      </c>
      <c r="W1026" s="16"/>
      <c r="X1026" s="16">
        <f t="shared" si="817"/>
        <v>0</v>
      </c>
      <c r="Y1026" s="16">
        <f t="shared" si="818"/>
        <v>0</v>
      </c>
      <c r="Z1026" s="19">
        <f t="shared" si="819"/>
        <v>0</v>
      </c>
      <c r="AA1026" s="15">
        <f t="shared" si="820"/>
        <v>0</v>
      </c>
      <c r="AB1026" s="15">
        <f t="shared" si="821"/>
        <v>0</v>
      </c>
      <c r="AC1026" s="15">
        <f t="shared" si="822"/>
        <v>0</v>
      </c>
      <c r="AD1026" s="15">
        <f t="shared" si="823"/>
        <v>0</v>
      </c>
      <c r="AE1026" s="15">
        <f t="shared" si="824"/>
        <v>0</v>
      </c>
      <c r="AF1026" s="19">
        <f t="shared" si="825"/>
        <v>0</v>
      </c>
      <c r="AG1026" s="20">
        <f t="shared" si="826"/>
        <v>0</v>
      </c>
      <c r="AH1026" s="20"/>
      <c r="AI1026" s="16">
        <f t="shared" si="837"/>
        <v>0</v>
      </c>
      <c r="AJ1026" s="16">
        <f t="shared" si="852"/>
        <v>0</v>
      </c>
      <c r="AK1026" s="16">
        <f t="shared" si="844"/>
        <v>0</v>
      </c>
      <c r="AL1026" s="16">
        <f t="shared" ca="1" si="827"/>
        <v>0</v>
      </c>
      <c r="AM1026" s="17">
        <f ca="1">IF($F$13,OFFSET(product_specs!$I$5,MIN(10,saving_model!BD1026),saving_model!$F$15),0)</f>
        <v>0</v>
      </c>
      <c r="AN1026" s="16">
        <f t="shared" si="828"/>
        <v>0</v>
      </c>
      <c r="AO1026" s="16">
        <f t="shared" si="851"/>
        <v>0</v>
      </c>
      <c r="AP1026" s="16">
        <f t="shared" si="838"/>
        <v>0</v>
      </c>
      <c r="AQ1026" s="16">
        <f t="shared" si="845"/>
        <v>0</v>
      </c>
      <c r="AR1026" s="16">
        <f t="shared" si="846"/>
        <v>0</v>
      </c>
      <c r="AS1026" s="15">
        <f t="shared" si="839"/>
        <v>0</v>
      </c>
      <c r="AT1026" s="24">
        <f t="shared" si="840"/>
        <v>0</v>
      </c>
      <c r="AU1026" s="15">
        <f t="shared" si="847"/>
        <v>0</v>
      </c>
      <c r="AV1026" s="22">
        <f>return!Q1010</f>
        <v>-5.9116418789422198E-3</v>
      </c>
      <c r="AW1026" s="7">
        <f t="shared" si="841"/>
        <v>2.2990845333332275</v>
      </c>
      <c r="AX1026" s="7"/>
      <c r="AY1026">
        <f t="shared" si="829"/>
        <v>0</v>
      </c>
      <c r="AZ1026">
        <f t="shared" si="842"/>
        <v>0</v>
      </c>
      <c r="BA1026">
        <f t="shared" si="830"/>
        <v>0</v>
      </c>
      <c r="BB1026">
        <f t="shared" si="848"/>
        <v>0</v>
      </c>
      <c r="BD1026">
        <f t="shared" si="831"/>
        <v>83</v>
      </c>
      <c r="BE1026">
        <f t="shared" si="832"/>
        <v>5</v>
      </c>
      <c r="BF1026">
        <f t="shared" si="849"/>
        <v>2.5011963731697562E-2</v>
      </c>
      <c r="BG1026">
        <f>VLOOKUP(MIN(120,BH1026),mortality!$B$4:$H$106,saving_model!BE1026+2,FALSE)</f>
        <v>0.26211031409167013</v>
      </c>
      <c r="BH1026">
        <f t="shared" si="843"/>
        <v>103</v>
      </c>
      <c r="BI1026" s="8">
        <f t="shared" si="833"/>
        <v>1.6821425527395739E-3</v>
      </c>
      <c r="BJ1026" s="6">
        <f>VLOOKUP(saving_model!BD1026,lapse!$B$4:$C$134,2,FALSE)</f>
        <v>0.02</v>
      </c>
      <c r="BL1026">
        <f>discount_curve!K1011</f>
        <v>0.16950816785295653</v>
      </c>
    </row>
    <row r="1027" spans="1:64" x14ac:dyDescent="0.55000000000000004">
      <c r="A1027">
        <f t="shared" si="850"/>
        <v>1005</v>
      </c>
      <c r="B1027" s="16">
        <f t="shared" ca="1" si="800"/>
        <v>0</v>
      </c>
      <c r="C1027" s="16">
        <f t="shared" si="801"/>
        <v>0</v>
      </c>
      <c r="D1027">
        <f t="shared" si="802"/>
        <v>0</v>
      </c>
      <c r="E1027">
        <f t="shared" ca="1" si="803"/>
        <v>0</v>
      </c>
      <c r="F1027" s="19">
        <f t="shared" si="804"/>
        <v>0</v>
      </c>
      <c r="G1027">
        <f t="shared" si="834"/>
        <v>0</v>
      </c>
      <c r="H1027">
        <f t="shared" si="835"/>
        <v>0</v>
      </c>
      <c r="I1027" s="16">
        <f t="shared" si="805"/>
        <v>0</v>
      </c>
      <c r="J1027" s="19">
        <f t="shared" si="806"/>
        <v>0</v>
      </c>
      <c r="K1027" s="19"/>
      <c r="L1027" s="16">
        <f t="shared" si="836"/>
        <v>0</v>
      </c>
      <c r="M1027" s="16">
        <f t="shared" ca="1" si="807"/>
        <v>0</v>
      </c>
      <c r="N1027" s="16">
        <f t="shared" si="808"/>
        <v>0</v>
      </c>
      <c r="O1027" s="16">
        <f t="shared" si="809"/>
        <v>0</v>
      </c>
      <c r="P1027" s="16">
        <f t="shared" si="810"/>
        <v>0</v>
      </c>
      <c r="Q1027" s="16">
        <f t="shared" ca="1" si="811"/>
        <v>0</v>
      </c>
      <c r="R1027">
        <f t="shared" si="812"/>
        <v>0</v>
      </c>
      <c r="S1027" s="16">
        <f t="shared" si="813"/>
        <v>0</v>
      </c>
      <c r="T1027" s="21">
        <f t="shared" si="814"/>
        <v>0</v>
      </c>
      <c r="U1027" s="16">
        <f t="shared" ca="1" si="815"/>
        <v>0</v>
      </c>
      <c r="V1027" s="21">
        <f t="shared" ca="1" si="816"/>
        <v>0</v>
      </c>
      <c r="W1027" s="16"/>
      <c r="X1027" s="16">
        <f t="shared" si="817"/>
        <v>0</v>
      </c>
      <c r="Y1027" s="16">
        <f t="shared" si="818"/>
        <v>0</v>
      </c>
      <c r="Z1027" s="19">
        <f t="shared" si="819"/>
        <v>0</v>
      </c>
      <c r="AA1027" s="15">
        <f t="shared" si="820"/>
        <v>0</v>
      </c>
      <c r="AB1027" s="15">
        <f t="shared" si="821"/>
        <v>0</v>
      </c>
      <c r="AC1027" s="15">
        <f t="shared" si="822"/>
        <v>0</v>
      </c>
      <c r="AD1027" s="15">
        <f t="shared" si="823"/>
        <v>0</v>
      </c>
      <c r="AE1027" s="15">
        <f t="shared" si="824"/>
        <v>0</v>
      </c>
      <c r="AF1027" s="19">
        <f t="shared" si="825"/>
        <v>0</v>
      </c>
      <c r="AG1027" s="20">
        <f t="shared" si="826"/>
        <v>0</v>
      </c>
      <c r="AH1027" s="20"/>
      <c r="AI1027" s="16">
        <f t="shared" si="837"/>
        <v>0</v>
      </c>
      <c r="AJ1027" s="16">
        <f t="shared" si="852"/>
        <v>0</v>
      </c>
      <c r="AK1027" s="16">
        <f t="shared" si="844"/>
        <v>0</v>
      </c>
      <c r="AL1027" s="16">
        <f t="shared" ca="1" si="827"/>
        <v>0</v>
      </c>
      <c r="AM1027" s="17">
        <f ca="1">IF($F$13,OFFSET(product_specs!$I$5,MIN(10,saving_model!BD1027),saving_model!$F$15),0)</f>
        <v>0</v>
      </c>
      <c r="AN1027" s="16">
        <f t="shared" si="828"/>
        <v>0</v>
      </c>
      <c r="AO1027" s="16">
        <f t="shared" si="851"/>
        <v>0</v>
      </c>
      <c r="AP1027" s="16">
        <f t="shared" si="838"/>
        <v>0</v>
      </c>
      <c r="AQ1027" s="16">
        <f t="shared" si="845"/>
        <v>0</v>
      </c>
      <c r="AR1027" s="16">
        <f t="shared" si="846"/>
        <v>0</v>
      </c>
      <c r="AS1027" s="15">
        <f t="shared" si="839"/>
        <v>0</v>
      </c>
      <c r="AT1027" s="24">
        <f t="shared" si="840"/>
        <v>0</v>
      </c>
      <c r="AU1027" s="15">
        <f t="shared" si="847"/>
        <v>0</v>
      </c>
      <c r="AV1027" s="22">
        <f>return!Q1011</f>
        <v>5.7249758284330099E-3</v>
      </c>
      <c r="AW1027" s="7">
        <f t="shared" si="841"/>
        <v>2.3009917115817311</v>
      </c>
      <c r="AX1027" s="7"/>
      <c r="AY1027">
        <f t="shared" si="829"/>
        <v>0</v>
      </c>
      <c r="AZ1027">
        <f t="shared" si="842"/>
        <v>0</v>
      </c>
      <c r="BA1027">
        <f t="shared" si="830"/>
        <v>0</v>
      </c>
      <c r="BB1027">
        <f t="shared" si="848"/>
        <v>0</v>
      </c>
      <c r="BD1027">
        <f t="shared" si="831"/>
        <v>83</v>
      </c>
      <c r="BE1027">
        <f t="shared" si="832"/>
        <v>5</v>
      </c>
      <c r="BF1027">
        <f t="shared" si="849"/>
        <v>2.5011963731697562E-2</v>
      </c>
      <c r="BG1027">
        <f>VLOOKUP(MIN(120,BH1027),mortality!$B$4:$H$106,saving_model!BE1027+2,FALSE)</f>
        <v>0.26211031409167013</v>
      </c>
      <c r="BH1027">
        <f t="shared" si="843"/>
        <v>103</v>
      </c>
      <c r="BI1027" s="8">
        <f t="shared" si="833"/>
        <v>1.6821425527395739E-3</v>
      </c>
      <c r="BJ1027" s="6">
        <f>VLOOKUP(saving_model!BD1027,lapse!$B$4:$C$134,2,FALSE)</f>
        <v>0.02</v>
      </c>
      <c r="BL1027">
        <f>discount_curve!K1012</f>
        <v>0.16920877889515321</v>
      </c>
    </row>
    <row r="1028" spans="1:64" x14ac:dyDescent="0.55000000000000004">
      <c r="A1028">
        <f t="shared" si="850"/>
        <v>1006</v>
      </c>
      <c r="B1028" s="16">
        <f t="shared" ca="1" si="800"/>
        <v>0</v>
      </c>
      <c r="C1028" s="16">
        <f t="shared" si="801"/>
        <v>0</v>
      </c>
      <c r="D1028">
        <f t="shared" si="802"/>
        <v>0</v>
      </c>
      <c r="E1028">
        <f t="shared" ca="1" si="803"/>
        <v>0</v>
      </c>
      <c r="F1028" s="19">
        <f t="shared" si="804"/>
        <v>0</v>
      </c>
      <c r="G1028">
        <f t="shared" si="834"/>
        <v>0</v>
      </c>
      <c r="H1028">
        <f t="shared" si="835"/>
        <v>0</v>
      </c>
      <c r="I1028" s="16">
        <f t="shared" si="805"/>
        <v>0</v>
      </c>
      <c r="J1028" s="19">
        <f t="shared" si="806"/>
        <v>0</v>
      </c>
      <c r="K1028" s="19"/>
      <c r="L1028" s="16">
        <f t="shared" si="836"/>
        <v>0</v>
      </c>
      <c r="M1028" s="16">
        <f t="shared" ca="1" si="807"/>
        <v>0</v>
      </c>
      <c r="N1028" s="16">
        <f t="shared" si="808"/>
        <v>0</v>
      </c>
      <c r="O1028" s="16">
        <f t="shared" si="809"/>
        <v>0</v>
      </c>
      <c r="P1028" s="16">
        <f t="shared" si="810"/>
        <v>0</v>
      </c>
      <c r="Q1028" s="16">
        <f t="shared" ca="1" si="811"/>
        <v>0</v>
      </c>
      <c r="R1028">
        <f t="shared" si="812"/>
        <v>0</v>
      </c>
      <c r="S1028" s="16">
        <f t="shared" si="813"/>
        <v>0</v>
      </c>
      <c r="T1028" s="21">
        <f t="shared" si="814"/>
        <v>0</v>
      </c>
      <c r="U1028" s="16">
        <f t="shared" ca="1" si="815"/>
        <v>0</v>
      </c>
      <c r="V1028" s="21">
        <f t="shared" ca="1" si="816"/>
        <v>0</v>
      </c>
      <c r="W1028" s="16"/>
      <c r="X1028" s="16">
        <f t="shared" si="817"/>
        <v>0</v>
      </c>
      <c r="Y1028" s="16">
        <f t="shared" si="818"/>
        <v>0</v>
      </c>
      <c r="Z1028" s="19">
        <f t="shared" si="819"/>
        <v>0</v>
      </c>
      <c r="AA1028" s="15">
        <f t="shared" si="820"/>
        <v>0</v>
      </c>
      <c r="AB1028" s="15">
        <f t="shared" si="821"/>
        <v>0</v>
      </c>
      <c r="AC1028" s="15">
        <f t="shared" si="822"/>
        <v>0</v>
      </c>
      <c r="AD1028" s="15">
        <f t="shared" si="823"/>
        <v>0</v>
      </c>
      <c r="AE1028" s="15">
        <f t="shared" si="824"/>
        <v>0</v>
      </c>
      <c r="AF1028" s="19">
        <f t="shared" si="825"/>
        <v>0</v>
      </c>
      <c r="AG1028" s="20">
        <f t="shared" si="826"/>
        <v>0</v>
      </c>
      <c r="AH1028" s="20"/>
      <c r="AI1028" s="16">
        <f t="shared" si="837"/>
        <v>0</v>
      </c>
      <c r="AJ1028" s="16">
        <f t="shared" si="852"/>
        <v>0</v>
      </c>
      <c r="AK1028" s="16">
        <f t="shared" si="844"/>
        <v>0</v>
      </c>
      <c r="AL1028" s="16">
        <f t="shared" ca="1" si="827"/>
        <v>0</v>
      </c>
      <c r="AM1028" s="17">
        <f ca="1">IF($F$13,OFFSET(product_specs!$I$5,MIN(10,saving_model!BD1028),saving_model!$F$15),0)</f>
        <v>0</v>
      </c>
      <c r="AN1028" s="16">
        <f t="shared" si="828"/>
        <v>0</v>
      </c>
      <c r="AO1028" s="16">
        <f t="shared" si="851"/>
        <v>0</v>
      </c>
      <c r="AP1028" s="16">
        <f t="shared" si="838"/>
        <v>0</v>
      </c>
      <c r="AQ1028" s="16">
        <f t="shared" si="845"/>
        <v>0</v>
      </c>
      <c r="AR1028" s="16">
        <f t="shared" si="846"/>
        <v>0</v>
      </c>
      <c r="AS1028" s="15">
        <f t="shared" si="839"/>
        <v>0</v>
      </c>
      <c r="AT1028" s="24">
        <f t="shared" si="840"/>
        <v>0</v>
      </c>
      <c r="AU1028" s="15">
        <f t="shared" si="847"/>
        <v>0</v>
      </c>
      <c r="AV1028" s="22">
        <f>return!Q1012</f>
        <v>-6.3769568344429484E-4</v>
      </c>
      <c r="AW1028" s="7">
        <f t="shared" si="841"/>
        <v>2.3029004719072828</v>
      </c>
      <c r="AX1028" s="7"/>
      <c r="AY1028">
        <f t="shared" si="829"/>
        <v>0</v>
      </c>
      <c r="AZ1028">
        <f t="shared" si="842"/>
        <v>0</v>
      </c>
      <c r="BA1028">
        <f t="shared" si="830"/>
        <v>0</v>
      </c>
      <c r="BB1028">
        <f t="shared" si="848"/>
        <v>0</v>
      </c>
      <c r="BD1028">
        <f t="shared" si="831"/>
        <v>83</v>
      </c>
      <c r="BE1028">
        <f t="shared" si="832"/>
        <v>5</v>
      </c>
      <c r="BF1028">
        <f t="shared" si="849"/>
        <v>2.5011963731697562E-2</v>
      </c>
      <c r="BG1028">
        <f>VLOOKUP(MIN(120,BH1028),mortality!$B$4:$H$106,saving_model!BE1028+2,FALSE)</f>
        <v>0.26211031409167013</v>
      </c>
      <c r="BH1028">
        <f t="shared" si="843"/>
        <v>103</v>
      </c>
      <c r="BI1028" s="8">
        <f t="shared" si="833"/>
        <v>1.6821425527395739E-3</v>
      </c>
      <c r="BJ1028" s="6">
        <f>VLOOKUP(saving_model!BD1028,lapse!$B$4:$C$134,2,FALSE)</f>
        <v>0.02</v>
      </c>
      <c r="BL1028">
        <f>discount_curve!K1013</f>
        <v>0.16890991872454167</v>
      </c>
    </row>
    <row r="1029" spans="1:64" x14ac:dyDescent="0.55000000000000004">
      <c r="A1029">
        <f t="shared" si="850"/>
        <v>1007</v>
      </c>
      <c r="B1029" s="16">
        <f t="shared" ca="1" si="800"/>
        <v>0</v>
      </c>
      <c r="C1029" s="16">
        <f t="shared" si="801"/>
        <v>0</v>
      </c>
      <c r="D1029">
        <f t="shared" si="802"/>
        <v>0</v>
      </c>
      <c r="E1029">
        <f t="shared" ca="1" si="803"/>
        <v>0</v>
      </c>
      <c r="F1029" s="19">
        <f t="shared" si="804"/>
        <v>0</v>
      </c>
      <c r="G1029">
        <f t="shared" si="834"/>
        <v>0</v>
      </c>
      <c r="H1029">
        <f t="shared" si="835"/>
        <v>0</v>
      </c>
      <c r="I1029" s="16">
        <f t="shared" si="805"/>
        <v>0</v>
      </c>
      <c r="J1029" s="19">
        <f t="shared" si="806"/>
        <v>0</v>
      </c>
      <c r="K1029" s="19"/>
      <c r="L1029" s="16">
        <f t="shared" si="836"/>
        <v>0</v>
      </c>
      <c r="M1029" s="16">
        <f t="shared" ca="1" si="807"/>
        <v>0</v>
      </c>
      <c r="N1029" s="16">
        <f t="shared" si="808"/>
        <v>0</v>
      </c>
      <c r="O1029" s="16">
        <f t="shared" si="809"/>
        <v>0</v>
      </c>
      <c r="P1029" s="16">
        <f t="shared" si="810"/>
        <v>0</v>
      </c>
      <c r="Q1029" s="16">
        <f t="shared" ca="1" si="811"/>
        <v>0</v>
      </c>
      <c r="R1029">
        <f t="shared" si="812"/>
        <v>0</v>
      </c>
      <c r="S1029" s="16">
        <f t="shared" si="813"/>
        <v>0</v>
      </c>
      <c r="T1029" s="21">
        <f t="shared" si="814"/>
        <v>0</v>
      </c>
      <c r="U1029" s="16">
        <f t="shared" ca="1" si="815"/>
        <v>0</v>
      </c>
      <c r="V1029" s="21">
        <f t="shared" ca="1" si="816"/>
        <v>0</v>
      </c>
      <c r="W1029" s="16"/>
      <c r="X1029" s="16">
        <f t="shared" si="817"/>
        <v>0</v>
      </c>
      <c r="Y1029" s="16">
        <f t="shared" si="818"/>
        <v>0</v>
      </c>
      <c r="Z1029" s="19">
        <f t="shared" si="819"/>
        <v>0</v>
      </c>
      <c r="AA1029" s="15">
        <f t="shared" si="820"/>
        <v>0</v>
      </c>
      <c r="AB1029" s="15">
        <f t="shared" si="821"/>
        <v>0</v>
      </c>
      <c r="AC1029" s="15">
        <f t="shared" si="822"/>
        <v>0</v>
      </c>
      <c r="AD1029" s="15">
        <f t="shared" si="823"/>
        <v>0</v>
      </c>
      <c r="AE1029" s="15">
        <f t="shared" si="824"/>
        <v>0</v>
      </c>
      <c r="AF1029" s="19">
        <f t="shared" si="825"/>
        <v>0</v>
      </c>
      <c r="AG1029" s="20">
        <f t="shared" si="826"/>
        <v>0</v>
      </c>
      <c r="AH1029" s="20"/>
      <c r="AI1029" s="16">
        <f t="shared" si="837"/>
        <v>0</v>
      </c>
      <c r="AJ1029" s="16">
        <f t="shared" si="852"/>
        <v>0</v>
      </c>
      <c r="AK1029" s="16">
        <f t="shared" si="844"/>
        <v>0</v>
      </c>
      <c r="AL1029" s="16">
        <f t="shared" ca="1" si="827"/>
        <v>0</v>
      </c>
      <c r="AM1029" s="17">
        <f ca="1">IF($F$13,OFFSET(product_specs!$I$5,MIN(10,saving_model!BD1029),saving_model!$F$15),0)</f>
        <v>0</v>
      </c>
      <c r="AN1029" s="16">
        <f t="shared" si="828"/>
        <v>0</v>
      </c>
      <c r="AO1029" s="16">
        <f t="shared" si="851"/>
        <v>0</v>
      </c>
      <c r="AP1029" s="16">
        <f t="shared" si="838"/>
        <v>0</v>
      </c>
      <c r="AQ1029" s="16">
        <f t="shared" si="845"/>
        <v>0</v>
      </c>
      <c r="AR1029" s="16">
        <f t="shared" si="846"/>
        <v>0</v>
      </c>
      <c r="AS1029" s="15">
        <f t="shared" si="839"/>
        <v>0</v>
      </c>
      <c r="AT1029" s="24">
        <f t="shared" si="840"/>
        <v>0</v>
      </c>
      <c r="AU1029" s="15">
        <f t="shared" si="847"/>
        <v>0</v>
      </c>
      <c r="AV1029" s="22">
        <f>return!Q1013</f>
        <v>9.5533537504959298E-3</v>
      </c>
      <c r="AW1029" s="7">
        <f t="shared" si="841"/>
        <v>2.3048108156222757</v>
      </c>
      <c r="AX1029" s="7"/>
      <c r="AY1029">
        <f t="shared" si="829"/>
        <v>0</v>
      </c>
      <c r="AZ1029">
        <f t="shared" si="842"/>
        <v>0</v>
      </c>
      <c r="BA1029">
        <f t="shared" si="830"/>
        <v>0</v>
      </c>
      <c r="BB1029">
        <f t="shared" si="848"/>
        <v>0</v>
      </c>
      <c r="BD1029">
        <f t="shared" si="831"/>
        <v>83</v>
      </c>
      <c r="BE1029">
        <f t="shared" si="832"/>
        <v>5</v>
      </c>
      <c r="BF1029">
        <f t="shared" si="849"/>
        <v>2.5011963731697562E-2</v>
      </c>
      <c r="BG1029">
        <f>VLOOKUP(MIN(120,BH1029),mortality!$B$4:$H$106,saving_model!BE1029+2,FALSE)</f>
        <v>0.26211031409167013</v>
      </c>
      <c r="BH1029">
        <f t="shared" si="843"/>
        <v>103</v>
      </c>
      <c r="BI1029" s="8">
        <f t="shared" si="833"/>
        <v>1.6821425527395739E-3</v>
      </c>
      <c r="BJ1029" s="6">
        <f>VLOOKUP(saving_model!BD1029,lapse!$B$4:$C$134,2,FALSE)</f>
        <v>0.02</v>
      </c>
      <c r="BL1029">
        <f>discount_curve!K1014</f>
        <v>0.16861158640716656</v>
      </c>
    </row>
    <row r="1030" spans="1:64" x14ac:dyDescent="0.55000000000000004">
      <c r="A1030">
        <f t="shared" si="850"/>
        <v>1008</v>
      </c>
      <c r="B1030" s="16">
        <f t="shared" ca="1" si="800"/>
        <v>0</v>
      </c>
      <c r="C1030" s="16">
        <f t="shared" si="801"/>
        <v>0</v>
      </c>
      <c r="D1030">
        <f t="shared" si="802"/>
        <v>0</v>
      </c>
      <c r="E1030">
        <f t="shared" ca="1" si="803"/>
        <v>0</v>
      </c>
      <c r="F1030" s="19">
        <f t="shared" si="804"/>
        <v>0</v>
      </c>
      <c r="G1030">
        <f t="shared" si="834"/>
        <v>0</v>
      </c>
      <c r="H1030">
        <f t="shared" si="835"/>
        <v>0</v>
      </c>
      <c r="I1030" s="16">
        <f t="shared" si="805"/>
        <v>0</v>
      </c>
      <c r="J1030" s="19">
        <f t="shared" si="806"/>
        <v>0</v>
      </c>
      <c r="K1030" s="19"/>
      <c r="L1030" s="16">
        <f t="shared" si="836"/>
        <v>0</v>
      </c>
      <c r="M1030" s="16">
        <f t="shared" ca="1" si="807"/>
        <v>0</v>
      </c>
      <c r="N1030" s="16">
        <f t="shared" si="808"/>
        <v>0</v>
      </c>
      <c r="O1030" s="16">
        <f t="shared" si="809"/>
        <v>0</v>
      </c>
      <c r="P1030" s="16">
        <f t="shared" si="810"/>
        <v>0</v>
      </c>
      <c r="Q1030" s="16">
        <f t="shared" ca="1" si="811"/>
        <v>0</v>
      </c>
      <c r="R1030">
        <f t="shared" si="812"/>
        <v>0</v>
      </c>
      <c r="S1030" s="16">
        <f t="shared" si="813"/>
        <v>0</v>
      </c>
      <c r="T1030" s="21">
        <f t="shared" si="814"/>
        <v>0</v>
      </c>
      <c r="U1030" s="16">
        <f t="shared" ca="1" si="815"/>
        <v>0</v>
      </c>
      <c r="V1030" s="21">
        <f t="shared" ca="1" si="816"/>
        <v>0</v>
      </c>
      <c r="W1030" s="16"/>
      <c r="X1030" s="16">
        <f t="shared" si="817"/>
        <v>0</v>
      </c>
      <c r="Y1030" s="16">
        <f t="shared" si="818"/>
        <v>0</v>
      </c>
      <c r="Z1030" s="19">
        <f t="shared" si="819"/>
        <v>0</v>
      </c>
      <c r="AA1030" s="15">
        <f t="shared" si="820"/>
        <v>0</v>
      </c>
      <c r="AB1030" s="15">
        <f t="shared" si="821"/>
        <v>0</v>
      </c>
      <c r="AC1030" s="15">
        <f t="shared" si="822"/>
        <v>0</v>
      </c>
      <c r="AD1030" s="15">
        <f t="shared" si="823"/>
        <v>0</v>
      </c>
      <c r="AE1030" s="15">
        <f t="shared" si="824"/>
        <v>0</v>
      </c>
      <c r="AF1030" s="19">
        <f t="shared" si="825"/>
        <v>0</v>
      </c>
      <c r="AG1030" s="20">
        <f t="shared" si="826"/>
        <v>0</v>
      </c>
      <c r="AH1030" s="20"/>
      <c r="AI1030" s="16">
        <f t="shared" si="837"/>
        <v>0</v>
      </c>
      <c r="AJ1030" s="16">
        <f t="shared" si="852"/>
        <v>0</v>
      </c>
      <c r="AK1030" s="16">
        <f t="shared" si="844"/>
        <v>0</v>
      </c>
      <c r="AL1030" s="16">
        <f t="shared" ca="1" si="827"/>
        <v>0</v>
      </c>
      <c r="AM1030" s="17">
        <f ca="1">IF($F$13,OFFSET(product_specs!$I$5,MIN(10,saving_model!BD1030),saving_model!$F$15),0)</f>
        <v>0</v>
      </c>
      <c r="AN1030" s="16">
        <f t="shared" si="828"/>
        <v>0</v>
      </c>
      <c r="AO1030" s="16">
        <f t="shared" si="851"/>
        <v>0</v>
      </c>
      <c r="AP1030" s="16">
        <f t="shared" si="838"/>
        <v>0</v>
      </c>
      <c r="AQ1030" s="16">
        <f t="shared" si="845"/>
        <v>0</v>
      </c>
      <c r="AR1030" s="16">
        <f t="shared" si="846"/>
        <v>0</v>
      </c>
      <c r="AS1030" s="15">
        <f t="shared" si="839"/>
        <v>0</v>
      </c>
      <c r="AT1030" s="24">
        <f t="shared" si="840"/>
        <v>0</v>
      </c>
      <c r="AU1030" s="15">
        <f t="shared" si="847"/>
        <v>0</v>
      </c>
      <c r="AV1030" s="22">
        <f>return!Q1014</f>
        <v>-2.1107613023028104E-3</v>
      </c>
      <c r="AW1030" s="7">
        <f t="shared" si="841"/>
        <v>2.3067227440401918</v>
      </c>
      <c r="AX1030" s="7"/>
      <c r="AY1030">
        <f t="shared" si="829"/>
        <v>0</v>
      </c>
      <c r="AZ1030">
        <f t="shared" si="842"/>
        <v>0</v>
      </c>
      <c r="BA1030">
        <f t="shared" si="830"/>
        <v>0</v>
      </c>
      <c r="BB1030">
        <f t="shared" si="848"/>
        <v>0</v>
      </c>
      <c r="BD1030">
        <f t="shared" si="831"/>
        <v>84</v>
      </c>
      <c r="BE1030">
        <f t="shared" si="832"/>
        <v>5</v>
      </c>
      <c r="BF1030">
        <f t="shared" si="849"/>
        <v>2.9598088630362285E-2</v>
      </c>
      <c r="BG1030">
        <f>VLOOKUP(MIN(120,BH1030),mortality!$B$4:$H$106,saving_model!BE1030+2,FALSE)</f>
        <v>0.3026999131391076</v>
      </c>
      <c r="BH1030">
        <f t="shared" si="843"/>
        <v>104</v>
      </c>
      <c r="BI1030" s="8">
        <f t="shared" si="833"/>
        <v>1.6821425527395739E-3</v>
      </c>
      <c r="BJ1030" s="6">
        <f>VLOOKUP(saving_model!BD1030,lapse!$B$4:$C$134,2,FALSE)</f>
        <v>0.02</v>
      </c>
      <c r="BL1030">
        <f>discount_curve!K1015</f>
        <v>0.16502474918105914</v>
      </c>
    </row>
    <row r="1031" spans="1:64" x14ac:dyDescent="0.55000000000000004">
      <c r="A1031">
        <f t="shared" si="850"/>
        <v>1009</v>
      </c>
      <c r="B1031" s="16">
        <f t="shared" ca="1" si="800"/>
        <v>0</v>
      </c>
      <c r="C1031" s="16">
        <f t="shared" si="801"/>
        <v>0</v>
      </c>
      <c r="D1031">
        <f t="shared" si="802"/>
        <v>0</v>
      </c>
      <c r="E1031">
        <f t="shared" ca="1" si="803"/>
        <v>0</v>
      </c>
      <c r="F1031" s="19">
        <f t="shared" si="804"/>
        <v>0</v>
      </c>
      <c r="G1031">
        <f t="shared" si="834"/>
        <v>0</v>
      </c>
      <c r="H1031">
        <f t="shared" si="835"/>
        <v>0</v>
      </c>
      <c r="I1031" s="16">
        <f t="shared" si="805"/>
        <v>0</v>
      </c>
      <c r="J1031" s="19">
        <f t="shared" si="806"/>
        <v>0</v>
      </c>
      <c r="K1031" s="19"/>
      <c r="L1031" s="16">
        <f t="shared" si="836"/>
        <v>0</v>
      </c>
      <c r="M1031" s="16">
        <f t="shared" ca="1" si="807"/>
        <v>0</v>
      </c>
      <c r="N1031" s="16">
        <f t="shared" si="808"/>
        <v>0</v>
      </c>
      <c r="O1031" s="16">
        <f t="shared" si="809"/>
        <v>0</v>
      </c>
      <c r="P1031" s="16">
        <f t="shared" si="810"/>
        <v>0</v>
      </c>
      <c r="Q1031" s="16">
        <f t="shared" ca="1" si="811"/>
        <v>0</v>
      </c>
      <c r="R1031">
        <f t="shared" si="812"/>
        <v>0</v>
      </c>
      <c r="S1031" s="16">
        <f t="shared" si="813"/>
        <v>0</v>
      </c>
      <c r="T1031" s="21">
        <f t="shared" si="814"/>
        <v>0</v>
      </c>
      <c r="U1031" s="16">
        <f t="shared" ca="1" si="815"/>
        <v>0</v>
      </c>
      <c r="V1031" s="21">
        <f t="shared" ca="1" si="816"/>
        <v>0</v>
      </c>
      <c r="W1031" s="16"/>
      <c r="X1031" s="16">
        <f t="shared" si="817"/>
        <v>0</v>
      </c>
      <c r="Y1031" s="16">
        <f t="shared" si="818"/>
        <v>0</v>
      </c>
      <c r="Z1031" s="19">
        <f t="shared" si="819"/>
        <v>0</v>
      </c>
      <c r="AA1031" s="15">
        <f t="shared" si="820"/>
        <v>0</v>
      </c>
      <c r="AB1031" s="15">
        <f t="shared" si="821"/>
        <v>0</v>
      </c>
      <c r="AC1031" s="15">
        <f t="shared" si="822"/>
        <v>0</v>
      </c>
      <c r="AD1031" s="15">
        <f t="shared" si="823"/>
        <v>0</v>
      </c>
      <c r="AE1031" s="15">
        <f t="shared" si="824"/>
        <v>0</v>
      </c>
      <c r="AF1031" s="19">
        <f t="shared" si="825"/>
        <v>0</v>
      </c>
      <c r="AG1031" s="20">
        <f t="shared" si="826"/>
        <v>0</v>
      </c>
      <c r="AH1031" s="20"/>
      <c r="AI1031" s="16">
        <f t="shared" si="837"/>
        <v>0</v>
      </c>
      <c r="AJ1031" s="16">
        <f t="shared" si="852"/>
        <v>0</v>
      </c>
      <c r="AK1031" s="16">
        <f t="shared" si="844"/>
        <v>0</v>
      </c>
      <c r="AL1031" s="16">
        <f t="shared" ca="1" si="827"/>
        <v>0</v>
      </c>
      <c r="AM1031" s="17">
        <f ca="1">IF($F$13,OFFSET(product_specs!$I$5,MIN(10,saving_model!BD1031),saving_model!$F$15),0)</f>
        <v>0</v>
      </c>
      <c r="AN1031" s="16">
        <f t="shared" si="828"/>
        <v>0</v>
      </c>
      <c r="AO1031" s="16">
        <f t="shared" si="851"/>
        <v>0</v>
      </c>
      <c r="AP1031" s="16">
        <f t="shared" si="838"/>
        <v>0</v>
      </c>
      <c r="AQ1031" s="16">
        <f t="shared" si="845"/>
        <v>0</v>
      </c>
      <c r="AR1031" s="16">
        <f t="shared" si="846"/>
        <v>0</v>
      </c>
      <c r="AS1031" s="15">
        <f t="shared" si="839"/>
        <v>0</v>
      </c>
      <c r="AT1031" s="24">
        <f t="shared" si="840"/>
        <v>0</v>
      </c>
      <c r="AU1031" s="15">
        <f t="shared" si="847"/>
        <v>0</v>
      </c>
      <c r="AV1031" s="22">
        <f>return!Q1015</f>
        <v>1.6837868712000326E-2</v>
      </c>
      <c r="AW1031" s="7">
        <f t="shared" si="841"/>
        <v>2.3086362584756022</v>
      </c>
      <c r="AX1031" s="7"/>
      <c r="AY1031">
        <f t="shared" si="829"/>
        <v>0</v>
      </c>
      <c r="AZ1031">
        <f t="shared" si="842"/>
        <v>0</v>
      </c>
      <c r="BA1031">
        <f t="shared" si="830"/>
        <v>0</v>
      </c>
      <c r="BB1031">
        <f t="shared" si="848"/>
        <v>0</v>
      </c>
      <c r="BD1031">
        <f t="shared" si="831"/>
        <v>84</v>
      </c>
      <c r="BE1031">
        <f t="shared" si="832"/>
        <v>5</v>
      </c>
      <c r="BF1031">
        <f t="shared" si="849"/>
        <v>2.9598088630362285E-2</v>
      </c>
      <c r="BG1031">
        <f>VLOOKUP(MIN(120,BH1031),mortality!$B$4:$H$106,saving_model!BE1031+2,FALSE)</f>
        <v>0.3026999131391076</v>
      </c>
      <c r="BH1031">
        <f t="shared" si="843"/>
        <v>104</v>
      </c>
      <c r="BI1031" s="8">
        <f t="shared" si="833"/>
        <v>1.6821425527395739E-3</v>
      </c>
      <c r="BJ1031" s="6">
        <f>VLOOKUP(saving_model!BD1031,lapse!$B$4:$C$134,2,FALSE)</f>
        <v>0.02</v>
      </c>
      <c r="BL1031">
        <f>discount_curve!K1016</f>
        <v>0.16473005383318942</v>
      </c>
    </row>
    <row r="1032" spans="1:64" x14ac:dyDescent="0.55000000000000004">
      <c r="A1032">
        <f t="shared" si="850"/>
        <v>1010</v>
      </c>
      <c r="B1032" s="16">
        <f t="shared" ca="1" si="800"/>
        <v>0</v>
      </c>
      <c r="C1032" s="16">
        <f t="shared" si="801"/>
        <v>0</v>
      </c>
      <c r="D1032">
        <f t="shared" si="802"/>
        <v>0</v>
      </c>
      <c r="E1032">
        <f t="shared" ca="1" si="803"/>
        <v>0</v>
      </c>
      <c r="F1032" s="19">
        <f t="shared" si="804"/>
        <v>0</v>
      </c>
      <c r="G1032">
        <f t="shared" si="834"/>
        <v>0</v>
      </c>
      <c r="H1032">
        <f t="shared" si="835"/>
        <v>0</v>
      </c>
      <c r="I1032" s="16">
        <f t="shared" si="805"/>
        <v>0</v>
      </c>
      <c r="J1032" s="19">
        <f t="shared" si="806"/>
        <v>0</v>
      </c>
      <c r="K1032" s="19"/>
      <c r="L1032" s="16">
        <f t="shared" si="836"/>
        <v>0</v>
      </c>
      <c r="M1032" s="16">
        <f t="shared" ca="1" si="807"/>
        <v>0</v>
      </c>
      <c r="N1032" s="16">
        <f t="shared" si="808"/>
        <v>0</v>
      </c>
      <c r="O1032" s="16">
        <f t="shared" si="809"/>
        <v>0</v>
      </c>
      <c r="P1032" s="16">
        <f t="shared" si="810"/>
        <v>0</v>
      </c>
      <c r="Q1032" s="16">
        <f t="shared" ca="1" si="811"/>
        <v>0</v>
      </c>
      <c r="R1032">
        <f t="shared" si="812"/>
        <v>0</v>
      </c>
      <c r="S1032" s="16">
        <f t="shared" si="813"/>
        <v>0</v>
      </c>
      <c r="T1032" s="21">
        <f t="shared" si="814"/>
        <v>0</v>
      </c>
      <c r="U1032" s="16">
        <f t="shared" ca="1" si="815"/>
        <v>0</v>
      </c>
      <c r="V1032" s="21">
        <f t="shared" ca="1" si="816"/>
        <v>0</v>
      </c>
      <c r="W1032" s="16"/>
      <c r="X1032" s="16">
        <f t="shared" si="817"/>
        <v>0</v>
      </c>
      <c r="Y1032" s="16">
        <f t="shared" si="818"/>
        <v>0</v>
      </c>
      <c r="Z1032" s="19">
        <f t="shared" si="819"/>
        <v>0</v>
      </c>
      <c r="AA1032" s="15">
        <f t="shared" si="820"/>
        <v>0</v>
      </c>
      <c r="AB1032" s="15">
        <f t="shared" si="821"/>
        <v>0</v>
      </c>
      <c r="AC1032" s="15">
        <f t="shared" si="822"/>
        <v>0</v>
      </c>
      <c r="AD1032" s="15">
        <f t="shared" si="823"/>
        <v>0</v>
      </c>
      <c r="AE1032" s="15">
        <f t="shared" si="824"/>
        <v>0</v>
      </c>
      <c r="AF1032" s="19">
        <f t="shared" si="825"/>
        <v>0</v>
      </c>
      <c r="AG1032" s="20">
        <f t="shared" si="826"/>
        <v>0</v>
      </c>
      <c r="AH1032" s="20"/>
      <c r="AI1032" s="16">
        <f t="shared" si="837"/>
        <v>0</v>
      </c>
      <c r="AJ1032" s="16">
        <f t="shared" si="852"/>
        <v>0</v>
      </c>
      <c r="AK1032" s="16">
        <f t="shared" si="844"/>
        <v>0</v>
      </c>
      <c r="AL1032" s="16">
        <f t="shared" ca="1" si="827"/>
        <v>0</v>
      </c>
      <c r="AM1032" s="17">
        <f ca="1">IF($F$13,OFFSET(product_specs!$I$5,MIN(10,saving_model!BD1032),saving_model!$F$15),0)</f>
        <v>0</v>
      </c>
      <c r="AN1032" s="16">
        <f t="shared" si="828"/>
        <v>0</v>
      </c>
      <c r="AO1032" s="16">
        <f t="shared" si="851"/>
        <v>0</v>
      </c>
      <c r="AP1032" s="16">
        <f t="shared" si="838"/>
        <v>0</v>
      </c>
      <c r="AQ1032" s="16">
        <f t="shared" si="845"/>
        <v>0</v>
      </c>
      <c r="AR1032" s="16">
        <f t="shared" si="846"/>
        <v>0</v>
      </c>
      <c r="AS1032" s="15">
        <f t="shared" si="839"/>
        <v>0</v>
      </c>
      <c r="AT1032" s="24">
        <f t="shared" si="840"/>
        <v>0</v>
      </c>
      <c r="AU1032" s="15">
        <f t="shared" si="847"/>
        <v>0</v>
      </c>
      <c r="AV1032" s="22">
        <f>return!Q1016</f>
        <v>4.5001590947486569E-3</v>
      </c>
      <c r="AW1032" s="7">
        <f t="shared" si="841"/>
        <v>2.3105513602441694</v>
      </c>
      <c r="AX1032" s="7"/>
      <c r="AY1032">
        <f t="shared" si="829"/>
        <v>0</v>
      </c>
      <c r="AZ1032">
        <f t="shared" si="842"/>
        <v>0</v>
      </c>
      <c r="BA1032">
        <f t="shared" si="830"/>
        <v>0</v>
      </c>
      <c r="BB1032">
        <f t="shared" si="848"/>
        <v>0</v>
      </c>
      <c r="BD1032">
        <f t="shared" si="831"/>
        <v>84</v>
      </c>
      <c r="BE1032">
        <f t="shared" si="832"/>
        <v>5</v>
      </c>
      <c r="BF1032">
        <f t="shared" si="849"/>
        <v>2.9598088630362285E-2</v>
      </c>
      <c r="BG1032">
        <f>VLOOKUP(MIN(120,BH1032),mortality!$B$4:$H$106,saving_model!BE1032+2,FALSE)</f>
        <v>0.3026999131391076</v>
      </c>
      <c r="BH1032">
        <f t="shared" si="843"/>
        <v>104</v>
      </c>
      <c r="BI1032" s="8">
        <f t="shared" si="833"/>
        <v>1.6821425527395739E-3</v>
      </c>
      <c r="BJ1032" s="6">
        <f>VLOOKUP(saving_model!BD1032,lapse!$B$4:$C$134,2,FALSE)</f>
        <v>0.02</v>
      </c>
      <c r="BL1032">
        <f>discount_curve!K1017</f>
        <v>0.1644358847418266</v>
      </c>
    </row>
    <row r="1033" spans="1:64" x14ac:dyDescent="0.55000000000000004">
      <c r="A1033">
        <f t="shared" si="850"/>
        <v>1011</v>
      </c>
      <c r="B1033" s="16">
        <f t="shared" ref="B1033:B1096" ca="1" si="853">C1033-SUM(D1033:H1033)+I1033-J1033</f>
        <v>0</v>
      </c>
      <c r="C1033" s="16">
        <f t="shared" ref="C1033:C1096" si="854">AI1033*AZ1033</f>
        <v>0</v>
      </c>
      <c r="D1033">
        <f t="shared" ref="D1033:D1096" si="855">AK1033*BA1033</f>
        <v>0</v>
      </c>
      <c r="E1033">
        <f t="shared" ref="E1033:E1096" ca="1" si="856">AL1033*BB1033</f>
        <v>0</v>
      </c>
      <c r="F1033" s="19">
        <f t="shared" ref="F1033:F1096" si="857">Y1033</f>
        <v>0</v>
      </c>
      <c r="G1033">
        <f t="shared" si="834"/>
        <v>0</v>
      </c>
      <c r="H1033">
        <f t="shared" si="835"/>
        <v>0</v>
      </c>
      <c r="I1033" s="16">
        <f t="shared" ref="I1033:I1096" si="858">AC1033</f>
        <v>0</v>
      </c>
      <c r="J1033" s="19">
        <f t="shared" ref="J1033:J1096" si="859">X1034-X1033</f>
        <v>0</v>
      </c>
      <c r="K1033" s="19"/>
      <c r="L1033" s="16">
        <f t="shared" si="836"/>
        <v>0</v>
      </c>
      <c r="M1033" s="16">
        <f t="shared" ref="M1033:M1096" ca="1" si="860">AE1033-AL1033*BB1033</f>
        <v>0</v>
      </c>
      <c r="N1033" s="16">
        <f t="shared" ref="N1033:N1096" si="861">AA1033</f>
        <v>0</v>
      </c>
      <c r="O1033" s="16">
        <f t="shared" ref="O1033:O1096" si="862">G1033</f>
        <v>0</v>
      </c>
      <c r="P1033" s="16">
        <f t="shared" ref="P1033:P1096" si="863">H1033</f>
        <v>0</v>
      </c>
      <c r="Q1033" s="16">
        <f t="shared" ref="Q1033:Q1096" ca="1" si="864">SUM(L1033:N1033)-SUM(O1033:P1033)</f>
        <v>0</v>
      </c>
      <c r="R1033">
        <f t="shared" ref="R1033:R1096" si="865">AB1033</f>
        <v>0</v>
      </c>
      <c r="S1033" s="16">
        <f t="shared" ref="S1033:S1096" si="866">D1033-AD1033</f>
        <v>0</v>
      </c>
      <c r="T1033" s="21">
        <f t="shared" ref="T1033:T1096" si="867">R1033-S1033</f>
        <v>0</v>
      </c>
      <c r="U1033" s="16">
        <f t="shared" ref="U1033:U1096" ca="1" si="868">Q1033+T1033</f>
        <v>0</v>
      </c>
      <c r="V1033" s="21">
        <f t="shared" ref="V1033:V1096" ca="1" si="869">(B1033-U1033)*10^6</f>
        <v>0</v>
      </c>
      <c r="W1033" s="16"/>
      <c r="X1033" s="16">
        <f t="shared" ref="X1033:X1096" si="870">AO1033*SUM(AY1033:AZ1033)</f>
        <v>0</v>
      </c>
      <c r="Y1033" s="16">
        <f t="shared" ref="Y1033:Y1096" si="871">AO1033*AY1033</f>
        <v>0</v>
      </c>
      <c r="Z1033" s="19">
        <f t="shared" ref="Z1033:Z1096" si="872">C1033-L1033</f>
        <v>0</v>
      </c>
      <c r="AA1033" s="15">
        <f t="shared" ref="AA1033:AA1096" si="873">AZ1033*AS1033</f>
        <v>0</v>
      </c>
      <c r="AB1033" s="15">
        <f t="shared" ref="AB1033:AB1096" si="874">AT1033*AZ1033</f>
        <v>0</v>
      </c>
      <c r="AC1033" s="15">
        <f t="shared" ref="AC1033:AC1096" si="875">(AZ1033-BA1033-BB1033)*AU1033+(BA1033+BB1033)*AU1033/2</f>
        <v>0</v>
      </c>
      <c r="AD1033" s="15">
        <f t="shared" ref="AD1033:AD1096" si="876">AN1033*BA1033</f>
        <v>0</v>
      </c>
      <c r="AE1033" s="15">
        <f t="shared" ref="AE1033:AE1096" si="877">AN1033*BB1033</f>
        <v>0</v>
      </c>
      <c r="AF1033" s="19">
        <f t="shared" ref="AF1033:AF1096" si="878">X1033-Y1033+Z1033-AA1033-AB1033+AC1033-AD1033-AE1033</f>
        <v>0</v>
      </c>
      <c r="AG1033" s="20">
        <f t="shared" ref="AG1033:AG1096" si="879">X1034-AF1033</f>
        <v>0</v>
      </c>
      <c r="AH1033" s="20"/>
      <c r="AI1033" s="16">
        <f t="shared" si="837"/>
        <v>0</v>
      </c>
      <c r="AJ1033" s="16">
        <f t="shared" si="852"/>
        <v>0</v>
      </c>
      <c r="AK1033" s="16">
        <f t="shared" si="844"/>
        <v>0</v>
      </c>
      <c r="AL1033" s="16">
        <f t="shared" ref="AL1033:AL1096" ca="1" si="880">AN1033*(1-AM1033)</f>
        <v>0</v>
      </c>
      <c r="AM1033" s="17">
        <f ca="1">IF($F$13,OFFSET(product_specs!$I$5,MIN(10,saving_model!BD1033),saving_model!$F$15),0)</f>
        <v>0</v>
      </c>
      <c r="AN1033" s="16">
        <f t="shared" ref="AN1033:AN1096" si="881">(AO1033+AP1033-AS1033-AT1033+AU1033/2)*IF(A1033&lt;$C$10*12,1,0)</f>
        <v>0</v>
      </c>
      <c r="AO1033" s="16">
        <f t="shared" si="851"/>
        <v>0</v>
      </c>
      <c r="AP1033" s="16">
        <f t="shared" si="838"/>
        <v>0</v>
      </c>
      <c r="AQ1033" s="16">
        <f t="shared" si="845"/>
        <v>0</v>
      </c>
      <c r="AR1033" s="16">
        <f t="shared" si="846"/>
        <v>0</v>
      </c>
      <c r="AS1033" s="15">
        <f t="shared" si="839"/>
        <v>0</v>
      </c>
      <c r="AT1033" s="24">
        <f t="shared" si="840"/>
        <v>0</v>
      </c>
      <c r="AU1033" s="15">
        <f t="shared" si="847"/>
        <v>0</v>
      </c>
      <c r="AV1033" s="22">
        <f>return!Q1017</f>
        <v>1.7040231558094421E-2</v>
      </c>
      <c r="AW1033" s="7">
        <f t="shared" si="841"/>
        <v>2.3124680506626465</v>
      </c>
      <c r="AX1033" s="7"/>
      <c r="AY1033">
        <f t="shared" ref="AY1033:AY1096" si="882">IF(A1033=12*$C$10,AZ1032-BA1032-BB1032,0)</f>
        <v>0</v>
      </c>
      <c r="AZ1033">
        <f t="shared" si="842"/>
        <v>0</v>
      </c>
      <c r="BA1033">
        <f t="shared" ref="BA1033:BA1096" si="883">IFERROR(AZ1033*BF1033,0)</f>
        <v>0</v>
      </c>
      <c r="BB1033">
        <f t="shared" si="848"/>
        <v>0</v>
      </c>
      <c r="BD1033">
        <f t="shared" ref="BD1033:BD1096" si="884">FLOOR(A1033/12,1)</f>
        <v>84</v>
      </c>
      <c r="BE1033">
        <f t="shared" ref="BE1033:BE1096" si="885">MIN(BD1033,5)</f>
        <v>5</v>
      </c>
      <c r="BF1033">
        <f t="shared" si="849"/>
        <v>2.9598088630362285E-2</v>
      </c>
      <c r="BG1033">
        <f>VLOOKUP(MIN(120,BH1033),mortality!$B$4:$H$106,saving_model!BE1033+2,FALSE)</f>
        <v>0.3026999131391076</v>
      </c>
      <c r="BH1033">
        <f t="shared" si="843"/>
        <v>104</v>
      </c>
      <c r="BI1033" s="8">
        <f t="shared" ref="BI1033:BI1096" si="886">1-(1-BJ1033)^(1/12)</f>
        <v>1.6821425527395739E-3</v>
      </c>
      <c r="BJ1033" s="6">
        <f>VLOOKUP(saving_model!BD1033,lapse!$B$4:$C$134,2,FALSE)</f>
        <v>0.02</v>
      </c>
      <c r="BL1033">
        <f>discount_curve!K1018</f>
        <v>0.16414224096720048</v>
      </c>
    </row>
    <row r="1034" spans="1:64" x14ac:dyDescent="0.55000000000000004">
      <c r="A1034">
        <f t="shared" si="850"/>
        <v>1012</v>
      </c>
      <c r="B1034" s="16">
        <f t="shared" ca="1" si="853"/>
        <v>0</v>
      </c>
      <c r="C1034" s="16">
        <f t="shared" si="854"/>
        <v>0</v>
      </c>
      <c r="D1034">
        <f t="shared" si="855"/>
        <v>0</v>
      </c>
      <c r="E1034">
        <f t="shared" ca="1" si="856"/>
        <v>0</v>
      </c>
      <c r="F1034" s="19">
        <f t="shared" si="857"/>
        <v>0</v>
      </c>
      <c r="G1034">
        <f t="shared" si="834"/>
        <v>0</v>
      </c>
      <c r="H1034">
        <f t="shared" si="835"/>
        <v>0</v>
      </c>
      <c r="I1034" s="16">
        <f t="shared" si="858"/>
        <v>0</v>
      </c>
      <c r="J1034" s="19">
        <f t="shared" si="859"/>
        <v>0</v>
      </c>
      <c r="K1034" s="19"/>
      <c r="L1034" s="16">
        <f t="shared" si="836"/>
        <v>0</v>
      </c>
      <c r="M1034" s="16">
        <f t="shared" ca="1" si="860"/>
        <v>0</v>
      </c>
      <c r="N1034" s="16">
        <f t="shared" si="861"/>
        <v>0</v>
      </c>
      <c r="O1034" s="16">
        <f t="shared" si="862"/>
        <v>0</v>
      </c>
      <c r="P1034" s="16">
        <f t="shared" si="863"/>
        <v>0</v>
      </c>
      <c r="Q1034" s="16">
        <f t="shared" ca="1" si="864"/>
        <v>0</v>
      </c>
      <c r="R1034">
        <f t="shared" si="865"/>
        <v>0</v>
      </c>
      <c r="S1034" s="16">
        <f t="shared" si="866"/>
        <v>0</v>
      </c>
      <c r="T1034" s="21">
        <f t="shared" si="867"/>
        <v>0</v>
      </c>
      <c r="U1034" s="16">
        <f t="shared" ca="1" si="868"/>
        <v>0</v>
      </c>
      <c r="V1034" s="21">
        <f t="shared" ca="1" si="869"/>
        <v>0</v>
      </c>
      <c r="W1034" s="16"/>
      <c r="X1034" s="16">
        <f t="shared" si="870"/>
        <v>0</v>
      </c>
      <c r="Y1034" s="16">
        <f t="shared" si="871"/>
        <v>0</v>
      </c>
      <c r="Z1034" s="19">
        <f t="shared" si="872"/>
        <v>0</v>
      </c>
      <c r="AA1034" s="15">
        <f t="shared" si="873"/>
        <v>0</v>
      </c>
      <c r="AB1034" s="15">
        <f t="shared" si="874"/>
        <v>0</v>
      </c>
      <c r="AC1034" s="15">
        <f t="shared" si="875"/>
        <v>0</v>
      </c>
      <c r="AD1034" s="15">
        <f t="shared" si="876"/>
        <v>0</v>
      </c>
      <c r="AE1034" s="15">
        <f t="shared" si="877"/>
        <v>0</v>
      </c>
      <c r="AF1034" s="19">
        <f t="shared" si="878"/>
        <v>0</v>
      </c>
      <c r="AG1034" s="20">
        <f t="shared" si="879"/>
        <v>0</v>
      </c>
      <c r="AH1034" s="20"/>
      <c r="AI1034" s="16">
        <f t="shared" si="837"/>
        <v>0</v>
      </c>
      <c r="AJ1034" s="16">
        <f t="shared" si="852"/>
        <v>0</v>
      </c>
      <c r="AK1034" s="16">
        <f t="shared" si="844"/>
        <v>0</v>
      </c>
      <c r="AL1034" s="16">
        <f t="shared" ca="1" si="880"/>
        <v>0</v>
      </c>
      <c r="AM1034" s="17">
        <f ca="1">IF($F$13,OFFSET(product_specs!$I$5,MIN(10,saving_model!BD1034),saving_model!$F$15),0)</f>
        <v>0</v>
      </c>
      <c r="AN1034" s="16">
        <f t="shared" si="881"/>
        <v>0</v>
      </c>
      <c r="AO1034" s="16">
        <f t="shared" si="851"/>
        <v>0</v>
      </c>
      <c r="AP1034" s="16">
        <f t="shared" si="838"/>
        <v>0</v>
      </c>
      <c r="AQ1034" s="16">
        <f t="shared" si="845"/>
        <v>0</v>
      </c>
      <c r="AR1034" s="16">
        <f t="shared" si="846"/>
        <v>0</v>
      </c>
      <c r="AS1034" s="15">
        <f t="shared" si="839"/>
        <v>0</v>
      </c>
      <c r="AT1034" s="24">
        <f t="shared" si="840"/>
        <v>0</v>
      </c>
      <c r="AU1034" s="15">
        <f t="shared" si="847"/>
        <v>0</v>
      </c>
      <c r="AV1034" s="22">
        <f>return!Q1018</f>
        <v>-1.0197398280337167E-2</v>
      </c>
      <c r="AW1034" s="7">
        <f t="shared" si="841"/>
        <v>2.3143863310488788</v>
      </c>
      <c r="AX1034" s="7"/>
      <c r="AY1034">
        <f t="shared" si="882"/>
        <v>0</v>
      </c>
      <c r="AZ1034">
        <f t="shared" si="842"/>
        <v>0</v>
      </c>
      <c r="BA1034">
        <f t="shared" si="883"/>
        <v>0</v>
      </c>
      <c r="BB1034">
        <f t="shared" si="848"/>
        <v>0</v>
      </c>
      <c r="BD1034">
        <f t="shared" si="884"/>
        <v>84</v>
      </c>
      <c r="BE1034">
        <f t="shared" si="885"/>
        <v>5</v>
      </c>
      <c r="BF1034">
        <f t="shared" si="849"/>
        <v>2.9598088630362285E-2</v>
      </c>
      <c r="BG1034">
        <f>VLOOKUP(MIN(120,BH1034),mortality!$B$4:$H$106,saving_model!BE1034+2,FALSE)</f>
        <v>0.3026999131391076</v>
      </c>
      <c r="BH1034">
        <f t="shared" si="843"/>
        <v>104</v>
      </c>
      <c r="BI1034" s="8">
        <f t="shared" si="886"/>
        <v>1.6821425527395739E-3</v>
      </c>
      <c r="BJ1034" s="6">
        <f>VLOOKUP(saving_model!BD1034,lapse!$B$4:$C$134,2,FALSE)</f>
        <v>0.02</v>
      </c>
      <c r="BL1034">
        <f>discount_curve!K1019</f>
        <v>0.16384912157121898</v>
      </c>
    </row>
    <row r="1035" spans="1:64" x14ac:dyDescent="0.55000000000000004">
      <c r="A1035">
        <f t="shared" si="850"/>
        <v>1013</v>
      </c>
      <c r="B1035" s="16">
        <f t="shared" ca="1" si="853"/>
        <v>0</v>
      </c>
      <c r="C1035" s="16">
        <f t="shared" si="854"/>
        <v>0</v>
      </c>
      <c r="D1035">
        <f t="shared" si="855"/>
        <v>0</v>
      </c>
      <c r="E1035">
        <f t="shared" ca="1" si="856"/>
        <v>0</v>
      </c>
      <c r="F1035" s="19">
        <f t="shared" si="857"/>
        <v>0</v>
      </c>
      <c r="G1035">
        <f t="shared" si="834"/>
        <v>0</v>
      </c>
      <c r="H1035">
        <f t="shared" si="835"/>
        <v>0</v>
      </c>
      <c r="I1035" s="16">
        <f t="shared" si="858"/>
        <v>0</v>
      </c>
      <c r="J1035" s="19">
        <f t="shared" si="859"/>
        <v>0</v>
      </c>
      <c r="K1035" s="19"/>
      <c r="L1035" s="16">
        <f t="shared" si="836"/>
        <v>0</v>
      </c>
      <c r="M1035" s="16">
        <f t="shared" ca="1" si="860"/>
        <v>0</v>
      </c>
      <c r="N1035" s="16">
        <f t="shared" si="861"/>
        <v>0</v>
      </c>
      <c r="O1035" s="16">
        <f t="shared" si="862"/>
        <v>0</v>
      </c>
      <c r="P1035" s="16">
        <f t="shared" si="863"/>
        <v>0</v>
      </c>
      <c r="Q1035" s="16">
        <f t="shared" ca="1" si="864"/>
        <v>0</v>
      </c>
      <c r="R1035">
        <f t="shared" si="865"/>
        <v>0</v>
      </c>
      <c r="S1035" s="16">
        <f t="shared" si="866"/>
        <v>0</v>
      </c>
      <c r="T1035" s="21">
        <f t="shared" si="867"/>
        <v>0</v>
      </c>
      <c r="U1035" s="16">
        <f t="shared" ca="1" si="868"/>
        <v>0</v>
      </c>
      <c r="V1035" s="21">
        <f t="shared" ca="1" si="869"/>
        <v>0</v>
      </c>
      <c r="W1035" s="16"/>
      <c r="X1035" s="16">
        <f t="shared" si="870"/>
        <v>0</v>
      </c>
      <c r="Y1035" s="16">
        <f t="shared" si="871"/>
        <v>0</v>
      </c>
      <c r="Z1035" s="19">
        <f t="shared" si="872"/>
        <v>0</v>
      </c>
      <c r="AA1035" s="15">
        <f t="shared" si="873"/>
        <v>0</v>
      </c>
      <c r="AB1035" s="15">
        <f t="shared" si="874"/>
        <v>0</v>
      </c>
      <c r="AC1035" s="15">
        <f t="shared" si="875"/>
        <v>0</v>
      </c>
      <c r="AD1035" s="15">
        <f t="shared" si="876"/>
        <v>0</v>
      </c>
      <c r="AE1035" s="15">
        <f t="shared" si="877"/>
        <v>0</v>
      </c>
      <c r="AF1035" s="19">
        <f t="shared" si="878"/>
        <v>0</v>
      </c>
      <c r="AG1035" s="20">
        <f t="shared" si="879"/>
        <v>0</v>
      </c>
      <c r="AH1035" s="20"/>
      <c r="AI1035" s="16">
        <f t="shared" si="837"/>
        <v>0</v>
      </c>
      <c r="AJ1035" s="16">
        <f t="shared" si="852"/>
        <v>0</v>
      </c>
      <c r="AK1035" s="16">
        <f t="shared" si="844"/>
        <v>0</v>
      </c>
      <c r="AL1035" s="16">
        <f t="shared" ca="1" si="880"/>
        <v>0</v>
      </c>
      <c r="AM1035" s="17">
        <f ca="1">IF($F$13,OFFSET(product_specs!$I$5,MIN(10,saving_model!BD1035),saving_model!$F$15),0)</f>
        <v>0</v>
      </c>
      <c r="AN1035" s="16">
        <f t="shared" si="881"/>
        <v>0</v>
      </c>
      <c r="AO1035" s="16">
        <f t="shared" si="851"/>
        <v>0</v>
      </c>
      <c r="AP1035" s="16">
        <f t="shared" si="838"/>
        <v>0</v>
      </c>
      <c r="AQ1035" s="16">
        <f t="shared" si="845"/>
        <v>0</v>
      </c>
      <c r="AR1035" s="16">
        <f t="shared" si="846"/>
        <v>0</v>
      </c>
      <c r="AS1035" s="15">
        <f t="shared" si="839"/>
        <v>0</v>
      </c>
      <c r="AT1035" s="24">
        <f t="shared" si="840"/>
        <v>0</v>
      </c>
      <c r="AU1035" s="15">
        <f t="shared" si="847"/>
        <v>0</v>
      </c>
      <c r="AV1035" s="22">
        <f>return!Q1019</f>
        <v>-6.6795452224579499E-3</v>
      </c>
      <c r="AW1035" s="7">
        <f t="shared" si="841"/>
        <v>2.3163062027218055</v>
      </c>
      <c r="AX1035" s="7"/>
      <c r="AY1035">
        <f t="shared" si="882"/>
        <v>0</v>
      </c>
      <c r="AZ1035">
        <f t="shared" si="842"/>
        <v>0</v>
      </c>
      <c r="BA1035">
        <f t="shared" si="883"/>
        <v>0</v>
      </c>
      <c r="BB1035">
        <f t="shared" si="848"/>
        <v>0</v>
      </c>
      <c r="BD1035">
        <f t="shared" si="884"/>
        <v>84</v>
      </c>
      <c r="BE1035">
        <f t="shared" si="885"/>
        <v>5</v>
      </c>
      <c r="BF1035">
        <f t="shared" si="849"/>
        <v>2.9598088630362285E-2</v>
      </c>
      <c r="BG1035">
        <f>VLOOKUP(MIN(120,BH1035),mortality!$B$4:$H$106,saving_model!BE1035+2,FALSE)</f>
        <v>0.3026999131391076</v>
      </c>
      <c r="BH1035">
        <f t="shared" si="843"/>
        <v>104</v>
      </c>
      <c r="BI1035" s="8">
        <f t="shared" si="886"/>
        <v>1.6821425527395739E-3</v>
      </c>
      <c r="BJ1035" s="6">
        <f>VLOOKUP(saving_model!BD1035,lapse!$B$4:$C$134,2,FALSE)</f>
        <v>0.02</v>
      </c>
      <c r="BL1035">
        <f>discount_curve!K1020</f>
        <v>0.16355652561746542</v>
      </c>
    </row>
    <row r="1036" spans="1:64" x14ac:dyDescent="0.55000000000000004">
      <c r="A1036">
        <f t="shared" si="850"/>
        <v>1014</v>
      </c>
      <c r="B1036" s="16">
        <f t="shared" ca="1" si="853"/>
        <v>0</v>
      </c>
      <c r="C1036" s="16">
        <f t="shared" si="854"/>
        <v>0</v>
      </c>
      <c r="D1036">
        <f t="shared" si="855"/>
        <v>0</v>
      </c>
      <c r="E1036">
        <f t="shared" ca="1" si="856"/>
        <v>0</v>
      </c>
      <c r="F1036" s="19">
        <f t="shared" si="857"/>
        <v>0</v>
      </c>
      <c r="G1036">
        <f t="shared" si="834"/>
        <v>0</v>
      </c>
      <c r="H1036">
        <f t="shared" si="835"/>
        <v>0</v>
      </c>
      <c r="I1036" s="16">
        <f t="shared" si="858"/>
        <v>0</v>
      </c>
      <c r="J1036" s="19">
        <f t="shared" si="859"/>
        <v>0</v>
      </c>
      <c r="K1036" s="19"/>
      <c r="L1036" s="16">
        <f t="shared" si="836"/>
        <v>0</v>
      </c>
      <c r="M1036" s="16">
        <f t="shared" ca="1" si="860"/>
        <v>0</v>
      </c>
      <c r="N1036" s="16">
        <f t="shared" si="861"/>
        <v>0</v>
      </c>
      <c r="O1036" s="16">
        <f t="shared" si="862"/>
        <v>0</v>
      </c>
      <c r="P1036" s="16">
        <f t="shared" si="863"/>
        <v>0</v>
      </c>
      <c r="Q1036" s="16">
        <f t="shared" ca="1" si="864"/>
        <v>0</v>
      </c>
      <c r="R1036">
        <f t="shared" si="865"/>
        <v>0</v>
      </c>
      <c r="S1036" s="16">
        <f t="shared" si="866"/>
        <v>0</v>
      </c>
      <c r="T1036" s="21">
        <f t="shared" si="867"/>
        <v>0</v>
      </c>
      <c r="U1036" s="16">
        <f t="shared" ca="1" si="868"/>
        <v>0</v>
      </c>
      <c r="V1036" s="21">
        <f t="shared" ca="1" si="869"/>
        <v>0</v>
      </c>
      <c r="W1036" s="16"/>
      <c r="X1036" s="16">
        <f t="shared" si="870"/>
        <v>0</v>
      </c>
      <c r="Y1036" s="16">
        <f t="shared" si="871"/>
        <v>0</v>
      </c>
      <c r="Z1036" s="19">
        <f t="shared" si="872"/>
        <v>0</v>
      </c>
      <c r="AA1036" s="15">
        <f t="shared" si="873"/>
        <v>0</v>
      </c>
      <c r="AB1036" s="15">
        <f t="shared" si="874"/>
        <v>0</v>
      </c>
      <c r="AC1036" s="15">
        <f t="shared" si="875"/>
        <v>0</v>
      </c>
      <c r="AD1036" s="15">
        <f t="shared" si="876"/>
        <v>0</v>
      </c>
      <c r="AE1036" s="15">
        <f t="shared" si="877"/>
        <v>0</v>
      </c>
      <c r="AF1036" s="19">
        <f t="shared" si="878"/>
        <v>0</v>
      </c>
      <c r="AG1036" s="20">
        <f t="shared" si="879"/>
        <v>0</v>
      </c>
      <c r="AH1036" s="20"/>
      <c r="AI1036" s="16">
        <f t="shared" si="837"/>
        <v>0</v>
      </c>
      <c r="AJ1036" s="16">
        <f t="shared" si="852"/>
        <v>0</v>
      </c>
      <c r="AK1036" s="16">
        <f t="shared" si="844"/>
        <v>0</v>
      </c>
      <c r="AL1036" s="16">
        <f t="shared" ca="1" si="880"/>
        <v>0</v>
      </c>
      <c r="AM1036" s="17">
        <f ca="1">IF($F$13,OFFSET(product_specs!$I$5,MIN(10,saving_model!BD1036),saving_model!$F$15),0)</f>
        <v>0</v>
      </c>
      <c r="AN1036" s="16">
        <f t="shared" si="881"/>
        <v>0</v>
      </c>
      <c r="AO1036" s="16">
        <f t="shared" si="851"/>
        <v>0</v>
      </c>
      <c r="AP1036" s="16">
        <f t="shared" si="838"/>
        <v>0</v>
      </c>
      <c r="AQ1036" s="16">
        <f t="shared" si="845"/>
        <v>0</v>
      </c>
      <c r="AR1036" s="16">
        <f t="shared" si="846"/>
        <v>0</v>
      </c>
      <c r="AS1036" s="15">
        <f t="shared" si="839"/>
        <v>0</v>
      </c>
      <c r="AT1036" s="24">
        <f t="shared" si="840"/>
        <v>0</v>
      </c>
      <c r="AU1036" s="15">
        <f t="shared" si="847"/>
        <v>0</v>
      </c>
      <c r="AV1036" s="22">
        <f>return!Q1020</f>
        <v>9.4268508738171164E-4</v>
      </c>
      <c r="AW1036" s="7">
        <f t="shared" si="841"/>
        <v>2.3182276670014597</v>
      </c>
      <c r="AX1036" s="7"/>
      <c r="AY1036">
        <f t="shared" si="882"/>
        <v>0</v>
      </c>
      <c r="AZ1036">
        <f t="shared" si="842"/>
        <v>0</v>
      </c>
      <c r="BA1036">
        <f t="shared" si="883"/>
        <v>0</v>
      </c>
      <c r="BB1036">
        <f t="shared" si="848"/>
        <v>0</v>
      </c>
      <c r="BD1036">
        <f t="shared" si="884"/>
        <v>84</v>
      </c>
      <c r="BE1036">
        <f t="shared" si="885"/>
        <v>5</v>
      </c>
      <c r="BF1036">
        <f t="shared" si="849"/>
        <v>2.9598088630362285E-2</v>
      </c>
      <c r="BG1036">
        <f>VLOOKUP(MIN(120,BH1036),mortality!$B$4:$H$106,saving_model!BE1036+2,FALSE)</f>
        <v>0.3026999131391076</v>
      </c>
      <c r="BH1036">
        <f t="shared" si="843"/>
        <v>104</v>
      </c>
      <c r="BI1036" s="8">
        <f t="shared" si="886"/>
        <v>1.6821425527395739E-3</v>
      </c>
      <c r="BJ1036" s="6">
        <f>VLOOKUP(saving_model!BD1036,lapse!$B$4:$C$134,2,FALSE)</f>
        <v>0.02</v>
      </c>
      <c r="BL1036">
        <f>discount_curve!K1021</f>
        <v>0.16326445217119512</v>
      </c>
    </row>
    <row r="1037" spans="1:64" x14ac:dyDescent="0.55000000000000004">
      <c r="A1037">
        <f t="shared" si="850"/>
        <v>1015</v>
      </c>
      <c r="B1037" s="16">
        <f t="shared" ca="1" si="853"/>
        <v>0</v>
      </c>
      <c r="C1037" s="16">
        <f t="shared" si="854"/>
        <v>0</v>
      </c>
      <c r="D1037">
        <f t="shared" si="855"/>
        <v>0</v>
      </c>
      <c r="E1037">
        <f t="shared" ca="1" si="856"/>
        <v>0</v>
      </c>
      <c r="F1037" s="19">
        <f t="shared" si="857"/>
        <v>0</v>
      </c>
      <c r="G1037">
        <f t="shared" si="834"/>
        <v>0</v>
      </c>
      <c r="H1037">
        <f t="shared" si="835"/>
        <v>0</v>
      </c>
      <c r="I1037" s="16">
        <f t="shared" si="858"/>
        <v>0</v>
      </c>
      <c r="J1037" s="19">
        <f t="shared" si="859"/>
        <v>0</v>
      </c>
      <c r="K1037" s="19"/>
      <c r="L1037" s="16">
        <f t="shared" si="836"/>
        <v>0</v>
      </c>
      <c r="M1037" s="16">
        <f t="shared" ca="1" si="860"/>
        <v>0</v>
      </c>
      <c r="N1037" s="16">
        <f t="shared" si="861"/>
        <v>0</v>
      </c>
      <c r="O1037" s="16">
        <f t="shared" si="862"/>
        <v>0</v>
      </c>
      <c r="P1037" s="16">
        <f t="shared" si="863"/>
        <v>0</v>
      </c>
      <c r="Q1037" s="16">
        <f t="shared" ca="1" si="864"/>
        <v>0</v>
      </c>
      <c r="R1037">
        <f t="shared" si="865"/>
        <v>0</v>
      </c>
      <c r="S1037" s="16">
        <f t="shared" si="866"/>
        <v>0</v>
      </c>
      <c r="T1037" s="21">
        <f t="shared" si="867"/>
        <v>0</v>
      </c>
      <c r="U1037" s="16">
        <f t="shared" ca="1" si="868"/>
        <v>0</v>
      </c>
      <c r="V1037" s="21">
        <f t="shared" ca="1" si="869"/>
        <v>0</v>
      </c>
      <c r="W1037" s="16"/>
      <c r="X1037" s="16">
        <f t="shared" si="870"/>
        <v>0</v>
      </c>
      <c r="Y1037" s="16">
        <f t="shared" si="871"/>
        <v>0</v>
      </c>
      <c r="Z1037" s="19">
        <f t="shared" si="872"/>
        <v>0</v>
      </c>
      <c r="AA1037" s="15">
        <f t="shared" si="873"/>
        <v>0</v>
      </c>
      <c r="AB1037" s="15">
        <f t="shared" si="874"/>
        <v>0</v>
      </c>
      <c r="AC1037" s="15">
        <f t="shared" si="875"/>
        <v>0</v>
      </c>
      <c r="AD1037" s="15">
        <f t="shared" si="876"/>
        <v>0</v>
      </c>
      <c r="AE1037" s="15">
        <f t="shared" si="877"/>
        <v>0</v>
      </c>
      <c r="AF1037" s="19">
        <f t="shared" si="878"/>
        <v>0</v>
      </c>
      <c r="AG1037" s="20">
        <f t="shared" si="879"/>
        <v>0</v>
      </c>
      <c r="AH1037" s="20"/>
      <c r="AI1037" s="16">
        <f t="shared" si="837"/>
        <v>0</v>
      </c>
      <c r="AJ1037" s="16">
        <f t="shared" si="852"/>
        <v>0</v>
      </c>
      <c r="AK1037" s="16">
        <f t="shared" si="844"/>
        <v>0</v>
      </c>
      <c r="AL1037" s="16">
        <f t="shared" ca="1" si="880"/>
        <v>0</v>
      </c>
      <c r="AM1037" s="17">
        <f ca="1">IF($F$13,OFFSET(product_specs!$I$5,MIN(10,saving_model!BD1037),saving_model!$F$15),0)</f>
        <v>0</v>
      </c>
      <c r="AN1037" s="16">
        <f t="shared" si="881"/>
        <v>0</v>
      </c>
      <c r="AO1037" s="16">
        <f t="shared" si="851"/>
        <v>0</v>
      </c>
      <c r="AP1037" s="16">
        <f t="shared" si="838"/>
        <v>0</v>
      </c>
      <c r="AQ1037" s="16">
        <f t="shared" si="845"/>
        <v>0</v>
      </c>
      <c r="AR1037" s="16">
        <f t="shared" si="846"/>
        <v>0</v>
      </c>
      <c r="AS1037" s="15">
        <f t="shared" si="839"/>
        <v>0</v>
      </c>
      <c r="AT1037" s="24">
        <f t="shared" si="840"/>
        <v>0</v>
      </c>
      <c r="AU1037" s="15">
        <f t="shared" si="847"/>
        <v>0</v>
      </c>
      <c r="AV1037" s="22">
        <f>return!Q1021</f>
        <v>9.3405443845084868E-4</v>
      </c>
      <c r="AW1037" s="7">
        <f t="shared" si="841"/>
        <v>2.3201507252089693</v>
      </c>
      <c r="AX1037" s="7"/>
      <c r="AY1037">
        <f t="shared" si="882"/>
        <v>0</v>
      </c>
      <c r="AZ1037">
        <f t="shared" si="842"/>
        <v>0</v>
      </c>
      <c r="BA1037">
        <f t="shared" si="883"/>
        <v>0</v>
      </c>
      <c r="BB1037">
        <f t="shared" si="848"/>
        <v>0</v>
      </c>
      <c r="BD1037">
        <f t="shared" si="884"/>
        <v>84</v>
      </c>
      <c r="BE1037">
        <f t="shared" si="885"/>
        <v>5</v>
      </c>
      <c r="BF1037">
        <f t="shared" si="849"/>
        <v>2.9598088630362285E-2</v>
      </c>
      <c r="BG1037">
        <f>VLOOKUP(MIN(120,BH1037),mortality!$B$4:$H$106,saving_model!BE1037+2,FALSE)</f>
        <v>0.3026999131391076</v>
      </c>
      <c r="BH1037">
        <f t="shared" si="843"/>
        <v>104</v>
      </c>
      <c r="BI1037" s="8">
        <f t="shared" si="886"/>
        <v>1.6821425527395739E-3</v>
      </c>
      <c r="BJ1037" s="6">
        <f>VLOOKUP(saving_model!BD1037,lapse!$B$4:$C$134,2,FALSE)</f>
        <v>0.02</v>
      </c>
      <c r="BL1037">
        <f>discount_curve!K1022</f>
        <v>0.16297290029933284</v>
      </c>
    </row>
    <row r="1038" spans="1:64" x14ac:dyDescent="0.55000000000000004">
      <c r="A1038">
        <f t="shared" si="850"/>
        <v>1016</v>
      </c>
      <c r="B1038" s="16">
        <f t="shared" ca="1" si="853"/>
        <v>0</v>
      </c>
      <c r="C1038" s="16">
        <f t="shared" si="854"/>
        <v>0</v>
      </c>
      <c r="D1038">
        <f t="shared" si="855"/>
        <v>0</v>
      </c>
      <c r="E1038">
        <f t="shared" ca="1" si="856"/>
        <v>0</v>
      </c>
      <c r="F1038" s="19">
        <f t="shared" si="857"/>
        <v>0</v>
      </c>
      <c r="G1038">
        <f t="shared" si="834"/>
        <v>0</v>
      </c>
      <c r="H1038">
        <f t="shared" si="835"/>
        <v>0</v>
      </c>
      <c r="I1038" s="16">
        <f t="shared" si="858"/>
        <v>0</v>
      </c>
      <c r="J1038" s="19">
        <f t="shared" si="859"/>
        <v>0</v>
      </c>
      <c r="K1038" s="19"/>
      <c r="L1038" s="16">
        <f t="shared" si="836"/>
        <v>0</v>
      </c>
      <c r="M1038" s="16">
        <f t="shared" ca="1" si="860"/>
        <v>0</v>
      </c>
      <c r="N1038" s="16">
        <f t="shared" si="861"/>
        <v>0</v>
      </c>
      <c r="O1038" s="16">
        <f t="shared" si="862"/>
        <v>0</v>
      </c>
      <c r="P1038" s="16">
        <f t="shared" si="863"/>
        <v>0</v>
      </c>
      <c r="Q1038" s="16">
        <f t="shared" ca="1" si="864"/>
        <v>0</v>
      </c>
      <c r="R1038">
        <f t="shared" si="865"/>
        <v>0</v>
      </c>
      <c r="S1038" s="16">
        <f t="shared" si="866"/>
        <v>0</v>
      </c>
      <c r="T1038" s="21">
        <f t="shared" si="867"/>
        <v>0</v>
      </c>
      <c r="U1038" s="16">
        <f t="shared" ca="1" si="868"/>
        <v>0</v>
      </c>
      <c r="V1038" s="21">
        <f t="shared" ca="1" si="869"/>
        <v>0</v>
      </c>
      <c r="W1038" s="16"/>
      <c r="X1038" s="16">
        <f t="shared" si="870"/>
        <v>0</v>
      </c>
      <c r="Y1038" s="16">
        <f t="shared" si="871"/>
        <v>0</v>
      </c>
      <c r="Z1038" s="19">
        <f t="shared" si="872"/>
        <v>0</v>
      </c>
      <c r="AA1038" s="15">
        <f t="shared" si="873"/>
        <v>0</v>
      </c>
      <c r="AB1038" s="15">
        <f t="shared" si="874"/>
        <v>0</v>
      </c>
      <c r="AC1038" s="15">
        <f t="shared" si="875"/>
        <v>0</v>
      </c>
      <c r="AD1038" s="15">
        <f t="shared" si="876"/>
        <v>0</v>
      </c>
      <c r="AE1038" s="15">
        <f t="shared" si="877"/>
        <v>0</v>
      </c>
      <c r="AF1038" s="19">
        <f t="shared" si="878"/>
        <v>0</v>
      </c>
      <c r="AG1038" s="20">
        <f t="shared" si="879"/>
        <v>0</v>
      </c>
      <c r="AH1038" s="20"/>
      <c r="AI1038" s="16">
        <f t="shared" si="837"/>
        <v>0</v>
      </c>
      <c r="AJ1038" s="16">
        <f t="shared" si="852"/>
        <v>0</v>
      </c>
      <c r="AK1038" s="16">
        <f t="shared" si="844"/>
        <v>0</v>
      </c>
      <c r="AL1038" s="16">
        <f t="shared" ca="1" si="880"/>
        <v>0</v>
      </c>
      <c r="AM1038" s="17">
        <f ca="1">IF($F$13,OFFSET(product_specs!$I$5,MIN(10,saving_model!BD1038),saving_model!$F$15),0)</f>
        <v>0</v>
      </c>
      <c r="AN1038" s="16">
        <f t="shared" si="881"/>
        <v>0</v>
      </c>
      <c r="AO1038" s="16">
        <f t="shared" si="851"/>
        <v>0</v>
      </c>
      <c r="AP1038" s="16">
        <f t="shared" si="838"/>
        <v>0</v>
      </c>
      <c r="AQ1038" s="16">
        <f t="shared" si="845"/>
        <v>0</v>
      </c>
      <c r="AR1038" s="16">
        <f t="shared" si="846"/>
        <v>0</v>
      </c>
      <c r="AS1038" s="15">
        <f t="shared" si="839"/>
        <v>0</v>
      </c>
      <c r="AT1038" s="24">
        <f t="shared" si="840"/>
        <v>0</v>
      </c>
      <c r="AU1038" s="15">
        <f t="shared" si="847"/>
        <v>0</v>
      </c>
      <c r="AV1038" s="22">
        <f>return!Q1022</f>
        <v>1.5400919551410652E-2</v>
      </c>
      <c r="AW1038" s="7">
        <f t="shared" si="841"/>
        <v>2.322075378666558</v>
      </c>
      <c r="AX1038" s="7"/>
      <c r="AY1038">
        <f t="shared" si="882"/>
        <v>0</v>
      </c>
      <c r="AZ1038">
        <f t="shared" si="842"/>
        <v>0</v>
      </c>
      <c r="BA1038">
        <f t="shared" si="883"/>
        <v>0</v>
      </c>
      <c r="BB1038">
        <f t="shared" si="848"/>
        <v>0</v>
      </c>
      <c r="BD1038">
        <f t="shared" si="884"/>
        <v>84</v>
      </c>
      <c r="BE1038">
        <f t="shared" si="885"/>
        <v>5</v>
      </c>
      <c r="BF1038">
        <f t="shared" si="849"/>
        <v>2.9598088630362285E-2</v>
      </c>
      <c r="BG1038">
        <f>VLOOKUP(MIN(120,BH1038),mortality!$B$4:$H$106,saving_model!BE1038+2,FALSE)</f>
        <v>0.3026999131391076</v>
      </c>
      <c r="BH1038">
        <f t="shared" si="843"/>
        <v>104</v>
      </c>
      <c r="BI1038" s="8">
        <f t="shared" si="886"/>
        <v>1.6821425527395739E-3</v>
      </c>
      <c r="BJ1038" s="6">
        <f>VLOOKUP(saving_model!BD1038,lapse!$B$4:$C$134,2,FALSE)</f>
        <v>0.02</v>
      </c>
      <c r="BL1038">
        <f>discount_curve!K1023</f>
        <v>0.16268186907046936</v>
      </c>
    </row>
    <row r="1039" spans="1:64" x14ac:dyDescent="0.55000000000000004">
      <c r="A1039">
        <f t="shared" si="850"/>
        <v>1017</v>
      </c>
      <c r="B1039" s="16">
        <f t="shared" ca="1" si="853"/>
        <v>0</v>
      </c>
      <c r="C1039" s="16">
        <f t="shared" si="854"/>
        <v>0</v>
      </c>
      <c r="D1039">
        <f t="shared" si="855"/>
        <v>0</v>
      </c>
      <c r="E1039">
        <f t="shared" ca="1" si="856"/>
        <v>0</v>
      </c>
      <c r="F1039" s="19">
        <f t="shared" si="857"/>
        <v>0</v>
      </c>
      <c r="G1039">
        <f t="shared" si="834"/>
        <v>0</v>
      </c>
      <c r="H1039">
        <f t="shared" si="835"/>
        <v>0</v>
      </c>
      <c r="I1039" s="16">
        <f t="shared" si="858"/>
        <v>0</v>
      </c>
      <c r="J1039" s="19">
        <f t="shared" si="859"/>
        <v>0</v>
      </c>
      <c r="K1039" s="19"/>
      <c r="L1039" s="16">
        <f t="shared" si="836"/>
        <v>0</v>
      </c>
      <c r="M1039" s="16">
        <f t="shared" ca="1" si="860"/>
        <v>0</v>
      </c>
      <c r="N1039" s="16">
        <f t="shared" si="861"/>
        <v>0</v>
      </c>
      <c r="O1039" s="16">
        <f t="shared" si="862"/>
        <v>0</v>
      </c>
      <c r="P1039" s="16">
        <f t="shared" si="863"/>
        <v>0</v>
      </c>
      <c r="Q1039" s="16">
        <f t="shared" ca="1" si="864"/>
        <v>0</v>
      </c>
      <c r="R1039">
        <f t="shared" si="865"/>
        <v>0</v>
      </c>
      <c r="S1039" s="16">
        <f t="shared" si="866"/>
        <v>0</v>
      </c>
      <c r="T1039" s="21">
        <f t="shared" si="867"/>
        <v>0</v>
      </c>
      <c r="U1039" s="16">
        <f t="shared" ca="1" si="868"/>
        <v>0</v>
      </c>
      <c r="V1039" s="21">
        <f t="shared" ca="1" si="869"/>
        <v>0</v>
      </c>
      <c r="W1039" s="16"/>
      <c r="X1039" s="16">
        <f t="shared" si="870"/>
        <v>0</v>
      </c>
      <c r="Y1039" s="16">
        <f t="shared" si="871"/>
        <v>0</v>
      </c>
      <c r="Z1039" s="19">
        <f t="shared" si="872"/>
        <v>0</v>
      </c>
      <c r="AA1039" s="15">
        <f t="shared" si="873"/>
        <v>0</v>
      </c>
      <c r="AB1039" s="15">
        <f t="shared" si="874"/>
        <v>0</v>
      </c>
      <c r="AC1039" s="15">
        <f t="shared" si="875"/>
        <v>0</v>
      </c>
      <c r="AD1039" s="15">
        <f t="shared" si="876"/>
        <v>0</v>
      </c>
      <c r="AE1039" s="15">
        <f t="shared" si="877"/>
        <v>0</v>
      </c>
      <c r="AF1039" s="19">
        <f t="shared" si="878"/>
        <v>0</v>
      </c>
      <c r="AG1039" s="20">
        <f t="shared" si="879"/>
        <v>0</v>
      </c>
      <c r="AH1039" s="20"/>
      <c r="AI1039" s="16">
        <f t="shared" si="837"/>
        <v>0</v>
      </c>
      <c r="AJ1039" s="16">
        <f t="shared" si="852"/>
        <v>0</v>
      </c>
      <c r="AK1039" s="16">
        <f t="shared" si="844"/>
        <v>0</v>
      </c>
      <c r="AL1039" s="16">
        <f t="shared" ca="1" si="880"/>
        <v>0</v>
      </c>
      <c r="AM1039" s="17">
        <f ca="1">IF($F$13,OFFSET(product_specs!$I$5,MIN(10,saving_model!BD1039),saving_model!$F$15),0)</f>
        <v>0</v>
      </c>
      <c r="AN1039" s="16">
        <f t="shared" si="881"/>
        <v>0</v>
      </c>
      <c r="AO1039" s="16">
        <f t="shared" si="851"/>
        <v>0</v>
      </c>
      <c r="AP1039" s="16">
        <f t="shared" si="838"/>
        <v>0</v>
      </c>
      <c r="AQ1039" s="16">
        <f t="shared" si="845"/>
        <v>0</v>
      </c>
      <c r="AR1039" s="16">
        <f t="shared" si="846"/>
        <v>0</v>
      </c>
      <c r="AS1039" s="15">
        <f t="shared" si="839"/>
        <v>0</v>
      </c>
      <c r="AT1039" s="24">
        <f t="shared" si="840"/>
        <v>0</v>
      </c>
      <c r="AU1039" s="15">
        <f t="shared" si="847"/>
        <v>0</v>
      </c>
      <c r="AV1039" s="22">
        <f>return!Q1023</f>
        <v>-1.3626430692336156E-2</v>
      </c>
      <c r="AW1039" s="7">
        <f t="shared" si="841"/>
        <v>2.3240016286975469</v>
      </c>
      <c r="AX1039" s="7"/>
      <c r="AY1039">
        <f t="shared" si="882"/>
        <v>0</v>
      </c>
      <c r="AZ1039">
        <f t="shared" si="842"/>
        <v>0</v>
      </c>
      <c r="BA1039">
        <f t="shared" si="883"/>
        <v>0</v>
      </c>
      <c r="BB1039">
        <f t="shared" si="848"/>
        <v>0</v>
      </c>
      <c r="BD1039">
        <f t="shared" si="884"/>
        <v>84</v>
      </c>
      <c r="BE1039">
        <f t="shared" si="885"/>
        <v>5</v>
      </c>
      <c r="BF1039">
        <f t="shared" si="849"/>
        <v>2.9598088630362285E-2</v>
      </c>
      <c r="BG1039">
        <f>VLOOKUP(MIN(120,BH1039),mortality!$B$4:$H$106,saving_model!BE1039+2,FALSE)</f>
        <v>0.3026999131391076</v>
      </c>
      <c r="BH1039">
        <f t="shared" si="843"/>
        <v>104</v>
      </c>
      <c r="BI1039" s="8">
        <f t="shared" si="886"/>
        <v>1.6821425527395739E-3</v>
      </c>
      <c r="BJ1039" s="6">
        <f>VLOOKUP(saving_model!BD1039,lapse!$B$4:$C$134,2,FALSE)</f>
        <v>0.02</v>
      </c>
      <c r="BL1039">
        <f>discount_curve!K1024</f>
        <v>0.1623913575548589</v>
      </c>
    </row>
    <row r="1040" spans="1:64" x14ac:dyDescent="0.55000000000000004">
      <c r="A1040">
        <f t="shared" si="850"/>
        <v>1018</v>
      </c>
      <c r="B1040" s="16">
        <f t="shared" ca="1" si="853"/>
        <v>0</v>
      </c>
      <c r="C1040" s="16">
        <f t="shared" si="854"/>
        <v>0</v>
      </c>
      <c r="D1040">
        <f t="shared" si="855"/>
        <v>0</v>
      </c>
      <c r="E1040">
        <f t="shared" ca="1" si="856"/>
        <v>0</v>
      </c>
      <c r="F1040" s="19">
        <f t="shared" si="857"/>
        <v>0</v>
      </c>
      <c r="G1040">
        <f t="shared" si="834"/>
        <v>0</v>
      </c>
      <c r="H1040">
        <f t="shared" si="835"/>
        <v>0</v>
      </c>
      <c r="I1040" s="16">
        <f t="shared" si="858"/>
        <v>0</v>
      </c>
      <c r="J1040" s="19">
        <f t="shared" si="859"/>
        <v>0</v>
      </c>
      <c r="K1040" s="19"/>
      <c r="L1040" s="16">
        <f t="shared" si="836"/>
        <v>0</v>
      </c>
      <c r="M1040" s="16">
        <f t="shared" ca="1" si="860"/>
        <v>0</v>
      </c>
      <c r="N1040" s="16">
        <f t="shared" si="861"/>
        <v>0</v>
      </c>
      <c r="O1040" s="16">
        <f t="shared" si="862"/>
        <v>0</v>
      </c>
      <c r="P1040" s="16">
        <f t="shared" si="863"/>
        <v>0</v>
      </c>
      <c r="Q1040" s="16">
        <f t="shared" ca="1" si="864"/>
        <v>0</v>
      </c>
      <c r="R1040">
        <f t="shared" si="865"/>
        <v>0</v>
      </c>
      <c r="S1040" s="16">
        <f t="shared" si="866"/>
        <v>0</v>
      </c>
      <c r="T1040" s="21">
        <f t="shared" si="867"/>
        <v>0</v>
      </c>
      <c r="U1040" s="16">
        <f t="shared" ca="1" si="868"/>
        <v>0</v>
      </c>
      <c r="V1040" s="21">
        <f t="shared" ca="1" si="869"/>
        <v>0</v>
      </c>
      <c r="W1040" s="16"/>
      <c r="X1040" s="16">
        <f t="shared" si="870"/>
        <v>0</v>
      </c>
      <c r="Y1040" s="16">
        <f t="shared" si="871"/>
        <v>0</v>
      </c>
      <c r="Z1040" s="19">
        <f t="shared" si="872"/>
        <v>0</v>
      </c>
      <c r="AA1040" s="15">
        <f t="shared" si="873"/>
        <v>0</v>
      </c>
      <c r="AB1040" s="15">
        <f t="shared" si="874"/>
        <v>0</v>
      </c>
      <c r="AC1040" s="15">
        <f t="shared" si="875"/>
        <v>0</v>
      </c>
      <c r="AD1040" s="15">
        <f t="shared" si="876"/>
        <v>0</v>
      </c>
      <c r="AE1040" s="15">
        <f t="shared" si="877"/>
        <v>0</v>
      </c>
      <c r="AF1040" s="19">
        <f t="shared" si="878"/>
        <v>0</v>
      </c>
      <c r="AG1040" s="20">
        <f t="shared" si="879"/>
        <v>0</v>
      </c>
      <c r="AH1040" s="20"/>
      <c r="AI1040" s="16">
        <f t="shared" si="837"/>
        <v>0</v>
      </c>
      <c r="AJ1040" s="16">
        <f t="shared" si="852"/>
        <v>0</v>
      </c>
      <c r="AK1040" s="16">
        <f t="shared" si="844"/>
        <v>0</v>
      </c>
      <c r="AL1040" s="16">
        <f t="shared" ca="1" si="880"/>
        <v>0</v>
      </c>
      <c r="AM1040" s="17">
        <f ca="1">IF($F$13,OFFSET(product_specs!$I$5,MIN(10,saving_model!BD1040),saving_model!$F$15),0)</f>
        <v>0</v>
      </c>
      <c r="AN1040" s="16">
        <f t="shared" si="881"/>
        <v>0</v>
      </c>
      <c r="AO1040" s="16">
        <f t="shared" si="851"/>
        <v>0</v>
      </c>
      <c r="AP1040" s="16">
        <f t="shared" si="838"/>
        <v>0</v>
      </c>
      <c r="AQ1040" s="16">
        <f t="shared" si="845"/>
        <v>0</v>
      </c>
      <c r="AR1040" s="16">
        <f t="shared" si="846"/>
        <v>0</v>
      </c>
      <c r="AS1040" s="15">
        <f t="shared" si="839"/>
        <v>0</v>
      </c>
      <c r="AT1040" s="24">
        <f t="shared" si="840"/>
        <v>0</v>
      </c>
      <c r="AU1040" s="15">
        <f t="shared" si="847"/>
        <v>0</v>
      </c>
      <c r="AV1040" s="22">
        <f>return!Q1024</f>
        <v>6.9864729905049217E-3</v>
      </c>
      <c r="AW1040" s="7">
        <f t="shared" si="841"/>
        <v>2.3259294766263539</v>
      </c>
      <c r="AX1040" s="7"/>
      <c r="AY1040">
        <f t="shared" si="882"/>
        <v>0</v>
      </c>
      <c r="AZ1040">
        <f t="shared" si="842"/>
        <v>0</v>
      </c>
      <c r="BA1040">
        <f t="shared" si="883"/>
        <v>0</v>
      </c>
      <c r="BB1040">
        <f t="shared" si="848"/>
        <v>0</v>
      </c>
      <c r="BD1040">
        <f t="shared" si="884"/>
        <v>84</v>
      </c>
      <c r="BE1040">
        <f t="shared" si="885"/>
        <v>5</v>
      </c>
      <c r="BF1040">
        <f t="shared" si="849"/>
        <v>2.9598088630362285E-2</v>
      </c>
      <c r="BG1040">
        <f>VLOOKUP(MIN(120,BH1040),mortality!$B$4:$H$106,saving_model!BE1040+2,FALSE)</f>
        <v>0.3026999131391076</v>
      </c>
      <c r="BH1040">
        <f t="shared" si="843"/>
        <v>104</v>
      </c>
      <c r="BI1040" s="8">
        <f t="shared" si="886"/>
        <v>1.6821425527395739E-3</v>
      </c>
      <c r="BJ1040" s="6">
        <f>VLOOKUP(saving_model!BD1040,lapse!$B$4:$C$134,2,FALSE)</f>
        <v>0.02</v>
      </c>
      <c r="BL1040">
        <f>discount_curve!K1025</f>
        <v>0.16210136482441603</v>
      </c>
    </row>
    <row r="1041" spans="1:64" x14ac:dyDescent="0.55000000000000004">
      <c r="A1041">
        <f t="shared" si="850"/>
        <v>1019</v>
      </c>
      <c r="B1041" s="16">
        <f t="shared" ca="1" si="853"/>
        <v>0</v>
      </c>
      <c r="C1041" s="16">
        <f t="shared" si="854"/>
        <v>0</v>
      </c>
      <c r="D1041">
        <f t="shared" si="855"/>
        <v>0</v>
      </c>
      <c r="E1041">
        <f t="shared" ca="1" si="856"/>
        <v>0</v>
      </c>
      <c r="F1041" s="19">
        <f t="shared" si="857"/>
        <v>0</v>
      </c>
      <c r="G1041">
        <f t="shared" si="834"/>
        <v>0</v>
      </c>
      <c r="H1041">
        <f t="shared" si="835"/>
        <v>0</v>
      </c>
      <c r="I1041" s="16">
        <f t="shared" si="858"/>
        <v>0</v>
      </c>
      <c r="J1041" s="19">
        <f t="shared" si="859"/>
        <v>0</v>
      </c>
      <c r="K1041" s="19"/>
      <c r="L1041" s="16">
        <f t="shared" si="836"/>
        <v>0</v>
      </c>
      <c r="M1041" s="16">
        <f t="shared" ca="1" si="860"/>
        <v>0</v>
      </c>
      <c r="N1041" s="16">
        <f t="shared" si="861"/>
        <v>0</v>
      </c>
      <c r="O1041" s="16">
        <f t="shared" si="862"/>
        <v>0</v>
      </c>
      <c r="P1041" s="16">
        <f t="shared" si="863"/>
        <v>0</v>
      </c>
      <c r="Q1041" s="16">
        <f t="shared" ca="1" si="864"/>
        <v>0</v>
      </c>
      <c r="R1041">
        <f t="shared" si="865"/>
        <v>0</v>
      </c>
      <c r="S1041" s="16">
        <f t="shared" si="866"/>
        <v>0</v>
      </c>
      <c r="T1041" s="21">
        <f t="shared" si="867"/>
        <v>0</v>
      </c>
      <c r="U1041" s="16">
        <f t="shared" ca="1" si="868"/>
        <v>0</v>
      </c>
      <c r="V1041" s="21">
        <f t="shared" ca="1" si="869"/>
        <v>0</v>
      </c>
      <c r="W1041" s="16"/>
      <c r="X1041" s="16">
        <f t="shared" si="870"/>
        <v>0</v>
      </c>
      <c r="Y1041" s="16">
        <f t="shared" si="871"/>
        <v>0</v>
      </c>
      <c r="Z1041" s="19">
        <f t="shared" si="872"/>
        <v>0</v>
      </c>
      <c r="AA1041" s="15">
        <f t="shared" si="873"/>
        <v>0</v>
      </c>
      <c r="AB1041" s="15">
        <f t="shared" si="874"/>
        <v>0</v>
      </c>
      <c r="AC1041" s="15">
        <f t="shared" si="875"/>
        <v>0</v>
      </c>
      <c r="AD1041" s="15">
        <f t="shared" si="876"/>
        <v>0</v>
      </c>
      <c r="AE1041" s="15">
        <f t="shared" si="877"/>
        <v>0</v>
      </c>
      <c r="AF1041" s="19">
        <f t="shared" si="878"/>
        <v>0</v>
      </c>
      <c r="AG1041" s="20">
        <f t="shared" si="879"/>
        <v>0</v>
      </c>
      <c r="AH1041" s="20"/>
      <c r="AI1041" s="16">
        <f t="shared" si="837"/>
        <v>0</v>
      </c>
      <c r="AJ1041" s="16">
        <f t="shared" si="852"/>
        <v>0</v>
      </c>
      <c r="AK1041" s="16">
        <f t="shared" si="844"/>
        <v>0</v>
      </c>
      <c r="AL1041" s="16">
        <f t="shared" ca="1" si="880"/>
        <v>0</v>
      </c>
      <c r="AM1041" s="17">
        <f ca="1">IF($F$13,OFFSET(product_specs!$I$5,MIN(10,saving_model!BD1041),saving_model!$F$15),0)</f>
        <v>0</v>
      </c>
      <c r="AN1041" s="16">
        <f t="shared" si="881"/>
        <v>0</v>
      </c>
      <c r="AO1041" s="16">
        <f t="shared" si="851"/>
        <v>0</v>
      </c>
      <c r="AP1041" s="16">
        <f t="shared" si="838"/>
        <v>0</v>
      </c>
      <c r="AQ1041" s="16">
        <f t="shared" si="845"/>
        <v>0</v>
      </c>
      <c r="AR1041" s="16">
        <f t="shared" si="846"/>
        <v>0</v>
      </c>
      <c r="AS1041" s="15">
        <f t="shared" si="839"/>
        <v>0</v>
      </c>
      <c r="AT1041" s="24">
        <f t="shared" si="840"/>
        <v>0</v>
      </c>
      <c r="AU1041" s="15">
        <f t="shared" si="847"/>
        <v>0</v>
      </c>
      <c r="AV1041" s="22">
        <f>return!Q1025</f>
        <v>-5.8928170424034088E-3</v>
      </c>
      <c r="AW1041" s="7">
        <f t="shared" si="841"/>
        <v>2.3278589237784968</v>
      </c>
      <c r="AX1041" s="7"/>
      <c r="AY1041">
        <f t="shared" si="882"/>
        <v>0</v>
      </c>
      <c r="AZ1041">
        <f t="shared" si="842"/>
        <v>0</v>
      </c>
      <c r="BA1041">
        <f t="shared" si="883"/>
        <v>0</v>
      </c>
      <c r="BB1041">
        <f t="shared" si="848"/>
        <v>0</v>
      </c>
      <c r="BD1041">
        <f t="shared" si="884"/>
        <v>84</v>
      </c>
      <c r="BE1041">
        <f t="shared" si="885"/>
        <v>5</v>
      </c>
      <c r="BF1041">
        <f t="shared" si="849"/>
        <v>2.9598088630362285E-2</v>
      </c>
      <c r="BG1041">
        <f>VLOOKUP(MIN(120,BH1041),mortality!$B$4:$H$106,saving_model!BE1041+2,FALSE)</f>
        <v>0.3026999131391076</v>
      </c>
      <c r="BH1041">
        <f t="shared" si="843"/>
        <v>104</v>
      </c>
      <c r="BI1041" s="8">
        <f t="shared" si="886"/>
        <v>1.6821425527395739E-3</v>
      </c>
      <c r="BJ1041" s="6">
        <f>VLOOKUP(saving_model!BD1041,lapse!$B$4:$C$134,2,FALSE)</f>
        <v>0.02</v>
      </c>
      <c r="BL1041">
        <f>discount_curve!K1026</f>
        <v>0.16181188995271259</v>
      </c>
    </row>
    <row r="1042" spans="1:64" x14ac:dyDescent="0.55000000000000004">
      <c r="A1042">
        <f t="shared" si="850"/>
        <v>1020</v>
      </c>
      <c r="B1042" s="16">
        <f t="shared" ca="1" si="853"/>
        <v>0</v>
      </c>
      <c r="C1042" s="16">
        <f t="shared" si="854"/>
        <v>0</v>
      </c>
      <c r="D1042">
        <f t="shared" si="855"/>
        <v>0</v>
      </c>
      <c r="E1042">
        <f t="shared" ca="1" si="856"/>
        <v>0</v>
      </c>
      <c r="F1042" s="19">
        <f t="shared" si="857"/>
        <v>0</v>
      </c>
      <c r="G1042">
        <f t="shared" si="834"/>
        <v>0</v>
      </c>
      <c r="H1042">
        <f t="shared" si="835"/>
        <v>0</v>
      </c>
      <c r="I1042" s="16">
        <f t="shared" si="858"/>
        <v>0</v>
      </c>
      <c r="J1042" s="19">
        <f t="shared" si="859"/>
        <v>0</v>
      </c>
      <c r="K1042" s="19"/>
      <c r="L1042" s="16">
        <f t="shared" si="836"/>
        <v>0</v>
      </c>
      <c r="M1042" s="16">
        <f t="shared" ca="1" si="860"/>
        <v>0</v>
      </c>
      <c r="N1042" s="16">
        <f t="shared" si="861"/>
        <v>0</v>
      </c>
      <c r="O1042" s="16">
        <f t="shared" si="862"/>
        <v>0</v>
      </c>
      <c r="P1042" s="16">
        <f t="shared" si="863"/>
        <v>0</v>
      </c>
      <c r="Q1042" s="16">
        <f t="shared" ca="1" si="864"/>
        <v>0</v>
      </c>
      <c r="R1042">
        <f t="shared" si="865"/>
        <v>0</v>
      </c>
      <c r="S1042" s="16">
        <f t="shared" si="866"/>
        <v>0</v>
      </c>
      <c r="T1042" s="21">
        <f t="shared" si="867"/>
        <v>0</v>
      </c>
      <c r="U1042" s="16">
        <f t="shared" ca="1" si="868"/>
        <v>0</v>
      </c>
      <c r="V1042" s="21">
        <f t="shared" ca="1" si="869"/>
        <v>0</v>
      </c>
      <c r="W1042" s="16"/>
      <c r="X1042" s="16">
        <f t="shared" si="870"/>
        <v>0</v>
      </c>
      <c r="Y1042" s="16">
        <f t="shared" si="871"/>
        <v>0</v>
      </c>
      <c r="Z1042" s="19">
        <f t="shared" si="872"/>
        <v>0</v>
      </c>
      <c r="AA1042" s="15">
        <f t="shared" si="873"/>
        <v>0</v>
      </c>
      <c r="AB1042" s="15">
        <f t="shared" si="874"/>
        <v>0</v>
      </c>
      <c r="AC1042" s="15">
        <f t="shared" si="875"/>
        <v>0</v>
      </c>
      <c r="AD1042" s="15">
        <f t="shared" si="876"/>
        <v>0</v>
      </c>
      <c r="AE1042" s="15">
        <f t="shared" si="877"/>
        <v>0</v>
      </c>
      <c r="AF1042" s="19">
        <f t="shared" si="878"/>
        <v>0</v>
      </c>
      <c r="AG1042" s="20">
        <f t="shared" si="879"/>
        <v>0</v>
      </c>
      <c r="AH1042" s="20"/>
      <c r="AI1042" s="16">
        <f t="shared" si="837"/>
        <v>0</v>
      </c>
      <c r="AJ1042" s="16">
        <f t="shared" si="852"/>
        <v>0</v>
      </c>
      <c r="AK1042" s="16">
        <f t="shared" si="844"/>
        <v>0</v>
      </c>
      <c r="AL1042" s="16">
        <f t="shared" ca="1" si="880"/>
        <v>0</v>
      </c>
      <c r="AM1042" s="17">
        <f ca="1">IF($F$13,OFFSET(product_specs!$I$5,MIN(10,saving_model!BD1042),saving_model!$F$15),0)</f>
        <v>0</v>
      </c>
      <c r="AN1042" s="16">
        <f t="shared" si="881"/>
        <v>0</v>
      </c>
      <c r="AO1042" s="16">
        <f t="shared" si="851"/>
        <v>0</v>
      </c>
      <c r="AP1042" s="16">
        <f t="shared" si="838"/>
        <v>0</v>
      </c>
      <c r="AQ1042" s="16">
        <f t="shared" si="845"/>
        <v>0</v>
      </c>
      <c r="AR1042" s="16">
        <f t="shared" si="846"/>
        <v>0</v>
      </c>
      <c r="AS1042" s="15">
        <f t="shared" si="839"/>
        <v>0</v>
      </c>
      <c r="AT1042" s="24">
        <f t="shared" si="840"/>
        <v>0</v>
      </c>
      <c r="AU1042" s="15">
        <f t="shared" si="847"/>
        <v>0</v>
      </c>
      <c r="AV1042" s="22">
        <f>return!Q1026</f>
        <v>-1.2857355648827618E-3</v>
      </c>
      <c r="AW1042" s="7">
        <f t="shared" si="841"/>
        <v>2.3297899714805919</v>
      </c>
      <c r="AX1042" s="7"/>
      <c r="AY1042">
        <f t="shared" si="882"/>
        <v>0</v>
      </c>
      <c r="AZ1042">
        <f t="shared" si="842"/>
        <v>0</v>
      </c>
      <c r="BA1042">
        <f t="shared" si="883"/>
        <v>0</v>
      </c>
      <c r="BB1042">
        <f t="shared" si="848"/>
        <v>0</v>
      </c>
      <c r="BD1042">
        <f t="shared" si="884"/>
        <v>85</v>
      </c>
      <c r="BE1042">
        <f t="shared" si="885"/>
        <v>5</v>
      </c>
      <c r="BF1042">
        <f t="shared" si="849"/>
        <v>3.5281617059836679E-2</v>
      </c>
      <c r="BG1042">
        <f>VLOOKUP(MIN(120,BH1042),mortality!$B$4:$H$106,saving_model!BE1042+2,FALSE)</f>
        <v>0.35015968571872153</v>
      </c>
      <c r="BH1042">
        <f t="shared" si="843"/>
        <v>105</v>
      </c>
      <c r="BI1042" s="8">
        <f t="shared" si="886"/>
        <v>1.6821425527395739E-3</v>
      </c>
      <c r="BJ1042" s="6">
        <f>VLOOKUP(saving_model!BD1042,lapse!$B$4:$C$134,2,FALSE)</f>
        <v>0.02</v>
      </c>
      <c r="BL1042">
        <f>discount_curve!K1027</f>
        <v>0.15833014183550889</v>
      </c>
    </row>
    <row r="1043" spans="1:64" x14ac:dyDescent="0.55000000000000004">
      <c r="A1043">
        <f t="shared" si="850"/>
        <v>1021</v>
      </c>
      <c r="B1043" s="16">
        <f t="shared" ca="1" si="853"/>
        <v>0</v>
      </c>
      <c r="C1043" s="16">
        <f t="shared" si="854"/>
        <v>0</v>
      </c>
      <c r="D1043">
        <f t="shared" si="855"/>
        <v>0</v>
      </c>
      <c r="E1043">
        <f t="shared" ca="1" si="856"/>
        <v>0</v>
      </c>
      <c r="F1043" s="19">
        <f t="shared" si="857"/>
        <v>0</v>
      </c>
      <c r="G1043">
        <f t="shared" si="834"/>
        <v>0</v>
      </c>
      <c r="H1043">
        <f t="shared" si="835"/>
        <v>0</v>
      </c>
      <c r="I1043" s="16">
        <f t="shared" si="858"/>
        <v>0</v>
      </c>
      <c r="J1043" s="19">
        <f t="shared" si="859"/>
        <v>0</v>
      </c>
      <c r="K1043" s="19"/>
      <c r="L1043" s="16">
        <f t="shared" si="836"/>
        <v>0</v>
      </c>
      <c r="M1043" s="16">
        <f t="shared" ca="1" si="860"/>
        <v>0</v>
      </c>
      <c r="N1043" s="16">
        <f t="shared" si="861"/>
        <v>0</v>
      </c>
      <c r="O1043" s="16">
        <f t="shared" si="862"/>
        <v>0</v>
      </c>
      <c r="P1043" s="16">
        <f t="shared" si="863"/>
        <v>0</v>
      </c>
      <c r="Q1043" s="16">
        <f t="shared" ca="1" si="864"/>
        <v>0</v>
      </c>
      <c r="R1043">
        <f t="shared" si="865"/>
        <v>0</v>
      </c>
      <c r="S1043" s="16">
        <f t="shared" si="866"/>
        <v>0</v>
      </c>
      <c r="T1043" s="21">
        <f t="shared" si="867"/>
        <v>0</v>
      </c>
      <c r="U1043" s="16">
        <f t="shared" ca="1" si="868"/>
        <v>0</v>
      </c>
      <c r="V1043" s="21">
        <f t="shared" ca="1" si="869"/>
        <v>0</v>
      </c>
      <c r="W1043" s="16"/>
      <c r="X1043" s="16">
        <f t="shared" si="870"/>
        <v>0</v>
      </c>
      <c r="Y1043" s="16">
        <f t="shared" si="871"/>
        <v>0</v>
      </c>
      <c r="Z1043" s="19">
        <f t="shared" si="872"/>
        <v>0</v>
      </c>
      <c r="AA1043" s="15">
        <f t="shared" si="873"/>
        <v>0</v>
      </c>
      <c r="AB1043" s="15">
        <f t="shared" si="874"/>
        <v>0</v>
      </c>
      <c r="AC1043" s="15">
        <f t="shared" si="875"/>
        <v>0</v>
      </c>
      <c r="AD1043" s="15">
        <f t="shared" si="876"/>
        <v>0</v>
      </c>
      <c r="AE1043" s="15">
        <f t="shared" si="877"/>
        <v>0</v>
      </c>
      <c r="AF1043" s="19">
        <f t="shared" si="878"/>
        <v>0</v>
      </c>
      <c r="AG1043" s="20">
        <f t="shared" si="879"/>
        <v>0</v>
      </c>
      <c r="AH1043" s="20"/>
      <c r="AI1043" s="16">
        <f t="shared" si="837"/>
        <v>0</v>
      </c>
      <c r="AJ1043" s="16">
        <f t="shared" si="852"/>
        <v>0</v>
      </c>
      <c r="AK1043" s="16">
        <f t="shared" si="844"/>
        <v>0</v>
      </c>
      <c r="AL1043" s="16">
        <f t="shared" ca="1" si="880"/>
        <v>0</v>
      </c>
      <c r="AM1043" s="17">
        <f ca="1">IF($F$13,OFFSET(product_specs!$I$5,MIN(10,saving_model!BD1043),saving_model!$F$15),0)</f>
        <v>0</v>
      </c>
      <c r="AN1043" s="16">
        <f t="shared" si="881"/>
        <v>0</v>
      </c>
      <c r="AO1043" s="16">
        <f t="shared" si="851"/>
        <v>0</v>
      </c>
      <c r="AP1043" s="16">
        <f t="shared" si="838"/>
        <v>0</v>
      </c>
      <c r="AQ1043" s="16">
        <f t="shared" si="845"/>
        <v>0</v>
      </c>
      <c r="AR1043" s="16">
        <f t="shared" si="846"/>
        <v>0</v>
      </c>
      <c r="AS1043" s="15">
        <f t="shared" si="839"/>
        <v>0</v>
      </c>
      <c r="AT1043" s="24">
        <f t="shared" si="840"/>
        <v>0</v>
      </c>
      <c r="AU1043" s="15">
        <f t="shared" si="847"/>
        <v>0</v>
      </c>
      <c r="AV1043" s="22">
        <f>return!Q1027</f>
        <v>1.632212693958901E-2</v>
      </c>
      <c r="AW1043" s="7">
        <f t="shared" si="841"/>
        <v>2.3317226210603565</v>
      </c>
      <c r="AX1043" s="7"/>
      <c r="AY1043">
        <f t="shared" si="882"/>
        <v>0</v>
      </c>
      <c r="AZ1043">
        <f t="shared" si="842"/>
        <v>0</v>
      </c>
      <c r="BA1043">
        <f t="shared" si="883"/>
        <v>0</v>
      </c>
      <c r="BB1043">
        <f t="shared" si="848"/>
        <v>0</v>
      </c>
      <c r="BD1043">
        <f t="shared" si="884"/>
        <v>85</v>
      </c>
      <c r="BE1043">
        <f t="shared" si="885"/>
        <v>5</v>
      </c>
      <c r="BF1043">
        <f t="shared" si="849"/>
        <v>3.5281617059836679E-2</v>
      </c>
      <c r="BG1043">
        <f>VLOOKUP(MIN(120,BH1043),mortality!$B$4:$H$106,saving_model!BE1043+2,FALSE)</f>
        <v>0.35015968571872153</v>
      </c>
      <c r="BH1043">
        <f t="shared" si="843"/>
        <v>105</v>
      </c>
      <c r="BI1043" s="8">
        <f t="shared" si="886"/>
        <v>1.6821425527395739E-3</v>
      </c>
      <c r="BJ1043" s="6">
        <f>VLOOKUP(saving_model!BD1043,lapse!$B$4:$C$134,2,FALSE)</f>
        <v>0.02</v>
      </c>
      <c r="BL1043">
        <f>discount_curve!K1028</f>
        <v>0.15804430800088856</v>
      </c>
    </row>
    <row r="1044" spans="1:64" x14ac:dyDescent="0.55000000000000004">
      <c r="A1044">
        <f t="shared" si="850"/>
        <v>1022</v>
      </c>
      <c r="B1044" s="16">
        <f t="shared" ca="1" si="853"/>
        <v>0</v>
      </c>
      <c r="C1044" s="16">
        <f t="shared" si="854"/>
        <v>0</v>
      </c>
      <c r="D1044">
        <f t="shared" si="855"/>
        <v>0</v>
      </c>
      <c r="E1044">
        <f t="shared" ca="1" si="856"/>
        <v>0</v>
      </c>
      <c r="F1044" s="19">
        <f t="shared" si="857"/>
        <v>0</v>
      </c>
      <c r="G1044">
        <f t="shared" si="834"/>
        <v>0</v>
      </c>
      <c r="H1044">
        <f t="shared" si="835"/>
        <v>0</v>
      </c>
      <c r="I1044" s="16">
        <f t="shared" si="858"/>
        <v>0</v>
      </c>
      <c r="J1044" s="19">
        <f t="shared" si="859"/>
        <v>0</v>
      </c>
      <c r="K1044" s="19"/>
      <c r="L1044" s="16">
        <f t="shared" si="836"/>
        <v>0</v>
      </c>
      <c r="M1044" s="16">
        <f t="shared" ca="1" si="860"/>
        <v>0</v>
      </c>
      <c r="N1044" s="16">
        <f t="shared" si="861"/>
        <v>0</v>
      </c>
      <c r="O1044" s="16">
        <f t="shared" si="862"/>
        <v>0</v>
      </c>
      <c r="P1044" s="16">
        <f t="shared" si="863"/>
        <v>0</v>
      </c>
      <c r="Q1044" s="16">
        <f t="shared" ca="1" si="864"/>
        <v>0</v>
      </c>
      <c r="R1044">
        <f t="shared" si="865"/>
        <v>0</v>
      </c>
      <c r="S1044" s="16">
        <f t="shared" si="866"/>
        <v>0</v>
      </c>
      <c r="T1044" s="21">
        <f t="shared" si="867"/>
        <v>0</v>
      </c>
      <c r="U1044" s="16">
        <f t="shared" ca="1" si="868"/>
        <v>0</v>
      </c>
      <c r="V1044" s="21">
        <f t="shared" ca="1" si="869"/>
        <v>0</v>
      </c>
      <c r="W1044" s="16"/>
      <c r="X1044" s="16">
        <f t="shared" si="870"/>
        <v>0</v>
      </c>
      <c r="Y1044" s="16">
        <f t="shared" si="871"/>
        <v>0</v>
      </c>
      <c r="Z1044" s="19">
        <f t="shared" si="872"/>
        <v>0</v>
      </c>
      <c r="AA1044" s="15">
        <f t="shared" si="873"/>
        <v>0</v>
      </c>
      <c r="AB1044" s="15">
        <f t="shared" si="874"/>
        <v>0</v>
      </c>
      <c r="AC1044" s="15">
        <f t="shared" si="875"/>
        <v>0</v>
      </c>
      <c r="AD1044" s="15">
        <f t="shared" si="876"/>
        <v>0</v>
      </c>
      <c r="AE1044" s="15">
        <f t="shared" si="877"/>
        <v>0</v>
      </c>
      <c r="AF1044" s="19">
        <f t="shared" si="878"/>
        <v>0</v>
      </c>
      <c r="AG1044" s="20">
        <f t="shared" si="879"/>
        <v>0</v>
      </c>
      <c r="AH1044" s="20"/>
      <c r="AI1044" s="16">
        <f t="shared" si="837"/>
        <v>0</v>
      </c>
      <c r="AJ1044" s="16">
        <f t="shared" si="852"/>
        <v>0</v>
      </c>
      <c r="AK1044" s="16">
        <f t="shared" si="844"/>
        <v>0</v>
      </c>
      <c r="AL1044" s="16">
        <f t="shared" ca="1" si="880"/>
        <v>0</v>
      </c>
      <c r="AM1044" s="17">
        <f ca="1">IF($F$13,OFFSET(product_specs!$I$5,MIN(10,saving_model!BD1044),saving_model!$F$15),0)</f>
        <v>0</v>
      </c>
      <c r="AN1044" s="16">
        <f t="shared" si="881"/>
        <v>0</v>
      </c>
      <c r="AO1044" s="16">
        <f t="shared" si="851"/>
        <v>0</v>
      </c>
      <c r="AP1044" s="16">
        <f t="shared" si="838"/>
        <v>0</v>
      </c>
      <c r="AQ1044" s="16">
        <f t="shared" si="845"/>
        <v>0</v>
      </c>
      <c r="AR1044" s="16">
        <f t="shared" si="846"/>
        <v>0</v>
      </c>
      <c r="AS1044" s="15">
        <f t="shared" si="839"/>
        <v>0</v>
      </c>
      <c r="AT1044" s="24">
        <f t="shared" si="840"/>
        <v>0</v>
      </c>
      <c r="AU1044" s="15">
        <f t="shared" si="847"/>
        <v>0</v>
      </c>
      <c r="AV1044" s="22">
        <f>return!Q1028</f>
        <v>-3.9414877748955579E-3</v>
      </c>
      <c r="AW1044" s="7">
        <f t="shared" si="841"/>
        <v>2.3336568738466092</v>
      </c>
      <c r="AX1044" s="7"/>
      <c r="AY1044">
        <f t="shared" si="882"/>
        <v>0</v>
      </c>
      <c r="AZ1044">
        <f t="shared" si="842"/>
        <v>0</v>
      </c>
      <c r="BA1044">
        <f t="shared" si="883"/>
        <v>0</v>
      </c>
      <c r="BB1044">
        <f t="shared" si="848"/>
        <v>0</v>
      </c>
      <c r="BD1044">
        <f t="shared" si="884"/>
        <v>85</v>
      </c>
      <c r="BE1044">
        <f t="shared" si="885"/>
        <v>5</v>
      </c>
      <c r="BF1044">
        <f t="shared" si="849"/>
        <v>3.5281617059836679E-2</v>
      </c>
      <c r="BG1044">
        <f>VLOOKUP(MIN(120,BH1044),mortality!$B$4:$H$106,saving_model!BE1044+2,FALSE)</f>
        <v>0.35015968571872153</v>
      </c>
      <c r="BH1044">
        <f t="shared" si="843"/>
        <v>105</v>
      </c>
      <c r="BI1044" s="8">
        <f t="shared" si="886"/>
        <v>1.6821425527395739E-3</v>
      </c>
      <c r="BJ1044" s="6">
        <f>VLOOKUP(saving_model!BD1044,lapse!$B$4:$C$134,2,FALSE)</f>
        <v>0.02</v>
      </c>
      <c r="BL1044">
        <f>discount_curve!K1029</f>
        <v>0.15775899018286538</v>
      </c>
    </row>
    <row r="1045" spans="1:64" x14ac:dyDescent="0.55000000000000004">
      <c r="A1045">
        <f t="shared" si="850"/>
        <v>1023</v>
      </c>
      <c r="B1045" s="16">
        <f t="shared" ca="1" si="853"/>
        <v>0</v>
      </c>
      <c r="C1045" s="16">
        <f t="shared" si="854"/>
        <v>0</v>
      </c>
      <c r="D1045">
        <f t="shared" si="855"/>
        <v>0</v>
      </c>
      <c r="E1045">
        <f t="shared" ca="1" si="856"/>
        <v>0</v>
      </c>
      <c r="F1045" s="19">
        <f t="shared" si="857"/>
        <v>0</v>
      </c>
      <c r="G1045">
        <f t="shared" si="834"/>
        <v>0</v>
      </c>
      <c r="H1045">
        <f t="shared" si="835"/>
        <v>0</v>
      </c>
      <c r="I1045" s="16">
        <f t="shared" si="858"/>
        <v>0</v>
      </c>
      <c r="J1045" s="19">
        <f t="shared" si="859"/>
        <v>0</v>
      </c>
      <c r="K1045" s="19"/>
      <c r="L1045" s="16">
        <f t="shared" si="836"/>
        <v>0</v>
      </c>
      <c r="M1045" s="16">
        <f t="shared" ca="1" si="860"/>
        <v>0</v>
      </c>
      <c r="N1045" s="16">
        <f t="shared" si="861"/>
        <v>0</v>
      </c>
      <c r="O1045" s="16">
        <f t="shared" si="862"/>
        <v>0</v>
      </c>
      <c r="P1045" s="16">
        <f t="shared" si="863"/>
        <v>0</v>
      </c>
      <c r="Q1045" s="16">
        <f t="shared" ca="1" si="864"/>
        <v>0</v>
      </c>
      <c r="R1045">
        <f t="shared" si="865"/>
        <v>0</v>
      </c>
      <c r="S1045" s="16">
        <f t="shared" si="866"/>
        <v>0</v>
      </c>
      <c r="T1045" s="21">
        <f t="shared" si="867"/>
        <v>0</v>
      </c>
      <c r="U1045" s="16">
        <f t="shared" ca="1" si="868"/>
        <v>0</v>
      </c>
      <c r="V1045" s="21">
        <f t="shared" ca="1" si="869"/>
        <v>0</v>
      </c>
      <c r="W1045" s="16"/>
      <c r="X1045" s="16">
        <f t="shared" si="870"/>
        <v>0</v>
      </c>
      <c r="Y1045" s="16">
        <f t="shared" si="871"/>
        <v>0</v>
      </c>
      <c r="Z1045" s="19">
        <f t="shared" si="872"/>
        <v>0</v>
      </c>
      <c r="AA1045" s="15">
        <f t="shared" si="873"/>
        <v>0</v>
      </c>
      <c r="AB1045" s="15">
        <f t="shared" si="874"/>
        <v>0</v>
      </c>
      <c r="AC1045" s="15">
        <f t="shared" si="875"/>
        <v>0</v>
      </c>
      <c r="AD1045" s="15">
        <f t="shared" si="876"/>
        <v>0</v>
      </c>
      <c r="AE1045" s="15">
        <f t="shared" si="877"/>
        <v>0</v>
      </c>
      <c r="AF1045" s="19">
        <f t="shared" si="878"/>
        <v>0</v>
      </c>
      <c r="AG1045" s="20">
        <f t="shared" si="879"/>
        <v>0</v>
      </c>
      <c r="AH1045" s="20"/>
      <c r="AI1045" s="16">
        <f t="shared" si="837"/>
        <v>0</v>
      </c>
      <c r="AJ1045" s="16">
        <f t="shared" si="852"/>
        <v>0</v>
      </c>
      <c r="AK1045" s="16">
        <f t="shared" si="844"/>
        <v>0</v>
      </c>
      <c r="AL1045" s="16">
        <f t="shared" ca="1" si="880"/>
        <v>0</v>
      </c>
      <c r="AM1045" s="17">
        <f ca="1">IF($F$13,OFFSET(product_specs!$I$5,MIN(10,saving_model!BD1045),saving_model!$F$15),0)</f>
        <v>0</v>
      </c>
      <c r="AN1045" s="16">
        <f t="shared" si="881"/>
        <v>0</v>
      </c>
      <c r="AO1045" s="16">
        <f t="shared" si="851"/>
        <v>0</v>
      </c>
      <c r="AP1045" s="16">
        <f t="shared" si="838"/>
        <v>0</v>
      </c>
      <c r="AQ1045" s="16">
        <f t="shared" si="845"/>
        <v>0</v>
      </c>
      <c r="AR1045" s="16">
        <f t="shared" si="846"/>
        <v>0</v>
      </c>
      <c r="AS1045" s="15">
        <f t="shared" si="839"/>
        <v>0</v>
      </c>
      <c r="AT1045" s="24">
        <f t="shared" si="840"/>
        <v>0</v>
      </c>
      <c r="AU1045" s="15">
        <f t="shared" si="847"/>
        <v>0</v>
      </c>
      <c r="AV1045" s="22">
        <f>return!Q1029</f>
        <v>1.3133068948922855E-4</v>
      </c>
      <c r="AW1045" s="7">
        <f t="shared" si="841"/>
        <v>2.335592731169271</v>
      </c>
      <c r="AX1045" s="7"/>
      <c r="AY1045">
        <f t="shared" si="882"/>
        <v>0</v>
      </c>
      <c r="AZ1045">
        <f t="shared" si="842"/>
        <v>0</v>
      </c>
      <c r="BA1045">
        <f t="shared" si="883"/>
        <v>0</v>
      </c>
      <c r="BB1045">
        <f t="shared" si="848"/>
        <v>0</v>
      </c>
      <c r="BD1045">
        <f t="shared" si="884"/>
        <v>85</v>
      </c>
      <c r="BE1045">
        <f t="shared" si="885"/>
        <v>5</v>
      </c>
      <c r="BF1045">
        <f t="shared" si="849"/>
        <v>3.5281617059836679E-2</v>
      </c>
      <c r="BG1045">
        <f>VLOOKUP(MIN(120,BH1045),mortality!$B$4:$H$106,saving_model!BE1045+2,FALSE)</f>
        <v>0.35015968571872153</v>
      </c>
      <c r="BH1045">
        <f t="shared" si="843"/>
        <v>105</v>
      </c>
      <c r="BI1045" s="8">
        <f t="shared" si="886"/>
        <v>1.6821425527395739E-3</v>
      </c>
      <c r="BJ1045" s="6">
        <f>VLOOKUP(saving_model!BD1045,lapse!$B$4:$C$134,2,FALSE)</f>
        <v>0.02</v>
      </c>
      <c r="BL1045">
        <f>discount_curve!K1030</f>
        <v>0.15747418744987318</v>
      </c>
    </row>
    <row r="1046" spans="1:64" x14ac:dyDescent="0.55000000000000004">
      <c r="A1046">
        <f t="shared" si="850"/>
        <v>1024</v>
      </c>
      <c r="B1046" s="16">
        <f t="shared" ca="1" si="853"/>
        <v>0</v>
      </c>
      <c r="C1046" s="16">
        <f t="shared" si="854"/>
        <v>0</v>
      </c>
      <c r="D1046">
        <f t="shared" si="855"/>
        <v>0</v>
      </c>
      <c r="E1046">
        <f t="shared" ca="1" si="856"/>
        <v>0</v>
      </c>
      <c r="F1046" s="19">
        <f t="shared" si="857"/>
        <v>0</v>
      </c>
      <c r="G1046">
        <f t="shared" ref="G1046:G1109" si="887">AZ1046*($F$7/12*AW1046+IF(A1046=0, $F$8,0))</f>
        <v>0</v>
      </c>
      <c r="H1046">
        <f t="shared" ref="H1046:H1109" si="888">C1046*$F$9</f>
        <v>0</v>
      </c>
      <c r="I1046" s="16">
        <f t="shared" si="858"/>
        <v>0</v>
      </c>
      <c r="J1046" s="19">
        <f t="shared" si="859"/>
        <v>0</v>
      </c>
      <c r="K1046" s="19"/>
      <c r="L1046" s="16">
        <f t="shared" ref="L1046:L1109" si="889">C1046*$F$10</f>
        <v>0</v>
      </c>
      <c r="M1046" s="16">
        <f t="shared" ca="1" si="860"/>
        <v>0</v>
      </c>
      <c r="N1046" s="16">
        <f t="shared" si="861"/>
        <v>0</v>
      </c>
      <c r="O1046" s="16">
        <f t="shared" si="862"/>
        <v>0</v>
      </c>
      <c r="P1046" s="16">
        <f t="shared" si="863"/>
        <v>0</v>
      </c>
      <c r="Q1046" s="16">
        <f t="shared" ca="1" si="864"/>
        <v>0</v>
      </c>
      <c r="R1046">
        <f t="shared" si="865"/>
        <v>0</v>
      </c>
      <c r="S1046" s="16">
        <f t="shared" si="866"/>
        <v>0</v>
      </c>
      <c r="T1046" s="21">
        <f t="shared" si="867"/>
        <v>0</v>
      </c>
      <c r="U1046" s="16">
        <f t="shared" ca="1" si="868"/>
        <v>0</v>
      </c>
      <c r="V1046" s="21">
        <f t="shared" ca="1" si="869"/>
        <v>0</v>
      </c>
      <c r="W1046" s="16"/>
      <c r="X1046" s="16">
        <f t="shared" si="870"/>
        <v>0</v>
      </c>
      <c r="Y1046" s="16">
        <f t="shared" si="871"/>
        <v>0</v>
      </c>
      <c r="Z1046" s="19">
        <f t="shared" si="872"/>
        <v>0</v>
      </c>
      <c r="AA1046" s="15">
        <f t="shared" si="873"/>
        <v>0</v>
      </c>
      <c r="AB1046" s="15">
        <f t="shared" si="874"/>
        <v>0</v>
      </c>
      <c r="AC1046" s="15">
        <f t="shared" si="875"/>
        <v>0</v>
      </c>
      <c r="AD1046" s="15">
        <f t="shared" si="876"/>
        <v>0</v>
      </c>
      <c r="AE1046" s="15">
        <f t="shared" si="877"/>
        <v>0</v>
      </c>
      <c r="AF1046" s="19">
        <f t="shared" si="878"/>
        <v>0</v>
      </c>
      <c r="AG1046" s="20">
        <f t="shared" si="879"/>
        <v>0</v>
      </c>
      <c r="AH1046" s="20"/>
      <c r="AI1046" s="16">
        <f t="shared" ref="AI1046:AI1109" si="890">IF(AND($C$7="SINGLE",A1046=0),1,0)*$C$8+IF(AND($C$7="LEVEL",A1046&lt;$C$10*12),1,0)*$C$8</f>
        <v>0</v>
      </c>
      <c r="AJ1046" s="16">
        <f t="shared" si="852"/>
        <v>0</v>
      </c>
      <c r="AK1046" s="16">
        <f t="shared" si="844"/>
        <v>0</v>
      </c>
      <c r="AL1046" s="16">
        <f t="shared" ca="1" si="880"/>
        <v>0</v>
      </c>
      <c r="AM1046" s="17">
        <f ca="1">IF($F$13,OFFSET(product_specs!$I$5,MIN(10,saving_model!BD1046),saving_model!$F$15),0)</f>
        <v>0</v>
      </c>
      <c r="AN1046" s="16">
        <f t="shared" si="881"/>
        <v>0</v>
      </c>
      <c r="AO1046" s="16">
        <f t="shared" si="851"/>
        <v>0</v>
      </c>
      <c r="AP1046" s="16">
        <f t="shared" ref="AP1046:AP1109" si="891">AI1046*(1-$F$10)</f>
        <v>0</v>
      </c>
      <c r="AQ1046" s="16">
        <f t="shared" si="845"/>
        <v>0</v>
      </c>
      <c r="AR1046" s="16">
        <f t="shared" si="846"/>
        <v>0</v>
      </c>
      <c r="AS1046" s="15">
        <f t="shared" ref="AS1046:AS1109" si="892">(AO1046+AP1046-AQ1046)*$F$11/12</f>
        <v>0</v>
      </c>
      <c r="AT1046" s="24">
        <f t="shared" ref="AT1046:AT1109" si="893">AR1046*BF1046*(1+$F$12)</f>
        <v>0</v>
      </c>
      <c r="AU1046" s="15">
        <f t="shared" si="847"/>
        <v>0</v>
      </c>
      <c r="AV1046" s="22">
        <f>return!Q1030</f>
        <v>-4.956892992827644E-3</v>
      </c>
      <c r="AW1046" s="7">
        <f t="shared" ref="AW1046:AW1109" si="894">IF(A1046=0,1,AW1045*(1+$F$6)^(1/12))</f>
        <v>2.3375301943593656</v>
      </c>
      <c r="AX1046" s="7"/>
      <c r="AY1046">
        <f t="shared" si="882"/>
        <v>0</v>
      </c>
      <c r="AZ1046">
        <f t="shared" ref="AZ1046:AZ1109" si="895">IF(A1046=0,$C$11,AZ1045-BA1045-BB1045-AY1046)</f>
        <v>0</v>
      </c>
      <c r="BA1046">
        <f t="shared" si="883"/>
        <v>0</v>
      </c>
      <c r="BB1046">
        <f t="shared" si="848"/>
        <v>0</v>
      </c>
      <c r="BD1046">
        <f t="shared" si="884"/>
        <v>85</v>
      </c>
      <c r="BE1046">
        <f t="shared" si="885"/>
        <v>5</v>
      </c>
      <c r="BF1046">
        <f t="shared" si="849"/>
        <v>3.5281617059836679E-2</v>
      </c>
      <c r="BG1046">
        <f>VLOOKUP(MIN(120,BH1046),mortality!$B$4:$H$106,saving_model!BE1046+2,FALSE)</f>
        <v>0.35015968571872153</v>
      </c>
      <c r="BH1046">
        <f t="shared" ref="BH1046:BH1109" si="896">$C$9+BD1046</f>
        <v>105</v>
      </c>
      <c r="BI1046" s="8">
        <f t="shared" si="886"/>
        <v>1.6821425527395739E-3</v>
      </c>
      <c r="BJ1046" s="6">
        <f>VLOOKUP(saving_model!BD1046,lapse!$B$4:$C$134,2,FALSE)</f>
        <v>0.02</v>
      </c>
      <c r="BL1046">
        <f>discount_curve!K1031</f>
        <v>0.15718989887202744</v>
      </c>
    </row>
    <row r="1047" spans="1:64" x14ac:dyDescent="0.55000000000000004">
      <c r="A1047">
        <f t="shared" si="850"/>
        <v>1025</v>
      </c>
      <c r="B1047" s="16">
        <f t="shared" ca="1" si="853"/>
        <v>0</v>
      </c>
      <c r="C1047" s="16">
        <f t="shared" si="854"/>
        <v>0</v>
      </c>
      <c r="D1047">
        <f t="shared" si="855"/>
        <v>0</v>
      </c>
      <c r="E1047">
        <f t="shared" ca="1" si="856"/>
        <v>0</v>
      </c>
      <c r="F1047" s="19">
        <f t="shared" si="857"/>
        <v>0</v>
      </c>
      <c r="G1047">
        <f t="shared" si="887"/>
        <v>0</v>
      </c>
      <c r="H1047">
        <f t="shared" si="888"/>
        <v>0</v>
      </c>
      <c r="I1047" s="16">
        <f t="shared" si="858"/>
        <v>0</v>
      </c>
      <c r="J1047" s="19">
        <f t="shared" si="859"/>
        <v>0</v>
      </c>
      <c r="K1047" s="19"/>
      <c r="L1047" s="16">
        <f t="shared" si="889"/>
        <v>0</v>
      </c>
      <c r="M1047" s="16">
        <f t="shared" ca="1" si="860"/>
        <v>0</v>
      </c>
      <c r="N1047" s="16">
        <f t="shared" si="861"/>
        <v>0</v>
      </c>
      <c r="O1047" s="16">
        <f t="shared" si="862"/>
        <v>0</v>
      </c>
      <c r="P1047" s="16">
        <f t="shared" si="863"/>
        <v>0</v>
      </c>
      <c r="Q1047" s="16">
        <f t="shared" ca="1" si="864"/>
        <v>0</v>
      </c>
      <c r="R1047">
        <f t="shared" si="865"/>
        <v>0</v>
      </c>
      <c r="S1047" s="16">
        <f t="shared" si="866"/>
        <v>0</v>
      </c>
      <c r="T1047" s="21">
        <f t="shared" si="867"/>
        <v>0</v>
      </c>
      <c r="U1047" s="16">
        <f t="shared" ca="1" si="868"/>
        <v>0</v>
      </c>
      <c r="V1047" s="21">
        <f t="shared" ca="1" si="869"/>
        <v>0</v>
      </c>
      <c r="W1047" s="16"/>
      <c r="X1047" s="16">
        <f t="shared" si="870"/>
        <v>0</v>
      </c>
      <c r="Y1047" s="16">
        <f t="shared" si="871"/>
        <v>0</v>
      </c>
      <c r="Z1047" s="19">
        <f t="shared" si="872"/>
        <v>0</v>
      </c>
      <c r="AA1047" s="15">
        <f t="shared" si="873"/>
        <v>0</v>
      </c>
      <c r="AB1047" s="15">
        <f t="shared" si="874"/>
        <v>0</v>
      </c>
      <c r="AC1047" s="15">
        <f t="shared" si="875"/>
        <v>0</v>
      </c>
      <c r="AD1047" s="15">
        <f t="shared" si="876"/>
        <v>0</v>
      </c>
      <c r="AE1047" s="15">
        <f t="shared" si="877"/>
        <v>0</v>
      </c>
      <c r="AF1047" s="19">
        <f t="shared" si="878"/>
        <v>0</v>
      </c>
      <c r="AG1047" s="20">
        <f t="shared" si="879"/>
        <v>0</v>
      </c>
      <c r="AH1047" s="20"/>
      <c r="AI1047" s="16">
        <f t="shared" si="890"/>
        <v>0</v>
      </c>
      <c r="AJ1047" s="16">
        <f t="shared" si="852"/>
        <v>0</v>
      </c>
      <c r="AK1047" s="16">
        <f t="shared" ref="AK1047:AK1110" si="897">MAX(AJ1047, AN1047)</f>
        <v>0</v>
      </c>
      <c r="AL1047" s="16">
        <f t="shared" ca="1" si="880"/>
        <v>0</v>
      </c>
      <c r="AM1047" s="17">
        <f ca="1">IF($F$13,OFFSET(product_specs!$I$5,MIN(10,saving_model!BD1047),saving_model!$F$15),0)</f>
        <v>0</v>
      </c>
      <c r="AN1047" s="16">
        <f t="shared" si="881"/>
        <v>0</v>
      </c>
      <c r="AO1047" s="16">
        <f t="shared" si="851"/>
        <v>0</v>
      </c>
      <c r="AP1047" s="16">
        <f t="shared" si="891"/>
        <v>0</v>
      </c>
      <c r="AQ1047" s="16">
        <f t="shared" ref="AQ1047:AQ1110" si="898">IF(A1047=$C$10*12,AO1047,0)</f>
        <v>0</v>
      </c>
      <c r="AR1047" s="16">
        <f t="shared" ref="AR1047:AR1110" si="899">MAX(0,AJ1047-SUM(AO1047:AP1047))</f>
        <v>0</v>
      </c>
      <c r="AS1047" s="15">
        <f t="shared" si="892"/>
        <v>0</v>
      </c>
      <c r="AT1047" s="24">
        <f t="shared" si="893"/>
        <v>0</v>
      </c>
      <c r="AU1047" s="15">
        <f t="shared" ref="AU1047:AU1110" si="900">(AO1047+AP1047-AQ1047-AS1047-AT1047)*AV1047</f>
        <v>0</v>
      </c>
      <c r="AV1047" s="22">
        <f>return!Q1031</f>
        <v>-1.3811840329082337E-2</v>
      </c>
      <c r="AW1047" s="7">
        <f t="shared" si="894"/>
        <v>2.3394692647490216</v>
      </c>
      <c r="AX1047" s="7"/>
      <c r="AY1047">
        <f t="shared" si="882"/>
        <v>0</v>
      </c>
      <c r="AZ1047">
        <f t="shared" si="895"/>
        <v>0</v>
      </c>
      <c r="BA1047">
        <f t="shared" si="883"/>
        <v>0</v>
      </c>
      <c r="BB1047">
        <f t="shared" ref="BB1047:BB1110" si="901">(AZ1047-BA1047)*BI1047</f>
        <v>0</v>
      </c>
      <c r="BD1047">
        <f t="shared" si="884"/>
        <v>85</v>
      </c>
      <c r="BE1047">
        <f t="shared" si="885"/>
        <v>5</v>
      </c>
      <c r="BF1047">
        <f t="shared" ref="BF1047:BF1110" si="902">1-(1-BG1047)^(1/12)</f>
        <v>3.5281617059836679E-2</v>
      </c>
      <c r="BG1047">
        <f>VLOOKUP(MIN(120,BH1047),mortality!$B$4:$H$106,saving_model!BE1047+2,FALSE)</f>
        <v>0.35015968571872153</v>
      </c>
      <c r="BH1047">
        <f t="shared" si="896"/>
        <v>105</v>
      </c>
      <c r="BI1047" s="8">
        <f t="shared" si="886"/>
        <v>1.6821425527395739E-3</v>
      </c>
      <c r="BJ1047" s="6">
        <f>VLOOKUP(saving_model!BD1047,lapse!$B$4:$C$134,2,FALSE)</f>
        <v>0.02</v>
      </c>
      <c r="BL1047">
        <f>discount_curve!K1032</f>
        <v>0.15690612352112268</v>
      </c>
    </row>
    <row r="1048" spans="1:64" x14ac:dyDescent="0.55000000000000004">
      <c r="A1048">
        <f t="shared" ref="A1048:A1111" si="903">A1047+1</f>
        <v>1026</v>
      </c>
      <c r="B1048" s="16">
        <f t="shared" ca="1" si="853"/>
        <v>0</v>
      </c>
      <c r="C1048" s="16">
        <f t="shared" si="854"/>
        <v>0</v>
      </c>
      <c r="D1048">
        <f t="shared" si="855"/>
        <v>0</v>
      </c>
      <c r="E1048">
        <f t="shared" ca="1" si="856"/>
        <v>0</v>
      </c>
      <c r="F1048" s="19">
        <f t="shared" si="857"/>
        <v>0</v>
      </c>
      <c r="G1048">
        <f t="shared" si="887"/>
        <v>0</v>
      </c>
      <c r="H1048">
        <f t="shared" si="888"/>
        <v>0</v>
      </c>
      <c r="I1048" s="16">
        <f t="shared" si="858"/>
        <v>0</v>
      </c>
      <c r="J1048" s="19">
        <f t="shared" si="859"/>
        <v>0</v>
      </c>
      <c r="K1048" s="19"/>
      <c r="L1048" s="16">
        <f t="shared" si="889"/>
        <v>0</v>
      </c>
      <c r="M1048" s="16">
        <f t="shared" ca="1" si="860"/>
        <v>0</v>
      </c>
      <c r="N1048" s="16">
        <f t="shared" si="861"/>
        <v>0</v>
      </c>
      <c r="O1048" s="16">
        <f t="shared" si="862"/>
        <v>0</v>
      </c>
      <c r="P1048" s="16">
        <f t="shared" si="863"/>
        <v>0</v>
      </c>
      <c r="Q1048" s="16">
        <f t="shared" ca="1" si="864"/>
        <v>0</v>
      </c>
      <c r="R1048">
        <f t="shared" si="865"/>
        <v>0</v>
      </c>
      <c r="S1048" s="16">
        <f t="shared" si="866"/>
        <v>0</v>
      </c>
      <c r="T1048" s="21">
        <f t="shared" si="867"/>
        <v>0</v>
      </c>
      <c r="U1048" s="16">
        <f t="shared" ca="1" si="868"/>
        <v>0</v>
      </c>
      <c r="V1048" s="21">
        <f t="shared" ca="1" si="869"/>
        <v>0</v>
      </c>
      <c r="W1048" s="16"/>
      <c r="X1048" s="16">
        <f t="shared" si="870"/>
        <v>0</v>
      </c>
      <c r="Y1048" s="16">
        <f t="shared" si="871"/>
        <v>0</v>
      </c>
      <c r="Z1048" s="19">
        <f t="shared" si="872"/>
        <v>0</v>
      </c>
      <c r="AA1048" s="15">
        <f t="shared" si="873"/>
        <v>0</v>
      </c>
      <c r="AB1048" s="15">
        <f t="shared" si="874"/>
        <v>0</v>
      </c>
      <c r="AC1048" s="15">
        <f t="shared" si="875"/>
        <v>0</v>
      </c>
      <c r="AD1048" s="15">
        <f t="shared" si="876"/>
        <v>0</v>
      </c>
      <c r="AE1048" s="15">
        <f t="shared" si="877"/>
        <v>0</v>
      </c>
      <c r="AF1048" s="19">
        <f t="shared" si="878"/>
        <v>0</v>
      </c>
      <c r="AG1048" s="20">
        <f t="shared" si="879"/>
        <v>0</v>
      </c>
      <c r="AH1048" s="20"/>
      <c r="AI1048" s="16">
        <f t="shared" si="890"/>
        <v>0</v>
      </c>
      <c r="AJ1048" s="16">
        <f t="shared" si="852"/>
        <v>0</v>
      </c>
      <c r="AK1048" s="16">
        <f t="shared" si="897"/>
        <v>0</v>
      </c>
      <c r="AL1048" s="16">
        <f t="shared" ca="1" si="880"/>
        <v>0</v>
      </c>
      <c r="AM1048" s="17">
        <f ca="1">IF($F$13,OFFSET(product_specs!$I$5,MIN(10,saving_model!BD1048),saving_model!$F$15),0)</f>
        <v>0</v>
      </c>
      <c r="AN1048" s="16">
        <f t="shared" si="881"/>
        <v>0</v>
      </c>
      <c r="AO1048" s="16">
        <f t="shared" ref="AO1048:AO1111" si="904">AO1047+AP1047-AQ1047+AU1047-AS1047-AT1047</f>
        <v>0</v>
      </c>
      <c r="AP1048" s="16">
        <f t="shared" si="891"/>
        <v>0</v>
      </c>
      <c r="AQ1048" s="16">
        <f t="shared" si="898"/>
        <v>0</v>
      </c>
      <c r="AR1048" s="16">
        <f t="shared" si="899"/>
        <v>0</v>
      </c>
      <c r="AS1048" s="15">
        <f t="shared" si="892"/>
        <v>0</v>
      </c>
      <c r="AT1048" s="24">
        <f t="shared" si="893"/>
        <v>0</v>
      </c>
      <c r="AU1048" s="15">
        <f t="shared" si="900"/>
        <v>0</v>
      </c>
      <c r="AV1048" s="22">
        <f>return!Q1032</f>
        <v>-1.7494648259467338E-3</v>
      </c>
      <c r="AW1048" s="7">
        <f t="shared" si="894"/>
        <v>2.3414099436714721</v>
      </c>
      <c r="AX1048" s="7"/>
      <c r="AY1048">
        <f t="shared" si="882"/>
        <v>0</v>
      </c>
      <c r="AZ1048">
        <f t="shared" si="895"/>
        <v>0</v>
      </c>
      <c r="BA1048">
        <f t="shared" si="883"/>
        <v>0</v>
      </c>
      <c r="BB1048">
        <f t="shared" si="901"/>
        <v>0</v>
      </c>
      <c r="BD1048">
        <f t="shared" si="884"/>
        <v>85</v>
      </c>
      <c r="BE1048">
        <f t="shared" si="885"/>
        <v>5</v>
      </c>
      <c r="BF1048">
        <f t="shared" si="902"/>
        <v>3.5281617059836679E-2</v>
      </c>
      <c r="BG1048">
        <f>VLOOKUP(MIN(120,BH1048),mortality!$B$4:$H$106,saving_model!BE1048+2,FALSE)</f>
        <v>0.35015968571872153</v>
      </c>
      <c r="BH1048">
        <f t="shared" si="896"/>
        <v>105</v>
      </c>
      <c r="BI1048" s="8">
        <f t="shared" si="886"/>
        <v>1.6821425527395739E-3</v>
      </c>
      <c r="BJ1048" s="6">
        <f>VLOOKUP(saving_model!BD1048,lapse!$B$4:$C$134,2,FALSE)</f>
        <v>0.02</v>
      </c>
      <c r="BL1048">
        <f>discount_curve!K1033</f>
        <v>0.15662286047062882</v>
      </c>
    </row>
    <row r="1049" spans="1:64" x14ac:dyDescent="0.55000000000000004">
      <c r="A1049">
        <f t="shared" si="903"/>
        <v>1027</v>
      </c>
      <c r="B1049" s="16">
        <f t="shared" ca="1" si="853"/>
        <v>0</v>
      </c>
      <c r="C1049" s="16">
        <f t="shared" si="854"/>
        <v>0</v>
      </c>
      <c r="D1049">
        <f t="shared" si="855"/>
        <v>0</v>
      </c>
      <c r="E1049">
        <f t="shared" ca="1" si="856"/>
        <v>0</v>
      </c>
      <c r="F1049" s="19">
        <f t="shared" si="857"/>
        <v>0</v>
      </c>
      <c r="G1049">
        <f t="shared" si="887"/>
        <v>0</v>
      </c>
      <c r="H1049">
        <f t="shared" si="888"/>
        <v>0</v>
      </c>
      <c r="I1049" s="16">
        <f t="shared" si="858"/>
        <v>0</v>
      </c>
      <c r="J1049" s="19">
        <f t="shared" si="859"/>
        <v>0</v>
      </c>
      <c r="K1049" s="19"/>
      <c r="L1049" s="16">
        <f t="shared" si="889"/>
        <v>0</v>
      </c>
      <c r="M1049" s="16">
        <f t="shared" ca="1" si="860"/>
        <v>0</v>
      </c>
      <c r="N1049" s="16">
        <f t="shared" si="861"/>
        <v>0</v>
      </c>
      <c r="O1049" s="16">
        <f t="shared" si="862"/>
        <v>0</v>
      </c>
      <c r="P1049" s="16">
        <f t="shared" si="863"/>
        <v>0</v>
      </c>
      <c r="Q1049" s="16">
        <f t="shared" ca="1" si="864"/>
        <v>0</v>
      </c>
      <c r="R1049">
        <f t="shared" si="865"/>
        <v>0</v>
      </c>
      <c r="S1049" s="16">
        <f t="shared" si="866"/>
        <v>0</v>
      </c>
      <c r="T1049" s="21">
        <f t="shared" si="867"/>
        <v>0</v>
      </c>
      <c r="U1049" s="16">
        <f t="shared" ca="1" si="868"/>
        <v>0</v>
      </c>
      <c r="V1049" s="21">
        <f t="shared" ca="1" si="869"/>
        <v>0</v>
      </c>
      <c r="W1049" s="16"/>
      <c r="X1049" s="16">
        <f t="shared" si="870"/>
        <v>0</v>
      </c>
      <c r="Y1049" s="16">
        <f t="shared" si="871"/>
        <v>0</v>
      </c>
      <c r="Z1049" s="19">
        <f t="shared" si="872"/>
        <v>0</v>
      </c>
      <c r="AA1049" s="15">
        <f t="shared" si="873"/>
        <v>0</v>
      </c>
      <c r="AB1049" s="15">
        <f t="shared" si="874"/>
        <v>0</v>
      </c>
      <c r="AC1049" s="15">
        <f t="shared" si="875"/>
        <v>0</v>
      </c>
      <c r="AD1049" s="15">
        <f t="shared" si="876"/>
        <v>0</v>
      </c>
      <c r="AE1049" s="15">
        <f t="shared" si="877"/>
        <v>0</v>
      </c>
      <c r="AF1049" s="19">
        <f t="shared" si="878"/>
        <v>0</v>
      </c>
      <c r="AG1049" s="20">
        <f t="shared" si="879"/>
        <v>0</v>
      </c>
      <c r="AH1049" s="20"/>
      <c r="AI1049" s="16">
        <f t="shared" si="890"/>
        <v>0</v>
      </c>
      <c r="AJ1049" s="16">
        <f t="shared" si="852"/>
        <v>0</v>
      </c>
      <c r="AK1049" s="16">
        <f t="shared" si="897"/>
        <v>0</v>
      </c>
      <c r="AL1049" s="16">
        <f t="shared" ca="1" si="880"/>
        <v>0</v>
      </c>
      <c r="AM1049" s="17">
        <f ca="1">IF($F$13,OFFSET(product_specs!$I$5,MIN(10,saving_model!BD1049),saving_model!$F$15),0)</f>
        <v>0</v>
      </c>
      <c r="AN1049" s="16">
        <f t="shared" si="881"/>
        <v>0</v>
      </c>
      <c r="AO1049" s="16">
        <f t="shared" si="904"/>
        <v>0</v>
      </c>
      <c r="AP1049" s="16">
        <f t="shared" si="891"/>
        <v>0</v>
      </c>
      <c r="AQ1049" s="16">
        <f t="shared" si="898"/>
        <v>0</v>
      </c>
      <c r="AR1049" s="16">
        <f t="shared" si="899"/>
        <v>0</v>
      </c>
      <c r="AS1049" s="15">
        <f t="shared" si="892"/>
        <v>0</v>
      </c>
      <c r="AT1049" s="24">
        <f t="shared" si="893"/>
        <v>0</v>
      </c>
      <c r="AU1049" s="15">
        <f t="shared" si="900"/>
        <v>0</v>
      </c>
      <c r="AV1049" s="22">
        <f>return!Q1033</f>
        <v>-1.8841229157466888E-3</v>
      </c>
      <c r="AW1049" s="7">
        <f t="shared" si="894"/>
        <v>2.3433522324610569</v>
      </c>
      <c r="AX1049" s="7"/>
      <c r="AY1049">
        <f t="shared" si="882"/>
        <v>0</v>
      </c>
      <c r="AZ1049">
        <f t="shared" si="895"/>
        <v>0</v>
      </c>
      <c r="BA1049">
        <f t="shared" si="883"/>
        <v>0</v>
      </c>
      <c r="BB1049">
        <f t="shared" si="901"/>
        <v>0</v>
      </c>
      <c r="BD1049">
        <f t="shared" si="884"/>
        <v>85</v>
      </c>
      <c r="BE1049">
        <f t="shared" si="885"/>
        <v>5</v>
      </c>
      <c r="BF1049">
        <f t="shared" si="902"/>
        <v>3.5281617059836679E-2</v>
      </c>
      <c r="BG1049">
        <f>VLOOKUP(MIN(120,BH1049),mortality!$B$4:$H$106,saving_model!BE1049+2,FALSE)</f>
        <v>0.35015968571872153</v>
      </c>
      <c r="BH1049">
        <f t="shared" si="896"/>
        <v>105</v>
      </c>
      <c r="BI1049" s="8">
        <f t="shared" si="886"/>
        <v>1.6821425527395739E-3</v>
      </c>
      <c r="BJ1049" s="6">
        <f>VLOOKUP(saving_model!BD1049,lapse!$B$4:$C$134,2,FALSE)</f>
        <v>0.02</v>
      </c>
      <c r="BL1049">
        <f>discount_curve!K1034</f>
        <v>0.15634010879568852</v>
      </c>
    </row>
    <row r="1050" spans="1:64" x14ac:dyDescent="0.55000000000000004">
      <c r="A1050">
        <f t="shared" si="903"/>
        <v>1028</v>
      </c>
      <c r="B1050" s="16">
        <f t="shared" ca="1" si="853"/>
        <v>0</v>
      </c>
      <c r="C1050" s="16">
        <f t="shared" si="854"/>
        <v>0</v>
      </c>
      <c r="D1050">
        <f t="shared" si="855"/>
        <v>0</v>
      </c>
      <c r="E1050">
        <f t="shared" ca="1" si="856"/>
        <v>0</v>
      </c>
      <c r="F1050" s="19">
        <f t="shared" si="857"/>
        <v>0</v>
      </c>
      <c r="G1050">
        <f t="shared" si="887"/>
        <v>0</v>
      </c>
      <c r="H1050">
        <f t="shared" si="888"/>
        <v>0</v>
      </c>
      <c r="I1050" s="16">
        <f t="shared" si="858"/>
        <v>0</v>
      </c>
      <c r="J1050" s="19">
        <f t="shared" si="859"/>
        <v>0</v>
      </c>
      <c r="K1050" s="19"/>
      <c r="L1050" s="16">
        <f t="shared" si="889"/>
        <v>0</v>
      </c>
      <c r="M1050" s="16">
        <f t="shared" ca="1" si="860"/>
        <v>0</v>
      </c>
      <c r="N1050" s="16">
        <f t="shared" si="861"/>
        <v>0</v>
      </c>
      <c r="O1050" s="16">
        <f t="shared" si="862"/>
        <v>0</v>
      </c>
      <c r="P1050" s="16">
        <f t="shared" si="863"/>
        <v>0</v>
      </c>
      <c r="Q1050" s="16">
        <f t="shared" ca="1" si="864"/>
        <v>0</v>
      </c>
      <c r="R1050">
        <f t="shared" si="865"/>
        <v>0</v>
      </c>
      <c r="S1050" s="16">
        <f t="shared" si="866"/>
        <v>0</v>
      </c>
      <c r="T1050" s="21">
        <f t="shared" si="867"/>
        <v>0</v>
      </c>
      <c r="U1050" s="16">
        <f t="shared" ca="1" si="868"/>
        <v>0</v>
      </c>
      <c r="V1050" s="21">
        <f t="shared" ca="1" si="869"/>
        <v>0</v>
      </c>
      <c r="W1050" s="16"/>
      <c r="X1050" s="16">
        <f t="shared" si="870"/>
        <v>0</v>
      </c>
      <c r="Y1050" s="16">
        <f t="shared" si="871"/>
        <v>0</v>
      </c>
      <c r="Z1050" s="19">
        <f t="shared" si="872"/>
        <v>0</v>
      </c>
      <c r="AA1050" s="15">
        <f t="shared" si="873"/>
        <v>0</v>
      </c>
      <c r="AB1050" s="15">
        <f t="shared" si="874"/>
        <v>0</v>
      </c>
      <c r="AC1050" s="15">
        <f t="shared" si="875"/>
        <v>0</v>
      </c>
      <c r="AD1050" s="15">
        <f t="shared" si="876"/>
        <v>0</v>
      </c>
      <c r="AE1050" s="15">
        <f t="shared" si="877"/>
        <v>0</v>
      </c>
      <c r="AF1050" s="19">
        <f t="shared" si="878"/>
        <v>0</v>
      </c>
      <c r="AG1050" s="20">
        <f t="shared" si="879"/>
        <v>0</v>
      </c>
      <c r="AH1050" s="20"/>
      <c r="AI1050" s="16">
        <f t="shared" si="890"/>
        <v>0</v>
      </c>
      <c r="AJ1050" s="16">
        <f t="shared" si="852"/>
        <v>0</v>
      </c>
      <c r="AK1050" s="16">
        <f t="shared" si="897"/>
        <v>0</v>
      </c>
      <c r="AL1050" s="16">
        <f t="shared" ca="1" si="880"/>
        <v>0</v>
      </c>
      <c r="AM1050" s="17">
        <f ca="1">IF($F$13,OFFSET(product_specs!$I$5,MIN(10,saving_model!BD1050),saving_model!$F$15),0)</f>
        <v>0</v>
      </c>
      <c r="AN1050" s="16">
        <f t="shared" si="881"/>
        <v>0</v>
      </c>
      <c r="AO1050" s="16">
        <f t="shared" si="904"/>
        <v>0</v>
      </c>
      <c r="AP1050" s="16">
        <f t="shared" si="891"/>
        <v>0</v>
      </c>
      <c r="AQ1050" s="16">
        <f t="shared" si="898"/>
        <v>0</v>
      </c>
      <c r="AR1050" s="16">
        <f t="shared" si="899"/>
        <v>0</v>
      </c>
      <c r="AS1050" s="15">
        <f t="shared" si="892"/>
        <v>0</v>
      </c>
      <c r="AT1050" s="24">
        <f t="shared" si="893"/>
        <v>0</v>
      </c>
      <c r="AU1050" s="15">
        <f t="shared" si="900"/>
        <v>0</v>
      </c>
      <c r="AV1050" s="22">
        <f>return!Q1034</f>
        <v>3.003895997175543E-2</v>
      </c>
      <c r="AW1050" s="7">
        <f t="shared" si="894"/>
        <v>2.3452961324532215</v>
      </c>
      <c r="AX1050" s="7"/>
      <c r="AY1050">
        <f t="shared" si="882"/>
        <v>0</v>
      </c>
      <c r="AZ1050">
        <f t="shared" si="895"/>
        <v>0</v>
      </c>
      <c r="BA1050">
        <f t="shared" si="883"/>
        <v>0</v>
      </c>
      <c r="BB1050">
        <f t="shared" si="901"/>
        <v>0</v>
      </c>
      <c r="BD1050">
        <f t="shared" si="884"/>
        <v>85</v>
      </c>
      <c r="BE1050">
        <f t="shared" si="885"/>
        <v>5</v>
      </c>
      <c r="BF1050">
        <f t="shared" si="902"/>
        <v>3.5281617059836679E-2</v>
      </c>
      <c r="BG1050">
        <f>VLOOKUP(MIN(120,BH1050),mortality!$B$4:$H$106,saving_model!BE1050+2,FALSE)</f>
        <v>0.35015968571872153</v>
      </c>
      <c r="BH1050">
        <f t="shared" si="896"/>
        <v>105</v>
      </c>
      <c r="BI1050" s="8">
        <f t="shared" si="886"/>
        <v>1.6821425527395739E-3</v>
      </c>
      <c r="BJ1050" s="6">
        <f>VLOOKUP(saving_model!BD1050,lapse!$B$4:$C$134,2,FALSE)</f>
        <v>0.02</v>
      </c>
      <c r="BL1050">
        <f>discount_curve!K1035</f>
        <v>0.1560578675731141</v>
      </c>
    </row>
    <row r="1051" spans="1:64" x14ac:dyDescent="0.55000000000000004">
      <c r="A1051">
        <f t="shared" si="903"/>
        <v>1029</v>
      </c>
      <c r="B1051" s="16">
        <f t="shared" ca="1" si="853"/>
        <v>0</v>
      </c>
      <c r="C1051" s="16">
        <f t="shared" si="854"/>
        <v>0</v>
      </c>
      <c r="D1051">
        <f t="shared" si="855"/>
        <v>0</v>
      </c>
      <c r="E1051">
        <f t="shared" ca="1" si="856"/>
        <v>0</v>
      </c>
      <c r="F1051" s="19">
        <f t="shared" si="857"/>
        <v>0</v>
      </c>
      <c r="G1051">
        <f t="shared" si="887"/>
        <v>0</v>
      </c>
      <c r="H1051">
        <f t="shared" si="888"/>
        <v>0</v>
      </c>
      <c r="I1051" s="16">
        <f t="shared" si="858"/>
        <v>0</v>
      </c>
      <c r="J1051" s="19">
        <f t="shared" si="859"/>
        <v>0</v>
      </c>
      <c r="K1051" s="19"/>
      <c r="L1051" s="16">
        <f t="shared" si="889"/>
        <v>0</v>
      </c>
      <c r="M1051" s="16">
        <f t="shared" ca="1" si="860"/>
        <v>0</v>
      </c>
      <c r="N1051" s="16">
        <f t="shared" si="861"/>
        <v>0</v>
      </c>
      <c r="O1051" s="16">
        <f t="shared" si="862"/>
        <v>0</v>
      </c>
      <c r="P1051" s="16">
        <f t="shared" si="863"/>
        <v>0</v>
      </c>
      <c r="Q1051" s="16">
        <f t="shared" ca="1" si="864"/>
        <v>0</v>
      </c>
      <c r="R1051">
        <f t="shared" si="865"/>
        <v>0</v>
      </c>
      <c r="S1051" s="16">
        <f t="shared" si="866"/>
        <v>0</v>
      </c>
      <c r="T1051" s="21">
        <f t="shared" si="867"/>
        <v>0</v>
      </c>
      <c r="U1051" s="16">
        <f t="shared" ca="1" si="868"/>
        <v>0</v>
      </c>
      <c r="V1051" s="21">
        <f t="shared" ca="1" si="869"/>
        <v>0</v>
      </c>
      <c r="W1051" s="16"/>
      <c r="X1051" s="16">
        <f t="shared" si="870"/>
        <v>0</v>
      </c>
      <c r="Y1051" s="16">
        <f t="shared" si="871"/>
        <v>0</v>
      </c>
      <c r="Z1051" s="19">
        <f t="shared" si="872"/>
        <v>0</v>
      </c>
      <c r="AA1051" s="15">
        <f t="shared" si="873"/>
        <v>0</v>
      </c>
      <c r="AB1051" s="15">
        <f t="shared" si="874"/>
        <v>0</v>
      </c>
      <c r="AC1051" s="15">
        <f t="shared" si="875"/>
        <v>0</v>
      </c>
      <c r="AD1051" s="15">
        <f t="shared" si="876"/>
        <v>0</v>
      </c>
      <c r="AE1051" s="15">
        <f t="shared" si="877"/>
        <v>0</v>
      </c>
      <c r="AF1051" s="19">
        <f t="shared" si="878"/>
        <v>0</v>
      </c>
      <c r="AG1051" s="20">
        <f t="shared" si="879"/>
        <v>0</v>
      </c>
      <c r="AH1051" s="20"/>
      <c r="AI1051" s="16">
        <f t="shared" si="890"/>
        <v>0</v>
      </c>
      <c r="AJ1051" s="16">
        <f t="shared" si="852"/>
        <v>0</v>
      </c>
      <c r="AK1051" s="16">
        <f t="shared" si="897"/>
        <v>0</v>
      </c>
      <c r="AL1051" s="16">
        <f t="shared" ca="1" si="880"/>
        <v>0</v>
      </c>
      <c r="AM1051" s="17">
        <f ca="1">IF($F$13,OFFSET(product_specs!$I$5,MIN(10,saving_model!BD1051),saving_model!$F$15),0)</f>
        <v>0</v>
      </c>
      <c r="AN1051" s="16">
        <f t="shared" si="881"/>
        <v>0</v>
      </c>
      <c r="AO1051" s="16">
        <f t="shared" si="904"/>
        <v>0</v>
      </c>
      <c r="AP1051" s="16">
        <f t="shared" si="891"/>
        <v>0</v>
      </c>
      <c r="AQ1051" s="16">
        <f t="shared" si="898"/>
        <v>0</v>
      </c>
      <c r="AR1051" s="16">
        <f t="shared" si="899"/>
        <v>0</v>
      </c>
      <c r="AS1051" s="15">
        <f t="shared" si="892"/>
        <v>0</v>
      </c>
      <c r="AT1051" s="24">
        <f t="shared" si="893"/>
        <v>0</v>
      </c>
      <c r="AU1051" s="15">
        <f t="shared" si="900"/>
        <v>0</v>
      </c>
      <c r="AV1051" s="22">
        <f>return!Q1035</f>
        <v>4.5326547449071608E-3</v>
      </c>
      <c r="AW1051" s="7">
        <f t="shared" si="894"/>
        <v>2.3472416449845199</v>
      </c>
      <c r="AX1051" s="7"/>
      <c r="AY1051">
        <f t="shared" si="882"/>
        <v>0</v>
      </c>
      <c r="AZ1051">
        <f t="shared" si="895"/>
        <v>0</v>
      </c>
      <c r="BA1051">
        <f t="shared" si="883"/>
        <v>0</v>
      </c>
      <c r="BB1051">
        <f t="shared" si="901"/>
        <v>0</v>
      </c>
      <c r="BD1051">
        <f t="shared" si="884"/>
        <v>85</v>
      </c>
      <c r="BE1051">
        <f t="shared" si="885"/>
        <v>5</v>
      </c>
      <c r="BF1051">
        <f t="shared" si="902"/>
        <v>3.5281617059836679E-2</v>
      </c>
      <c r="BG1051">
        <f>VLOOKUP(MIN(120,BH1051),mortality!$B$4:$H$106,saving_model!BE1051+2,FALSE)</f>
        <v>0.35015968571872153</v>
      </c>
      <c r="BH1051">
        <f t="shared" si="896"/>
        <v>105</v>
      </c>
      <c r="BI1051" s="8">
        <f t="shared" si="886"/>
        <v>1.6821425527395739E-3</v>
      </c>
      <c r="BJ1051" s="6">
        <f>VLOOKUP(saving_model!BD1051,lapse!$B$4:$C$134,2,FALSE)</f>
        <v>0.02</v>
      </c>
      <c r="BL1051">
        <f>discount_curve!K1036</f>
        <v>0.15577613588138459</v>
      </c>
    </row>
    <row r="1052" spans="1:64" x14ac:dyDescent="0.55000000000000004">
      <c r="A1052">
        <f t="shared" si="903"/>
        <v>1030</v>
      </c>
      <c r="B1052" s="16">
        <f t="shared" ca="1" si="853"/>
        <v>0</v>
      </c>
      <c r="C1052" s="16">
        <f t="shared" si="854"/>
        <v>0</v>
      </c>
      <c r="D1052">
        <f t="shared" si="855"/>
        <v>0</v>
      </c>
      <c r="E1052">
        <f t="shared" ca="1" si="856"/>
        <v>0</v>
      </c>
      <c r="F1052" s="19">
        <f t="shared" si="857"/>
        <v>0</v>
      </c>
      <c r="G1052">
        <f t="shared" si="887"/>
        <v>0</v>
      </c>
      <c r="H1052">
        <f t="shared" si="888"/>
        <v>0</v>
      </c>
      <c r="I1052" s="16">
        <f t="shared" si="858"/>
        <v>0</v>
      </c>
      <c r="J1052" s="19">
        <f t="shared" si="859"/>
        <v>0</v>
      </c>
      <c r="K1052" s="19"/>
      <c r="L1052" s="16">
        <f t="shared" si="889"/>
        <v>0</v>
      </c>
      <c r="M1052" s="16">
        <f t="shared" ca="1" si="860"/>
        <v>0</v>
      </c>
      <c r="N1052" s="16">
        <f t="shared" si="861"/>
        <v>0</v>
      </c>
      <c r="O1052" s="16">
        <f t="shared" si="862"/>
        <v>0</v>
      </c>
      <c r="P1052" s="16">
        <f t="shared" si="863"/>
        <v>0</v>
      </c>
      <c r="Q1052" s="16">
        <f t="shared" ca="1" si="864"/>
        <v>0</v>
      </c>
      <c r="R1052">
        <f t="shared" si="865"/>
        <v>0</v>
      </c>
      <c r="S1052" s="16">
        <f t="shared" si="866"/>
        <v>0</v>
      </c>
      <c r="T1052" s="21">
        <f t="shared" si="867"/>
        <v>0</v>
      </c>
      <c r="U1052" s="16">
        <f t="shared" ca="1" si="868"/>
        <v>0</v>
      </c>
      <c r="V1052" s="21">
        <f t="shared" ca="1" si="869"/>
        <v>0</v>
      </c>
      <c r="W1052" s="16"/>
      <c r="X1052" s="16">
        <f t="shared" si="870"/>
        <v>0</v>
      </c>
      <c r="Y1052" s="16">
        <f t="shared" si="871"/>
        <v>0</v>
      </c>
      <c r="Z1052" s="19">
        <f t="shared" si="872"/>
        <v>0</v>
      </c>
      <c r="AA1052" s="15">
        <f t="shared" si="873"/>
        <v>0</v>
      </c>
      <c r="AB1052" s="15">
        <f t="shared" si="874"/>
        <v>0</v>
      </c>
      <c r="AC1052" s="15">
        <f t="shared" si="875"/>
        <v>0</v>
      </c>
      <c r="AD1052" s="15">
        <f t="shared" si="876"/>
        <v>0</v>
      </c>
      <c r="AE1052" s="15">
        <f t="shared" si="877"/>
        <v>0</v>
      </c>
      <c r="AF1052" s="19">
        <f t="shared" si="878"/>
        <v>0</v>
      </c>
      <c r="AG1052" s="20">
        <f t="shared" si="879"/>
        <v>0</v>
      </c>
      <c r="AH1052" s="20"/>
      <c r="AI1052" s="16">
        <f t="shared" si="890"/>
        <v>0</v>
      </c>
      <c r="AJ1052" s="16">
        <f t="shared" si="852"/>
        <v>0</v>
      </c>
      <c r="AK1052" s="16">
        <f t="shared" si="897"/>
        <v>0</v>
      </c>
      <c r="AL1052" s="16">
        <f t="shared" ca="1" si="880"/>
        <v>0</v>
      </c>
      <c r="AM1052" s="17">
        <f ca="1">IF($F$13,OFFSET(product_specs!$I$5,MIN(10,saving_model!BD1052),saving_model!$F$15),0)</f>
        <v>0</v>
      </c>
      <c r="AN1052" s="16">
        <f t="shared" si="881"/>
        <v>0</v>
      </c>
      <c r="AO1052" s="16">
        <f t="shared" si="904"/>
        <v>0</v>
      </c>
      <c r="AP1052" s="16">
        <f t="shared" si="891"/>
        <v>0</v>
      </c>
      <c r="AQ1052" s="16">
        <f t="shared" si="898"/>
        <v>0</v>
      </c>
      <c r="AR1052" s="16">
        <f t="shared" si="899"/>
        <v>0</v>
      </c>
      <c r="AS1052" s="15">
        <f t="shared" si="892"/>
        <v>0</v>
      </c>
      <c r="AT1052" s="24">
        <f t="shared" si="893"/>
        <v>0</v>
      </c>
      <c r="AU1052" s="15">
        <f t="shared" si="900"/>
        <v>0</v>
      </c>
      <c r="AV1052" s="22">
        <f>return!Q1036</f>
        <v>1.3747676321215874E-2</v>
      </c>
      <c r="AW1052" s="7">
        <f t="shared" si="894"/>
        <v>2.3491887713926149</v>
      </c>
      <c r="AX1052" s="7"/>
      <c r="AY1052">
        <f t="shared" si="882"/>
        <v>0</v>
      </c>
      <c r="AZ1052">
        <f t="shared" si="895"/>
        <v>0</v>
      </c>
      <c r="BA1052">
        <f t="shared" si="883"/>
        <v>0</v>
      </c>
      <c r="BB1052">
        <f t="shared" si="901"/>
        <v>0</v>
      </c>
      <c r="BD1052">
        <f t="shared" si="884"/>
        <v>85</v>
      </c>
      <c r="BE1052">
        <f t="shared" si="885"/>
        <v>5</v>
      </c>
      <c r="BF1052">
        <f t="shared" si="902"/>
        <v>3.5281617059836679E-2</v>
      </c>
      <c r="BG1052">
        <f>VLOOKUP(MIN(120,BH1052),mortality!$B$4:$H$106,saving_model!BE1052+2,FALSE)</f>
        <v>0.35015968571872153</v>
      </c>
      <c r="BH1052">
        <f t="shared" si="896"/>
        <v>105</v>
      </c>
      <c r="BI1052" s="8">
        <f t="shared" si="886"/>
        <v>1.6821425527395739E-3</v>
      </c>
      <c r="BJ1052" s="6">
        <f>VLOOKUP(saving_model!BD1052,lapse!$B$4:$C$134,2,FALSE)</f>
        <v>0.02</v>
      </c>
      <c r="BL1052">
        <f>discount_curve!K1037</f>
        <v>0.15549491280064248</v>
      </c>
    </row>
    <row r="1053" spans="1:64" x14ac:dyDescent="0.55000000000000004">
      <c r="A1053">
        <f t="shared" si="903"/>
        <v>1031</v>
      </c>
      <c r="B1053" s="16">
        <f t="shared" ca="1" si="853"/>
        <v>0</v>
      </c>
      <c r="C1053" s="16">
        <f t="shared" si="854"/>
        <v>0</v>
      </c>
      <c r="D1053">
        <f t="shared" si="855"/>
        <v>0</v>
      </c>
      <c r="E1053">
        <f t="shared" ca="1" si="856"/>
        <v>0</v>
      </c>
      <c r="F1053" s="19">
        <f t="shared" si="857"/>
        <v>0</v>
      </c>
      <c r="G1053">
        <f t="shared" si="887"/>
        <v>0</v>
      </c>
      <c r="H1053">
        <f t="shared" si="888"/>
        <v>0</v>
      </c>
      <c r="I1053" s="16">
        <f t="shared" si="858"/>
        <v>0</v>
      </c>
      <c r="J1053" s="19">
        <f t="shared" si="859"/>
        <v>0</v>
      </c>
      <c r="K1053" s="19"/>
      <c r="L1053" s="16">
        <f t="shared" si="889"/>
        <v>0</v>
      </c>
      <c r="M1053" s="16">
        <f t="shared" ca="1" si="860"/>
        <v>0</v>
      </c>
      <c r="N1053" s="16">
        <f t="shared" si="861"/>
        <v>0</v>
      </c>
      <c r="O1053" s="16">
        <f t="shared" si="862"/>
        <v>0</v>
      </c>
      <c r="P1053" s="16">
        <f t="shared" si="863"/>
        <v>0</v>
      </c>
      <c r="Q1053" s="16">
        <f t="shared" ca="1" si="864"/>
        <v>0</v>
      </c>
      <c r="R1053">
        <f t="shared" si="865"/>
        <v>0</v>
      </c>
      <c r="S1053" s="16">
        <f t="shared" si="866"/>
        <v>0</v>
      </c>
      <c r="T1053" s="21">
        <f t="shared" si="867"/>
        <v>0</v>
      </c>
      <c r="U1053" s="16">
        <f t="shared" ca="1" si="868"/>
        <v>0</v>
      </c>
      <c r="V1053" s="21">
        <f t="shared" ca="1" si="869"/>
        <v>0</v>
      </c>
      <c r="W1053" s="16"/>
      <c r="X1053" s="16">
        <f t="shared" si="870"/>
        <v>0</v>
      </c>
      <c r="Y1053" s="16">
        <f t="shared" si="871"/>
        <v>0</v>
      </c>
      <c r="Z1053" s="19">
        <f t="shared" si="872"/>
        <v>0</v>
      </c>
      <c r="AA1053" s="15">
        <f t="shared" si="873"/>
        <v>0</v>
      </c>
      <c r="AB1053" s="15">
        <f t="shared" si="874"/>
        <v>0</v>
      </c>
      <c r="AC1053" s="15">
        <f t="shared" si="875"/>
        <v>0</v>
      </c>
      <c r="AD1053" s="15">
        <f t="shared" si="876"/>
        <v>0</v>
      </c>
      <c r="AE1053" s="15">
        <f t="shared" si="877"/>
        <v>0</v>
      </c>
      <c r="AF1053" s="19">
        <f t="shared" si="878"/>
        <v>0</v>
      </c>
      <c r="AG1053" s="20">
        <f t="shared" si="879"/>
        <v>0</v>
      </c>
      <c r="AH1053" s="20"/>
      <c r="AI1053" s="16">
        <f t="shared" si="890"/>
        <v>0</v>
      </c>
      <c r="AJ1053" s="16">
        <f t="shared" ref="AJ1053:AJ1116" si="905">$C$13*IF(A1053&lt;$C$10*12,1,0)</f>
        <v>0</v>
      </c>
      <c r="AK1053" s="16">
        <f t="shared" si="897"/>
        <v>0</v>
      </c>
      <c r="AL1053" s="16">
        <f t="shared" ca="1" si="880"/>
        <v>0</v>
      </c>
      <c r="AM1053" s="17">
        <f ca="1">IF($F$13,OFFSET(product_specs!$I$5,MIN(10,saving_model!BD1053),saving_model!$F$15),0)</f>
        <v>0</v>
      </c>
      <c r="AN1053" s="16">
        <f t="shared" si="881"/>
        <v>0</v>
      </c>
      <c r="AO1053" s="16">
        <f t="shared" si="904"/>
        <v>0</v>
      </c>
      <c r="AP1053" s="16">
        <f t="shared" si="891"/>
        <v>0</v>
      </c>
      <c r="AQ1053" s="16">
        <f t="shared" si="898"/>
        <v>0</v>
      </c>
      <c r="AR1053" s="16">
        <f t="shared" si="899"/>
        <v>0</v>
      </c>
      <c r="AS1053" s="15">
        <f t="shared" si="892"/>
        <v>0</v>
      </c>
      <c r="AT1053" s="24">
        <f t="shared" si="893"/>
        <v>0</v>
      </c>
      <c r="AU1053" s="15">
        <f t="shared" si="900"/>
        <v>0</v>
      </c>
      <c r="AV1053" s="22">
        <f>return!Q1037</f>
        <v>1.3297046766450604E-2</v>
      </c>
      <c r="AW1053" s="7">
        <f t="shared" si="894"/>
        <v>2.3511375130162793</v>
      </c>
      <c r="AX1053" s="7"/>
      <c r="AY1053">
        <f t="shared" si="882"/>
        <v>0</v>
      </c>
      <c r="AZ1053">
        <f t="shared" si="895"/>
        <v>0</v>
      </c>
      <c r="BA1053">
        <f t="shared" si="883"/>
        <v>0</v>
      </c>
      <c r="BB1053">
        <f t="shared" si="901"/>
        <v>0</v>
      </c>
      <c r="BD1053">
        <f t="shared" si="884"/>
        <v>85</v>
      </c>
      <c r="BE1053">
        <f t="shared" si="885"/>
        <v>5</v>
      </c>
      <c r="BF1053">
        <f t="shared" si="902"/>
        <v>3.5281617059836679E-2</v>
      </c>
      <c r="BG1053">
        <f>VLOOKUP(MIN(120,BH1053),mortality!$B$4:$H$106,saving_model!BE1053+2,FALSE)</f>
        <v>0.35015968571872153</v>
      </c>
      <c r="BH1053">
        <f t="shared" si="896"/>
        <v>105</v>
      </c>
      <c r="BI1053" s="8">
        <f t="shared" si="886"/>
        <v>1.6821425527395739E-3</v>
      </c>
      <c r="BJ1053" s="6">
        <f>VLOOKUP(saving_model!BD1053,lapse!$B$4:$C$134,2,FALSE)</f>
        <v>0.02</v>
      </c>
      <c r="BL1053">
        <f>discount_curve!K1038</f>
        <v>0.15521419741269105</v>
      </c>
    </row>
    <row r="1054" spans="1:64" x14ac:dyDescent="0.55000000000000004">
      <c r="A1054">
        <f t="shared" si="903"/>
        <v>1032</v>
      </c>
      <c r="B1054" s="16">
        <f t="shared" ca="1" si="853"/>
        <v>0</v>
      </c>
      <c r="C1054" s="16">
        <f t="shared" si="854"/>
        <v>0</v>
      </c>
      <c r="D1054">
        <f t="shared" si="855"/>
        <v>0</v>
      </c>
      <c r="E1054">
        <f t="shared" ca="1" si="856"/>
        <v>0</v>
      </c>
      <c r="F1054" s="19">
        <f t="shared" si="857"/>
        <v>0</v>
      </c>
      <c r="G1054">
        <f t="shared" si="887"/>
        <v>0</v>
      </c>
      <c r="H1054">
        <f t="shared" si="888"/>
        <v>0</v>
      </c>
      <c r="I1054" s="16">
        <f t="shared" si="858"/>
        <v>0</v>
      </c>
      <c r="J1054" s="19">
        <f t="shared" si="859"/>
        <v>0</v>
      </c>
      <c r="K1054" s="19"/>
      <c r="L1054" s="16">
        <f t="shared" si="889"/>
        <v>0</v>
      </c>
      <c r="M1054" s="16">
        <f t="shared" ca="1" si="860"/>
        <v>0</v>
      </c>
      <c r="N1054" s="16">
        <f t="shared" si="861"/>
        <v>0</v>
      </c>
      <c r="O1054" s="16">
        <f t="shared" si="862"/>
        <v>0</v>
      </c>
      <c r="P1054" s="16">
        <f t="shared" si="863"/>
        <v>0</v>
      </c>
      <c r="Q1054" s="16">
        <f t="shared" ca="1" si="864"/>
        <v>0</v>
      </c>
      <c r="R1054">
        <f t="shared" si="865"/>
        <v>0</v>
      </c>
      <c r="S1054" s="16">
        <f t="shared" si="866"/>
        <v>0</v>
      </c>
      <c r="T1054" s="21">
        <f t="shared" si="867"/>
        <v>0</v>
      </c>
      <c r="U1054" s="16">
        <f t="shared" ca="1" si="868"/>
        <v>0</v>
      </c>
      <c r="V1054" s="21">
        <f t="shared" ca="1" si="869"/>
        <v>0</v>
      </c>
      <c r="W1054" s="16"/>
      <c r="X1054" s="16">
        <f t="shared" si="870"/>
        <v>0</v>
      </c>
      <c r="Y1054" s="16">
        <f t="shared" si="871"/>
        <v>0</v>
      </c>
      <c r="Z1054" s="19">
        <f t="shared" si="872"/>
        <v>0</v>
      </c>
      <c r="AA1054" s="15">
        <f t="shared" si="873"/>
        <v>0</v>
      </c>
      <c r="AB1054" s="15">
        <f t="shared" si="874"/>
        <v>0</v>
      </c>
      <c r="AC1054" s="15">
        <f t="shared" si="875"/>
        <v>0</v>
      </c>
      <c r="AD1054" s="15">
        <f t="shared" si="876"/>
        <v>0</v>
      </c>
      <c r="AE1054" s="15">
        <f t="shared" si="877"/>
        <v>0</v>
      </c>
      <c r="AF1054" s="19">
        <f t="shared" si="878"/>
        <v>0</v>
      </c>
      <c r="AG1054" s="20">
        <f t="shared" si="879"/>
        <v>0</v>
      </c>
      <c r="AH1054" s="20"/>
      <c r="AI1054" s="16">
        <f t="shared" si="890"/>
        <v>0</v>
      </c>
      <c r="AJ1054" s="16">
        <f t="shared" si="905"/>
        <v>0</v>
      </c>
      <c r="AK1054" s="16">
        <f t="shared" si="897"/>
        <v>0</v>
      </c>
      <c r="AL1054" s="16">
        <f t="shared" ca="1" si="880"/>
        <v>0</v>
      </c>
      <c r="AM1054" s="17">
        <f ca="1">IF($F$13,OFFSET(product_specs!$I$5,MIN(10,saving_model!BD1054),saving_model!$F$15),0)</f>
        <v>0</v>
      </c>
      <c r="AN1054" s="16">
        <f t="shared" si="881"/>
        <v>0</v>
      </c>
      <c r="AO1054" s="16">
        <f t="shared" si="904"/>
        <v>0</v>
      </c>
      <c r="AP1054" s="16">
        <f t="shared" si="891"/>
        <v>0</v>
      </c>
      <c r="AQ1054" s="16">
        <f t="shared" si="898"/>
        <v>0</v>
      </c>
      <c r="AR1054" s="16">
        <f t="shared" si="899"/>
        <v>0</v>
      </c>
      <c r="AS1054" s="15">
        <f t="shared" si="892"/>
        <v>0</v>
      </c>
      <c r="AT1054" s="24">
        <f t="shared" si="893"/>
        <v>0</v>
      </c>
      <c r="AU1054" s="15">
        <f t="shared" si="900"/>
        <v>0</v>
      </c>
      <c r="AV1054" s="22">
        <f>return!Q1038</f>
        <v>-4.4542877253329616E-3</v>
      </c>
      <c r="AW1054" s="7">
        <f t="shared" si="894"/>
        <v>2.3530878711953953</v>
      </c>
      <c r="AX1054" s="7"/>
      <c r="AY1054">
        <f t="shared" si="882"/>
        <v>0</v>
      </c>
      <c r="AZ1054">
        <f t="shared" si="895"/>
        <v>0</v>
      </c>
      <c r="BA1054">
        <f t="shared" si="883"/>
        <v>0</v>
      </c>
      <c r="BB1054">
        <f t="shared" si="901"/>
        <v>0</v>
      </c>
      <c r="BD1054">
        <f t="shared" si="884"/>
        <v>86</v>
      </c>
      <c r="BE1054">
        <f t="shared" si="885"/>
        <v>5</v>
      </c>
      <c r="BF1054">
        <f t="shared" si="902"/>
        <v>4.244274149265459E-2</v>
      </c>
      <c r="BG1054">
        <f>VLOOKUP(MIN(120,BH1054),mortality!$B$4:$H$106,saving_model!BE1054+2,FALSE)</f>
        <v>0.40573926997628745</v>
      </c>
      <c r="BH1054">
        <f t="shared" si="896"/>
        <v>106</v>
      </c>
      <c r="BI1054" s="8">
        <f t="shared" si="886"/>
        <v>1.6821425527395739E-3</v>
      </c>
      <c r="BJ1054" s="6">
        <f>VLOOKUP(saving_model!BD1054,lapse!$B$4:$C$134,2,FALSE)</f>
        <v>0.02</v>
      </c>
      <c r="BL1054">
        <f>discount_curve!K1039</f>
        <v>0.15196429664753938</v>
      </c>
    </row>
    <row r="1055" spans="1:64" x14ac:dyDescent="0.55000000000000004">
      <c r="A1055">
        <f t="shared" si="903"/>
        <v>1033</v>
      </c>
      <c r="B1055" s="16">
        <f t="shared" ca="1" si="853"/>
        <v>0</v>
      </c>
      <c r="C1055" s="16">
        <f t="shared" si="854"/>
        <v>0</v>
      </c>
      <c r="D1055">
        <f t="shared" si="855"/>
        <v>0</v>
      </c>
      <c r="E1055">
        <f t="shared" ca="1" si="856"/>
        <v>0</v>
      </c>
      <c r="F1055" s="19">
        <f t="shared" si="857"/>
        <v>0</v>
      </c>
      <c r="G1055">
        <f t="shared" si="887"/>
        <v>0</v>
      </c>
      <c r="H1055">
        <f t="shared" si="888"/>
        <v>0</v>
      </c>
      <c r="I1055" s="16">
        <f t="shared" si="858"/>
        <v>0</v>
      </c>
      <c r="J1055" s="19">
        <f t="shared" si="859"/>
        <v>0</v>
      </c>
      <c r="K1055" s="19"/>
      <c r="L1055" s="16">
        <f t="shared" si="889"/>
        <v>0</v>
      </c>
      <c r="M1055" s="16">
        <f t="shared" ca="1" si="860"/>
        <v>0</v>
      </c>
      <c r="N1055" s="16">
        <f t="shared" si="861"/>
        <v>0</v>
      </c>
      <c r="O1055" s="16">
        <f t="shared" si="862"/>
        <v>0</v>
      </c>
      <c r="P1055" s="16">
        <f t="shared" si="863"/>
        <v>0</v>
      </c>
      <c r="Q1055" s="16">
        <f t="shared" ca="1" si="864"/>
        <v>0</v>
      </c>
      <c r="R1055">
        <f t="shared" si="865"/>
        <v>0</v>
      </c>
      <c r="S1055" s="16">
        <f t="shared" si="866"/>
        <v>0</v>
      </c>
      <c r="T1055" s="21">
        <f t="shared" si="867"/>
        <v>0</v>
      </c>
      <c r="U1055" s="16">
        <f t="shared" ca="1" si="868"/>
        <v>0</v>
      </c>
      <c r="V1055" s="21">
        <f t="shared" ca="1" si="869"/>
        <v>0</v>
      </c>
      <c r="W1055" s="16"/>
      <c r="X1055" s="16">
        <f t="shared" si="870"/>
        <v>0</v>
      </c>
      <c r="Y1055" s="16">
        <f t="shared" si="871"/>
        <v>0</v>
      </c>
      <c r="Z1055" s="19">
        <f t="shared" si="872"/>
        <v>0</v>
      </c>
      <c r="AA1055" s="15">
        <f t="shared" si="873"/>
        <v>0</v>
      </c>
      <c r="AB1055" s="15">
        <f t="shared" si="874"/>
        <v>0</v>
      </c>
      <c r="AC1055" s="15">
        <f t="shared" si="875"/>
        <v>0</v>
      </c>
      <c r="AD1055" s="15">
        <f t="shared" si="876"/>
        <v>0</v>
      </c>
      <c r="AE1055" s="15">
        <f t="shared" si="877"/>
        <v>0</v>
      </c>
      <c r="AF1055" s="19">
        <f t="shared" si="878"/>
        <v>0</v>
      </c>
      <c r="AG1055" s="20">
        <f t="shared" si="879"/>
        <v>0</v>
      </c>
      <c r="AH1055" s="20"/>
      <c r="AI1055" s="16">
        <f t="shared" si="890"/>
        <v>0</v>
      </c>
      <c r="AJ1055" s="16">
        <f t="shared" si="905"/>
        <v>0</v>
      </c>
      <c r="AK1055" s="16">
        <f t="shared" si="897"/>
        <v>0</v>
      </c>
      <c r="AL1055" s="16">
        <f t="shared" ca="1" si="880"/>
        <v>0</v>
      </c>
      <c r="AM1055" s="17">
        <f ca="1">IF($F$13,OFFSET(product_specs!$I$5,MIN(10,saving_model!BD1055),saving_model!$F$15),0)</f>
        <v>0</v>
      </c>
      <c r="AN1055" s="16">
        <f t="shared" si="881"/>
        <v>0</v>
      </c>
      <c r="AO1055" s="16">
        <f t="shared" si="904"/>
        <v>0</v>
      </c>
      <c r="AP1055" s="16">
        <f t="shared" si="891"/>
        <v>0</v>
      </c>
      <c r="AQ1055" s="16">
        <f t="shared" si="898"/>
        <v>0</v>
      </c>
      <c r="AR1055" s="16">
        <f t="shared" si="899"/>
        <v>0</v>
      </c>
      <c r="AS1055" s="15">
        <f t="shared" si="892"/>
        <v>0</v>
      </c>
      <c r="AT1055" s="24">
        <f t="shared" si="893"/>
        <v>0</v>
      </c>
      <c r="AU1055" s="15">
        <f t="shared" si="900"/>
        <v>0</v>
      </c>
      <c r="AV1055" s="22">
        <f>return!Q1039</f>
        <v>-4.7399188507861734E-3</v>
      </c>
      <c r="AW1055" s="7">
        <f t="shared" si="894"/>
        <v>2.3550398472709575</v>
      </c>
      <c r="AX1055" s="7"/>
      <c r="AY1055">
        <f t="shared" si="882"/>
        <v>0</v>
      </c>
      <c r="AZ1055">
        <f t="shared" si="895"/>
        <v>0</v>
      </c>
      <c r="BA1055">
        <f t="shared" si="883"/>
        <v>0</v>
      </c>
      <c r="BB1055">
        <f t="shared" si="901"/>
        <v>0</v>
      </c>
      <c r="BD1055">
        <f t="shared" si="884"/>
        <v>86</v>
      </c>
      <c r="BE1055">
        <f t="shared" si="885"/>
        <v>5</v>
      </c>
      <c r="BF1055">
        <f t="shared" si="902"/>
        <v>4.244274149265459E-2</v>
      </c>
      <c r="BG1055">
        <f>VLOOKUP(MIN(120,BH1055),mortality!$B$4:$H$106,saving_model!BE1055+2,FALSE)</f>
        <v>0.40573926997628745</v>
      </c>
      <c r="BH1055">
        <f t="shared" si="896"/>
        <v>106</v>
      </c>
      <c r="BI1055" s="8">
        <f t="shared" si="886"/>
        <v>1.6821425527395739E-3</v>
      </c>
      <c r="BJ1055" s="6">
        <f>VLOOKUP(saving_model!BD1055,lapse!$B$4:$C$134,2,FALSE)</f>
        <v>0.02</v>
      </c>
      <c r="BL1055">
        <f>discount_curve!K1040</f>
        <v>0.15168711040949751</v>
      </c>
    </row>
    <row r="1056" spans="1:64" x14ac:dyDescent="0.55000000000000004">
      <c r="A1056">
        <f t="shared" si="903"/>
        <v>1034</v>
      </c>
      <c r="B1056" s="16">
        <f t="shared" ca="1" si="853"/>
        <v>0</v>
      </c>
      <c r="C1056" s="16">
        <f t="shared" si="854"/>
        <v>0</v>
      </c>
      <c r="D1056">
        <f t="shared" si="855"/>
        <v>0</v>
      </c>
      <c r="E1056">
        <f t="shared" ca="1" si="856"/>
        <v>0</v>
      </c>
      <c r="F1056" s="19">
        <f t="shared" si="857"/>
        <v>0</v>
      </c>
      <c r="G1056">
        <f t="shared" si="887"/>
        <v>0</v>
      </c>
      <c r="H1056">
        <f t="shared" si="888"/>
        <v>0</v>
      </c>
      <c r="I1056" s="16">
        <f t="shared" si="858"/>
        <v>0</v>
      </c>
      <c r="J1056" s="19">
        <f t="shared" si="859"/>
        <v>0</v>
      </c>
      <c r="K1056" s="19"/>
      <c r="L1056" s="16">
        <f t="shared" si="889"/>
        <v>0</v>
      </c>
      <c r="M1056" s="16">
        <f t="shared" ca="1" si="860"/>
        <v>0</v>
      </c>
      <c r="N1056" s="16">
        <f t="shared" si="861"/>
        <v>0</v>
      </c>
      <c r="O1056" s="16">
        <f t="shared" si="862"/>
        <v>0</v>
      </c>
      <c r="P1056" s="16">
        <f t="shared" si="863"/>
        <v>0</v>
      </c>
      <c r="Q1056" s="16">
        <f t="shared" ca="1" si="864"/>
        <v>0</v>
      </c>
      <c r="R1056">
        <f t="shared" si="865"/>
        <v>0</v>
      </c>
      <c r="S1056" s="16">
        <f t="shared" si="866"/>
        <v>0</v>
      </c>
      <c r="T1056" s="21">
        <f t="shared" si="867"/>
        <v>0</v>
      </c>
      <c r="U1056" s="16">
        <f t="shared" ca="1" si="868"/>
        <v>0</v>
      </c>
      <c r="V1056" s="21">
        <f t="shared" ca="1" si="869"/>
        <v>0</v>
      </c>
      <c r="W1056" s="16"/>
      <c r="X1056" s="16">
        <f t="shared" si="870"/>
        <v>0</v>
      </c>
      <c r="Y1056" s="16">
        <f t="shared" si="871"/>
        <v>0</v>
      </c>
      <c r="Z1056" s="19">
        <f t="shared" si="872"/>
        <v>0</v>
      </c>
      <c r="AA1056" s="15">
        <f t="shared" si="873"/>
        <v>0</v>
      </c>
      <c r="AB1056" s="15">
        <f t="shared" si="874"/>
        <v>0</v>
      </c>
      <c r="AC1056" s="15">
        <f t="shared" si="875"/>
        <v>0</v>
      </c>
      <c r="AD1056" s="15">
        <f t="shared" si="876"/>
        <v>0</v>
      </c>
      <c r="AE1056" s="15">
        <f t="shared" si="877"/>
        <v>0</v>
      </c>
      <c r="AF1056" s="19">
        <f t="shared" si="878"/>
        <v>0</v>
      </c>
      <c r="AG1056" s="20">
        <f t="shared" si="879"/>
        <v>0</v>
      </c>
      <c r="AH1056" s="20"/>
      <c r="AI1056" s="16">
        <f t="shared" si="890"/>
        <v>0</v>
      </c>
      <c r="AJ1056" s="16">
        <f t="shared" si="905"/>
        <v>0</v>
      </c>
      <c r="AK1056" s="16">
        <f t="shared" si="897"/>
        <v>0</v>
      </c>
      <c r="AL1056" s="16">
        <f t="shared" ca="1" si="880"/>
        <v>0</v>
      </c>
      <c r="AM1056" s="17">
        <f ca="1">IF($F$13,OFFSET(product_specs!$I$5,MIN(10,saving_model!BD1056),saving_model!$F$15),0)</f>
        <v>0</v>
      </c>
      <c r="AN1056" s="16">
        <f t="shared" si="881"/>
        <v>0</v>
      </c>
      <c r="AO1056" s="16">
        <f t="shared" si="904"/>
        <v>0</v>
      </c>
      <c r="AP1056" s="16">
        <f t="shared" si="891"/>
        <v>0</v>
      </c>
      <c r="AQ1056" s="16">
        <f t="shared" si="898"/>
        <v>0</v>
      </c>
      <c r="AR1056" s="16">
        <f t="shared" si="899"/>
        <v>0</v>
      </c>
      <c r="AS1056" s="15">
        <f t="shared" si="892"/>
        <v>0</v>
      </c>
      <c r="AT1056" s="24">
        <f t="shared" si="893"/>
        <v>0</v>
      </c>
      <c r="AU1056" s="15">
        <f t="shared" si="900"/>
        <v>0</v>
      </c>
      <c r="AV1056" s="22">
        <f>return!Q1040</f>
        <v>1.0261273171360275E-2</v>
      </c>
      <c r="AW1056" s="7">
        <f t="shared" si="894"/>
        <v>2.3569934425850727</v>
      </c>
      <c r="AX1056" s="7"/>
      <c r="AY1056">
        <f t="shared" si="882"/>
        <v>0</v>
      </c>
      <c r="AZ1056">
        <f t="shared" si="895"/>
        <v>0</v>
      </c>
      <c r="BA1056">
        <f t="shared" si="883"/>
        <v>0</v>
      </c>
      <c r="BB1056">
        <f t="shared" si="901"/>
        <v>0</v>
      </c>
      <c r="BD1056">
        <f t="shared" si="884"/>
        <v>86</v>
      </c>
      <c r="BE1056">
        <f t="shared" si="885"/>
        <v>5</v>
      </c>
      <c r="BF1056">
        <f t="shared" si="902"/>
        <v>4.244274149265459E-2</v>
      </c>
      <c r="BG1056">
        <f>VLOOKUP(MIN(120,BH1056),mortality!$B$4:$H$106,saving_model!BE1056+2,FALSE)</f>
        <v>0.40573926997628745</v>
      </c>
      <c r="BH1056">
        <f t="shared" si="896"/>
        <v>106</v>
      </c>
      <c r="BI1056" s="8">
        <f t="shared" si="886"/>
        <v>1.6821425527395739E-3</v>
      </c>
      <c r="BJ1056" s="6">
        <f>VLOOKUP(saving_model!BD1056,lapse!$B$4:$C$134,2,FALSE)</f>
        <v>0.02</v>
      </c>
      <c r="BL1056">
        <f>discount_curve!K1041</f>
        <v>0.15141042976528432</v>
      </c>
    </row>
    <row r="1057" spans="1:64" x14ac:dyDescent="0.55000000000000004">
      <c r="A1057">
        <f t="shared" si="903"/>
        <v>1035</v>
      </c>
      <c r="B1057" s="16">
        <f t="shared" ca="1" si="853"/>
        <v>0</v>
      </c>
      <c r="C1057" s="16">
        <f t="shared" si="854"/>
        <v>0</v>
      </c>
      <c r="D1057">
        <f t="shared" si="855"/>
        <v>0</v>
      </c>
      <c r="E1057">
        <f t="shared" ca="1" si="856"/>
        <v>0</v>
      </c>
      <c r="F1057" s="19">
        <f t="shared" si="857"/>
        <v>0</v>
      </c>
      <c r="G1057">
        <f t="shared" si="887"/>
        <v>0</v>
      </c>
      <c r="H1057">
        <f t="shared" si="888"/>
        <v>0</v>
      </c>
      <c r="I1057" s="16">
        <f t="shared" si="858"/>
        <v>0</v>
      </c>
      <c r="J1057" s="19">
        <f t="shared" si="859"/>
        <v>0</v>
      </c>
      <c r="K1057" s="19"/>
      <c r="L1057" s="16">
        <f t="shared" si="889"/>
        <v>0</v>
      </c>
      <c r="M1057" s="16">
        <f t="shared" ca="1" si="860"/>
        <v>0</v>
      </c>
      <c r="N1057" s="16">
        <f t="shared" si="861"/>
        <v>0</v>
      </c>
      <c r="O1057" s="16">
        <f t="shared" si="862"/>
        <v>0</v>
      </c>
      <c r="P1057" s="16">
        <f t="shared" si="863"/>
        <v>0</v>
      </c>
      <c r="Q1057" s="16">
        <f t="shared" ca="1" si="864"/>
        <v>0</v>
      </c>
      <c r="R1057">
        <f t="shared" si="865"/>
        <v>0</v>
      </c>
      <c r="S1057" s="16">
        <f t="shared" si="866"/>
        <v>0</v>
      </c>
      <c r="T1057" s="21">
        <f t="shared" si="867"/>
        <v>0</v>
      </c>
      <c r="U1057" s="16">
        <f t="shared" ca="1" si="868"/>
        <v>0</v>
      </c>
      <c r="V1057" s="21">
        <f t="shared" ca="1" si="869"/>
        <v>0</v>
      </c>
      <c r="W1057" s="16"/>
      <c r="X1057" s="16">
        <f t="shared" si="870"/>
        <v>0</v>
      </c>
      <c r="Y1057" s="16">
        <f t="shared" si="871"/>
        <v>0</v>
      </c>
      <c r="Z1057" s="19">
        <f t="shared" si="872"/>
        <v>0</v>
      </c>
      <c r="AA1057" s="15">
        <f t="shared" si="873"/>
        <v>0</v>
      </c>
      <c r="AB1057" s="15">
        <f t="shared" si="874"/>
        <v>0</v>
      </c>
      <c r="AC1057" s="15">
        <f t="shared" si="875"/>
        <v>0</v>
      </c>
      <c r="AD1057" s="15">
        <f t="shared" si="876"/>
        <v>0</v>
      </c>
      <c r="AE1057" s="15">
        <f t="shared" si="877"/>
        <v>0</v>
      </c>
      <c r="AF1057" s="19">
        <f t="shared" si="878"/>
        <v>0</v>
      </c>
      <c r="AG1057" s="20">
        <f t="shared" si="879"/>
        <v>0</v>
      </c>
      <c r="AH1057" s="20"/>
      <c r="AI1057" s="16">
        <f t="shared" si="890"/>
        <v>0</v>
      </c>
      <c r="AJ1057" s="16">
        <f t="shared" si="905"/>
        <v>0</v>
      </c>
      <c r="AK1057" s="16">
        <f t="shared" si="897"/>
        <v>0</v>
      </c>
      <c r="AL1057" s="16">
        <f t="shared" ca="1" si="880"/>
        <v>0</v>
      </c>
      <c r="AM1057" s="17">
        <f ca="1">IF($F$13,OFFSET(product_specs!$I$5,MIN(10,saving_model!BD1057),saving_model!$F$15),0)</f>
        <v>0</v>
      </c>
      <c r="AN1057" s="16">
        <f t="shared" si="881"/>
        <v>0</v>
      </c>
      <c r="AO1057" s="16">
        <f t="shared" si="904"/>
        <v>0</v>
      </c>
      <c r="AP1057" s="16">
        <f t="shared" si="891"/>
        <v>0</v>
      </c>
      <c r="AQ1057" s="16">
        <f t="shared" si="898"/>
        <v>0</v>
      </c>
      <c r="AR1057" s="16">
        <f t="shared" si="899"/>
        <v>0</v>
      </c>
      <c r="AS1057" s="15">
        <f t="shared" si="892"/>
        <v>0</v>
      </c>
      <c r="AT1057" s="24">
        <f t="shared" si="893"/>
        <v>0</v>
      </c>
      <c r="AU1057" s="15">
        <f t="shared" si="900"/>
        <v>0</v>
      </c>
      <c r="AV1057" s="22">
        <f>return!Q1041</f>
        <v>5.7445955091468548E-3</v>
      </c>
      <c r="AW1057" s="7">
        <f t="shared" si="894"/>
        <v>2.3589486584809611</v>
      </c>
      <c r="AX1057" s="7"/>
      <c r="AY1057">
        <f t="shared" si="882"/>
        <v>0</v>
      </c>
      <c r="AZ1057">
        <f t="shared" si="895"/>
        <v>0</v>
      </c>
      <c r="BA1057">
        <f t="shared" si="883"/>
        <v>0</v>
      </c>
      <c r="BB1057">
        <f t="shared" si="901"/>
        <v>0</v>
      </c>
      <c r="BD1057">
        <f t="shared" si="884"/>
        <v>86</v>
      </c>
      <c r="BE1057">
        <f t="shared" si="885"/>
        <v>5</v>
      </c>
      <c r="BF1057">
        <f t="shared" si="902"/>
        <v>4.244274149265459E-2</v>
      </c>
      <c r="BG1057">
        <f>VLOOKUP(MIN(120,BH1057),mortality!$B$4:$H$106,saving_model!BE1057+2,FALSE)</f>
        <v>0.40573926997628745</v>
      </c>
      <c r="BH1057">
        <f t="shared" si="896"/>
        <v>106</v>
      </c>
      <c r="BI1057" s="8">
        <f t="shared" si="886"/>
        <v>1.6821425527395739E-3</v>
      </c>
      <c r="BJ1057" s="6">
        <f>VLOOKUP(saving_model!BD1057,lapse!$B$4:$C$134,2,FALSE)</f>
        <v>0.02</v>
      </c>
      <c r="BL1057">
        <f>discount_curve!K1042</f>
        <v>0.15113425379268547</v>
      </c>
    </row>
    <row r="1058" spans="1:64" x14ac:dyDescent="0.55000000000000004">
      <c r="A1058">
        <f t="shared" si="903"/>
        <v>1036</v>
      </c>
      <c r="B1058" s="16">
        <f t="shared" ca="1" si="853"/>
        <v>0</v>
      </c>
      <c r="C1058" s="16">
        <f t="shared" si="854"/>
        <v>0</v>
      </c>
      <c r="D1058">
        <f t="shared" si="855"/>
        <v>0</v>
      </c>
      <c r="E1058">
        <f t="shared" ca="1" si="856"/>
        <v>0</v>
      </c>
      <c r="F1058" s="19">
        <f t="shared" si="857"/>
        <v>0</v>
      </c>
      <c r="G1058">
        <f t="shared" si="887"/>
        <v>0</v>
      </c>
      <c r="H1058">
        <f t="shared" si="888"/>
        <v>0</v>
      </c>
      <c r="I1058" s="16">
        <f t="shared" si="858"/>
        <v>0</v>
      </c>
      <c r="J1058" s="19">
        <f t="shared" si="859"/>
        <v>0</v>
      </c>
      <c r="K1058" s="19"/>
      <c r="L1058" s="16">
        <f t="shared" si="889"/>
        <v>0</v>
      </c>
      <c r="M1058" s="16">
        <f t="shared" ca="1" si="860"/>
        <v>0</v>
      </c>
      <c r="N1058" s="16">
        <f t="shared" si="861"/>
        <v>0</v>
      </c>
      <c r="O1058" s="16">
        <f t="shared" si="862"/>
        <v>0</v>
      </c>
      <c r="P1058" s="16">
        <f t="shared" si="863"/>
        <v>0</v>
      </c>
      <c r="Q1058" s="16">
        <f t="shared" ca="1" si="864"/>
        <v>0</v>
      </c>
      <c r="R1058">
        <f t="shared" si="865"/>
        <v>0</v>
      </c>
      <c r="S1058" s="16">
        <f t="shared" si="866"/>
        <v>0</v>
      </c>
      <c r="T1058" s="21">
        <f t="shared" si="867"/>
        <v>0</v>
      </c>
      <c r="U1058" s="16">
        <f t="shared" ca="1" si="868"/>
        <v>0</v>
      </c>
      <c r="V1058" s="21">
        <f t="shared" ca="1" si="869"/>
        <v>0</v>
      </c>
      <c r="W1058" s="16"/>
      <c r="X1058" s="16">
        <f t="shared" si="870"/>
        <v>0</v>
      </c>
      <c r="Y1058" s="16">
        <f t="shared" si="871"/>
        <v>0</v>
      </c>
      <c r="Z1058" s="19">
        <f t="shared" si="872"/>
        <v>0</v>
      </c>
      <c r="AA1058" s="15">
        <f t="shared" si="873"/>
        <v>0</v>
      </c>
      <c r="AB1058" s="15">
        <f t="shared" si="874"/>
        <v>0</v>
      </c>
      <c r="AC1058" s="15">
        <f t="shared" si="875"/>
        <v>0</v>
      </c>
      <c r="AD1058" s="15">
        <f t="shared" si="876"/>
        <v>0</v>
      </c>
      <c r="AE1058" s="15">
        <f t="shared" si="877"/>
        <v>0</v>
      </c>
      <c r="AF1058" s="19">
        <f t="shared" si="878"/>
        <v>0</v>
      </c>
      <c r="AG1058" s="20">
        <f t="shared" si="879"/>
        <v>0</v>
      </c>
      <c r="AH1058" s="20"/>
      <c r="AI1058" s="16">
        <f t="shared" si="890"/>
        <v>0</v>
      </c>
      <c r="AJ1058" s="16">
        <f t="shared" si="905"/>
        <v>0</v>
      </c>
      <c r="AK1058" s="16">
        <f t="shared" si="897"/>
        <v>0</v>
      </c>
      <c r="AL1058" s="16">
        <f t="shared" ca="1" si="880"/>
        <v>0</v>
      </c>
      <c r="AM1058" s="17">
        <f ca="1">IF($F$13,OFFSET(product_specs!$I$5,MIN(10,saving_model!BD1058),saving_model!$F$15),0)</f>
        <v>0</v>
      </c>
      <c r="AN1058" s="16">
        <f t="shared" si="881"/>
        <v>0</v>
      </c>
      <c r="AO1058" s="16">
        <f t="shared" si="904"/>
        <v>0</v>
      </c>
      <c r="AP1058" s="16">
        <f t="shared" si="891"/>
        <v>0</v>
      </c>
      <c r="AQ1058" s="16">
        <f t="shared" si="898"/>
        <v>0</v>
      </c>
      <c r="AR1058" s="16">
        <f t="shared" si="899"/>
        <v>0</v>
      </c>
      <c r="AS1058" s="15">
        <f t="shared" si="892"/>
        <v>0</v>
      </c>
      <c r="AT1058" s="24">
        <f t="shared" si="893"/>
        <v>0</v>
      </c>
      <c r="AU1058" s="15">
        <f t="shared" si="900"/>
        <v>0</v>
      </c>
      <c r="AV1058" s="22">
        <f>return!Q1042</f>
        <v>1.6434844106332225E-2</v>
      </c>
      <c r="AW1058" s="7">
        <f t="shared" si="894"/>
        <v>2.3609054963029568</v>
      </c>
      <c r="AX1058" s="7"/>
      <c r="AY1058">
        <f t="shared" si="882"/>
        <v>0</v>
      </c>
      <c r="AZ1058">
        <f t="shared" si="895"/>
        <v>0</v>
      </c>
      <c r="BA1058">
        <f t="shared" si="883"/>
        <v>0</v>
      </c>
      <c r="BB1058">
        <f t="shared" si="901"/>
        <v>0</v>
      </c>
      <c r="BD1058">
        <f t="shared" si="884"/>
        <v>86</v>
      </c>
      <c r="BE1058">
        <f t="shared" si="885"/>
        <v>5</v>
      </c>
      <c r="BF1058">
        <f t="shared" si="902"/>
        <v>4.244274149265459E-2</v>
      </c>
      <c r="BG1058">
        <f>VLOOKUP(MIN(120,BH1058),mortality!$B$4:$H$106,saving_model!BE1058+2,FALSE)</f>
        <v>0.40573926997628745</v>
      </c>
      <c r="BH1058">
        <f t="shared" si="896"/>
        <v>106</v>
      </c>
      <c r="BI1058" s="8">
        <f t="shared" si="886"/>
        <v>1.6821425527395739E-3</v>
      </c>
      <c r="BJ1058" s="6">
        <f>VLOOKUP(saving_model!BD1058,lapse!$B$4:$C$134,2,FALSE)</f>
        <v>0.02</v>
      </c>
      <c r="BL1058">
        <f>discount_curve!K1043</f>
        <v>0.15085858157116874</v>
      </c>
    </row>
    <row r="1059" spans="1:64" x14ac:dyDescent="0.55000000000000004">
      <c r="A1059">
        <f t="shared" si="903"/>
        <v>1037</v>
      </c>
      <c r="B1059" s="16">
        <f t="shared" ca="1" si="853"/>
        <v>0</v>
      </c>
      <c r="C1059" s="16">
        <f t="shared" si="854"/>
        <v>0</v>
      </c>
      <c r="D1059">
        <f t="shared" si="855"/>
        <v>0</v>
      </c>
      <c r="E1059">
        <f t="shared" ca="1" si="856"/>
        <v>0</v>
      </c>
      <c r="F1059" s="19">
        <f t="shared" si="857"/>
        <v>0</v>
      </c>
      <c r="G1059">
        <f t="shared" si="887"/>
        <v>0</v>
      </c>
      <c r="H1059">
        <f t="shared" si="888"/>
        <v>0</v>
      </c>
      <c r="I1059" s="16">
        <f t="shared" si="858"/>
        <v>0</v>
      </c>
      <c r="J1059" s="19">
        <f t="shared" si="859"/>
        <v>0</v>
      </c>
      <c r="K1059" s="19"/>
      <c r="L1059" s="16">
        <f t="shared" si="889"/>
        <v>0</v>
      </c>
      <c r="M1059" s="16">
        <f t="shared" ca="1" si="860"/>
        <v>0</v>
      </c>
      <c r="N1059" s="16">
        <f t="shared" si="861"/>
        <v>0</v>
      </c>
      <c r="O1059" s="16">
        <f t="shared" si="862"/>
        <v>0</v>
      </c>
      <c r="P1059" s="16">
        <f t="shared" si="863"/>
        <v>0</v>
      </c>
      <c r="Q1059" s="16">
        <f t="shared" ca="1" si="864"/>
        <v>0</v>
      </c>
      <c r="R1059">
        <f t="shared" si="865"/>
        <v>0</v>
      </c>
      <c r="S1059" s="16">
        <f t="shared" si="866"/>
        <v>0</v>
      </c>
      <c r="T1059" s="21">
        <f t="shared" si="867"/>
        <v>0</v>
      </c>
      <c r="U1059" s="16">
        <f t="shared" ca="1" si="868"/>
        <v>0</v>
      </c>
      <c r="V1059" s="21">
        <f t="shared" ca="1" si="869"/>
        <v>0</v>
      </c>
      <c r="W1059" s="16"/>
      <c r="X1059" s="16">
        <f t="shared" si="870"/>
        <v>0</v>
      </c>
      <c r="Y1059" s="16">
        <f t="shared" si="871"/>
        <v>0</v>
      </c>
      <c r="Z1059" s="19">
        <f t="shared" si="872"/>
        <v>0</v>
      </c>
      <c r="AA1059" s="15">
        <f t="shared" si="873"/>
        <v>0</v>
      </c>
      <c r="AB1059" s="15">
        <f t="shared" si="874"/>
        <v>0</v>
      </c>
      <c r="AC1059" s="15">
        <f t="shared" si="875"/>
        <v>0</v>
      </c>
      <c r="AD1059" s="15">
        <f t="shared" si="876"/>
        <v>0</v>
      </c>
      <c r="AE1059" s="15">
        <f t="shared" si="877"/>
        <v>0</v>
      </c>
      <c r="AF1059" s="19">
        <f t="shared" si="878"/>
        <v>0</v>
      </c>
      <c r="AG1059" s="20">
        <f t="shared" si="879"/>
        <v>0</v>
      </c>
      <c r="AH1059" s="20"/>
      <c r="AI1059" s="16">
        <f t="shared" si="890"/>
        <v>0</v>
      </c>
      <c r="AJ1059" s="16">
        <f t="shared" si="905"/>
        <v>0</v>
      </c>
      <c r="AK1059" s="16">
        <f t="shared" si="897"/>
        <v>0</v>
      </c>
      <c r="AL1059" s="16">
        <f t="shared" ca="1" si="880"/>
        <v>0</v>
      </c>
      <c r="AM1059" s="17">
        <f ca="1">IF($F$13,OFFSET(product_specs!$I$5,MIN(10,saving_model!BD1059),saving_model!$F$15),0)</f>
        <v>0</v>
      </c>
      <c r="AN1059" s="16">
        <f t="shared" si="881"/>
        <v>0</v>
      </c>
      <c r="AO1059" s="16">
        <f t="shared" si="904"/>
        <v>0</v>
      </c>
      <c r="AP1059" s="16">
        <f t="shared" si="891"/>
        <v>0</v>
      </c>
      <c r="AQ1059" s="16">
        <f t="shared" si="898"/>
        <v>0</v>
      </c>
      <c r="AR1059" s="16">
        <f t="shared" si="899"/>
        <v>0</v>
      </c>
      <c r="AS1059" s="15">
        <f t="shared" si="892"/>
        <v>0</v>
      </c>
      <c r="AT1059" s="24">
        <f t="shared" si="893"/>
        <v>0</v>
      </c>
      <c r="AU1059" s="15">
        <f t="shared" si="900"/>
        <v>0</v>
      </c>
      <c r="AV1059" s="22">
        <f>return!Q1043</f>
        <v>1.8068692069963088E-2</v>
      </c>
      <c r="AW1059" s="7">
        <f t="shared" si="894"/>
        <v>2.3628639573965096</v>
      </c>
      <c r="AX1059" s="7"/>
      <c r="AY1059">
        <f t="shared" si="882"/>
        <v>0</v>
      </c>
      <c r="AZ1059">
        <f t="shared" si="895"/>
        <v>0</v>
      </c>
      <c r="BA1059">
        <f t="shared" si="883"/>
        <v>0</v>
      </c>
      <c r="BB1059">
        <f t="shared" si="901"/>
        <v>0</v>
      </c>
      <c r="BD1059">
        <f t="shared" si="884"/>
        <v>86</v>
      </c>
      <c r="BE1059">
        <f t="shared" si="885"/>
        <v>5</v>
      </c>
      <c r="BF1059">
        <f t="shared" si="902"/>
        <v>4.244274149265459E-2</v>
      </c>
      <c r="BG1059">
        <f>VLOOKUP(MIN(120,BH1059),mortality!$B$4:$H$106,saving_model!BE1059+2,FALSE)</f>
        <v>0.40573926997628745</v>
      </c>
      <c r="BH1059">
        <f t="shared" si="896"/>
        <v>106</v>
      </c>
      <c r="BI1059" s="8">
        <f t="shared" si="886"/>
        <v>1.6821425527395739E-3</v>
      </c>
      <c r="BJ1059" s="6">
        <f>VLOOKUP(saving_model!BD1059,lapse!$B$4:$C$134,2,FALSE)</f>
        <v>0.02</v>
      </c>
      <c r="BL1059">
        <f>discount_curve!K1044</f>
        <v>0.15058341218188104</v>
      </c>
    </row>
    <row r="1060" spans="1:64" x14ac:dyDescent="0.55000000000000004">
      <c r="A1060">
        <f t="shared" si="903"/>
        <v>1038</v>
      </c>
      <c r="B1060" s="16">
        <f t="shared" ca="1" si="853"/>
        <v>0</v>
      </c>
      <c r="C1060" s="16">
        <f t="shared" si="854"/>
        <v>0</v>
      </c>
      <c r="D1060">
        <f t="shared" si="855"/>
        <v>0</v>
      </c>
      <c r="E1060">
        <f t="shared" ca="1" si="856"/>
        <v>0</v>
      </c>
      <c r="F1060" s="19">
        <f t="shared" si="857"/>
        <v>0</v>
      </c>
      <c r="G1060">
        <f t="shared" si="887"/>
        <v>0</v>
      </c>
      <c r="H1060">
        <f t="shared" si="888"/>
        <v>0</v>
      </c>
      <c r="I1060" s="16">
        <f t="shared" si="858"/>
        <v>0</v>
      </c>
      <c r="J1060" s="19">
        <f t="shared" si="859"/>
        <v>0</v>
      </c>
      <c r="K1060" s="19"/>
      <c r="L1060" s="16">
        <f t="shared" si="889"/>
        <v>0</v>
      </c>
      <c r="M1060" s="16">
        <f t="shared" ca="1" si="860"/>
        <v>0</v>
      </c>
      <c r="N1060" s="16">
        <f t="shared" si="861"/>
        <v>0</v>
      </c>
      <c r="O1060" s="16">
        <f t="shared" si="862"/>
        <v>0</v>
      </c>
      <c r="P1060" s="16">
        <f t="shared" si="863"/>
        <v>0</v>
      </c>
      <c r="Q1060" s="16">
        <f t="shared" ca="1" si="864"/>
        <v>0</v>
      </c>
      <c r="R1060">
        <f t="shared" si="865"/>
        <v>0</v>
      </c>
      <c r="S1060" s="16">
        <f t="shared" si="866"/>
        <v>0</v>
      </c>
      <c r="T1060" s="21">
        <f t="shared" si="867"/>
        <v>0</v>
      </c>
      <c r="U1060" s="16">
        <f t="shared" ca="1" si="868"/>
        <v>0</v>
      </c>
      <c r="V1060" s="21">
        <f t="shared" ca="1" si="869"/>
        <v>0</v>
      </c>
      <c r="W1060" s="16"/>
      <c r="X1060" s="16">
        <f t="shared" si="870"/>
        <v>0</v>
      </c>
      <c r="Y1060" s="16">
        <f t="shared" si="871"/>
        <v>0</v>
      </c>
      <c r="Z1060" s="19">
        <f t="shared" si="872"/>
        <v>0</v>
      </c>
      <c r="AA1060" s="15">
        <f t="shared" si="873"/>
        <v>0</v>
      </c>
      <c r="AB1060" s="15">
        <f t="shared" si="874"/>
        <v>0</v>
      </c>
      <c r="AC1060" s="15">
        <f t="shared" si="875"/>
        <v>0</v>
      </c>
      <c r="AD1060" s="15">
        <f t="shared" si="876"/>
        <v>0</v>
      </c>
      <c r="AE1060" s="15">
        <f t="shared" si="877"/>
        <v>0</v>
      </c>
      <c r="AF1060" s="19">
        <f t="shared" si="878"/>
        <v>0</v>
      </c>
      <c r="AG1060" s="20">
        <f t="shared" si="879"/>
        <v>0</v>
      </c>
      <c r="AH1060" s="20"/>
      <c r="AI1060" s="16">
        <f t="shared" si="890"/>
        <v>0</v>
      </c>
      <c r="AJ1060" s="16">
        <f t="shared" si="905"/>
        <v>0</v>
      </c>
      <c r="AK1060" s="16">
        <f t="shared" si="897"/>
        <v>0</v>
      </c>
      <c r="AL1060" s="16">
        <f t="shared" ca="1" si="880"/>
        <v>0</v>
      </c>
      <c r="AM1060" s="17">
        <f ca="1">IF($F$13,OFFSET(product_specs!$I$5,MIN(10,saving_model!BD1060),saving_model!$F$15),0)</f>
        <v>0</v>
      </c>
      <c r="AN1060" s="16">
        <f t="shared" si="881"/>
        <v>0</v>
      </c>
      <c r="AO1060" s="16">
        <f t="shared" si="904"/>
        <v>0</v>
      </c>
      <c r="AP1060" s="16">
        <f t="shared" si="891"/>
        <v>0</v>
      </c>
      <c r="AQ1060" s="16">
        <f t="shared" si="898"/>
        <v>0</v>
      </c>
      <c r="AR1060" s="16">
        <f t="shared" si="899"/>
        <v>0</v>
      </c>
      <c r="AS1060" s="15">
        <f t="shared" si="892"/>
        <v>0</v>
      </c>
      <c r="AT1060" s="24">
        <f t="shared" si="893"/>
        <v>0</v>
      </c>
      <c r="AU1060" s="15">
        <f t="shared" si="900"/>
        <v>0</v>
      </c>
      <c r="AV1060" s="22">
        <f>return!Q1044</f>
        <v>1.996483333469512E-2</v>
      </c>
      <c r="AW1060" s="7">
        <f t="shared" si="894"/>
        <v>2.3648240431081846</v>
      </c>
      <c r="AX1060" s="7"/>
      <c r="AY1060">
        <f t="shared" si="882"/>
        <v>0</v>
      </c>
      <c r="AZ1060">
        <f t="shared" si="895"/>
        <v>0</v>
      </c>
      <c r="BA1060">
        <f t="shared" si="883"/>
        <v>0</v>
      </c>
      <c r="BB1060">
        <f t="shared" si="901"/>
        <v>0</v>
      </c>
      <c r="BD1060">
        <f t="shared" si="884"/>
        <v>86</v>
      </c>
      <c r="BE1060">
        <f t="shared" si="885"/>
        <v>5</v>
      </c>
      <c r="BF1060">
        <f t="shared" si="902"/>
        <v>4.244274149265459E-2</v>
      </c>
      <c r="BG1060">
        <f>VLOOKUP(MIN(120,BH1060),mortality!$B$4:$H$106,saving_model!BE1060+2,FALSE)</f>
        <v>0.40573926997628745</v>
      </c>
      <c r="BH1060">
        <f t="shared" si="896"/>
        <v>106</v>
      </c>
      <c r="BI1060" s="8">
        <f t="shared" si="886"/>
        <v>1.6821425527395739E-3</v>
      </c>
      <c r="BJ1060" s="6">
        <f>VLOOKUP(saving_model!BD1060,lapse!$B$4:$C$134,2,FALSE)</f>
        <v>0.02</v>
      </c>
      <c r="BL1060">
        <f>discount_curve!K1045</f>
        <v>0.15030874470764521</v>
      </c>
    </row>
    <row r="1061" spans="1:64" x14ac:dyDescent="0.55000000000000004">
      <c r="A1061">
        <f t="shared" si="903"/>
        <v>1039</v>
      </c>
      <c r="B1061" s="16">
        <f t="shared" ca="1" si="853"/>
        <v>0</v>
      </c>
      <c r="C1061" s="16">
        <f t="shared" si="854"/>
        <v>0</v>
      </c>
      <c r="D1061">
        <f t="shared" si="855"/>
        <v>0</v>
      </c>
      <c r="E1061">
        <f t="shared" ca="1" si="856"/>
        <v>0</v>
      </c>
      <c r="F1061" s="19">
        <f t="shared" si="857"/>
        <v>0</v>
      </c>
      <c r="G1061">
        <f t="shared" si="887"/>
        <v>0</v>
      </c>
      <c r="H1061">
        <f t="shared" si="888"/>
        <v>0</v>
      </c>
      <c r="I1061" s="16">
        <f t="shared" si="858"/>
        <v>0</v>
      </c>
      <c r="J1061" s="19">
        <f t="shared" si="859"/>
        <v>0</v>
      </c>
      <c r="K1061" s="19"/>
      <c r="L1061" s="16">
        <f t="shared" si="889"/>
        <v>0</v>
      </c>
      <c r="M1061" s="16">
        <f t="shared" ca="1" si="860"/>
        <v>0</v>
      </c>
      <c r="N1061" s="16">
        <f t="shared" si="861"/>
        <v>0</v>
      </c>
      <c r="O1061" s="16">
        <f t="shared" si="862"/>
        <v>0</v>
      </c>
      <c r="P1061" s="16">
        <f t="shared" si="863"/>
        <v>0</v>
      </c>
      <c r="Q1061" s="16">
        <f t="shared" ca="1" si="864"/>
        <v>0</v>
      </c>
      <c r="R1061">
        <f t="shared" si="865"/>
        <v>0</v>
      </c>
      <c r="S1061" s="16">
        <f t="shared" si="866"/>
        <v>0</v>
      </c>
      <c r="T1061" s="21">
        <f t="shared" si="867"/>
        <v>0</v>
      </c>
      <c r="U1061" s="16">
        <f t="shared" ca="1" si="868"/>
        <v>0</v>
      </c>
      <c r="V1061" s="21">
        <f t="shared" ca="1" si="869"/>
        <v>0</v>
      </c>
      <c r="W1061" s="16"/>
      <c r="X1061" s="16">
        <f t="shared" si="870"/>
        <v>0</v>
      </c>
      <c r="Y1061" s="16">
        <f t="shared" si="871"/>
        <v>0</v>
      </c>
      <c r="Z1061" s="19">
        <f t="shared" si="872"/>
        <v>0</v>
      </c>
      <c r="AA1061" s="15">
        <f t="shared" si="873"/>
        <v>0</v>
      </c>
      <c r="AB1061" s="15">
        <f t="shared" si="874"/>
        <v>0</v>
      </c>
      <c r="AC1061" s="15">
        <f t="shared" si="875"/>
        <v>0</v>
      </c>
      <c r="AD1061" s="15">
        <f t="shared" si="876"/>
        <v>0</v>
      </c>
      <c r="AE1061" s="15">
        <f t="shared" si="877"/>
        <v>0</v>
      </c>
      <c r="AF1061" s="19">
        <f t="shared" si="878"/>
        <v>0</v>
      </c>
      <c r="AG1061" s="20">
        <f t="shared" si="879"/>
        <v>0</v>
      </c>
      <c r="AH1061" s="20"/>
      <c r="AI1061" s="16">
        <f t="shared" si="890"/>
        <v>0</v>
      </c>
      <c r="AJ1061" s="16">
        <f t="shared" si="905"/>
        <v>0</v>
      </c>
      <c r="AK1061" s="16">
        <f t="shared" si="897"/>
        <v>0</v>
      </c>
      <c r="AL1061" s="16">
        <f t="shared" ca="1" si="880"/>
        <v>0</v>
      </c>
      <c r="AM1061" s="17">
        <f ca="1">IF($F$13,OFFSET(product_specs!$I$5,MIN(10,saving_model!BD1061),saving_model!$F$15),0)</f>
        <v>0</v>
      </c>
      <c r="AN1061" s="16">
        <f t="shared" si="881"/>
        <v>0</v>
      </c>
      <c r="AO1061" s="16">
        <f t="shared" si="904"/>
        <v>0</v>
      </c>
      <c r="AP1061" s="16">
        <f t="shared" si="891"/>
        <v>0</v>
      </c>
      <c r="AQ1061" s="16">
        <f t="shared" si="898"/>
        <v>0</v>
      </c>
      <c r="AR1061" s="16">
        <f t="shared" si="899"/>
        <v>0</v>
      </c>
      <c r="AS1061" s="15">
        <f t="shared" si="892"/>
        <v>0</v>
      </c>
      <c r="AT1061" s="24">
        <f t="shared" si="893"/>
        <v>0</v>
      </c>
      <c r="AU1061" s="15">
        <f t="shared" si="900"/>
        <v>0</v>
      </c>
      <c r="AV1061" s="22">
        <f>return!Q1045</f>
        <v>9.8019102954562953E-3</v>
      </c>
      <c r="AW1061" s="7">
        <f t="shared" si="894"/>
        <v>2.3667857547856652</v>
      </c>
      <c r="AX1061" s="7"/>
      <c r="AY1061">
        <f t="shared" si="882"/>
        <v>0</v>
      </c>
      <c r="AZ1061">
        <f t="shared" si="895"/>
        <v>0</v>
      </c>
      <c r="BA1061">
        <f t="shared" si="883"/>
        <v>0</v>
      </c>
      <c r="BB1061">
        <f t="shared" si="901"/>
        <v>0</v>
      </c>
      <c r="BD1061">
        <f t="shared" si="884"/>
        <v>86</v>
      </c>
      <c r="BE1061">
        <f t="shared" si="885"/>
        <v>5</v>
      </c>
      <c r="BF1061">
        <f t="shared" si="902"/>
        <v>4.244274149265459E-2</v>
      </c>
      <c r="BG1061">
        <f>VLOOKUP(MIN(120,BH1061),mortality!$B$4:$H$106,saving_model!BE1061+2,FALSE)</f>
        <v>0.40573926997628745</v>
      </c>
      <c r="BH1061">
        <f t="shared" si="896"/>
        <v>106</v>
      </c>
      <c r="BI1061" s="8">
        <f t="shared" si="886"/>
        <v>1.6821425527395739E-3</v>
      </c>
      <c r="BJ1061" s="6">
        <f>VLOOKUP(saving_model!BD1061,lapse!$B$4:$C$134,2,FALSE)</f>
        <v>0.02</v>
      </c>
      <c r="BL1061">
        <f>discount_curve!K1046</f>
        <v>0.15003457823295718</v>
      </c>
    </row>
    <row r="1062" spans="1:64" x14ac:dyDescent="0.55000000000000004">
      <c r="A1062">
        <f t="shared" si="903"/>
        <v>1040</v>
      </c>
      <c r="B1062" s="16">
        <f t="shared" ca="1" si="853"/>
        <v>0</v>
      </c>
      <c r="C1062" s="16">
        <f t="shared" si="854"/>
        <v>0</v>
      </c>
      <c r="D1062">
        <f t="shared" si="855"/>
        <v>0</v>
      </c>
      <c r="E1062">
        <f t="shared" ca="1" si="856"/>
        <v>0</v>
      </c>
      <c r="F1062" s="19">
        <f t="shared" si="857"/>
        <v>0</v>
      </c>
      <c r="G1062">
        <f t="shared" si="887"/>
        <v>0</v>
      </c>
      <c r="H1062">
        <f t="shared" si="888"/>
        <v>0</v>
      </c>
      <c r="I1062" s="16">
        <f t="shared" si="858"/>
        <v>0</v>
      </c>
      <c r="J1062" s="19">
        <f t="shared" si="859"/>
        <v>0</v>
      </c>
      <c r="K1062" s="19"/>
      <c r="L1062" s="16">
        <f t="shared" si="889"/>
        <v>0</v>
      </c>
      <c r="M1062" s="16">
        <f t="shared" ca="1" si="860"/>
        <v>0</v>
      </c>
      <c r="N1062" s="16">
        <f t="shared" si="861"/>
        <v>0</v>
      </c>
      <c r="O1062" s="16">
        <f t="shared" si="862"/>
        <v>0</v>
      </c>
      <c r="P1062" s="16">
        <f t="shared" si="863"/>
        <v>0</v>
      </c>
      <c r="Q1062" s="16">
        <f t="shared" ca="1" si="864"/>
        <v>0</v>
      </c>
      <c r="R1062">
        <f t="shared" si="865"/>
        <v>0</v>
      </c>
      <c r="S1062" s="16">
        <f t="shared" si="866"/>
        <v>0</v>
      </c>
      <c r="T1062" s="21">
        <f t="shared" si="867"/>
        <v>0</v>
      </c>
      <c r="U1062" s="16">
        <f t="shared" ca="1" si="868"/>
        <v>0</v>
      </c>
      <c r="V1062" s="21">
        <f t="shared" ca="1" si="869"/>
        <v>0</v>
      </c>
      <c r="W1062" s="16"/>
      <c r="X1062" s="16">
        <f t="shared" si="870"/>
        <v>0</v>
      </c>
      <c r="Y1062" s="16">
        <f t="shared" si="871"/>
        <v>0</v>
      </c>
      <c r="Z1062" s="19">
        <f t="shared" si="872"/>
        <v>0</v>
      </c>
      <c r="AA1062" s="15">
        <f t="shared" si="873"/>
        <v>0</v>
      </c>
      <c r="AB1062" s="15">
        <f t="shared" si="874"/>
        <v>0</v>
      </c>
      <c r="AC1062" s="15">
        <f t="shared" si="875"/>
        <v>0</v>
      </c>
      <c r="AD1062" s="15">
        <f t="shared" si="876"/>
        <v>0</v>
      </c>
      <c r="AE1062" s="15">
        <f t="shared" si="877"/>
        <v>0</v>
      </c>
      <c r="AF1062" s="19">
        <f t="shared" si="878"/>
        <v>0</v>
      </c>
      <c r="AG1062" s="20">
        <f t="shared" si="879"/>
        <v>0</v>
      </c>
      <c r="AH1062" s="20"/>
      <c r="AI1062" s="16">
        <f t="shared" si="890"/>
        <v>0</v>
      </c>
      <c r="AJ1062" s="16">
        <f t="shared" si="905"/>
        <v>0</v>
      </c>
      <c r="AK1062" s="16">
        <f t="shared" si="897"/>
        <v>0</v>
      </c>
      <c r="AL1062" s="16">
        <f t="shared" ca="1" si="880"/>
        <v>0</v>
      </c>
      <c r="AM1062" s="17">
        <f ca="1">IF($F$13,OFFSET(product_specs!$I$5,MIN(10,saving_model!BD1062),saving_model!$F$15),0)</f>
        <v>0</v>
      </c>
      <c r="AN1062" s="16">
        <f t="shared" si="881"/>
        <v>0</v>
      </c>
      <c r="AO1062" s="16">
        <f t="shared" si="904"/>
        <v>0</v>
      </c>
      <c r="AP1062" s="16">
        <f t="shared" si="891"/>
        <v>0</v>
      </c>
      <c r="AQ1062" s="16">
        <f t="shared" si="898"/>
        <v>0</v>
      </c>
      <c r="AR1062" s="16">
        <f t="shared" si="899"/>
        <v>0</v>
      </c>
      <c r="AS1062" s="15">
        <f t="shared" si="892"/>
        <v>0</v>
      </c>
      <c r="AT1062" s="24">
        <f t="shared" si="893"/>
        <v>0</v>
      </c>
      <c r="AU1062" s="15">
        <f t="shared" si="900"/>
        <v>0</v>
      </c>
      <c r="AV1062" s="22">
        <f>return!Q1046</f>
        <v>-6.4105723954437366E-3</v>
      </c>
      <c r="AW1062" s="7">
        <f t="shared" si="894"/>
        <v>2.3687490937777516</v>
      </c>
      <c r="AX1062" s="7"/>
      <c r="AY1062">
        <f t="shared" si="882"/>
        <v>0</v>
      </c>
      <c r="AZ1062">
        <f t="shared" si="895"/>
        <v>0</v>
      </c>
      <c r="BA1062">
        <f t="shared" si="883"/>
        <v>0</v>
      </c>
      <c r="BB1062">
        <f t="shared" si="901"/>
        <v>0</v>
      </c>
      <c r="BD1062">
        <f t="shared" si="884"/>
        <v>86</v>
      </c>
      <c r="BE1062">
        <f t="shared" si="885"/>
        <v>5</v>
      </c>
      <c r="BF1062">
        <f t="shared" si="902"/>
        <v>4.244274149265459E-2</v>
      </c>
      <c r="BG1062">
        <f>VLOOKUP(MIN(120,BH1062),mortality!$B$4:$H$106,saving_model!BE1062+2,FALSE)</f>
        <v>0.40573926997628745</v>
      </c>
      <c r="BH1062">
        <f t="shared" si="896"/>
        <v>106</v>
      </c>
      <c r="BI1062" s="8">
        <f t="shared" si="886"/>
        <v>1.6821425527395739E-3</v>
      </c>
      <c r="BJ1062" s="6">
        <f>VLOOKUP(saving_model!BD1062,lapse!$B$4:$C$134,2,FALSE)</f>
        <v>0.02</v>
      </c>
      <c r="BL1062">
        <f>discount_curve!K1047</f>
        <v>0.14976091184398269</v>
      </c>
    </row>
    <row r="1063" spans="1:64" x14ac:dyDescent="0.55000000000000004">
      <c r="A1063">
        <f t="shared" si="903"/>
        <v>1041</v>
      </c>
      <c r="B1063" s="16">
        <f t="shared" ca="1" si="853"/>
        <v>0</v>
      </c>
      <c r="C1063" s="16">
        <f t="shared" si="854"/>
        <v>0</v>
      </c>
      <c r="D1063">
        <f t="shared" si="855"/>
        <v>0</v>
      </c>
      <c r="E1063">
        <f t="shared" ca="1" si="856"/>
        <v>0</v>
      </c>
      <c r="F1063" s="19">
        <f t="shared" si="857"/>
        <v>0</v>
      </c>
      <c r="G1063">
        <f t="shared" si="887"/>
        <v>0</v>
      </c>
      <c r="H1063">
        <f t="shared" si="888"/>
        <v>0</v>
      </c>
      <c r="I1063" s="16">
        <f t="shared" si="858"/>
        <v>0</v>
      </c>
      <c r="J1063" s="19">
        <f t="shared" si="859"/>
        <v>0</v>
      </c>
      <c r="K1063" s="19"/>
      <c r="L1063" s="16">
        <f t="shared" si="889"/>
        <v>0</v>
      </c>
      <c r="M1063" s="16">
        <f t="shared" ca="1" si="860"/>
        <v>0</v>
      </c>
      <c r="N1063" s="16">
        <f t="shared" si="861"/>
        <v>0</v>
      </c>
      <c r="O1063" s="16">
        <f t="shared" si="862"/>
        <v>0</v>
      </c>
      <c r="P1063" s="16">
        <f t="shared" si="863"/>
        <v>0</v>
      </c>
      <c r="Q1063" s="16">
        <f t="shared" ca="1" si="864"/>
        <v>0</v>
      </c>
      <c r="R1063">
        <f t="shared" si="865"/>
        <v>0</v>
      </c>
      <c r="S1063" s="16">
        <f t="shared" si="866"/>
        <v>0</v>
      </c>
      <c r="T1063" s="21">
        <f t="shared" si="867"/>
        <v>0</v>
      </c>
      <c r="U1063" s="16">
        <f t="shared" ca="1" si="868"/>
        <v>0</v>
      </c>
      <c r="V1063" s="21">
        <f t="shared" ca="1" si="869"/>
        <v>0</v>
      </c>
      <c r="W1063" s="16"/>
      <c r="X1063" s="16">
        <f t="shared" si="870"/>
        <v>0</v>
      </c>
      <c r="Y1063" s="16">
        <f t="shared" si="871"/>
        <v>0</v>
      </c>
      <c r="Z1063" s="19">
        <f t="shared" si="872"/>
        <v>0</v>
      </c>
      <c r="AA1063" s="15">
        <f t="shared" si="873"/>
        <v>0</v>
      </c>
      <c r="AB1063" s="15">
        <f t="shared" si="874"/>
        <v>0</v>
      </c>
      <c r="AC1063" s="15">
        <f t="shared" si="875"/>
        <v>0</v>
      </c>
      <c r="AD1063" s="15">
        <f t="shared" si="876"/>
        <v>0</v>
      </c>
      <c r="AE1063" s="15">
        <f t="shared" si="877"/>
        <v>0</v>
      </c>
      <c r="AF1063" s="19">
        <f t="shared" si="878"/>
        <v>0</v>
      </c>
      <c r="AG1063" s="20">
        <f t="shared" si="879"/>
        <v>0</v>
      </c>
      <c r="AH1063" s="20"/>
      <c r="AI1063" s="16">
        <f t="shared" si="890"/>
        <v>0</v>
      </c>
      <c r="AJ1063" s="16">
        <f t="shared" si="905"/>
        <v>0</v>
      </c>
      <c r="AK1063" s="16">
        <f t="shared" si="897"/>
        <v>0</v>
      </c>
      <c r="AL1063" s="16">
        <f t="shared" ca="1" si="880"/>
        <v>0</v>
      </c>
      <c r="AM1063" s="17">
        <f ca="1">IF($F$13,OFFSET(product_specs!$I$5,MIN(10,saving_model!BD1063),saving_model!$F$15),0)</f>
        <v>0</v>
      </c>
      <c r="AN1063" s="16">
        <f t="shared" si="881"/>
        <v>0</v>
      </c>
      <c r="AO1063" s="16">
        <f t="shared" si="904"/>
        <v>0</v>
      </c>
      <c r="AP1063" s="16">
        <f t="shared" si="891"/>
        <v>0</v>
      </c>
      <c r="AQ1063" s="16">
        <f t="shared" si="898"/>
        <v>0</v>
      </c>
      <c r="AR1063" s="16">
        <f t="shared" si="899"/>
        <v>0</v>
      </c>
      <c r="AS1063" s="15">
        <f t="shared" si="892"/>
        <v>0</v>
      </c>
      <c r="AT1063" s="24">
        <f t="shared" si="893"/>
        <v>0</v>
      </c>
      <c r="AU1063" s="15">
        <f t="shared" si="900"/>
        <v>0</v>
      </c>
      <c r="AV1063" s="22">
        <f>return!Q1047</f>
        <v>-1.0836691779762542E-2</v>
      </c>
      <c r="AW1063" s="7">
        <f t="shared" si="894"/>
        <v>2.3707140614343629</v>
      </c>
      <c r="AX1063" s="7"/>
      <c r="AY1063">
        <f t="shared" si="882"/>
        <v>0</v>
      </c>
      <c r="AZ1063">
        <f t="shared" si="895"/>
        <v>0</v>
      </c>
      <c r="BA1063">
        <f t="shared" si="883"/>
        <v>0</v>
      </c>
      <c r="BB1063">
        <f t="shared" si="901"/>
        <v>0</v>
      </c>
      <c r="BD1063">
        <f t="shared" si="884"/>
        <v>86</v>
      </c>
      <c r="BE1063">
        <f t="shared" si="885"/>
        <v>5</v>
      </c>
      <c r="BF1063">
        <f t="shared" si="902"/>
        <v>4.244274149265459E-2</v>
      </c>
      <c r="BG1063">
        <f>VLOOKUP(MIN(120,BH1063),mortality!$B$4:$H$106,saving_model!BE1063+2,FALSE)</f>
        <v>0.40573926997628745</v>
      </c>
      <c r="BH1063">
        <f t="shared" si="896"/>
        <v>106</v>
      </c>
      <c r="BI1063" s="8">
        <f t="shared" si="886"/>
        <v>1.6821425527395739E-3</v>
      </c>
      <c r="BJ1063" s="6">
        <f>VLOOKUP(saving_model!BD1063,lapse!$B$4:$C$134,2,FALSE)</f>
        <v>0.02</v>
      </c>
      <c r="BL1063">
        <f>discount_curve!K1048</f>
        <v>0.14948774462855424</v>
      </c>
    </row>
    <row r="1064" spans="1:64" x14ac:dyDescent="0.55000000000000004">
      <c r="A1064">
        <f t="shared" si="903"/>
        <v>1042</v>
      </c>
      <c r="B1064" s="16">
        <f t="shared" ca="1" si="853"/>
        <v>0</v>
      </c>
      <c r="C1064" s="16">
        <f t="shared" si="854"/>
        <v>0</v>
      </c>
      <c r="D1064">
        <f t="shared" si="855"/>
        <v>0</v>
      </c>
      <c r="E1064">
        <f t="shared" ca="1" si="856"/>
        <v>0</v>
      </c>
      <c r="F1064" s="19">
        <f t="shared" si="857"/>
        <v>0</v>
      </c>
      <c r="G1064">
        <f t="shared" si="887"/>
        <v>0</v>
      </c>
      <c r="H1064">
        <f t="shared" si="888"/>
        <v>0</v>
      </c>
      <c r="I1064" s="16">
        <f t="shared" si="858"/>
        <v>0</v>
      </c>
      <c r="J1064" s="19">
        <f t="shared" si="859"/>
        <v>0</v>
      </c>
      <c r="K1064" s="19"/>
      <c r="L1064" s="16">
        <f t="shared" si="889"/>
        <v>0</v>
      </c>
      <c r="M1064" s="16">
        <f t="shared" ca="1" si="860"/>
        <v>0</v>
      </c>
      <c r="N1064" s="16">
        <f t="shared" si="861"/>
        <v>0</v>
      </c>
      <c r="O1064" s="16">
        <f t="shared" si="862"/>
        <v>0</v>
      </c>
      <c r="P1064" s="16">
        <f t="shared" si="863"/>
        <v>0</v>
      </c>
      <c r="Q1064" s="16">
        <f t="shared" ca="1" si="864"/>
        <v>0</v>
      </c>
      <c r="R1064">
        <f t="shared" si="865"/>
        <v>0</v>
      </c>
      <c r="S1064" s="16">
        <f t="shared" si="866"/>
        <v>0</v>
      </c>
      <c r="T1064" s="21">
        <f t="shared" si="867"/>
        <v>0</v>
      </c>
      <c r="U1064" s="16">
        <f t="shared" ca="1" si="868"/>
        <v>0</v>
      </c>
      <c r="V1064" s="21">
        <f t="shared" ca="1" si="869"/>
        <v>0</v>
      </c>
      <c r="W1064" s="16"/>
      <c r="X1064" s="16">
        <f t="shared" si="870"/>
        <v>0</v>
      </c>
      <c r="Y1064" s="16">
        <f t="shared" si="871"/>
        <v>0</v>
      </c>
      <c r="Z1064" s="19">
        <f t="shared" si="872"/>
        <v>0</v>
      </c>
      <c r="AA1064" s="15">
        <f t="shared" si="873"/>
        <v>0</v>
      </c>
      <c r="AB1064" s="15">
        <f t="shared" si="874"/>
        <v>0</v>
      </c>
      <c r="AC1064" s="15">
        <f t="shared" si="875"/>
        <v>0</v>
      </c>
      <c r="AD1064" s="15">
        <f t="shared" si="876"/>
        <v>0</v>
      </c>
      <c r="AE1064" s="15">
        <f t="shared" si="877"/>
        <v>0</v>
      </c>
      <c r="AF1064" s="19">
        <f t="shared" si="878"/>
        <v>0</v>
      </c>
      <c r="AG1064" s="20">
        <f t="shared" si="879"/>
        <v>0</v>
      </c>
      <c r="AH1064" s="20"/>
      <c r="AI1064" s="16">
        <f t="shared" si="890"/>
        <v>0</v>
      </c>
      <c r="AJ1064" s="16">
        <f t="shared" si="905"/>
        <v>0</v>
      </c>
      <c r="AK1064" s="16">
        <f t="shared" si="897"/>
        <v>0</v>
      </c>
      <c r="AL1064" s="16">
        <f t="shared" ca="1" si="880"/>
        <v>0</v>
      </c>
      <c r="AM1064" s="17">
        <f ca="1">IF($F$13,OFFSET(product_specs!$I$5,MIN(10,saving_model!BD1064),saving_model!$F$15),0)</f>
        <v>0</v>
      </c>
      <c r="AN1064" s="16">
        <f t="shared" si="881"/>
        <v>0</v>
      </c>
      <c r="AO1064" s="16">
        <f t="shared" si="904"/>
        <v>0</v>
      </c>
      <c r="AP1064" s="16">
        <f t="shared" si="891"/>
        <v>0</v>
      </c>
      <c r="AQ1064" s="16">
        <f t="shared" si="898"/>
        <v>0</v>
      </c>
      <c r="AR1064" s="16">
        <f t="shared" si="899"/>
        <v>0</v>
      </c>
      <c r="AS1064" s="15">
        <f t="shared" si="892"/>
        <v>0</v>
      </c>
      <c r="AT1064" s="24">
        <f t="shared" si="893"/>
        <v>0</v>
      </c>
      <c r="AU1064" s="15">
        <f t="shared" si="900"/>
        <v>0</v>
      </c>
      <c r="AV1064" s="22">
        <f>return!Q1048</f>
        <v>1.1583576244495353E-2</v>
      </c>
      <c r="AW1064" s="7">
        <f t="shared" si="894"/>
        <v>2.372680659106539</v>
      </c>
      <c r="AX1064" s="7"/>
      <c r="AY1064">
        <f t="shared" si="882"/>
        <v>0</v>
      </c>
      <c r="AZ1064">
        <f t="shared" si="895"/>
        <v>0</v>
      </c>
      <c r="BA1064">
        <f t="shared" si="883"/>
        <v>0</v>
      </c>
      <c r="BB1064">
        <f t="shared" si="901"/>
        <v>0</v>
      </c>
      <c r="BD1064">
        <f t="shared" si="884"/>
        <v>86</v>
      </c>
      <c r="BE1064">
        <f t="shared" si="885"/>
        <v>5</v>
      </c>
      <c r="BF1064">
        <f t="shared" si="902"/>
        <v>4.244274149265459E-2</v>
      </c>
      <c r="BG1064">
        <f>VLOOKUP(MIN(120,BH1064),mortality!$B$4:$H$106,saving_model!BE1064+2,FALSE)</f>
        <v>0.40573926997628745</v>
      </c>
      <c r="BH1064">
        <f t="shared" si="896"/>
        <v>106</v>
      </c>
      <c r="BI1064" s="8">
        <f t="shared" si="886"/>
        <v>1.6821425527395739E-3</v>
      </c>
      <c r="BJ1064" s="6">
        <f>VLOOKUP(saving_model!BD1064,lapse!$B$4:$C$134,2,FALSE)</f>
        <v>0.02</v>
      </c>
      <c r="BL1064">
        <f>discount_curve!K1049</f>
        <v>0.14921507567616832</v>
      </c>
    </row>
    <row r="1065" spans="1:64" x14ac:dyDescent="0.55000000000000004">
      <c r="A1065">
        <f t="shared" si="903"/>
        <v>1043</v>
      </c>
      <c r="B1065" s="16">
        <f t="shared" ca="1" si="853"/>
        <v>0</v>
      </c>
      <c r="C1065" s="16">
        <f t="shared" si="854"/>
        <v>0</v>
      </c>
      <c r="D1065">
        <f t="shared" si="855"/>
        <v>0</v>
      </c>
      <c r="E1065">
        <f t="shared" ca="1" si="856"/>
        <v>0</v>
      </c>
      <c r="F1065" s="19">
        <f t="shared" si="857"/>
        <v>0</v>
      </c>
      <c r="G1065">
        <f t="shared" si="887"/>
        <v>0</v>
      </c>
      <c r="H1065">
        <f t="shared" si="888"/>
        <v>0</v>
      </c>
      <c r="I1065" s="16">
        <f t="shared" si="858"/>
        <v>0</v>
      </c>
      <c r="J1065" s="19">
        <f t="shared" si="859"/>
        <v>0</v>
      </c>
      <c r="K1065" s="19"/>
      <c r="L1065" s="16">
        <f t="shared" si="889"/>
        <v>0</v>
      </c>
      <c r="M1065" s="16">
        <f t="shared" ca="1" si="860"/>
        <v>0</v>
      </c>
      <c r="N1065" s="16">
        <f t="shared" si="861"/>
        <v>0</v>
      </c>
      <c r="O1065" s="16">
        <f t="shared" si="862"/>
        <v>0</v>
      </c>
      <c r="P1065" s="16">
        <f t="shared" si="863"/>
        <v>0</v>
      </c>
      <c r="Q1065" s="16">
        <f t="shared" ca="1" si="864"/>
        <v>0</v>
      </c>
      <c r="R1065">
        <f t="shared" si="865"/>
        <v>0</v>
      </c>
      <c r="S1065" s="16">
        <f t="shared" si="866"/>
        <v>0</v>
      </c>
      <c r="T1065" s="21">
        <f t="shared" si="867"/>
        <v>0</v>
      </c>
      <c r="U1065" s="16">
        <f t="shared" ca="1" si="868"/>
        <v>0</v>
      </c>
      <c r="V1065" s="21">
        <f t="shared" ca="1" si="869"/>
        <v>0</v>
      </c>
      <c r="W1065" s="16"/>
      <c r="X1065" s="16">
        <f t="shared" si="870"/>
        <v>0</v>
      </c>
      <c r="Y1065" s="16">
        <f t="shared" si="871"/>
        <v>0</v>
      </c>
      <c r="Z1065" s="19">
        <f t="shared" si="872"/>
        <v>0</v>
      </c>
      <c r="AA1065" s="15">
        <f t="shared" si="873"/>
        <v>0</v>
      </c>
      <c r="AB1065" s="15">
        <f t="shared" si="874"/>
        <v>0</v>
      </c>
      <c r="AC1065" s="15">
        <f t="shared" si="875"/>
        <v>0</v>
      </c>
      <c r="AD1065" s="15">
        <f t="shared" si="876"/>
        <v>0</v>
      </c>
      <c r="AE1065" s="15">
        <f t="shared" si="877"/>
        <v>0</v>
      </c>
      <c r="AF1065" s="19">
        <f t="shared" si="878"/>
        <v>0</v>
      </c>
      <c r="AG1065" s="20">
        <f t="shared" si="879"/>
        <v>0</v>
      </c>
      <c r="AH1065" s="20"/>
      <c r="AI1065" s="16">
        <f t="shared" si="890"/>
        <v>0</v>
      </c>
      <c r="AJ1065" s="16">
        <f t="shared" si="905"/>
        <v>0</v>
      </c>
      <c r="AK1065" s="16">
        <f t="shared" si="897"/>
        <v>0</v>
      </c>
      <c r="AL1065" s="16">
        <f t="shared" ca="1" si="880"/>
        <v>0</v>
      </c>
      <c r="AM1065" s="17">
        <f ca="1">IF($F$13,OFFSET(product_specs!$I$5,MIN(10,saving_model!BD1065),saving_model!$F$15),0)</f>
        <v>0</v>
      </c>
      <c r="AN1065" s="16">
        <f t="shared" si="881"/>
        <v>0</v>
      </c>
      <c r="AO1065" s="16">
        <f t="shared" si="904"/>
        <v>0</v>
      </c>
      <c r="AP1065" s="16">
        <f t="shared" si="891"/>
        <v>0</v>
      </c>
      <c r="AQ1065" s="16">
        <f t="shared" si="898"/>
        <v>0</v>
      </c>
      <c r="AR1065" s="16">
        <f t="shared" si="899"/>
        <v>0</v>
      </c>
      <c r="AS1065" s="15">
        <f t="shared" si="892"/>
        <v>0</v>
      </c>
      <c r="AT1065" s="24">
        <f t="shared" si="893"/>
        <v>0</v>
      </c>
      <c r="AU1065" s="15">
        <f t="shared" si="900"/>
        <v>0</v>
      </c>
      <c r="AV1065" s="22">
        <f>return!Q1049</f>
        <v>7.9275394691409318E-3</v>
      </c>
      <c r="AW1065" s="7">
        <f t="shared" si="894"/>
        <v>2.37464888814644</v>
      </c>
      <c r="AX1065" s="7"/>
      <c r="AY1065">
        <f t="shared" si="882"/>
        <v>0</v>
      </c>
      <c r="AZ1065">
        <f t="shared" si="895"/>
        <v>0</v>
      </c>
      <c r="BA1065">
        <f t="shared" si="883"/>
        <v>0</v>
      </c>
      <c r="BB1065">
        <f t="shared" si="901"/>
        <v>0</v>
      </c>
      <c r="BD1065">
        <f t="shared" si="884"/>
        <v>86</v>
      </c>
      <c r="BE1065">
        <f t="shared" si="885"/>
        <v>5</v>
      </c>
      <c r="BF1065">
        <f t="shared" si="902"/>
        <v>4.244274149265459E-2</v>
      </c>
      <c r="BG1065">
        <f>VLOOKUP(MIN(120,BH1065),mortality!$B$4:$H$106,saving_model!BE1065+2,FALSE)</f>
        <v>0.40573926997628745</v>
      </c>
      <c r="BH1065">
        <f t="shared" si="896"/>
        <v>106</v>
      </c>
      <c r="BI1065" s="8">
        <f t="shared" si="886"/>
        <v>1.6821425527395739E-3</v>
      </c>
      <c r="BJ1065" s="6">
        <f>VLOOKUP(saving_model!BD1065,lapse!$B$4:$C$134,2,FALSE)</f>
        <v>0.02</v>
      </c>
      <c r="BL1065">
        <f>discount_curve!K1050</f>
        <v>0.14894290407798208</v>
      </c>
    </row>
    <row r="1066" spans="1:64" x14ac:dyDescent="0.55000000000000004">
      <c r="A1066">
        <f t="shared" si="903"/>
        <v>1044</v>
      </c>
      <c r="B1066" s="16">
        <f t="shared" ca="1" si="853"/>
        <v>0</v>
      </c>
      <c r="C1066" s="16">
        <f t="shared" si="854"/>
        <v>0</v>
      </c>
      <c r="D1066">
        <f t="shared" si="855"/>
        <v>0</v>
      </c>
      <c r="E1066">
        <f t="shared" ca="1" si="856"/>
        <v>0</v>
      </c>
      <c r="F1066" s="19">
        <f t="shared" si="857"/>
        <v>0</v>
      </c>
      <c r="G1066">
        <f t="shared" si="887"/>
        <v>0</v>
      </c>
      <c r="H1066">
        <f t="shared" si="888"/>
        <v>0</v>
      </c>
      <c r="I1066" s="16">
        <f t="shared" si="858"/>
        <v>0</v>
      </c>
      <c r="J1066" s="19">
        <f t="shared" si="859"/>
        <v>0</v>
      </c>
      <c r="K1066" s="19"/>
      <c r="L1066" s="16">
        <f t="shared" si="889"/>
        <v>0</v>
      </c>
      <c r="M1066" s="16">
        <f t="shared" ca="1" si="860"/>
        <v>0</v>
      </c>
      <c r="N1066" s="16">
        <f t="shared" si="861"/>
        <v>0</v>
      </c>
      <c r="O1066" s="16">
        <f t="shared" si="862"/>
        <v>0</v>
      </c>
      <c r="P1066" s="16">
        <f t="shared" si="863"/>
        <v>0</v>
      </c>
      <c r="Q1066" s="16">
        <f t="shared" ca="1" si="864"/>
        <v>0</v>
      </c>
      <c r="R1066">
        <f t="shared" si="865"/>
        <v>0</v>
      </c>
      <c r="S1066" s="16">
        <f t="shared" si="866"/>
        <v>0</v>
      </c>
      <c r="T1066" s="21">
        <f t="shared" si="867"/>
        <v>0</v>
      </c>
      <c r="U1066" s="16">
        <f t="shared" ca="1" si="868"/>
        <v>0</v>
      </c>
      <c r="V1066" s="21">
        <f t="shared" ca="1" si="869"/>
        <v>0</v>
      </c>
      <c r="W1066" s="16"/>
      <c r="X1066" s="16">
        <f t="shared" si="870"/>
        <v>0</v>
      </c>
      <c r="Y1066" s="16">
        <f t="shared" si="871"/>
        <v>0</v>
      </c>
      <c r="Z1066" s="19">
        <f t="shared" si="872"/>
        <v>0</v>
      </c>
      <c r="AA1066" s="15">
        <f t="shared" si="873"/>
        <v>0</v>
      </c>
      <c r="AB1066" s="15">
        <f t="shared" si="874"/>
        <v>0</v>
      </c>
      <c r="AC1066" s="15">
        <f t="shared" si="875"/>
        <v>0</v>
      </c>
      <c r="AD1066" s="15">
        <f t="shared" si="876"/>
        <v>0</v>
      </c>
      <c r="AE1066" s="15">
        <f t="shared" si="877"/>
        <v>0</v>
      </c>
      <c r="AF1066" s="19">
        <f t="shared" si="878"/>
        <v>0</v>
      </c>
      <c r="AG1066" s="20">
        <f t="shared" si="879"/>
        <v>0</v>
      </c>
      <c r="AH1066" s="20"/>
      <c r="AI1066" s="16">
        <f t="shared" si="890"/>
        <v>0</v>
      </c>
      <c r="AJ1066" s="16">
        <f t="shared" si="905"/>
        <v>0</v>
      </c>
      <c r="AK1066" s="16">
        <f t="shared" si="897"/>
        <v>0</v>
      </c>
      <c r="AL1066" s="16">
        <f t="shared" ca="1" si="880"/>
        <v>0</v>
      </c>
      <c r="AM1066" s="17">
        <f ca="1">IF($F$13,OFFSET(product_specs!$I$5,MIN(10,saving_model!BD1066),saving_model!$F$15),0)</f>
        <v>0</v>
      </c>
      <c r="AN1066" s="16">
        <f t="shared" si="881"/>
        <v>0</v>
      </c>
      <c r="AO1066" s="16">
        <f t="shared" si="904"/>
        <v>0</v>
      </c>
      <c r="AP1066" s="16">
        <f t="shared" si="891"/>
        <v>0</v>
      </c>
      <c r="AQ1066" s="16">
        <f t="shared" si="898"/>
        <v>0</v>
      </c>
      <c r="AR1066" s="16">
        <f t="shared" si="899"/>
        <v>0</v>
      </c>
      <c r="AS1066" s="15">
        <f t="shared" si="892"/>
        <v>0</v>
      </c>
      <c r="AT1066" s="24">
        <f t="shared" si="893"/>
        <v>0</v>
      </c>
      <c r="AU1066" s="15">
        <f t="shared" si="900"/>
        <v>0</v>
      </c>
      <c r="AV1066" s="22">
        <f>return!Q1050</f>
        <v>3.4860052003302666E-3</v>
      </c>
      <c r="AW1066" s="7">
        <f t="shared" si="894"/>
        <v>2.3766187499073474</v>
      </c>
      <c r="AX1066" s="7"/>
      <c r="AY1066">
        <f t="shared" si="882"/>
        <v>0</v>
      </c>
      <c r="AZ1066">
        <f t="shared" si="895"/>
        <v>0</v>
      </c>
      <c r="BA1066">
        <f t="shared" si="883"/>
        <v>0</v>
      </c>
      <c r="BB1066">
        <f t="shared" si="901"/>
        <v>0</v>
      </c>
      <c r="BD1066">
        <f t="shared" si="884"/>
        <v>87</v>
      </c>
      <c r="BE1066">
        <f t="shared" si="885"/>
        <v>5</v>
      </c>
      <c r="BF1066">
        <f t="shared" si="902"/>
        <v>5.1670137037495678E-2</v>
      </c>
      <c r="BG1066">
        <f>VLOOKUP(MIN(120,BH1066),mortality!$B$4:$H$106,saving_model!BE1066+2,FALSE)</f>
        <v>0.47093001890148156</v>
      </c>
      <c r="BH1066">
        <f t="shared" si="896"/>
        <v>107</v>
      </c>
      <c r="BI1066" s="8">
        <f t="shared" si="886"/>
        <v>1.6821425527395739E-3</v>
      </c>
      <c r="BJ1066" s="6">
        <f>VLOOKUP(saving_model!BD1066,lapse!$B$4:$C$134,2,FALSE)</f>
        <v>0.02</v>
      </c>
      <c r="BL1066">
        <f>discount_curve!K1051</f>
        <v>0.14591352176757516</v>
      </c>
    </row>
    <row r="1067" spans="1:64" x14ac:dyDescent="0.55000000000000004">
      <c r="A1067">
        <f t="shared" si="903"/>
        <v>1045</v>
      </c>
      <c r="B1067" s="16">
        <f t="shared" ca="1" si="853"/>
        <v>0</v>
      </c>
      <c r="C1067" s="16">
        <f t="shared" si="854"/>
        <v>0</v>
      </c>
      <c r="D1067">
        <f t="shared" si="855"/>
        <v>0</v>
      </c>
      <c r="E1067">
        <f t="shared" ca="1" si="856"/>
        <v>0</v>
      </c>
      <c r="F1067" s="19">
        <f t="shared" si="857"/>
        <v>0</v>
      </c>
      <c r="G1067">
        <f t="shared" si="887"/>
        <v>0</v>
      </c>
      <c r="H1067">
        <f t="shared" si="888"/>
        <v>0</v>
      </c>
      <c r="I1067" s="16">
        <f t="shared" si="858"/>
        <v>0</v>
      </c>
      <c r="J1067" s="19">
        <f t="shared" si="859"/>
        <v>0</v>
      </c>
      <c r="K1067" s="19"/>
      <c r="L1067" s="16">
        <f t="shared" si="889"/>
        <v>0</v>
      </c>
      <c r="M1067" s="16">
        <f t="shared" ca="1" si="860"/>
        <v>0</v>
      </c>
      <c r="N1067" s="16">
        <f t="shared" si="861"/>
        <v>0</v>
      </c>
      <c r="O1067" s="16">
        <f t="shared" si="862"/>
        <v>0</v>
      </c>
      <c r="P1067" s="16">
        <f t="shared" si="863"/>
        <v>0</v>
      </c>
      <c r="Q1067" s="16">
        <f t="shared" ca="1" si="864"/>
        <v>0</v>
      </c>
      <c r="R1067">
        <f t="shared" si="865"/>
        <v>0</v>
      </c>
      <c r="S1067" s="16">
        <f t="shared" si="866"/>
        <v>0</v>
      </c>
      <c r="T1067" s="21">
        <f t="shared" si="867"/>
        <v>0</v>
      </c>
      <c r="U1067" s="16">
        <f t="shared" ca="1" si="868"/>
        <v>0</v>
      </c>
      <c r="V1067" s="21">
        <f t="shared" ca="1" si="869"/>
        <v>0</v>
      </c>
      <c r="W1067" s="16"/>
      <c r="X1067" s="16">
        <f t="shared" si="870"/>
        <v>0</v>
      </c>
      <c r="Y1067" s="16">
        <f t="shared" si="871"/>
        <v>0</v>
      </c>
      <c r="Z1067" s="19">
        <f t="shared" si="872"/>
        <v>0</v>
      </c>
      <c r="AA1067" s="15">
        <f t="shared" si="873"/>
        <v>0</v>
      </c>
      <c r="AB1067" s="15">
        <f t="shared" si="874"/>
        <v>0</v>
      </c>
      <c r="AC1067" s="15">
        <f t="shared" si="875"/>
        <v>0</v>
      </c>
      <c r="AD1067" s="15">
        <f t="shared" si="876"/>
        <v>0</v>
      </c>
      <c r="AE1067" s="15">
        <f t="shared" si="877"/>
        <v>0</v>
      </c>
      <c r="AF1067" s="19">
        <f t="shared" si="878"/>
        <v>0</v>
      </c>
      <c r="AG1067" s="20">
        <f t="shared" si="879"/>
        <v>0</v>
      </c>
      <c r="AH1067" s="20"/>
      <c r="AI1067" s="16">
        <f t="shared" si="890"/>
        <v>0</v>
      </c>
      <c r="AJ1067" s="16">
        <f t="shared" si="905"/>
        <v>0</v>
      </c>
      <c r="AK1067" s="16">
        <f t="shared" si="897"/>
        <v>0</v>
      </c>
      <c r="AL1067" s="16">
        <f t="shared" ca="1" si="880"/>
        <v>0</v>
      </c>
      <c r="AM1067" s="17">
        <f ca="1">IF($F$13,OFFSET(product_specs!$I$5,MIN(10,saving_model!BD1067),saving_model!$F$15),0)</f>
        <v>0</v>
      </c>
      <c r="AN1067" s="16">
        <f t="shared" si="881"/>
        <v>0</v>
      </c>
      <c r="AO1067" s="16">
        <f t="shared" si="904"/>
        <v>0</v>
      </c>
      <c r="AP1067" s="16">
        <f t="shared" si="891"/>
        <v>0</v>
      </c>
      <c r="AQ1067" s="16">
        <f t="shared" si="898"/>
        <v>0</v>
      </c>
      <c r="AR1067" s="16">
        <f t="shared" si="899"/>
        <v>0</v>
      </c>
      <c r="AS1067" s="15">
        <f t="shared" si="892"/>
        <v>0</v>
      </c>
      <c r="AT1067" s="24">
        <f t="shared" si="893"/>
        <v>0</v>
      </c>
      <c r="AU1067" s="15">
        <f t="shared" si="900"/>
        <v>0</v>
      </c>
      <c r="AV1067" s="22">
        <f>return!Q1051</f>
        <v>2.3457545905292143E-3</v>
      </c>
      <c r="AW1067" s="7">
        <f t="shared" si="894"/>
        <v>2.3785902457436654</v>
      </c>
      <c r="AX1067" s="7"/>
      <c r="AY1067">
        <f t="shared" si="882"/>
        <v>0</v>
      </c>
      <c r="AZ1067">
        <f t="shared" si="895"/>
        <v>0</v>
      </c>
      <c r="BA1067">
        <f t="shared" si="883"/>
        <v>0</v>
      </c>
      <c r="BB1067">
        <f t="shared" si="901"/>
        <v>0</v>
      </c>
      <c r="BD1067">
        <f t="shared" si="884"/>
        <v>87</v>
      </c>
      <c r="BE1067">
        <f t="shared" si="885"/>
        <v>5</v>
      </c>
      <c r="BF1067">
        <f t="shared" si="902"/>
        <v>5.1670137037495678E-2</v>
      </c>
      <c r="BG1067">
        <f>VLOOKUP(MIN(120,BH1067),mortality!$B$4:$H$106,saving_model!BE1067+2,FALSE)</f>
        <v>0.47093001890148156</v>
      </c>
      <c r="BH1067">
        <f t="shared" si="896"/>
        <v>107</v>
      </c>
      <c r="BI1067" s="8">
        <f t="shared" si="886"/>
        <v>1.6821425527395739E-3</v>
      </c>
      <c r="BJ1067" s="6">
        <f>VLOOKUP(saving_model!BD1067,lapse!$B$4:$C$134,2,FALSE)</f>
        <v>0.02</v>
      </c>
      <c r="BL1067">
        <f>discount_curve!K1052</f>
        <v>0.14564476024272338</v>
      </c>
    </row>
    <row r="1068" spans="1:64" x14ac:dyDescent="0.55000000000000004">
      <c r="A1068">
        <f t="shared" si="903"/>
        <v>1046</v>
      </c>
      <c r="B1068" s="16">
        <f t="shared" ca="1" si="853"/>
        <v>0</v>
      </c>
      <c r="C1068" s="16">
        <f t="shared" si="854"/>
        <v>0</v>
      </c>
      <c r="D1068">
        <f t="shared" si="855"/>
        <v>0</v>
      </c>
      <c r="E1068">
        <f t="shared" ca="1" si="856"/>
        <v>0</v>
      </c>
      <c r="F1068" s="19">
        <f t="shared" si="857"/>
        <v>0</v>
      </c>
      <c r="G1068">
        <f t="shared" si="887"/>
        <v>0</v>
      </c>
      <c r="H1068">
        <f t="shared" si="888"/>
        <v>0</v>
      </c>
      <c r="I1068" s="16">
        <f t="shared" si="858"/>
        <v>0</v>
      </c>
      <c r="J1068" s="19">
        <f t="shared" si="859"/>
        <v>0</v>
      </c>
      <c r="K1068" s="19"/>
      <c r="L1068" s="16">
        <f t="shared" si="889"/>
        <v>0</v>
      </c>
      <c r="M1068" s="16">
        <f t="shared" ca="1" si="860"/>
        <v>0</v>
      </c>
      <c r="N1068" s="16">
        <f t="shared" si="861"/>
        <v>0</v>
      </c>
      <c r="O1068" s="16">
        <f t="shared" si="862"/>
        <v>0</v>
      </c>
      <c r="P1068" s="16">
        <f t="shared" si="863"/>
        <v>0</v>
      </c>
      <c r="Q1068" s="16">
        <f t="shared" ca="1" si="864"/>
        <v>0</v>
      </c>
      <c r="R1068">
        <f t="shared" si="865"/>
        <v>0</v>
      </c>
      <c r="S1068" s="16">
        <f t="shared" si="866"/>
        <v>0</v>
      </c>
      <c r="T1068" s="21">
        <f t="shared" si="867"/>
        <v>0</v>
      </c>
      <c r="U1068" s="16">
        <f t="shared" ca="1" si="868"/>
        <v>0</v>
      </c>
      <c r="V1068" s="21">
        <f t="shared" ca="1" si="869"/>
        <v>0</v>
      </c>
      <c r="W1068" s="16"/>
      <c r="X1068" s="16">
        <f t="shared" si="870"/>
        <v>0</v>
      </c>
      <c r="Y1068" s="16">
        <f t="shared" si="871"/>
        <v>0</v>
      </c>
      <c r="Z1068" s="19">
        <f t="shared" si="872"/>
        <v>0</v>
      </c>
      <c r="AA1068" s="15">
        <f t="shared" si="873"/>
        <v>0</v>
      </c>
      <c r="AB1068" s="15">
        <f t="shared" si="874"/>
        <v>0</v>
      </c>
      <c r="AC1068" s="15">
        <f t="shared" si="875"/>
        <v>0</v>
      </c>
      <c r="AD1068" s="15">
        <f t="shared" si="876"/>
        <v>0</v>
      </c>
      <c r="AE1068" s="15">
        <f t="shared" si="877"/>
        <v>0</v>
      </c>
      <c r="AF1068" s="19">
        <f t="shared" si="878"/>
        <v>0</v>
      </c>
      <c r="AG1068" s="20">
        <f t="shared" si="879"/>
        <v>0</v>
      </c>
      <c r="AH1068" s="20"/>
      <c r="AI1068" s="16">
        <f t="shared" si="890"/>
        <v>0</v>
      </c>
      <c r="AJ1068" s="16">
        <f t="shared" si="905"/>
        <v>0</v>
      </c>
      <c r="AK1068" s="16">
        <f t="shared" si="897"/>
        <v>0</v>
      </c>
      <c r="AL1068" s="16">
        <f t="shared" ca="1" si="880"/>
        <v>0</v>
      </c>
      <c r="AM1068" s="17">
        <f ca="1">IF($F$13,OFFSET(product_specs!$I$5,MIN(10,saving_model!BD1068),saving_model!$F$15),0)</f>
        <v>0</v>
      </c>
      <c r="AN1068" s="16">
        <f t="shared" si="881"/>
        <v>0</v>
      </c>
      <c r="AO1068" s="16">
        <f t="shared" si="904"/>
        <v>0</v>
      </c>
      <c r="AP1068" s="16">
        <f t="shared" si="891"/>
        <v>0</v>
      </c>
      <c r="AQ1068" s="16">
        <f t="shared" si="898"/>
        <v>0</v>
      </c>
      <c r="AR1068" s="16">
        <f t="shared" si="899"/>
        <v>0</v>
      </c>
      <c r="AS1068" s="15">
        <f t="shared" si="892"/>
        <v>0</v>
      </c>
      <c r="AT1068" s="24">
        <f t="shared" si="893"/>
        <v>0</v>
      </c>
      <c r="AU1068" s="15">
        <f t="shared" si="900"/>
        <v>0</v>
      </c>
      <c r="AV1068" s="22">
        <f>return!Q1052</f>
        <v>-8.7484041331887807E-3</v>
      </c>
      <c r="AW1068" s="7">
        <f t="shared" si="894"/>
        <v>2.3805633770109216</v>
      </c>
      <c r="AX1068" s="7"/>
      <c r="AY1068">
        <f t="shared" si="882"/>
        <v>0</v>
      </c>
      <c r="AZ1068">
        <f t="shared" si="895"/>
        <v>0</v>
      </c>
      <c r="BA1068">
        <f t="shared" si="883"/>
        <v>0</v>
      </c>
      <c r="BB1068">
        <f t="shared" si="901"/>
        <v>0</v>
      </c>
      <c r="BD1068">
        <f t="shared" si="884"/>
        <v>87</v>
      </c>
      <c r="BE1068">
        <f t="shared" si="885"/>
        <v>5</v>
      </c>
      <c r="BF1068">
        <f t="shared" si="902"/>
        <v>5.1670137037495678E-2</v>
      </c>
      <c r="BG1068">
        <f>VLOOKUP(MIN(120,BH1068),mortality!$B$4:$H$106,saving_model!BE1068+2,FALSE)</f>
        <v>0.47093001890148156</v>
      </c>
      <c r="BH1068">
        <f t="shared" si="896"/>
        <v>107</v>
      </c>
      <c r="BI1068" s="8">
        <f t="shared" si="886"/>
        <v>1.6821425527395739E-3</v>
      </c>
      <c r="BJ1068" s="6">
        <f>VLOOKUP(saving_model!BD1068,lapse!$B$4:$C$134,2,FALSE)</f>
        <v>0.02</v>
      </c>
      <c r="BL1068">
        <f>discount_curve!K1053</f>
        <v>0.14537649375600356</v>
      </c>
    </row>
    <row r="1069" spans="1:64" x14ac:dyDescent="0.55000000000000004">
      <c r="A1069">
        <f t="shared" si="903"/>
        <v>1047</v>
      </c>
      <c r="B1069" s="16">
        <f t="shared" ca="1" si="853"/>
        <v>0</v>
      </c>
      <c r="C1069" s="16">
        <f t="shared" si="854"/>
        <v>0</v>
      </c>
      <c r="D1069">
        <f t="shared" si="855"/>
        <v>0</v>
      </c>
      <c r="E1069">
        <f t="shared" ca="1" si="856"/>
        <v>0</v>
      </c>
      <c r="F1069" s="19">
        <f t="shared" si="857"/>
        <v>0</v>
      </c>
      <c r="G1069">
        <f t="shared" si="887"/>
        <v>0</v>
      </c>
      <c r="H1069">
        <f t="shared" si="888"/>
        <v>0</v>
      </c>
      <c r="I1069" s="16">
        <f t="shared" si="858"/>
        <v>0</v>
      </c>
      <c r="J1069" s="19">
        <f t="shared" si="859"/>
        <v>0</v>
      </c>
      <c r="K1069" s="19"/>
      <c r="L1069" s="16">
        <f t="shared" si="889"/>
        <v>0</v>
      </c>
      <c r="M1069" s="16">
        <f t="shared" ca="1" si="860"/>
        <v>0</v>
      </c>
      <c r="N1069" s="16">
        <f t="shared" si="861"/>
        <v>0</v>
      </c>
      <c r="O1069" s="16">
        <f t="shared" si="862"/>
        <v>0</v>
      </c>
      <c r="P1069" s="16">
        <f t="shared" si="863"/>
        <v>0</v>
      </c>
      <c r="Q1069" s="16">
        <f t="shared" ca="1" si="864"/>
        <v>0</v>
      </c>
      <c r="R1069">
        <f t="shared" si="865"/>
        <v>0</v>
      </c>
      <c r="S1069" s="16">
        <f t="shared" si="866"/>
        <v>0</v>
      </c>
      <c r="T1069" s="21">
        <f t="shared" si="867"/>
        <v>0</v>
      </c>
      <c r="U1069" s="16">
        <f t="shared" ca="1" si="868"/>
        <v>0</v>
      </c>
      <c r="V1069" s="21">
        <f t="shared" ca="1" si="869"/>
        <v>0</v>
      </c>
      <c r="W1069" s="16"/>
      <c r="X1069" s="16">
        <f t="shared" si="870"/>
        <v>0</v>
      </c>
      <c r="Y1069" s="16">
        <f t="shared" si="871"/>
        <v>0</v>
      </c>
      <c r="Z1069" s="19">
        <f t="shared" si="872"/>
        <v>0</v>
      </c>
      <c r="AA1069" s="15">
        <f t="shared" si="873"/>
        <v>0</v>
      </c>
      <c r="AB1069" s="15">
        <f t="shared" si="874"/>
        <v>0</v>
      </c>
      <c r="AC1069" s="15">
        <f t="shared" si="875"/>
        <v>0</v>
      </c>
      <c r="AD1069" s="15">
        <f t="shared" si="876"/>
        <v>0</v>
      </c>
      <c r="AE1069" s="15">
        <f t="shared" si="877"/>
        <v>0</v>
      </c>
      <c r="AF1069" s="19">
        <f t="shared" si="878"/>
        <v>0</v>
      </c>
      <c r="AG1069" s="20">
        <f t="shared" si="879"/>
        <v>0</v>
      </c>
      <c r="AH1069" s="20"/>
      <c r="AI1069" s="16">
        <f t="shared" si="890"/>
        <v>0</v>
      </c>
      <c r="AJ1069" s="16">
        <f t="shared" si="905"/>
        <v>0</v>
      </c>
      <c r="AK1069" s="16">
        <f t="shared" si="897"/>
        <v>0</v>
      </c>
      <c r="AL1069" s="16">
        <f t="shared" ca="1" si="880"/>
        <v>0</v>
      </c>
      <c r="AM1069" s="17">
        <f ca="1">IF($F$13,OFFSET(product_specs!$I$5,MIN(10,saving_model!BD1069),saving_model!$F$15),0)</f>
        <v>0</v>
      </c>
      <c r="AN1069" s="16">
        <f t="shared" si="881"/>
        <v>0</v>
      </c>
      <c r="AO1069" s="16">
        <f t="shared" si="904"/>
        <v>0</v>
      </c>
      <c r="AP1069" s="16">
        <f t="shared" si="891"/>
        <v>0</v>
      </c>
      <c r="AQ1069" s="16">
        <f t="shared" si="898"/>
        <v>0</v>
      </c>
      <c r="AR1069" s="16">
        <f t="shared" si="899"/>
        <v>0</v>
      </c>
      <c r="AS1069" s="15">
        <f t="shared" si="892"/>
        <v>0</v>
      </c>
      <c r="AT1069" s="24">
        <f t="shared" si="893"/>
        <v>0</v>
      </c>
      <c r="AU1069" s="15">
        <f t="shared" si="900"/>
        <v>0</v>
      </c>
      <c r="AV1069" s="22">
        <f>return!Q1053</f>
        <v>9.530936754450936E-3</v>
      </c>
      <c r="AW1069" s="7">
        <f t="shared" si="894"/>
        <v>2.3825381450657686</v>
      </c>
      <c r="AX1069" s="7"/>
      <c r="AY1069">
        <f t="shared" si="882"/>
        <v>0</v>
      </c>
      <c r="AZ1069">
        <f t="shared" si="895"/>
        <v>0</v>
      </c>
      <c r="BA1069">
        <f t="shared" si="883"/>
        <v>0</v>
      </c>
      <c r="BB1069">
        <f t="shared" si="901"/>
        <v>0</v>
      </c>
      <c r="BD1069">
        <f t="shared" si="884"/>
        <v>87</v>
      </c>
      <c r="BE1069">
        <f t="shared" si="885"/>
        <v>5</v>
      </c>
      <c r="BF1069">
        <f t="shared" si="902"/>
        <v>5.1670137037495678E-2</v>
      </c>
      <c r="BG1069">
        <f>VLOOKUP(MIN(120,BH1069),mortality!$B$4:$H$106,saving_model!BE1069+2,FALSE)</f>
        <v>0.47093001890148156</v>
      </c>
      <c r="BH1069">
        <f t="shared" si="896"/>
        <v>107</v>
      </c>
      <c r="BI1069" s="8">
        <f t="shared" si="886"/>
        <v>1.6821425527395739E-3</v>
      </c>
      <c r="BJ1069" s="6">
        <f>VLOOKUP(saving_model!BD1069,lapse!$B$4:$C$134,2,FALSE)</f>
        <v>0.02</v>
      </c>
      <c r="BL1069">
        <f>discount_curve!K1054</f>
        <v>0.14510872139559339</v>
      </c>
    </row>
    <row r="1070" spans="1:64" x14ac:dyDescent="0.55000000000000004">
      <c r="A1070">
        <f t="shared" si="903"/>
        <v>1048</v>
      </c>
      <c r="B1070" s="16">
        <f t="shared" ca="1" si="853"/>
        <v>0</v>
      </c>
      <c r="C1070" s="16">
        <f t="shared" si="854"/>
        <v>0</v>
      </c>
      <c r="D1070">
        <f t="shared" si="855"/>
        <v>0</v>
      </c>
      <c r="E1070">
        <f t="shared" ca="1" si="856"/>
        <v>0</v>
      </c>
      <c r="F1070" s="19">
        <f t="shared" si="857"/>
        <v>0</v>
      </c>
      <c r="G1070">
        <f t="shared" si="887"/>
        <v>0</v>
      </c>
      <c r="H1070">
        <f t="shared" si="888"/>
        <v>0</v>
      </c>
      <c r="I1070" s="16">
        <f t="shared" si="858"/>
        <v>0</v>
      </c>
      <c r="J1070" s="19">
        <f t="shared" si="859"/>
        <v>0</v>
      </c>
      <c r="K1070" s="19"/>
      <c r="L1070" s="16">
        <f t="shared" si="889"/>
        <v>0</v>
      </c>
      <c r="M1070" s="16">
        <f t="shared" ca="1" si="860"/>
        <v>0</v>
      </c>
      <c r="N1070" s="16">
        <f t="shared" si="861"/>
        <v>0</v>
      </c>
      <c r="O1070" s="16">
        <f t="shared" si="862"/>
        <v>0</v>
      </c>
      <c r="P1070" s="16">
        <f t="shared" si="863"/>
        <v>0</v>
      </c>
      <c r="Q1070" s="16">
        <f t="shared" ca="1" si="864"/>
        <v>0</v>
      </c>
      <c r="R1070">
        <f t="shared" si="865"/>
        <v>0</v>
      </c>
      <c r="S1070" s="16">
        <f t="shared" si="866"/>
        <v>0</v>
      </c>
      <c r="T1070" s="21">
        <f t="shared" si="867"/>
        <v>0</v>
      </c>
      <c r="U1070" s="16">
        <f t="shared" ca="1" si="868"/>
        <v>0</v>
      </c>
      <c r="V1070" s="21">
        <f t="shared" ca="1" si="869"/>
        <v>0</v>
      </c>
      <c r="W1070" s="16"/>
      <c r="X1070" s="16">
        <f t="shared" si="870"/>
        <v>0</v>
      </c>
      <c r="Y1070" s="16">
        <f t="shared" si="871"/>
        <v>0</v>
      </c>
      <c r="Z1070" s="19">
        <f t="shared" si="872"/>
        <v>0</v>
      </c>
      <c r="AA1070" s="15">
        <f t="shared" si="873"/>
        <v>0</v>
      </c>
      <c r="AB1070" s="15">
        <f t="shared" si="874"/>
        <v>0</v>
      </c>
      <c r="AC1070" s="15">
        <f t="shared" si="875"/>
        <v>0</v>
      </c>
      <c r="AD1070" s="15">
        <f t="shared" si="876"/>
        <v>0</v>
      </c>
      <c r="AE1070" s="15">
        <f t="shared" si="877"/>
        <v>0</v>
      </c>
      <c r="AF1070" s="19">
        <f t="shared" si="878"/>
        <v>0</v>
      </c>
      <c r="AG1070" s="20">
        <f t="shared" si="879"/>
        <v>0</v>
      </c>
      <c r="AH1070" s="20"/>
      <c r="AI1070" s="16">
        <f t="shared" si="890"/>
        <v>0</v>
      </c>
      <c r="AJ1070" s="16">
        <f t="shared" si="905"/>
        <v>0</v>
      </c>
      <c r="AK1070" s="16">
        <f t="shared" si="897"/>
        <v>0</v>
      </c>
      <c r="AL1070" s="16">
        <f t="shared" ca="1" si="880"/>
        <v>0</v>
      </c>
      <c r="AM1070" s="17">
        <f ca="1">IF($F$13,OFFSET(product_specs!$I$5,MIN(10,saving_model!BD1070),saving_model!$F$15),0)</f>
        <v>0</v>
      </c>
      <c r="AN1070" s="16">
        <f t="shared" si="881"/>
        <v>0</v>
      </c>
      <c r="AO1070" s="16">
        <f t="shared" si="904"/>
        <v>0</v>
      </c>
      <c r="AP1070" s="16">
        <f t="shared" si="891"/>
        <v>0</v>
      </c>
      <c r="AQ1070" s="16">
        <f t="shared" si="898"/>
        <v>0</v>
      </c>
      <c r="AR1070" s="16">
        <f t="shared" si="899"/>
        <v>0</v>
      </c>
      <c r="AS1070" s="15">
        <f t="shared" si="892"/>
        <v>0</v>
      </c>
      <c r="AT1070" s="24">
        <f t="shared" si="893"/>
        <v>0</v>
      </c>
      <c r="AU1070" s="15">
        <f t="shared" si="900"/>
        <v>0</v>
      </c>
      <c r="AV1070" s="22">
        <f>return!Q1054</f>
        <v>-2.3928444583686259E-3</v>
      </c>
      <c r="AW1070" s="7">
        <f t="shared" si="894"/>
        <v>2.3845145512659842</v>
      </c>
      <c r="AX1070" s="7"/>
      <c r="AY1070">
        <f t="shared" si="882"/>
        <v>0</v>
      </c>
      <c r="AZ1070">
        <f t="shared" si="895"/>
        <v>0</v>
      </c>
      <c r="BA1070">
        <f t="shared" si="883"/>
        <v>0</v>
      </c>
      <c r="BB1070">
        <f t="shared" si="901"/>
        <v>0</v>
      </c>
      <c r="BD1070">
        <f t="shared" si="884"/>
        <v>87</v>
      </c>
      <c r="BE1070">
        <f t="shared" si="885"/>
        <v>5</v>
      </c>
      <c r="BF1070">
        <f t="shared" si="902"/>
        <v>5.1670137037495678E-2</v>
      </c>
      <c r="BG1070">
        <f>VLOOKUP(MIN(120,BH1070),mortality!$B$4:$H$106,saving_model!BE1070+2,FALSE)</f>
        <v>0.47093001890148156</v>
      </c>
      <c r="BH1070">
        <f t="shared" si="896"/>
        <v>107</v>
      </c>
      <c r="BI1070" s="8">
        <f t="shared" si="886"/>
        <v>1.6821425527395739E-3</v>
      </c>
      <c r="BJ1070" s="6">
        <f>VLOOKUP(saving_model!BD1070,lapse!$B$4:$C$134,2,FALSE)</f>
        <v>0.02</v>
      </c>
      <c r="BL1070">
        <f>discount_curve!K1055</f>
        <v>0.14484144225135001</v>
      </c>
    </row>
    <row r="1071" spans="1:64" x14ac:dyDescent="0.55000000000000004">
      <c r="A1071">
        <f t="shared" si="903"/>
        <v>1049</v>
      </c>
      <c r="B1071" s="16">
        <f t="shared" ca="1" si="853"/>
        <v>0</v>
      </c>
      <c r="C1071" s="16">
        <f t="shared" si="854"/>
        <v>0</v>
      </c>
      <c r="D1071">
        <f t="shared" si="855"/>
        <v>0</v>
      </c>
      <c r="E1071">
        <f t="shared" ca="1" si="856"/>
        <v>0</v>
      </c>
      <c r="F1071" s="19">
        <f t="shared" si="857"/>
        <v>0</v>
      </c>
      <c r="G1071">
        <f t="shared" si="887"/>
        <v>0</v>
      </c>
      <c r="H1071">
        <f t="shared" si="888"/>
        <v>0</v>
      </c>
      <c r="I1071" s="16">
        <f t="shared" si="858"/>
        <v>0</v>
      </c>
      <c r="J1071" s="19">
        <f t="shared" si="859"/>
        <v>0</v>
      </c>
      <c r="K1071" s="19"/>
      <c r="L1071" s="16">
        <f t="shared" si="889"/>
        <v>0</v>
      </c>
      <c r="M1071" s="16">
        <f t="shared" ca="1" si="860"/>
        <v>0</v>
      </c>
      <c r="N1071" s="16">
        <f t="shared" si="861"/>
        <v>0</v>
      </c>
      <c r="O1071" s="16">
        <f t="shared" si="862"/>
        <v>0</v>
      </c>
      <c r="P1071" s="16">
        <f t="shared" si="863"/>
        <v>0</v>
      </c>
      <c r="Q1071" s="16">
        <f t="shared" ca="1" si="864"/>
        <v>0</v>
      </c>
      <c r="R1071">
        <f t="shared" si="865"/>
        <v>0</v>
      </c>
      <c r="S1071" s="16">
        <f t="shared" si="866"/>
        <v>0</v>
      </c>
      <c r="T1071" s="21">
        <f t="shared" si="867"/>
        <v>0</v>
      </c>
      <c r="U1071" s="16">
        <f t="shared" ca="1" si="868"/>
        <v>0</v>
      </c>
      <c r="V1071" s="21">
        <f t="shared" ca="1" si="869"/>
        <v>0</v>
      </c>
      <c r="W1071" s="16"/>
      <c r="X1071" s="16">
        <f t="shared" si="870"/>
        <v>0</v>
      </c>
      <c r="Y1071" s="16">
        <f t="shared" si="871"/>
        <v>0</v>
      </c>
      <c r="Z1071" s="19">
        <f t="shared" si="872"/>
        <v>0</v>
      </c>
      <c r="AA1071" s="15">
        <f t="shared" si="873"/>
        <v>0</v>
      </c>
      <c r="AB1071" s="15">
        <f t="shared" si="874"/>
        <v>0</v>
      </c>
      <c r="AC1071" s="15">
        <f t="shared" si="875"/>
        <v>0</v>
      </c>
      <c r="AD1071" s="15">
        <f t="shared" si="876"/>
        <v>0</v>
      </c>
      <c r="AE1071" s="15">
        <f t="shared" si="877"/>
        <v>0</v>
      </c>
      <c r="AF1071" s="19">
        <f t="shared" si="878"/>
        <v>0</v>
      </c>
      <c r="AG1071" s="20">
        <f t="shared" si="879"/>
        <v>0</v>
      </c>
      <c r="AH1071" s="20"/>
      <c r="AI1071" s="16">
        <f t="shared" si="890"/>
        <v>0</v>
      </c>
      <c r="AJ1071" s="16">
        <f t="shared" si="905"/>
        <v>0</v>
      </c>
      <c r="AK1071" s="16">
        <f t="shared" si="897"/>
        <v>0</v>
      </c>
      <c r="AL1071" s="16">
        <f t="shared" ca="1" si="880"/>
        <v>0</v>
      </c>
      <c r="AM1071" s="17">
        <f ca="1">IF($F$13,OFFSET(product_specs!$I$5,MIN(10,saving_model!BD1071),saving_model!$F$15),0)</f>
        <v>0</v>
      </c>
      <c r="AN1071" s="16">
        <f t="shared" si="881"/>
        <v>0</v>
      </c>
      <c r="AO1071" s="16">
        <f t="shared" si="904"/>
        <v>0</v>
      </c>
      <c r="AP1071" s="16">
        <f t="shared" si="891"/>
        <v>0</v>
      </c>
      <c r="AQ1071" s="16">
        <f t="shared" si="898"/>
        <v>0</v>
      </c>
      <c r="AR1071" s="16">
        <f t="shared" si="899"/>
        <v>0</v>
      </c>
      <c r="AS1071" s="15">
        <f t="shared" si="892"/>
        <v>0</v>
      </c>
      <c r="AT1071" s="24">
        <f t="shared" si="893"/>
        <v>0</v>
      </c>
      <c r="AU1071" s="15">
        <f t="shared" si="900"/>
        <v>0</v>
      </c>
      <c r="AV1071" s="22">
        <f>return!Q1055</f>
        <v>-6.2672976992570462E-3</v>
      </c>
      <c r="AW1071" s="7">
        <f t="shared" si="894"/>
        <v>2.3864925969704722</v>
      </c>
      <c r="AX1071" s="7"/>
      <c r="AY1071">
        <f t="shared" si="882"/>
        <v>0</v>
      </c>
      <c r="AZ1071">
        <f t="shared" si="895"/>
        <v>0</v>
      </c>
      <c r="BA1071">
        <f t="shared" si="883"/>
        <v>0</v>
      </c>
      <c r="BB1071">
        <f t="shared" si="901"/>
        <v>0</v>
      </c>
      <c r="BD1071">
        <f t="shared" si="884"/>
        <v>87</v>
      </c>
      <c r="BE1071">
        <f t="shared" si="885"/>
        <v>5</v>
      </c>
      <c r="BF1071">
        <f t="shared" si="902"/>
        <v>5.1670137037495678E-2</v>
      </c>
      <c r="BG1071">
        <f>VLOOKUP(MIN(120,BH1071),mortality!$B$4:$H$106,saving_model!BE1071+2,FALSE)</f>
        <v>0.47093001890148156</v>
      </c>
      <c r="BH1071">
        <f t="shared" si="896"/>
        <v>107</v>
      </c>
      <c r="BI1071" s="8">
        <f t="shared" si="886"/>
        <v>1.6821425527395739E-3</v>
      </c>
      <c r="BJ1071" s="6">
        <f>VLOOKUP(saving_model!BD1071,lapse!$B$4:$C$134,2,FALSE)</f>
        <v>0.02</v>
      </c>
      <c r="BL1071">
        <f>discount_curve!K1056</f>
        <v>0.14457465541480713</v>
      </c>
    </row>
    <row r="1072" spans="1:64" x14ac:dyDescent="0.55000000000000004">
      <c r="A1072">
        <f t="shared" si="903"/>
        <v>1050</v>
      </c>
      <c r="B1072" s="16">
        <f t="shared" ca="1" si="853"/>
        <v>0</v>
      </c>
      <c r="C1072" s="16">
        <f t="shared" si="854"/>
        <v>0</v>
      </c>
      <c r="D1072">
        <f t="shared" si="855"/>
        <v>0</v>
      </c>
      <c r="E1072">
        <f t="shared" ca="1" si="856"/>
        <v>0</v>
      </c>
      <c r="F1072" s="19">
        <f t="shared" si="857"/>
        <v>0</v>
      </c>
      <c r="G1072">
        <f t="shared" si="887"/>
        <v>0</v>
      </c>
      <c r="H1072">
        <f t="shared" si="888"/>
        <v>0</v>
      </c>
      <c r="I1072" s="16">
        <f t="shared" si="858"/>
        <v>0</v>
      </c>
      <c r="J1072" s="19">
        <f t="shared" si="859"/>
        <v>0</v>
      </c>
      <c r="K1072" s="19"/>
      <c r="L1072" s="16">
        <f t="shared" si="889"/>
        <v>0</v>
      </c>
      <c r="M1072" s="16">
        <f t="shared" ca="1" si="860"/>
        <v>0</v>
      </c>
      <c r="N1072" s="16">
        <f t="shared" si="861"/>
        <v>0</v>
      </c>
      <c r="O1072" s="16">
        <f t="shared" si="862"/>
        <v>0</v>
      </c>
      <c r="P1072" s="16">
        <f t="shared" si="863"/>
        <v>0</v>
      </c>
      <c r="Q1072" s="16">
        <f t="shared" ca="1" si="864"/>
        <v>0</v>
      </c>
      <c r="R1072">
        <f t="shared" si="865"/>
        <v>0</v>
      </c>
      <c r="S1072" s="16">
        <f t="shared" si="866"/>
        <v>0</v>
      </c>
      <c r="T1072" s="21">
        <f t="shared" si="867"/>
        <v>0</v>
      </c>
      <c r="U1072" s="16">
        <f t="shared" ca="1" si="868"/>
        <v>0</v>
      </c>
      <c r="V1072" s="21">
        <f t="shared" ca="1" si="869"/>
        <v>0</v>
      </c>
      <c r="W1072" s="16"/>
      <c r="X1072" s="16">
        <f t="shared" si="870"/>
        <v>0</v>
      </c>
      <c r="Y1072" s="16">
        <f t="shared" si="871"/>
        <v>0</v>
      </c>
      <c r="Z1072" s="19">
        <f t="shared" si="872"/>
        <v>0</v>
      </c>
      <c r="AA1072" s="15">
        <f t="shared" si="873"/>
        <v>0</v>
      </c>
      <c r="AB1072" s="15">
        <f t="shared" si="874"/>
        <v>0</v>
      </c>
      <c r="AC1072" s="15">
        <f t="shared" si="875"/>
        <v>0</v>
      </c>
      <c r="AD1072" s="15">
        <f t="shared" si="876"/>
        <v>0</v>
      </c>
      <c r="AE1072" s="15">
        <f t="shared" si="877"/>
        <v>0</v>
      </c>
      <c r="AF1072" s="19">
        <f t="shared" si="878"/>
        <v>0</v>
      </c>
      <c r="AG1072" s="20">
        <f t="shared" si="879"/>
        <v>0</v>
      </c>
      <c r="AH1072" s="20"/>
      <c r="AI1072" s="16">
        <f t="shared" si="890"/>
        <v>0</v>
      </c>
      <c r="AJ1072" s="16">
        <f t="shared" si="905"/>
        <v>0</v>
      </c>
      <c r="AK1072" s="16">
        <f t="shared" si="897"/>
        <v>0</v>
      </c>
      <c r="AL1072" s="16">
        <f t="shared" ca="1" si="880"/>
        <v>0</v>
      </c>
      <c r="AM1072" s="17">
        <f ca="1">IF($F$13,OFFSET(product_specs!$I$5,MIN(10,saving_model!BD1072),saving_model!$F$15),0)</f>
        <v>0</v>
      </c>
      <c r="AN1072" s="16">
        <f t="shared" si="881"/>
        <v>0</v>
      </c>
      <c r="AO1072" s="16">
        <f t="shared" si="904"/>
        <v>0</v>
      </c>
      <c r="AP1072" s="16">
        <f t="shared" si="891"/>
        <v>0</v>
      </c>
      <c r="AQ1072" s="16">
        <f t="shared" si="898"/>
        <v>0</v>
      </c>
      <c r="AR1072" s="16">
        <f t="shared" si="899"/>
        <v>0</v>
      </c>
      <c r="AS1072" s="15">
        <f t="shared" si="892"/>
        <v>0</v>
      </c>
      <c r="AT1072" s="24">
        <f t="shared" si="893"/>
        <v>0</v>
      </c>
      <c r="AU1072" s="15">
        <f t="shared" si="900"/>
        <v>0</v>
      </c>
      <c r="AV1072" s="22">
        <f>return!Q1056</f>
        <v>-1.3015063814711736E-2</v>
      </c>
      <c r="AW1072" s="7">
        <f t="shared" si="894"/>
        <v>2.3884722835392642</v>
      </c>
      <c r="AX1072" s="7"/>
      <c r="AY1072">
        <f t="shared" si="882"/>
        <v>0</v>
      </c>
      <c r="AZ1072">
        <f t="shared" si="895"/>
        <v>0</v>
      </c>
      <c r="BA1072">
        <f t="shared" si="883"/>
        <v>0</v>
      </c>
      <c r="BB1072">
        <f t="shared" si="901"/>
        <v>0</v>
      </c>
      <c r="BD1072">
        <f t="shared" si="884"/>
        <v>87</v>
      </c>
      <c r="BE1072">
        <f t="shared" si="885"/>
        <v>5</v>
      </c>
      <c r="BF1072">
        <f t="shared" si="902"/>
        <v>5.1670137037495678E-2</v>
      </c>
      <c r="BG1072">
        <f>VLOOKUP(MIN(120,BH1072),mortality!$B$4:$H$106,saving_model!BE1072+2,FALSE)</f>
        <v>0.47093001890148156</v>
      </c>
      <c r="BH1072">
        <f t="shared" si="896"/>
        <v>107</v>
      </c>
      <c r="BI1072" s="8">
        <f t="shared" si="886"/>
        <v>1.6821425527395739E-3</v>
      </c>
      <c r="BJ1072" s="6">
        <f>VLOOKUP(saving_model!BD1072,lapse!$B$4:$C$134,2,FALSE)</f>
        <v>0.02</v>
      </c>
      <c r="BL1072">
        <f>discount_curve!K1057</f>
        <v>0.14430835997917166</v>
      </c>
    </row>
    <row r="1073" spans="1:64" x14ac:dyDescent="0.55000000000000004">
      <c r="A1073">
        <f t="shared" si="903"/>
        <v>1051</v>
      </c>
      <c r="B1073" s="16">
        <f t="shared" ca="1" si="853"/>
        <v>0</v>
      </c>
      <c r="C1073" s="16">
        <f t="shared" si="854"/>
        <v>0</v>
      </c>
      <c r="D1073">
        <f t="shared" si="855"/>
        <v>0</v>
      </c>
      <c r="E1073">
        <f t="shared" ca="1" si="856"/>
        <v>0</v>
      </c>
      <c r="F1073" s="19">
        <f t="shared" si="857"/>
        <v>0</v>
      </c>
      <c r="G1073">
        <f t="shared" si="887"/>
        <v>0</v>
      </c>
      <c r="H1073">
        <f t="shared" si="888"/>
        <v>0</v>
      </c>
      <c r="I1073" s="16">
        <f t="shared" si="858"/>
        <v>0</v>
      </c>
      <c r="J1073" s="19">
        <f t="shared" si="859"/>
        <v>0</v>
      </c>
      <c r="K1073" s="19"/>
      <c r="L1073" s="16">
        <f t="shared" si="889"/>
        <v>0</v>
      </c>
      <c r="M1073" s="16">
        <f t="shared" ca="1" si="860"/>
        <v>0</v>
      </c>
      <c r="N1073" s="16">
        <f t="shared" si="861"/>
        <v>0</v>
      </c>
      <c r="O1073" s="16">
        <f t="shared" si="862"/>
        <v>0</v>
      </c>
      <c r="P1073" s="16">
        <f t="shared" si="863"/>
        <v>0</v>
      </c>
      <c r="Q1073" s="16">
        <f t="shared" ca="1" si="864"/>
        <v>0</v>
      </c>
      <c r="R1073">
        <f t="shared" si="865"/>
        <v>0</v>
      </c>
      <c r="S1073" s="16">
        <f t="shared" si="866"/>
        <v>0</v>
      </c>
      <c r="T1073" s="21">
        <f t="shared" si="867"/>
        <v>0</v>
      </c>
      <c r="U1073" s="16">
        <f t="shared" ca="1" si="868"/>
        <v>0</v>
      </c>
      <c r="V1073" s="21">
        <f t="shared" ca="1" si="869"/>
        <v>0</v>
      </c>
      <c r="W1073" s="16"/>
      <c r="X1073" s="16">
        <f t="shared" si="870"/>
        <v>0</v>
      </c>
      <c r="Y1073" s="16">
        <f t="shared" si="871"/>
        <v>0</v>
      </c>
      <c r="Z1073" s="19">
        <f t="shared" si="872"/>
        <v>0</v>
      </c>
      <c r="AA1073" s="15">
        <f t="shared" si="873"/>
        <v>0</v>
      </c>
      <c r="AB1073" s="15">
        <f t="shared" si="874"/>
        <v>0</v>
      </c>
      <c r="AC1073" s="15">
        <f t="shared" si="875"/>
        <v>0</v>
      </c>
      <c r="AD1073" s="15">
        <f t="shared" si="876"/>
        <v>0</v>
      </c>
      <c r="AE1073" s="15">
        <f t="shared" si="877"/>
        <v>0</v>
      </c>
      <c r="AF1073" s="19">
        <f t="shared" si="878"/>
        <v>0</v>
      </c>
      <c r="AG1073" s="20">
        <f t="shared" si="879"/>
        <v>0</v>
      </c>
      <c r="AH1073" s="20"/>
      <c r="AI1073" s="16">
        <f t="shared" si="890"/>
        <v>0</v>
      </c>
      <c r="AJ1073" s="16">
        <f t="shared" si="905"/>
        <v>0</v>
      </c>
      <c r="AK1073" s="16">
        <f t="shared" si="897"/>
        <v>0</v>
      </c>
      <c r="AL1073" s="16">
        <f t="shared" ca="1" si="880"/>
        <v>0</v>
      </c>
      <c r="AM1073" s="17">
        <f ca="1">IF($F$13,OFFSET(product_specs!$I$5,MIN(10,saving_model!BD1073),saving_model!$F$15),0)</f>
        <v>0</v>
      </c>
      <c r="AN1073" s="16">
        <f t="shared" si="881"/>
        <v>0</v>
      </c>
      <c r="AO1073" s="16">
        <f t="shared" si="904"/>
        <v>0</v>
      </c>
      <c r="AP1073" s="16">
        <f t="shared" si="891"/>
        <v>0</v>
      </c>
      <c r="AQ1073" s="16">
        <f t="shared" si="898"/>
        <v>0</v>
      </c>
      <c r="AR1073" s="16">
        <f t="shared" si="899"/>
        <v>0</v>
      </c>
      <c r="AS1073" s="15">
        <f t="shared" si="892"/>
        <v>0</v>
      </c>
      <c r="AT1073" s="24">
        <f t="shared" si="893"/>
        <v>0</v>
      </c>
      <c r="AU1073" s="15">
        <f t="shared" si="900"/>
        <v>0</v>
      </c>
      <c r="AV1073" s="22">
        <f>return!Q1057</f>
        <v>-4.4928779991159074E-3</v>
      </c>
      <c r="AW1073" s="7">
        <f t="shared" si="894"/>
        <v>2.3904536123335194</v>
      </c>
      <c r="AX1073" s="7"/>
      <c r="AY1073">
        <f t="shared" si="882"/>
        <v>0</v>
      </c>
      <c r="AZ1073">
        <f t="shared" si="895"/>
        <v>0</v>
      </c>
      <c r="BA1073">
        <f t="shared" si="883"/>
        <v>0</v>
      </c>
      <c r="BB1073">
        <f t="shared" si="901"/>
        <v>0</v>
      </c>
      <c r="BD1073">
        <f t="shared" si="884"/>
        <v>87</v>
      </c>
      <c r="BE1073">
        <f t="shared" si="885"/>
        <v>5</v>
      </c>
      <c r="BF1073">
        <f t="shared" si="902"/>
        <v>5.1670137037495678E-2</v>
      </c>
      <c r="BG1073">
        <f>VLOOKUP(MIN(120,BH1073),mortality!$B$4:$H$106,saving_model!BE1073+2,FALSE)</f>
        <v>0.47093001890148156</v>
      </c>
      <c r="BH1073">
        <f t="shared" si="896"/>
        <v>107</v>
      </c>
      <c r="BI1073" s="8">
        <f t="shared" si="886"/>
        <v>1.6821425527395739E-3</v>
      </c>
      <c r="BJ1073" s="6">
        <f>VLOOKUP(saving_model!BD1073,lapse!$B$4:$C$134,2,FALSE)</f>
        <v>0.02</v>
      </c>
      <c r="BL1073">
        <f>discount_curve!K1058</f>
        <v>0.14404255503932073</v>
      </c>
    </row>
    <row r="1074" spans="1:64" x14ac:dyDescent="0.55000000000000004">
      <c r="A1074">
        <f t="shared" si="903"/>
        <v>1052</v>
      </c>
      <c r="B1074" s="16">
        <f t="shared" ca="1" si="853"/>
        <v>0</v>
      </c>
      <c r="C1074" s="16">
        <f t="shared" si="854"/>
        <v>0</v>
      </c>
      <c r="D1074">
        <f t="shared" si="855"/>
        <v>0</v>
      </c>
      <c r="E1074">
        <f t="shared" ca="1" si="856"/>
        <v>0</v>
      </c>
      <c r="F1074" s="19">
        <f t="shared" si="857"/>
        <v>0</v>
      </c>
      <c r="G1074">
        <f t="shared" si="887"/>
        <v>0</v>
      </c>
      <c r="H1074">
        <f t="shared" si="888"/>
        <v>0</v>
      </c>
      <c r="I1074" s="16">
        <f t="shared" si="858"/>
        <v>0</v>
      </c>
      <c r="J1074" s="19">
        <f t="shared" si="859"/>
        <v>0</v>
      </c>
      <c r="K1074" s="19"/>
      <c r="L1074" s="16">
        <f t="shared" si="889"/>
        <v>0</v>
      </c>
      <c r="M1074" s="16">
        <f t="shared" ca="1" si="860"/>
        <v>0</v>
      </c>
      <c r="N1074" s="16">
        <f t="shared" si="861"/>
        <v>0</v>
      </c>
      <c r="O1074" s="16">
        <f t="shared" si="862"/>
        <v>0</v>
      </c>
      <c r="P1074" s="16">
        <f t="shared" si="863"/>
        <v>0</v>
      </c>
      <c r="Q1074" s="16">
        <f t="shared" ca="1" si="864"/>
        <v>0</v>
      </c>
      <c r="R1074">
        <f t="shared" si="865"/>
        <v>0</v>
      </c>
      <c r="S1074" s="16">
        <f t="shared" si="866"/>
        <v>0</v>
      </c>
      <c r="T1074" s="21">
        <f t="shared" si="867"/>
        <v>0</v>
      </c>
      <c r="U1074" s="16">
        <f t="shared" ca="1" si="868"/>
        <v>0</v>
      </c>
      <c r="V1074" s="21">
        <f t="shared" ca="1" si="869"/>
        <v>0</v>
      </c>
      <c r="W1074" s="16"/>
      <c r="X1074" s="16">
        <f t="shared" si="870"/>
        <v>0</v>
      </c>
      <c r="Y1074" s="16">
        <f t="shared" si="871"/>
        <v>0</v>
      </c>
      <c r="Z1074" s="19">
        <f t="shared" si="872"/>
        <v>0</v>
      </c>
      <c r="AA1074" s="15">
        <f t="shared" si="873"/>
        <v>0</v>
      </c>
      <c r="AB1074" s="15">
        <f t="shared" si="874"/>
        <v>0</v>
      </c>
      <c r="AC1074" s="15">
        <f t="shared" si="875"/>
        <v>0</v>
      </c>
      <c r="AD1074" s="15">
        <f t="shared" si="876"/>
        <v>0</v>
      </c>
      <c r="AE1074" s="15">
        <f t="shared" si="877"/>
        <v>0</v>
      </c>
      <c r="AF1074" s="19">
        <f t="shared" si="878"/>
        <v>0</v>
      </c>
      <c r="AG1074" s="20">
        <f t="shared" si="879"/>
        <v>0</v>
      </c>
      <c r="AH1074" s="20"/>
      <c r="AI1074" s="16">
        <f t="shared" si="890"/>
        <v>0</v>
      </c>
      <c r="AJ1074" s="16">
        <f t="shared" si="905"/>
        <v>0</v>
      </c>
      <c r="AK1074" s="16">
        <f t="shared" si="897"/>
        <v>0</v>
      </c>
      <c r="AL1074" s="16">
        <f t="shared" ca="1" si="880"/>
        <v>0</v>
      </c>
      <c r="AM1074" s="17">
        <f ca="1">IF($F$13,OFFSET(product_specs!$I$5,MIN(10,saving_model!BD1074),saving_model!$F$15),0)</f>
        <v>0</v>
      </c>
      <c r="AN1074" s="16">
        <f t="shared" si="881"/>
        <v>0</v>
      </c>
      <c r="AO1074" s="16">
        <f t="shared" si="904"/>
        <v>0</v>
      </c>
      <c r="AP1074" s="16">
        <f t="shared" si="891"/>
        <v>0</v>
      </c>
      <c r="AQ1074" s="16">
        <f t="shared" si="898"/>
        <v>0</v>
      </c>
      <c r="AR1074" s="16">
        <f t="shared" si="899"/>
        <v>0</v>
      </c>
      <c r="AS1074" s="15">
        <f t="shared" si="892"/>
        <v>0</v>
      </c>
      <c r="AT1074" s="24">
        <f t="shared" si="893"/>
        <v>0</v>
      </c>
      <c r="AU1074" s="15">
        <f t="shared" si="900"/>
        <v>0</v>
      </c>
      <c r="AV1074" s="22">
        <f>return!Q1058</f>
        <v>-3.6526666780780648E-3</v>
      </c>
      <c r="AW1074" s="7">
        <f t="shared" si="894"/>
        <v>2.3924365847155267</v>
      </c>
      <c r="AX1074" s="7"/>
      <c r="AY1074">
        <f t="shared" si="882"/>
        <v>0</v>
      </c>
      <c r="AZ1074">
        <f t="shared" si="895"/>
        <v>0</v>
      </c>
      <c r="BA1074">
        <f t="shared" si="883"/>
        <v>0</v>
      </c>
      <c r="BB1074">
        <f t="shared" si="901"/>
        <v>0</v>
      </c>
      <c r="BD1074">
        <f t="shared" si="884"/>
        <v>87</v>
      </c>
      <c r="BE1074">
        <f t="shared" si="885"/>
        <v>5</v>
      </c>
      <c r="BF1074">
        <f t="shared" si="902"/>
        <v>5.1670137037495678E-2</v>
      </c>
      <c r="BG1074">
        <f>VLOOKUP(MIN(120,BH1074),mortality!$B$4:$H$106,saving_model!BE1074+2,FALSE)</f>
        <v>0.47093001890148156</v>
      </c>
      <c r="BH1074">
        <f t="shared" si="896"/>
        <v>107</v>
      </c>
      <c r="BI1074" s="8">
        <f t="shared" si="886"/>
        <v>1.6821425527395739E-3</v>
      </c>
      <c r="BJ1074" s="6">
        <f>VLOOKUP(saving_model!BD1074,lapse!$B$4:$C$134,2,FALSE)</f>
        <v>0.02</v>
      </c>
      <c r="BL1074">
        <f>discount_curve!K1059</f>
        <v>0.14377723969179879</v>
      </c>
    </row>
    <row r="1075" spans="1:64" x14ac:dyDescent="0.55000000000000004">
      <c r="A1075">
        <f t="shared" si="903"/>
        <v>1053</v>
      </c>
      <c r="B1075" s="16">
        <f t="shared" ca="1" si="853"/>
        <v>0</v>
      </c>
      <c r="C1075" s="16">
        <f t="shared" si="854"/>
        <v>0</v>
      </c>
      <c r="D1075">
        <f t="shared" si="855"/>
        <v>0</v>
      </c>
      <c r="E1075">
        <f t="shared" ca="1" si="856"/>
        <v>0</v>
      </c>
      <c r="F1075" s="19">
        <f t="shared" si="857"/>
        <v>0</v>
      </c>
      <c r="G1075">
        <f t="shared" si="887"/>
        <v>0</v>
      </c>
      <c r="H1075">
        <f t="shared" si="888"/>
        <v>0</v>
      </c>
      <c r="I1075" s="16">
        <f t="shared" si="858"/>
        <v>0</v>
      </c>
      <c r="J1075" s="19">
        <f t="shared" si="859"/>
        <v>0</v>
      </c>
      <c r="K1075" s="19"/>
      <c r="L1075" s="16">
        <f t="shared" si="889"/>
        <v>0</v>
      </c>
      <c r="M1075" s="16">
        <f t="shared" ca="1" si="860"/>
        <v>0</v>
      </c>
      <c r="N1075" s="16">
        <f t="shared" si="861"/>
        <v>0</v>
      </c>
      <c r="O1075" s="16">
        <f t="shared" si="862"/>
        <v>0</v>
      </c>
      <c r="P1075" s="16">
        <f t="shared" si="863"/>
        <v>0</v>
      </c>
      <c r="Q1075" s="16">
        <f t="shared" ca="1" si="864"/>
        <v>0</v>
      </c>
      <c r="R1075">
        <f t="shared" si="865"/>
        <v>0</v>
      </c>
      <c r="S1075" s="16">
        <f t="shared" si="866"/>
        <v>0</v>
      </c>
      <c r="T1075" s="21">
        <f t="shared" si="867"/>
        <v>0</v>
      </c>
      <c r="U1075" s="16">
        <f t="shared" ca="1" si="868"/>
        <v>0</v>
      </c>
      <c r="V1075" s="21">
        <f t="shared" ca="1" si="869"/>
        <v>0</v>
      </c>
      <c r="W1075" s="16"/>
      <c r="X1075" s="16">
        <f t="shared" si="870"/>
        <v>0</v>
      </c>
      <c r="Y1075" s="16">
        <f t="shared" si="871"/>
        <v>0</v>
      </c>
      <c r="Z1075" s="19">
        <f t="shared" si="872"/>
        <v>0</v>
      </c>
      <c r="AA1075" s="15">
        <f t="shared" si="873"/>
        <v>0</v>
      </c>
      <c r="AB1075" s="15">
        <f t="shared" si="874"/>
        <v>0</v>
      </c>
      <c r="AC1075" s="15">
        <f t="shared" si="875"/>
        <v>0</v>
      </c>
      <c r="AD1075" s="15">
        <f t="shared" si="876"/>
        <v>0</v>
      </c>
      <c r="AE1075" s="15">
        <f t="shared" si="877"/>
        <v>0</v>
      </c>
      <c r="AF1075" s="19">
        <f t="shared" si="878"/>
        <v>0</v>
      </c>
      <c r="AG1075" s="20">
        <f t="shared" si="879"/>
        <v>0</v>
      </c>
      <c r="AH1075" s="20"/>
      <c r="AI1075" s="16">
        <f t="shared" si="890"/>
        <v>0</v>
      </c>
      <c r="AJ1075" s="16">
        <f t="shared" si="905"/>
        <v>0</v>
      </c>
      <c r="AK1075" s="16">
        <f t="shared" si="897"/>
        <v>0</v>
      </c>
      <c r="AL1075" s="16">
        <f t="shared" ca="1" si="880"/>
        <v>0</v>
      </c>
      <c r="AM1075" s="17">
        <f ca="1">IF($F$13,OFFSET(product_specs!$I$5,MIN(10,saving_model!BD1075),saving_model!$F$15),0)</f>
        <v>0</v>
      </c>
      <c r="AN1075" s="16">
        <f t="shared" si="881"/>
        <v>0</v>
      </c>
      <c r="AO1075" s="16">
        <f t="shared" si="904"/>
        <v>0</v>
      </c>
      <c r="AP1075" s="16">
        <f t="shared" si="891"/>
        <v>0</v>
      </c>
      <c r="AQ1075" s="16">
        <f t="shared" si="898"/>
        <v>0</v>
      </c>
      <c r="AR1075" s="16">
        <f t="shared" si="899"/>
        <v>0</v>
      </c>
      <c r="AS1075" s="15">
        <f t="shared" si="892"/>
        <v>0</v>
      </c>
      <c r="AT1075" s="24">
        <f t="shared" si="893"/>
        <v>0</v>
      </c>
      <c r="AU1075" s="15">
        <f t="shared" si="900"/>
        <v>0</v>
      </c>
      <c r="AV1075" s="22">
        <f>return!Q1059</f>
        <v>3.2721700159601408E-3</v>
      </c>
      <c r="AW1075" s="7">
        <f t="shared" si="894"/>
        <v>2.3944212020487043</v>
      </c>
      <c r="AX1075" s="7"/>
      <c r="AY1075">
        <f t="shared" si="882"/>
        <v>0</v>
      </c>
      <c r="AZ1075">
        <f t="shared" si="895"/>
        <v>0</v>
      </c>
      <c r="BA1075">
        <f t="shared" si="883"/>
        <v>0</v>
      </c>
      <c r="BB1075">
        <f t="shared" si="901"/>
        <v>0</v>
      </c>
      <c r="BD1075">
        <f t="shared" si="884"/>
        <v>87</v>
      </c>
      <c r="BE1075">
        <f t="shared" si="885"/>
        <v>5</v>
      </c>
      <c r="BF1075">
        <f t="shared" si="902"/>
        <v>5.1670137037495678E-2</v>
      </c>
      <c r="BG1075">
        <f>VLOOKUP(MIN(120,BH1075),mortality!$B$4:$H$106,saving_model!BE1075+2,FALSE)</f>
        <v>0.47093001890148156</v>
      </c>
      <c r="BH1075">
        <f t="shared" si="896"/>
        <v>107</v>
      </c>
      <c r="BI1075" s="8">
        <f t="shared" si="886"/>
        <v>1.6821425527395739E-3</v>
      </c>
      <c r="BJ1075" s="6">
        <f>VLOOKUP(saving_model!BD1075,lapse!$B$4:$C$134,2,FALSE)</f>
        <v>0.02</v>
      </c>
      <c r="BL1075">
        <f>discount_curve!K1060</f>
        <v>0.14351241303481424</v>
      </c>
    </row>
    <row r="1076" spans="1:64" x14ac:dyDescent="0.55000000000000004">
      <c r="A1076">
        <f t="shared" si="903"/>
        <v>1054</v>
      </c>
      <c r="B1076" s="16">
        <f t="shared" ca="1" si="853"/>
        <v>0</v>
      </c>
      <c r="C1076" s="16">
        <f t="shared" si="854"/>
        <v>0</v>
      </c>
      <c r="D1076">
        <f t="shared" si="855"/>
        <v>0</v>
      </c>
      <c r="E1076">
        <f t="shared" ca="1" si="856"/>
        <v>0</v>
      </c>
      <c r="F1076" s="19">
        <f t="shared" si="857"/>
        <v>0</v>
      </c>
      <c r="G1076">
        <f t="shared" si="887"/>
        <v>0</v>
      </c>
      <c r="H1076">
        <f t="shared" si="888"/>
        <v>0</v>
      </c>
      <c r="I1076" s="16">
        <f t="shared" si="858"/>
        <v>0</v>
      </c>
      <c r="J1076" s="19">
        <f t="shared" si="859"/>
        <v>0</v>
      </c>
      <c r="K1076" s="19"/>
      <c r="L1076" s="16">
        <f t="shared" si="889"/>
        <v>0</v>
      </c>
      <c r="M1076" s="16">
        <f t="shared" ca="1" si="860"/>
        <v>0</v>
      </c>
      <c r="N1076" s="16">
        <f t="shared" si="861"/>
        <v>0</v>
      </c>
      <c r="O1076" s="16">
        <f t="shared" si="862"/>
        <v>0</v>
      </c>
      <c r="P1076" s="16">
        <f t="shared" si="863"/>
        <v>0</v>
      </c>
      <c r="Q1076" s="16">
        <f t="shared" ca="1" si="864"/>
        <v>0</v>
      </c>
      <c r="R1076">
        <f t="shared" si="865"/>
        <v>0</v>
      </c>
      <c r="S1076" s="16">
        <f t="shared" si="866"/>
        <v>0</v>
      </c>
      <c r="T1076" s="21">
        <f t="shared" si="867"/>
        <v>0</v>
      </c>
      <c r="U1076" s="16">
        <f t="shared" ca="1" si="868"/>
        <v>0</v>
      </c>
      <c r="V1076" s="21">
        <f t="shared" ca="1" si="869"/>
        <v>0</v>
      </c>
      <c r="W1076" s="16"/>
      <c r="X1076" s="16">
        <f t="shared" si="870"/>
        <v>0</v>
      </c>
      <c r="Y1076" s="16">
        <f t="shared" si="871"/>
        <v>0</v>
      </c>
      <c r="Z1076" s="19">
        <f t="shared" si="872"/>
        <v>0</v>
      </c>
      <c r="AA1076" s="15">
        <f t="shared" si="873"/>
        <v>0</v>
      </c>
      <c r="AB1076" s="15">
        <f t="shared" si="874"/>
        <v>0</v>
      </c>
      <c r="AC1076" s="15">
        <f t="shared" si="875"/>
        <v>0</v>
      </c>
      <c r="AD1076" s="15">
        <f t="shared" si="876"/>
        <v>0</v>
      </c>
      <c r="AE1076" s="15">
        <f t="shared" si="877"/>
        <v>0</v>
      </c>
      <c r="AF1076" s="19">
        <f t="shared" si="878"/>
        <v>0</v>
      </c>
      <c r="AG1076" s="20">
        <f t="shared" si="879"/>
        <v>0</v>
      </c>
      <c r="AH1076" s="20"/>
      <c r="AI1076" s="16">
        <f t="shared" si="890"/>
        <v>0</v>
      </c>
      <c r="AJ1076" s="16">
        <f t="shared" si="905"/>
        <v>0</v>
      </c>
      <c r="AK1076" s="16">
        <f t="shared" si="897"/>
        <v>0</v>
      </c>
      <c r="AL1076" s="16">
        <f t="shared" ca="1" si="880"/>
        <v>0</v>
      </c>
      <c r="AM1076" s="17">
        <f ca="1">IF($F$13,OFFSET(product_specs!$I$5,MIN(10,saving_model!BD1076),saving_model!$F$15),0)</f>
        <v>0</v>
      </c>
      <c r="AN1076" s="16">
        <f t="shared" si="881"/>
        <v>0</v>
      </c>
      <c r="AO1076" s="16">
        <f t="shared" si="904"/>
        <v>0</v>
      </c>
      <c r="AP1076" s="16">
        <f t="shared" si="891"/>
        <v>0</v>
      </c>
      <c r="AQ1076" s="16">
        <f t="shared" si="898"/>
        <v>0</v>
      </c>
      <c r="AR1076" s="16">
        <f t="shared" si="899"/>
        <v>0</v>
      </c>
      <c r="AS1076" s="15">
        <f t="shared" si="892"/>
        <v>0</v>
      </c>
      <c r="AT1076" s="24">
        <f t="shared" si="893"/>
        <v>0</v>
      </c>
      <c r="AU1076" s="15">
        <f t="shared" si="900"/>
        <v>0</v>
      </c>
      <c r="AV1076" s="22">
        <f>return!Q1060</f>
        <v>-8.1494721923700553E-3</v>
      </c>
      <c r="AW1076" s="7">
        <f t="shared" si="894"/>
        <v>2.3964074656976022</v>
      </c>
      <c r="AX1076" s="7"/>
      <c r="AY1076">
        <f t="shared" si="882"/>
        <v>0</v>
      </c>
      <c r="AZ1076">
        <f t="shared" si="895"/>
        <v>0</v>
      </c>
      <c r="BA1076">
        <f t="shared" si="883"/>
        <v>0</v>
      </c>
      <c r="BB1076">
        <f t="shared" si="901"/>
        <v>0</v>
      </c>
      <c r="BD1076">
        <f t="shared" si="884"/>
        <v>87</v>
      </c>
      <c r="BE1076">
        <f t="shared" si="885"/>
        <v>5</v>
      </c>
      <c r="BF1076">
        <f t="shared" si="902"/>
        <v>5.1670137037495678E-2</v>
      </c>
      <c r="BG1076">
        <f>VLOOKUP(MIN(120,BH1076),mortality!$B$4:$H$106,saving_model!BE1076+2,FALSE)</f>
        <v>0.47093001890148156</v>
      </c>
      <c r="BH1076">
        <f t="shared" si="896"/>
        <v>107</v>
      </c>
      <c r="BI1076" s="8">
        <f t="shared" si="886"/>
        <v>1.6821425527395739E-3</v>
      </c>
      <c r="BJ1076" s="6">
        <f>VLOOKUP(saving_model!BD1076,lapse!$B$4:$C$134,2,FALSE)</f>
        <v>0.02</v>
      </c>
      <c r="BL1076">
        <f>discount_curve!K1061</f>
        <v>0.14324807416823662</v>
      </c>
    </row>
    <row r="1077" spans="1:64" x14ac:dyDescent="0.55000000000000004">
      <c r="A1077">
        <f t="shared" si="903"/>
        <v>1055</v>
      </c>
      <c r="B1077" s="16">
        <f t="shared" ca="1" si="853"/>
        <v>0</v>
      </c>
      <c r="C1077" s="16">
        <f t="shared" si="854"/>
        <v>0</v>
      </c>
      <c r="D1077">
        <f t="shared" si="855"/>
        <v>0</v>
      </c>
      <c r="E1077">
        <f t="shared" ca="1" si="856"/>
        <v>0</v>
      </c>
      <c r="F1077" s="19">
        <f t="shared" si="857"/>
        <v>0</v>
      </c>
      <c r="G1077">
        <f t="shared" si="887"/>
        <v>0</v>
      </c>
      <c r="H1077">
        <f t="shared" si="888"/>
        <v>0</v>
      </c>
      <c r="I1077" s="16">
        <f t="shared" si="858"/>
        <v>0</v>
      </c>
      <c r="J1077" s="19">
        <f t="shared" si="859"/>
        <v>0</v>
      </c>
      <c r="K1077" s="19"/>
      <c r="L1077" s="16">
        <f t="shared" si="889"/>
        <v>0</v>
      </c>
      <c r="M1077" s="16">
        <f t="shared" ca="1" si="860"/>
        <v>0</v>
      </c>
      <c r="N1077" s="16">
        <f t="shared" si="861"/>
        <v>0</v>
      </c>
      <c r="O1077" s="16">
        <f t="shared" si="862"/>
        <v>0</v>
      </c>
      <c r="P1077" s="16">
        <f t="shared" si="863"/>
        <v>0</v>
      </c>
      <c r="Q1077" s="16">
        <f t="shared" ca="1" si="864"/>
        <v>0</v>
      </c>
      <c r="R1077">
        <f t="shared" si="865"/>
        <v>0</v>
      </c>
      <c r="S1077" s="16">
        <f t="shared" si="866"/>
        <v>0</v>
      </c>
      <c r="T1077" s="21">
        <f t="shared" si="867"/>
        <v>0</v>
      </c>
      <c r="U1077" s="16">
        <f t="shared" ca="1" si="868"/>
        <v>0</v>
      </c>
      <c r="V1077" s="21">
        <f t="shared" ca="1" si="869"/>
        <v>0</v>
      </c>
      <c r="W1077" s="16"/>
      <c r="X1077" s="16">
        <f t="shared" si="870"/>
        <v>0</v>
      </c>
      <c r="Y1077" s="16">
        <f t="shared" si="871"/>
        <v>0</v>
      </c>
      <c r="Z1077" s="19">
        <f t="shared" si="872"/>
        <v>0</v>
      </c>
      <c r="AA1077" s="15">
        <f t="shared" si="873"/>
        <v>0</v>
      </c>
      <c r="AB1077" s="15">
        <f t="shared" si="874"/>
        <v>0</v>
      </c>
      <c r="AC1077" s="15">
        <f t="shared" si="875"/>
        <v>0</v>
      </c>
      <c r="AD1077" s="15">
        <f t="shared" si="876"/>
        <v>0</v>
      </c>
      <c r="AE1077" s="15">
        <f t="shared" si="877"/>
        <v>0</v>
      </c>
      <c r="AF1077" s="19">
        <f t="shared" si="878"/>
        <v>0</v>
      </c>
      <c r="AG1077" s="20">
        <f t="shared" si="879"/>
        <v>0</v>
      </c>
      <c r="AH1077" s="20"/>
      <c r="AI1077" s="16">
        <f t="shared" si="890"/>
        <v>0</v>
      </c>
      <c r="AJ1077" s="16">
        <f t="shared" si="905"/>
        <v>0</v>
      </c>
      <c r="AK1077" s="16">
        <f t="shared" si="897"/>
        <v>0</v>
      </c>
      <c r="AL1077" s="16">
        <f t="shared" ca="1" si="880"/>
        <v>0</v>
      </c>
      <c r="AM1077" s="17">
        <f ca="1">IF($F$13,OFFSET(product_specs!$I$5,MIN(10,saving_model!BD1077),saving_model!$F$15),0)</f>
        <v>0</v>
      </c>
      <c r="AN1077" s="16">
        <f t="shared" si="881"/>
        <v>0</v>
      </c>
      <c r="AO1077" s="16">
        <f t="shared" si="904"/>
        <v>0</v>
      </c>
      <c r="AP1077" s="16">
        <f t="shared" si="891"/>
        <v>0</v>
      </c>
      <c r="AQ1077" s="16">
        <f t="shared" si="898"/>
        <v>0</v>
      </c>
      <c r="AR1077" s="16">
        <f t="shared" si="899"/>
        <v>0</v>
      </c>
      <c r="AS1077" s="15">
        <f t="shared" si="892"/>
        <v>0</v>
      </c>
      <c r="AT1077" s="24">
        <f t="shared" si="893"/>
        <v>0</v>
      </c>
      <c r="AU1077" s="15">
        <f t="shared" si="900"/>
        <v>0</v>
      </c>
      <c r="AV1077" s="22">
        <f>return!Q1061</f>
        <v>5.8316023383597759E-3</v>
      </c>
      <c r="AW1077" s="7">
        <f t="shared" si="894"/>
        <v>2.3983953770279021</v>
      </c>
      <c r="AX1077" s="7"/>
      <c r="AY1077">
        <f t="shared" si="882"/>
        <v>0</v>
      </c>
      <c r="AZ1077">
        <f t="shared" si="895"/>
        <v>0</v>
      </c>
      <c r="BA1077">
        <f t="shared" si="883"/>
        <v>0</v>
      </c>
      <c r="BB1077">
        <f t="shared" si="901"/>
        <v>0</v>
      </c>
      <c r="BD1077">
        <f t="shared" si="884"/>
        <v>87</v>
      </c>
      <c r="BE1077">
        <f t="shared" si="885"/>
        <v>5</v>
      </c>
      <c r="BF1077">
        <f t="shared" si="902"/>
        <v>5.1670137037495678E-2</v>
      </c>
      <c r="BG1077">
        <f>VLOOKUP(MIN(120,BH1077),mortality!$B$4:$H$106,saving_model!BE1077+2,FALSE)</f>
        <v>0.47093001890148156</v>
      </c>
      <c r="BH1077">
        <f t="shared" si="896"/>
        <v>107</v>
      </c>
      <c r="BI1077" s="8">
        <f t="shared" si="886"/>
        <v>1.6821425527395739E-3</v>
      </c>
      <c r="BJ1077" s="6">
        <f>VLOOKUP(saving_model!BD1077,lapse!$B$4:$C$134,2,FALSE)</f>
        <v>0.02</v>
      </c>
      <c r="BL1077">
        <f>discount_curve!K1062</f>
        <v>0.14298422219359327</v>
      </c>
    </row>
    <row r="1078" spans="1:64" x14ac:dyDescent="0.55000000000000004">
      <c r="A1078">
        <f t="shared" si="903"/>
        <v>1056</v>
      </c>
      <c r="B1078" s="16">
        <f t="shared" ca="1" si="853"/>
        <v>0</v>
      </c>
      <c r="C1078" s="16">
        <f t="shared" si="854"/>
        <v>0</v>
      </c>
      <c r="D1078">
        <f t="shared" si="855"/>
        <v>0</v>
      </c>
      <c r="E1078">
        <f t="shared" ca="1" si="856"/>
        <v>0</v>
      </c>
      <c r="F1078" s="19">
        <f t="shared" si="857"/>
        <v>0</v>
      </c>
      <c r="G1078">
        <f t="shared" si="887"/>
        <v>0</v>
      </c>
      <c r="H1078">
        <f t="shared" si="888"/>
        <v>0</v>
      </c>
      <c r="I1078" s="16">
        <f t="shared" si="858"/>
        <v>0</v>
      </c>
      <c r="J1078" s="19">
        <f t="shared" si="859"/>
        <v>0</v>
      </c>
      <c r="K1078" s="19"/>
      <c r="L1078" s="16">
        <f t="shared" si="889"/>
        <v>0</v>
      </c>
      <c r="M1078" s="16">
        <f t="shared" ca="1" si="860"/>
        <v>0</v>
      </c>
      <c r="N1078" s="16">
        <f t="shared" si="861"/>
        <v>0</v>
      </c>
      <c r="O1078" s="16">
        <f t="shared" si="862"/>
        <v>0</v>
      </c>
      <c r="P1078" s="16">
        <f t="shared" si="863"/>
        <v>0</v>
      </c>
      <c r="Q1078" s="16">
        <f t="shared" ca="1" si="864"/>
        <v>0</v>
      </c>
      <c r="R1078">
        <f t="shared" si="865"/>
        <v>0</v>
      </c>
      <c r="S1078" s="16">
        <f t="shared" si="866"/>
        <v>0</v>
      </c>
      <c r="T1078" s="21">
        <f t="shared" si="867"/>
        <v>0</v>
      </c>
      <c r="U1078" s="16">
        <f t="shared" ca="1" si="868"/>
        <v>0</v>
      </c>
      <c r="V1078" s="21">
        <f t="shared" ca="1" si="869"/>
        <v>0</v>
      </c>
      <c r="W1078" s="16"/>
      <c r="X1078" s="16">
        <f t="shared" si="870"/>
        <v>0</v>
      </c>
      <c r="Y1078" s="16">
        <f t="shared" si="871"/>
        <v>0</v>
      </c>
      <c r="Z1078" s="19">
        <f t="shared" si="872"/>
        <v>0</v>
      </c>
      <c r="AA1078" s="15">
        <f t="shared" si="873"/>
        <v>0</v>
      </c>
      <c r="AB1078" s="15">
        <f t="shared" si="874"/>
        <v>0</v>
      </c>
      <c r="AC1078" s="15">
        <f t="shared" si="875"/>
        <v>0</v>
      </c>
      <c r="AD1078" s="15">
        <f t="shared" si="876"/>
        <v>0</v>
      </c>
      <c r="AE1078" s="15">
        <f t="shared" si="877"/>
        <v>0</v>
      </c>
      <c r="AF1078" s="19">
        <f t="shared" si="878"/>
        <v>0</v>
      </c>
      <c r="AG1078" s="20">
        <f t="shared" si="879"/>
        <v>0</v>
      </c>
      <c r="AH1078" s="20"/>
      <c r="AI1078" s="16">
        <f t="shared" si="890"/>
        <v>0</v>
      </c>
      <c r="AJ1078" s="16">
        <f t="shared" si="905"/>
        <v>0</v>
      </c>
      <c r="AK1078" s="16">
        <f t="shared" si="897"/>
        <v>0</v>
      </c>
      <c r="AL1078" s="16">
        <f t="shared" ca="1" si="880"/>
        <v>0</v>
      </c>
      <c r="AM1078" s="17">
        <f ca="1">IF($F$13,OFFSET(product_specs!$I$5,MIN(10,saving_model!BD1078),saving_model!$F$15),0)</f>
        <v>0</v>
      </c>
      <c r="AN1078" s="16">
        <f t="shared" si="881"/>
        <v>0</v>
      </c>
      <c r="AO1078" s="16">
        <f t="shared" si="904"/>
        <v>0</v>
      </c>
      <c r="AP1078" s="16">
        <f t="shared" si="891"/>
        <v>0</v>
      </c>
      <c r="AQ1078" s="16">
        <f t="shared" si="898"/>
        <v>0</v>
      </c>
      <c r="AR1078" s="16">
        <f t="shared" si="899"/>
        <v>0</v>
      </c>
      <c r="AS1078" s="15">
        <f t="shared" si="892"/>
        <v>0</v>
      </c>
      <c r="AT1078" s="24">
        <f t="shared" si="893"/>
        <v>0</v>
      </c>
      <c r="AU1078" s="15">
        <f t="shared" si="900"/>
        <v>0</v>
      </c>
      <c r="AV1078" s="22">
        <f>return!Q1062</f>
        <v>-8.5996127134457812E-4</v>
      </c>
      <c r="AW1078" s="7">
        <f t="shared" si="894"/>
        <v>2.4003849374064186</v>
      </c>
      <c r="AX1078" s="7"/>
      <c r="AY1078">
        <f t="shared" si="882"/>
        <v>0</v>
      </c>
      <c r="AZ1078">
        <f t="shared" si="895"/>
        <v>0</v>
      </c>
      <c r="BA1078">
        <f t="shared" si="883"/>
        <v>0</v>
      </c>
      <c r="BB1078">
        <f t="shared" si="901"/>
        <v>0</v>
      </c>
      <c r="BD1078">
        <f t="shared" si="884"/>
        <v>88</v>
      </c>
      <c r="BE1078">
        <f t="shared" si="885"/>
        <v>5</v>
      </c>
      <c r="BF1078">
        <f t="shared" si="902"/>
        <v>6.3947083494511836E-2</v>
      </c>
      <c r="BG1078">
        <f>VLOOKUP(MIN(120,BH1078),mortality!$B$4:$H$106,saving_model!BE1078+2,FALSE)</f>
        <v>0.54751435155729511</v>
      </c>
      <c r="BH1078">
        <f t="shared" si="896"/>
        <v>108</v>
      </c>
      <c r="BI1078" s="8">
        <f t="shared" si="886"/>
        <v>1.6821425527395739E-3</v>
      </c>
      <c r="BJ1078" s="6">
        <f>VLOOKUP(saving_model!BD1078,lapse!$B$4:$C$134,2,FALSE)</f>
        <v>0.02</v>
      </c>
      <c r="BL1078">
        <f>discount_curve!K1063</f>
        <v>0.14004395145626555</v>
      </c>
    </row>
    <row r="1079" spans="1:64" x14ac:dyDescent="0.55000000000000004">
      <c r="A1079">
        <f t="shared" si="903"/>
        <v>1057</v>
      </c>
      <c r="B1079" s="16">
        <f t="shared" ca="1" si="853"/>
        <v>0</v>
      </c>
      <c r="C1079" s="16">
        <f t="shared" si="854"/>
        <v>0</v>
      </c>
      <c r="D1079">
        <f t="shared" si="855"/>
        <v>0</v>
      </c>
      <c r="E1079">
        <f t="shared" ca="1" si="856"/>
        <v>0</v>
      </c>
      <c r="F1079" s="19">
        <f t="shared" si="857"/>
        <v>0</v>
      </c>
      <c r="G1079">
        <f t="shared" si="887"/>
        <v>0</v>
      </c>
      <c r="H1079">
        <f t="shared" si="888"/>
        <v>0</v>
      </c>
      <c r="I1079" s="16">
        <f t="shared" si="858"/>
        <v>0</v>
      </c>
      <c r="J1079" s="19">
        <f t="shared" si="859"/>
        <v>0</v>
      </c>
      <c r="K1079" s="19"/>
      <c r="L1079" s="16">
        <f t="shared" si="889"/>
        <v>0</v>
      </c>
      <c r="M1079" s="16">
        <f t="shared" ca="1" si="860"/>
        <v>0</v>
      </c>
      <c r="N1079" s="16">
        <f t="shared" si="861"/>
        <v>0</v>
      </c>
      <c r="O1079" s="16">
        <f t="shared" si="862"/>
        <v>0</v>
      </c>
      <c r="P1079" s="16">
        <f t="shared" si="863"/>
        <v>0</v>
      </c>
      <c r="Q1079" s="16">
        <f t="shared" ca="1" si="864"/>
        <v>0</v>
      </c>
      <c r="R1079">
        <f t="shared" si="865"/>
        <v>0</v>
      </c>
      <c r="S1079" s="16">
        <f t="shared" si="866"/>
        <v>0</v>
      </c>
      <c r="T1079" s="21">
        <f t="shared" si="867"/>
        <v>0</v>
      </c>
      <c r="U1079" s="16">
        <f t="shared" ca="1" si="868"/>
        <v>0</v>
      </c>
      <c r="V1079" s="21">
        <f t="shared" ca="1" si="869"/>
        <v>0</v>
      </c>
      <c r="W1079" s="16"/>
      <c r="X1079" s="16">
        <f t="shared" si="870"/>
        <v>0</v>
      </c>
      <c r="Y1079" s="16">
        <f t="shared" si="871"/>
        <v>0</v>
      </c>
      <c r="Z1079" s="19">
        <f t="shared" si="872"/>
        <v>0</v>
      </c>
      <c r="AA1079" s="15">
        <f t="shared" si="873"/>
        <v>0</v>
      </c>
      <c r="AB1079" s="15">
        <f t="shared" si="874"/>
        <v>0</v>
      </c>
      <c r="AC1079" s="15">
        <f t="shared" si="875"/>
        <v>0</v>
      </c>
      <c r="AD1079" s="15">
        <f t="shared" si="876"/>
        <v>0</v>
      </c>
      <c r="AE1079" s="15">
        <f t="shared" si="877"/>
        <v>0</v>
      </c>
      <c r="AF1079" s="19">
        <f t="shared" si="878"/>
        <v>0</v>
      </c>
      <c r="AG1079" s="20">
        <f t="shared" si="879"/>
        <v>0</v>
      </c>
      <c r="AH1079" s="20"/>
      <c r="AI1079" s="16">
        <f t="shared" si="890"/>
        <v>0</v>
      </c>
      <c r="AJ1079" s="16">
        <f t="shared" si="905"/>
        <v>0</v>
      </c>
      <c r="AK1079" s="16">
        <f t="shared" si="897"/>
        <v>0</v>
      </c>
      <c r="AL1079" s="16">
        <f t="shared" ca="1" si="880"/>
        <v>0</v>
      </c>
      <c r="AM1079" s="17">
        <f ca="1">IF($F$13,OFFSET(product_specs!$I$5,MIN(10,saving_model!BD1079),saving_model!$F$15),0)</f>
        <v>0</v>
      </c>
      <c r="AN1079" s="16">
        <f t="shared" si="881"/>
        <v>0</v>
      </c>
      <c r="AO1079" s="16">
        <f t="shared" si="904"/>
        <v>0</v>
      </c>
      <c r="AP1079" s="16">
        <f t="shared" si="891"/>
        <v>0</v>
      </c>
      <c r="AQ1079" s="16">
        <f t="shared" si="898"/>
        <v>0</v>
      </c>
      <c r="AR1079" s="16">
        <f t="shared" si="899"/>
        <v>0</v>
      </c>
      <c r="AS1079" s="15">
        <f t="shared" si="892"/>
        <v>0</v>
      </c>
      <c r="AT1079" s="24">
        <f t="shared" si="893"/>
        <v>0</v>
      </c>
      <c r="AU1079" s="15">
        <f t="shared" si="900"/>
        <v>0</v>
      </c>
      <c r="AV1079" s="22">
        <f>return!Q1063</f>
        <v>2.5616619975243893E-4</v>
      </c>
      <c r="AW1079" s="7">
        <f t="shared" si="894"/>
        <v>2.4023761482010997</v>
      </c>
      <c r="AX1079" s="7"/>
      <c r="AY1079">
        <f t="shared" si="882"/>
        <v>0</v>
      </c>
      <c r="AZ1079">
        <f t="shared" si="895"/>
        <v>0</v>
      </c>
      <c r="BA1079">
        <f t="shared" si="883"/>
        <v>0</v>
      </c>
      <c r="BB1079">
        <f t="shared" si="901"/>
        <v>0</v>
      </c>
      <c r="BD1079">
        <f t="shared" si="884"/>
        <v>88</v>
      </c>
      <c r="BE1079">
        <f t="shared" si="885"/>
        <v>5</v>
      </c>
      <c r="BF1079">
        <f t="shared" si="902"/>
        <v>6.3947083494511836E-2</v>
      </c>
      <c r="BG1079">
        <f>VLOOKUP(MIN(120,BH1079),mortality!$B$4:$H$106,saving_model!BE1079+2,FALSE)</f>
        <v>0.54751435155729511</v>
      </c>
      <c r="BH1079">
        <f t="shared" si="896"/>
        <v>108</v>
      </c>
      <c r="BI1079" s="8">
        <f t="shared" si="886"/>
        <v>1.6821425527395739E-3</v>
      </c>
      <c r="BJ1079" s="6">
        <f>VLOOKUP(saving_model!BD1079,lapse!$B$4:$C$134,2,FALSE)</f>
        <v>0.02</v>
      </c>
      <c r="BL1079">
        <f>discount_curve!K1064</f>
        <v>0.13978349485307134</v>
      </c>
    </row>
    <row r="1080" spans="1:64" x14ac:dyDescent="0.55000000000000004">
      <c r="A1080">
        <f t="shared" si="903"/>
        <v>1058</v>
      </c>
      <c r="B1080" s="16">
        <f t="shared" ca="1" si="853"/>
        <v>0</v>
      </c>
      <c r="C1080" s="16">
        <f t="shared" si="854"/>
        <v>0</v>
      </c>
      <c r="D1080">
        <f t="shared" si="855"/>
        <v>0</v>
      </c>
      <c r="E1080">
        <f t="shared" ca="1" si="856"/>
        <v>0</v>
      </c>
      <c r="F1080" s="19">
        <f t="shared" si="857"/>
        <v>0</v>
      </c>
      <c r="G1080">
        <f t="shared" si="887"/>
        <v>0</v>
      </c>
      <c r="H1080">
        <f t="shared" si="888"/>
        <v>0</v>
      </c>
      <c r="I1080" s="16">
        <f t="shared" si="858"/>
        <v>0</v>
      </c>
      <c r="J1080" s="19">
        <f t="shared" si="859"/>
        <v>0</v>
      </c>
      <c r="K1080" s="19"/>
      <c r="L1080" s="16">
        <f t="shared" si="889"/>
        <v>0</v>
      </c>
      <c r="M1080" s="16">
        <f t="shared" ca="1" si="860"/>
        <v>0</v>
      </c>
      <c r="N1080" s="16">
        <f t="shared" si="861"/>
        <v>0</v>
      </c>
      <c r="O1080" s="16">
        <f t="shared" si="862"/>
        <v>0</v>
      </c>
      <c r="P1080" s="16">
        <f t="shared" si="863"/>
        <v>0</v>
      </c>
      <c r="Q1080" s="16">
        <f t="shared" ca="1" si="864"/>
        <v>0</v>
      </c>
      <c r="R1080">
        <f t="shared" si="865"/>
        <v>0</v>
      </c>
      <c r="S1080" s="16">
        <f t="shared" si="866"/>
        <v>0</v>
      </c>
      <c r="T1080" s="21">
        <f t="shared" si="867"/>
        <v>0</v>
      </c>
      <c r="U1080" s="16">
        <f t="shared" ca="1" si="868"/>
        <v>0</v>
      </c>
      <c r="V1080" s="21">
        <f t="shared" ca="1" si="869"/>
        <v>0</v>
      </c>
      <c r="W1080" s="16"/>
      <c r="X1080" s="16">
        <f t="shared" si="870"/>
        <v>0</v>
      </c>
      <c r="Y1080" s="16">
        <f t="shared" si="871"/>
        <v>0</v>
      </c>
      <c r="Z1080" s="19">
        <f t="shared" si="872"/>
        <v>0</v>
      </c>
      <c r="AA1080" s="15">
        <f t="shared" si="873"/>
        <v>0</v>
      </c>
      <c r="AB1080" s="15">
        <f t="shared" si="874"/>
        <v>0</v>
      </c>
      <c r="AC1080" s="15">
        <f t="shared" si="875"/>
        <v>0</v>
      </c>
      <c r="AD1080" s="15">
        <f t="shared" si="876"/>
        <v>0</v>
      </c>
      <c r="AE1080" s="15">
        <f t="shared" si="877"/>
        <v>0</v>
      </c>
      <c r="AF1080" s="19">
        <f t="shared" si="878"/>
        <v>0</v>
      </c>
      <c r="AG1080" s="20">
        <f t="shared" si="879"/>
        <v>0</v>
      </c>
      <c r="AH1080" s="20"/>
      <c r="AI1080" s="16">
        <f t="shared" si="890"/>
        <v>0</v>
      </c>
      <c r="AJ1080" s="16">
        <f t="shared" si="905"/>
        <v>0</v>
      </c>
      <c r="AK1080" s="16">
        <f t="shared" si="897"/>
        <v>0</v>
      </c>
      <c r="AL1080" s="16">
        <f t="shared" ca="1" si="880"/>
        <v>0</v>
      </c>
      <c r="AM1080" s="17">
        <f ca="1">IF($F$13,OFFSET(product_specs!$I$5,MIN(10,saving_model!BD1080),saving_model!$F$15),0)</f>
        <v>0</v>
      </c>
      <c r="AN1080" s="16">
        <f t="shared" si="881"/>
        <v>0</v>
      </c>
      <c r="AO1080" s="16">
        <f t="shared" si="904"/>
        <v>0</v>
      </c>
      <c r="AP1080" s="16">
        <f t="shared" si="891"/>
        <v>0</v>
      </c>
      <c r="AQ1080" s="16">
        <f t="shared" si="898"/>
        <v>0</v>
      </c>
      <c r="AR1080" s="16">
        <f t="shared" si="899"/>
        <v>0</v>
      </c>
      <c r="AS1080" s="15">
        <f t="shared" si="892"/>
        <v>0</v>
      </c>
      <c r="AT1080" s="24">
        <f t="shared" si="893"/>
        <v>0</v>
      </c>
      <c r="AU1080" s="15">
        <f t="shared" si="900"/>
        <v>0</v>
      </c>
      <c r="AV1080" s="22">
        <f>return!Q1064</f>
        <v>1.7395048160514737E-2</v>
      </c>
      <c r="AW1080" s="7">
        <f t="shared" si="894"/>
        <v>2.4043690107810285</v>
      </c>
      <c r="AX1080" s="7"/>
      <c r="AY1080">
        <f t="shared" si="882"/>
        <v>0</v>
      </c>
      <c r="AZ1080">
        <f t="shared" si="895"/>
        <v>0</v>
      </c>
      <c r="BA1080">
        <f t="shared" si="883"/>
        <v>0</v>
      </c>
      <c r="BB1080">
        <f t="shared" si="901"/>
        <v>0</v>
      </c>
      <c r="BD1080">
        <f t="shared" si="884"/>
        <v>88</v>
      </c>
      <c r="BE1080">
        <f t="shared" si="885"/>
        <v>5</v>
      </c>
      <c r="BF1080">
        <f t="shared" si="902"/>
        <v>6.3947083494511836E-2</v>
      </c>
      <c r="BG1080">
        <f>VLOOKUP(MIN(120,BH1080),mortality!$B$4:$H$106,saving_model!BE1080+2,FALSE)</f>
        <v>0.54751435155729511</v>
      </c>
      <c r="BH1080">
        <f t="shared" si="896"/>
        <v>108</v>
      </c>
      <c r="BI1080" s="8">
        <f t="shared" si="886"/>
        <v>1.6821425527395739E-3</v>
      </c>
      <c r="BJ1080" s="6">
        <f>VLOOKUP(saving_model!BD1080,lapse!$B$4:$C$134,2,FALSE)</f>
        <v>0.02</v>
      </c>
      <c r="BL1080">
        <f>discount_curve!K1065</f>
        <v>0.13952352265239107</v>
      </c>
    </row>
    <row r="1081" spans="1:64" x14ac:dyDescent="0.55000000000000004">
      <c r="A1081">
        <f t="shared" si="903"/>
        <v>1059</v>
      </c>
      <c r="B1081" s="16">
        <f t="shared" ca="1" si="853"/>
        <v>0</v>
      </c>
      <c r="C1081" s="16">
        <f t="shared" si="854"/>
        <v>0</v>
      </c>
      <c r="D1081">
        <f t="shared" si="855"/>
        <v>0</v>
      </c>
      <c r="E1081">
        <f t="shared" ca="1" si="856"/>
        <v>0</v>
      </c>
      <c r="F1081" s="19">
        <f t="shared" si="857"/>
        <v>0</v>
      </c>
      <c r="G1081">
        <f t="shared" si="887"/>
        <v>0</v>
      </c>
      <c r="H1081">
        <f t="shared" si="888"/>
        <v>0</v>
      </c>
      <c r="I1081" s="16">
        <f t="shared" si="858"/>
        <v>0</v>
      </c>
      <c r="J1081" s="19">
        <f t="shared" si="859"/>
        <v>0</v>
      </c>
      <c r="K1081" s="19"/>
      <c r="L1081" s="16">
        <f t="shared" si="889"/>
        <v>0</v>
      </c>
      <c r="M1081" s="16">
        <f t="shared" ca="1" si="860"/>
        <v>0</v>
      </c>
      <c r="N1081" s="16">
        <f t="shared" si="861"/>
        <v>0</v>
      </c>
      <c r="O1081" s="16">
        <f t="shared" si="862"/>
        <v>0</v>
      </c>
      <c r="P1081" s="16">
        <f t="shared" si="863"/>
        <v>0</v>
      </c>
      <c r="Q1081" s="16">
        <f t="shared" ca="1" si="864"/>
        <v>0</v>
      </c>
      <c r="R1081">
        <f t="shared" si="865"/>
        <v>0</v>
      </c>
      <c r="S1081" s="16">
        <f t="shared" si="866"/>
        <v>0</v>
      </c>
      <c r="T1081" s="21">
        <f t="shared" si="867"/>
        <v>0</v>
      </c>
      <c r="U1081" s="16">
        <f t="shared" ca="1" si="868"/>
        <v>0</v>
      </c>
      <c r="V1081" s="21">
        <f t="shared" ca="1" si="869"/>
        <v>0</v>
      </c>
      <c r="W1081" s="16"/>
      <c r="X1081" s="16">
        <f t="shared" si="870"/>
        <v>0</v>
      </c>
      <c r="Y1081" s="16">
        <f t="shared" si="871"/>
        <v>0</v>
      </c>
      <c r="Z1081" s="19">
        <f t="shared" si="872"/>
        <v>0</v>
      </c>
      <c r="AA1081" s="15">
        <f t="shared" si="873"/>
        <v>0</v>
      </c>
      <c r="AB1081" s="15">
        <f t="shared" si="874"/>
        <v>0</v>
      </c>
      <c r="AC1081" s="15">
        <f t="shared" si="875"/>
        <v>0</v>
      </c>
      <c r="AD1081" s="15">
        <f t="shared" si="876"/>
        <v>0</v>
      </c>
      <c r="AE1081" s="15">
        <f t="shared" si="877"/>
        <v>0</v>
      </c>
      <c r="AF1081" s="19">
        <f t="shared" si="878"/>
        <v>0</v>
      </c>
      <c r="AG1081" s="20">
        <f t="shared" si="879"/>
        <v>0</v>
      </c>
      <c r="AH1081" s="20"/>
      <c r="AI1081" s="16">
        <f t="shared" si="890"/>
        <v>0</v>
      </c>
      <c r="AJ1081" s="16">
        <f t="shared" si="905"/>
        <v>0</v>
      </c>
      <c r="AK1081" s="16">
        <f t="shared" si="897"/>
        <v>0</v>
      </c>
      <c r="AL1081" s="16">
        <f t="shared" ca="1" si="880"/>
        <v>0</v>
      </c>
      <c r="AM1081" s="17">
        <f ca="1">IF($F$13,OFFSET(product_specs!$I$5,MIN(10,saving_model!BD1081),saving_model!$F$15),0)</f>
        <v>0</v>
      </c>
      <c r="AN1081" s="16">
        <f t="shared" si="881"/>
        <v>0</v>
      </c>
      <c r="AO1081" s="16">
        <f t="shared" si="904"/>
        <v>0</v>
      </c>
      <c r="AP1081" s="16">
        <f t="shared" si="891"/>
        <v>0</v>
      </c>
      <c r="AQ1081" s="16">
        <f t="shared" si="898"/>
        <v>0</v>
      </c>
      <c r="AR1081" s="16">
        <f t="shared" si="899"/>
        <v>0</v>
      </c>
      <c r="AS1081" s="15">
        <f t="shared" si="892"/>
        <v>0</v>
      </c>
      <c r="AT1081" s="24">
        <f t="shared" si="893"/>
        <v>0</v>
      </c>
      <c r="AU1081" s="15">
        <f t="shared" si="900"/>
        <v>0</v>
      </c>
      <c r="AV1081" s="22">
        <f>return!Q1065</f>
        <v>6.510494678518608E-3</v>
      </c>
      <c r="AW1081" s="7">
        <f t="shared" si="894"/>
        <v>2.406363526516424</v>
      </c>
      <c r="AX1081" s="7"/>
      <c r="AY1081">
        <f t="shared" si="882"/>
        <v>0</v>
      </c>
      <c r="AZ1081">
        <f t="shared" si="895"/>
        <v>0</v>
      </c>
      <c r="BA1081">
        <f t="shared" si="883"/>
        <v>0</v>
      </c>
      <c r="BB1081">
        <f t="shared" si="901"/>
        <v>0</v>
      </c>
      <c r="BD1081">
        <f t="shared" si="884"/>
        <v>88</v>
      </c>
      <c r="BE1081">
        <f t="shared" si="885"/>
        <v>5</v>
      </c>
      <c r="BF1081">
        <f t="shared" si="902"/>
        <v>6.3947083494511836E-2</v>
      </c>
      <c r="BG1081">
        <f>VLOOKUP(MIN(120,BH1081),mortality!$B$4:$H$106,saving_model!BE1081+2,FALSE)</f>
        <v>0.54751435155729511</v>
      </c>
      <c r="BH1081">
        <f t="shared" si="896"/>
        <v>108</v>
      </c>
      <c r="BI1081" s="8">
        <f t="shared" si="886"/>
        <v>1.6821425527395739E-3</v>
      </c>
      <c r="BJ1081" s="6">
        <f>VLOOKUP(saving_model!BD1081,lapse!$B$4:$C$134,2,FALSE)</f>
        <v>0.02</v>
      </c>
      <c r="BL1081">
        <f>discount_curve!K1066</f>
        <v>0.13926403395332307</v>
      </c>
    </row>
    <row r="1082" spans="1:64" x14ac:dyDescent="0.55000000000000004">
      <c r="A1082">
        <f t="shared" si="903"/>
        <v>1060</v>
      </c>
      <c r="B1082" s="16">
        <f t="shared" ca="1" si="853"/>
        <v>0</v>
      </c>
      <c r="C1082" s="16">
        <f t="shared" si="854"/>
        <v>0</v>
      </c>
      <c r="D1082">
        <f t="shared" si="855"/>
        <v>0</v>
      </c>
      <c r="E1082">
        <f t="shared" ca="1" si="856"/>
        <v>0</v>
      </c>
      <c r="F1082" s="19">
        <f t="shared" si="857"/>
        <v>0</v>
      </c>
      <c r="G1082">
        <f t="shared" si="887"/>
        <v>0</v>
      </c>
      <c r="H1082">
        <f t="shared" si="888"/>
        <v>0</v>
      </c>
      <c r="I1082" s="16">
        <f t="shared" si="858"/>
        <v>0</v>
      </c>
      <c r="J1082" s="19">
        <f t="shared" si="859"/>
        <v>0</v>
      </c>
      <c r="K1082" s="19"/>
      <c r="L1082" s="16">
        <f t="shared" si="889"/>
        <v>0</v>
      </c>
      <c r="M1082" s="16">
        <f t="shared" ca="1" si="860"/>
        <v>0</v>
      </c>
      <c r="N1082" s="16">
        <f t="shared" si="861"/>
        <v>0</v>
      </c>
      <c r="O1082" s="16">
        <f t="shared" si="862"/>
        <v>0</v>
      </c>
      <c r="P1082" s="16">
        <f t="shared" si="863"/>
        <v>0</v>
      </c>
      <c r="Q1082" s="16">
        <f t="shared" ca="1" si="864"/>
        <v>0</v>
      </c>
      <c r="R1082">
        <f t="shared" si="865"/>
        <v>0</v>
      </c>
      <c r="S1082" s="16">
        <f t="shared" si="866"/>
        <v>0</v>
      </c>
      <c r="T1082" s="21">
        <f t="shared" si="867"/>
        <v>0</v>
      </c>
      <c r="U1082" s="16">
        <f t="shared" ca="1" si="868"/>
        <v>0</v>
      </c>
      <c r="V1082" s="21">
        <f t="shared" ca="1" si="869"/>
        <v>0</v>
      </c>
      <c r="W1082" s="16"/>
      <c r="X1082" s="16">
        <f t="shared" si="870"/>
        <v>0</v>
      </c>
      <c r="Y1082" s="16">
        <f t="shared" si="871"/>
        <v>0</v>
      </c>
      <c r="Z1082" s="19">
        <f t="shared" si="872"/>
        <v>0</v>
      </c>
      <c r="AA1082" s="15">
        <f t="shared" si="873"/>
        <v>0</v>
      </c>
      <c r="AB1082" s="15">
        <f t="shared" si="874"/>
        <v>0</v>
      </c>
      <c r="AC1082" s="15">
        <f t="shared" si="875"/>
        <v>0</v>
      </c>
      <c r="AD1082" s="15">
        <f t="shared" si="876"/>
        <v>0</v>
      </c>
      <c r="AE1082" s="15">
        <f t="shared" si="877"/>
        <v>0</v>
      </c>
      <c r="AF1082" s="19">
        <f t="shared" si="878"/>
        <v>0</v>
      </c>
      <c r="AG1082" s="20">
        <f t="shared" si="879"/>
        <v>0</v>
      </c>
      <c r="AH1082" s="20"/>
      <c r="AI1082" s="16">
        <f t="shared" si="890"/>
        <v>0</v>
      </c>
      <c r="AJ1082" s="16">
        <f t="shared" si="905"/>
        <v>0</v>
      </c>
      <c r="AK1082" s="16">
        <f t="shared" si="897"/>
        <v>0</v>
      </c>
      <c r="AL1082" s="16">
        <f t="shared" ca="1" si="880"/>
        <v>0</v>
      </c>
      <c r="AM1082" s="17">
        <f ca="1">IF($F$13,OFFSET(product_specs!$I$5,MIN(10,saving_model!BD1082),saving_model!$F$15),0)</f>
        <v>0</v>
      </c>
      <c r="AN1082" s="16">
        <f t="shared" si="881"/>
        <v>0</v>
      </c>
      <c r="AO1082" s="16">
        <f t="shared" si="904"/>
        <v>0</v>
      </c>
      <c r="AP1082" s="16">
        <f t="shared" si="891"/>
        <v>0</v>
      </c>
      <c r="AQ1082" s="16">
        <f t="shared" si="898"/>
        <v>0</v>
      </c>
      <c r="AR1082" s="16">
        <f t="shared" si="899"/>
        <v>0</v>
      </c>
      <c r="AS1082" s="15">
        <f t="shared" si="892"/>
        <v>0</v>
      </c>
      <c r="AT1082" s="24">
        <f t="shared" si="893"/>
        <v>0</v>
      </c>
      <c r="AU1082" s="15">
        <f t="shared" si="900"/>
        <v>0</v>
      </c>
      <c r="AV1082" s="22">
        <f>return!Q1066</f>
        <v>-3.2303976404115531E-3</v>
      </c>
      <c r="AW1082" s="7">
        <f t="shared" si="894"/>
        <v>2.4083596967786418</v>
      </c>
      <c r="AX1082" s="7"/>
      <c r="AY1082">
        <f t="shared" si="882"/>
        <v>0</v>
      </c>
      <c r="AZ1082">
        <f t="shared" si="895"/>
        <v>0</v>
      </c>
      <c r="BA1082">
        <f t="shared" si="883"/>
        <v>0</v>
      </c>
      <c r="BB1082">
        <f t="shared" si="901"/>
        <v>0</v>
      </c>
      <c r="BD1082">
        <f t="shared" si="884"/>
        <v>88</v>
      </c>
      <c r="BE1082">
        <f t="shared" si="885"/>
        <v>5</v>
      </c>
      <c r="BF1082">
        <f t="shared" si="902"/>
        <v>6.3947083494511836E-2</v>
      </c>
      <c r="BG1082">
        <f>VLOOKUP(MIN(120,BH1082),mortality!$B$4:$H$106,saving_model!BE1082+2,FALSE)</f>
        <v>0.54751435155729511</v>
      </c>
      <c r="BH1082">
        <f t="shared" si="896"/>
        <v>108</v>
      </c>
      <c r="BI1082" s="8">
        <f t="shared" si="886"/>
        <v>1.6821425527395739E-3</v>
      </c>
      <c r="BJ1082" s="6">
        <f>VLOOKUP(saving_model!BD1082,lapse!$B$4:$C$134,2,FALSE)</f>
        <v>0.02</v>
      </c>
      <c r="BL1082">
        <f>discount_curve!K1067</f>
        <v>0.13900502785664112</v>
      </c>
    </row>
    <row r="1083" spans="1:64" x14ac:dyDescent="0.55000000000000004">
      <c r="A1083">
        <f t="shared" si="903"/>
        <v>1061</v>
      </c>
      <c r="B1083" s="16">
        <f t="shared" ca="1" si="853"/>
        <v>0</v>
      </c>
      <c r="C1083" s="16">
        <f t="shared" si="854"/>
        <v>0</v>
      </c>
      <c r="D1083">
        <f t="shared" si="855"/>
        <v>0</v>
      </c>
      <c r="E1083">
        <f t="shared" ca="1" si="856"/>
        <v>0</v>
      </c>
      <c r="F1083" s="19">
        <f t="shared" si="857"/>
        <v>0</v>
      </c>
      <c r="G1083">
        <f t="shared" si="887"/>
        <v>0</v>
      </c>
      <c r="H1083">
        <f t="shared" si="888"/>
        <v>0</v>
      </c>
      <c r="I1083" s="16">
        <f t="shared" si="858"/>
        <v>0</v>
      </c>
      <c r="J1083" s="19">
        <f t="shared" si="859"/>
        <v>0</v>
      </c>
      <c r="K1083" s="19"/>
      <c r="L1083" s="16">
        <f t="shared" si="889"/>
        <v>0</v>
      </c>
      <c r="M1083" s="16">
        <f t="shared" ca="1" si="860"/>
        <v>0</v>
      </c>
      <c r="N1083" s="16">
        <f t="shared" si="861"/>
        <v>0</v>
      </c>
      <c r="O1083" s="16">
        <f t="shared" si="862"/>
        <v>0</v>
      </c>
      <c r="P1083" s="16">
        <f t="shared" si="863"/>
        <v>0</v>
      </c>
      <c r="Q1083" s="16">
        <f t="shared" ca="1" si="864"/>
        <v>0</v>
      </c>
      <c r="R1083">
        <f t="shared" si="865"/>
        <v>0</v>
      </c>
      <c r="S1083" s="16">
        <f t="shared" si="866"/>
        <v>0</v>
      </c>
      <c r="T1083" s="21">
        <f t="shared" si="867"/>
        <v>0</v>
      </c>
      <c r="U1083" s="16">
        <f t="shared" ca="1" si="868"/>
        <v>0</v>
      </c>
      <c r="V1083" s="21">
        <f t="shared" ca="1" si="869"/>
        <v>0</v>
      </c>
      <c r="W1083" s="16"/>
      <c r="X1083" s="16">
        <f t="shared" si="870"/>
        <v>0</v>
      </c>
      <c r="Y1083" s="16">
        <f t="shared" si="871"/>
        <v>0</v>
      </c>
      <c r="Z1083" s="19">
        <f t="shared" si="872"/>
        <v>0</v>
      </c>
      <c r="AA1083" s="15">
        <f t="shared" si="873"/>
        <v>0</v>
      </c>
      <c r="AB1083" s="15">
        <f t="shared" si="874"/>
        <v>0</v>
      </c>
      <c r="AC1083" s="15">
        <f t="shared" si="875"/>
        <v>0</v>
      </c>
      <c r="AD1083" s="15">
        <f t="shared" si="876"/>
        <v>0</v>
      </c>
      <c r="AE1083" s="15">
        <f t="shared" si="877"/>
        <v>0</v>
      </c>
      <c r="AF1083" s="19">
        <f t="shared" si="878"/>
        <v>0</v>
      </c>
      <c r="AG1083" s="20">
        <f t="shared" si="879"/>
        <v>0</v>
      </c>
      <c r="AH1083" s="20"/>
      <c r="AI1083" s="16">
        <f t="shared" si="890"/>
        <v>0</v>
      </c>
      <c r="AJ1083" s="16">
        <f t="shared" si="905"/>
        <v>0</v>
      </c>
      <c r="AK1083" s="16">
        <f t="shared" si="897"/>
        <v>0</v>
      </c>
      <c r="AL1083" s="16">
        <f t="shared" ca="1" si="880"/>
        <v>0</v>
      </c>
      <c r="AM1083" s="17">
        <f ca="1">IF($F$13,OFFSET(product_specs!$I$5,MIN(10,saving_model!BD1083),saving_model!$F$15),0)</f>
        <v>0</v>
      </c>
      <c r="AN1083" s="16">
        <f t="shared" si="881"/>
        <v>0</v>
      </c>
      <c r="AO1083" s="16">
        <f t="shared" si="904"/>
        <v>0</v>
      </c>
      <c r="AP1083" s="16">
        <f t="shared" si="891"/>
        <v>0</v>
      </c>
      <c r="AQ1083" s="16">
        <f t="shared" si="898"/>
        <v>0</v>
      </c>
      <c r="AR1083" s="16">
        <f t="shared" si="899"/>
        <v>0</v>
      </c>
      <c r="AS1083" s="15">
        <f t="shared" si="892"/>
        <v>0</v>
      </c>
      <c r="AT1083" s="24">
        <f t="shared" si="893"/>
        <v>0</v>
      </c>
      <c r="AU1083" s="15">
        <f t="shared" si="900"/>
        <v>0</v>
      </c>
      <c r="AV1083" s="22">
        <f>return!Q1067</f>
        <v>-1.7027042217327981E-3</v>
      </c>
      <c r="AW1083" s="7">
        <f t="shared" si="894"/>
        <v>2.410357522940175</v>
      </c>
      <c r="AX1083" s="7"/>
      <c r="AY1083">
        <f t="shared" si="882"/>
        <v>0</v>
      </c>
      <c r="AZ1083">
        <f t="shared" si="895"/>
        <v>0</v>
      </c>
      <c r="BA1083">
        <f t="shared" si="883"/>
        <v>0</v>
      </c>
      <c r="BB1083">
        <f t="shared" si="901"/>
        <v>0</v>
      </c>
      <c r="BD1083">
        <f t="shared" si="884"/>
        <v>88</v>
      </c>
      <c r="BE1083">
        <f t="shared" si="885"/>
        <v>5</v>
      </c>
      <c r="BF1083">
        <f t="shared" si="902"/>
        <v>6.3947083494511836E-2</v>
      </c>
      <c r="BG1083">
        <f>VLOOKUP(MIN(120,BH1083),mortality!$B$4:$H$106,saving_model!BE1083+2,FALSE)</f>
        <v>0.54751435155729511</v>
      </c>
      <c r="BH1083">
        <f t="shared" si="896"/>
        <v>108</v>
      </c>
      <c r="BI1083" s="8">
        <f t="shared" si="886"/>
        <v>1.6821425527395739E-3</v>
      </c>
      <c r="BJ1083" s="6">
        <f>VLOOKUP(saving_model!BD1083,lapse!$B$4:$C$134,2,FALSE)</f>
        <v>0.02</v>
      </c>
      <c r="BL1083">
        <f>discount_curve!K1068</f>
        <v>0.13874650346479139</v>
      </c>
    </row>
    <row r="1084" spans="1:64" x14ac:dyDescent="0.55000000000000004">
      <c r="A1084">
        <f t="shared" si="903"/>
        <v>1062</v>
      </c>
      <c r="B1084" s="16">
        <f t="shared" ca="1" si="853"/>
        <v>0</v>
      </c>
      <c r="C1084" s="16">
        <f t="shared" si="854"/>
        <v>0</v>
      </c>
      <c r="D1084">
        <f t="shared" si="855"/>
        <v>0</v>
      </c>
      <c r="E1084">
        <f t="shared" ca="1" si="856"/>
        <v>0</v>
      </c>
      <c r="F1084" s="19">
        <f t="shared" si="857"/>
        <v>0</v>
      </c>
      <c r="G1084">
        <f t="shared" si="887"/>
        <v>0</v>
      </c>
      <c r="H1084">
        <f t="shared" si="888"/>
        <v>0</v>
      </c>
      <c r="I1084" s="16">
        <f t="shared" si="858"/>
        <v>0</v>
      </c>
      <c r="J1084" s="19">
        <f t="shared" si="859"/>
        <v>0</v>
      </c>
      <c r="K1084" s="19"/>
      <c r="L1084" s="16">
        <f t="shared" si="889"/>
        <v>0</v>
      </c>
      <c r="M1084" s="16">
        <f t="shared" ca="1" si="860"/>
        <v>0</v>
      </c>
      <c r="N1084" s="16">
        <f t="shared" si="861"/>
        <v>0</v>
      </c>
      <c r="O1084" s="16">
        <f t="shared" si="862"/>
        <v>0</v>
      </c>
      <c r="P1084" s="16">
        <f t="shared" si="863"/>
        <v>0</v>
      </c>
      <c r="Q1084" s="16">
        <f t="shared" ca="1" si="864"/>
        <v>0</v>
      </c>
      <c r="R1084">
        <f t="shared" si="865"/>
        <v>0</v>
      </c>
      <c r="S1084" s="16">
        <f t="shared" si="866"/>
        <v>0</v>
      </c>
      <c r="T1084" s="21">
        <f t="shared" si="867"/>
        <v>0</v>
      </c>
      <c r="U1084" s="16">
        <f t="shared" ca="1" si="868"/>
        <v>0</v>
      </c>
      <c r="V1084" s="21">
        <f t="shared" ca="1" si="869"/>
        <v>0</v>
      </c>
      <c r="W1084" s="16"/>
      <c r="X1084" s="16">
        <f t="shared" si="870"/>
        <v>0</v>
      </c>
      <c r="Y1084" s="16">
        <f t="shared" si="871"/>
        <v>0</v>
      </c>
      <c r="Z1084" s="19">
        <f t="shared" si="872"/>
        <v>0</v>
      </c>
      <c r="AA1084" s="15">
        <f t="shared" si="873"/>
        <v>0</v>
      </c>
      <c r="AB1084" s="15">
        <f t="shared" si="874"/>
        <v>0</v>
      </c>
      <c r="AC1084" s="15">
        <f t="shared" si="875"/>
        <v>0</v>
      </c>
      <c r="AD1084" s="15">
        <f t="shared" si="876"/>
        <v>0</v>
      </c>
      <c r="AE1084" s="15">
        <f t="shared" si="877"/>
        <v>0</v>
      </c>
      <c r="AF1084" s="19">
        <f t="shared" si="878"/>
        <v>0</v>
      </c>
      <c r="AG1084" s="20">
        <f t="shared" si="879"/>
        <v>0</v>
      </c>
      <c r="AH1084" s="20"/>
      <c r="AI1084" s="16">
        <f t="shared" si="890"/>
        <v>0</v>
      </c>
      <c r="AJ1084" s="16">
        <f t="shared" si="905"/>
        <v>0</v>
      </c>
      <c r="AK1084" s="16">
        <f t="shared" si="897"/>
        <v>0</v>
      </c>
      <c r="AL1084" s="16">
        <f t="shared" ca="1" si="880"/>
        <v>0</v>
      </c>
      <c r="AM1084" s="17">
        <f ca="1">IF($F$13,OFFSET(product_specs!$I$5,MIN(10,saving_model!BD1084),saving_model!$F$15),0)</f>
        <v>0</v>
      </c>
      <c r="AN1084" s="16">
        <f t="shared" si="881"/>
        <v>0</v>
      </c>
      <c r="AO1084" s="16">
        <f t="shared" si="904"/>
        <v>0</v>
      </c>
      <c r="AP1084" s="16">
        <f t="shared" si="891"/>
        <v>0</v>
      </c>
      <c r="AQ1084" s="16">
        <f t="shared" si="898"/>
        <v>0</v>
      </c>
      <c r="AR1084" s="16">
        <f t="shared" si="899"/>
        <v>0</v>
      </c>
      <c r="AS1084" s="15">
        <f t="shared" si="892"/>
        <v>0</v>
      </c>
      <c r="AT1084" s="24">
        <f t="shared" si="893"/>
        <v>0</v>
      </c>
      <c r="AU1084" s="15">
        <f t="shared" si="900"/>
        <v>0</v>
      </c>
      <c r="AV1084" s="22">
        <f>return!Q1068</f>
        <v>-2.6421615744117721E-3</v>
      </c>
      <c r="AW1084" s="7">
        <f t="shared" si="894"/>
        <v>2.4123570063746551</v>
      </c>
      <c r="AX1084" s="7"/>
      <c r="AY1084">
        <f t="shared" si="882"/>
        <v>0</v>
      </c>
      <c r="AZ1084">
        <f t="shared" si="895"/>
        <v>0</v>
      </c>
      <c r="BA1084">
        <f t="shared" si="883"/>
        <v>0</v>
      </c>
      <c r="BB1084">
        <f t="shared" si="901"/>
        <v>0</v>
      </c>
      <c r="BD1084">
        <f t="shared" si="884"/>
        <v>88</v>
      </c>
      <c r="BE1084">
        <f t="shared" si="885"/>
        <v>5</v>
      </c>
      <c r="BF1084">
        <f t="shared" si="902"/>
        <v>6.3947083494511836E-2</v>
      </c>
      <c r="BG1084">
        <f>VLOOKUP(MIN(120,BH1084),mortality!$B$4:$H$106,saving_model!BE1084+2,FALSE)</f>
        <v>0.54751435155729511</v>
      </c>
      <c r="BH1084">
        <f t="shared" si="896"/>
        <v>108</v>
      </c>
      <c r="BI1084" s="8">
        <f t="shared" si="886"/>
        <v>1.6821425527395739E-3</v>
      </c>
      <c r="BJ1084" s="6">
        <f>VLOOKUP(saving_model!BD1084,lapse!$B$4:$C$134,2,FALSE)</f>
        <v>0.02</v>
      </c>
      <c r="BL1084">
        <f>discount_curve!K1069</f>
        <v>0.13848845988188954</v>
      </c>
    </row>
    <row r="1085" spans="1:64" x14ac:dyDescent="0.55000000000000004">
      <c r="A1085">
        <f t="shared" si="903"/>
        <v>1063</v>
      </c>
      <c r="B1085" s="16">
        <f t="shared" ca="1" si="853"/>
        <v>0</v>
      </c>
      <c r="C1085" s="16">
        <f t="shared" si="854"/>
        <v>0</v>
      </c>
      <c r="D1085">
        <f t="shared" si="855"/>
        <v>0</v>
      </c>
      <c r="E1085">
        <f t="shared" ca="1" si="856"/>
        <v>0</v>
      </c>
      <c r="F1085" s="19">
        <f t="shared" si="857"/>
        <v>0</v>
      </c>
      <c r="G1085">
        <f t="shared" si="887"/>
        <v>0</v>
      </c>
      <c r="H1085">
        <f t="shared" si="888"/>
        <v>0</v>
      </c>
      <c r="I1085" s="16">
        <f t="shared" si="858"/>
        <v>0</v>
      </c>
      <c r="J1085" s="19">
        <f t="shared" si="859"/>
        <v>0</v>
      </c>
      <c r="K1085" s="19"/>
      <c r="L1085" s="16">
        <f t="shared" si="889"/>
        <v>0</v>
      </c>
      <c r="M1085" s="16">
        <f t="shared" ca="1" si="860"/>
        <v>0</v>
      </c>
      <c r="N1085" s="16">
        <f t="shared" si="861"/>
        <v>0</v>
      </c>
      <c r="O1085" s="16">
        <f t="shared" si="862"/>
        <v>0</v>
      </c>
      <c r="P1085" s="16">
        <f t="shared" si="863"/>
        <v>0</v>
      </c>
      <c r="Q1085" s="16">
        <f t="shared" ca="1" si="864"/>
        <v>0</v>
      </c>
      <c r="R1085">
        <f t="shared" si="865"/>
        <v>0</v>
      </c>
      <c r="S1085" s="16">
        <f t="shared" si="866"/>
        <v>0</v>
      </c>
      <c r="T1085" s="21">
        <f t="shared" si="867"/>
        <v>0</v>
      </c>
      <c r="U1085" s="16">
        <f t="shared" ca="1" si="868"/>
        <v>0</v>
      </c>
      <c r="V1085" s="21">
        <f t="shared" ca="1" si="869"/>
        <v>0</v>
      </c>
      <c r="W1085" s="16"/>
      <c r="X1085" s="16">
        <f t="shared" si="870"/>
        <v>0</v>
      </c>
      <c r="Y1085" s="16">
        <f t="shared" si="871"/>
        <v>0</v>
      </c>
      <c r="Z1085" s="19">
        <f t="shared" si="872"/>
        <v>0</v>
      </c>
      <c r="AA1085" s="15">
        <f t="shared" si="873"/>
        <v>0</v>
      </c>
      <c r="AB1085" s="15">
        <f t="shared" si="874"/>
        <v>0</v>
      </c>
      <c r="AC1085" s="15">
        <f t="shared" si="875"/>
        <v>0</v>
      </c>
      <c r="AD1085" s="15">
        <f t="shared" si="876"/>
        <v>0</v>
      </c>
      <c r="AE1085" s="15">
        <f t="shared" si="877"/>
        <v>0</v>
      </c>
      <c r="AF1085" s="19">
        <f t="shared" si="878"/>
        <v>0</v>
      </c>
      <c r="AG1085" s="20">
        <f t="shared" si="879"/>
        <v>0</v>
      </c>
      <c r="AH1085" s="20"/>
      <c r="AI1085" s="16">
        <f t="shared" si="890"/>
        <v>0</v>
      </c>
      <c r="AJ1085" s="16">
        <f t="shared" si="905"/>
        <v>0</v>
      </c>
      <c r="AK1085" s="16">
        <f t="shared" si="897"/>
        <v>0</v>
      </c>
      <c r="AL1085" s="16">
        <f t="shared" ca="1" si="880"/>
        <v>0</v>
      </c>
      <c r="AM1085" s="17">
        <f ca="1">IF($F$13,OFFSET(product_specs!$I$5,MIN(10,saving_model!BD1085),saving_model!$F$15),0)</f>
        <v>0</v>
      </c>
      <c r="AN1085" s="16">
        <f t="shared" si="881"/>
        <v>0</v>
      </c>
      <c r="AO1085" s="16">
        <f t="shared" si="904"/>
        <v>0</v>
      </c>
      <c r="AP1085" s="16">
        <f t="shared" si="891"/>
        <v>0</v>
      </c>
      <c r="AQ1085" s="16">
        <f t="shared" si="898"/>
        <v>0</v>
      </c>
      <c r="AR1085" s="16">
        <f t="shared" si="899"/>
        <v>0</v>
      </c>
      <c r="AS1085" s="15">
        <f t="shared" si="892"/>
        <v>0</v>
      </c>
      <c r="AT1085" s="24">
        <f t="shared" si="893"/>
        <v>0</v>
      </c>
      <c r="AU1085" s="15">
        <f t="shared" si="900"/>
        <v>0</v>
      </c>
      <c r="AV1085" s="22">
        <f>return!Q1069</f>
        <v>5.4924827916826846E-3</v>
      </c>
      <c r="AW1085" s="7">
        <f t="shared" si="894"/>
        <v>2.414358148456853</v>
      </c>
      <c r="AX1085" s="7"/>
      <c r="AY1085">
        <f t="shared" si="882"/>
        <v>0</v>
      </c>
      <c r="AZ1085">
        <f t="shared" si="895"/>
        <v>0</v>
      </c>
      <c r="BA1085">
        <f t="shared" si="883"/>
        <v>0</v>
      </c>
      <c r="BB1085">
        <f t="shared" si="901"/>
        <v>0</v>
      </c>
      <c r="BD1085">
        <f t="shared" si="884"/>
        <v>88</v>
      </c>
      <c r="BE1085">
        <f t="shared" si="885"/>
        <v>5</v>
      </c>
      <c r="BF1085">
        <f t="shared" si="902"/>
        <v>6.3947083494511836E-2</v>
      </c>
      <c r="BG1085">
        <f>VLOOKUP(MIN(120,BH1085),mortality!$B$4:$H$106,saving_model!BE1085+2,FALSE)</f>
        <v>0.54751435155729511</v>
      </c>
      <c r="BH1085">
        <f t="shared" si="896"/>
        <v>108</v>
      </c>
      <c r="BI1085" s="8">
        <f t="shared" si="886"/>
        <v>1.6821425527395739E-3</v>
      </c>
      <c r="BJ1085" s="6">
        <f>VLOOKUP(saving_model!BD1085,lapse!$B$4:$C$134,2,FALSE)</f>
        <v>0.02</v>
      </c>
      <c r="BL1085">
        <f>discount_curve!K1070</f>
        <v>0.13823089621371715</v>
      </c>
    </row>
    <row r="1086" spans="1:64" x14ac:dyDescent="0.55000000000000004">
      <c r="A1086">
        <f t="shared" si="903"/>
        <v>1064</v>
      </c>
      <c r="B1086" s="16">
        <f t="shared" ca="1" si="853"/>
        <v>0</v>
      </c>
      <c r="C1086" s="16">
        <f t="shared" si="854"/>
        <v>0</v>
      </c>
      <c r="D1086">
        <f t="shared" si="855"/>
        <v>0</v>
      </c>
      <c r="E1086">
        <f t="shared" ca="1" si="856"/>
        <v>0</v>
      </c>
      <c r="F1086" s="19">
        <f t="shared" si="857"/>
        <v>0</v>
      </c>
      <c r="G1086">
        <f t="shared" si="887"/>
        <v>0</v>
      </c>
      <c r="H1086">
        <f t="shared" si="888"/>
        <v>0</v>
      </c>
      <c r="I1086" s="16">
        <f t="shared" si="858"/>
        <v>0</v>
      </c>
      <c r="J1086" s="19">
        <f t="shared" si="859"/>
        <v>0</v>
      </c>
      <c r="K1086" s="19"/>
      <c r="L1086" s="16">
        <f t="shared" si="889"/>
        <v>0</v>
      </c>
      <c r="M1086" s="16">
        <f t="shared" ca="1" si="860"/>
        <v>0</v>
      </c>
      <c r="N1086" s="16">
        <f t="shared" si="861"/>
        <v>0</v>
      </c>
      <c r="O1086" s="16">
        <f t="shared" si="862"/>
        <v>0</v>
      </c>
      <c r="P1086" s="16">
        <f t="shared" si="863"/>
        <v>0</v>
      </c>
      <c r="Q1086" s="16">
        <f t="shared" ca="1" si="864"/>
        <v>0</v>
      </c>
      <c r="R1086">
        <f t="shared" si="865"/>
        <v>0</v>
      </c>
      <c r="S1086" s="16">
        <f t="shared" si="866"/>
        <v>0</v>
      </c>
      <c r="T1086" s="21">
        <f t="shared" si="867"/>
        <v>0</v>
      </c>
      <c r="U1086" s="16">
        <f t="shared" ca="1" si="868"/>
        <v>0</v>
      </c>
      <c r="V1086" s="21">
        <f t="shared" ca="1" si="869"/>
        <v>0</v>
      </c>
      <c r="W1086" s="16"/>
      <c r="X1086" s="16">
        <f t="shared" si="870"/>
        <v>0</v>
      </c>
      <c r="Y1086" s="16">
        <f t="shared" si="871"/>
        <v>0</v>
      </c>
      <c r="Z1086" s="19">
        <f t="shared" si="872"/>
        <v>0</v>
      </c>
      <c r="AA1086" s="15">
        <f t="shared" si="873"/>
        <v>0</v>
      </c>
      <c r="AB1086" s="15">
        <f t="shared" si="874"/>
        <v>0</v>
      </c>
      <c r="AC1086" s="15">
        <f t="shared" si="875"/>
        <v>0</v>
      </c>
      <c r="AD1086" s="15">
        <f t="shared" si="876"/>
        <v>0</v>
      </c>
      <c r="AE1086" s="15">
        <f t="shared" si="877"/>
        <v>0</v>
      </c>
      <c r="AF1086" s="19">
        <f t="shared" si="878"/>
        <v>0</v>
      </c>
      <c r="AG1086" s="20">
        <f t="shared" si="879"/>
        <v>0</v>
      </c>
      <c r="AH1086" s="20"/>
      <c r="AI1086" s="16">
        <f t="shared" si="890"/>
        <v>0</v>
      </c>
      <c r="AJ1086" s="16">
        <f t="shared" si="905"/>
        <v>0</v>
      </c>
      <c r="AK1086" s="16">
        <f t="shared" si="897"/>
        <v>0</v>
      </c>
      <c r="AL1086" s="16">
        <f t="shared" ca="1" si="880"/>
        <v>0</v>
      </c>
      <c r="AM1086" s="17">
        <f ca="1">IF($F$13,OFFSET(product_specs!$I$5,MIN(10,saving_model!BD1086),saving_model!$F$15),0)</f>
        <v>0</v>
      </c>
      <c r="AN1086" s="16">
        <f t="shared" si="881"/>
        <v>0</v>
      </c>
      <c r="AO1086" s="16">
        <f t="shared" si="904"/>
        <v>0</v>
      </c>
      <c r="AP1086" s="16">
        <f t="shared" si="891"/>
        <v>0</v>
      </c>
      <c r="AQ1086" s="16">
        <f t="shared" si="898"/>
        <v>0</v>
      </c>
      <c r="AR1086" s="16">
        <f t="shared" si="899"/>
        <v>0</v>
      </c>
      <c r="AS1086" s="15">
        <f t="shared" si="892"/>
        <v>0</v>
      </c>
      <c r="AT1086" s="24">
        <f t="shared" si="893"/>
        <v>0</v>
      </c>
      <c r="AU1086" s="15">
        <f t="shared" si="900"/>
        <v>0</v>
      </c>
      <c r="AV1086" s="22">
        <f>return!Q1070</f>
        <v>-4.4807397519230907E-4</v>
      </c>
      <c r="AW1086" s="7">
        <f t="shared" si="894"/>
        <v>2.4163609505626802</v>
      </c>
      <c r="AX1086" s="7"/>
      <c r="AY1086">
        <f t="shared" si="882"/>
        <v>0</v>
      </c>
      <c r="AZ1086">
        <f t="shared" si="895"/>
        <v>0</v>
      </c>
      <c r="BA1086">
        <f t="shared" si="883"/>
        <v>0</v>
      </c>
      <c r="BB1086">
        <f t="shared" si="901"/>
        <v>0</v>
      </c>
      <c r="BD1086">
        <f t="shared" si="884"/>
        <v>88</v>
      </c>
      <c r="BE1086">
        <f t="shared" si="885"/>
        <v>5</v>
      </c>
      <c r="BF1086">
        <f t="shared" si="902"/>
        <v>6.3947083494511836E-2</v>
      </c>
      <c r="BG1086">
        <f>VLOOKUP(MIN(120,BH1086),mortality!$B$4:$H$106,saving_model!BE1086+2,FALSE)</f>
        <v>0.54751435155729511</v>
      </c>
      <c r="BH1086">
        <f t="shared" si="896"/>
        <v>108</v>
      </c>
      <c r="BI1086" s="8">
        <f t="shared" si="886"/>
        <v>1.6821425527395739E-3</v>
      </c>
      <c r="BJ1086" s="6">
        <f>VLOOKUP(saving_model!BD1086,lapse!$B$4:$C$134,2,FALSE)</f>
        <v>0.02</v>
      </c>
      <c r="BL1086">
        <f>discount_curve!K1071</f>
        <v>0.13797381156771898</v>
      </c>
    </row>
    <row r="1087" spans="1:64" x14ac:dyDescent="0.55000000000000004">
      <c r="A1087">
        <f t="shared" si="903"/>
        <v>1065</v>
      </c>
      <c r="B1087" s="16">
        <f t="shared" ca="1" si="853"/>
        <v>0</v>
      </c>
      <c r="C1087" s="16">
        <f t="shared" si="854"/>
        <v>0</v>
      </c>
      <c r="D1087">
        <f t="shared" si="855"/>
        <v>0</v>
      </c>
      <c r="E1087">
        <f t="shared" ca="1" si="856"/>
        <v>0</v>
      </c>
      <c r="F1087" s="19">
        <f t="shared" si="857"/>
        <v>0</v>
      </c>
      <c r="G1087">
        <f t="shared" si="887"/>
        <v>0</v>
      </c>
      <c r="H1087">
        <f t="shared" si="888"/>
        <v>0</v>
      </c>
      <c r="I1087" s="16">
        <f t="shared" si="858"/>
        <v>0</v>
      </c>
      <c r="J1087" s="19">
        <f t="shared" si="859"/>
        <v>0</v>
      </c>
      <c r="K1087" s="19"/>
      <c r="L1087" s="16">
        <f t="shared" si="889"/>
        <v>0</v>
      </c>
      <c r="M1087" s="16">
        <f t="shared" ca="1" si="860"/>
        <v>0</v>
      </c>
      <c r="N1087" s="16">
        <f t="shared" si="861"/>
        <v>0</v>
      </c>
      <c r="O1087" s="16">
        <f t="shared" si="862"/>
        <v>0</v>
      </c>
      <c r="P1087" s="16">
        <f t="shared" si="863"/>
        <v>0</v>
      </c>
      <c r="Q1087" s="16">
        <f t="shared" ca="1" si="864"/>
        <v>0</v>
      </c>
      <c r="R1087">
        <f t="shared" si="865"/>
        <v>0</v>
      </c>
      <c r="S1087" s="16">
        <f t="shared" si="866"/>
        <v>0</v>
      </c>
      <c r="T1087" s="21">
        <f t="shared" si="867"/>
        <v>0</v>
      </c>
      <c r="U1087" s="16">
        <f t="shared" ca="1" si="868"/>
        <v>0</v>
      </c>
      <c r="V1087" s="21">
        <f t="shared" ca="1" si="869"/>
        <v>0</v>
      </c>
      <c r="W1087" s="16"/>
      <c r="X1087" s="16">
        <f t="shared" si="870"/>
        <v>0</v>
      </c>
      <c r="Y1087" s="16">
        <f t="shared" si="871"/>
        <v>0</v>
      </c>
      <c r="Z1087" s="19">
        <f t="shared" si="872"/>
        <v>0</v>
      </c>
      <c r="AA1087" s="15">
        <f t="shared" si="873"/>
        <v>0</v>
      </c>
      <c r="AB1087" s="15">
        <f t="shared" si="874"/>
        <v>0</v>
      </c>
      <c r="AC1087" s="15">
        <f t="shared" si="875"/>
        <v>0</v>
      </c>
      <c r="AD1087" s="15">
        <f t="shared" si="876"/>
        <v>0</v>
      </c>
      <c r="AE1087" s="15">
        <f t="shared" si="877"/>
        <v>0</v>
      </c>
      <c r="AF1087" s="19">
        <f t="shared" si="878"/>
        <v>0</v>
      </c>
      <c r="AG1087" s="20">
        <f t="shared" si="879"/>
        <v>0</v>
      </c>
      <c r="AH1087" s="20"/>
      <c r="AI1087" s="16">
        <f t="shared" si="890"/>
        <v>0</v>
      </c>
      <c r="AJ1087" s="16">
        <f t="shared" si="905"/>
        <v>0</v>
      </c>
      <c r="AK1087" s="16">
        <f t="shared" si="897"/>
        <v>0</v>
      </c>
      <c r="AL1087" s="16">
        <f t="shared" ca="1" si="880"/>
        <v>0</v>
      </c>
      <c r="AM1087" s="17">
        <f ca="1">IF($F$13,OFFSET(product_specs!$I$5,MIN(10,saving_model!BD1087),saving_model!$F$15),0)</f>
        <v>0</v>
      </c>
      <c r="AN1087" s="16">
        <f t="shared" si="881"/>
        <v>0</v>
      </c>
      <c r="AO1087" s="16">
        <f t="shared" si="904"/>
        <v>0</v>
      </c>
      <c r="AP1087" s="16">
        <f t="shared" si="891"/>
        <v>0</v>
      </c>
      <c r="AQ1087" s="16">
        <f t="shared" si="898"/>
        <v>0</v>
      </c>
      <c r="AR1087" s="16">
        <f t="shared" si="899"/>
        <v>0</v>
      </c>
      <c r="AS1087" s="15">
        <f t="shared" si="892"/>
        <v>0</v>
      </c>
      <c r="AT1087" s="24">
        <f t="shared" si="893"/>
        <v>0</v>
      </c>
      <c r="AU1087" s="15">
        <f t="shared" si="900"/>
        <v>0</v>
      </c>
      <c r="AV1087" s="22">
        <f>return!Q1071</f>
        <v>5.6152462140288684E-3</v>
      </c>
      <c r="AW1087" s="7">
        <f t="shared" si="894"/>
        <v>2.4183654140691897</v>
      </c>
      <c r="AX1087" s="7"/>
      <c r="AY1087">
        <f t="shared" si="882"/>
        <v>0</v>
      </c>
      <c r="AZ1087">
        <f t="shared" si="895"/>
        <v>0</v>
      </c>
      <c r="BA1087">
        <f t="shared" si="883"/>
        <v>0</v>
      </c>
      <c r="BB1087">
        <f t="shared" si="901"/>
        <v>0</v>
      </c>
      <c r="BD1087">
        <f t="shared" si="884"/>
        <v>88</v>
      </c>
      <c r="BE1087">
        <f t="shared" si="885"/>
        <v>5</v>
      </c>
      <c r="BF1087">
        <f t="shared" si="902"/>
        <v>6.3947083494511836E-2</v>
      </c>
      <c r="BG1087">
        <f>VLOOKUP(MIN(120,BH1087),mortality!$B$4:$H$106,saving_model!BE1087+2,FALSE)</f>
        <v>0.54751435155729511</v>
      </c>
      <c r="BH1087">
        <f t="shared" si="896"/>
        <v>108</v>
      </c>
      <c r="BI1087" s="8">
        <f t="shared" si="886"/>
        <v>1.6821425527395739E-3</v>
      </c>
      <c r="BJ1087" s="6">
        <f>VLOOKUP(saving_model!BD1087,lapse!$B$4:$C$134,2,FALSE)</f>
        <v>0.02</v>
      </c>
      <c r="BL1087">
        <f>discount_curve!K1072</f>
        <v>0.13771720505299986</v>
      </c>
    </row>
    <row r="1088" spans="1:64" x14ac:dyDescent="0.55000000000000004">
      <c r="A1088">
        <f t="shared" si="903"/>
        <v>1066</v>
      </c>
      <c r="B1088" s="16">
        <f t="shared" ca="1" si="853"/>
        <v>0</v>
      </c>
      <c r="C1088" s="16">
        <f t="shared" si="854"/>
        <v>0</v>
      </c>
      <c r="D1088">
        <f t="shared" si="855"/>
        <v>0</v>
      </c>
      <c r="E1088">
        <f t="shared" ca="1" si="856"/>
        <v>0</v>
      </c>
      <c r="F1088" s="19">
        <f t="shared" si="857"/>
        <v>0</v>
      </c>
      <c r="G1088">
        <f t="shared" si="887"/>
        <v>0</v>
      </c>
      <c r="H1088">
        <f t="shared" si="888"/>
        <v>0</v>
      </c>
      <c r="I1088" s="16">
        <f t="shared" si="858"/>
        <v>0</v>
      </c>
      <c r="J1088" s="19">
        <f t="shared" si="859"/>
        <v>0</v>
      </c>
      <c r="K1088" s="19"/>
      <c r="L1088" s="16">
        <f t="shared" si="889"/>
        <v>0</v>
      </c>
      <c r="M1088" s="16">
        <f t="shared" ca="1" si="860"/>
        <v>0</v>
      </c>
      <c r="N1088" s="16">
        <f t="shared" si="861"/>
        <v>0</v>
      </c>
      <c r="O1088" s="16">
        <f t="shared" si="862"/>
        <v>0</v>
      </c>
      <c r="P1088" s="16">
        <f t="shared" si="863"/>
        <v>0</v>
      </c>
      <c r="Q1088" s="16">
        <f t="shared" ca="1" si="864"/>
        <v>0</v>
      </c>
      <c r="R1088">
        <f t="shared" si="865"/>
        <v>0</v>
      </c>
      <c r="S1088" s="16">
        <f t="shared" si="866"/>
        <v>0</v>
      </c>
      <c r="T1088" s="21">
        <f t="shared" si="867"/>
        <v>0</v>
      </c>
      <c r="U1088" s="16">
        <f t="shared" ca="1" si="868"/>
        <v>0</v>
      </c>
      <c r="V1088" s="21">
        <f t="shared" ca="1" si="869"/>
        <v>0</v>
      </c>
      <c r="W1088" s="16"/>
      <c r="X1088" s="16">
        <f t="shared" si="870"/>
        <v>0</v>
      </c>
      <c r="Y1088" s="16">
        <f t="shared" si="871"/>
        <v>0</v>
      </c>
      <c r="Z1088" s="19">
        <f t="shared" si="872"/>
        <v>0</v>
      </c>
      <c r="AA1088" s="15">
        <f t="shared" si="873"/>
        <v>0</v>
      </c>
      <c r="AB1088" s="15">
        <f t="shared" si="874"/>
        <v>0</v>
      </c>
      <c r="AC1088" s="15">
        <f t="shared" si="875"/>
        <v>0</v>
      </c>
      <c r="AD1088" s="15">
        <f t="shared" si="876"/>
        <v>0</v>
      </c>
      <c r="AE1088" s="15">
        <f t="shared" si="877"/>
        <v>0</v>
      </c>
      <c r="AF1088" s="19">
        <f t="shared" si="878"/>
        <v>0</v>
      </c>
      <c r="AG1088" s="20">
        <f t="shared" si="879"/>
        <v>0</v>
      </c>
      <c r="AH1088" s="20"/>
      <c r="AI1088" s="16">
        <f t="shared" si="890"/>
        <v>0</v>
      </c>
      <c r="AJ1088" s="16">
        <f t="shared" si="905"/>
        <v>0</v>
      </c>
      <c r="AK1088" s="16">
        <f t="shared" si="897"/>
        <v>0</v>
      </c>
      <c r="AL1088" s="16">
        <f t="shared" ca="1" si="880"/>
        <v>0</v>
      </c>
      <c r="AM1088" s="17">
        <f ca="1">IF($F$13,OFFSET(product_specs!$I$5,MIN(10,saving_model!BD1088),saving_model!$F$15),0)</f>
        <v>0</v>
      </c>
      <c r="AN1088" s="16">
        <f t="shared" si="881"/>
        <v>0</v>
      </c>
      <c r="AO1088" s="16">
        <f t="shared" si="904"/>
        <v>0</v>
      </c>
      <c r="AP1088" s="16">
        <f t="shared" si="891"/>
        <v>0</v>
      </c>
      <c r="AQ1088" s="16">
        <f t="shared" si="898"/>
        <v>0</v>
      </c>
      <c r="AR1088" s="16">
        <f t="shared" si="899"/>
        <v>0</v>
      </c>
      <c r="AS1088" s="15">
        <f t="shared" si="892"/>
        <v>0</v>
      </c>
      <c r="AT1088" s="24">
        <f t="shared" si="893"/>
        <v>0</v>
      </c>
      <c r="AU1088" s="15">
        <f t="shared" si="900"/>
        <v>0</v>
      </c>
      <c r="AV1088" s="22">
        <f>return!Q1072</f>
        <v>5.8922517905295457E-3</v>
      </c>
      <c r="AW1088" s="7">
        <f t="shared" si="894"/>
        <v>2.4203715403545765</v>
      </c>
      <c r="AX1088" s="7"/>
      <c r="AY1088">
        <f t="shared" si="882"/>
        <v>0</v>
      </c>
      <c r="AZ1088">
        <f t="shared" si="895"/>
        <v>0</v>
      </c>
      <c r="BA1088">
        <f t="shared" si="883"/>
        <v>0</v>
      </c>
      <c r="BB1088">
        <f t="shared" si="901"/>
        <v>0</v>
      </c>
      <c r="BD1088">
        <f t="shared" si="884"/>
        <v>88</v>
      </c>
      <c r="BE1088">
        <f t="shared" si="885"/>
        <v>5</v>
      </c>
      <c r="BF1088">
        <f t="shared" si="902"/>
        <v>6.3947083494511836E-2</v>
      </c>
      <c r="BG1088">
        <f>VLOOKUP(MIN(120,BH1088),mortality!$B$4:$H$106,saving_model!BE1088+2,FALSE)</f>
        <v>0.54751435155729511</v>
      </c>
      <c r="BH1088">
        <f t="shared" si="896"/>
        <v>108</v>
      </c>
      <c r="BI1088" s="8">
        <f t="shared" si="886"/>
        <v>1.6821425527395739E-3</v>
      </c>
      <c r="BJ1088" s="6">
        <f>VLOOKUP(saving_model!BD1088,lapse!$B$4:$C$134,2,FALSE)</f>
        <v>0.02</v>
      </c>
      <c r="BL1088">
        <f>discount_curve!K1073</f>
        <v>0.13746107578032143</v>
      </c>
    </row>
    <row r="1089" spans="1:64" x14ac:dyDescent="0.55000000000000004">
      <c r="A1089">
        <f t="shared" si="903"/>
        <v>1067</v>
      </c>
      <c r="B1089" s="16">
        <f t="shared" ca="1" si="853"/>
        <v>0</v>
      </c>
      <c r="C1089" s="16">
        <f t="shared" si="854"/>
        <v>0</v>
      </c>
      <c r="D1089">
        <f t="shared" si="855"/>
        <v>0</v>
      </c>
      <c r="E1089">
        <f t="shared" ca="1" si="856"/>
        <v>0</v>
      </c>
      <c r="F1089" s="19">
        <f t="shared" si="857"/>
        <v>0</v>
      </c>
      <c r="G1089">
        <f t="shared" si="887"/>
        <v>0</v>
      </c>
      <c r="H1089">
        <f t="shared" si="888"/>
        <v>0</v>
      </c>
      <c r="I1089" s="16">
        <f t="shared" si="858"/>
        <v>0</v>
      </c>
      <c r="J1089" s="19">
        <f t="shared" si="859"/>
        <v>0</v>
      </c>
      <c r="K1089" s="19"/>
      <c r="L1089" s="16">
        <f t="shared" si="889"/>
        <v>0</v>
      </c>
      <c r="M1089" s="16">
        <f t="shared" ca="1" si="860"/>
        <v>0</v>
      </c>
      <c r="N1089" s="16">
        <f t="shared" si="861"/>
        <v>0</v>
      </c>
      <c r="O1089" s="16">
        <f t="shared" si="862"/>
        <v>0</v>
      </c>
      <c r="P1089" s="16">
        <f t="shared" si="863"/>
        <v>0</v>
      </c>
      <c r="Q1089" s="16">
        <f t="shared" ca="1" si="864"/>
        <v>0</v>
      </c>
      <c r="R1089">
        <f t="shared" si="865"/>
        <v>0</v>
      </c>
      <c r="S1089" s="16">
        <f t="shared" si="866"/>
        <v>0</v>
      </c>
      <c r="T1089" s="21">
        <f t="shared" si="867"/>
        <v>0</v>
      </c>
      <c r="U1089" s="16">
        <f t="shared" ca="1" si="868"/>
        <v>0</v>
      </c>
      <c r="V1089" s="21">
        <f t="shared" ca="1" si="869"/>
        <v>0</v>
      </c>
      <c r="W1089" s="16"/>
      <c r="X1089" s="16">
        <f t="shared" si="870"/>
        <v>0</v>
      </c>
      <c r="Y1089" s="16">
        <f t="shared" si="871"/>
        <v>0</v>
      </c>
      <c r="Z1089" s="19">
        <f t="shared" si="872"/>
        <v>0</v>
      </c>
      <c r="AA1089" s="15">
        <f t="shared" si="873"/>
        <v>0</v>
      </c>
      <c r="AB1089" s="15">
        <f t="shared" si="874"/>
        <v>0</v>
      </c>
      <c r="AC1089" s="15">
        <f t="shared" si="875"/>
        <v>0</v>
      </c>
      <c r="AD1089" s="15">
        <f t="shared" si="876"/>
        <v>0</v>
      </c>
      <c r="AE1089" s="15">
        <f t="shared" si="877"/>
        <v>0</v>
      </c>
      <c r="AF1089" s="19">
        <f t="shared" si="878"/>
        <v>0</v>
      </c>
      <c r="AG1089" s="20">
        <f t="shared" si="879"/>
        <v>0</v>
      </c>
      <c r="AH1089" s="20"/>
      <c r="AI1089" s="16">
        <f t="shared" si="890"/>
        <v>0</v>
      </c>
      <c r="AJ1089" s="16">
        <f t="shared" si="905"/>
        <v>0</v>
      </c>
      <c r="AK1089" s="16">
        <f t="shared" si="897"/>
        <v>0</v>
      </c>
      <c r="AL1089" s="16">
        <f t="shared" ca="1" si="880"/>
        <v>0</v>
      </c>
      <c r="AM1089" s="17">
        <f ca="1">IF($F$13,OFFSET(product_specs!$I$5,MIN(10,saving_model!BD1089),saving_model!$F$15),0)</f>
        <v>0</v>
      </c>
      <c r="AN1089" s="16">
        <f t="shared" si="881"/>
        <v>0</v>
      </c>
      <c r="AO1089" s="16">
        <f t="shared" si="904"/>
        <v>0</v>
      </c>
      <c r="AP1089" s="16">
        <f t="shared" si="891"/>
        <v>0</v>
      </c>
      <c r="AQ1089" s="16">
        <f t="shared" si="898"/>
        <v>0</v>
      </c>
      <c r="AR1089" s="16">
        <f t="shared" si="899"/>
        <v>0</v>
      </c>
      <c r="AS1089" s="15">
        <f t="shared" si="892"/>
        <v>0</v>
      </c>
      <c r="AT1089" s="24">
        <f t="shared" si="893"/>
        <v>0</v>
      </c>
      <c r="AU1089" s="15">
        <f t="shared" si="900"/>
        <v>0</v>
      </c>
      <c r="AV1089" s="22">
        <f>return!Q1073</f>
        <v>3.5382001896724358E-3</v>
      </c>
      <c r="AW1089" s="7">
        <f t="shared" si="894"/>
        <v>2.4223793307981794</v>
      </c>
      <c r="AX1089" s="7"/>
      <c r="AY1089">
        <f t="shared" si="882"/>
        <v>0</v>
      </c>
      <c r="AZ1089">
        <f t="shared" si="895"/>
        <v>0</v>
      </c>
      <c r="BA1089">
        <f t="shared" si="883"/>
        <v>0</v>
      </c>
      <c r="BB1089">
        <f t="shared" si="901"/>
        <v>0</v>
      </c>
      <c r="BD1089">
        <f t="shared" si="884"/>
        <v>88</v>
      </c>
      <c r="BE1089">
        <f t="shared" si="885"/>
        <v>5</v>
      </c>
      <c r="BF1089">
        <f t="shared" si="902"/>
        <v>6.3947083494511836E-2</v>
      </c>
      <c r="BG1089">
        <f>VLOOKUP(MIN(120,BH1089),mortality!$B$4:$H$106,saving_model!BE1089+2,FALSE)</f>
        <v>0.54751435155729511</v>
      </c>
      <c r="BH1089">
        <f t="shared" si="896"/>
        <v>108</v>
      </c>
      <c r="BI1089" s="8">
        <f t="shared" si="886"/>
        <v>1.6821425527395739E-3</v>
      </c>
      <c r="BJ1089" s="6">
        <f>VLOOKUP(saving_model!BD1089,lapse!$B$4:$C$134,2,FALSE)</f>
        <v>0.02</v>
      </c>
      <c r="BL1089">
        <f>discount_curve!K1074</f>
        <v>0.13720542286209925</v>
      </c>
    </row>
    <row r="1090" spans="1:64" x14ac:dyDescent="0.55000000000000004">
      <c r="A1090">
        <f t="shared" si="903"/>
        <v>1068</v>
      </c>
      <c r="B1090" s="16">
        <f t="shared" ca="1" si="853"/>
        <v>0</v>
      </c>
      <c r="C1090" s="16">
        <f t="shared" si="854"/>
        <v>0</v>
      </c>
      <c r="D1090">
        <f t="shared" si="855"/>
        <v>0</v>
      </c>
      <c r="E1090">
        <f t="shared" ca="1" si="856"/>
        <v>0</v>
      </c>
      <c r="F1090" s="19">
        <f t="shared" si="857"/>
        <v>0</v>
      </c>
      <c r="G1090">
        <f t="shared" si="887"/>
        <v>0</v>
      </c>
      <c r="H1090">
        <f t="shared" si="888"/>
        <v>0</v>
      </c>
      <c r="I1090" s="16">
        <f t="shared" si="858"/>
        <v>0</v>
      </c>
      <c r="J1090" s="19">
        <f t="shared" si="859"/>
        <v>0</v>
      </c>
      <c r="K1090" s="19"/>
      <c r="L1090" s="16">
        <f t="shared" si="889"/>
        <v>0</v>
      </c>
      <c r="M1090" s="16">
        <f t="shared" ca="1" si="860"/>
        <v>0</v>
      </c>
      <c r="N1090" s="16">
        <f t="shared" si="861"/>
        <v>0</v>
      </c>
      <c r="O1090" s="16">
        <f t="shared" si="862"/>
        <v>0</v>
      </c>
      <c r="P1090" s="16">
        <f t="shared" si="863"/>
        <v>0</v>
      </c>
      <c r="Q1090" s="16">
        <f t="shared" ca="1" si="864"/>
        <v>0</v>
      </c>
      <c r="R1090">
        <f t="shared" si="865"/>
        <v>0</v>
      </c>
      <c r="S1090" s="16">
        <f t="shared" si="866"/>
        <v>0</v>
      </c>
      <c r="T1090" s="21">
        <f t="shared" si="867"/>
        <v>0</v>
      </c>
      <c r="U1090" s="16">
        <f t="shared" ca="1" si="868"/>
        <v>0</v>
      </c>
      <c r="V1090" s="21">
        <f t="shared" ca="1" si="869"/>
        <v>0</v>
      </c>
      <c r="W1090" s="16"/>
      <c r="X1090" s="16">
        <f t="shared" si="870"/>
        <v>0</v>
      </c>
      <c r="Y1090" s="16">
        <f t="shared" si="871"/>
        <v>0</v>
      </c>
      <c r="Z1090" s="19">
        <f t="shared" si="872"/>
        <v>0</v>
      </c>
      <c r="AA1090" s="15">
        <f t="shared" si="873"/>
        <v>0</v>
      </c>
      <c r="AB1090" s="15">
        <f t="shared" si="874"/>
        <v>0</v>
      </c>
      <c r="AC1090" s="15">
        <f t="shared" si="875"/>
        <v>0</v>
      </c>
      <c r="AD1090" s="15">
        <f t="shared" si="876"/>
        <v>0</v>
      </c>
      <c r="AE1090" s="15">
        <f t="shared" si="877"/>
        <v>0</v>
      </c>
      <c r="AF1090" s="19">
        <f t="shared" si="878"/>
        <v>0</v>
      </c>
      <c r="AG1090" s="20">
        <f t="shared" si="879"/>
        <v>0</v>
      </c>
      <c r="AH1090" s="20"/>
      <c r="AI1090" s="16">
        <f t="shared" si="890"/>
        <v>0</v>
      </c>
      <c r="AJ1090" s="16">
        <f t="shared" si="905"/>
        <v>0</v>
      </c>
      <c r="AK1090" s="16">
        <f t="shared" si="897"/>
        <v>0</v>
      </c>
      <c r="AL1090" s="16">
        <f t="shared" ca="1" si="880"/>
        <v>0</v>
      </c>
      <c r="AM1090" s="17">
        <f ca="1">IF($F$13,OFFSET(product_specs!$I$5,MIN(10,saving_model!BD1090),saving_model!$F$15),0)</f>
        <v>0</v>
      </c>
      <c r="AN1090" s="16">
        <f t="shared" si="881"/>
        <v>0</v>
      </c>
      <c r="AO1090" s="16">
        <f t="shared" si="904"/>
        <v>0</v>
      </c>
      <c r="AP1090" s="16">
        <f t="shared" si="891"/>
        <v>0</v>
      </c>
      <c r="AQ1090" s="16">
        <f t="shared" si="898"/>
        <v>0</v>
      </c>
      <c r="AR1090" s="16">
        <f t="shared" si="899"/>
        <v>0</v>
      </c>
      <c r="AS1090" s="15">
        <f t="shared" si="892"/>
        <v>0</v>
      </c>
      <c r="AT1090" s="24">
        <f t="shared" si="893"/>
        <v>0</v>
      </c>
      <c r="AU1090" s="15">
        <f t="shared" si="900"/>
        <v>0</v>
      </c>
      <c r="AV1090" s="22">
        <f>return!Q1074</f>
        <v>-5.3328540610387831E-3</v>
      </c>
      <c r="AW1090" s="7">
        <f t="shared" si="894"/>
        <v>2.4243887867804808</v>
      </c>
      <c r="AX1090" s="7"/>
      <c r="AY1090">
        <f t="shared" si="882"/>
        <v>0</v>
      </c>
      <c r="AZ1090">
        <f t="shared" si="895"/>
        <v>0</v>
      </c>
      <c r="BA1090">
        <f t="shared" si="883"/>
        <v>0</v>
      </c>
      <c r="BB1090">
        <f t="shared" si="901"/>
        <v>0</v>
      </c>
      <c r="BD1090">
        <f t="shared" si="884"/>
        <v>89</v>
      </c>
      <c r="BE1090">
        <f t="shared" si="885"/>
        <v>5</v>
      </c>
      <c r="BF1090">
        <f t="shared" si="902"/>
        <v>8.1110862281633223E-2</v>
      </c>
      <c r="BG1090">
        <f>VLOOKUP(MIN(120,BH1090),mortality!$B$4:$H$106,saving_model!BE1090+2,FALSE)</f>
        <v>0.63762568066322445</v>
      </c>
      <c r="BH1090">
        <f t="shared" si="896"/>
        <v>109</v>
      </c>
      <c r="BI1090" s="8">
        <f t="shared" si="886"/>
        <v>1.6821425527395739E-3</v>
      </c>
      <c r="BJ1090" s="6">
        <f>VLOOKUP(saving_model!BD1090,lapse!$B$4:$C$134,2,FALSE)</f>
        <v>0.02</v>
      </c>
      <c r="BL1090">
        <f>discount_curve!K1075</f>
        <v>0.13447017729085686</v>
      </c>
    </row>
    <row r="1091" spans="1:64" x14ac:dyDescent="0.55000000000000004">
      <c r="A1091">
        <f t="shared" si="903"/>
        <v>1069</v>
      </c>
      <c r="B1091" s="16">
        <f t="shared" ca="1" si="853"/>
        <v>0</v>
      </c>
      <c r="C1091" s="16">
        <f t="shared" si="854"/>
        <v>0</v>
      </c>
      <c r="D1091">
        <f t="shared" si="855"/>
        <v>0</v>
      </c>
      <c r="E1091">
        <f t="shared" ca="1" si="856"/>
        <v>0</v>
      </c>
      <c r="F1091" s="19">
        <f t="shared" si="857"/>
        <v>0</v>
      </c>
      <c r="G1091">
        <f t="shared" si="887"/>
        <v>0</v>
      </c>
      <c r="H1091">
        <f t="shared" si="888"/>
        <v>0</v>
      </c>
      <c r="I1091" s="16">
        <f t="shared" si="858"/>
        <v>0</v>
      </c>
      <c r="J1091" s="19">
        <f t="shared" si="859"/>
        <v>0</v>
      </c>
      <c r="K1091" s="19"/>
      <c r="L1091" s="16">
        <f t="shared" si="889"/>
        <v>0</v>
      </c>
      <c r="M1091" s="16">
        <f t="shared" ca="1" si="860"/>
        <v>0</v>
      </c>
      <c r="N1091" s="16">
        <f t="shared" si="861"/>
        <v>0</v>
      </c>
      <c r="O1091" s="16">
        <f t="shared" si="862"/>
        <v>0</v>
      </c>
      <c r="P1091" s="16">
        <f t="shared" si="863"/>
        <v>0</v>
      </c>
      <c r="Q1091" s="16">
        <f t="shared" ca="1" si="864"/>
        <v>0</v>
      </c>
      <c r="R1091">
        <f t="shared" si="865"/>
        <v>0</v>
      </c>
      <c r="S1091" s="16">
        <f t="shared" si="866"/>
        <v>0</v>
      </c>
      <c r="T1091" s="21">
        <f t="shared" si="867"/>
        <v>0</v>
      </c>
      <c r="U1091" s="16">
        <f t="shared" ca="1" si="868"/>
        <v>0</v>
      </c>
      <c r="V1091" s="21">
        <f t="shared" ca="1" si="869"/>
        <v>0</v>
      </c>
      <c r="W1091" s="16"/>
      <c r="X1091" s="16">
        <f t="shared" si="870"/>
        <v>0</v>
      </c>
      <c r="Y1091" s="16">
        <f t="shared" si="871"/>
        <v>0</v>
      </c>
      <c r="Z1091" s="19">
        <f t="shared" si="872"/>
        <v>0</v>
      </c>
      <c r="AA1091" s="15">
        <f t="shared" si="873"/>
        <v>0</v>
      </c>
      <c r="AB1091" s="15">
        <f t="shared" si="874"/>
        <v>0</v>
      </c>
      <c r="AC1091" s="15">
        <f t="shared" si="875"/>
        <v>0</v>
      </c>
      <c r="AD1091" s="15">
        <f t="shared" si="876"/>
        <v>0</v>
      </c>
      <c r="AE1091" s="15">
        <f t="shared" si="877"/>
        <v>0</v>
      </c>
      <c r="AF1091" s="19">
        <f t="shared" si="878"/>
        <v>0</v>
      </c>
      <c r="AG1091" s="20">
        <f t="shared" si="879"/>
        <v>0</v>
      </c>
      <c r="AH1091" s="20"/>
      <c r="AI1091" s="16">
        <f t="shared" si="890"/>
        <v>0</v>
      </c>
      <c r="AJ1091" s="16">
        <f t="shared" si="905"/>
        <v>0</v>
      </c>
      <c r="AK1091" s="16">
        <f t="shared" si="897"/>
        <v>0</v>
      </c>
      <c r="AL1091" s="16">
        <f t="shared" ca="1" si="880"/>
        <v>0</v>
      </c>
      <c r="AM1091" s="17">
        <f ca="1">IF($F$13,OFFSET(product_specs!$I$5,MIN(10,saving_model!BD1091),saving_model!$F$15),0)</f>
        <v>0</v>
      </c>
      <c r="AN1091" s="16">
        <f t="shared" si="881"/>
        <v>0</v>
      </c>
      <c r="AO1091" s="16">
        <f t="shared" si="904"/>
        <v>0</v>
      </c>
      <c r="AP1091" s="16">
        <f t="shared" si="891"/>
        <v>0</v>
      </c>
      <c r="AQ1091" s="16">
        <f t="shared" si="898"/>
        <v>0</v>
      </c>
      <c r="AR1091" s="16">
        <f t="shared" si="899"/>
        <v>0</v>
      </c>
      <c r="AS1091" s="15">
        <f t="shared" si="892"/>
        <v>0</v>
      </c>
      <c r="AT1091" s="24">
        <f t="shared" si="893"/>
        <v>0</v>
      </c>
      <c r="AU1091" s="15">
        <f t="shared" si="900"/>
        <v>0</v>
      </c>
      <c r="AV1091" s="22">
        <f>return!Q1075</f>
        <v>1.0503963126986537E-3</v>
      </c>
      <c r="AW1091" s="7">
        <f t="shared" si="894"/>
        <v>2.4263999096831088</v>
      </c>
      <c r="AX1091" s="7"/>
      <c r="AY1091">
        <f t="shared" si="882"/>
        <v>0</v>
      </c>
      <c r="AZ1091">
        <f t="shared" si="895"/>
        <v>0</v>
      </c>
      <c r="BA1091">
        <f t="shared" si="883"/>
        <v>0</v>
      </c>
      <c r="BB1091">
        <f t="shared" si="901"/>
        <v>0</v>
      </c>
      <c r="BD1091">
        <f t="shared" si="884"/>
        <v>89</v>
      </c>
      <c r="BE1091">
        <f t="shared" si="885"/>
        <v>5</v>
      </c>
      <c r="BF1091">
        <f t="shared" si="902"/>
        <v>8.1110862281633223E-2</v>
      </c>
      <c r="BG1091">
        <f>VLOOKUP(MIN(120,BH1091),mortality!$B$4:$H$106,saving_model!BE1091+2,FALSE)</f>
        <v>0.63762568066322445</v>
      </c>
      <c r="BH1091">
        <f t="shared" si="896"/>
        <v>109</v>
      </c>
      <c r="BI1091" s="8">
        <f t="shared" si="886"/>
        <v>1.6821425527395739E-3</v>
      </c>
      <c r="BJ1091" s="6">
        <f>VLOOKUP(saving_model!BD1091,lapse!$B$4:$C$134,2,FALSE)</f>
        <v>0.02</v>
      </c>
      <c r="BL1091">
        <f>discount_curve!K1076</f>
        <v>0.13421779019912189</v>
      </c>
    </row>
    <row r="1092" spans="1:64" x14ac:dyDescent="0.55000000000000004">
      <c r="A1092">
        <f t="shared" si="903"/>
        <v>1070</v>
      </c>
      <c r="B1092" s="16">
        <f t="shared" ca="1" si="853"/>
        <v>0</v>
      </c>
      <c r="C1092" s="16">
        <f t="shared" si="854"/>
        <v>0</v>
      </c>
      <c r="D1092">
        <f t="shared" si="855"/>
        <v>0</v>
      </c>
      <c r="E1092">
        <f t="shared" ca="1" si="856"/>
        <v>0</v>
      </c>
      <c r="F1092" s="19">
        <f t="shared" si="857"/>
        <v>0</v>
      </c>
      <c r="G1092">
        <f t="shared" si="887"/>
        <v>0</v>
      </c>
      <c r="H1092">
        <f t="shared" si="888"/>
        <v>0</v>
      </c>
      <c r="I1092" s="16">
        <f t="shared" si="858"/>
        <v>0</v>
      </c>
      <c r="J1092" s="19">
        <f t="shared" si="859"/>
        <v>0</v>
      </c>
      <c r="K1092" s="19"/>
      <c r="L1092" s="16">
        <f t="shared" si="889"/>
        <v>0</v>
      </c>
      <c r="M1092" s="16">
        <f t="shared" ca="1" si="860"/>
        <v>0</v>
      </c>
      <c r="N1092" s="16">
        <f t="shared" si="861"/>
        <v>0</v>
      </c>
      <c r="O1092" s="16">
        <f t="shared" si="862"/>
        <v>0</v>
      </c>
      <c r="P1092" s="16">
        <f t="shared" si="863"/>
        <v>0</v>
      </c>
      <c r="Q1092" s="16">
        <f t="shared" ca="1" si="864"/>
        <v>0</v>
      </c>
      <c r="R1092">
        <f t="shared" si="865"/>
        <v>0</v>
      </c>
      <c r="S1092" s="16">
        <f t="shared" si="866"/>
        <v>0</v>
      </c>
      <c r="T1092" s="21">
        <f t="shared" si="867"/>
        <v>0</v>
      </c>
      <c r="U1092" s="16">
        <f t="shared" ca="1" si="868"/>
        <v>0</v>
      </c>
      <c r="V1092" s="21">
        <f t="shared" ca="1" si="869"/>
        <v>0</v>
      </c>
      <c r="W1092" s="16"/>
      <c r="X1092" s="16">
        <f t="shared" si="870"/>
        <v>0</v>
      </c>
      <c r="Y1092" s="16">
        <f t="shared" si="871"/>
        <v>0</v>
      </c>
      <c r="Z1092" s="19">
        <f t="shared" si="872"/>
        <v>0</v>
      </c>
      <c r="AA1092" s="15">
        <f t="shared" si="873"/>
        <v>0</v>
      </c>
      <c r="AB1092" s="15">
        <f t="shared" si="874"/>
        <v>0</v>
      </c>
      <c r="AC1092" s="15">
        <f t="shared" si="875"/>
        <v>0</v>
      </c>
      <c r="AD1092" s="15">
        <f t="shared" si="876"/>
        <v>0</v>
      </c>
      <c r="AE1092" s="15">
        <f t="shared" si="877"/>
        <v>0</v>
      </c>
      <c r="AF1092" s="19">
        <f t="shared" si="878"/>
        <v>0</v>
      </c>
      <c r="AG1092" s="20">
        <f t="shared" si="879"/>
        <v>0</v>
      </c>
      <c r="AH1092" s="20"/>
      <c r="AI1092" s="16">
        <f t="shared" si="890"/>
        <v>0</v>
      </c>
      <c r="AJ1092" s="16">
        <f t="shared" si="905"/>
        <v>0</v>
      </c>
      <c r="AK1092" s="16">
        <f t="shared" si="897"/>
        <v>0</v>
      </c>
      <c r="AL1092" s="16">
        <f t="shared" ca="1" si="880"/>
        <v>0</v>
      </c>
      <c r="AM1092" s="17">
        <f ca="1">IF($F$13,OFFSET(product_specs!$I$5,MIN(10,saving_model!BD1092),saving_model!$F$15),0)</f>
        <v>0</v>
      </c>
      <c r="AN1092" s="16">
        <f t="shared" si="881"/>
        <v>0</v>
      </c>
      <c r="AO1092" s="16">
        <f t="shared" si="904"/>
        <v>0</v>
      </c>
      <c r="AP1092" s="16">
        <f t="shared" si="891"/>
        <v>0</v>
      </c>
      <c r="AQ1092" s="16">
        <f t="shared" si="898"/>
        <v>0</v>
      </c>
      <c r="AR1092" s="16">
        <f t="shared" si="899"/>
        <v>0</v>
      </c>
      <c r="AS1092" s="15">
        <f t="shared" si="892"/>
        <v>0</v>
      </c>
      <c r="AT1092" s="24">
        <f t="shared" si="893"/>
        <v>0</v>
      </c>
      <c r="AU1092" s="15">
        <f t="shared" si="900"/>
        <v>0</v>
      </c>
      <c r="AV1092" s="22">
        <f>return!Q1076</f>
        <v>1.6534149287417144E-4</v>
      </c>
      <c r="AW1092" s="7">
        <f t="shared" si="894"/>
        <v>2.428412700888837</v>
      </c>
      <c r="AX1092" s="7"/>
      <c r="AY1092">
        <f t="shared" si="882"/>
        <v>0</v>
      </c>
      <c r="AZ1092">
        <f t="shared" si="895"/>
        <v>0</v>
      </c>
      <c r="BA1092">
        <f t="shared" si="883"/>
        <v>0</v>
      </c>
      <c r="BB1092">
        <f t="shared" si="901"/>
        <v>0</v>
      </c>
      <c r="BD1092">
        <f t="shared" si="884"/>
        <v>89</v>
      </c>
      <c r="BE1092">
        <f t="shared" si="885"/>
        <v>5</v>
      </c>
      <c r="BF1092">
        <f t="shared" si="902"/>
        <v>8.1110862281633223E-2</v>
      </c>
      <c r="BG1092">
        <f>VLOOKUP(MIN(120,BH1092),mortality!$B$4:$H$106,saving_model!BE1092+2,FALSE)</f>
        <v>0.63762568066322445</v>
      </c>
      <c r="BH1092">
        <f t="shared" si="896"/>
        <v>109</v>
      </c>
      <c r="BI1092" s="8">
        <f t="shared" si="886"/>
        <v>1.6821425527395739E-3</v>
      </c>
      <c r="BJ1092" s="6">
        <f>VLOOKUP(saving_model!BD1092,lapse!$B$4:$C$134,2,FALSE)</f>
        <v>0.02</v>
      </c>
      <c r="BL1092">
        <f>discount_curve!K1077</f>
        <v>0.13396587681274932</v>
      </c>
    </row>
    <row r="1093" spans="1:64" x14ac:dyDescent="0.55000000000000004">
      <c r="A1093">
        <f t="shared" si="903"/>
        <v>1071</v>
      </c>
      <c r="B1093" s="16">
        <f t="shared" ca="1" si="853"/>
        <v>0</v>
      </c>
      <c r="C1093" s="16">
        <f t="shared" si="854"/>
        <v>0</v>
      </c>
      <c r="D1093">
        <f t="shared" si="855"/>
        <v>0</v>
      </c>
      <c r="E1093">
        <f t="shared" ca="1" si="856"/>
        <v>0</v>
      </c>
      <c r="F1093" s="19">
        <f t="shared" si="857"/>
        <v>0</v>
      </c>
      <c r="G1093">
        <f t="shared" si="887"/>
        <v>0</v>
      </c>
      <c r="H1093">
        <f t="shared" si="888"/>
        <v>0</v>
      </c>
      <c r="I1093" s="16">
        <f t="shared" si="858"/>
        <v>0</v>
      </c>
      <c r="J1093" s="19">
        <f t="shared" si="859"/>
        <v>0</v>
      </c>
      <c r="K1093" s="19"/>
      <c r="L1093" s="16">
        <f t="shared" si="889"/>
        <v>0</v>
      </c>
      <c r="M1093" s="16">
        <f t="shared" ca="1" si="860"/>
        <v>0</v>
      </c>
      <c r="N1093" s="16">
        <f t="shared" si="861"/>
        <v>0</v>
      </c>
      <c r="O1093" s="16">
        <f t="shared" si="862"/>
        <v>0</v>
      </c>
      <c r="P1093" s="16">
        <f t="shared" si="863"/>
        <v>0</v>
      </c>
      <c r="Q1093" s="16">
        <f t="shared" ca="1" si="864"/>
        <v>0</v>
      </c>
      <c r="R1093">
        <f t="shared" si="865"/>
        <v>0</v>
      </c>
      <c r="S1093" s="16">
        <f t="shared" si="866"/>
        <v>0</v>
      </c>
      <c r="T1093" s="21">
        <f t="shared" si="867"/>
        <v>0</v>
      </c>
      <c r="U1093" s="16">
        <f t="shared" ca="1" si="868"/>
        <v>0</v>
      </c>
      <c r="V1093" s="21">
        <f t="shared" ca="1" si="869"/>
        <v>0</v>
      </c>
      <c r="W1093" s="16"/>
      <c r="X1093" s="16">
        <f t="shared" si="870"/>
        <v>0</v>
      </c>
      <c r="Y1093" s="16">
        <f t="shared" si="871"/>
        <v>0</v>
      </c>
      <c r="Z1093" s="19">
        <f t="shared" si="872"/>
        <v>0</v>
      </c>
      <c r="AA1093" s="15">
        <f t="shared" si="873"/>
        <v>0</v>
      </c>
      <c r="AB1093" s="15">
        <f t="shared" si="874"/>
        <v>0</v>
      </c>
      <c r="AC1093" s="15">
        <f t="shared" si="875"/>
        <v>0</v>
      </c>
      <c r="AD1093" s="15">
        <f t="shared" si="876"/>
        <v>0</v>
      </c>
      <c r="AE1093" s="15">
        <f t="shared" si="877"/>
        <v>0</v>
      </c>
      <c r="AF1093" s="19">
        <f t="shared" si="878"/>
        <v>0</v>
      </c>
      <c r="AG1093" s="20">
        <f t="shared" si="879"/>
        <v>0</v>
      </c>
      <c r="AH1093" s="20"/>
      <c r="AI1093" s="16">
        <f t="shared" si="890"/>
        <v>0</v>
      </c>
      <c r="AJ1093" s="16">
        <f t="shared" si="905"/>
        <v>0</v>
      </c>
      <c r="AK1093" s="16">
        <f t="shared" si="897"/>
        <v>0</v>
      </c>
      <c r="AL1093" s="16">
        <f t="shared" ca="1" si="880"/>
        <v>0</v>
      </c>
      <c r="AM1093" s="17">
        <f ca="1">IF($F$13,OFFSET(product_specs!$I$5,MIN(10,saving_model!BD1093),saving_model!$F$15),0)</f>
        <v>0</v>
      </c>
      <c r="AN1093" s="16">
        <f t="shared" si="881"/>
        <v>0</v>
      </c>
      <c r="AO1093" s="16">
        <f t="shared" si="904"/>
        <v>0</v>
      </c>
      <c r="AP1093" s="16">
        <f t="shared" si="891"/>
        <v>0</v>
      </c>
      <c r="AQ1093" s="16">
        <f t="shared" si="898"/>
        <v>0</v>
      </c>
      <c r="AR1093" s="16">
        <f t="shared" si="899"/>
        <v>0</v>
      </c>
      <c r="AS1093" s="15">
        <f t="shared" si="892"/>
        <v>0</v>
      </c>
      <c r="AT1093" s="24">
        <f t="shared" si="893"/>
        <v>0</v>
      </c>
      <c r="AU1093" s="15">
        <f t="shared" si="900"/>
        <v>0</v>
      </c>
      <c r="AV1093" s="22">
        <f>return!Q1077</f>
        <v>6.2996694714463342E-3</v>
      </c>
      <c r="AW1093" s="7">
        <f t="shared" si="894"/>
        <v>2.4304271617815867</v>
      </c>
      <c r="AX1093" s="7"/>
      <c r="AY1093">
        <f t="shared" si="882"/>
        <v>0</v>
      </c>
      <c r="AZ1093">
        <f t="shared" si="895"/>
        <v>0</v>
      </c>
      <c r="BA1093">
        <f t="shared" si="883"/>
        <v>0</v>
      </c>
      <c r="BB1093">
        <f t="shared" si="901"/>
        <v>0</v>
      </c>
      <c r="BD1093">
        <f t="shared" si="884"/>
        <v>89</v>
      </c>
      <c r="BE1093">
        <f t="shared" si="885"/>
        <v>5</v>
      </c>
      <c r="BF1093">
        <f t="shared" si="902"/>
        <v>8.1110862281633223E-2</v>
      </c>
      <c r="BG1093">
        <f>VLOOKUP(MIN(120,BH1093),mortality!$B$4:$H$106,saving_model!BE1093+2,FALSE)</f>
        <v>0.63762568066322445</v>
      </c>
      <c r="BH1093">
        <f t="shared" si="896"/>
        <v>109</v>
      </c>
      <c r="BI1093" s="8">
        <f t="shared" si="886"/>
        <v>1.6821425527395739E-3</v>
      </c>
      <c r="BJ1093" s="6">
        <f>VLOOKUP(saving_model!BD1093,lapse!$B$4:$C$134,2,FALSE)</f>
        <v>0.02</v>
      </c>
      <c r="BL1093">
        <f>discount_curve!K1078</f>
        <v>0.13371443624264168</v>
      </c>
    </row>
    <row r="1094" spans="1:64" x14ac:dyDescent="0.55000000000000004">
      <c r="A1094">
        <f t="shared" si="903"/>
        <v>1072</v>
      </c>
      <c r="B1094" s="16">
        <f t="shared" ca="1" si="853"/>
        <v>0</v>
      </c>
      <c r="C1094" s="16">
        <f t="shared" si="854"/>
        <v>0</v>
      </c>
      <c r="D1094">
        <f t="shared" si="855"/>
        <v>0</v>
      </c>
      <c r="E1094">
        <f t="shared" ca="1" si="856"/>
        <v>0</v>
      </c>
      <c r="F1094" s="19">
        <f t="shared" si="857"/>
        <v>0</v>
      </c>
      <c r="G1094">
        <f t="shared" si="887"/>
        <v>0</v>
      </c>
      <c r="H1094">
        <f t="shared" si="888"/>
        <v>0</v>
      </c>
      <c r="I1094" s="16">
        <f t="shared" si="858"/>
        <v>0</v>
      </c>
      <c r="J1094" s="19">
        <f t="shared" si="859"/>
        <v>0</v>
      </c>
      <c r="K1094" s="19"/>
      <c r="L1094" s="16">
        <f t="shared" si="889"/>
        <v>0</v>
      </c>
      <c r="M1094" s="16">
        <f t="shared" ca="1" si="860"/>
        <v>0</v>
      </c>
      <c r="N1094" s="16">
        <f t="shared" si="861"/>
        <v>0</v>
      </c>
      <c r="O1094" s="16">
        <f t="shared" si="862"/>
        <v>0</v>
      </c>
      <c r="P1094" s="16">
        <f t="shared" si="863"/>
        <v>0</v>
      </c>
      <c r="Q1094" s="16">
        <f t="shared" ca="1" si="864"/>
        <v>0</v>
      </c>
      <c r="R1094">
        <f t="shared" si="865"/>
        <v>0</v>
      </c>
      <c r="S1094" s="16">
        <f t="shared" si="866"/>
        <v>0</v>
      </c>
      <c r="T1094" s="21">
        <f t="shared" si="867"/>
        <v>0</v>
      </c>
      <c r="U1094" s="16">
        <f t="shared" ca="1" si="868"/>
        <v>0</v>
      </c>
      <c r="V1094" s="21">
        <f t="shared" ca="1" si="869"/>
        <v>0</v>
      </c>
      <c r="W1094" s="16"/>
      <c r="X1094" s="16">
        <f t="shared" si="870"/>
        <v>0</v>
      </c>
      <c r="Y1094" s="16">
        <f t="shared" si="871"/>
        <v>0</v>
      </c>
      <c r="Z1094" s="19">
        <f t="shared" si="872"/>
        <v>0</v>
      </c>
      <c r="AA1094" s="15">
        <f t="shared" si="873"/>
        <v>0</v>
      </c>
      <c r="AB1094" s="15">
        <f t="shared" si="874"/>
        <v>0</v>
      </c>
      <c r="AC1094" s="15">
        <f t="shared" si="875"/>
        <v>0</v>
      </c>
      <c r="AD1094" s="15">
        <f t="shared" si="876"/>
        <v>0</v>
      </c>
      <c r="AE1094" s="15">
        <f t="shared" si="877"/>
        <v>0</v>
      </c>
      <c r="AF1094" s="19">
        <f t="shared" si="878"/>
        <v>0</v>
      </c>
      <c r="AG1094" s="20">
        <f t="shared" si="879"/>
        <v>0</v>
      </c>
      <c r="AH1094" s="20"/>
      <c r="AI1094" s="16">
        <f t="shared" si="890"/>
        <v>0</v>
      </c>
      <c r="AJ1094" s="16">
        <f t="shared" si="905"/>
        <v>0</v>
      </c>
      <c r="AK1094" s="16">
        <f t="shared" si="897"/>
        <v>0</v>
      </c>
      <c r="AL1094" s="16">
        <f t="shared" ca="1" si="880"/>
        <v>0</v>
      </c>
      <c r="AM1094" s="17">
        <f ca="1">IF($F$13,OFFSET(product_specs!$I$5,MIN(10,saving_model!BD1094),saving_model!$F$15),0)</f>
        <v>0</v>
      </c>
      <c r="AN1094" s="16">
        <f t="shared" si="881"/>
        <v>0</v>
      </c>
      <c r="AO1094" s="16">
        <f t="shared" si="904"/>
        <v>0</v>
      </c>
      <c r="AP1094" s="16">
        <f t="shared" si="891"/>
        <v>0</v>
      </c>
      <c r="AQ1094" s="16">
        <f t="shared" si="898"/>
        <v>0</v>
      </c>
      <c r="AR1094" s="16">
        <f t="shared" si="899"/>
        <v>0</v>
      </c>
      <c r="AS1094" s="15">
        <f t="shared" si="892"/>
        <v>0</v>
      </c>
      <c r="AT1094" s="24">
        <f t="shared" si="893"/>
        <v>0</v>
      </c>
      <c r="AU1094" s="15">
        <f t="shared" si="900"/>
        <v>0</v>
      </c>
      <c r="AV1094" s="22">
        <f>return!Q1078</f>
        <v>1.2034994945182786E-2</v>
      </c>
      <c r="AW1094" s="7">
        <f t="shared" si="894"/>
        <v>2.4324432937464269</v>
      </c>
      <c r="AX1094" s="7"/>
      <c r="AY1094">
        <f t="shared" si="882"/>
        <v>0</v>
      </c>
      <c r="AZ1094">
        <f t="shared" si="895"/>
        <v>0</v>
      </c>
      <c r="BA1094">
        <f t="shared" si="883"/>
        <v>0</v>
      </c>
      <c r="BB1094">
        <f t="shared" si="901"/>
        <v>0</v>
      </c>
      <c r="BD1094">
        <f t="shared" si="884"/>
        <v>89</v>
      </c>
      <c r="BE1094">
        <f t="shared" si="885"/>
        <v>5</v>
      </c>
      <c r="BF1094">
        <f t="shared" si="902"/>
        <v>8.1110862281633223E-2</v>
      </c>
      <c r="BG1094">
        <f>VLOOKUP(MIN(120,BH1094),mortality!$B$4:$H$106,saving_model!BE1094+2,FALSE)</f>
        <v>0.63762568066322445</v>
      </c>
      <c r="BH1094">
        <f t="shared" si="896"/>
        <v>109</v>
      </c>
      <c r="BI1094" s="8">
        <f t="shared" si="886"/>
        <v>1.6821425527395739E-3</v>
      </c>
      <c r="BJ1094" s="6">
        <f>VLOOKUP(saving_model!BD1094,lapse!$B$4:$C$134,2,FALSE)</f>
        <v>0.02</v>
      </c>
      <c r="BL1094">
        <f>discount_curve!K1079</f>
        <v>0.13346346760136987</v>
      </c>
    </row>
    <row r="1095" spans="1:64" x14ac:dyDescent="0.55000000000000004">
      <c r="A1095">
        <f t="shared" si="903"/>
        <v>1073</v>
      </c>
      <c r="B1095" s="16">
        <f t="shared" ca="1" si="853"/>
        <v>0</v>
      </c>
      <c r="C1095" s="16">
        <f t="shared" si="854"/>
        <v>0</v>
      </c>
      <c r="D1095">
        <f t="shared" si="855"/>
        <v>0</v>
      </c>
      <c r="E1095">
        <f t="shared" ca="1" si="856"/>
        <v>0</v>
      </c>
      <c r="F1095" s="19">
        <f t="shared" si="857"/>
        <v>0</v>
      </c>
      <c r="G1095">
        <f t="shared" si="887"/>
        <v>0</v>
      </c>
      <c r="H1095">
        <f t="shared" si="888"/>
        <v>0</v>
      </c>
      <c r="I1095" s="16">
        <f t="shared" si="858"/>
        <v>0</v>
      </c>
      <c r="J1095" s="19">
        <f t="shared" si="859"/>
        <v>0</v>
      </c>
      <c r="K1095" s="19"/>
      <c r="L1095" s="16">
        <f t="shared" si="889"/>
        <v>0</v>
      </c>
      <c r="M1095" s="16">
        <f t="shared" ca="1" si="860"/>
        <v>0</v>
      </c>
      <c r="N1095" s="16">
        <f t="shared" si="861"/>
        <v>0</v>
      </c>
      <c r="O1095" s="16">
        <f t="shared" si="862"/>
        <v>0</v>
      </c>
      <c r="P1095" s="16">
        <f t="shared" si="863"/>
        <v>0</v>
      </c>
      <c r="Q1095" s="16">
        <f t="shared" ca="1" si="864"/>
        <v>0</v>
      </c>
      <c r="R1095">
        <f t="shared" si="865"/>
        <v>0</v>
      </c>
      <c r="S1095" s="16">
        <f t="shared" si="866"/>
        <v>0</v>
      </c>
      <c r="T1095" s="21">
        <f t="shared" si="867"/>
        <v>0</v>
      </c>
      <c r="U1095" s="16">
        <f t="shared" ca="1" si="868"/>
        <v>0</v>
      </c>
      <c r="V1095" s="21">
        <f t="shared" ca="1" si="869"/>
        <v>0</v>
      </c>
      <c r="W1095" s="16"/>
      <c r="X1095" s="16">
        <f t="shared" si="870"/>
        <v>0</v>
      </c>
      <c r="Y1095" s="16">
        <f t="shared" si="871"/>
        <v>0</v>
      </c>
      <c r="Z1095" s="19">
        <f t="shared" si="872"/>
        <v>0</v>
      </c>
      <c r="AA1095" s="15">
        <f t="shared" si="873"/>
        <v>0</v>
      </c>
      <c r="AB1095" s="15">
        <f t="shared" si="874"/>
        <v>0</v>
      </c>
      <c r="AC1095" s="15">
        <f t="shared" si="875"/>
        <v>0</v>
      </c>
      <c r="AD1095" s="15">
        <f t="shared" si="876"/>
        <v>0</v>
      </c>
      <c r="AE1095" s="15">
        <f t="shared" si="877"/>
        <v>0</v>
      </c>
      <c r="AF1095" s="19">
        <f t="shared" si="878"/>
        <v>0</v>
      </c>
      <c r="AG1095" s="20">
        <f t="shared" si="879"/>
        <v>0</v>
      </c>
      <c r="AH1095" s="20"/>
      <c r="AI1095" s="16">
        <f t="shared" si="890"/>
        <v>0</v>
      </c>
      <c r="AJ1095" s="16">
        <f t="shared" si="905"/>
        <v>0</v>
      </c>
      <c r="AK1095" s="16">
        <f t="shared" si="897"/>
        <v>0</v>
      </c>
      <c r="AL1095" s="16">
        <f t="shared" ca="1" si="880"/>
        <v>0</v>
      </c>
      <c r="AM1095" s="17">
        <f ca="1">IF($F$13,OFFSET(product_specs!$I$5,MIN(10,saving_model!BD1095),saving_model!$F$15),0)</f>
        <v>0</v>
      </c>
      <c r="AN1095" s="16">
        <f t="shared" si="881"/>
        <v>0</v>
      </c>
      <c r="AO1095" s="16">
        <f t="shared" si="904"/>
        <v>0</v>
      </c>
      <c r="AP1095" s="16">
        <f t="shared" si="891"/>
        <v>0</v>
      </c>
      <c r="AQ1095" s="16">
        <f t="shared" si="898"/>
        <v>0</v>
      </c>
      <c r="AR1095" s="16">
        <f t="shared" si="899"/>
        <v>0</v>
      </c>
      <c r="AS1095" s="15">
        <f t="shared" si="892"/>
        <v>0</v>
      </c>
      <c r="AT1095" s="24">
        <f t="shared" si="893"/>
        <v>0</v>
      </c>
      <c r="AU1095" s="15">
        <f t="shared" si="900"/>
        <v>0</v>
      </c>
      <c r="AV1095" s="22">
        <f>return!Q1079</f>
        <v>-3.3983616498519664E-3</v>
      </c>
      <c r="AW1095" s="7">
        <f t="shared" si="894"/>
        <v>2.4344610981695753</v>
      </c>
      <c r="AX1095" s="7"/>
      <c r="AY1095">
        <f t="shared" si="882"/>
        <v>0</v>
      </c>
      <c r="AZ1095">
        <f t="shared" si="895"/>
        <v>0</v>
      </c>
      <c r="BA1095">
        <f t="shared" si="883"/>
        <v>0</v>
      </c>
      <c r="BB1095">
        <f t="shared" si="901"/>
        <v>0</v>
      </c>
      <c r="BD1095">
        <f t="shared" si="884"/>
        <v>89</v>
      </c>
      <c r="BE1095">
        <f t="shared" si="885"/>
        <v>5</v>
      </c>
      <c r="BF1095">
        <f t="shared" si="902"/>
        <v>8.1110862281633223E-2</v>
      </c>
      <c r="BG1095">
        <f>VLOOKUP(MIN(120,BH1095),mortality!$B$4:$H$106,saving_model!BE1095+2,FALSE)</f>
        <v>0.63762568066322445</v>
      </c>
      <c r="BH1095">
        <f t="shared" si="896"/>
        <v>109</v>
      </c>
      <c r="BI1095" s="8">
        <f t="shared" si="886"/>
        <v>1.6821425527395739E-3</v>
      </c>
      <c r="BJ1095" s="6">
        <f>VLOOKUP(saving_model!BD1095,lapse!$B$4:$C$134,2,FALSE)</f>
        <v>0.02</v>
      </c>
      <c r="BL1095">
        <f>discount_curve!K1080</f>
        <v>0.1332129700031707</v>
      </c>
    </row>
    <row r="1096" spans="1:64" x14ac:dyDescent="0.55000000000000004">
      <c r="A1096">
        <f t="shared" si="903"/>
        <v>1074</v>
      </c>
      <c r="B1096" s="16">
        <f t="shared" ca="1" si="853"/>
        <v>0</v>
      </c>
      <c r="C1096" s="16">
        <f t="shared" si="854"/>
        <v>0</v>
      </c>
      <c r="D1096">
        <f t="shared" si="855"/>
        <v>0</v>
      </c>
      <c r="E1096">
        <f t="shared" ca="1" si="856"/>
        <v>0</v>
      </c>
      <c r="F1096" s="19">
        <f t="shared" si="857"/>
        <v>0</v>
      </c>
      <c r="G1096">
        <f t="shared" si="887"/>
        <v>0</v>
      </c>
      <c r="H1096">
        <f t="shared" si="888"/>
        <v>0</v>
      </c>
      <c r="I1096" s="16">
        <f t="shared" si="858"/>
        <v>0</v>
      </c>
      <c r="J1096" s="19">
        <f t="shared" si="859"/>
        <v>0</v>
      </c>
      <c r="K1096" s="19"/>
      <c r="L1096" s="16">
        <f t="shared" si="889"/>
        <v>0</v>
      </c>
      <c r="M1096" s="16">
        <f t="shared" ca="1" si="860"/>
        <v>0</v>
      </c>
      <c r="N1096" s="16">
        <f t="shared" si="861"/>
        <v>0</v>
      </c>
      <c r="O1096" s="16">
        <f t="shared" si="862"/>
        <v>0</v>
      </c>
      <c r="P1096" s="16">
        <f t="shared" si="863"/>
        <v>0</v>
      </c>
      <c r="Q1096" s="16">
        <f t="shared" ca="1" si="864"/>
        <v>0</v>
      </c>
      <c r="R1096">
        <f t="shared" si="865"/>
        <v>0</v>
      </c>
      <c r="S1096" s="16">
        <f t="shared" si="866"/>
        <v>0</v>
      </c>
      <c r="T1096" s="21">
        <f t="shared" si="867"/>
        <v>0</v>
      </c>
      <c r="U1096" s="16">
        <f t="shared" ca="1" si="868"/>
        <v>0</v>
      </c>
      <c r="V1096" s="21">
        <f t="shared" ca="1" si="869"/>
        <v>0</v>
      </c>
      <c r="W1096" s="16"/>
      <c r="X1096" s="16">
        <f t="shared" si="870"/>
        <v>0</v>
      </c>
      <c r="Y1096" s="16">
        <f t="shared" si="871"/>
        <v>0</v>
      </c>
      <c r="Z1096" s="19">
        <f t="shared" si="872"/>
        <v>0</v>
      </c>
      <c r="AA1096" s="15">
        <f t="shared" si="873"/>
        <v>0</v>
      </c>
      <c r="AB1096" s="15">
        <f t="shared" si="874"/>
        <v>0</v>
      </c>
      <c r="AC1096" s="15">
        <f t="shared" si="875"/>
        <v>0</v>
      </c>
      <c r="AD1096" s="15">
        <f t="shared" si="876"/>
        <v>0</v>
      </c>
      <c r="AE1096" s="15">
        <f t="shared" si="877"/>
        <v>0</v>
      </c>
      <c r="AF1096" s="19">
        <f t="shared" si="878"/>
        <v>0</v>
      </c>
      <c r="AG1096" s="20">
        <f t="shared" si="879"/>
        <v>0</v>
      </c>
      <c r="AH1096" s="20"/>
      <c r="AI1096" s="16">
        <f t="shared" si="890"/>
        <v>0</v>
      </c>
      <c r="AJ1096" s="16">
        <f t="shared" si="905"/>
        <v>0</v>
      </c>
      <c r="AK1096" s="16">
        <f t="shared" si="897"/>
        <v>0</v>
      </c>
      <c r="AL1096" s="16">
        <f t="shared" ca="1" si="880"/>
        <v>0</v>
      </c>
      <c r="AM1096" s="17">
        <f ca="1">IF($F$13,OFFSET(product_specs!$I$5,MIN(10,saving_model!BD1096),saving_model!$F$15),0)</f>
        <v>0</v>
      </c>
      <c r="AN1096" s="16">
        <f t="shared" si="881"/>
        <v>0</v>
      </c>
      <c r="AO1096" s="16">
        <f t="shared" si="904"/>
        <v>0</v>
      </c>
      <c r="AP1096" s="16">
        <f t="shared" si="891"/>
        <v>0</v>
      </c>
      <c r="AQ1096" s="16">
        <f t="shared" si="898"/>
        <v>0</v>
      </c>
      <c r="AR1096" s="16">
        <f t="shared" si="899"/>
        <v>0</v>
      </c>
      <c r="AS1096" s="15">
        <f t="shared" si="892"/>
        <v>0</v>
      </c>
      <c r="AT1096" s="24">
        <f t="shared" si="893"/>
        <v>0</v>
      </c>
      <c r="AU1096" s="15">
        <f t="shared" si="900"/>
        <v>0</v>
      </c>
      <c r="AV1096" s="22">
        <f>return!Q1080</f>
        <v>-3.2873212357192871E-3</v>
      </c>
      <c r="AW1096" s="7">
        <f t="shared" si="894"/>
        <v>2.4364805764384001</v>
      </c>
      <c r="AX1096" s="7"/>
      <c r="AY1096">
        <f t="shared" si="882"/>
        <v>0</v>
      </c>
      <c r="AZ1096">
        <f t="shared" si="895"/>
        <v>0</v>
      </c>
      <c r="BA1096">
        <f t="shared" si="883"/>
        <v>0</v>
      </c>
      <c r="BB1096">
        <f t="shared" si="901"/>
        <v>0</v>
      </c>
      <c r="BD1096">
        <f t="shared" si="884"/>
        <v>89</v>
      </c>
      <c r="BE1096">
        <f t="shared" si="885"/>
        <v>5</v>
      </c>
      <c r="BF1096">
        <f t="shared" si="902"/>
        <v>8.1110862281633223E-2</v>
      </c>
      <c r="BG1096">
        <f>VLOOKUP(MIN(120,BH1096),mortality!$B$4:$H$106,saving_model!BE1096+2,FALSE)</f>
        <v>0.63762568066322445</v>
      </c>
      <c r="BH1096">
        <f t="shared" si="896"/>
        <v>109</v>
      </c>
      <c r="BI1096" s="8">
        <f t="shared" si="886"/>
        <v>1.6821425527395739E-3</v>
      </c>
      <c r="BJ1096" s="6">
        <f>VLOOKUP(saving_model!BD1096,lapse!$B$4:$C$134,2,FALSE)</f>
        <v>0.02</v>
      </c>
      <c r="BL1096">
        <f>discount_curve!K1081</f>
        <v>0.13296294256394339</v>
      </c>
    </row>
    <row r="1097" spans="1:64" x14ac:dyDescent="0.55000000000000004">
      <c r="A1097">
        <f t="shared" si="903"/>
        <v>1075</v>
      </c>
      <c r="B1097" s="16">
        <f t="shared" ref="B1097:B1160" ca="1" si="906">C1097-SUM(D1097:H1097)+I1097-J1097</f>
        <v>0</v>
      </c>
      <c r="C1097" s="16">
        <f t="shared" ref="C1097:C1160" si="907">AI1097*AZ1097</f>
        <v>0</v>
      </c>
      <c r="D1097">
        <f t="shared" ref="D1097:D1160" si="908">AK1097*BA1097</f>
        <v>0</v>
      </c>
      <c r="E1097">
        <f t="shared" ref="E1097:E1160" ca="1" si="909">AL1097*BB1097</f>
        <v>0</v>
      </c>
      <c r="F1097" s="19">
        <f t="shared" ref="F1097:F1160" si="910">Y1097</f>
        <v>0</v>
      </c>
      <c r="G1097">
        <f t="shared" si="887"/>
        <v>0</v>
      </c>
      <c r="H1097">
        <f t="shared" si="888"/>
        <v>0</v>
      </c>
      <c r="I1097" s="16">
        <f t="shared" ref="I1097:I1160" si="911">AC1097</f>
        <v>0</v>
      </c>
      <c r="J1097" s="19">
        <f t="shared" ref="J1097:J1160" si="912">X1098-X1097</f>
        <v>0</v>
      </c>
      <c r="K1097" s="19"/>
      <c r="L1097" s="16">
        <f t="shared" si="889"/>
        <v>0</v>
      </c>
      <c r="M1097" s="16">
        <f t="shared" ref="M1097:M1160" ca="1" si="913">AE1097-AL1097*BB1097</f>
        <v>0</v>
      </c>
      <c r="N1097" s="16">
        <f t="shared" ref="N1097:N1160" si="914">AA1097</f>
        <v>0</v>
      </c>
      <c r="O1097" s="16">
        <f t="shared" ref="O1097:O1160" si="915">G1097</f>
        <v>0</v>
      </c>
      <c r="P1097" s="16">
        <f t="shared" ref="P1097:P1160" si="916">H1097</f>
        <v>0</v>
      </c>
      <c r="Q1097" s="16">
        <f t="shared" ref="Q1097:Q1160" ca="1" si="917">SUM(L1097:N1097)-SUM(O1097:P1097)</f>
        <v>0</v>
      </c>
      <c r="R1097">
        <f t="shared" ref="R1097:R1160" si="918">AB1097</f>
        <v>0</v>
      </c>
      <c r="S1097" s="16">
        <f t="shared" ref="S1097:S1160" si="919">D1097-AD1097</f>
        <v>0</v>
      </c>
      <c r="T1097" s="21">
        <f t="shared" ref="T1097:T1160" si="920">R1097-S1097</f>
        <v>0</v>
      </c>
      <c r="U1097" s="16">
        <f t="shared" ref="U1097:U1160" ca="1" si="921">Q1097+T1097</f>
        <v>0</v>
      </c>
      <c r="V1097" s="21">
        <f t="shared" ref="V1097:V1160" ca="1" si="922">(B1097-U1097)*10^6</f>
        <v>0</v>
      </c>
      <c r="W1097" s="16"/>
      <c r="X1097" s="16">
        <f t="shared" ref="X1097:X1160" si="923">AO1097*SUM(AY1097:AZ1097)</f>
        <v>0</v>
      </c>
      <c r="Y1097" s="16">
        <f t="shared" ref="Y1097:Y1160" si="924">AO1097*AY1097</f>
        <v>0</v>
      </c>
      <c r="Z1097" s="19">
        <f t="shared" ref="Z1097:Z1160" si="925">C1097-L1097</f>
        <v>0</v>
      </c>
      <c r="AA1097" s="15">
        <f t="shared" ref="AA1097:AA1160" si="926">AZ1097*AS1097</f>
        <v>0</v>
      </c>
      <c r="AB1097" s="15">
        <f t="shared" ref="AB1097:AB1160" si="927">AT1097*AZ1097</f>
        <v>0</v>
      </c>
      <c r="AC1097" s="15">
        <f t="shared" ref="AC1097:AC1160" si="928">(AZ1097-BA1097-BB1097)*AU1097+(BA1097+BB1097)*AU1097/2</f>
        <v>0</v>
      </c>
      <c r="AD1097" s="15">
        <f t="shared" ref="AD1097:AD1160" si="929">AN1097*BA1097</f>
        <v>0</v>
      </c>
      <c r="AE1097" s="15">
        <f t="shared" ref="AE1097:AE1160" si="930">AN1097*BB1097</f>
        <v>0</v>
      </c>
      <c r="AF1097" s="19">
        <f t="shared" ref="AF1097:AF1160" si="931">X1097-Y1097+Z1097-AA1097-AB1097+AC1097-AD1097-AE1097</f>
        <v>0</v>
      </c>
      <c r="AG1097" s="20">
        <f t="shared" ref="AG1097:AG1160" si="932">X1098-AF1097</f>
        <v>0</v>
      </c>
      <c r="AH1097" s="20"/>
      <c r="AI1097" s="16">
        <f t="shared" si="890"/>
        <v>0</v>
      </c>
      <c r="AJ1097" s="16">
        <f t="shared" si="905"/>
        <v>0</v>
      </c>
      <c r="AK1097" s="16">
        <f t="shared" si="897"/>
        <v>0</v>
      </c>
      <c r="AL1097" s="16">
        <f t="shared" ref="AL1097:AL1160" ca="1" si="933">AN1097*(1-AM1097)</f>
        <v>0</v>
      </c>
      <c r="AM1097" s="17">
        <f ca="1">IF($F$13,OFFSET(product_specs!$I$5,MIN(10,saving_model!BD1097),saving_model!$F$15),0)</f>
        <v>0</v>
      </c>
      <c r="AN1097" s="16">
        <f t="shared" ref="AN1097:AN1160" si="934">(AO1097+AP1097-AS1097-AT1097+AU1097/2)*IF(A1097&lt;$C$10*12,1,0)</f>
        <v>0</v>
      </c>
      <c r="AO1097" s="16">
        <f t="shared" si="904"/>
        <v>0</v>
      </c>
      <c r="AP1097" s="16">
        <f t="shared" si="891"/>
        <v>0</v>
      </c>
      <c r="AQ1097" s="16">
        <f t="shared" si="898"/>
        <v>0</v>
      </c>
      <c r="AR1097" s="16">
        <f t="shared" si="899"/>
        <v>0</v>
      </c>
      <c r="AS1097" s="15">
        <f t="shared" si="892"/>
        <v>0</v>
      </c>
      <c r="AT1097" s="24">
        <f t="shared" si="893"/>
        <v>0</v>
      </c>
      <c r="AU1097" s="15">
        <f t="shared" si="900"/>
        <v>0</v>
      </c>
      <c r="AV1097" s="22">
        <f>return!Q1081</f>
        <v>-1.1632852566335505E-2</v>
      </c>
      <c r="AW1097" s="7">
        <f t="shared" si="894"/>
        <v>2.4385017299414198</v>
      </c>
      <c r="AX1097" s="7"/>
      <c r="AY1097">
        <f t="shared" ref="AY1097:AY1160" si="935">IF(A1097=12*$C$10,AZ1096-BA1096-BB1096,0)</f>
        <v>0</v>
      </c>
      <c r="AZ1097">
        <f t="shared" si="895"/>
        <v>0</v>
      </c>
      <c r="BA1097">
        <f t="shared" ref="BA1097:BA1160" si="936">IFERROR(AZ1097*BF1097,0)</f>
        <v>0</v>
      </c>
      <c r="BB1097">
        <f t="shared" si="901"/>
        <v>0</v>
      </c>
      <c r="BD1097">
        <f t="shared" ref="BD1097:BD1160" si="937">FLOOR(A1097/12,1)</f>
        <v>89</v>
      </c>
      <c r="BE1097">
        <f t="shared" ref="BE1097:BE1160" si="938">MIN(BD1097,5)</f>
        <v>5</v>
      </c>
      <c r="BF1097">
        <f t="shared" si="902"/>
        <v>8.1110862281633223E-2</v>
      </c>
      <c r="BG1097">
        <f>VLOOKUP(MIN(120,BH1097),mortality!$B$4:$H$106,saving_model!BE1097+2,FALSE)</f>
        <v>0.63762568066322445</v>
      </c>
      <c r="BH1097">
        <f t="shared" si="896"/>
        <v>109</v>
      </c>
      <c r="BI1097" s="8">
        <f t="shared" ref="BI1097:BI1160" si="939">1-(1-BJ1097)^(1/12)</f>
        <v>1.6821425527395739E-3</v>
      </c>
      <c r="BJ1097" s="6">
        <f>VLOOKUP(saving_model!BD1097,lapse!$B$4:$C$134,2,FALSE)</f>
        <v>0.02</v>
      </c>
      <c r="BL1097">
        <f>discount_curve!K1082</f>
        <v>0.13271338440124641</v>
      </c>
    </row>
    <row r="1098" spans="1:64" x14ac:dyDescent="0.55000000000000004">
      <c r="A1098">
        <f t="shared" si="903"/>
        <v>1076</v>
      </c>
      <c r="B1098" s="16">
        <f t="shared" ca="1" si="906"/>
        <v>0</v>
      </c>
      <c r="C1098" s="16">
        <f t="shared" si="907"/>
        <v>0</v>
      </c>
      <c r="D1098">
        <f t="shared" si="908"/>
        <v>0</v>
      </c>
      <c r="E1098">
        <f t="shared" ca="1" si="909"/>
        <v>0</v>
      </c>
      <c r="F1098" s="19">
        <f t="shared" si="910"/>
        <v>0</v>
      </c>
      <c r="G1098">
        <f t="shared" si="887"/>
        <v>0</v>
      </c>
      <c r="H1098">
        <f t="shared" si="888"/>
        <v>0</v>
      </c>
      <c r="I1098" s="16">
        <f t="shared" si="911"/>
        <v>0</v>
      </c>
      <c r="J1098" s="19">
        <f t="shared" si="912"/>
        <v>0</v>
      </c>
      <c r="K1098" s="19"/>
      <c r="L1098" s="16">
        <f t="shared" si="889"/>
        <v>0</v>
      </c>
      <c r="M1098" s="16">
        <f t="shared" ca="1" si="913"/>
        <v>0</v>
      </c>
      <c r="N1098" s="16">
        <f t="shared" si="914"/>
        <v>0</v>
      </c>
      <c r="O1098" s="16">
        <f t="shared" si="915"/>
        <v>0</v>
      </c>
      <c r="P1098" s="16">
        <f t="shared" si="916"/>
        <v>0</v>
      </c>
      <c r="Q1098" s="16">
        <f t="shared" ca="1" si="917"/>
        <v>0</v>
      </c>
      <c r="R1098">
        <f t="shared" si="918"/>
        <v>0</v>
      </c>
      <c r="S1098" s="16">
        <f t="shared" si="919"/>
        <v>0</v>
      </c>
      <c r="T1098" s="21">
        <f t="shared" si="920"/>
        <v>0</v>
      </c>
      <c r="U1098" s="16">
        <f t="shared" ca="1" si="921"/>
        <v>0</v>
      </c>
      <c r="V1098" s="21">
        <f t="shared" ca="1" si="922"/>
        <v>0</v>
      </c>
      <c r="W1098" s="16"/>
      <c r="X1098" s="16">
        <f t="shared" si="923"/>
        <v>0</v>
      </c>
      <c r="Y1098" s="16">
        <f t="shared" si="924"/>
        <v>0</v>
      </c>
      <c r="Z1098" s="19">
        <f t="shared" si="925"/>
        <v>0</v>
      </c>
      <c r="AA1098" s="15">
        <f t="shared" si="926"/>
        <v>0</v>
      </c>
      <c r="AB1098" s="15">
        <f t="shared" si="927"/>
        <v>0</v>
      </c>
      <c r="AC1098" s="15">
        <f t="shared" si="928"/>
        <v>0</v>
      </c>
      <c r="AD1098" s="15">
        <f t="shared" si="929"/>
        <v>0</v>
      </c>
      <c r="AE1098" s="15">
        <f t="shared" si="930"/>
        <v>0</v>
      </c>
      <c r="AF1098" s="19">
        <f t="shared" si="931"/>
        <v>0</v>
      </c>
      <c r="AG1098" s="20">
        <f t="shared" si="932"/>
        <v>0</v>
      </c>
      <c r="AH1098" s="20"/>
      <c r="AI1098" s="16">
        <f t="shared" si="890"/>
        <v>0</v>
      </c>
      <c r="AJ1098" s="16">
        <f t="shared" si="905"/>
        <v>0</v>
      </c>
      <c r="AK1098" s="16">
        <f t="shared" si="897"/>
        <v>0</v>
      </c>
      <c r="AL1098" s="16">
        <f t="shared" ca="1" si="933"/>
        <v>0</v>
      </c>
      <c r="AM1098" s="17">
        <f ca="1">IF($F$13,OFFSET(product_specs!$I$5,MIN(10,saving_model!BD1098),saving_model!$F$15),0)</f>
        <v>0</v>
      </c>
      <c r="AN1098" s="16">
        <f t="shared" si="934"/>
        <v>0</v>
      </c>
      <c r="AO1098" s="16">
        <f t="shared" si="904"/>
        <v>0</v>
      </c>
      <c r="AP1098" s="16">
        <f t="shared" si="891"/>
        <v>0</v>
      </c>
      <c r="AQ1098" s="16">
        <f t="shared" si="898"/>
        <v>0</v>
      </c>
      <c r="AR1098" s="16">
        <f t="shared" si="899"/>
        <v>0</v>
      </c>
      <c r="AS1098" s="15">
        <f t="shared" si="892"/>
        <v>0</v>
      </c>
      <c r="AT1098" s="24">
        <f t="shared" si="893"/>
        <v>0</v>
      </c>
      <c r="AU1098" s="15">
        <f t="shared" si="900"/>
        <v>0</v>
      </c>
      <c r="AV1098" s="22">
        <f>return!Q1082</f>
        <v>-3.958253575041093E-3</v>
      </c>
      <c r="AW1098" s="7">
        <f t="shared" si="894"/>
        <v>2.4405245600683054</v>
      </c>
      <c r="AX1098" s="7"/>
      <c r="AY1098">
        <f t="shared" si="935"/>
        <v>0</v>
      </c>
      <c r="AZ1098">
        <f t="shared" si="895"/>
        <v>0</v>
      </c>
      <c r="BA1098">
        <f t="shared" si="936"/>
        <v>0</v>
      </c>
      <c r="BB1098">
        <f t="shared" si="901"/>
        <v>0</v>
      </c>
      <c r="BD1098">
        <f t="shared" si="937"/>
        <v>89</v>
      </c>
      <c r="BE1098">
        <f t="shared" si="938"/>
        <v>5</v>
      </c>
      <c r="BF1098">
        <f t="shared" si="902"/>
        <v>8.1110862281633223E-2</v>
      </c>
      <c r="BG1098">
        <f>VLOOKUP(MIN(120,BH1098),mortality!$B$4:$H$106,saving_model!BE1098+2,FALSE)</f>
        <v>0.63762568066322445</v>
      </c>
      <c r="BH1098">
        <f t="shared" si="896"/>
        <v>109</v>
      </c>
      <c r="BI1098" s="8">
        <f t="shared" si="939"/>
        <v>1.6821425527395739E-3</v>
      </c>
      <c r="BJ1098" s="6">
        <f>VLOOKUP(saving_model!BD1098,lapse!$B$4:$C$134,2,FALSE)</f>
        <v>0.02</v>
      </c>
      <c r="BL1098">
        <f>discount_curve!K1083</f>
        <v>0.13246429463429471</v>
      </c>
    </row>
    <row r="1099" spans="1:64" x14ac:dyDescent="0.55000000000000004">
      <c r="A1099">
        <f t="shared" si="903"/>
        <v>1077</v>
      </c>
      <c r="B1099" s="16">
        <f t="shared" ca="1" si="906"/>
        <v>0</v>
      </c>
      <c r="C1099" s="16">
        <f t="shared" si="907"/>
        <v>0</v>
      </c>
      <c r="D1099">
        <f t="shared" si="908"/>
        <v>0</v>
      </c>
      <c r="E1099">
        <f t="shared" ca="1" si="909"/>
        <v>0</v>
      </c>
      <c r="F1099" s="19">
        <f t="shared" si="910"/>
        <v>0</v>
      </c>
      <c r="G1099">
        <f t="shared" si="887"/>
        <v>0</v>
      </c>
      <c r="H1099">
        <f t="shared" si="888"/>
        <v>0</v>
      </c>
      <c r="I1099" s="16">
        <f t="shared" si="911"/>
        <v>0</v>
      </c>
      <c r="J1099" s="19">
        <f t="shared" si="912"/>
        <v>0</v>
      </c>
      <c r="K1099" s="19"/>
      <c r="L1099" s="16">
        <f t="shared" si="889"/>
        <v>0</v>
      </c>
      <c r="M1099" s="16">
        <f t="shared" ca="1" si="913"/>
        <v>0</v>
      </c>
      <c r="N1099" s="16">
        <f t="shared" si="914"/>
        <v>0</v>
      </c>
      <c r="O1099" s="16">
        <f t="shared" si="915"/>
        <v>0</v>
      </c>
      <c r="P1099" s="16">
        <f t="shared" si="916"/>
        <v>0</v>
      </c>
      <c r="Q1099" s="16">
        <f t="shared" ca="1" si="917"/>
        <v>0</v>
      </c>
      <c r="R1099">
        <f t="shared" si="918"/>
        <v>0</v>
      </c>
      <c r="S1099" s="16">
        <f t="shared" si="919"/>
        <v>0</v>
      </c>
      <c r="T1099" s="21">
        <f t="shared" si="920"/>
        <v>0</v>
      </c>
      <c r="U1099" s="16">
        <f t="shared" ca="1" si="921"/>
        <v>0</v>
      </c>
      <c r="V1099" s="21">
        <f t="shared" ca="1" si="922"/>
        <v>0</v>
      </c>
      <c r="W1099" s="16"/>
      <c r="X1099" s="16">
        <f t="shared" si="923"/>
        <v>0</v>
      </c>
      <c r="Y1099" s="16">
        <f t="shared" si="924"/>
        <v>0</v>
      </c>
      <c r="Z1099" s="19">
        <f t="shared" si="925"/>
        <v>0</v>
      </c>
      <c r="AA1099" s="15">
        <f t="shared" si="926"/>
        <v>0</v>
      </c>
      <c r="AB1099" s="15">
        <f t="shared" si="927"/>
        <v>0</v>
      </c>
      <c r="AC1099" s="15">
        <f t="shared" si="928"/>
        <v>0</v>
      </c>
      <c r="AD1099" s="15">
        <f t="shared" si="929"/>
        <v>0</v>
      </c>
      <c r="AE1099" s="15">
        <f t="shared" si="930"/>
        <v>0</v>
      </c>
      <c r="AF1099" s="19">
        <f t="shared" si="931"/>
        <v>0</v>
      </c>
      <c r="AG1099" s="20">
        <f t="shared" si="932"/>
        <v>0</v>
      </c>
      <c r="AH1099" s="20"/>
      <c r="AI1099" s="16">
        <f t="shared" si="890"/>
        <v>0</v>
      </c>
      <c r="AJ1099" s="16">
        <f t="shared" si="905"/>
        <v>0</v>
      </c>
      <c r="AK1099" s="16">
        <f t="shared" si="897"/>
        <v>0</v>
      </c>
      <c r="AL1099" s="16">
        <f t="shared" ca="1" si="933"/>
        <v>0</v>
      </c>
      <c r="AM1099" s="17">
        <f ca="1">IF($F$13,OFFSET(product_specs!$I$5,MIN(10,saving_model!BD1099),saving_model!$F$15),0)</f>
        <v>0</v>
      </c>
      <c r="AN1099" s="16">
        <f t="shared" si="934"/>
        <v>0</v>
      </c>
      <c r="AO1099" s="16">
        <f t="shared" si="904"/>
        <v>0</v>
      </c>
      <c r="AP1099" s="16">
        <f t="shared" si="891"/>
        <v>0</v>
      </c>
      <c r="AQ1099" s="16">
        <f t="shared" si="898"/>
        <v>0</v>
      </c>
      <c r="AR1099" s="16">
        <f t="shared" si="899"/>
        <v>0</v>
      </c>
      <c r="AS1099" s="15">
        <f t="shared" si="892"/>
        <v>0</v>
      </c>
      <c r="AT1099" s="24">
        <f t="shared" si="893"/>
        <v>0</v>
      </c>
      <c r="AU1099" s="15">
        <f t="shared" si="900"/>
        <v>0</v>
      </c>
      <c r="AV1099" s="22">
        <f>return!Q1083</f>
        <v>-3.7979151476270623E-3</v>
      </c>
      <c r="AW1099" s="7">
        <f t="shared" si="894"/>
        <v>2.44254906820988</v>
      </c>
      <c r="AX1099" s="7"/>
      <c r="AY1099">
        <f t="shared" si="935"/>
        <v>0</v>
      </c>
      <c r="AZ1099">
        <f t="shared" si="895"/>
        <v>0</v>
      </c>
      <c r="BA1099">
        <f t="shared" si="936"/>
        <v>0</v>
      </c>
      <c r="BB1099">
        <f t="shared" si="901"/>
        <v>0</v>
      </c>
      <c r="BD1099">
        <f t="shared" si="937"/>
        <v>89</v>
      </c>
      <c r="BE1099">
        <f t="shared" si="938"/>
        <v>5</v>
      </c>
      <c r="BF1099">
        <f t="shared" si="902"/>
        <v>8.1110862281633223E-2</v>
      </c>
      <c r="BG1099">
        <f>VLOOKUP(MIN(120,BH1099),mortality!$B$4:$H$106,saving_model!BE1099+2,FALSE)</f>
        <v>0.63762568066322445</v>
      </c>
      <c r="BH1099">
        <f t="shared" si="896"/>
        <v>109</v>
      </c>
      <c r="BI1099" s="8">
        <f t="shared" si="939"/>
        <v>1.6821425527395739E-3</v>
      </c>
      <c r="BJ1099" s="6">
        <f>VLOOKUP(saving_model!BD1099,lapse!$B$4:$C$134,2,FALSE)</f>
        <v>0.02</v>
      </c>
      <c r="BL1099">
        <f>discount_curve!K1084</f>
        <v>0.13221567238395618</v>
      </c>
    </row>
    <row r="1100" spans="1:64" x14ac:dyDescent="0.55000000000000004">
      <c r="A1100">
        <f t="shared" si="903"/>
        <v>1078</v>
      </c>
      <c r="B1100" s="16">
        <f t="shared" ca="1" si="906"/>
        <v>0</v>
      </c>
      <c r="C1100" s="16">
        <f t="shared" si="907"/>
        <v>0</v>
      </c>
      <c r="D1100">
        <f t="shared" si="908"/>
        <v>0</v>
      </c>
      <c r="E1100">
        <f t="shared" ca="1" si="909"/>
        <v>0</v>
      </c>
      <c r="F1100" s="19">
        <f t="shared" si="910"/>
        <v>0</v>
      </c>
      <c r="G1100">
        <f t="shared" si="887"/>
        <v>0</v>
      </c>
      <c r="H1100">
        <f t="shared" si="888"/>
        <v>0</v>
      </c>
      <c r="I1100" s="16">
        <f t="shared" si="911"/>
        <v>0</v>
      </c>
      <c r="J1100" s="19">
        <f t="shared" si="912"/>
        <v>0</v>
      </c>
      <c r="K1100" s="19"/>
      <c r="L1100" s="16">
        <f t="shared" si="889"/>
        <v>0</v>
      </c>
      <c r="M1100" s="16">
        <f t="shared" ca="1" si="913"/>
        <v>0</v>
      </c>
      <c r="N1100" s="16">
        <f t="shared" si="914"/>
        <v>0</v>
      </c>
      <c r="O1100" s="16">
        <f t="shared" si="915"/>
        <v>0</v>
      </c>
      <c r="P1100" s="16">
        <f t="shared" si="916"/>
        <v>0</v>
      </c>
      <c r="Q1100" s="16">
        <f t="shared" ca="1" si="917"/>
        <v>0</v>
      </c>
      <c r="R1100">
        <f t="shared" si="918"/>
        <v>0</v>
      </c>
      <c r="S1100" s="16">
        <f t="shared" si="919"/>
        <v>0</v>
      </c>
      <c r="T1100" s="21">
        <f t="shared" si="920"/>
        <v>0</v>
      </c>
      <c r="U1100" s="16">
        <f t="shared" ca="1" si="921"/>
        <v>0</v>
      </c>
      <c r="V1100" s="21">
        <f t="shared" ca="1" si="922"/>
        <v>0</v>
      </c>
      <c r="W1100" s="16"/>
      <c r="X1100" s="16">
        <f t="shared" si="923"/>
        <v>0</v>
      </c>
      <c r="Y1100" s="16">
        <f t="shared" si="924"/>
        <v>0</v>
      </c>
      <c r="Z1100" s="19">
        <f t="shared" si="925"/>
        <v>0</v>
      </c>
      <c r="AA1100" s="15">
        <f t="shared" si="926"/>
        <v>0</v>
      </c>
      <c r="AB1100" s="15">
        <f t="shared" si="927"/>
        <v>0</v>
      </c>
      <c r="AC1100" s="15">
        <f t="shared" si="928"/>
        <v>0</v>
      </c>
      <c r="AD1100" s="15">
        <f t="shared" si="929"/>
        <v>0</v>
      </c>
      <c r="AE1100" s="15">
        <f t="shared" si="930"/>
        <v>0</v>
      </c>
      <c r="AF1100" s="19">
        <f t="shared" si="931"/>
        <v>0</v>
      </c>
      <c r="AG1100" s="20">
        <f t="shared" si="932"/>
        <v>0</v>
      </c>
      <c r="AH1100" s="20"/>
      <c r="AI1100" s="16">
        <f t="shared" si="890"/>
        <v>0</v>
      </c>
      <c r="AJ1100" s="16">
        <f t="shared" si="905"/>
        <v>0</v>
      </c>
      <c r="AK1100" s="16">
        <f t="shared" si="897"/>
        <v>0</v>
      </c>
      <c r="AL1100" s="16">
        <f t="shared" ca="1" si="933"/>
        <v>0</v>
      </c>
      <c r="AM1100" s="17">
        <f ca="1">IF($F$13,OFFSET(product_specs!$I$5,MIN(10,saving_model!BD1100),saving_model!$F$15),0)</f>
        <v>0</v>
      </c>
      <c r="AN1100" s="16">
        <f t="shared" si="934"/>
        <v>0</v>
      </c>
      <c r="AO1100" s="16">
        <f t="shared" si="904"/>
        <v>0</v>
      </c>
      <c r="AP1100" s="16">
        <f t="shared" si="891"/>
        <v>0</v>
      </c>
      <c r="AQ1100" s="16">
        <f t="shared" si="898"/>
        <v>0</v>
      </c>
      <c r="AR1100" s="16">
        <f t="shared" si="899"/>
        <v>0</v>
      </c>
      <c r="AS1100" s="15">
        <f t="shared" si="892"/>
        <v>0</v>
      </c>
      <c r="AT1100" s="24">
        <f t="shared" si="893"/>
        <v>0</v>
      </c>
      <c r="AU1100" s="15">
        <f t="shared" si="900"/>
        <v>0</v>
      </c>
      <c r="AV1100" s="22">
        <f>return!Q1084</f>
        <v>-2.2198770254607814E-3</v>
      </c>
      <c r="AW1100" s="7">
        <f t="shared" si="894"/>
        <v>2.4445752557581208</v>
      </c>
      <c r="AX1100" s="7"/>
      <c r="AY1100">
        <f t="shared" si="935"/>
        <v>0</v>
      </c>
      <c r="AZ1100">
        <f t="shared" si="895"/>
        <v>0</v>
      </c>
      <c r="BA1100">
        <f t="shared" si="936"/>
        <v>0</v>
      </c>
      <c r="BB1100">
        <f t="shared" si="901"/>
        <v>0</v>
      </c>
      <c r="BD1100">
        <f t="shared" si="937"/>
        <v>89</v>
      </c>
      <c r="BE1100">
        <f t="shared" si="938"/>
        <v>5</v>
      </c>
      <c r="BF1100">
        <f t="shared" si="902"/>
        <v>8.1110862281633223E-2</v>
      </c>
      <c r="BG1100">
        <f>VLOOKUP(MIN(120,BH1100),mortality!$B$4:$H$106,saving_model!BE1100+2,FALSE)</f>
        <v>0.63762568066322445</v>
      </c>
      <c r="BH1100">
        <f t="shared" si="896"/>
        <v>109</v>
      </c>
      <c r="BI1100" s="8">
        <f t="shared" si="939"/>
        <v>1.6821425527395739E-3</v>
      </c>
      <c r="BJ1100" s="6">
        <f>VLOOKUP(saving_model!BD1100,lapse!$B$4:$C$134,2,FALSE)</f>
        <v>0.02</v>
      </c>
      <c r="BL1100">
        <f>discount_curve!K1085</f>
        <v>0.13196751677274882</v>
      </c>
    </row>
    <row r="1101" spans="1:64" x14ac:dyDescent="0.55000000000000004">
      <c r="A1101">
        <f t="shared" si="903"/>
        <v>1079</v>
      </c>
      <c r="B1101" s="16">
        <f t="shared" ca="1" si="906"/>
        <v>0</v>
      </c>
      <c r="C1101" s="16">
        <f t="shared" si="907"/>
        <v>0</v>
      </c>
      <c r="D1101">
        <f t="shared" si="908"/>
        <v>0</v>
      </c>
      <c r="E1101">
        <f t="shared" ca="1" si="909"/>
        <v>0</v>
      </c>
      <c r="F1101" s="19">
        <f t="shared" si="910"/>
        <v>0</v>
      </c>
      <c r="G1101">
        <f t="shared" si="887"/>
        <v>0</v>
      </c>
      <c r="H1101">
        <f t="shared" si="888"/>
        <v>0</v>
      </c>
      <c r="I1101" s="16">
        <f t="shared" si="911"/>
        <v>0</v>
      </c>
      <c r="J1101" s="19">
        <f t="shared" si="912"/>
        <v>0</v>
      </c>
      <c r="K1101" s="19"/>
      <c r="L1101" s="16">
        <f t="shared" si="889"/>
        <v>0</v>
      </c>
      <c r="M1101" s="16">
        <f t="shared" ca="1" si="913"/>
        <v>0</v>
      </c>
      <c r="N1101" s="16">
        <f t="shared" si="914"/>
        <v>0</v>
      </c>
      <c r="O1101" s="16">
        <f t="shared" si="915"/>
        <v>0</v>
      </c>
      <c r="P1101" s="16">
        <f t="shared" si="916"/>
        <v>0</v>
      </c>
      <c r="Q1101" s="16">
        <f t="shared" ca="1" si="917"/>
        <v>0</v>
      </c>
      <c r="R1101">
        <f t="shared" si="918"/>
        <v>0</v>
      </c>
      <c r="S1101" s="16">
        <f t="shared" si="919"/>
        <v>0</v>
      </c>
      <c r="T1101" s="21">
        <f t="shared" si="920"/>
        <v>0</v>
      </c>
      <c r="U1101" s="16">
        <f t="shared" ca="1" si="921"/>
        <v>0</v>
      </c>
      <c r="V1101" s="21">
        <f t="shared" ca="1" si="922"/>
        <v>0</v>
      </c>
      <c r="W1101" s="16"/>
      <c r="X1101" s="16">
        <f t="shared" si="923"/>
        <v>0</v>
      </c>
      <c r="Y1101" s="16">
        <f t="shared" si="924"/>
        <v>0</v>
      </c>
      <c r="Z1101" s="19">
        <f t="shared" si="925"/>
        <v>0</v>
      </c>
      <c r="AA1101" s="15">
        <f t="shared" si="926"/>
        <v>0</v>
      </c>
      <c r="AB1101" s="15">
        <f t="shared" si="927"/>
        <v>0</v>
      </c>
      <c r="AC1101" s="15">
        <f t="shared" si="928"/>
        <v>0</v>
      </c>
      <c r="AD1101" s="15">
        <f t="shared" si="929"/>
        <v>0</v>
      </c>
      <c r="AE1101" s="15">
        <f t="shared" si="930"/>
        <v>0</v>
      </c>
      <c r="AF1101" s="19">
        <f t="shared" si="931"/>
        <v>0</v>
      </c>
      <c r="AG1101" s="20">
        <f t="shared" si="932"/>
        <v>0</v>
      </c>
      <c r="AH1101" s="20"/>
      <c r="AI1101" s="16">
        <f t="shared" si="890"/>
        <v>0</v>
      </c>
      <c r="AJ1101" s="16">
        <f t="shared" si="905"/>
        <v>0</v>
      </c>
      <c r="AK1101" s="16">
        <f t="shared" si="897"/>
        <v>0</v>
      </c>
      <c r="AL1101" s="16">
        <f t="shared" ca="1" si="933"/>
        <v>0</v>
      </c>
      <c r="AM1101" s="17">
        <f ca="1">IF($F$13,OFFSET(product_specs!$I$5,MIN(10,saving_model!BD1101),saving_model!$F$15),0)</f>
        <v>0</v>
      </c>
      <c r="AN1101" s="16">
        <f t="shared" si="934"/>
        <v>0</v>
      </c>
      <c r="AO1101" s="16">
        <f t="shared" si="904"/>
        <v>0</v>
      </c>
      <c r="AP1101" s="16">
        <f t="shared" si="891"/>
        <v>0</v>
      </c>
      <c r="AQ1101" s="16">
        <f t="shared" si="898"/>
        <v>0</v>
      </c>
      <c r="AR1101" s="16">
        <f t="shared" si="899"/>
        <v>0</v>
      </c>
      <c r="AS1101" s="15">
        <f t="shared" si="892"/>
        <v>0</v>
      </c>
      <c r="AT1101" s="24">
        <f t="shared" si="893"/>
        <v>0</v>
      </c>
      <c r="AU1101" s="15">
        <f t="shared" si="900"/>
        <v>0</v>
      </c>
      <c r="AV1101" s="22">
        <f>return!Q1085</f>
        <v>3.1938211926434423E-3</v>
      </c>
      <c r="AW1101" s="7">
        <f t="shared" si="894"/>
        <v>2.4466031241061597</v>
      </c>
      <c r="AX1101" s="7"/>
      <c r="AY1101">
        <f t="shared" si="935"/>
        <v>0</v>
      </c>
      <c r="AZ1101">
        <f t="shared" si="895"/>
        <v>0</v>
      </c>
      <c r="BA1101">
        <f t="shared" si="936"/>
        <v>0</v>
      </c>
      <c r="BB1101">
        <f t="shared" si="901"/>
        <v>0</v>
      </c>
      <c r="BD1101">
        <f t="shared" si="937"/>
        <v>89</v>
      </c>
      <c r="BE1101">
        <f t="shared" si="938"/>
        <v>5</v>
      </c>
      <c r="BF1101">
        <f t="shared" si="902"/>
        <v>8.1110862281633223E-2</v>
      </c>
      <c r="BG1101">
        <f>VLOOKUP(MIN(120,BH1101),mortality!$B$4:$H$106,saving_model!BE1101+2,FALSE)</f>
        <v>0.63762568066322445</v>
      </c>
      <c r="BH1101">
        <f t="shared" si="896"/>
        <v>109</v>
      </c>
      <c r="BI1101" s="8">
        <f t="shared" si="939"/>
        <v>1.6821425527395739E-3</v>
      </c>
      <c r="BJ1101" s="6">
        <f>VLOOKUP(saving_model!BD1101,lapse!$B$4:$C$134,2,FALSE)</f>
        <v>0.02</v>
      </c>
      <c r="BL1101">
        <f>discount_curve!K1086</f>
        <v>0.13171982692483766</v>
      </c>
    </row>
    <row r="1102" spans="1:64" x14ac:dyDescent="0.55000000000000004">
      <c r="A1102">
        <f t="shared" si="903"/>
        <v>1080</v>
      </c>
      <c r="B1102" s="16">
        <f t="shared" ca="1" si="906"/>
        <v>0</v>
      </c>
      <c r="C1102" s="16">
        <f t="shared" si="907"/>
        <v>0</v>
      </c>
      <c r="D1102">
        <f t="shared" si="908"/>
        <v>0</v>
      </c>
      <c r="E1102">
        <f t="shared" ca="1" si="909"/>
        <v>0</v>
      </c>
      <c r="F1102" s="19">
        <f t="shared" si="910"/>
        <v>0</v>
      </c>
      <c r="G1102">
        <f t="shared" si="887"/>
        <v>0</v>
      </c>
      <c r="H1102">
        <f t="shared" si="888"/>
        <v>0</v>
      </c>
      <c r="I1102" s="16">
        <f t="shared" si="911"/>
        <v>0</v>
      </c>
      <c r="J1102" s="19">
        <f t="shared" si="912"/>
        <v>0</v>
      </c>
      <c r="K1102" s="19"/>
      <c r="L1102" s="16">
        <f t="shared" si="889"/>
        <v>0</v>
      </c>
      <c r="M1102" s="16">
        <f t="shared" ca="1" si="913"/>
        <v>0</v>
      </c>
      <c r="N1102" s="16">
        <f t="shared" si="914"/>
        <v>0</v>
      </c>
      <c r="O1102" s="16">
        <f t="shared" si="915"/>
        <v>0</v>
      </c>
      <c r="P1102" s="16">
        <f t="shared" si="916"/>
        <v>0</v>
      </c>
      <c r="Q1102" s="16">
        <f t="shared" ca="1" si="917"/>
        <v>0</v>
      </c>
      <c r="R1102">
        <f t="shared" si="918"/>
        <v>0</v>
      </c>
      <c r="S1102" s="16">
        <f t="shared" si="919"/>
        <v>0</v>
      </c>
      <c r="T1102" s="21">
        <f t="shared" si="920"/>
        <v>0</v>
      </c>
      <c r="U1102" s="16">
        <f t="shared" ca="1" si="921"/>
        <v>0</v>
      </c>
      <c r="V1102" s="21">
        <f t="shared" ca="1" si="922"/>
        <v>0</v>
      </c>
      <c r="W1102" s="16"/>
      <c r="X1102" s="16">
        <f t="shared" si="923"/>
        <v>0</v>
      </c>
      <c r="Y1102" s="16">
        <f t="shared" si="924"/>
        <v>0</v>
      </c>
      <c r="Z1102" s="19">
        <f t="shared" si="925"/>
        <v>0</v>
      </c>
      <c r="AA1102" s="15">
        <f t="shared" si="926"/>
        <v>0</v>
      </c>
      <c r="AB1102" s="15">
        <f t="shared" si="927"/>
        <v>0</v>
      </c>
      <c r="AC1102" s="15">
        <f t="shared" si="928"/>
        <v>0</v>
      </c>
      <c r="AD1102" s="15">
        <f t="shared" si="929"/>
        <v>0</v>
      </c>
      <c r="AE1102" s="15">
        <f t="shared" si="930"/>
        <v>0</v>
      </c>
      <c r="AF1102" s="19">
        <f t="shared" si="931"/>
        <v>0</v>
      </c>
      <c r="AG1102" s="20">
        <f t="shared" si="932"/>
        <v>0</v>
      </c>
      <c r="AH1102" s="20"/>
      <c r="AI1102" s="16">
        <f t="shared" si="890"/>
        <v>0</v>
      </c>
      <c r="AJ1102" s="16">
        <f t="shared" si="905"/>
        <v>0</v>
      </c>
      <c r="AK1102" s="16">
        <f t="shared" si="897"/>
        <v>0</v>
      </c>
      <c r="AL1102" s="16">
        <f t="shared" ca="1" si="933"/>
        <v>0</v>
      </c>
      <c r="AM1102" s="17">
        <f ca="1">IF($F$13,OFFSET(product_specs!$I$5,MIN(10,saving_model!BD1102),saving_model!$F$15),0)</f>
        <v>0</v>
      </c>
      <c r="AN1102" s="16">
        <f t="shared" si="934"/>
        <v>0</v>
      </c>
      <c r="AO1102" s="16">
        <f t="shared" si="904"/>
        <v>0</v>
      </c>
      <c r="AP1102" s="16">
        <f t="shared" si="891"/>
        <v>0</v>
      </c>
      <c r="AQ1102" s="16">
        <f t="shared" si="898"/>
        <v>0</v>
      </c>
      <c r="AR1102" s="16">
        <f t="shared" si="899"/>
        <v>0</v>
      </c>
      <c r="AS1102" s="15">
        <f t="shared" si="892"/>
        <v>0</v>
      </c>
      <c r="AT1102" s="24">
        <f t="shared" si="893"/>
        <v>0</v>
      </c>
      <c r="AU1102" s="15">
        <f t="shared" si="900"/>
        <v>0</v>
      </c>
      <c r="AV1102" s="22">
        <f>return!Q1086</f>
        <v>1.4484651470247245E-2</v>
      </c>
      <c r="AW1102" s="7">
        <f t="shared" si="894"/>
        <v>2.4486326746482843</v>
      </c>
      <c r="AX1102" s="7"/>
      <c r="AY1102">
        <f t="shared" si="935"/>
        <v>0</v>
      </c>
      <c r="AZ1102">
        <f t="shared" si="895"/>
        <v>0</v>
      </c>
      <c r="BA1102">
        <f t="shared" si="936"/>
        <v>0</v>
      </c>
      <c r="BB1102">
        <f t="shared" si="901"/>
        <v>0</v>
      </c>
      <c r="BD1102">
        <f t="shared" si="937"/>
        <v>90</v>
      </c>
      <c r="BE1102">
        <f t="shared" si="938"/>
        <v>5</v>
      </c>
      <c r="BF1102">
        <f t="shared" si="902"/>
        <v>0.10728687452127461</v>
      </c>
      <c r="BG1102">
        <f>VLOOKUP(MIN(120,BH1102),mortality!$B$4:$H$106,saving_model!BE1102+2,FALSE)</f>
        <v>0.74382128519873325</v>
      </c>
      <c r="BH1102">
        <f t="shared" si="896"/>
        <v>110</v>
      </c>
      <c r="BI1102" s="8">
        <f t="shared" si="939"/>
        <v>1.6821425527395739E-3</v>
      </c>
      <c r="BJ1102" s="6">
        <f>VLOOKUP(saving_model!BD1102,lapse!$B$4:$C$134,2,FALSE)</f>
        <v>0.02</v>
      </c>
      <c r="BL1102">
        <f>discount_curve!K1087</f>
        <v>0.12906571466123851</v>
      </c>
    </row>
    <row r="1103" spans="1:64" x14ac:dyDescent="0.55000000000000004">
      <c r="A1103">
        <f t="shared" si="903"/>
        <v>1081</v>
      </c>
      <c r="B1103" s="16">
        <f t="shared" ca="1" si="906"/>
        <v>0</v>
      </c>
      <c r="C1103" s="16">
        <f t="shared" si="907"/>
        <v>0</v>
      </c>
      <c r="D1103">
        <f t="shared" si="908"/>
        <v>0</v>
      </c>
      <c r="E1103">
        <f t="shared" ca="1" si="909"/>
        <v>0</v>
      </c>
      <c r="F1103" s="19">
        <f t="shared" si="910"/>
        <v>0</v>
      </c>
      <c r="G1103">
        <f t="shared" si="887"/>
        <v>0</v>
      </c>
      <c r="H1103">
        <f t="shared" si="888"/>
        <v>0</v>
      </c>
      <c r="I1103" s="16">
        <f t="shared" si="911"/>
        <v>0</v>
      </c>
      <c r="J1103" s="19">
        <f t="shared" si="912"/>
        <v>0</v>
      </c>
      <c r="K1103" s="19"/>
      <c r="L1103" s="16">
        <f t="shared" si="889"/>
        <v>0</v>
      </c>
      <c r="M1103" s="16">
        <f t="shared" ca="1" si="913"/>
        <v>0</v>
      </c>
      <c r="N1103" s="16">
        <f t="shared" si="914"/>
        <v>0</v>
      </c>
      <c r="O1103" s="16">
        <f t="shared" si="915"/>
        <v>0</v>
      </c>
      <c r="P1103" s="16">
        <f t="shared" si="916"/>
        <v>0</v>
      </c>
      <c r="Q1103" s="16">
        <f t="shared" ca="1" si="917"/>
        <v>0</v>
      </c>
      <c r="R1103">
        <f t="shared" si="918"/>
        <v>0</v>
      </c>
      <c r="S1103" s="16">
        <f t="shared" si="919"/>
        <v>0</v>
      </c>
      <c r="T1103" s="21">
        <f t="shared" si="920"/>
        <v>0</v>
      </c>
      <c r="U1103" s="16">
        <f t="shared" ca="1" si="921"/>
        <v>0</v>
      </c>
      <c r="V1103" s="21">
        <f t="shared" ca="1" si="922"/>
        <v>0</v>
      </c>
      <c r="W1103" s="16"/>
      <c r="X1103" s="16">
        <f t="shared" si="923"/>
        <v>0</v>
      </c>
      <c r="Y1103" s="16">
        <f t="shared" si="924"/>
        <v>0</v>
      </c>
      <c r="Z1103" s="19">
        <f t="shared" si="925"/>
        <v>0</v>
      </c>
      <c r="AA1103" s="15">
        <f t="shared" si="926"/>
        <v>0</v>
      </c>
      <c r="AB1103" s="15">
        <f t="shared" si="927"/>
        <v>0</v>
      </c>
      <c r="AC1103" s="15">
        <f t="shared" si="928"/>
        <v>0</v>
      </c>
      <c r="AD1103" s="15">
        <f t="shared" si="929"/>
        <v>0</v>
      </c>
      <c r="AE1103" s="15">
        <f t="shared" si="930"/>
        <v>0</v>
      </c>
      <c r="AF1103" s="19">
        <f t="shared" si="931"/>
        <v>0</v>
      </c>
      <c r="AG1103" s="20">
        <f t="shared" si="932"/>
        <v>0</v>
      </c>
      <c r="AH1103" s="20"/>
      <c r="AI1103" s="16">
        <f t="shared" si="890"/>
        <v>0</v>
      </c>
      <c r="AJ1103" s="16">
        <f t="shared" si="905"/>
        <v>0</v>
      </c>
      <c r="AK1103" s="16">
        <f t="shared" si="897"/>
        <v>0</v>
      </c>
      <c r="AL1103" s="16">
        <f t="shared" ca="1" si="933"/>
        <v>0</v>
      </c>
      <c r="AM1103" s="17">
        <f ca="1">IF($F$13,OFFSET(product_specs!$I$5,MIN(10,saving_model!BD1103),saving_model!$F$15),0)</f>
        <v>0</v>
      </c>
      <c r="AN1103" s="16">
        <f t="shared" si="934"/>
        <v>0</v>
      </c>
      <c r="AO1103" s="16">
        <f t="shared" si="904"/>
        <v>0</v>
      </c>
      <c r="AP1103" s="16">
        <f t="shared" si="891"/>
        <v>0</v>
      </c>
      <c r="AQ1103" s="16">
        <f t="shared" si="898"/>
        <v>0</v>
      </c>
      <c r="AR1103" s="16">
        <f t="shared" si="899"/>
        <v>0</v>
      </c>
      <c r="AS1103" s="15">
        <f t="shared" si="892"/>
        <v>0</v>
      </c>
      <c r="AT1103" s="24">
        <f t="shared" si="893"/>
        <v>0</v>
      </c>
      <c r="AU1103" s="15">
        <f t="shared" si="900"/>
        <v>0</v>
      </c>
      <c r="AV1103" s="22">
        <f>return!Q1087</f>
        <v>-1.5133863582666995E-3</v>
      </c>
      <c r="AW1103" s="7">
        <f t="shared" si="894"/>
        <v>2.4506639087799384</v>
      </c>
      <c r="AX1103" s="7"/>
      <c r="AY1103">
        <f t="shared" si="935"/>
        <v>0</v>
      </c>
      <c r="AZ1103">
        <f t="shared" si="895"/>
        <v>0</v>
      </c>
      <c r="BA1103">
        <f t="shared" si="936"/>
        <v>0</v>
      </c>
      <c r="BB1103">
        <f t="shared" si="901"/>
        <v>0</v>
      </c>
      <c r="BD1103">
        <f t="shared" si="937"/>
        <v>90</v>
      </c>
      <c r="BE1103">
        <f t="shared" si="938"/>
        <v>5</v>
      </c>
      <c r="BF1103">
        <f t="shared" si="902"/>
        <v>0.10728687452127461</v>
      </c>
      <c r="BG1103">
        <f>VLOOKUP(MIN(120,BH1103),mortality!$B$4:$H$106,saving_model!BE1103+2,FALSE)</f>
        <v>0.74382128519873325</v>
      </c>
      <c r="BH1103">
        <f t="shared" si="896"/>
        <v>110</v>
      </c>
      <c r="BI1103" s="8">
        <f t="shared" si="939"/>
        <v>1.6821425527395739E-3</v>
      </c>
      <c r="BJ1103" s="6">
        <f>VLOOKUP(saving_model!BD1103,lapse!$B$4:$C$134,2,FALSE)</f>
        <v>0.02</v>
      </c>
      <c r="BL1103">
        <f>discount_curve!K1088</f>
        <v>0.12882126729516441</v>
      </c>
    </row>
    <row r="1104" spans="1:64" x14ac:dyDescent="0.55000000000000004">
      <c r="A1104">
        <f t="shared" si="903"/>
        <v>1082</v>
      </c>
      <c r="B1104" s="16">
        <f t="shared" ca="1" si="906"/>
        <v>0</v>
      </c>
      <c r="C1104" s="16">
        <f t="shared" si="907"/>
        <v>0</v>
      </c>
      <c r="D1104">
        <f t="shared" si="908"/>
        <v>0</v>
      </c>
      <c r="E1104">
        <f t="shared" ca="1" si="909"/>
        <v>0</v>
      </c>
      <c r="F1104" s="19">
        <f t="shared" si="910"/>
        <v>0</v>
      </c>
      <c r="G1104">
        <f t="shared" si="887"/>
        <v>0</v>
      </c>
      <c r="H1104">
        <f t="shared" si="888"/>
        <v>0</v>
      </c>
      <c r="I1104" s="16">
        <f t="shared" si="911"/>
        <v>0</v>
      </c>
      <c r="J1104" s="19">
        <f t="shared" si="912"/>
        <v>0</v>
      </c>
      <c r="K1104" s="19"/>
      <c r="L1104" s="16">
        <f t="shared" si="889"/>
        <v>0</v>
      </c>
      <c r="M1104" s="16">
        <f t="shared" ca="1" si="913"/>
        <v>0</v>
      </c>
      <c r="N1104" s="16">
        <f t="shared" si="914"/>
        <v>0</v>
      </c>
      <c r="O1104" s="16">
        <f t="shared" si="915"/>
        <v>0</v>
      </c>
      <c r="P1104" s="16">
        <f t="shared" si="916"/>
        <v>0</v>
      </c>
      <c r="Q1104" s="16">
        <f t="shared" ca="1" si="917"/>
        <v>0</v>
      </c>
      <c r="R1104">
        <f t="shared" si="918"/>
        <v>0</v>
      </c>
      <c r="S1104" s="16">
        <f t="shared" si="919"/>
        <v>0</v>
      </c>
      <c r="T1104" s="21">
        <f t="shared" si="920"/>
        <v>0</v>
      </c>
      <c r="U1104" s="16">
        <f t="shared" ca="1" si="921"/>
        <v>0</v>
      </c>
      <c r="V1104" s="21">
        <f t="shared" ca="1" si="922"/>
        <v>0</v>
      </c>
      <c r="W1104" s="16"/>
      <c r="X1104" s="16">
        <f t="shared" si="923"/>
        <v>0</v>
      </c>
      <c r="Y1104" s="16">
        <f t="shared" si="924"/>
        <v>0</v>
      </c>
      <c r="Z1104" s="19">
        <f t="shared" si="925"/>
        <v>0</v>
      </c>
      <c r="AA1104" s="15">
        <f t="shared" si="926"/>
        <v>0</v>
      </c>
      <c r="AB1104" s="15">
        <f t="shared" si="927"/>
        <v>0</v>
      </c>
      <c r="AC1104" s="15">
        <f t="shared" si="928"/>
        <v>0</v>
      </c>
      <c r="AD1104" s="15">
        <f t="shared" si="929"/>
        <v>0</v>
      </c>
      <c r="AE1104" s="15">
        <f t="shared" si="930"/>
        <v>0</v>
      </c>
      <c r="AF1104" s="19">
        <f t="shared" si="931"/>
        <v>0</v>
      </c>
      <c r="AG1104" s="20">
        <f t="shared" si="932"/>
        <v>0</v>
      </c>
      <c r="AH1104" s="20"/>
      <c r="AI1104" s="16">
        <f t="shared" si="890"/>
        <v>0</v>
      </c>
      <c r="AJ1104" s="16">
        <f t="shared" si="905"/>
        <v>0</v>
      </c>
      <c r="AK1104" s="16">
        <f t="shared" si="897"/>
        <v>0</v>
      </c>
      <c r="AL1104" s="16">
        <f t="shared" ca="1" si="933"/>
        <v>0</v>
      </c>
      <c r="AM1104" s="17">
        <f ca="1">IF($F$13,OFFSET(product_specs!$I$5,MIN(10,saving_model!BD1104),saving_model!$F$15),0)</f>
        <v>0</v>
      </c>
      <c r="AN1104" s="16">
        <f t="shared" si="934"/>
        <v>0</v>
      </c>
      <c r="AO1104" s="16">
        <f t="shared" si="904"/>
        <v>0</v>
      </c>
      <c r="AP1104" s="16">
        <f t="shared" si="891"/>
        <v>0</v>
      </c>
      <c r="AQ1104" s="16">
        <f t="shared" si="898"/>
        <v>0</v>
      </c>
      <c r="AR1104" s="16">
        <f t="shared" si="899"/>
        <v>0</v>
      </c>
      <c r="AS1104" s="15">
        <f t="shared" si="892"/>
        <v>0</v>
      </c>
      <c r="AT1104" s="24">
        <f t="shared" si="893"/>
        <v>0</v>
      </c>
      <c r="AU1104" s="15">
        <f t="shared" si="900"/>
        <v>0</v>
      </c>
      <c r="AV1104" s="22">
        <f>return!Q1088</f>
        <v>4.1305068632142561E-3</v>
      </c>
      <c r="AW1104" s="7">
        <f t="shared" si="894"/>
        <v>2.4526968278977241</v>
      </c>
      <c r="AX1104" s="7"/>
      <c r="AY1104">
        <f t="shared" si="935"/>
        <v>0</v>
      </c>
      <c r="AZ1104">
        <f t="shared" si="895"/>
        <v>0</v>
      </c>
      <c r="BA1104">
        <f t="shared" si="936"/>
        <v>0</v>
      </c>
      <c r="BB1104">
        <f t="shared" si="901"/>
        <v>0</v>
      </c>
      <c r="BD1104">
        <f t="shared" si="937"/>
        <v>90</v>
      </c>
      <c r="BE1104">
        <f t="shared" si="938"/>
        <v>5</v>
      </c>
      <c r="BF1104">
        <f t="shared" si="902"/>
        <v>0.10728687452127461</v>
      </c>
      <c r="BG1104">
        <f>VLOOKUP(MIN(120,BH1104),mortality!$B$4:$H$106,saving_model!BE1104+2,FALSE)</f>
        <v>0.74382128519873325</v>
      </c>
      <c r="BH1104">
        <f t="shared" si="896"/>
        <v>110</v>
      </c>
      <c r="BI1104" s="8">
        <f t="shared" si="939"/>
        <v>1.6821425527395739E-3</v>
      </c>
      <c r="BJ1104" s="6">
        <f>VLOOKUP(saving_model!BD1104,lapse!$B$4:$C$134,2,FALSE)</f>
        <v>0.02</v>
      </c>
      <c r="BL1104">
        <f>discount_curve!K1089</f>
        <v>0.12857728290653506</v>
      </c>
    </row>
    <row r="1105" spans="1:64" x14ac:dyDescent="0.55000000000000004">
      <c r="A1105">
        <f t="shared" si="903"/>
        <v>1083</v>
      </c>
      <c r="B1105" s="16">
        <f t="shared" ca="1" si="906"/>
        <v>0</v>
      </c>
      <c r="C1105" s="16">
        <f t="shared" si="907"/>
        <v>0</v>
      </c>
      <c r="D1105">
        <f t="shared" si="908"/>
        <v>0</v>
      </c>
      <c r="E1105">
        <f t="shared" ca="1" si="909"/>
        <v>0</v>
      </c>
      <c r="F1105" s="19">
        <f t="shared" si="910"/>
        <v>0</v>
      </c>
      <c r="G1105">
        <f t="shared" si="887"/>
        <v>0</v>
      </c>
      <c r="H1105">
        <f t="shared" si="888"/>
        <v>0</v>
      </c>
      <c r="I1105" s="16">
        <f t="shared" si="911"/>
        <v>0</v>
      </c>
      <c r="J1105" s="19">
        <f t="shared" si="912"/>
        <v>0</v>
      </c>
      <c r="K1105" s="19"/>
      <c r="L1105" s="16">
        <f t="shared" si="889"/>
        <v>0</v>
      </c>
      <c r="M1105" s="16">
        <f t="shared" ca="1" si="913"/>
        <v>0</v>
      </c>
      <c r="N1105" s="16">
        <f t="shared" si="914"/>
        <v>0</v>
      </c>
      <c r="O1105" s="16">
        <f t="shared" si="915"/>
        <v>0</v>
      </c>
      <c r="P1105" s="16">
        <f t="shared" si="916"/>
        <v>0</v>
      </c>
      <c r="Q1105" s="16">
        <f t="shared" ca="1" si="917"/>
        <v>0</v>
      </c>
      <c r="R1105">
        <f t="shared" si="918"/>
        <v>0</v>
      </c>
      <c r="S1105" s="16">
        <f t="shared" si="919"/>
        <v>0</v>
      </c>
      <c r="T1105" s="21">
        <f t="shared" si="920"/>
        <v>0</v>
      </c>
      <c r="U1105" s="16">
        <f t="shared" ca="1" si="921"/>
        <v>0</v>
      </c>
      <c r="V1105" s="21">
        <f t="shared" ca="1" si="922"/>
        <v>0</v>
      </c>
      <c r="W1105" s="16"/>
      <c r="X1105" s="16">
        <f t="shared" si="923"/>
        <v>0</v>
      </c>
      <c r="Y1105" s="16">
        <f t="shared" si="924"/>
        <v>0</v>
      </c>
      <c r="Z1105" s="19">
        <f t="shared" si="925"/>
        <v>0</v>
      </c>
      <c r="AA1105" s="15">
        <f t="shared" si="926"/>
        <v>0</v>
      </c>
      <c r="AB1105" s="15">
        <f t="shared" si="927"/>
        <v>0</v>
      </c>
      <c r="AC1105" s="15">
        <f t="shared" si="928"/>
        <v>0</v>
      </c>
      <c r="AD1105" s="15">
        <f t="shared" si="929"/>
        <v>0</v>
      </c>
      <c r="AE1105" s="15">
        <f t="shared" si="930"/>
        <v>0</v>
      </c>
      <c r="AF1105" s="19">
        <f t="shared" si="931"/>
        <v>0</v>
      </c>
      <c r="AG1105" s="20">
        <f t="shared" si="932"/>
        <v>0</v>
      </c>
      <c r="AH1105" s="20"/>
      <c r="AI1105" s="16">
        <f t="shared" si="890"/>
        <v>0</v>
      </c>
      <c r="AJ1105" s="16">
        <f t="shared" si="905"/>
        <v>0</v>
      </c>
      <c r="AK1105" s="16">
        <f t="shared" si="897"/>
        <v>0</v>
      </c>
      <c r="AL1105" s="16">
        <f t="shared" ca="1" si="933"/>
        <v>0</v>
      </c>
      <c r="AM1105" s="17">
        <f ca="1">IF($F$13,OFFSET(product_specs!$I$5,MIN(10,saving_model!BD1105),saving_model!$F$15),0)</f>
        <v>0</v>
      </c>
      <c r="AN1105" s="16">
        <f t="shared" si="934"/>
        <v>0</v>
      </c>
      <c r="AO1105" s="16">
        <f t="shared" si="904"/>
        <v>0</v>
      </c>
      <c r="AP1105" s="16">
        <f t="shared" si="891"/>
        <v>0</v>
      </c>
      <c r="AQ1105" s="16">
        <f t="shared" si="898"/>
        <v>0</v>
      </c>
      <c r="AR1105" s="16">
        <f t="shared" si="899"/>
        <v>0</v>
      </c>
      <c r="AS1105" s="15">
        <f t="shared" si="892"/>
        <v>0</v>
      </c>
      <c r="AT1105" s="24">
        <f t="shared" si="893"/>
        <v>0</v>
      </c>
      <c r="AU1105" s="15">
        <f t="shared" si="900"/>
        <v>0</v>
      </c>
      <c r="AV1105" s="22">
        <f>return!Q1089</f>
        <v>-1.5724833533830029E-3</v>
      </c>
      <c r="AW1105" s="7">
        <f t="shared" si="894"/>
        <v>2.454731433399401</v>
      </c>
      <c r="AX1105" s="7"/>
      <c r="AY1105">
        <f t="shared" si="935"/>
        <v>0</v>
      </c>
      <c r="AZ1105">
        <f t="shared" si="895"/>
        <v>0</v>
      </c>
      <c r="BA1105">
        <f t="shared" si="936"/>
        <v>0</v>
      </c>
      <c r="BB1105">
        <f t="shared" si="901"/>
        <v>0</v>
      </c>
      <c r="BD1105">
        <f t="shared" si="937"/>
        <v>90</v>
      </c>
      <c r="BE1105">
        <f t="shared" si="938"/>
        <v>5</v>
      </c>
      <c r="BF1105">
        <f t="shared" si="902"/>
        <v>0.10728687452127461</v>
      </c>
      <c r="BG1105">
        <f>VLOOKUP(MIN(120,BH1105),mortality!$B$4:$H$106,saving_model!BE1105+2,FALSE)</f>
        <v>0.74382128519873325</v>
      </c>
      <c r="BH1105">
        <f t="shared" si="896"/>
        <v>110</v>
      </c>
      <c r="BI1105" s="8">
        <f t="shared" si="939"/>
        <v>1.6821425527395739E-3</v>
      </c>
      <c r="BJ1105" s="6">
        <f>VLOOKUP(saving_model!BD1105,lapse!$B$4:$C$134,2,FALSE)</f>
        <v>0.02</v>
      </c>
      <c r="BL1105">
        <f>discount_curve!K1090</f>
        <v>0.12833376061848231</v>
      </c>
    </row>
    <row r="1106" spans="1:64" x14ac:dyDescent="0.55000000000000004">
      <c r="A1106">
        <f t="shared" si="903"/>
        <v>1084</v>
      </c>
      <c r="B1106" s="16">
        <f t="shared" ca="1" si="906"/>
        <v>0</v>
      </c>
      <c r="C1106" s="16">
        <f t="shared" si="907"/>
        <v>0</v>
      </c>
      <c r="D1106">
        <f t="shared" si="908"/>
        <v>0</v>
      </c>
      <c r="E1106">
        <f t="shared" ca="1" si="909"/>
        <v>0</v>
      </c>
      <c r="F1106" s="19">
        <f t="shared" si="910"/>
        <v>0</v>
      </c>
      <c r="G1106">
        <f t="shared" si="887"/>
        <v>0</v>
      </c>
      <c r="H1106">
        <f t="shared" si="888"/>
        <v>0</v>
      </c>
      <c r="I1106" s="16">
        <f t="shared" si="911"/>
        <v>0</v>
      </c>
      <c r="J1106" s="19">
        <f t="shared" si="912"/>
        <v>0</v>
      </c>
      <c r="K1106" s="19"/>
      <c r="L1106" s="16">
        <f t="shared" si="889"/>
        <v>0</v>
      </c>
      <c r="M1106" s="16">
        <f t="shared" ca="1" si="913"/>
        <v>0</v>
      </c>
      <c r="N1106" s="16">
        <f t="shared" si="914"/>
        <v>0</v>
      </c>
      <c r="O1106" s="16">
        <f t="shared" si="915"/>
        <v>0</v>
      </c>
      <c r="P1106" s="16">
        <f t="shared" si="916"/>
        <v>0</v>
      </c>
      <c r="Q1106" s="16">
        <f t="shared" ca="1" si="917"/>
        <v>0</v>
      </c>
      <c r="R1106">
        <f t="shared" si="918"/>
        <v>0</v>
      </c>
      <c r="S1106" s="16">
        <f t="shared" si="919"/>
        <v>0</v>
      </c>
      <c r="T1106" s="21">
        <f t="shared" si="920"/>
        <v>0</v>
      </c>
      <c r="U1106" s="16">
        <f t="shared" ca="1" si="921"/>
        <v>0</v>
      </c>
      <c r="V1106" s="21">
        <f t="shared" ca="1" si="922"/>
        <v>0</v>
      </c>
      <c r="W1106" s="16"/>
      <c r="X1106" s="16">
        <f t="shared" si="923"/>
        <v>0</v>
      </c>
      <c r="Y1106" s="16">
        <f t="shared" si="924"/>
        <v>0</v>
      </c>
      <c r="Z1106" s="19">
        <f t="shared" si="925"/>
        <v>0</v>
      </c>
      <c r="AA1106" s="15">
        <f t="shared" si="926"/>
        <v>0</v>
      </c>
      <c r="AB1106" s="15">
        <f t="shared" si="927"/>
        <v>0</v>
      </c>
      <c r="AC1106" s="15">
        <f t="shared" si="928"/>
        <v>0</v>
      </c>
      <c r="AD1106" s="15">
        <f t="shared" si="929"/>
        <v>0</v>
      </c>
      <c r="AE1106" s="15">
        <f t="shared" si="930"/>
        <v>0</v>
      </c>
      <c r="AF1106" s="19">
        <f t="shared" si="931"/>
        <v>0</v>
      </c>
      <c r="AG1106" s="20">
        <f t="shared" si="932"/>
        <v>0</v>
      </c>
      <c r="AH1106" s="20"/>
      <c r="AI1106" s="16">
        <f t="shared" si="890"/>
        <v>0</v>
      </c>
      <c r="AJ1106" s="16">
        <f t="shared" si="905"/>
        <v>0</v>
      </c>
      <c r="AK1106" s="16">
        <f t="shared" si="897"/>
        <v>0</v>
      </c>
      <c r="AL1106" s="16">
        <f t="shared" ca="1" si="933"/>
        <v>0</v>
      </c>
      <c r="AM1106" s="17">
        <f ca="1">IF($F$13,OFFSET(product_specs!$I$5,MIN(10,saving_model!BD1106),saving_model!$F$15),0)</f>
        <v>0</v>
      </c>
      <c r="AN1106" s="16">
        <f t="shared" si="934"/>
        <v>0</v>
      </c>
      <c r="AO1106" s="16">
        <f t="shared" si="904"/>
        <v>0</v>
      </c>
      <c r="AP1106" s="16">
        <f t="shared" si="891"/>
        <v>0</v>
      </c>
      <c r="AQ1106" s="16">
        <f t="shared" si="898"/>
        <v>0</v>
      </c>
      <c r="AR1106" s="16">
        <f t="shared" si="899"/>
        <v>0</v>
      </c>
      <c r="AS1106" s="15">
        <f t="shared" si="892"/>
        <v>0</v>
      </c>
      <c r="AT1106" s="24">
        <f t="shared" si="893"/>
        <v>0</v>
      </c>
      <c r="AU1106" s="15">
        <f t="shared" si="900"/>
        <v>0</v>
      </c>
      <c r="AV1106" s="22">
        <f>return!Q1090</f>
        <v>4.7758342029693424E-3</v>
      </c>
      <c r="AW1106" s="7">
        <f t="shared" si="894"/>
        <v>2.4567677266838892</v>
      </c>
      <c r="AX1106" s="7"/>
      <c r="AY1106">
        <f t="shared" si="935"/>
        <v>0</v>
      </c>
      <c r="AZ1106">
        <f t="shared" si="895"/>
        <v>0</v>
      </c>
      <c r="BA1106">
        <f t="shared" si="936"/>
        <v>0</v>
      </c>
      <c r="BB1106">
        <f t="shared" si="901"/>
        <v>0</v>
      </c>
      <c r="BD1106">
        <f t="shared" si="937"/>
        <v>90</v>
      </c>
      <c r="BE1106">
        <f t="shared" si="938"/>
        <v>5</v>
      </c>
      <c r="BF1106">
        <f t="shared" si="902"/>
        <v>0.10728687452127461</v>
      </c>
      <c r="BG1106">
        <f>VLOOKUP(MIN(120,BH1106),mortality!$B$4:$H$106,saving_model!BE1106+2,FALSE)</f>
        <v>0.74382128519873325</v>
      </c>
      <c r="BH1106">
        <f t="shared" si="896"/>
        <v>110</v>
      </c>
      <c r="BI1106" s="8">
        <f t="shared" si="939"/>
        <v>1.6821425527395739E-3</v>
      </c>
      <c r="BJ1106" s="6">
        <f>VLOOKUP(saving_model!BD1106,lapse!$B$4:$C$134,2,FALSE)</f>
        <v>0.02</v>
      </c>
      <c r="BL1106">
        <f>discount_curve!K1091</f>
        <v>0.12809069955579877</v>
      </c>
    </row>
    <row r="1107" spans="1:64" x14ac:dyDescent="0.55000000000000004">
      <c r="A1107">
        <f t="shared" si="903"/>
        <v>1085</v>
      </c>
      <c r="B1107" s="16">
        <f t="shared" ca="1" si="906"/>
        <v>0</v>
      </c>
      <c r="C1107" s="16">
        <f t="shared" si="907"/>
        <v>0</v>
      </c>
      <c r="D1107">
        <f t="shared" si="908"/>
        <v>0</v>
      </c>
      <c r="E1107">
        <f t="shared" ca="1" si="909"/>
        <v>0</v>
      </c>
      <c r="F1107" s="19">
        <f t="shared" si="910"/>
        <v>0</v>
      </c>
      <c r="G1107">
        <f t="shared" si="887"/>
        <v>0</v>
      </c>
      <c r="H1107">
        <f t="shared" si="888"/>
        <v>0</v>
      </c>
      <c r="I1107" s="16">
        <f t="shared" si="911"/>
        <v>0</v>
      </c>
      <c r="J1107" s="19">
        <f t="shared" si="912"/>
        <v>0</v>
      </c>
      <c r="K1107" s="19"/>
      <c r="L1107" s="16">
        <f t="shared" si="889"/>
        <v>0</v>
      </c>
      <c r="M1107" s="16">
        <f t="shared" ca="1" si="913"/>
        <v>0</v>
      </c>
      <c r="N1107" s="16">
        <f t="shared" si="914"/>
        <v>0</v>
      </c>
      <c r="O1107" s="16">
        <f t="shared" si="915"/>
        <v>0</v>
      </c>
      <c r="P1107" s="16">
        <f t="shared" si="916"/>
        <v>0</v>
      </c>
      <c r="Q1107" s="16">
        <f t="shared" ca="1" si="917"/>
        <v>0</v>
      </c>
      <c r="R1107">
        <f t="shared" si="918"/>
        <v>0</v>
      </c>
      <c r="S1107" s="16">
        <f t="shared" si="919"/>
        <v>0</v>
      </c>
      <c r="T1107" s="21">
        <f t="shared" si="920"/>
        <v>0</v>
      </c>
      <c r="U1107" s="16">
        <f t="shared" ca="1" si="921"/>
        <v>0</v>
      </c>
      <c r="V1107" s="21">
        <f t="shared" ca="1" si="922"/>
        <v>0</v>
      </c>
      <c r="W1107" s="16"/>
      <c r="X1107" s="16">
        <f t="shared" si="923"/>
        <v>0</v>
      </c>
      <c r="Y1107" s="16">
        <f t="shared" si="924"/>
        <v>0</v>
      </c>
      <c r="Z1107" s="19">
        <f t="shared" si="925"/>
        <v>0</v>
      </c>
      <c r="AA1107" s="15">
        <f t="shared" si="926"/>
        <v>0</v>
      </c>
      <c r="AB1107" s="15">
        <f t="shared" si="927"/>
        <v>0</v>
      </c>
      <c r="AC1107" s="15">
        <f t="shared" si="928"/>
        <v>0</v>
      </c>
      <c r="AD1107" s="15">
        <f t="shared" si="929"/>
        <v>0</v>
      </c>
      <c r="AE1107" s="15">
        <f t="shared" si="930"/>
        <v>0</v>
      </c>
      <c r="AF1107" s="19">
        <f t="shared" si="931"/>
        <v>0</v>
      </c>
      <c r="AG1107" s="20">
        <f t="shared" si="932"/>
        <v>0</v>
      </c>
      <c r="AH1107" s="20"/>
      <c r="AI1107" s="16">
        <f t="shared" si="890"/>
        <v>0</v>
      </c>
      <c r="AJ1107" s="16">
        <f t="shared" si="905"/>
        <v>0</v>
      </c>
      <c r="AK1107" s="16">
        <f t="shared" si="897"/>
        <v>0</v>
      </c>
      <c r="AL1107" s="16">
        <f t="shared" ca="1" si="933"/>
        <v>0</v>
      </c>
      <c r="AM1107" s="17">
        <f ca="1">IF($F$13,OFFSET(product_specs!$I$5,MIN(10,saving_model!BD1107),saving_model!$F$15),0)</f>
        <v>0</v>
      </c>
      <c r="AN1107" s="16">
        <f t="shared" si="934"/>
        <v>0</v>
      </c>
      <c r="AO1107" s="16">
        <f t="shared" si="904"/>
        <v>0</v>
      </c>
      <c r="AP1107" s="16">
        <f t="shared" si="891"/>
        <v>0</v>
      </c>
      <c r="AQ1107" s="16">
        <f t="shared" si="898"/>
        <v>0</v>
      </c>
      <c r="AR1107" s="16">
        <f t="shared" si="899"/>
        <v>0</v>
      </c>
      <c r="AS1107" s="15">
        <f t="shared" si="892"/>
        <v>0</v>
      </c>
      <c r="AT1107" s="24">
        <f t="shared" si="893"/>
        <v>0</v>
      </c>
      <c r="AU1107" s="15">
        <f t="shared" si="900"/>
        <v>0</v>
      </c>
      <c r="AV1107" s="22">
        <f>return!Q1091</f>
        <v>5.7330306186296198E-3</v>
      </c>
      <c r="AW1107" s="7">
        <f t="shared" si="894"/>
        <v>2.4588057091512692</v>
      </c>
      <c r="AX1107" s="7"/>
      <c r="AY1107">
        <f t="shared" si="935"/>
        <v>0</v>
      </c>
      <c r="AZ1107">
        <f t="shared" si="895"/>
        <v>0</v>
      </c>
      <c r="BA1107">
        <f t="shared" si="936"/>
        <v>0</v>
      </c>
      <c r="BB1107">
        <f t="shared" si="901"/>
        <v>0</v>
      </c>
      <c r="BD1107">
        <f t="shared" si="937"/>
        <v>90</v>
      </c>
      <c r="BE1107">
        <f t="shared" si="938"/>
        <v>5</v>
      </c>
      <c r="BF1107">
        <f t="shared" si="902"/>
        <v>0.10728687452127461</v>
      </c>
      <c r="BG1107">
        <f>VLOOKUP(MIN(120,BH1107),mortality!$B$4:$H$106,saving_model!BE1107+2,FALSE)</f>
        <v>0.74382128519873325</v>
      </c>
      <c r="BH1107">
        <f t="shared" si="896"/>
        <v>110</v>
      </c>
      <c r="BI1107" s="8">
        <f t="shared" si="939"/>
        <v>1.6821425527395739E-3</v>
      </c>
      <c r="BJ1107" s="6">
        <f>VLOOKUP(saving_model!BD1107,lapse!$B$4:$C$134,2,FALSE)</f>
        <v>0.02</v>
      </c>
      <c r="BL1107">
        <f>discount_curve!K1092</f>
        <v>0.12784809884493462</v>
      </c>
    </row>
    <row r="1108" spans="1:64" x14ac:dyDescent="0.55000000000000004">
      <c r="A1108">
        <f t="shared" si="903"/>
        <v>1086</v>
      </c>
      <c r="B1108" s="16">
        <f t="shared" ca="1" si="906"/>
        <v>0</v>
      </c>
      <c r="C1108" s="16">
        <f t="shared" si="907"/>
        <v>0</v>
      </c>
      <c r="D1108">
        <f t="shared" si="908"/>
        <v>0</v>
      </c>
      <c r="E1108">
        <f t="shared" ca="1" si="909"/>
        <v>0</v>
      </c>
      <c r="F1108" s="19">
        <f t="shared" si="910"/>
        <v>0</v>
      </c>
      <c r="G1108">
        <f t="shared" si="887"/>
        <v>0</v>
      </c>
      <c r="H1108">
        <f t="shared" si="888"/>
        <v>0</v>
      </c>
      <c r="I1108" s="16">
        <f t="shared" si="911"/>
        <v>0</v>
      </c>
      <c r="J1108" s="19">
        <f t="shared" si="912"/>
        <v>0</v>
      </c>
      <c r="K1108" s="19"/>
      <c r="L1108" s="16">
        <f t="shared" si="889"/>
        <v>0</v>
      </c>
      <c r="M1108" s="16">
        <f t="shared" ca="1" si="913"/>
        <v>0</v>
      </c>
      <c r="N1108" s="16">
        <f t="shared" si="914"/>
        <v>0</v>
      </c>
      <c r="O1108" s="16">
        <f t="shared" si="915"/>
        <v>0</v>
      </c>
      <c r="P1108" s="16">
        <f t="shared" si="916"/>
        <v>0</v>
      </c>
      <c r="Q1108" s="16">
        <f t="shared" ca="1" si="917"/>
        <v>0</v>
      </c>
      <c r="R1108">
        <f t="shared" si="918"/>
        <v>0</v>
      </c>
      <c r="S1108" s="16">
        <f t="shared" si="919"/>
        <v>0</v>
      </c>
      <c r="T1108" s="21">
        <f t="shared" si="920"/>
        <v>0</v>
      </c>
      <c r="U1108" s="16">
        <f t="shared" ca="1" si="921"/>
        <v>0</v>
      </c>
      <c r="V1108" s="21">
        <f t="shared" ca="1" si="922"/>
        <v>0</v>
      </c>
      <c r="W1108" s="16"/>
      <c r="X1108" s="16">
        <f t="shared" si="923"/>
        <v>0</v>
      </c>
      <c r="Y1108" s="16">
        <f t="shared" si="924"/>
        <v>0</v>
      </c>
      <c r="Z1108" s="19">
        <f t="shared" si="925"/>
        <v>0</v>
      </c>
      <c r="AA1108" s="15">
        <f t="shared" si="926"/>
        <v>0</v>
      </c>
      <c r="AB1108" s="15">
        <f t="shared" si="927"/>
        <v>0</v>
      </c>
      <c r="AC1108" s="15">
        <f t="shared" si="928"/>
        <v>0</v>
      </c>
      <c r="AD1108" s="15">
        <f t="shared" si="929"/>
        <v>0</v>
      </c>
      <c r="AE1108" s="15">
        <f t="shared" si="930"/>
        <v>0</v>
      </c>
      <c r="AF1108" s="19">
        <f t="shared" si="931"/>
        <v>0</v>
      </c>
      <c r="AG1108" s="20">
        <f t="shared" si="932"/>
        <v>0</v>
      </c>
      <c r="AH1108" s="20"/>
      <c r="AI1108" s="16">
        <f t="shared" si="890"/>
        <v>0</v>
      </c>
      <c r="AJ1108" s="16">
        <f t="shared" si="905"/>
        <v>0</v>
      </c>
      <c r="AK1108" s="16">
        <f t="shared" si="897"/>
        <v>0</v>
      </c>
      <c r="AL1108" s="16">
        <f t="shared" ca="1" si="933"/>
        <v>0</v>
      </c>
      <c r="AM1108" s="17">
        <f ca="1">IF($F$13,OFFSET(product_specs!$I$5,MIN(10,saving_model!BD1108),saving_model!$F$15),0)</f>
        <v>0</v>
      </c>
      <c r="AN1108" s="16">
        <f t="shared" si="934"/>
        <v>0</v>
      </c>
      <c r="AO1108" s="16">
        <f t="shared" si="904"/>
        <v>0</v>
      </c>
      <c r="AP1108" s="16">
        <f t="shared" si="891"/>
        <v>0</v>
      </c>
      <c r="AQ1108" s="16">
        <f t="shared" si="898"/>
        <v>0</v>
      </c>
      <c r="AR1108" s="16">
        <f t="shared" si="899"/>
        <v>0</v>
      </c>
      <c r="AS1108" s="15">
        <f t="shared" si="892"/>
        <v>0</v>
      </c>
      <c r="AT1108" s="24">
        <f t="shared" si="893"/>
        <v>0</v>
      </c>
      <c r="AU1108" s="15">
        <f t="shared" si="900"/>
        <v>0</v>
      </c>
      <c r="AV1108" s="22">
        <f>return!Q1092</f>
        <v>1.0246003623291644E-2</v>
      </c>
      <c r="AW1108" s="7">
        <f t="shared" si="894"/>
        <v>2.4608453822027823</v>
      </c>
      <c r="AX1108" s="7"/>
      <c r="AY1108">
        <f t="shared" si="935"/>
        <v>0</v>
      </c>
      <c r="AZ1108">
        <f t="shared" si="895"/>
        <v>0</v>
      </c>
      <c r="BA1108">
        <f t="shared" si="936"/>
        <v>0</v>
      </c>
      <c r="BB1108">
        <f t="shared" si="901"/>
        <v>0</v>
      </c>
      <c r="BD1108">
        <f t="shared" si="937"/>
        <v>90</v>
      </c>
      <c r="BE1108">
        <f t="shared" si="938"/>
        <v>5</v>
      </c>
      <c r="BF1108">
        <f t="shared" si="902"/>
        <v>0.10728687452127461</v>
      </c>
      <c r="BG1108">
        <f>VLOOKUP(MIN(120,BH1108),mortality!$B$4:$H$106,saving_model!BE1108+2,FALSE)</f>
        <v>0.74382128519873325</v>
      </c>
      <c r="BH1108">
        <f t="shared" si="896"/>
        <v>110</v>
      </c>
      <c r="BI1108" s="8">
        <f t="shared" si="939"/>
        <v>1.6821425527395739E-3</v>
      </c>
      <c r="BJ1108" s="6">
        <f>VLOOKUP(saving_model!BD1108,lapse!$B$4:$C$134,2,FALSE)</f>
        <v>0.02</v>
      </c>
      <c r="BL1108">
        <f>discount_curve!K1093</f>
        <v>0.1276059576139946</v>
      </c>
    </row>
    <row r="1109" spans="1:64" x14ac:dyDescent="0.55000000000000004">
      <c r="A1109">
        <f t="shared" si="903"/>
        <v>1087</v>
      </c>
      <c r="B1109" s="16">
        <f t="shared" ca="1" si="906"/>
        <v>0</v>
      </c>
      <c r="C1109" s="16">
        <f t="shared" si="907"/>
        <v>0</v>
      </c>
      <c r="D1109">
        <f t="shared" si="908"/>
        <v>0</v>
      </c>
      <c r="E1109">
        <f t="shared" ca="1" si="909"/>
        <v>0</v>
      </c>
      <c r="F1109" s="19">
        <f t="shared" si="910"/>
        <v>0</v>
      </c>
      <c r="G1109">
        <f t="shared" si="887"/>
        <v>0</v>
      </c>
      <c r="H1109">
        <f t="shared" si="888"/>
        <v>0</v>
      </c>
      <c r="I1109" s="16">
        <f t="shared" si="911"/>
        <v>0</v>
      </c>
      <c r="J1109" s="19">
        <f t="shared" si="912"/>
        <v>0</v>
      </c>
      <c r="K1109" s="19"/>
      <c r="L1109" s="16">
        <f t="shared" si="889"/>
        <v>0</v>
      </c>
      <c r="M1109" s="16">
        <f t="shared" ca="1" si="913"/>
        <v>0</v>
      </c>
      <c r="N1109" s="16">
        <f t="shared" si="914"/>
        <v>0</v>
      </c>
      <c r="O1109" s="16">
        <f t="shared" si="915"/>
        <v>0</v>
      </c>
      <c r="P1109" s="16">
        <f t="shared" si="916"/>
        <v>0</v>
      </c>
      <c r="Q1109" s="16">
        <f t="shared" ca="1" si="917"/>
        <v>0</v>
      </c>
      <c r="R1109">
        <f t="shared" si="918"/>
        <v>0</v>
      </c>
      <c r="S1109" s="16">
        <f t="shared" si="919"/>
        <v>0</v>
      </c>
      <c r="T1109" s="21">
        <f t="shared" si="920"/>
        <v>0</v>
      </c>
      <c r="U1109" s="16">
        <f t="shared" ca="1" si="921"/>
        <v>0</v>
      </c>
      <c r="V1109" s="21">
        <f t="shared" ca="1" si="922"/>
        <v>0</v>
      </c>
      <c r="W1109" s="16"/>
      <c r="X1109" s="16">
        <f t="shared" si="923"/>
        <v>0</v>
      </c>
      <c r="Y1109" s="16">
        <f t="shared" si="924"/>
        <v>0</v>
      </c>
      <c r="Z1109" s="19">
        <f t="shared" si="925"/>
        <v>0</v>
      </c>
      <c r="AA1109" s="15">
        <f t="shared" si="926"/>
        <v>0</v>
      </c>
      <c r="AB1109" s="15">
        <f t="shared" si="927"/>
        <v>0</v>
      </c>
      <c r="AC1109" s="15">
        <f t="shared" si="928"/>
        <v>0</v>
      </c>
      <c r="AD1109" s="15">
        <f t="shared" si="929"/>
        <v>0</v>
      </c>
      <c r="AE1109" s="15">
        <f t="shared" si="930"/>
        <v>0</v>
      </c>
      <c r="AF1109" s="19">
        <f t="shared" si="931"/>
        <v>0</v>
      </c>
      <c r="AG1109" s="20">
        <f t="shared" si="932"/>
        <v>0</v>
      </c>
      <c r="AH1109" s="20"/>
      <c r="AI1109" s="16">
        <f t="shared" si="890"/>
        <v>0</v>
      </c>
      <c r="AJ1109" s="16">
        <f t="shared" si="905"/>
        <v>0</v>
      </c>
      <c r="AK1109" s="16">
        <f t="shared" si="897"/>
        <v>0</v>
      </c>
      <c r="AL1109" s="16">
        <f t="shared" ca="1" si="933"/>
        <v>0</v>
      </c>
      <c r="AM1109" s="17">
        <f ca="1">IF($F$13,OFFSET(product_specs!$I$5,MIN(10,saving_model!BD1109),saving_model!$F$15),0)</f>
        <v>0</v>
      </c>
      <c r="AN1109" s="16">
        <f t="shared" si="934"/>
        <v>0</v>
      </c>
      <c r="AO1109" s="16">
        <f t="shared" si="904"/>
        <v>0</v>
      </c>
      <c r="AP1109" s="16">
        <f t="shared" si="891"/>
        <v>0</v>
      </c>
      <c r="AQ1109" s="16">
        <f t="shared" si="898"/>
        <v>0</v>
      </c>
      <c r="AR1109" s="16">
        <f t="shared" si="899"/>
        <v>0</v>
      </c>
      <c r="AS1109" s="15">
        <f t="shared" si="892"/>
        <v>0</v>
      </c>
      <c r="AT1109" s="24">
        <f t="shared" si="893"/>
        <v>0</v>
      </c>
      <c r="AU1109" s="15">
        <f t="shared" si="900"/>
        <v>0</v>
      </c>
      <c r="AV1109" s="22">
        <f>return!Q1093</f>
        <v>-8.7381466018388032E-3</v>
      </c>
      <c r="AW1109" s="7">
        <f t="shared" si="894"/>
        <v>2.462886747240832</v>
      </c>
      <c r="AX1109" s="7"/>
      <c r="AY1109">
        <f t="shared" si="935"/>
        <v>0</v>
      </c>
      <c r="AZ1109">
        <f t="shared" si="895"/>
        <v>0</v>
      </c>
      <c r="BA1109">
        <f t="shared" si="936"/>
        <v>0</v>
      </c>
      <c r="BB1109">
        <f t="shared" si="901"/>
        <v>0</v>
      </c>
      <c r="BD1109">
        <f t="shared" si="937"/>
        <v>90</v>
      </c>
      <c r="BE1109">
        <f t="shared" si="938"/>
        <v>5</v>
      </c>
      <c r="BF1109">
        <f t="shared" si="902"/>
        <v>0.10728687452127461</v>
      </c>
      <c r="BG1109">
        <f>VLOOKUP(MIN(120,BH1109),mortality!$B$4:$H$106,saving_model!BE1109+2,FALSE)</f>
        <v>0.74382128519873325</v>
      </c>
      <c r="BH1109">
        <f t="shared" si="896"/>
        <v>110</v>
      </c>
      <c r="BI1109" s="8">
        <f t="shared" si="939"/>
        <v>1.6821425527395739E-3</v>
      </c>
      <c r="BJ1109" s="6">
        <f>VLOOKUP(saving_model!BD1109,lapse!$B$4:$C$134,2,FALSE)</f>
        <v>0.02</v>
      </c>
      <c r="BL1109">
        <f>discount_curve!K1094</f>
        <v>0.12736427499273473</v>
      </c>
    </row>
    <row r="1110" spans="1:64" x14ac:dyDescent="0.55000000000000004">
      <c r="A1110">
        <f t="shared" si="903"/>
        <v>1088</v>
      </c>
      <c r="B1110" s="16">
        <f t="shared" ca="1" si="906"/>
        <v>0</v>
      </c>
      <c r="C1110" s="16">
        <f t="shared" si="907"/>
        <v>0</v>
      </c>
      <c r="D1110">
        <f t="shared" si="908"/>
        <v>0</v>
      </c>
      <c r="E1110">
        <f t="shared" ca="1" si="909"/>
        <v>0</v>
      </c>
      <c r="F1110" s="19">
        <f t="shared" si="910"/>
        <v>0</v>
      </c>
      <c r="G1110">
        <f t="shared" ref="G1110:G1173" si="940">AZ1110*($F$7/12*AW1110+IF(A1110=0, $F$8,0))</f>
        <v>0</v>
      </c>
      <c r="H1110">
        <f t="shared" ref="H1110:H1173" si="941">C1110*$F$9</f>
        <v>0</v>
      </c>
      <c r="I1110" s="16">
        <f t="shared" si="911"/>
        <v>0</v>
      </c>
      <c r="J1110" s="19">
        <f t="shared" si="912"/>
        <v>0</v>
      </c>
      <c r="K1110" s="19"/>
      <c r="L1110" s="16">
        <f t="shared" ref="L1110:L1173" si="942">C1110*$F$10</f>
        <v>0</v>
      </c>
      <c r="M1110" s="16">
        <f t="shared" ca="1" si="913"/>
        <v>0</v>
      </c>
      <c r="N1110" s="16">
        <f t="shared" si="914"/>
        <v>0</v>
      </c>
      <c r="O1110" s="16">
        <f t="shared" si="915"/>
        <v>0</v>
      </c>
      <c r="P1110" s="16">
        <f t="shared" si="916"/>
        <v>0</v>
      </c>
      <c r="Q1110" s="16">
        <f t="shared" ca="1" si="917"/>
        <v>0</v>
      </c>
      <c r="R1110">
        <f t="shared" si="918"/>
        <v>0</v>
      </c>
      <c r="S1110" s="16">
        <f t="shared" si="919"/>
        <v>0</v>
      </c>
      <c r="T1110" s="21">
        <f t="shared" si="920"/>
        <v>0</v>
      </c>
      <c r="U1110" s="16">
        <f t="shared" ca="1" si="921"/>
        <v>0</v>
      </c>
      <c r="V1110" s="21">
        <f t="shared" ca="1" si="922"/>
        <v>0</v>
      </c>
      <c r="W1110" s="16"/>
      <c r="X1110" s="16">
        <f t="shared" si="923"/>
        <v>0</v>
      </c>
      <c r="Y1110" s="16">
        <f t="shared" si="924"/>
        <v>0</v>
      </c>
      <c r="Z1110" s="19">
        <f t="shared" si="925"/>
        <v>0</v>
      </c>
      <c r="AA1110" s="15">
        <f t="shared" si="926"/>
        <v>0</v>
      </c>
      <c r="AB1110" s="15">
        <f t="shared" si="927"/>
        <v>0</v>
      </c>
      <c r="AC1110" s="15">
        <f t="shared" si="928"/>
        <v>0</v>
      </c>
      <c r="AD1110" s="15">
        <f t="shared" si="929"/>
        <v>0</v>
      </c>
      <c r="AE1110" s="15">
        <f t="shared" si="930"/>
        <v>0</v>
      </c>
      <c r="AF1110" s="19">
        <f t="shared" si="931"/>
        <v>0</v>
      </c>
      <c r="AG1110" s="20">
        <f t="shared" si="932"/>
        <v>0</v>
      </c>
      <c r="AH1110" s="20"/>
      <c r="AI1110" s="16">
        <f t="shared" ref="AI1110:AI1173" si="943">IF(AND($C$7="SINGLE",A1110=0),1,0)*$C$8+IF(AND($C$7="LEVEL",A1110&lt;$C$10*12),1,0)*$C$8</f>
        <v>0</v>
      </c>
      <c r="AJ1110" s="16">
        <f t="shared" si="905"/>
        <v>0</v>
      </c>
      <c r="AK1110" s="16">
        <f t="shared" si="897"/>
        <v>0</v>
      </c>
      <c r="AL1110" s="16">
        <f t="shared" ca="1" si="933"/>
        <v>0</v>
      </c>
      <c r="AM1110" s="17">
        <f ca="1">IF($F$13,OFFSET(product_specs!$I$5,MIN(10,saving_model!BD1110),saving_model!$F$15),0)</f>
        <v>0</v>
      </c>
      <c r="AN1110" s="16">
        <f t="shared" si="934"/>
        <v>0</v>
      </c>
      <c r="AO1110" s="16">
        <f t="shared" si="904"/>
        <v>0</v>
      </c>
      <c r="AP1110" s="16">
        <f t="shared" ref="AP1110:AP1173" si="944">AI1110*(1-$F$10)</f>
        <v>0</v>
      </c>
      <c r="AQ1110" s="16">
        <f t="shared" si="898"/>
        <v>0</v>
      </c>
      <c r="AR1110" s="16">
        <f t="shared" si="899"/>
        <v>0</v>
      </c>
      <c r="AS1110" s="15">
        <f t="shared" ref="AS1110:AS1173" si="945">(AO1110+AP1110-AQ1110)*$F$11/12</f>
        <v>0</v>
      </c>
      <c r="AT1110" s="24">
        <f t="shared" ref="AT1110:AT1173" si="946">AR1110*BF1110*(1+$F$12)</f>
        <v>0</v>
      </c>
      <c r="AU1110" s="15">
        <f t="shared" si="900"/>
        <v>0</v>
      </c>
      <c r="AV1110" s="22">
        <f>return!Q1094</f>
        <v>6.674179935733715E-3</v>
      </c>
      <c r="AW1110" s="7">
        <f t="shared" ref="AW1110:AW1173" si="947">IF(A1110=0,1,AW1109*(1+$F$6)^(1/12))</f>
        <v>2.4649298056689863</v>
      </c>
      <c r="AX1110" s="7"/>
      <c r="AY1110">
        <f t="shared" si="935"/>
        <v>0</v>
      </c>
      <c r="AZ1110">
        <f t="shared" ref="AZ1110:AZ1173" si="948">IF(A1110=0,$C$11,AZ1109-BA1109-BB1109-AY1110)</f>
        <v>0</v>
      </c>
      <c r="BA1110">
        <f t="shared" si="936"/>
        <v>0</v>
      </c>
      <c r="BB1110">
        <f t="shared" si="901"/>
        <v>0</v>
      </c>
      <c r="BD1110">
        <f t="shared" si="937"/>
        <v>90</v>
      </c>
      <c r="BE1110">
        <f t="shared" si="938"/>
        <v>5</v>
      </c>
      <c r="BF1110">
        <f t="shared" si="902"/>
        <v>0.10728687452127461</v>
      </c>
      <c r="BG1110">
        <f>VLOOKUP(MIN(120,BH1110),mortality!$B$4:$H$106,saving_model!BE1110+2,FALSE)</f>
        <v>0.74382128519873325</v>
      </c>
      <c r="BH1110">
        <f t="shared" ref="BH1110:BH1173" si="949">$C$9+BD1110</f>
        <v>110</v>
      </c>
      <c r="BI1110" s="8">
        <f t="shared" si="939"/>
        <v>1.6821425527395739E-3</v>
      </c>
      <c r="BJ1110" s="6">
        <f>VLOOKUP(saving_model!BD1110,lapse!$B$4:$C$134,2,FALSE)</f>
        <v>0.02</v>
      </c>
      <c r="BL1110">
        <f>discount_curve!K1095</f>
        <v>0.12712305011255931</v>
      </c>
    </row>
    <row r="1111" spans="1:64" x14ac:dyDescent="0.55000000000000004">
      <c r="A1111">
        <f t="shared" si="903"/>
        <v>1089</v>
      </c>
      <c r="B1111" s="16">
        <f t="shared" ca="1" si="906"/>
        <v>0</v>
      </c>
      <c r="C1111" s="16">
        <f t="shared" si="907"/>
        <v>0</v>
      </c>
      <c r="D1111">
        <f t="shared" si="908"/>
        <v>0</v>
      </c>
      <c r="E1111">
        <f t="shared" ca="1" si="909"/>
        <v>0</v>
      </c>
      <c r="F1111" s="19">
        <f t="shared" si="910"/>
        <v>0</v>
      </c>
      <c r="G1111">
        <f t="shared" si="940"/>
        <v>0</v>
      </c>
      <c r="H1111">
        <f t="shared" si="941"/>
        <v>0</v>
      </c>
      <c r="I1111" s="16">
        <f t="shared" si="911"/>
        <v>0</v>
      </c>
      <c r="J1111" s="19">
        <f t="shared" si="912"/>
        <v>0</v>
      </c>
      <c r="K1111" s="19"/>
      <c r="L1111" s="16">
        <f t="shared" si="942"/>
        <v>0</v>
      </c>
      <c r="M1111" s="16">
        <f t="shared" ca="1" si="913"/>
        <v>0</v>
      </c>
      <c r="N1111" s="16">
        <f t="shared" si="914"/>
        <v>0</v>
      </c>
      <c r="O1111" s="16">
        <f t="shared" si="915"/>
        <v>0</v>
      </c>
      <c r="P1111" s="16">
        <f t="shared" si="916"/>
        <v>0</v>
      </c>
      <c r="Q1111" s="16">
        <f t="shared" ca="1" si="917"/>
        <v>0</v>
      </c>
      <c r="R1111">
        <f t="shared" si="918"/>
        <v>0</v>
      </c>
      <c r="S1111" s="16">
        <f t="shared" si="919"/>
        <v>0</v>
      </c>
      <c r="T1111" s="21">
        <f t="shared" si="920"/>
        <v>0</v>
      </c>
      <c r="U1111" s="16">
        <f t="shared" ca="1" si="921"/>
        <v>0</v>
      </c>
      <c r="V1111" s="21">
        <f t="shared" ca="1" si="922"/>
        <v>0</v>
      </c>
      <c r="W1111" s="16"/>
      <c r="X1111" s="16">
        <f t="shared" si="923"/>
        <v>0</v>
      </c>
      <c r="Y1111" s="16">
        <f t="shared" si="924"/>
        <v>0</v>
      </c>
      <c r="Z1111" s="19">
        <f t="shared" si="925"/>
        <v>0</v>
      </c>
      <c r="AA1111" s="15">
        <f t="shared" si="926"/>
        <v>0</v>
      </c>
      <c r="AB1111" s="15">
        <f t="shared" si="927"/>
        <v>0</v>
      </c>
      <c r="AC1111" s="15">
        <f t="shared" si="928"/>
        <v>0</v>
      </c>
      <c r="AD1111" s="15">
        <f t="shared" si="929"/>
        <v>0</v>
      </c>
      <c r="AE1111" s="15">
        <f t="shared" si="930"/>
        <v>0</v>
      </c>
      <c r="AF1111" s="19">
        <f t="shared" si="931"/>
        <v>0</v>
      </c>
      <c r="AG1111" s="20">
        <f t="shared" si="932"/>
        <v>0</v>
      </c>
      <c r="AH1111" s="20"/>
      <c r="AI1111" s="16">
        <f t="shared" si="943"/>
        <v>0</v>
      </c>
      <c r="AJ1111" s="16">
        <f t="shared" si="905"/>
        <v>0</v>
      </c>
      <c r="AK1111" s="16">
        <f t="shared" ref="AK1111:AK1174" si="950">MAX(AJ1111, AN1111)</f>
        <v>0</v>
      </c>
      <c r="AL1111" s="16">
        <f t="shared" ca="1" si="933"/>
        <v>0</v>
      </c>
      <c r="AM1111" s="17">
        <f ca="1">IF($F$13,OFFSET(product_specs!$I$5,MIN(10,saving_model!BD1111),saving_model!$F$15),0)</f>
        <v>0</v>
      </c>
      <c r="AN1111" s="16">
        <f t="shared" si="934"/>
        <v>0</v>
      </c>
      <c r="AO1111" s="16">
        <f t="shared" si="904"/>
        <v>0</v>
      </c>
      <c r="AP1111" s="16">
        <f t="shared" si="944"/>
        <v>0</v>
      </c>
      <c r="AQ1111" s="16">
        <f t="shared" ref="AQ1111:AQ1174" si="951">IF(A1111=$C$10*12,AO1111,0)</f>
        <v>0</v>
      </c>
      <c r="AR1111" s="16">
        <f t="shared" ref="AR1111:AR1174" si="952">MAX(0,AJ1111-SUM(AO1111:AP1111))</f>
        <v>0</v>
      </c>
      <c r="AS1111" s="15">
        <f t="shared" si="945"/>
        <v>0</v>
      </c>
      <c r="AT1111" s="24">
        <f t="shared" si="946"/>
        <v>0</v>
      </c>
      <c r="AU1111" s="15">
        <f t="shared" ref="AU1111:AU1174" si="953">(AO1111+AP1111-AQ1111-AS1111-AT1111)*AV1111</f>
        <v>0</v>
      </c>
      <c r="AV1111" s="22">
        <f>return!Q1095</f>
        <v>-1.2207278604568605E-2</v>
      </c>
      <c r="AW1111" s="7">
        <f t="shared" si="947"/>
        <v>2.4669745588919767</v>
      </c>
      <c r="AX1111" s="7"/>
      <c r="AY1111">
        <f t="shared" si="935"/>
        <v>0</v>
      </c>
      <c r="AZ1111">
        <f t="shared" si="948"/>
        <v>0</v>
      </c>
      <c r="BA1111">
        <f t="shared" si="936"/>
        <v>0</v>
      </c>
      <c r="BB1111">
        <f t="shared" ref="BB1111:BB1174" si="954">(AZ1111-BA1111)*BI1111</f>
        <v>0</v>
      </c>
      <c r="BD1111">
        <f t="shared" si="937"/>
        <v>90</v>
      </c>
      <c r="BE1111">
        <f t="shared" si="938"/>
        <v>5</v>
      </c>
      <c r="BF1111">
        <f t="shared" ref="BF1111:BF1174" si="955">1-(1-BG1111)^(1/12)</f>
        <v>0.10728687452127461</v>
      </c>
      <c r="BG1111">
        <f>VLOOKUP(MIN(120,BH1111),mortality!$B$4:$H$106,saving_model!BE1111+2,FALSE)</f>
        <v>0.74382128519873325</v>
      </c>
      <c r="BH1111">
        <f t="shared" si="949"/>
        <v>110</v>
      </c>
      <c r="BI1111" s="8">
        <f t="shared" si="939"/>
        <v>1.6821425527395739E-3</v>
      </c>
      <c r="BJ1111" s="6">
        <f>VLOOKUP(saving_model!BD1111,lapse!$B$4:$C$134,2,FALSE)</f>
        <v>0.02</v>
      </c>
      <c r="BL1111">
        <f>discount_curve!K1096</f>
        <v>0.1268822821065177</v>
      </c>
    </row>
    <row r="1112" spans="1:64" x14ac:dyDescent="0.55000000000000004">
      <c r="A1112">
        <f t="shared" ref="A1112:A1175" si="956">A1111+1</f>
        <v>1090</v>
      </c>
      <c r="B1112" s="16">
        <f t="shared" ca="1" si="906"/>
        <v>0</v>
      </c>
      <c r="C1112" s="16">
        <f t="shared" si="907"/>
        <v>0</v>
      </c>
      <c r="D1112">
        <f t="shared" si="908"/>
        <v>0</v>
      </c>
      <c r="E1112">
        <f t="shared" ca="1" si="909"/>
        <v>0</v>
      </c>
      <c r="F1112" s="19">
        <f t="shared" si="910"/>
        <v>0</v>
      </c>
      <c r="G1112">
        <f t="shared" si="940"/>
        <v>0</v>
      </c>
      <c r="H1112">
        <f t="shared" si="941"/>
        <v>0</v>
      </c>
      <c r="I1112" s="16">
        <f t="shared" si="911"/>
        <v>0</v>
      </c>
      <c r="J1112" s="19">
        <f t="shared" si="912"/>
        <v>0</v>
      </c>
      <c r="K1112" s="19"/>
      <c r="L1112" s="16">
        <f t="shared" si="942"/>
        <v>0</v>
      </c>
      <c r="M1112" s="16">
        <f t="shared" ca="1" si="913"/>
        <v>0</v>
      </c>
      <c r="N1112" s="16">
        <f t="shared" si="914"/>
        <v>0</v>
      </c>
      <c r="O1112" s="16">
        <f t="shared" si="915"/>
        <v>0</v>
      </c>
      <c r="P1112" s="16">
        <f t="shared" si="916"/>
        <v>0</v>
      </c>
      <c r="Q1112" s="16">
        <f t="shared" ca="1" si="917"/>
        <v>0</v>
      </c>
      <c r="R1112">
        <f t="shared" si="918"/>
        <v>0</v>
      </c>
      <c r="S1112" s="16">
        <f t="shared" si="919"/>
        <v>0</v>
      </c>
      <c r="T1112" s="21">
        <f t="shared" si="920"/>
        <v>0</v>
      </c>
      <c r="U1112" s="16">
        <f t="shared" ca="1" si="921"/>
        <v>0</v>
      </c>
      <c r="V1112" s="21">
        <f t="shared" ca="1" si="922"/>
        <v>0</v>
      </c>
      <c r="W1112" s="16"/>
      <c r="X1112" s="16">
        <f t="shared" si="923"/>
        <v>0</v>
      </c>
      <c r="Y1112" s="16">
        <f t="shared" si="924"/>
        <v>0</v>
      </c>
      <c r="Z1112" s="19">
        <f t="shared" si="925"/>
        <v>0</v>
      </c>
      <c r="AA1112" s="15">
        <f t="shared" si="926"/>
        <v>0</v>
      </c>
      <c r="AB1112" s="15">
        <f t="shared" si="927"/>
        <v>0</v>
      </c>
      <c r="AC1112" s="15">
        <f t="shared" si="928"/>
        <v>0</v>
      </c>
      <c r="AD1112" s="15">
        <f t="shared" si="929"/>
        <v>0</v>
      </c>
      <c r="AE1112" s="15">
        <f t="shared" si="930"/>
        <v>0</v>
      </c>
      <c r="AF1112" s="19">
        <f t="shared" si="931"/>
        <v>0</v>
      </c>
      <c r="AG1112" s="20">
        <f t="shared" si="932"/>
        <v>0</v>
      </c>
      <c r="AH1112" s="20"/>
      <c r="AI1112" s="16">
        <f t="shared" si="943"/>
        <v>0</v>
      </c>
      <c r="AJ1112" s="16">
        <f t="shared" si="905"/>
        <v>0</v>
      </c>
      <c r="AK1112" s="16">
        <f t="shared" si="950"/>
        <v>0</v>
      </c>
      <c r="AL1112" s="16">
        <f t="shared" ca="1" si="933"/>
        <v>0</v>
      </c>
      <c r="AM1112" s="17">
        <f ca="1">IF($F$13,OFFSET(product_specs!$I$5,MIN(10,saving_model!BD1112),saving_model!$F$15),0)</f>
        <v>0</v>
      </c>
      <c r="AN1112" s="16">
        <f t="shared" si="934"/>
        <v>0</v>
      </c>
      <c r="AO1112" s="16">
        <f t="shared" ref="AO1112:AO1175" si="957">AO1111+AP1111-AQ1111+AU1111-AS1111-AT1111</f>
        <v>0</v>
      </c>
      <c r="AP1112" s="16">
        <f t="shared" si="944"/>
        <v>0</v>
      </c>
      <c r="AQ1112" s="16">
        <f t="shared" si="951"/>
        <v>0</v>
      </c>
      <c r="AR1112" s="16">
        <f t="shared" si="952"/>
        <v>0</v>
      </c>
      <c r="AS1112" s="15">
        <f t="shared" si="945"/>
        <v>0</v>
      </c>
      <c r="AT1112" s="24">
        <f t="shared" si="946"/>
        <v>0</v>
      </c>
      <c r="AU1112" s="15">
        <f t="shared" si="953"/>
        <v>0</v>
      </c>
      <c r="AV1112" s="22">
        <f>return!Q1096</f>
        <v>3.8045668083088735E-3</v>
      </c>
      <c r="AW1112" s="7">
        <f t="shared" si="947"/>
        <v>2.4690210083156998</v>
      </c>
      <c r="AX1112" s="7"/>
      <c r="AY1112">
        <f t="shared" si="935"/>
        <v>0</v>
      </c>
      <c r="AZ1112">
        <f t="shared" si="948"/>
        <v>0</v>
      </c>
      <c r="BA1112">
        <f t="shared" si="936"/>
        <v>0</v>
      </c>
      <c r="BB1112">
        <f t="shared" si="954"/>
        <v>0</v>
      </c>
      <c r="BD1112">
        <f t="shared" si="937"/>
        <v>90</v>
      </c>
      <c r="BE1112">
        <f t="shared" si="938"/>
        <v>5</v>
      </c>
      <c r="BF1112">
        <f t="shared" si="955"/>
        <v>0.10728687452127461</v>
      </c>
      <c r="BG1112">
        <f>VLOOKUP(MIN(120,BH1112),mortality!$B$4:$H$106,saving_model!BE1112+2,FALSE)</f>
        <v>0.74382128519873325</v>
      </c>
      <c r="BH1112">
        <f t="shared" si="949"/>
        <v>110</v>
      </c>
      <c r="BI1112" s="8">
        <f t="shared" si="939"/>
        <v>1.6821425527395739E-3</v>
      </c>
      <c r="BJ1112" s="6">
        <f>VLOOKUP(saving_model!BD1112,lapse!$B$4:$C$134,2,FALSE)</f>
        <v>0.02</v>
      </c>
      <c r="BL1112">
        <f>discount_curve!K1097</f>
        <v>0.12664197010930126</v>
      </c>
    </row>
    <row r="1113" spans="1:64" x14ac:dyDescent="0.55000000000000004">
      <c r="A1113">
        <f t="shared" si="956"/>
        <v>1091</v>
      </c>
      <c r="B1113" s="16">
        <f t="shared" ca="1" si="906"/>
        <v>0</v>
      </c>
      <c r="C1113" s="16">
        <f t="shared" si="907"/>
        <v>0</v>
      </c>
      <c r="D1113">
        <f t="shared" si="908"/>
        <v>0</v>
      </c>
      <c r="E1113">
        <f t="shared" ca="1" si="909"/>
        <v>0</v>
      </c>
      <c r="F1113" s="19">
        <f t="shared" si="910"/>
        <v>0</v>
      </c>
      <c r="G1113">
        <f t="shared" si="940"/>
        <v>0</v>
      </c>
      <c r="H1113">
        <f t="shared" si="941"/>
        <v>0</v>
      </c>
      <c r="I1113" s="16">
        <f t="shared" si="911"/>
        <v>0</v>
      </c>
      <c r="J1113" s="19">
        <f t="shared" si="912"/>
        <v>0</v>
      </c>
      <c r="K1113" s="19"/>
      <c r="L1113" s="16">
        <f t="shared" si="942"/>
        <v>0</v>
      </c>
      <c r="M1113" s="16">
        <f t="shared" ca="1" si="913"/>
        <v>0</v>
      </c>
      <c r="N1113" s="16">
        <f t="shared" si="914"/>
        <v>0</v>
      </c>
      <c r="O1113" s="16">
        <f t="shared" si="915"/>
        <v>0</v>
      </c>
      <c r="P1113" s="16">
        <f t="shared" si="916"/>
        <v>0</v>
      </c>
      <c r="Q1113" s="16">
        <f t="shared" ca="1" si="917"/>
        <v>0</v>
      </c>
      <c r="R1113">
        <f t="shared" si="918"/>
        <v>0</v>
      </c>
      <c r="S1113" s="16">
        <f t="shared" si="919"/>
        <v>0</v>
      </c>
      <c r="T1113" s="21">
        <f t="shared" si="920"/>
        <v>0</v>
      </c>
      <c r="U1113" s="16">
        <f t="shared" ca="1" si="921"/>
        <v>0</v>
      </c>
      <c r="V1113" s="21">
        <f t="shared" ca="1" si="922"/>
        <v>0</v>
      </c>
      <c r="W1113" s="16"/>
      <c r="X1113" s="16">
        <f t="shared" si="923"/>
        <v>0</v>
      </c>
      <c r="Y1113" s="16">
        <f t="shared" si="924"/>
        <v>0</v>
      </c>
      <c r="Z1113" s="19">
        <f t="shared" si="925"/>
        <v>0</v>
      </c>
      <c r="AA1113" s="15">
        <f t="shared" si="926"/>
        <v>0</v>
      </c>
      <c r="AB1113" s="15">
        <f t="shared" si="927"/>
        <v>0</v>
      </c>
      <c r="AC1113" s="15">
        <f t="shared" si="928"/>
        <v>0</v>
      </c>
      <c r="AD1113" s="15">
        <f t="shared" si="929"/>
        <v>0</v>
      </c>
      <c r="AE1113" s="15">
        <f t="shared" si="930"/>
        <v>0</v>
      </c>
      <c r="AF1113" s="19">
        <f t="shared" si="931"/>
        <v>0</v>
      </c>
      <c r="AG1113" s="20">
        <f t="shared" si="932"/>
        <v>0</v>
      </c>
      <c r="AH1113" s="20"/>
      <c r="AI1113" s="16">
        <f t="shared" si="943"/>
        <v>0</v>
      </c>
      <c r="AJ1113" s="16">
        <f t="shared" si="905"/>
        <v>0</v>
      </c>
      <c r="AK1113" s="16">
        <f t="shared" si="950"/>
        <v>0</v>
      </c>
      <c r="AL1113" s="16">
        <f t="shared" ca="1" si="933"/>
        <v>0</v>
      </c>
      <c r="AM1113" s="17">
        <f ca="1">IF($F$13,OFFSET(product_specs!$I$5,MIN(10,saving_model!BD1113),saving_model!$F$15),0)</f>
        <v>0</v>
      </c>
      <c r="AN1113" s="16">
        <f t="shared" si="934"/>
        <v>0</v>
      </c>
      <c r="AO1113" s="16">
        <f t="shared" si="957"/>
        <v>0</v>
      </c>
      <c r="AP1113" s="16">
        <f t="shared" si="944"/>
        <v>0</v>
      </c>
      <c r="AQ1113" s="16">
        <f t="shared" si="951"/>
        <v>0</v>
      </c>
      <c r="AR1113" s="16">
        <f t="shared" si="952"/>
        <v>0</v>
      </c>
      <c r="AS1113" s="15">
        <f t="shared" si="945"/>
        <v>0</v>
      </c>
      <c r="AT1113" s="24">
        <f t="shared" si="946"/>
        <v>0</v>
      </c>
      <c r="AU1113" s="15">
        <f t="shared" si="953"/>
        <v>0</v>
      </c>
      <c r="AV1113" s="22">
        <f>return!Q1097</f>
        <v>-1.1284053851932208E-2</v>
      </c>
      <c r="AW1113" s="7">
        <f t="shared" si="947"/>
        <v>2.471069155347219</v>
      </c>
      <c r="AX1113" s="7"/>
      <c r="AY1113">
        <f t="shared" si="935"/>
        <v>0</v>
      </c>
      <c r="AZ1113">
        <f t="shared" si="948"/>
        <v>0</v>
      </c>
      <c r="BA1113">
        <f t="shared" si="936"/>
        <v>0</v>
      </c>
      <c r="BB1113">
        <f t="shared" si="954"/>
        <v>0</v>
      </c>
      <c r="BD1113">
        <f t="shared" si="937"/>
        <v>90</v>
      </c>
      <c r="BE1113">
        <f t="shared" si="938"/>
        <v>5</v>
      </c>
      <c r="BF1113">
        <f t="shared" si="955"/>
        <v>0.10728687452127461</v>
      </c>
      <c r="BG1113">
        <f>VLOOKUP(MIN(120,BH1113),mortality!$B$4:$H$106,saving_model!BE1113+2,FALSE)</f>
        <v>0.74382128519873325</v>
      </c>
      <c r="BH1113">
        <f t="shared" si="949"/>
        <v>110</v>
      </c>
      <c r="BI1113" s="8">
        <f t="shared" si="939"/>
        <v>1.6821425527395739E-3</v>
      </c>
      <c r="BJ1113" s="6">
        <f>VLOOKUP(saving_model!BD1113,lapse!$B$4:$C$134,2,FALSE)</f>
        <v>0.02</v>
      </c>
      <c r="BL1113">
        <f>discount_curve!K1098</f>
        <v>0.12640211325724021</v>
      </c>
    </row>
    <row r="1114" spans="1:64" x14ac:dyDescent="0.55000000000000004">
      <c r="A1114">
        <f t="shared" si="956"/>
        <v>1092</v>
      </c>
      <c r="B1114" s="16">
        <f t="shared" ca="1" si="906"/>
        <v>0</v>
      </c>
      <c r="C1114" s="16">
        <f t="shared" si="907"/>
        <v>0</v>
      </c>
      <c r="D1114">
        <f t="shared" si="908"/>
        <v>0</v>
      </c>
      <c r="E1114">
        <f t="shared" ca="1" si="909"/>
        <v>0</v>
      </c>
      <c r="F1114" s="19">
        <f t="shared" si="910"/>
        <v>0</v>
      </c>
      <c r="G1114">
        <f t="shared" si="940"/>
        <v>0</v>
      </c>
      <c r="H1114">
        <f t="shared" si="941"/>
        <v>0</v>
      </c>
      <c r="I1114" s="16">
        <f t="shared" si="911"/>
        <v>0</v>
      </c>
      <c r="J1114" s="19">
        <f t="shared" si="912"/>
        <v>0</v>
      </c>
      <c r="K1114" s="19"/>
      <c r="L1114" s="16">
        <f t="shared" si="942"/>
        <v>0</v>
      </c>
      <c r="M1114" s="16">
        <f t="shared" ca="1" si="913"/>
        <v>0</v>
      </c>
      <c r="N1114" s="16">
        <f t="shared" si="914"/>
        <v>0</v>
      </c>
      <c r="O1114" s="16">
        <f t="shared" si="915"/>
        <v>0</v>
      </c>
      <c r="P1114" s="16">
        <f t="shared" si="916"/>
        <v>0</v>
      </c>
      <c r="Q1114" s="16">
        <f t="shared" ca="1" si="917"/>
        <v>0</v>
      </c>
      <c r="R1114">
        <f t="shared" si="918"/>
        <v>0</v>
      </c>
      <c r="S1114" s="16">
        <f t="shared" si="919"/>
        <v>0</v>
      </c>
      <c r="T1114" s="21">
        <f t="shared" si="920"/>
        <v>0</v>
      </c>
      <c r="U1114" s="16">
        <f t="shared" ca="1" si="921"/>
        <v>0</v>
      </c>
      <c r="V1114" s="21">
        <f t="shared" ca="1" si="922"/>
        <v>0</v>
      </c>
      <c r="W1114" s="16"/>
      <c r="X1114" s="16">
        <f t="shared" si="923"/>
        <v>0</v>
      </c>
      <c r="Y1114" s="16">
        <f t="shared" si="924"/>
        <v>0</v>
      </c>
      <c r="Z1114" s="19">
        <f t="shared" si="925"/>
        <v>0</v>
      </c>
      <c r="AA1114" s="15">
        <f t="shared" si="926"/>
        <v>0</v>
      </c>
      <c r="AB1114" s="15">
        <f t="shared" si="927"/>
        <v>0</v>
      </c>
      <c r="AC1114" s="15">
        <f t="shared" si="928"/>
        <v>0</v>
      </c>
      <c r="AD1114" s="15">
        <f t="shared" si="929"/>
        <v>0</v>
      </c>
      <c r="AE1114" s="15">
        <f t="shared" si="930"/>
        <v>0</v>
      </c>
      <c r="AF1114" s="19">
        <f t="shared" si="931"/>
        <v>0</v>
      </c>
      <c r="AG1114" s="20">
        <f t="shared" si="932"/>
        <v>0</v>
      </c>
      <c r="AH1114" s="20"/>
      <c r="AI1114" s="16">
        <f t="shared" si="943"/>
        <v>0</v>
      </c>
      <c r="AJ1114" s="16">
        <f t="shared" si="905"/>
        <v>0</v>
      </c>
      <c r="AK1114" s="16">
        <f t="shared" si="950"/>
        <v>0</v>
      </c>
      <c r="AL1114" s="16">
        <f t="shared" ca="1" si="933"/>
        <v>0</v>
      </c>
      <c r="AM1114" s="17">
        <f ca="1">IF($F$13,OFFSET(product_specs!$I$5,MIN(10,saving_model!BD1114),saving_model!$F$15),0)</f>
        <v>0</v>
      </c>
      <c r="AN1114" s="16">
        <f t="shared" si="934"/>
        <v>0</v>
      </c>
      <c r="AO1114" s="16">
        <f t="shared" si="957"/>
        <v>0</v>
      </c>
      <c r="AP1114" s="16">
        <f t="shared" si="944"/>
        <v>0</v>
      </c>
      <c r="AQ1114" s="16">
        <f t="shared" si="951"/>
        <v>0</v>
      </c>
      <c r="AR1114" s="16">
        <f t="shared" si="952"/>
        <v>0</v>
      </c>
      <c r="AS1114" s="15">
        <f t="shared" si="945"/>
        <v>0</v>
      </c>
      <c r="AT1114" s="24">
        <f t="shared" si="946"/>
        <v>0</v>
      </c>
      <c r="AU1114" s="15">
        <f t="shared" si="953"/>
        <v>0</v>
      </c>
      <c r="AV1114" s="22">
        <f>return!Q1098</f>
        <v>-7.3840315075779372E-3</v>
      </c>
      <c r="AW1114" s="7">
        <f t="shared" si="947"/>
        <v>2.4731190013947648</v>
      </c>
      <c r="AX1114" s="7"/>
      <c r="AY1114">
        <f t="shared" si="935"/>
        <v>0</v>
      </c>
      <c r="AZ1114">
        <f t="shared" si="948"/>
        <v>0</v>
      </c>
      <c r="BA1114">
        <f t="shared" si="936"/>
        <v>0</v>
      </c>
      <c r="BB1114">
        <f t="shared" si="954"/>
        <v>0</v>
      </c>
      <c r="BD1114">
        <f t="shared" si="937"/>
        <v>91</v>
      </c>
      <c r="BE1114">
        <f t="shared" si="938"/>
        <v>5</v>
      </c>
      <c r="BF1114">
        <f t="shared" si="955"/>
        <v>0.15590371623334942</v>
      </c>
      <c r="BG1114">
        <f>VLOOKUP(MIN(120,BH1114),mortality!$B$4:$H$106,saving_model!BE1114+2,FALSE)</f>
        <v>0.86917104908857734</v>
      </c>
      <c r="BH1114">
        <f t="shared" si="949"/>
        <v>111</v>
      </c>
      <c r="BI1114" s="8">
        <f t="shared" si="939"/>
        <v>1.6821425527395739E-3</v>
      </c>
      <c r="BJ1114" s="6">
        <f>VLOOKUP(saving_model!BD1114,lapse!$B$4:$C$134,2,FALSE)</f>
        <v>0.02</v>
      </c>
      <c r="BL1114">
        <f>discount_curve!K1099</f>
        <v>0.12382808300833716</v>
      </c>
    </row>
    <row r="1115" spans="1:64" x14ac:dyDescent="0.55000000000000004">
      <c r="A1115">
        <f t="shared" si="956"/>
        <v>1093</v>
      </c>
      <c r="B1115" s="16">
        <f t="shared" ca="1" si="906"/>
        <v>0</v>
      </c>
      <c r="C1115" s="16">
        <f t="shared" si="907"/>
        <v>0</v>
      </c>
      <c r="D1115">
        <f t="shared" si="908"/>
        <v>0</v>
      </c>
      <c r="E1115">
        <f t="shared" ca="1" si="909"/>
        <v>0</v>
      </c>
      <c r="F1115" s="19">
        <f t="shared" si="910"/>
        <v>0</v>
      </c>
      <c r="G1115">
        <f t="shared" si="940"/>
        <v>0</v>
      </c>
      <c r="H1115">
        <f t="shared" si="941"/>
        <v>0</v>
      </c>
      <c r="I1115" s="16">
        <f t="shared" si="911"/>
        <v>0</v>
      </c>
      <c r="J1115" s="19">
        <f t="shared" si="912"/>
        <v>0</v>
      </c>
      <c r="K1115" s="19"/>
      <c r="L1115" s="16">
        <f t="shared" si="942"/>
        <v>0</v>
      </c>
      <c r="M1115" s="16">
        <f t="shared" ca="1" si="913"/>
        <v>0</v>
      </c>
      <c r="N1115" s="16">
        <f t="shared" si="914"/>
        <v>0</v>
      </c>
      <c r="O1115" s="16">
        <f t="shared" si="915"/>
        <v>0</v>
      </c>
      <c r="P1115" s="16">
        <f t="shared" si="916"/>
        <v>0</v>
      </c>
      <c r="Q1115" s="16">
        <f t="shared" ca="1" si="917"/>
        <v>0</v>
      </c>
      <c r="R1115">
        <f t="shared" si="918"/>
        <v>0</v>
      </c>
      <c r="S1115" s="16">
        <f t="shared" si="919"/>
        <v>0</v>
      </c>
      <c r="T1115" s="21">
        <f t="shared" si="920"/>
        <v>0</v>
      </c>
      <c r="U1115" s="16">
        <f t="shared" ca="1" si="921"/>
        <v>0</v>
      </c>
      <c r="V1115" s="21">
        <f t="shared" ca="1" si="922"/>
        <v>0</v>
      </c>
      <c r="W1115" s="16"/>
      <c r="X1115" s="16">
        <f t="shared" si="923"/>
        <v>0</v>
      </c>
      <c r="Y1115" s="16">
        <f t="shared" si="924"/>
        <v>0</v>
      </c>
      <c r="Z1115" s="19">
        <f t="shared" si="925"/>
        <v>0</v>
      </c>
      <c r="AA1115" s="15">
        <f t="shared" si="926"/>
        <v>0</v>
      </c>
      <c r="AB1115" s="15">
        <f t="shared" si="927"/>
        <v>0</v>
      </c>
      <c r="AC1115" s="15">
        <f t="shared" si="928"/>
        <v>0</v>
      </c>
      <c r="AD1115" s="15">
        <f t="shared" si="929"/>
        <v>0</v>
      </c>
      <c r="AE1115" s="15">
        <f t="shared" si="930"/>
        <v>0</v>
      </c>
      <c r="AF1115" s="19">
        <f t="shared" si="931"/>
        <v>0</v>
      </c>
      <c r="AG1115" s="20">
        <f t="shared" si="932"/>
        <v>0</v>
      </c>
      <c r="AH1115" s="20"/>
      <c r="AI1115" s="16">
        <f t="shared" si="943"/>
        <v>0</v>
      </c>
      <c r="AJ1115" s="16">
        <f t="shared" si="905"/>
        <v>0</v>
      </c>
      <c r="AK1115" s="16">
        <f t="shared" si="950"/>
        <v>0</v>
      </c>
      <c r="AL1115" s="16">
        <f t="shared" ca="1" si="933"/>
        <v>0</v>
      </c>
      <c r="AM1115" s="17">
        <f ca="1">IF($F$13,OFFSET(product_specs!$I$5,MIN(10,saving_model!BD1115),saving_model!$F$15),0)</f>
        <v>0</v>
      </c>
      <c r="AN1115" s="16">
        <f t="shared" si="934"/>
        <v>0</v>
      </c>
      <c r="AO1115" s="16">
        <f t="shared" si="957"/>
        <v>0</v>
      </c>
      <c r="AP1115" s="16">
        <f t="shared" si="944"/>
        <v>0</v>
      </c>
      <c r="AQ1115" s="16">
        <f t="shared" si="951"/>
        <v>0</v>
      </c>
      <c r="AR1115" s="16">
        <f t="shared" si="952"/>
        <v>0</v>
      </c>
      <c r="AS1115" s="15">
        <f t="shared" si="945"/>
        <v>0</v>
      </c>
      <c r="AT1115" s="24">
        <f t="shared" si="946"/>
        <v>0</v>
      </c>
      <c r="AU1115" s="15">
        <f t="shared" si="953"/>
        <v>0</v>
      </c>
      <c r="AV1115" s="22">
        <f>return!Q1099</f>
        <v>4.0394826847063303E-3</v>
      </c>
      <c r="AW1115" s="7">
        <f t="shared" si="947"/>
        <v>2.4751705478677355</v>
      </c>
      <c r="AX1115" s="7"/>
      <c r="AY1115">
        <f t="shared" si="935"/>
        <v>0</v>
      </c>
      <c r="AZ1115">
        <f t="shared" si="948"/>
        <v>0</v>
      </c>
      <c r="BA1115">
        <f t="shared" si="936"/>
        <v>0</v>
      </c>
      <c r="BB1115">
        <f t="shared" si="954"/>
        <v>0</v>
      </c>
      <c r="BD1115">
        <f t="shared" si="937"/>
        <v>91</v>
      </c>
      <c r="BE1115">
        <f t="shared" si="938"/>
        <v>5</v>
      </c>
      <c r="BF1115">
        <f t="shared" si="955"/>
        <v>0.15590371623334942</v>
      </c>
      <c r="BG1115">
        <f>VLOOKUP(MIN(120,BH1115),mortality!$B$4:$H$106,saving_model!BE1115+2,FALSE)</f>
        <v>0.86917104908857734</v>
      </c>
      <c r="BH1115">
        <f t="shared" si="949"/>
        <v>111</v>
      </c>
      <c r="BI1115" s="8">
        <f t="shared" si="939"/>
        <v>1.6821425527395739E-3</v>
      </c>
      <c r="BJ1115" s="6">
        <f>VLOOKUP(saving_model!BD1115,lapse!$B$4:$C$134,2,FALSE)</f>
        <v>0.02</v>
      </c>
      <c r="BL1115">
        <f>discount_curve!K1100</f>
        <v>0.12359144158737284</v>
      </c>
    </row>
    <row r="1116" spans="1:64" x14ac:dyDescent="0.55000000000000004">
      <c r="A1116">
        <f t="shared" si="956"/>
        <v>1094</v>
      </c>
      <c r="B1116" s="16">
        <f t="shared" ca="1" si="906"/>
        <v>0</v>
      </c>
      <c r="C1116" s="16">
        <f t="shared" si="907"/>
        <v>0</v>
      </c>
      <c r="D1116">
        <f t="shared" si="908"/>
        <v>0</v>
      </c>
      <c r="E1116">
        <f t="shared" ca="1" si="909"/>
        <v>0</v>
      </c>
      <c r="F1116" s="19">
        <f t="shared" si="910"/>
        <v>0</v>
      </c>
      <c r="G1116">
        <f t="shared" si="940"/>
        <v>0</v>
      </c>
      <c r="H1116">
        <f t="shared" si="941"/>
        <v>0</v>
      </c>
      <c r="I1116" s="16">
        <f t="shared" si="911"/>
        <v>0</v>
      </c>
      <c r="J1116" s="19">
        <f t="shared" si="912"/>
        <v>0</v>
      </c>
      <c r="K1116" s="19"/>
      <c r="L1116" s="16">
        <f t="shared" si="942"/>
        <v>0</v>
      </c>
      <c r="M1116" s="16">
        <f t="shared" ca="1" si="913"/>
        <v>0</v>
      </c>
      <c r="N1116" s="16">
        <f t="shared" si="914"/>
        <v>0</v>
      </c>
      <c r="O1116" s="16">
        <f t="shared" si="915"/>
        <v>0</v>
      </c>
      <c r="P1116" s="16">
        <f t="shared" si="916"/>
        <v>0</v>
      </c>
      <c r="Q1116" s="16">
        <f t="shared" ca="1" si="917"/>
        <v>0</v>
      </c>
      <c r="R1116">
        <f t="shared" si="918"/>
        <v>0</v>
      </c>
      <c r="S1116" s="16">
        <f t="shared" si="919"/>
        <v>0</v>
      </c>
      <c r="T1116" s="21">
        <f t="shared" si="920"/>
        <v>0</v>
      </c>
      <c r="U1116" s="16">
        <f t="shared" ca="1" si="921"/>
        <v>0</v>
      </c>
      <c r="V1116" s="21">
        <f t="shared" ca="1" si="922"/>
        <v>0</v>
      </c>
      <c r="W1116" s="16"/>
      <c r="X1116" s="16">
        <f t="shared" si="923"/>
        <v>0</v>
      </c>
      <c r="Y1116" s="16">
        <f t="shared" si="924"/>
        <v>0</v>
      </c>
      <c r="Z1116" s="19">
        <f t="shared" si="925"/>
        <v>0</v>
      </c>
      <c r="AA1116" s="15">
        <f t="shared" si="926"/>
        <v>0</v>
      </c>
      <c r="AB1116" s="15">
        <f t="shared" si="927"/>
        <v>0</v>
      </c>
      <c r="AC1116" s="15">
        <f t="shared" si="928"/>
        <v>0</v>
      </c>
      <c r="AD1116" s="15">
        <f t="shared" si="929"/>
        <v>0</v>
      </c>
      <c r="AE1116" s="15">
        <f t="shared" si="930"/>
        <v>0</v>
      </c>
      <c r="AF1116" s="19">
        <f t="shared" si="931"/>
        <v>0</v>
      </c>
      <c r="AG1116" s="20">
        <f t="shared" si="932"/>
        <v>0</v>
      </c>
      <c r="AH1116" s="20"/>
      <c r="AI1116" s="16">
        <f t="shared" si="943"/>
        <v>0</v>
      </c>
      <c r="AJ1116" s="16">
        <f t="shared" si="905"/>
        <v>0</v>
      </c>
      <c r="AK1116" s="16">
        <f t="shared" si="950"/>
        <v>0</v>
      </c>
      <c r="AL1116" s="16">
        <f t="shared" ca="1" si="933"/>
        <v>0</v>
      </c>
      <c r="AM1116" s="17">
        <f ca="1">IF($F$13,OFFSET(product_specs!$I$5,MIN(10,saving_model!BD1116),saving_model!$F$15),0)</f>
        <v>0</v>
      </c>
      <c r="AN1116" s="16">
        <f t="shared" si="934"/>
        <v>0</v>
      </c>
      <c r="AO1116" s="16">
        <f t="shared" si="957"/>
        <v>0</v>
      </c>
      <c r="AP1116" s="16">
        <f t="shared" si="944"/>
        <v>0</v>
      </c>
      <c r="AQ1116" s="16">
        <f t="shared" si="951"/>
        <v>0</v>
      </c>
      <c r="AR1116" s="16">
        <f t="shared" si="952"/>
        <v>0</v>
      </c>
      <c r="AS1116" s="15">
        <f t="shared" si="945"/>
        <v>0</v>
      </c>
      <c r="AT1116" s="24">
        <f t="shared" si="946"/>
        <v>0</v>
      </c>
      <c r="AU1116" s="15">
        <f t="shared" si="953"/>
        <v>0</v>
      </c>
      <c r="AV1116" s="22">
        <f>return!Q1100</f>
        <v>3.2573540279210222E-2</v>
      </c>
      <c r="AW1116" s="7">
        <f t="shared" si="947"/>
        <v>2.4772237961766987</v>
      </c>
      <c r="AX1116" s="7"/>
      <c r="AY1116">
        <f t="shared" si="935"/>
        <v>0</v>
      </c>
      <c r="AZ1116">
        <f t="shared" si="948"/>
        <v>0</v>
      </c>
      <c r="BA1116">
        <f t="shared" si="936"/>
        <v>0</v>
      </c>
      <c r="BB1116">
        <f t="shared" si="954"/>
        <v>0</v>
      </c>
      <c r="BD1116">
        <f t="shared" si="937"/>
        <v>91</v>
      </c>
      <c r="BE1116">
        <f t="shared" si="938"/>
        <v>5</v>
      </c>
      <c r="BF1116">
        <f t="shared" si="955"/>
        <v>0.15590371623334942</v>
      </c>
      <c r="BG1116">
        <f>VLOOKUP(MIN(120,BH1116),mortality!$B$4:$H$106,saving_model!BE1116+2,FALSE)</f>
        <v>0.86917104908857734</v>
      </c>
      <c r="BH1116">
        <f t="shared" si="949"/>
        <v>111</v>
      </c>
      <c r="BI1116" s="8">
        <f t="shared" si="939"/>
        <v>1.6821425527395739E-3</v>
      </c>
      <c r="BJ1116" s="6">
        <f>VLOOKUP(saving_model!BD1116,lapse!$B$4:$C$134,2,FALSE)</f>
        <v>0.02</v>
      </c>
      <c r="BL1116">
        <f>discount_curve!K1101</f>
        <v>0.12335525239954302</v>
      </c>
    </row>
    <row r="1117" spans="1:64" x14ac:dyDescent="0.55000000000000004">
      <c r="A1117">
        <f t="shared" si="956"/>
        <v>1095</v>
      </c>
      <c r="B1117" s="16">
        <f t="shared" ca="1" si="906"/>
        <v>0</v>
      </c>
      <c r="C1117" s="16">
        <f t="shared" si="907"/>
        <v>0</v>
      </c>
      <c r="D1117">
        <f t="shared" si="908"/>
        <v>0</v>
      </c>
      <c r="E1117">
        <f t="shared" ca="1" si="909"/>
        <v>0</v>
      </c>
      <c r="F1117" s="19">
        <f t="shared" si="910"/>
        <v>0</v>
      </c>
      <c r="G1117">
        <f t="shared" si="940"/>
        <v>0</v>
      </c>
      <c r="H1117">
        <f t="shared" si="941"/>
        <v>0</v>
      </c>
      <c r="I1117" s="16">
        <f t="shared" si="911"/>
        <v>0</v>
      </c>
      <c r="J1117" s="19">
        <f t="shared" si="912"/>
        <v>0</v>
      </c>
      <c r="K1117" s="19"/>
      <c r="L1117" s="16">
        <f t="shared" si="942"/>
        <v>0</v>
      </c>
      <c r="M1117" s="16">
        <f t="shared" ca="1" si="913"/>
        <v>0</v>
      </c>
      <c r="N1117" s="16">
        <f t="shared" si="914"/>
        <v>0</v>
      </c>
      <c r="O1117" s="16">
        <f t="shared" si="915"/>
        <v>0</v>
      </c>
      <c r="P1117" s="16">
        <f t="shared" si="916"/>
        <v>0</v>
      </c>
      <c r="Q1117" s="16">
        <f t="shared" ca="1" si="917"/>
        <v>0</v>
      </c>
      <c r="R1117">
        <f t="shared" si="918"/>
        <v>0</v>
      </c>
      <c r="S1117" s="16">
        <f t="shared" si="919"/>
        <v>0</v>
      </c>
      <c r="T1117" s="21">
        <f t="shared" si="920"/>
        <v>0</v>
      </c>
      <c r="U1117" s="16">
        <f t="shared" ca="1" si="921"/>
        <v>0</v>
      </c>
      <c r="V1117" s="21">
        <f t="shared" ca="1" si="922"/>
        <v>0</v>
      </c>
      <c r="W1117" s="16"/>
      <c r="X1117" s="16">
        <f t="shared" si="923"/>
        <v>0</v>
      </c>
      <c r="Y1117" s="16">
        <f t="shared" si="924"/>
        <v>0</v>
      </c>
      <c r="Z1117" s="19">
        <f t="shared" si="925"/>
        <v>0</v>
      </c>
      <c r="AA1117" s="15">
        <f t="shared" si="926"/>
        <v>0</v>
      </c>
      <c r="AB1117" s="15">
        <f t="shared" si="927"/>
        <v>0</v>
      </c>
      <c r="AC1117" s="15">
        <f t="shared" si="928"/>
        <v>0</v>
      </c>
      <c r="AD1117" s="15">
        <f t="shared" si="929"/>
        <v>0</v>
      </c>
      <c r="AE1117" s="15">
        <f t="shared" si="930"/>
        <v>0</v>
      </c>
      <c r="AF1117" s="19">
        <f t="shared" si="931"/>
        <v>0</v>
      </c>
      <c r="AG1117" s="20">
        <f t="shared" si="932"/>
        <v>0</v>
      </c>
      <c r="AH1117" s="20"/>
      <c r="AI1117" s="16">
        <f t="shared" si="943"/>
        <v>0</v>
      </c>
      <c r="AJ1117" s="16">
        <f t="shared" ref="AJ1117:AJ1180" si="958">$C$13*IF(A1117&lt;$C$10*12,1,0)</f>
        <v>0</v>
      </c>
      <c r="AK1117" s="16">
        <f t="shared" si="950"/>
        <v>0</v>
      </c>
      <c r="AL1117" s="16">
        <f t="shared" ca="1" si="933"/>
        <v>0</v>
      </c>
      <c r="AM1117" s="17">
        <f ca="1">IF($F$13,OFFSET(product_specs!$I$5,MIN(10,saving_model!BD1117),saving_model!$F$15),0)</f>
        <v>0</v>
      </c>
      <c r="AN1117" s="16">
        <f t="shared" si="934"/>
        <v>0</v>
      </c>
      <c r="AO1117" s="16">
        <f t="shared" si="957"/>
        <v>0</v>
      </c>
      <c r="AP1117" s="16">
        <f t="shared" si="944"/>
        <v>0</v>
      </c>
      <c r="AQ1117" s="16">
        <f t="shared" si="951"/>
        <v>0</v>
      </c>
      <c r="AR1117" s="16">
        <f t="shared" si="952"/>
        <v>0</v>
      </c>
      <c r="AS1117" s="15">
        <f t="shared" si="945"/>
        <v>0</v>
      </c>
      <c r="AT1117" s="24">
        <f t="shared" si="946"/>
        <v>0</v>
      </c>
      <c r="AU1117" s="15">
        <f t="shared" si="953"/>
        <v>0</v>
      </c>
      <c r="AV1117" s="22">
        <f>return!Q1101</f>
        <v>-1.6300235416291109E-3</v>
      </c>
      <c r="AW1117" s="7">
        <f t="shared" si="947"/>
        <v>2.4792787477333924</v>
      </c>
      <c r="AX1117" s="7"/>
      <c r="AY1117">
        <f t="shared" si="935"/>
        <v>0</v>
      </c>
      <c r="AZ1117">
        <f t="shared" si="948"/>
        <v>0</v>
      </c>
      <c r="BA1117">
        <f t="shared" si="936"/>
        <v>0</v>
      </c>
      <c r="BB1117">
        <f t="shared" si="954"/>
        <v>0</v>
      </c>
      <c r="BD1117">
        <f t="shared" si="937"/>
        <v>91</v>
      </c>
      <c r="BE1117">
        <f t="shared" si="938"/>
        <v>5</v>
      </c>
      <c r="BF1117">
        <f t="shared" si="955"/>
        <v>0.15590371623334942</v>
      </c>
      <c r="BG1117">
        <f>VLOOKUP(MIN(120,BH1117),mortality!$B$4:$H$106,saving_model!BE1117+2,FALSE)</f>
        <v>0.86917104908857734</v>
      </c>
      <c r="BH1117">
        <f t="shared" si="949"/>
        <v>111</v>
      </c>
      <c r="BI1117" s="8">
        <f t="shared" si="939"/>
        <v>1.6821425527395739E-3</v>
      </c>
      <c r="BJ1117" s="6">
        <f>VLOOKUP(saving_model!BD1117,lapse!$B$4:$C$134,2,FALSE)</f>
        <v>0.02</v>
      </c>
      <c r="BL1117">
        <f>discount_curve!K1102</f>
        <v>0.12311951458060844</v>
      </c>
    </row>
    <row r="1118" spans="1:64" x14ac:dyDescent="0.55000000000000004">
      <c r="A1118">
        <f t="shared" si="956"/>
        <v>1096</v>
      </c>
      <c r="B1118" s="16">
        <f t="shared" ca="1" si="906"/>
        <v>0</v>
      </c>
      <c r="C1118" s="16">
        <f t="shared" si="907"/>
        <v>0</v>
      </c>
      <c r="D1118">
        <f t="shared" si="908"/>
        <v>0</v>
      </c>
      <c r="E1118">
        <f t="shared" ca="1" si="909"/>
        <v>0</v>
      </c>
      <c r="F1118" s="19">
        <f t="shared" si="910"/>
        <v>0</v>
      </c>
      <c r="G1118">
        <f t="shared" si="940"/>
        <v>0</v>
      </c>
      <c r="H1118">
        <f t="shared" si="941"/>
        <v>0</v>
      </c>
      <c r="I1118" s="16">
        <f t="shared" si="911"/>
        <v>0</v>
      </c>
      <c r="J1118" s="19">
        <f t="shared" si="912"/>
        <v>0</v>
      </c>
      <c r="K1118" s="19"/>
      <c r="L1118" s="16">
        <f t="shared" si="942"/>
        <v>0</v>
      </c>
      <c r="M1118" s="16">
        <f t="shared" ca="1" si="913"/>
        <v>0</v>
      </c>
      <c r="N1118" s="16">
        <f t="shared" si="914"/>
        <v>0</v>
      </c>
      <c r="O1118" s="16">
        <f t="shared" si="915"/>
        <v>0</v>
      </c>
      <c r="P1118" s="16">
        <f t="shared" si="916"/>
        <v>0</v>
      </c>
      <c r="Q1118" s="16">
        <f t="shared" ca="1" si="917"/>
        <v>0</v>
      </c>
      <c r="R1118">
        <f t="shared" si="918"/>
        <v>0</v>
      </c>
      <c r="S1118" s="16">
        <f t="shared" si="919"/>
        <v>0</v>
      </c>
      <c r="T1118" s="21">
        <f t="shared" si="920"/>
        <v>0</v>
      </c>
      <c r="U1118" s="16">
        <f t="shared" ca="1" si="921"/>
        <v>0</v>
      </c>
      <c r="V1118" s="21">
        <f t="shared" ca="1" si="922"/>
        <v>0</v>
      </c>
      <c r="W1118" s="16"/>
      <c r="X1118" s="16">
        <f t="shared" si="923"/>
        <v>0</v>
      </c>
      <c r="Y1118" s="16">
        <f t="shared" si="924"/>
        <v>0</v>
      </c>
      <c r="Z1118" s="19">
        <f t="shared" si="925"/>
        <v>0</v>
      </c>
      <c r="AA1118" s="15">
        <f t="shared" si="926"/>
        <v>0</v>
      </c>
      <c r="AB1118" s="15">
        <f t="shared" si="927"/>
        <v>0</v>
      </c>
      <c r="AC1118" s="15">
        <f t="shared" si="928"/>
        <v>0</v>
      </c>
      <c r="AD1118" s="15">
        <f t="shared" si="929"/>
        <v>0</v>
      </c>
      <c r="AE1118" s="15">
        <f t="shared" si="930"/>
        <v>0</v>
      </c>
      <c r="AF1118" s="19">
        <f t="shared" si="931"/>
        <v>0</v>
      </c>
      <c r="AG1118" s="20">
        <f t="shared" si="932"/>
        <v>0</v>
      </c>
      <c r="AH1118" s="20"/>
      <c r="AI1118" s="16">
        <f t="shared" si="943"/>
        <v>0</v>
      </c>
      <c r="AJ1118" s="16">
        <f t="shared" si="958"/>
        <v>0</v>
      </c>
      <c r="AK1118" s="16">
        <f t="shared" si="950"/>
        <v>0</v>
      </c>
      <c r="AL1118" s="16">
        <f t="shared" ca="1" si="933"/>
        <v>0</v>
      </c>
      <c r="AM1118" s="17">
        <f ca="1">IF($F$13,OFFSET(product_specs!$I$5,MIN(10,saving_model!BD1118),saving_model!$F$15),0)</f>
        <v>0</v>
      </c>
      <c r="AN1118" s="16">
        <f t="shared" si="934"/>
        <v>0</v>
      </c>
      <c r="AO1118" s="16">
        <f t="shared" si="957"/>
        <v>0</v>
      </c>
      <c r="AP1118" s="16">
        <f t="shared" si="944"/>
        <v>0</v>
      </c>
      <c r="AQ1118" s="16">
        <f t="shared" si="951"/>
        <v>0</v>
      </c>
      <c r="AR1118" s="16">
        <f t="shared" si="952"/>
        <v>0</v>
      </c>
      <c r="AS1118" s="15">
        <f t="shared" si="945"/>
        <v>0</v>
      </c>
      <c r="AT1118" s="24">
        <f t="shared" si="946"/>
        <v>0</v>
      </c>
      <c r="AU1118" s="15">
        <f t="shared" si="953"/>
        <v>0</v>
      </c>
      <c r="AV1118" s="22">
        <f>return!Q1102</f>
        <v>-9.6083554182181397E-3</v>
      </c>
      <c r="AW1118" s="7">
        <f t="shared" si="947"/>
        <v>2.4813354039507258</v>
      </c>
      <c r="AX1118" s="7"/>
      <c r="AY1118">
        <f t="shared" si="935"/>
        <v>0</v>
      </c>
      <c r="AZ1118">
        <f t="shared" si="948"/>
        <v>0</v>
      </c>
      <c r="BA1118">
        <f t="shared" si="936"/>
        <v>0</v>
      </c>
      <c r="BB1118">
        <f t="shared" si="954"/>
        <v>0</v>
      </c>
      <c r="BD1118">
        <f t="shared" si="937"/>
        <v>91</v>
      </c>
      <c r="BE1118">
        <f t="shared" si="938"/>
        <v>5</v>
      </c>
      <c r="BF1118">
        <f t="shared" si="955"/>
        <v>0.15590371623334942</v>
      </c>
      <c r="BG1118">
        <f>VLOOKUP(MIN(120,BH1118),mortality!$B$4:$H$106,saving_model!BE1118+2,FALSE)</f>
        <v>0.86917104908857734</v>
      </c>
      <c r="BH1118">
        <f t="shared" si="949"/>
        <v>111</v>
      </c>
      <c r="BI1118" s="8">
        <f t="shared" si="939"/>
        <v>1.6821425527395739E-3</v>
      </c>
      <c r="BJ1118" s="6">
        <f>VLOOKUP(saving_model!BD1118,lapse!$B$4:$C$134,2,FALSE)</f>
        <v>0.02</v>
      </c>
      <c r="BL1118">
        <f>discount_curve!K1103</f>
        <v>0.12288422726798137</v>
      </c>
    </row>
    <row r="1119" spans="1:64" x14ac:dyDescent="0.55000000000000004">
      <c r="A1119">
        <f t="shared" si="956"/>
        <v>1097</v>
      </c>
      <c r="B1119" s="16">
        <f t="shared" ca="1" si="906"/>
        <v>0</v>
      </c>
      <c r="C1119" s="16">
        <f t="shared" si="907"/>
        <v>0</v>
      </c>
      <c r="D1119">
        <f t="shared" si="908"/>
        <v>0</v>
      </c>
      <c r="E1119">
        <f t="shared" ca="1" si="909"/>
        <v>0</v>
      </c>
      <c r="F1119" s="19">
        <f t="shared" si="910"/>
        <v>0</v>
      </c>
      <c r="G1119">
        <f t="shared" si="940"/>
        <v>0</v>
      </c>
      <c r="H1119">
        <f t="shared" si="941"/>
        <v>0</v>
      </c>
      <c r="I1119" s="16">
        <f t="shared" si="911"/>
        <v>0</v>
      </c>
      <c r="J1119" s="19">
        <f t="shared" si="912"/>
        <v>0</v>
      </c>
      <c r="K1119" s="19"/>
      <c r="L1119" s="16">
        <f t="shared" si="942"/>
        <v>0</v>
      </c>
      <c r="M1119" s="16">
        <f t="shared" ca="1" si="913"/>
        <v>0</v>
      </c>
      <c r="N1119" s="16">
        <f t="shared" si="914"/>
        <v>0</v>
      </c>
      <c r="O1119" s="16">
        <f t="shared" si="915"/>
        <v>0</v>
      </c>
      <c r="P1119" s="16">
        <f t="shared" si="916"/>
        <v>0</v>
      </c>
      <c r="Q1119" s="16">
        <f t="shared" ca="1" si="917"/>
        <v>0</v>
      </c>
      <c r="R1119">
        <f t="shared" si="918"/>
        <v>0</v>
      </c>
      <c r="S1119" s="16">
        <f t="shared" si="919"/>
        <v>0</v>
      </c>
      <c r="T1119" s="21">
        <f t="shared" si="920"/>
        <v>0</v>
      </c>
      <c r="U1119" s="16">
        <f t="shared" ca="1" si="921"/>
        <v>0</v>
      </c>
      <c r="V1119" s="21">
        <f t="shared" ca="1" si="922"/>
        <v>0</v>
      </c>
      <c r="W1119" s="16"/>
      <c r="X1119" s="16">
        <f t="shared" si="923"/>
        <v>0</v>
      </c>
      <c r="Y1119" s="16">
        <f t="shared" si="924"/>
        <v>0</v>
      </c>
      <c r="Z1119" s="19">
        <f t="shared" si="925"/>
        <v>0</v>
      </c>
      <c r="AA1119" s="15">
        <f t="shared" si="926"/>
        <v>0</v>
      </c>
      <c r="AB1119" s="15">
        <f t="shared" si="927"/>
        <v>0</v>
      </c>
      <c r="AC1119" s="15">
        <f t="shared" si="928"/>
        <v>0</v>
      </c>
      <c r="AD1119" s="15">
        <f t="shared" si="929"/>
        <v>0</v>
      </c>
      <c r="AE1119" s="15">
        <f t="shared" si="930"/>
        <v>0</v>
      </c>
      <c r="AF1119" s="19">
        <f t="shared" si="931"/>
        <v>0</v>
      </c>
      <c r="AG1119" s="20">
        <f t="shared" si="932"/>
        <v>0</v>
      </c>
      <c r="AH1119" s="20"/>
      <c r="AI1119" s="16">
        <f t="shared" si="943"/>
        <v>0</v>
      </c>
      <c r="AJ1119" s="16">
        <f t="shared" si="958"/>
        <v>0</v>
      </c>
      <c r="AK1119" s="16">
        <f t="shared" si="950"/>
        <v>0</v>
      </c>
      <c r="AL1119" s="16">
        <f t="shared" ca="1" si="933"/>
        <v>0</v>
      </c>
      <c r="AM1119" s="17">
        <f ca="1">IF($F$13,OFFSET(product_specs!$I$5,MIN(10,saving_model!BD1119),saving_model!$F$15),0)</f>
        <v>0</v>
      </c>
      <c r="AN1119" s="16">
        <f t="shared" si="934"/>
        <v>0</v>
      </c>
      <c r="AO1119" s="16">
        <f t="shared" si="957"/>
        <v>0</v>
      </c>
      <c r="AP1119" s="16">
        <f t="shared" si="944"/>
        <v>0</v>
      </c>
      <c r="AQ1119" s="16">
        <f t="shared" si="951"/>
        <v>0</v>
      </c>
      <c r="AR1119" s="16">
        <f t="shared" si="952"/>
        <v>0</v>
      </c>
      <c r="AS1119" s="15">
        <f t="shared" si="945"/>
        <v>0</v>
      </c>
      <c r="AT1119" s="24">
        <f t="shared" si="946"/>
        <v>0</v>
      </c>
      <c r="AU1119" s="15">
        <f t="shared" si="953"/>
        <v>0</v>
      </c>
      <c r="AV1119" s="22">
        <f>return!Q1103</f>
        <v>-6.5141299775506312E-3</v>
      </c>
      <c r="AW1119" s="7">
        <f t="shared" si="947"/>
        <v>2.4833937662427794</v>
      </c>
      <c r="AX1119" s="7"/>
      <c r="AY1119">
        <f t="shared" si="935"/>
        <v>0</v>
      </c>
      <c r="AZ1119">
        <f t="shared" si="948"/>
        <v>0</v>
      </c>
      <c r="BA1119">
        <f t="shared" si="936"/>
        <v>0</v>
      </c>
      <c r="BB1119">
        <f t="shared" si="954"/>
        <v>0</v>
      </c>
      <c r="BD1119">
        <f t="shared" si="937"/>
        <v>91</v>
      </c>
      <c r="BE1119">
        <f t="shared" si="938"/>
        <v>5</v>
      </c>
      <c r="BF1119">
        <f t="shared" si="955"/>
        <v>0.15590371623334942</v>
      </c>
      <c r="BG1119">
        <f>VLOOKUP(MIN(120,BH1119),mortality!$B$4:$H$106,saving_model!BE1119+2,FALSE)</f>
        <v>0.86917104908857734</v>
      </c>
      <c r="BH1119">
        <f t="shared" si="949"/>
        <v>111</v>
      </c>
      <c r="BI1119" s="8">
        <f t="shared" si="939"/>
        <v>1.6821425527395739E-3</v>
      </c>
      <c r="BJ1119" s="6">
        <f>VLOOKUP(saving_model!BD1119,lapse!$B$4:$C$134,2,FALSE)</f>
        <v>0.02</v>
      </c>
      <c r="BL1119">
        <f>discount_curve!K1104</f>
        <v>0.12264938960072268</v>
      </c>
    </row>
    <row r="1120" spans="1:64" x14ac:dyDescent="0.55000000000000004">
      <c r="A1120">
        <f t="shared" si="956"/>
        <v>1098</v>
      </c>
      <c r="B1120" s="16">
        <f t="shared" ca="1" si="906"/>
        <v>0</v>
      </c>
      <c r="C1120" s="16">
        <f t="shared" si="907"/>
        <v>0</v>
      </c>
      <c r="D1120">
        <f t="shared" si="908"/>
        <v>0</v>
      </c>
      <c r="E1120">
        <f t="shared" ca="1" si="909"/>
        <v>0</v>
      </c>
      <c r="F1120" s="19">
        <f t="shared" si="910"/>
        <v>0</v>
      </c>
      <c r="G1120">
        <f t="shared" si="940"/>
        <v>0</v>
      </c>
      <c r="H1120">
        <f t="shared" si="941"/>
        <v>0</v>
      </c>
      <c r="I1120" s="16">
        <f t="shared" si="911"/>
        <v>0</v>
      </c>
      <c r="J1120" s="19">
        <f t="shared" si="912"/>
        <v>0</v>
      </c>
      <c r="K1120" s="19"/>
      <c r="L1120" s="16">
        <f t="shared" si="942"/>
        <v>0</v>
      </c>
      <c r="M1120" s="16">
        <f t="shared" ca="1" si="913"/>
        <v>0</v>
      </c>
      <c r="N1120" s="16">
        <f t="shared" si="914"/>
        <v>0</v>
      </c>
      <c r="O1120" s="16">
        <f t="shared" si="915"/>
        <v>0</v>
      </c>
      <c r="P1120" s="16">
        <f t="shared" si="916"/>
        <v>0</v>
      </c>
      <c r="Q1120" s="16">
        <f t="shared" ca="1" si="917"/>
        <v>0</v>
      </c>
      <c r="R1120">
        <f t="shared" si="918"/>
        <v>0</v>
      </c>
      <c r="S1120" s="16">
        <f t="shared" si="919"/>
        <v>0</v>
      </c>
      <c r="T1120" s="21">
        <f t="shared" si="920"/>
        <v>0</v>
      </c>
      <c r="U1120" s="16">
        <f t="shared" ca="1" si="921"/>
        <v>0</v>
      </c>
      <c r="V1120" s="21">
        <f t="shared" ca="1" si="922"/>
        <v>0</v>
      </c>
      <c r="W1120" s="16"/>
      <c r="X1120" s="16">
        <f t="shared" si="923"/>
        <v>0</v>
      </c>
      <c r="Y1120" s="16">
        <f t="shared" si="924"/>
        <v>0</v>
      </c>
      <c r="Z1120" s="19">
        <f t="shared" si="925"/>
        <v>0</v>
      </c>
      <c r="AA1120" s="15">
        <f t="shared" si="926"/>
        <v>0</v>
      </c>
      <c r="AB1120" s="15">
        <f t="shared" si="927"/>
        <v>0</v>
      </c>
      <c r="AC1120" s="15">
        <f t="shared" si="928"/>
        <v>0</v>
      </c>
      <c r="AD1120" s="15">
        <f t="shared" si="929"/>
        <v>0</v>
      </c>
      <c r="AE1120" s="15">
        <f t="shared" si="930"/>
        <v>0</v>
      </c>
      <c r="AF1120" s="19">
        <f t="shared" si="931"/>
        <v>0</v>
      </c>
      <c r="AG1120" s="20">
        <f t="shared" si="932"/>
        <v>0</v>
      </c>
      <c r="AH1120" s="20"/>
      <c r="AI1120" s="16">
        <f t="shared" si="943"/>
        <v>0</v>
      </c>
      <c r="AJ1120" s="16">
        <f t="shared" si="958"/>
        <v>0</v>
      </c>
      <c r="AK1120" s="16">
        <f t="shared" si="950"/>
        <v>0</v>
      </c>
      <c r="AL1120" s="16">
        <f t="shared" ca="1" si="933"/>
        <v>0</v>
      </c>
      <c r="AM1120" s="17">
        <f ca="1">IF($F$13,OFFSET(product_specs!$I$5,MIN(10,saving_model!BD1120),saving_model!$F$15),0)</f>
        <v>0</v>
      </c>
      <c r="AN1120" s="16">
        <f t="shared" si="934"/>
        <v>0</v>
      </c>
      <c r="AO1120" s="16">
        <f t="shared" si="957"/>
        <v>0</v>
      </c>
      <c r="AP1120" s="16">
        <f t="shared" si="944"/>
        <v>0</v>
      </c>
      <c r="AQ1120" s="16">
        <f t="shared" si="951"/>
        <v>0</v>
      </c>
      <c r="AR1120" s="16">
        <f t="shared" si="952"/>
        <v>0</v>
      </c>
      <c r="AS1120" s="15">
        <f t="shared" si="945"/>
        <v>0</v>
      </c>
      <c r="AT1120" s="24">
        <f t="shared" si="946"/>
        <v>0</v>
      </c>
      <c r="AU1120" s="15">
        <f t="shared" si="953"/>
        <v>0</v>
      </c>
      <c r="AV1120" s="22">
        <f>return!Q1104</f>
        <v>-2.8040739619523691E-3</v>
      </c>
      <c r="AW1120" s="7">
        <f t="shared" si="947"/>
        <v>2.4854538360248073</v>
      </c>
      <c r="AX1120" s="7"/>
      <c r="AY1120">
        <f t="shared" si="935"/>
        <v>0</v>
      </c>
      <c r="AZ1120">
        <f t="shared" si="948"/>
        <v>0</v>
      </c>
      <c r="BA1120">
        <f t="shared" si="936"/>
        <v>0</v>
      </c>
      <c r="BB1120">
        <f t="shared" si="954"/>
        <v>0</v>
      </c>
      <c r="BD1120">
        <f t="shared" si="937"/>
        <v>91</v>
      </c>
      <c r="BE1120">
        <f t="shared" si="938"/>
        <v>5</v>
      </c>
      <c r="BF1120">
        <f t="shared" si="955"/>
        <v>0.15590371623334942</v>
      </c>
      <c r="BG1120">
        <f>VLOOKUP(MIN(120,BH1120),mortality!$B$4:$H$106,saving_model!BE1120+2,FALSE)</f>
        <v>0.86917104908857734</v>
      </c>
      <c r="BH1120">
        <f t="shared" si="949"/>
        <v>111</v>
      </c>
      <c r="BI1120" s="8">
        <f t="shared" si="939"/>
        <v>1.6821425527395739E-3</v>
      </c>
      <c r="BJ1120" s="6">
        <f>VLOOKUP(saving_model!BD1120,lapse!$B$4:$C$134,2,FALSE)</f>
        <v>0.02</v>
      </c>
      <c r="BL1120">
        <f>discount_curve!K1105</f>
        <v>0.12241500071953836</v>
      </c>
    </row>
    <row r="1121" spans="1:64" x14ac:dyDescent="0.55000000000000004">
      <c r="A1121">
        <f t="shared" si="956"/>
        <v>1099</v>
      </c>
      <c r="B1121" s="16">
        <f t="shared" ca="1" si="906"/>
        <v>0</v>
      </c>
      <c r="C1121" s="16">
        <f t="shared" si="907"/>
        <v>0</v>
      </c>
      <c r="D1121">
        <f t="shared" si="908"/>
        <v>0</v>
      </c>
      <c r="E1121">
        <f t="shared" ca="1" si="909"/>
        <v>0</v>
      </c>
      <c r="F1121" s="19">
        <f t="shared" si="910"/>
        <v>0</v>
      </c>
      <c r="G1121">
        <f t="shared" si="940"/>
        <v>0</v>
      </c>
      <c r="H1121">
        <f t="shared" si="941"/>
        <v>0</v>
      </c>
      <c r="I1121" s="16">
        <f t="shared" si="911"/>
        <v>0</v>
      </c>
      <c r="J1121" s="19">
        <f t="shared" si="912"/>
        <v>0</v>
      </c>
      <c r="K1121" s="19"/>
      <c r="L1121" s="16">
        <f t="shared" si="942"/>
        <v>0</v>
      </c>
      <c r="M1121" s="16">
        <f t="shared" ca="1" si="913"/>
        <v>0</v>
      </c>
      <c r="N1121" s="16">
        <f t="shared" si="914"/>
        <v>0</v>
      </c>
      <c r="O1121" s="16">
        <f t="shared" si="915"/>
        <v>0</v>
      </c>
      <c r="P1121" s="16">
        <f t="shared" si="916"/>
        <v>0</v>
      </c>
      <c r="Q1121" s="16">
        <f t="shared" ca="1" si="917"/>
        <v>0</v>
      </c>
      <c r="R1121">
        <f t="shared" si="918"/>
        <v>0</v>
      </c>
      <c r="S1121" s="16">
        <f t="shared" si="919"/>
        <v>0</v>
      </c>
      <c r="T1121" s="21">
        <f t="shared" si="920"/>
        <v>0</v>
      </c>
      <c r="U1121" s="16">
        <f t="shared" ca="1" si="921"/>
        <v>0</v>
      </c>
      <c r="V1121" s="21">
        <f t="shared" ca="1" si="922"/>
        <v>0</v>
      </c>
      <c r="W1121" s="16"/>
      <c r="X1121" s="16">
        <f t="shared" si="923"/>
        <v>0</v>
      </c>
      <c r="Y1121" s="16">
        <f t="shared" si="924"/>
        <v>0</v>
      </c>
      <c r="Z1121" s="19">
        <f t="shared" si="925"/>
        <v>0</v>
      </c>
      <c r="AA1121" s="15">
        <f t="shared" si="926"/>
        <v>0</v>
      </c>
      <c r="AB1121" s="15">
        <f t="shared" si="927"/>
        <v>0</v>
      </c>
      <c r="AC1121" s="15">
        <f t="shared" si="928"/>
        <v>0</v>
      </c>
      <c r="AD1121" s="15">
        <f t="shared" si="929"/>
        <v>0</v>
      </c>
      <c r="AE1121" s="15">
        <f t="shared" si="930"/>
        <v>0</v>
      </c>
      <c r="AF1121" s="19">
        <f t="shared" si="931"/>
        <v>0</v>
      </c>
      <c r="AG1121" s="20">
        <f t="shared" si="932"/>
        <v>0</v>
      </c>
      <c r="AH1121" s="20"/>
      <c r="AI1121" s="16">
        <f t="shared" si="943"/>
        <v>0</v>
      </c>
      <c r="AJ1121" s="16">
        <f t="shared" si="958"/>
        <v>0</v>
      </c>
      <c r="AK1121" s="16">
        <f t="shared" si="950"/>
        <v>0</v>
      </c>
      <c r="AL1121" s="16">
        <f t="shared" ca="1" si="933"/>
        <v>0</v>
      </c>
      <c r="AM1121" s="17">
        <f ca="1">IF($F$13,OFFSET(product_specs!$I$5,MIN(10,saving_model!BD1121),saving_model!$F$15),0)</f>
        <v>0</v>
      </c>
      <c r="AN1121" s="16">
        <f t="shared" si="934"/>
        <v>0</v>
      </c>
      <c r="AO1121" s="16">
        <f t="shared" si="957"/>
        <v>0</v>
      </c>
      <c r="AP1121" s="16">
        <f t="shared" si="944"/>
        <v>0</v>
      </c>
      <c r="AQ1121" s="16">
        <f t="shared" si="951"/>
        <v>0</v>
      </c>
      <c r="AR1121" s="16">
        <f t="shared" si="952"/>
        <v>0</v>
      </c>
      <c r="AS1121" s="15">
        <f t="shared" si="945"/>
        <v>0</v>
      </c>
      <c r="AT1121" s="24">
        <f t="shared" si="946"/>
        <v>0</v>
      </c>
      <c r="AU1121" s="15">
        <f t="shared" si="953"/>
        <v>0</v>
      </c>
      <c r="AV1121" s="22">
        <f>return!Q1105</f>
        <v>6.1510049653588084E-3</v>
      </c>
      <c r="AW1121" s="7">
        <f t="shared" si="947"/>
        <v>2.4875156147132378</v>
      </c>
      <c r="AX1121" s="7"/>
      <c r="AY1121">
        <f t="shared" si="935"/>
        <v>0</v>
      </c>
      <c r="AZ1121">
        <f t="shared" si="948"/>
        <v>0</v>
      </c>
      <c r="BA1121">
        <f t="shared" si="936"/>
        <v>0</v>
      </c>
      <c r="BB1121">
        <f t="shared" si="954"/>
        <v>0</v>
      </c>
      <c r="BD1121">
        <f t="shared" si="937"/>
        <v>91</v>
      </c>
      <c r="BE1121">
        <f t="shared" si="938"/>
        <v>5</v>
      </c>
      <c r="BF1121">
        <f t="shared" si="955"/>
        <v>0.15590371623334942</v>
      </c>
      <c r="BG1121">
        <f>VLOOKUP(MIN(120,BH1121),mortality!$B$4:$H$106,saving_model!BE1121+2,FALSE)</f>
        <v>0.86917104908857734</v>
      </c>
      <c r="BH1121">
        <f t="shared" si="949"/>
        <v>111</v>
      </c>
      <c r="BI1121" s="8">
        <f t="shared" si="939"/>
        <v>1.6821425527395739E-3</v>
      </c>
      <c r="BJ1121" s="6">
        <f>VLOOKUP(saving_model!BD1121,lapse!$B$4:$C$134,2,FALSE)</f>
        <v>0.02</v>
      </c>
      <c r="BL1121">
        <f>discount_curve!K1106</f>
        <v>0.12218105976677675</v>
      </c>
    </row>
    <row r="1122" spans="1:64" x14ac:dyDescent="0.55000000000000004">
      <c r="A1122">
        <f t="shared" si="956"/>
        <v>1100</v>
      </c>
      <c r="B1122" s="16">
        <f t="shared" ca="1" si="906"/>
        <v>0</v>
      </c>
      <c r="C1122" s="16">
        <f t="shared" si="907"/>
        <v>0</v>
      </c>
      <c r="D1122">
        <f t="shared" si="908"/>
        <v>0</v>
      </c>
      <c r="E1122">
        <f t="shared" ca="1" si="909"/>
        <v>0</v>
      </c>
      <c r="F1122" s="19">
        <f t="shared" si="910"/>
        <v>0</v>
      </c>
      <c r="G1122">
        <f t="shared" si="940"/>
        <v>0</v>
      </c>
      <c r="H1122">
        <f t="shared" si="941"/>
        <v>0</v>
      </c>
      <c r="I1122" s="16">
        <f t="shared" si="911"/>
        <v>0</v>
      </c>
      <c r="J1122" s="19">
        <f t="shared" si="912"/>
        <v>0</v>
      </c>
      <c r="K1122" s="19"/>
      <c r="L1122" s="16">
        <f t="shared" si="942"/>
        <v>0</v>
      </c>
      <c r="M1122" s="16">
        <f t="shared" ca="1" si="913"/>
        <v>0</v>
      </c>
      <c r="N1122" s="16">
        <f t="shared" si="914"/>
        <v>0</v>
      </c>
      <c r="O1122" s="16">
        <f t="shared" si="915"/>
        <v>0</v>
      </c>
      <c r="P1122" s="16">
        <f t="shared" si="916"/>
        <v>0</v>
      </c>
      <c r="Q1122" s="16">
        <f t="shared" ca="1" si="917"/>
        <v>0</v>
      </c>
      <c r="R1122">
        <f t="shared" si="918"/>
        <v>0</v>
      </c>
      <c r="S1122" s="16">
        <f t="shared" si="919"/>
        <v>0</v>
      </c>
      <c r="T1122" s="21">
        <f t="shared" si="920"/>
        <v>0</v>
      </c>
      <c r="U1122" s="16">
        <f t="shared" ca="1" si="921"/>
        <v>0</v>
      </c>
      <c r="V1122" s="21">
        <f t="shared" ca="1" si="922"/>
        <v>0</v>
      </c>
      <c r="W1122" s="16"/>
      <c r="X1122" s="16">
        <f t="shared" si="923"/>
        <v>0</v>
      </c>
      <c r="Y1122" s="16">
        <f t="shared" si="924"/>
        <v>0</v>
      </c>
      <c r="Z1122" s="19">
        <f t="shared" si="925"/>
        <v>0</v>
      </c>
      <c r="AA1122" s="15">
        <f t="shared" si="926"/>
        <v>0</v>
      </c>
      <c r="AB1122" s="15">
        <f t="shared" si="927"/>
        <v>0</v>
      </c>
      <c r="AC1122" s="15">
        <f t="shared" si="928"/>
        <v>0</v>
      </c>
      <c r="AD1122" s="15">
        <f t="shared" si="929"/>
        <v>0</v>
      </c>
      <c r="AE1122" s="15">
        <f t="shared" si="930"/>
        <v>0</v>
      </c>
      <c r="AF1122" s="19">
        <f t="shared" si="931"/>
        <v>0</v>
      </c>
      <c r="AG1122" s="20">
        <f t="shared" si="932"/>
        <v>0</v>
      </c>
      <c r="AH1122" s="20"/>
      <c r="AI1122" s="16">
        <f t="shared" si="943"/>
        <v>0</v>
      </c>
      <c r="AJ1122" s="16">
        <f t="shared" si="958"/>
        <v>0</v>
      </c>
      <c r="AK1122" s="16">
        <f t="shared" si="950"/>
        <v>0</v>
      </c>
      <c r="AL1122" s="16">
        <f t="shared" ca="1" si="933"/>
        <v>0</v>
      </c>
      <c r="AM1122" s="17">
        <f ca="1">IF($F$13,OFFSET(product_specs!$I$5,MIN(10,saving_model!BD1122),saving_model!$F$15),0)</f>
        <v>0</v>
      </c>
      <c r="AN1122" s="16">
        <f t="shared" si="934"/>
        <v>0</v>
      </c>
      <c r="AO1122" s="16">
        <f t="shared" si="957"/>
        <v>0</v>
      </c>
      <c r="AP1122" s="16">
        <f t="shared" si="944"/>
        <v>0</v>
      </c>
      <c r="AQ1122" s="16">
        <f t="shared" si="951"/>
        <v>0</v>
      </c>
      <c r="AR1122" s="16">
        <f t="shared" si="952"/>
        <v>0</v>
      </c>
      <c r="AS1122" s="15">
        <f t="shared" si="945"/>
        <v>0</v>
      </c>
      <c r="AT1122" s="24">
        <f t="shared" si="946"/>
        <v>0</v>
      </c>
      <c r="AU1122" s="15">
        <f t="shared" si="953"/>
        <v>0</v>
      </c>
      <c r="AV1122" s="22">
        <f>return!Q1106</f>
        <v>5.8350196427576773E-3</v>
      </c>
      <c r="AW1122" s="7">
        <f t="shared" si="947"/>
        <v>2.4895791037256738</v>
      </c>
      <c r="AX1122" s="7"/>
      <c r="AY1122">
        <f t="shared" si="935"/>
        <v>0</v>
      </c>
      <c r="AZ1122">
        <f t="shared" si="948"/>
        <v>0</v>
      </c>
      <c r="BA1122">
        <f t="shared" si="936"/>
        <v>0</v>
      </c>
      <c r="BB1122">
        <f t="shared" si="954"/>
        <v>0</v>
      </c>
      <c r="BD1122">
        <f t="shared" si="937"/>
        <v>91</v>
      </c>
      <c r="BE1122">
        <f t="shared" si="938"/>
        <v>5</v>
      </c>
      <c r="BF1122">
        <f t="shared" si="955"/>
        <v>0.15590371623334942</v>
      </c>
      <c r="BG1122">
        <f>VLOOKUP(MIN(120,BH1122),mortality!$B$4:$H$106,saving_model!BE1122+2,FALSE)</f>
        <v>0.86917104908857734</v>
      </c>
      <c r="BH1122">
        <f t="shared" si="949"/>
        <v>111</v>
      </c>
      <c r="BI1122" s="8">
        <f t="shared" si="939"/>
        <v>1.6821425527395739E-3</v>
      </c>
      <c r="BJ1122" s="6">
        <f>VLOOKUP(saving_model!BD1122,lapse!$B$4:$C$134,2,FALSE)</f>
        <v>0.02</v>
      </c>
      <c r="BL1122">
        <f>discount_curve!K1107</f>
        <v>0.12194756588642498</v>
      </c>
    </row>
    <row r="1123" spans="1:64" x14ac:dyDescent="0.55000000000000004">
      <c r="A1123">
        <f t="shared" si="956"/>
        <v>1101</v>
      </c>
      <c r="B1123" s="16">
        <f t="shared" ca="1" si="906"/>
        <v>0</v>
      </c>
      <c r="C1123" s="16">
        <f t="shared" si="907"/>
        <v>0</v>
      </c>
      <c r="D1123">
        <f t="shared" si="908"/>
        <v>0</v>
      </c>
      <c r="E1123">
        <f t="shared" ca="1" si="909"/>
        <v>0</v>
      </c>
      <c r="F1123" s="19">
        <f t="shared" si="910"/>
        <v>0</v>
      </c>
      <c r="G1123">
        <f t="shared" si="940"/>
        <v>0</v>
      </c>
      <c r="H1123">
        <f t="shared" si="941"/>
        <v>0</v>
      </c>
      <c r="I1123" s="16">
        <f t="shared" si="911"/>
        <v>0</v>
      </c>
      <c r="J1123" s="19">
        <f t="shared" si="912"/>
        <v>0</v>
      </c>
      <c r="K1123" s="19"/>
      <c r="L1123" s="16">
        <f t="shared" si="942"/>
        <v>0</v>
      </c>
      <c r="M1123" s="16">
        <f t="shared" ca="1" si="913"/>
        <v>0</v>
      </c>
      <c r="N1123" s="16">
        <f t="shared" si="914"/>
        <v>0</v>
      </c>
      <c r="O1123" s="16">
        <f t="shared" si="915"/>
        <v>0</v>
      </c>
      <c r="P1123" s="16">
        <f t="shared" si="916"/>
        <v>0</v>
      </c>
      <c r="Q1123" s="16">
        <f t="shared" ca="1" si="917"/>
        <v>0</v>
      </c>
      <c r="R1123">
        <f t="shared" si="918"/>
        <v>0</v>
      </c>
      <c r="S1123" s="16">
        <f t="shared" si="919"/>
        <v>0</v>
      </c>
      <c r="T1123" s="21">
        <f t="shared" si="920"/>
        <v>0</v>
      </c>
      <c r="U1123" s="16">
        <f t="shared" ca="1" si="921"/>
        <v>0</v>
      </c>
      <c r="V1123" s="21">
        <f t="shared" ca="1" si="922"/>
        <v>0</v>
      </c>
      <c r="W1123" s="16"/>
      <c r="X1123" s="16">
        <f t="shared" si="923"/>
        <v>0</v>
      </c>
      <c r="Y1123" s="16">
        <f t="shared" si="924"/>
        <v>0</v>
      </c>
      <c r="Z1123" s="19">
        <f t="shared" si="925"/>
        <v>0</v>
      </c>
      <c r="AA1123" s="15">
        <f t="shared" si="926"/>
        <v>0</v>
      </c>
      <c r="AB1123" s="15">
        <f t="shared" si="927"/>
        <v>0</v>
      </c>
      <c r="AC1123" s="15">
        <f t="shared" si="928"/>
        <v>0</v>
      </c>
      <c r="AD1123" s="15">
        <f t="shared" si="929"/>
        <v>0</v>
      </c>
      <c r="AE1123" s="15">
        <f t="shared" si="930"/>
        <v>0</v>
      </c>
      <c r="AF1123" s="19">
        <f t="shared" si="931"/>
        <v>0</v>
      </c>
      <c r="AG1123" s="20">
        <f t="shared" si="932"/>
        <v>0</v>
      </c>
      <c r="AH1123" s="20"/>
      <c r="AI1123" s="16">
        <f t="shared" si="943"/>
        <v>0</v>
      </c>
      <c r="AJ1123" s="16">
        <f t="shared" si="958"/>
        <v>0</v>
      </c>
      <c r="AK1123" s="16">
        <f t="shared" si="950"/>
        <v>0</v>
      </c>
      <c r="AL1123" s="16">
        <f t="shared" ca="1" si="933"/>
        <v>0</v>
      </c>
      <c r="AM1123" s="17">
        <f ca="1">IF($F$13,OFFSET(product_specs!$I$5,MIN(10,saving_model!BD1123),saving_model!$F$15),0)</f>
        <v>0</v>
      </c>
      <c r="AN1123" s="16">
        <f t="shared" si="934"/>
        <v>0</v>
      </c>
      <c r="AO1123" s="16">
        <f t="shared" si="957"/>
        <v>0</v>
      </c>
      <c r="AP1123" s="16">
        <f t="shared" si="944"/>
        <v>0</v>
      </c>
      <c r="AQ1123" s="16">
        <f t="shared" si="951"/>
        <v>0</v>
      </c>
      <c r="AR1123" s="16">
        <f t="shared" si="952"/>
        <v>0</v>
      </c>
      <c r="AS1123" s="15">
        <f t="shared" si="945"/>
        <v>0</v>
      </c>
      <c r="AT1123" s="24">
        <f t="shared" si="946"/>
        <v>0</v>
      </c>
      <c r="AU1123" s="15">
        <f t="shared" si="953"/>
        <v>0</v>
      </c>
      <c r="AV1123" s="22">
        <f>return!Q1107</f>
        <v>4.4135857409810519E-4</v>
      </c>
      <c r="AW1123" s="7">
        <f t="shared" si="947"/>
        <v>2.4916443044808938</v>
      </c>
      <c r="AX1123" s="7"/>
      <c r="AY1123">
        <f t="shared" si="935"/>
        <v>0</v>
      </c>
      <c r="AZ1123">
        <f t="shared" si="948"/>
        <v>0</v>
      </c>
      <c r="BA1123">
        <f t="shared" si="936"/>
        <v>0</v>
      </c>
      <c r="BB1123">
        <f t="shared" si="954"/>
        <v>0</v>
      </c>
      <c r="BD1123">
        <f t="shared" si="937"/>
        <v>91</v>
      </c>
      <c r="BE1123">
        <f t="shared" si="938"/>
        <v>5</v>
      </c>
      <c r="BF1123">
        <f t="shared" si="955"/>
        <v>0.15590371623334942</v>
      </c>
      <c r="BG1123">
        <f>VLOOKUP(MIN(120,BH1123),mortality!$B$4:$H$106,saving_model!BE1123+2,FALSE)</f>
        <v>0.86917104908857734</v>
      </c>
      <c r="BH1123">
        <f t="shared" si="949"/>
        <v>111</v>
      </c>
      <c r="BI1123" s="8">
        <f t="shared" si="939"/>
        <v>1.6821425527395739E-3</v>
      </c>
      <c r="BJ1123" s="6">
        <f>VLOOKUP(saving_model!BD1123,lapse!$B$4:$C$134,2,FALSE)</f>
        <v>0.02</v>
      </c>
      <c r="BL1123">
        <f>discount_curve!K1108</f>
        <v>0.12171451822410624</v>
      </c>
    </row>
    <row r="1124" spans="1:64" x14ac:dyDescent="0.55000000000000004">
      <c r="A1124">
        <f t="shared" si="956"/>
        <v>1102</v>
      </c>
      <c r="B1124" s="16">
        <f t="shared" ca="1" si="906"/>
        <v>0</v>
      </c>
      <c r="C1124" s="16">
        <f t="shared" si="907"/>
        <v>0</v>
      </c>
      <c r="D1124">
        <f t="shared" si="908"/>
        <v>0</v>
      </c>
      <c r="E1124">
        <f t="shared" ca="1" si="909"/>
        <v>0</v>
      </c>
      <c r="F1124" s="19">
        <f t="shared" si="910"/>
        <v>0</v>
      </c>
      <c r="G1124">
        <f t="shared" si="940"/>
        <v>0</v>
      </c>
      <c r="H1124">
        <f t="shared" si="941"/>
        <v>0</v>
      </c>
      <c r="I1124" s="16">
        <f t="shared" si="911"/>
        <v>0</v>
      </c>
      <c r="J1124" s="19">
        <f t="shared" si="912"/>
        <v>0</v>
      </c>
      <c r="K1124" s="19"/>
      <c r="L1124" s="16">
        <f t="shared" si="942"/>
        <v>0</v>
      </c>
      <c r="M1124" s="16">
        <f t="shared" ca="1" si="913"/>
        <v>0</v>
      </c>
      <c r="N1124" s="16">
        <f t="shared" si="914"/>
        <v>0</v>
      </c>
      <c r="O1124" s="16">
        <f t="shared" si="915"/>
        <v>0</v>
      </c>
      <c r="P1124" s="16">
        <f t="shared" si="916"/>
        <v>0</v>
      </c>
      <c r="Q1124" s="16">
        <f t="shared" ca="1" si="917"/>
        <v>0</v>
      </c>
      <c r="R1124">
        <f t="shared" si="918"/>
        <v>0</v>
      </c>
      <c r="S1124" s="16">
        <f t="shared" si="919"/>
        <v>0</v>
      </c>
      <c r="T1124" s="21">
        <f t="shared" si="920"/>
        <v>0</v>
      </c>
      <c r="U1124" s="16">
        <f t="shared" ca="1" si="921"/>
        <v>0</v>
      </c>
      <c r="V1124" s="21">
        <f t="shared" ca="1" si="922"/>
        <v>0</v>
      </c>
      <c r="W1124" s="16"/>
      <c r="X1124" s="16">
        <f t="shared" si="923"/>
        <v>0</v>
      </c>
      <c r="Y1124" s="16">
        <f t="shared" si="924"/>
        <v>0</v>
      </c>
      <c r="Z1124" s="19">
        <f t="shared" si="925"/>
        <v>0</v>
      </c>
      <c r="AA1124" s="15">
        <f t="shared" si="926"/>
        <v>0</v>
      </c>
      <c r="AB1124" s="15">
        <f t="shared" si="927"/>
        <v>0</v>
      </c>
      <c r="AC1124" s="15">
        <f t="shared" si="928"/>
        <v>0</v>
      </c>
      <c r="AD1124" s="15">
        <f t="shared" si="929"/>
        <v>0</v>
      </c>
      <c r="AE1124" s="15">
        <f t="shared" si="930"/>
        <v>0</v>
      </c>
      <c r="AF1124" s="19">
        <f t="shared" si="931"/>
        <v>0</v>
      </c>
      <c r="AG1124" s="20">
        <f t="shared" si="932"/>
        <v>0</v>
      </c>
      <c r="AH1124" s="20"/>
      <c r="AI1124" s="16">
        <f t="shared" si="943"/>
        <v>0</v>
      </c>
      <c r="AJ1124" s="16">
        <f t="shared" si="958"/>
        <v>0</v>
      </c>
      <c r="AK1124" s="16">
        <f t="shared" si="950"/>
        <v>0</v>
      </c>
      <c r="AL1124" s="16">
        <f t="shared" ca="1" si="933"/>
        <v>0</v>
      </c>
      <c r="AM1124" s="17">
        <f ca="1">IF($F$13,OFFSET(product_specs!$I$5,MIN(10,saving_model!BD1124),saving_model!$F$15),0)</f>
        <v>0</v>
      </c>
      <c r="AN1124" s="16">
        <f t="shared" si="934"/>
        <v>0</v>
      </c>
      <c r="AO1124" s="16">
        <f t="shared" si="957"/>
        <v>0</v>
      </c>
      <c r="AP1124" s="16">
        <f t="shared" si="944"/>
        <v>0</v>
      </c>
      <c r="AQ1124" s="16">
        <f t="shared" si="951"/>
        <v>0</v>
      </c>
      <c r="AR1124" s="16">
        <f t="shared" si="952"/>
        <v>0</v>
      </c>
      <c r="AS1124" s="15">
        <f t="shared" si="945"/>
        <v>0</v>
      </c>
      <c r="AT1124" s="24">
        <f t="shared" si="946"/>
        <v>0</v>
      </c>
      <c r="AU1124" s="15">
        <f t="shared" si="953"/>
        <v>0</v>
      </c>
      <c r="AV1124" s="22">
        <f>return!Q1108</f>
        <v>-7.9395760231050216E-3</v>
      </c>
      <c r="AW1124" s="7">
        <f t="shared" si="947"/>
        <v>2.4937112183988543</v>
      </c>
      <c r="AX1124" s="7"/>
      <c r="AY1124">
        <f t="shared" si="935"/>
        <v>0</v>
      </c>
      <c r="AZ1124">
        <f t="shared" si="948"/>
        <v>0</v>
      </c>
      <c r="BA1124">
        <f t="shared" si="936"/>
        <v>0</v>
      </c>
      <c r="BB1124">
        <f t="shared" si="954"/>
        <v>0</v>
      </c>
      <c r="BD1124">
        <f t="shared" si="937"/>
        <v>91</v>
      </c>
      <c r="BE1124">
        <f t="shared" si="938"/>
        <v>5</v>
      </c>
      <c r="BF1124">
        <f t="shared" si="955"/>
        <v>0.15590371623334942</v>
      </c>
      <c r="BG1124">
        <f>VLOOKUP(MIN(120,BH1124),mortality!$B$4:$H$106,saving_model!BE1124+2,FALSE)</f>
        <v>0.86917104908857734</v>
      </c>
      <c r="BH1124">
        <f t="shared" si="949"/>
        <v>111</v>
      </c>
      <c r="BI1124" s="8">
        <f t="shared" si="939"/>
        <v>1.6821425527395739E-3</v>
      </c>
      <c r="BJ1124" s="6">
        <f>VLOOKUP(saving_model!BD1124,lapse!$B$4:$C$134,2,FALSE)</f>
        <v>0.02</v>
      </c>
      <c r="BL1124">
        <f>discount_curve!K1109</f>
        <v>0.12148191592707647</v>
      </c>
    </row>
    <row r="1125" spans="1:64" x14ac:dyDescent="0.55000000000000004">
      <c r="A1125">
        <f t="shared" si="956"/>
        <v>1103</v>
      </c>
      <c r="B1125" s="16">
        <f t="shared" ca="1" si="906"/>
        <v>0</v>
      </c>
      <c r="C1125" s="16">
        <f t="shared" si="907"/>
        <v>0</v>
      </c>
      <c r="D1125">
        <f t="shared" si="908"/>
        <v>0</v>
      </c>
      <c r="E1125">
        <f t="shared" ca="1" si="909"/>
        <v>0</v>
      </c>
      <c r="F1125" s="19">
        <f t="shared" si="910"/>
        <v>0</v>
      </c>
      <c r="G1125">
        <f t="shared" si="940"/>
        <v>0</v>
      </c>
      <c r="H1125">
        <f t="shared" si="941"/>
        <v>0</v>
      </c>
      <c r="I1125" s="16">
        <f t="shared" si="911"/>
        <v>0</v>
      </c>
      <c r="J1125" s="19">
        <f t="shared" si="912"/>
        <v>0</v>
      </c>
      <c r="K1125" s="19"/>
      <c r="L1125" s="16">
        <f t="shared" si="942"/>
        <v>0</v>
      </c>
      <c r="M1125" s="16">
        <f t="shared" ca="1" si="913"/>
        <v>0</v>
      </c>
      <c r="N1125" s="16">
        <f t="shared" si="914"/>
        <v>0</v>
      </c>
      <c r="O1125" s="16">
        <f t="shared" si="915"/>
        <v>0</v>
      </c>
      <c r="P1125" s="16">
        <f t="shared" si="916"/>
        <v>0</v>
      </c>
      <c r="Q1125" s="16">
        <f t="shared" ca="1" si="917"/>
        <v>0</v>
      </c>
      <c r="R1125">
        <f t="shared" si="918"/>
        <v>0</v>
      </c>
      <c r="S1125" s="16">
        <f t="shared" si="919"/>
        <v>0</v>
      </c>
      <c r="T1125" s="21">
        <f t="shared" si="920"/>
        <v>0</v>
      </c>
      <c r="U1125" s="16">
        <f t="shared" ca="1" si="921"/>
        <v>0</v>
      </c>
      <c r="V1125" s="21">
        <f t="shared" ca="1" si="922"/>
        <v>0</v>
      </c>
      <c r="W1125" s="16"/>
      <c r="X1125" s="16">
        <f t="shared" si="923"/>
        <v>0</v>
      </c>
      <c r="Y1125" s="16">
        <f t="shared" si="924"/>
        <v>0</v>
      </c>
      <c r="Z1125" s="19">
        <f t="shared" si="925"/>
        <v>0</v>
      </c>
      <c r="AA1125" s="15">
        <f t="shared" si="926"/>
        <v>0</v>
      </c>
      <c r="AB1125" s="15">
        <f t="shared" si="927"/>
        <v>0</v>
      </c>
      <c r="AC1125" s="15">
        <f t="shared" si="928"/>
        <v>0</v>
      </c>
      <c r="AD1125" s="15">
        <f t="shared" si="929"/>
        <v>0</v>
      </c>
      <c r="AE1125" s="15">
        <f t="shared" si="930"/>
        <v>0</v>
      </c>
      <c r="AF1125" s="19">
        <f t="shared" si="931"/>
        <v>0</v>
      </c>
      <c r="AG1125" s="20">
        <f t="shared" si="932"/>
        <v>0</v>
      </c>
      <c r="AH1125" s="20"/>
      <c r="AI1125" s="16">
        <f t="shared" si="943"/>
        <v>0</v>
      </c>
      <c r="AJ1125" s="16">
        <f t="shared" si="958"/>
        <v>0</v>
      </c>
      <c r="AK1125" s="16">
        <f t="shared" si="950"/>
        <v>0</v>
      </c>
      <c r="AL1125" s="16">
        <f t="shared" ca="1" si="933"/>
        <v>0</v>
      </c>
      <c r="AM1125" s="17">
        <f ca="1">IF($F$13,OFFSET(product_specs!$I$5,MIN(10,saving_model!BD1125),saving_model!$F$15),0)</f>
        <v>0</v>
      </c>
      <c r="AN1125" s="16">
        <f t="shared" si="934"/>
        <v>0</v>
      </c>
      <c r="AO1125" s="16">
        <f t="shared" si="957"/>
        <v>0</v>
      </c>
      <c r="AP1125" s="16">
        <f t="shared" si="944"/>
        <v>0</v>
      </c>
      <c r="AQ1125" s="16">
        <f t="shared" si="951"/>
        <v>0</v>
      </c>
      <c r="AR1125" s="16">
        <f t="shared" si="952"/>
        <v>0</v>
      </c>
      <c r="AS1125" s="15">
        <f t="shared" si="945"/>
        <v>0</v>
      </c>
      <c r="AT1125" s="24">
        <f t="shared" si="946"/>
        <v>0</v>
      </c>
      <c r="AU1125" s="15">
        <f t="shared" si="953"/>
        <v>0</v>
      </c>
      <c r="AV1125" s="22">
        <f>return!Q1109</f>
        <v>-9.6247218825840086E-5</v>
      </c>
      <c r="AW1125" s="7">
        <f t="shared" si="947"/>
        <v>2.4957798469006889</v>
      </c>
      <c r="AX1125" s="7"/>
      <c r="AY1125">
        <f t="shared" si="935"/>
        <v>0</v>
      </c>
      <c r="AZ1125">
        <f t="shared" si="948"/>
        <v>0</v>
      </c>
      <c r="BA1125">
        <f t="shared" si="936"/>
        <v>0</v>
      </c>
      <c r="BB1125">
        <f t="shared" si="954"/>
        <v>0</v>
      </c>
      <c r="BD1125">
        <f t="shared" si="937"/>
        <v>91</v>
      </c>
      <c r="BE1125">
        <f t="shared" si="938"/>
        <v>5</v>
      </c>
      <c r="BF1125">
        <f t="shared" si="955"/>
        <v>0.15590371623334942</v>
      </c>
      <c r="BG1125">
        <f>VLOOKUP(MIN(120,BH1125),mortality!$B$4:$H$106,saving_model!BE1125+2,FALSE)</f>
        <v>0.86917104908857734</v>
      </c>
      <c r="BH1125">
        <f t="shared" si="949"/>
        <v>111</v>
      </c>
      <c r="BI1125" s="8">
        <f t="shared" si="939"/>
        <v>1.6821425527395739E-3</v>
      </c>
      <c r="BJ1125" s="6">
        <f>VLOOKUP(saving_model!BD1125,lapse!$B$4:$C$134,2,FALSE)</f>
        <v>0.02</v>
      </c>
      <c r="BL1125">
        <f>discount_curve!K1110</f>
        <v>0.12124975814422104</v>
      </c>
    </row>
    <row r="1126" spans="1:64" x14ac:dyDescent="0.55000000000000004">
      <c r="A1126">
        <f t="shared" si="956"/>
        <v>1104</v>
      </c>
      <c r="B1126" s="16">
        <f t="shared" ca="1" si="906"/>
        <v>0</v>
      </c>
      <c r="C1126" s="16">
        <f t="shared" si="907"/>
        <v>0</v>
      </c>
      <c r="D1126">
        <f t="shared" si="908"/>
        <v>0</v>
      </c>
      <c r="E1126">
        <f t="shared" ca="1" si="909"/>
        <v>0</v>
      </c>
      <c r="F1126" s="19">
        <f t="shared" si="910"/>
        <v>0</v>
      </c>
      <c r="G1126">
        <f t="shared" si="940"/>
        <v>0</v>
      </c>
      <c r="H1126">
        <f t="shared" si="941"/>
        <v>0</v>
      </c>
      <c r="I1126" s="16">
        <f t="shared" si="911"/>
        <v>0</v>
      </c>
      <c r="J1126" s="19">
        <f t="shared" si="912"/>
        <v>0</v>
      </c>
      <c r="K1126" s="19"/>
      <c r="L1126" s="16">
        <f t="shared" si="942"/>
        <v>0</v>
      </c>
      <c r="M1126" s="16">
        <f t="shared" ca="1" si="913"/>
        <v>0</v>
      </c>
      <c r="N1126" s="16">
        <f t="shared" si="914"/>
        <v>0</v>
      </c>
      <c r="O1126" s="16">
        <f t="shared" si="915"/>
        <v>0</v>
      </c>
      <c r="P1126" s="16">
        <f t="shared" si="916"/>
        <v>0</v>
      </c>
      <c r="Q1126" s="16">
        <f t="shared" ca="1" si="917"/>
        <v>0</v>
      </c>
      <c r="R1126">
        <f t="shared" si="918"/>
        <v>0</v>
      </c>
      <c r="S1126" s="16">
        <f t="shared" si="919"/>
        <v>0</v>
      </c>
      <c r="T1126" s="21">
        <f t="shared" si="920"/>
        <v>0</v>
      </c>
      <c r="U1126" s="16">
        <f t="shared" ca="1" si="921"/>
        <v>0</v>
      </c>
      <c r="V1126" s="21">
        <f t="shared" ca="1" si="922"/>
        <v>0</v>
      </c>
      <c r="W1126" s="16"/>
      <c r="X1126" s="16">
        <f t="shared" si="923"/>
        <v>0</v>
      </c>
      <c r="Y1126" s="16">
        <f t="shared" si="924"/>
        <v>0</v>
      </c>
      <c r="Z1126" s="19">
        <f t="shared" si="925"/>
        <v>0</v>
      </c>
      <c r="AA1126" s="15">
        <f t="shared" si="926"/>
        <v>0</v>
      </c>
      <c r="AB1126" s="15">
        <f t="shared" si="927"/>
        <v>0</v>
      </c>
      <c r="AC1126" s="15">
        <f t="shared" si="928"/>
        <v>0</v>
      </c>
      <c r="AD1126" s="15">
        <f t="shared" si="929"/>
        <v>0</v>
      </c>
      <c r="AE1126" s="15">
        <f t="shared" si="930"/>
        <v>0</v>
      </c>
      <c r="AF1126" s="19">
        <f t="shared" si="931"/>
        <v>0</v>
      </c>
      <c r="AG1126" s="20">
        <f t="shared" si="932"/>
        <v>0</v>
      </c>
      <c r="AH1126" s="20"/>
      <c r="AI1126" s="16">
        <f t="shared" si="943"/>
        <v>0</v>
      </c>
      <c r="AJ1126" s="16">
        <f t="shared" si="958"/>
        <v>0</v>
      </c>
      <c r="AK1126" s="16">
        <f t="shared" si="950"/>
        <v>0</v>
      </c>
      <c r="AL1126" s="16">
        <f t="shared" ca="1" si="933"/>
        <v>0</v>
      </c>
      <c r="AM1126" s="17">
        <f ca="1">IF($F$13,OFFSET(product_specs!$I$5,MIN(10,saving_model!BD1126),saving_model!$F$15),0)</f>
        <v>0</v>
      </c>
      <c r="AN1126" s="16">
        <f t="shared" si="934"/>
        <v>0</v>
      </c>
      <c r="AO1126" s="16">
        <f t="shared" si="957"/>
        <v>0</v>
      </c>
      <c r="AP1126" s="16">
        <f t="shared" si="944"/>
        <v>0</v>
      </c>
      <c r="AQ1126" s="16">
        <f t="shared" si="951"/>
        <v>0</v>
      </c>
      <c r="AR1126" s="16">
        <f t="shared" si="952"/>
        <v>0</v>
      </c>
      <c r="AS1126" s="15">
        <f t="shared" si="945"/>
        <v>0</v>
      </c>
      <c r="AT1126" s="24">
        <f t="shared" si="946"/>
        <v>0</v>
      </c>
      <c r="AU1126" s="15">
        <f t="shared" si="953"/>
        <v>0</v>
      </c>
      <c r="AV1126" s="22">
        <f>return!Q1110</f>
        <v>1.2852682414167482E-2</v>
      </c>
      <c r="AW1126" s="7">
        <f t="shared" si="947"/>
        <v>2.4978501914087099</v>
      </c>
      <c r="AX1126" s="7"/>
      <c r="AY1126">
        <f t="shared" si="935"/>
        <v>0</v>
      </c>
      <c r="AZ1126">
        <f t="shared" si="948"/>
        <v>0</v>
      </c>
      <c r="BA1126">
        <f t="shared" si="936"/>
        <v>0</v>
      </c>
      <c r="BB1126">
        <f t="shared" si="954"/>
        <v>0</v>
      </c>
      <c r="BD1126">
        <f t="shared" si="937"/>
        <v>92</v>
      </c>
      <c r="BE1126">
        <f t="shared" si="938"/>
        <v>5</v>
      </c>
      <c r="BF1126">
        <f t="shared" si="955"/>
        <v>1</v>
      </c>
      <c r="BG1126">
        <f>VLOOKUP(MIN(120,BH1126),mortality!$B$4:$H$106,saving_model!BE1126+2,FALSE)</f>
        <v>1</v>
      </c>
      <c r="BH1126">
        <f t="shared" si="949"/>
        <v>112</v>
      </c>
      <c r="BI1126" s="8">
        <f t="shared" si="939"/>
        <v>1.6821425527395739E-3</v>
      </c>
      <c r="BJ1126" s="6">
        <f>VLOOKUP(saving_model!BD1126,lapse!$B$4:$C$134,2,FALSE)</f>
        <v>0.02</v>
      </c>
      <c r="BL1126">
        <f>discount_curve!K1111</f>
        <v>0.1188615022053619</v>
      </c>
    </row>
    <row r="1127" spans="1:64" x14ac:dyDescent="0.55000000000000004">
      <c r="A1127">
        <f t="shared" si="956"/>
        <v>1105</v>
      </c>
      <c r="B1127" s="16">
        <f t="shared" ca="1" si="906"/>
        <v>0</v>
      </c>
      <c r="C1127" s="16">
        <f t="shared" si="907"/>
        <v>0</v>
      </c>
      <c r="D1127">
        <f t="shared" si="908"/>
        <v>0</v>
      </c>
      <c r="E1127">
        <f t="shared" ca="1" si="909"/>
        <v>0</v>
      </c>
      <c r="F1127" s="19">
        <f t="shared" si="910"/>
        <v>0</v>
      </c>
      <c r="G1127">
        <f t="shared" si="940"/>
        <v>0</v>
      </c>
      <c r="H1127">
        <f t="shared" si="941"/>
        <v>0</v>
      </c>
      <c r="I1127" s="16">
        <f t="shared" si="911"/>
        <v>0</v>
      </c>
      <c r="J1127" s="19">
        <f t="shared" si="912"/>
        <v>0</v>
      </c>
      <c r="K1127" s="19"/>
      <c r="L1127" s="16">
        <f t="shared" si="942"/>
        <v>0</v>
      </c>
      <c r="M1127" s="16">
        <f t="shared" ca="1" si="913"/>
        <v>0</v>
      </c>
      <c r="N1127" s="16">
        <f t="shared" si="914"/>
        <v>0</v>
      </c>
      <c r="O1127" s="16">
        <f t="shared" si="915"/>
        <v>0</v>
      </c>
      <c r="P1127" s="16">
        <f t="shared" si="916"/>
        <v>0</v>
      </c>
      <c r="Q1127" s="16">
        <f t="shared" ca="1" si="917"/>
        <v>0</v>
      </c>
      <c r="R1127">
        <f t="shared" si="918"/>
        <v>0</v>
      </c>
      <c r="S1127" s="16">
        <f t="shared" si="919"/>
        <v>0</v>
      </c>
      <c r="T1127" s="21">
        <f t="shared" si="920"/>
        <v>0</v>
      </c>
      <c r="U1127" s="16">
        <f t="shared" ca="1" si="921"/>
        <v>0</v>
      </c>
      <c r="V1127" s="21">
        <f t="shared" ca="1" si="922"/>
        <v>0</v>
      </c>
      <c r="W1127" s="16"/>
      <c r="X1127" s="16">
        <f t="shared" si="923"/>
        <v>0</v>
      </c>
      <c r="Y1127" s="16">
        <f t="shared" si="924"/>
        <v>0</v>
      </c>
      <c r="Z1127" s="19">
        <f t="shared" si="925"/>
        <v>0</v>
      </c>
      <c r="AA1127" s="15">
        <f t="shared" si="926"/>
        <v>0</v>
      </c>
      <c r="AB1127" s="15">
        <f t="shared" si="927"/>
        <v>0</v>
      </c>
      <c r="AC1127" s="15">
        <f t="shared" si="928"/>
        <v>0</v>
      </c>
      <c r="AD1127" s="15">
        <f t="shared" si="929"/>
        <v>0</v>
      </c>
      <c r="AE1127" s="15">
        <f t="shared" si="930"/>
        <v>0</v>
      </c>
      <c r="AF1127" s="19">
        <f t="shared" si="931"/>
        <v>0</v>
      </c>
      <c r="AG1127" s="20">
        <f t="shared" si="932"/>
        <v>0</v>
      </c>
      <c r="AH1127" s="20"/>
      <c r="AI1127" s="16">
        <f t="shared" si="943"/>
        <v>0</v>
      </c>
      <c r="AJ1127" s="16">
        <f t="shared" si="958"/>
        <v>0</v>
      </c>
      <c r="AK1127" s="16">
        <f t="shared" si="950"/>
        <v>0</v>
      </c>
      <c r="AL1127" s="16">
        <f t="shared" ca="1" si="933"/>
        <v>0</v>
      </c>
      <c r="AM1127" s="17">
        <f ca="1">IF($F$13,OFFSET(product_specs!$I$5,MIN(10,saving_model!BD1127),saving_model!$F$15),0)</f>
        <v>0</v>
      </c>
      <c r="AN1127" s="16">
        <f t="shared" si="934"/>
        <v>0</v>
      </c>
      <c r="AO1127" s="16">
        <f t="shared" si="957"/>
        <v>0</v>
      </c>
      <c r="AP1127" s="16">
        <f t="shared" si="944"/>
        <v>0</v>
      </c>
      <c r="AQ1127" s="16">
        <f t="shared" si="951"/>
        <v>0</v>
      </c>
      <c r="AR1127" s="16">
        <f t="shared" si="952"/>
        <v>0</v>
      </c>
      <c r="AS1127" s="15">
        <f t="shared" si="945"/>
        <v>0</v>
      </c>
      <c r="AT1127" s="24">
        <f t="shared" si="946"/>
        <v>0</v>
      </c>
      <c r="AU1127" s="15">
        <f t="shared" si="953"/>
        <v>0</v>
      </c>
      <c r="AV1127" s="22">
        <f>return!Q1111</f>
        <v>7.3615358072274262E-3</v>
      </c>
      <c r="AW1127" s="7">
        <f t="shared" si="947"/>
        <v>2.4999222533464103</v>
      </c>
      <c r="AX1127" s="7"/>
      <c r="AY1127">
        <f t="shared" si="935"/>
        <v>0</v>
      </c>
      <c r="AZ1127">
        <f t="shared" si="948"/>
        <v>0</v>
      </c>
      <c r="BA1127">
        <f t="shared" si="936"/>
        <v>0</v>
      </c>
      <c r="BB1127">
        <f t="shared" si="954"/>
        <v>0</v>
      </c>
      <c r="BD1127">
        <f t="shared" si="937"/>
        <v>92</v>
      </c>
      <c r="BE1127">
        <f t="shared" si="938"/>
        <v>5</v>
      </c>
      <c r="BF1127">
        <f t="shared" si="955"/>
        <v>1</v>
      </c>
      <c r="BG1127">
        <f>VLOOKUP(MIN(120,BH1127),mortality!$B$4:$H$106,saving_model!BE1127+2,FALSE)</f>
        <v>1</v>
      </c>
      <c r="BH1127">
        <f t="shared" si="949"/>
        <v>112</v>
      </c>
      <c r="BI1127" s="8">
        <f t="shared" si="939"/>
        <v>1.6821425527395739E-3</v>
      </c>
      <c r="BJ1127" s="6">
        <f>VLOOKUP(saving_model!BD1127,lapse!$B$4:$C$134,2,FALSE)</f>
        <v>0.02</v>
      </c>
      <c r="BL1127">
        <f>discount_curve!K1112</f>
        <v>0.11863241999411332</v>
      </c>
    </row>
    <row r="1128" spans="1:64" x14ac:dyDescent="0.55000000000000004">
      <c r="A1128">
        <f t="shared" si="956"/>
        <v>1106</v>
      </c>
      <c r="B1128" s="16">
        <f t="shared" ca="1" si="906"/>
        <v>0</v>
      </c>
      <c r="C1128" s="16">
        <f t="shared" si="907"/>
        <v>0</v>
      </c>
      <c r="D1128">
        <f t="shared" si="908"/>
        <v>0</v>
      </c>
      <c r="E1128">
        <f t="shared" ca="1" si="909"/>
        <v>0</v>
      </c>
      <c r="F1128" s="19">
        <f t="shared" si="910"/>
        <v>0</v>
      </c>
      <c r="G1128">
        <f t="shared" si="940"/>
        <v>0</v>
      </c>
      <c r="H1128">
        <f t="shared" si="941"/>
        <v>0</v>
      </c>
      <c r="I1128" s="16">
        <f t="shared" si="911"/>
        <v>0</v>
      </c>
      <c r="J1128" s="19">
        <f t="shared" si="912"/>
        <v>0</v>
      </c>
      <c r="K1128" s="19"/>
      <c r="L1128" s="16">
        <f t="shared" si="942"/>
        <v>0</v>
      </c>
      <c r="M1128" s="16">
        <f t="shared" ca="1" si="913"/>
        <v>0</v>
      </c>
      <c r="N1128" s="16">
        <f t="shared" si="914"/>
        <v>0</v>
      </c>
      <c r="O1128" s="16">
        <f t="shared" si="915"/>
        <v>0</v>
      </c>
      <c r="P1128" s="16">
        <f t="shared" si="916"/>
        <v>0</v>
      </c>
      <c r="Q1128" s="16">
        <f t="shared" ca="1" si="917"/>
        <v>0</v>
      </c>
      <c r="R1128">
        <f t="shared" si="918"/>
        <v>0</v>
      </c>
      <c r="S1128" s="16">
        <f t="shared" si="919"/>
        <v>0</v>
      </c>
      <c r="T1128" s="21">
        <f t="shared" si="920"/>
        <v>0</v>
      </c>
      <c r="U1128" s="16">
        <f t="shared" ca="1" si="921"/>
        <v>0</v>
      </c>
      <c r="V1128" s="21">
        <f t="shared" ca="1" si="922"/>
        <v>0</v>
      </c>
      <c r="W1128" s="16"/>
      <c r="X1128" s="16">
        <f t="shared" si="923"/>
        <v>0</v>
      </c>
      <c r="Y1128" s="16">
        <f t="shared" si="924"/>
        <v>0</v>
      </c>
      <c r="Z1128" s="19">
        <f t="shared" si="925"/>
        <v>0</v>
      </c>
      <c r="AA1128" s="15">
        <f t="shared" si="926"/>
        <v>0</v>
      </c>
      <c r="AB1128" s="15">
        <f t="shared" si="927"/>
        <v>0</v>
      </c>
      <c r="AC1128" s="15">
        <f t="shared" si="928"/>
        <v>0</v>
      </c>
      <c r="AD1128" s="15">
        <f t="shared" si="929"/>
        <v>0</v>
      </c>
      <c r="AE1128" s="15">
        <f t="shared" si="930"/>
        <v>0</v>
      </c>
      <c r="AF1128" s="19">
        <f t="shared" si="931"/>
        <v>0</v>
      </c>
      <c r="AG1128" s="20">
        <f t="shared" si="932"/>
        <v>0</v>
      </c>
      <c r="AH1128" s="20"/>
      <c r="AI1128" s="16">
        <f t="shared" si="943"/>
        <v>0</v>
      </c>
      <c r="AJ1128" s="16">
        <f t="shared" si="958"/>
        <v>0</v>
      </c>
      <c r="AK1128" s="16">
        <f t="shared" si="950"/>
        <v>0</v>
      </c>
      <c r="AL1128" s="16">
        <f t="shared" ca="1" si="933"/>
        <v>0</v>
      </c>
      <c r="AM1128" s="17">
        <f ca="1">IF($F$13,OFFSET(product_specs!$I$5,MIN(10,saving_model!BD1128),saving_model!$F$15),0)</f>
        <v>0</v>
      </c>
      <c r="AN1128" s="16">
        <f t="shared" si="934"/>
        <v>0</v>
      </c>
      <c r="AO1128" s="16">
        <f t="shared" si="957"/>
        <v>0</v>
      </c>
      <c r="AP1128" s="16">
        <f t="shared" si="944"/>
        <v>0</v>
      </c>
      <c r="AQ1128" s="16">
        <f t="shared" si="951"/>
        <v>0</v>
      </c>
      <c r="AR1128" s="16">
        <f t="shared" si="952"/>
        <v>0</v>
      </c>
      <c r="AS1128" s="15">
        <f t="shared" si="945"/>
        <v>0</v>
      </c>
      <c r="AT1128" s="24">
        <f t="shared" si="946"/>
        <v>0</v>
      </c>
      <c r="AU1128" s="15">
        <f t="shared" si="953"/>
        <v>0</v>
      </c>
      <c r="AV1128" s="22">
        <f>return!Q1112</f>
        <v>1.5347842076269158E-2</v>
      </c>
      <c r="AW1128" s="7">
        <f t="shared" si="947"/>
        <v>2.5019960341384633</v>
      </c>
      <c r="AX1128" s="7"/>
      <c r="AY1128">
        <f t="shared" si="935"/>
        <v>0</v>
      </c>
      <c r="AZ1128">
        <f t="shared" si="948"/>
        <v>0</v>
      </c>
      <c r="BA1128">
        <f t="shared" si="936"/>
        <v>0</v>
      </c>
      <c r="BB1128">
        <f t="shared" si="954"/>
        <v>0</v>
      </c>
      <c r="BD1128">
        <f t="shared" si="937"/>
        <v>92</v>
      </c>
      <c r="BE1128">
        <f t="shared" si="938"/>
        <v>5</v>
      </c>
      <c r="BF1128">
        <f t="shared" si="955"/>
        <v>1</v>
      </c>
      <c r="BG1128">
        <f>VLOOKUP(MIN(120,BH1128),mortality!$B$4:$H$106,saving_model!BE1128+2,FALSE)</f>
        <v>1</v>
      </c>
      <c r="BH1128">
        <f t="shared" si="949"/>
        <v>112</v>
      </c>
      <c r="BI1128" s="8">
        <f t="shared" si="939"/>
        <v>1.6821425527395739E-3</v>
      </c>
      <c r="BJ1128" s="6">
        <f>VLOOKUP(saving_model!BD1128,lapse!$B$4:$C$134,2,FALSE)</f>
        <v>0.02</v>
      </c>
      <c r="BL1128">
        <f>discount_curve!K1113</f>
        <v>0.11840377929385479</v>
      </c>
    </row>
    <row r="1129" spans="1:64" x14ac:dyDescent="0.55000000000000004">
      <c r="A1129">
        <f t="shared" si="956"/>
        <v>1107</v>
      </c>
      <c r="B1129" s="16">
        <f t="shared" ca="1" si="906"/>
        <v>0</v>
      </c>
      <c r="C1129" s="16">
        <f t="shared" si="907"/>
        <v>0</v>
      </c>
      <c r="D1129">
        <f t="shared" si="908"/>
        <v>0</v>
      </c>
      <c r="E1129">
        <f t="shared" ca="1" si="909"/>
        <v>0</v>
      </c>
      <c r="F1129" s="19">
        <f t="shared" si="910"/>
        <v>0</v>
      </c>
      <c r="G1129">
        <f t="shared" si="940"/>
        <v>0</v>
      </c>
      <c r="H1129">
        <f t="shared" si="941"/>
        <v>0</v>
      </c>
      <c r="I1129" s="16">
        <f t="shared" si="911"/>
        <v>0</v>
      </c>
      <c r="J1129" s="19">
        <f t="shared" si="912"/>
        <v>0</v>
      </c>
      <c r="K1129" s="19"/>
      <c r="L1129" s="16">
        <f t="shared" si="942"/>
        <v>0</v>
      </c>
      <c r="M1129" s="16">
        <f t="shared" ca="1" si="913"/>
        <v>0</v>
      </c>
      <c r="N1129" s="16">
        <f t="shared" si="914"/>
        <v>0</v>
      </c>
      <c r="O1129" s="16">
        <f t="shared" si="915"/>
        <v>0</v>
      </c>
      <c r="P1129" s="16">
        <f t="shared" si="916"/>
        <v>0</v>
      </c>
      <c r="Q1129" s="16">
        <f t="shared" ca="1" si="917"/>
        <v>0</v>
      </c>
      <c r="R1129">
        <f t="shared" si="918"/>
        <v>0</v>
      </c>
      <c r="S1129" s="16">
        <f t="shared" si="919"/>
        <v>0</v>
      </c>
      <c r="T1129" s="21">
        <f t="shared" si="920"/>
        <v>0</v>
      </c>
      <c r="U1129" s="16">
        <f t="shared" ca="1" si="921"/>
        <v>0</v>
      </c>
      <c r="V1129" s="21">
        <f t="shared" ca="1" si="922"/>
        <v>0</v>
      </c>
      <c r="W1129" s="16"/>
      <c r="X1129" s="16">
        <f t="shared" si="923"/>
        <v>0</v>
      </c>
      <c r="Y1129" s="16">
        <f t="shared" si="924"/>
        <v>0</v>
      </c>
      <c r="Z1129" s="19">
        <f t="shared" si="925"/>
        <v>0</v>
      </c>
      <c r="AA1129" s="15">
        <f t="shared" si="926"/>
        <v>0</v>
      </c>
      <c r="AB1129" s="15">
        <f t="shared" si="927"/>
        <v>0</v>
      </c>
      <c r="AC1129" s="15">
        <f t="shared" si="928"/>
        <v>0</v>
      </c>
      <c r="AD1129" s="15">
        <f t="shared" si="929"/>
        <v>0</v>
      </c>
      <c r="AE1129" s="15">
        <f t="shared" si="930"/>
        <v>0</v>
      </c>
      <c r="AF1129" s="19">
        <f t="shared" si="931"/>
        <v>0</v>
      </c>
      <c r="AG1129" s="20">
        <f t="shared" si="932"/>
        <v>0</v>
      </c>
      <c r="AH1129" s="20"/>
      <c r="AI1129" s="16">
        <f t="shared" si="943"/>
        <v>0</v>
      </c>
      <c r="AJ1129" s="16">
        <f t="shared" si="958"/>
        <v>0</v>
      </c>
      <c r="AK1129" s="16">
        <f t="shared" si="950"/>
        <v>0</v>
      </c>
      <c r="AL1129" s="16">
        <f t="shared" ca="1" si="933"/>
        <v>0</v>
      </c>
      <c r="AM1129" s="17">
        <f ca="1">IF($F$13,OFFSET(product_specs!$I$5,MIN(10,saving_model!BD1129),saving_model!$F$15),0)</f>
        <v>0</v>
      </c>
      <c r="AN1129" s="16">
        <f t="shared" si="934"/>
        <v>0</v>
      </c>
      <c r="AO1129" s="16">
        <f t="shared" si="957"/>
        <v>0</v>
      </c>
      <c r="AP1129" s="16">
        <f t="shared" si="944"/>
        <v>0</v>
      </c>
      <c r="AQ1129" s="16">
        <f t="shared" si="951"/>
        <v>0</v>
      </c>
      <c r="AR1129" s="16">
        <f t="shared" si="952"/>
        <v>0</v>
      </c>
      <c r="AS1129" s="15">
        <f t="shared" si="945"/>
        <v>0</v>
      </c>
      <c r="AT1129" s="24">
        <f t="shared" si="946"/>
        <v>0</v>
      </c>
      <c r="AU1129" s="15">
        <f t="shared" si="953"/>
        <v>0</v>
      </c>
      <c r="AV1129" s="22">
        <f>return!Q1113</f>
        <v>-2.1021954260614484E-2</v>
      </c>
      <c r="AW1129" s="7">
        <f t="shared" si="947"/>
        <v>2.5040715352107239</v>
      </c>
      <c r="AX1129" s="7"/>
      <c r="AY1129">
        <f t="shared" si="935"/>
        <v>0</v>
      </c>
      <c r="AZ1129">
        <f t="shared" si="948"/>
        <v>0</v>
      </c>
      <c r="BA1129">
        <f t="shared" si="936"/>
        <v>0</v>
      </c>
      <c r="BB1129">
        <f t="shared" si="954"/>
        <v>0</v>
      </c>
      <c r="BD1129">
        <f t="shared" si="937"/>
        <v>92</v>
      </c>
      <c r="BE1129">
        <f t="shared" si="938"/>
        <v>5</v>
      </c>
      <c r="BF1129">
        <f t="shared" si="955"/>
        <v>1</v>
      </c>
      <c r="BG1129">
        <f>VLOOKUP(MIN(120,BH1129),mortality!$B$4:$H$106,saving_model!BE1129+2,FALSE)</f>
        <v>1</v>
      </c>
      <c r="BH1129">
        <f t="shared" si="949"/>
        <v>112</v>
      </c>
      <c r="BI1129" s="8">
        <f t="shared" si="939"/>
        <v>1.6821425527395739E-3</v>
      </c>
      <c r="BJ1129" s="6">
        <f>VLOOKUP(saving_model!BD1129,lapse!$B$4:$C$134,2,FALSE)</f>
        <v>0.02</v>
      </c>
      <c r="BL1129">
        <f>discount_curve!K1114</f>
        <v>0.11817557925366044</v>
      </c>
    </row>
    <row r="1130" spans="1:64" x14ac:dyDescent="0.55000000000000004">
      <c r="A1130">
        <f t="shared" si="956"/>
        <v>1108</v>
      </c>
      <c r="B1130" s="16">
        <f t="shared" ca="1" si="906"/>
        <v>0</v>
      </c>
      <c r="C1130" s="16">
        <f t="shared" si="907"/>
        <v>0</v>
      </c>
      <c r="D1130">
        <f t="shared" si="908"/>
        <v>0</v>
      </c>
      <c r="E1130">
        <f t="shared" ca="1" si="909"/>
        <v>0</v>
      </c>
      <c r="F1130" s="19">
        <f t="shared" si="910"/>
        <v>0</v>
      </c>
      <c r="G1130">
        <f t="shared" si="940"/>
        <v>0</v>
      </c>
      <c r="H1130">
        <f t="shared" si="941"/>
        <v>0</v>
      </c>
      <c r="I1130" s="16">
        <f t="shared" si="911"/>
        <v>0</v>
      </c>
      <c r="J1130" s="19">
        <f t="shared" si="912"/>
        <v>0</v>
      </c>
      <c r="K1130" s="19"/>
      <c r="L1130" s="16">
        <f t="shared" si="942"/>
        <v>0</v>
      </c>
      <c r="M1130" s="16">
        <f t="shared" ca="1" si="913"/>
        <v>0</v>
      </c>
      <c r="N1130" s="16">
        <f t="shared" si="914"/>
        <v>0</v>
      </c>
      <c r="O1130" s="16">
        <f t="shared" si="915"/>
        <v>0</v>
      </c>
      <c r="P1130" s="16">
        <f t="shared" si="916"/>
        <v>0</v>
      </c>
      <c r="Q1130" s="16">
        <f t="shared" ca="1" si="917"/>
        <v>0</v>
      </c>
      <c r="R1130">
        <f t="shared" si="918"/>
        <v>0</v>
      </c>
      <c r="S1130" s="16">
        <f t="shared" si="919"/>
        <v>0</v>
      </c>
      <c r="T1130" s="21">
        <f t="shared" si="920"/>
        <v>0</v>
      </c>
      <c r="U1130" s="16">
        <f t="shared" ca="1" si="921"/>
        <v>0</v>
      </c>
      <c r="V1130" s="21">
        <f t="shared" ca="1" si="922"/>
        <v>0</v>
      </c>
      <c r="W1130" s="16"/>
      <c r="X1130" s="16">
        <f t="shared" si="923"/>
        <v>0</v>
      </c>
      <c r="Y1130" s="16">
        <f t="shared" si="924"/>
        <v>0</v>
      </c>
      <c r="Z1130" s="19">
        <f t="shared" si="925"/>
        <v>0</v>
      </c>
      <c r="AA1130" s="15">
        <f t="shared" si="926"/>
        <v>0</v>
      </c>
      <c r="AB1130" s="15">
        <f t="shared" si="927"/>
        <v>0</v>
      </c>
      <c r="AC1130" s="15">
        <f t="shared" si="928"/>
        <v>0</v>
      </c>
      <c r="AD1130" s="15">
        <f t="shared" si="929"/>
        <v>0</v>
      </c>
      <c r="AE1130" s="15">
        <f t="shared" si="930"/>
        <v>0</v>
      </c>
      <c r="AF1130" s="19">
        <f t="shared" si="931"/>
        <v>0</v>
      </c>
      <c r="AG1130" s="20">
        <f t="shared" si="932"/>
        <v>0</v>
      </c>
      <c r="AH1130" s="20"/>
      <c r="AI1130" s="16">
        <f t="shared" si="943"/>
        <v>0</v>
      </c>
      <c r="AJ1130" s="16">
        <f t="shared" si="958"/>
        <v>0</v>
      </c>
      <c r="AK1130" s="16">
        <f t="shared" si="950"/>
        <v>0</v>
      </c>
      <c r="AL1130" s="16">
        <f t="shared" ca="1" si="933"/>
        <v>0</v>
      </c>
      <c r="AM1130" s="17">
        <f ca="1">IF($F$13,OFFSET(product_specs!$I$5,MIN(10,saving_model!BD1130),saving_model!$F$15),0)</f>
        <v>0</v>
      </c>
      <c r="AN1130" s="16">
        <f t="shared" si="934"/>
        <v>0</v>
      </c>
      <c r="AO1130" s="16">
        <f t="shared" si="957"/>
        <v>0</v>
      </c>
      <c r="AP1130" s="16">
        <f t="shared" si="944"/>
        <v>0</v>
      </c>
      <c r="AQ1130" s="16">
        <f t="shared" si="951"/>
        <v>0</v>
      </c>
      <c r="AR1130" s="16">
        <f t="shared" si="952"/>
        <v>0</v>
      </c>
      <c r="AS1130" s="15">
        <f t="shared" si="945"/>
        <v>0</v>
      </c>
      <c r="AT1130" s="24">
        <f t="shared" si="946"/>
        <v>0</v>
      </c>
      <c r="AU1130" s="15">
        <f t="shared" si="953"/>
        <v>0</v>
      </c>
      <c r="AV1130" s="22">
        <f>return!Q1114</f>
        <v>1.2736756839951902E-2</v>
      </c>
      <c r="AW1130" s="7">
        <f t="shared" si="947"/>
        <v>2.5061487579902306</v>
      </c>
      <c r="AX1130" s="7"/>
      <c r="AY1130">
        <f t="shared" si="935"/>
        <v>0</v>
      </c>
      <c r="AZ1130">
        <f t="shared" si="948"/>
        <v>0</v>
      </c>
      <c r="BA1130">
        <f t="shared" si="936"/>
        <v>0</v>
      </c>
      <c r="BB1130">
        <f t="shared" si="954"/>
        <v>0</v>
      </c>
      <c r="BD1130">
        <f t="shared" si="937"/>
        <v>92</v>
      </c>
      <c r="BE1130">
        <f t="shared" si="938"/>
        <v>5</v>
      </c>
      <c r="BF1130">
        <f t="shared" si="955"/>
        <v>1</v>
      </c>
      <c r="BG1130">
        <f>VLOOKUP(MIN(120,BH1130),mortality!$B$4:$H$106,saving_model!BE1130+2,FALSE)</f>
        <v>1</v>
      </c>
      <c r="BH1130">
        <f t="shared" si="949"/>
        <v>112</v>
      </c>
      <c r="BI1130" s="8">
        <f t="shared" si="939"/>
        <v>1.6821425527395739E-3</v>
      </c>
      <c r="BJ1130" s="6">
        <f>VLOOKUP(saving_model!BD1130,lapse!$B$4:$C$134,2,FALSE)</f>
        <v>0.02</v>
      </c>
      <c r="BL1130">
        <f>discount_curve!K1115</f>
        <v>0.11794781902424462</v>
      </c>
    </row>
    <row r="1131" spans="1:64" x14ac:dyDescent="0.55000000000000004">
      <c r="A1131">
        <f t="shared" si="956"/>
        <v>1109</v>
      </c>
      <c r="B1131" s="16">
        <f t="shared" ca="1" si="906"/>
        <v>0</v>
      </c>
      <c r="C1131" s="16">
        <f t="shared" si="907"/>
        <v>0</v>
      </c>
      <c r="D1131">
        <f t="shared" si="908"/>
        <v>0</v>
      </c>
      <c r="E1131">
        <f t="shared" ca="1" si="909"/>
        <v>0</v>
      </c>
      <c r="F1131" s="19">
        <f t="shared" si="910"/>
        <v>0</v>
      </c>
      <c r="G1131">
        <f t="shared" si="940"/>
        <v>0</v>
      </c>
      <c r="H1131">
        <f t="shared" si="941"/>
        <v>0</v>
      </c>
      <c r="I1131" s="16">
        <f t="shared" si="911"/>
        <v>0</v>
      </c>
      <c r="J1131" s="19">
        <f t="shared" si="912"/>
        <v>0</v>
      </c>
      <c r="K1131" s="19"/>
      <c r="L1131" s="16">
        <f t="shared" si="942"/>
        <v>0</v>
      </c>
      <c r="M1131" s="16">
        <f t="shared" ca="1" si="913"/>
        <v>0</v>
      </c>
      <c r="N1131" s="16">
        <f t="shared" si="914"/>
        <v>0</v>
      </c>
      <c r="O1131" s="16">
        <f t="shared" si="915"/>
        <v>0</v>
      </c>
      <c r="P1131" s="16">
        <f t="shared" si="916"/>
        <v>0</v>
      </c>
      <c r="Q1131" s="16">
        <f t="shared" ca="1" si="917"/>
        <v>0</v>
      </c>
      <c r="R1131">
        <f t="shared" si="918"/>
        <v>0</v>
      </c>
      <c r="S1131" s="16">
        <f t="shared" si="919"/>
        <v>0</v>
      </c>
      <c r="T1131" s="21">
        <f t="shared" si="920"/>
        <v>0</v>
      </c>
      <c r="U1131" s="16">
        <f t="shared" ca="1" si="921"/>
        <v>0</v>
      </c>
      <c r="V1131" s="21">
        <f t="shared" ca="1" si="922"/>
        <v>0</v>
      </c>
      <c r="W1131" s="16"/>
      <c r="X1131" s="16">
        <f t="shared" si="923"/>
        <v>0</v>
      </c>
      <c r="Y1131" s="16">
        <f t="shared" si="924"/>
        <v>0</v>
      </c>
      <c r="Z1131" s="19">
        <f t="shared" si="925"/>
        <v>0</v>
      </c>
      <c r="AA1131" s="15">
        <f t="shared" si="926"/>
        <v>0</v>
      </c>
      <c r="AB1131" s="15">
        <f t="shared" si="927"/>
        <v>0</v>
      </c>
      <c r="AC1131" s="15">
        <f t="shared" si="928"/>
        <v>0</v>
      </c>
      <c r="AD1131" s="15">
        <f t="shared" si="929"/>
        <v>0</v>
      </c>
      <c r="AE1131" s="15">
        <f t="shared" si="930"/>
        <v>0</v>
      </c>
      <c r="AF1131" s="19">
        <f t="shared" si="931"/>
        <v>0</v>
      </c>
      <c r="AG1131" s="20">
        <f t="shared" si="932"/>
        <v>0</v>
      </c>
      <c r="AH1131" s="20"/>
      <c r="AI1131" s="16">
        <f t="shared" si="943"/>
        <v>0</v>
      </c>
      <c r="AJ1131" s="16">
        <f t="shared" si="958"/>
        <v>0</v>
      </c>
      <c r="AK1131" s="16">
        <f t="shared" si="950"/>
        <v>0</v>
      </c>
      <c r="AL1131" s="16">
        <f t="shared" ca="1" si="933"/>
        <v>0</v>
      </c>
      <c r="AM1131" s="17">
        <f ca="1">IF($F$13,OFFSET(product_specs!$I$5,MIN(10,saving_model!BD1131),saving_model!$F$15),0)</f>
        <v>0</v>
      </c>
      <c r="AN1131" s="16">
        <f t="shared" si="934"/>
        <v>0</v>
      </c>
      <c r="AO1131" s="16">
        <f t="shared" si="957"/>
        <v>0</v>
      </c>
      <c r="AP1131" s="16">
        <f t="shared" si="944"/>
        <v>0</v>
      </c>
      <c r="AQ1131" s="16">
        <f t="shared" si="951"/>
        <v>0</v>
      </c>
      <c r="AR1131" s="16">
        <f t="shared" si="952"/>
        <v>0</v>
      </c>
      <c r="AS1131" s="15">
        <f t="shared" si="945"/>
        <v>0</v>
      </c>
      <c r="AT1131" s="24">
        <f t="shared" si="946"/>
        <v>0</v>
      </c>
      <c r="AU1131" s="15">
        <f t="shared" si="953"/>
        <v>0</v>
      </c>
      <c r="AV1131" s="22">
        <f>return!Q1115</f>
        <v>-1.7951295577739557E-2</v>
      </c>
      <c r="AW1131" s="7">
        <f t="shared" si="947"/>
        <v>2.508227703905205</v>
      </c>
      <c r="AX1131" s="7"/>
      <c r="AY1131">
        <f t="shared" si="935"/>
        <v>0</v>
      </c>
      <c r="AZ1131">
        <f t="shared" si="948"/>
        <v>0</v>
      </c>
      <c r="BA1131">
        <f t="shared" si="936"/>
        <v>0</v>
      </c>
      <c r="BB1131">
        <f t="shared" si="954"/>
        <v>0</v>
      </c>
      <c r="BD1131">
        <f t="shared" si="937"/>
        <v>92</v>
      </c>
      <c r="BE1131">
        <f t="shared" si="938"/>
        <v>5</v>
      </c>
      <c r="BF1131">
        <f t="shared" si="955"/>
        <v>1</v>
      </c>
      <c r="BG1131">
        <f>VLOOKUP(MIN(120,BH1131),mortality!$B$4:$H$106,saving_model!BE1131+2,FALSE)</f>
        <v>1</v>
      </c>
      <c r="BH1131">
        <f t="shared" si="949"/>
        <v>112</v>
      </c>
      <c r="BI1131" s="8">
        <f t="shared" si="939"/>
        <v>1.6821425527395739E-3</v>
      </c>
      <c r="BJ1131" s="6">
        <f>VLOOKUP(saving_model!BD1131,lapse!$B$4:$C$134,2,FALSE)</f>
        <v>0.02</v>
      </c>
      <c r="BL1131">
        <f>discount_curve!K1116</f>
        <v>0.11772049775795829</v>
      </c>
    </row>
    <row r="1132" spans="1:64" x14ac:dyDescent="0.55000000000000004">
      <c r="A1132">
        <f t="shared" si="956"/>
        <v>1110</v>
      </c>
      <c r="B1132" s="16">
        <f t="shared" ca="1" si="906"/>
        <v>0</v>
      </c>
      <c r="C1132" s="16">
        <f t="shared" si="907"/>
        <v>0</v>
      </c>
      <c r="D1132">
        <f t="shared" si="908"/>
        <v>0</v>
      </c>
      <c r="E1132">
        <f t="shared" ca="1" si="909"/>
        <v>0</v>
      </c>
      <c r="F1132" s="19">
        <f t="shared" si="910"/>
        <v>0</v>
      </c>
      <c r="G1132">
        <f t="shared" si="940"/>
        <v>0</v>
      </c>
      <c r="H1132">
        <f t="shared" si="941"/>
        <v>0</v>
      </c>
      <c r="I1132" s="16">
        <f t="shared" si="911"/>
        <v>0</v>
      </c>
      <c r="J1132" s="19">
        <f t="shared" si="912"/>
        <v>0</v>
      </c>
      <c r="K1132" s="19"/>
      <c r="L1132" s="16">
        <f t="shared" si="942"/>
        <v>0</v>
      </c>
      <c r="M1132" s="16">
        <f t="shared" ca="1" si="913"/>
        <v>0</v>
      </c>
      <c r="N1132" s="16">
        <f t="shared" si="914"/>
        <v>0</v>
      </c>
      <c r="O1132" s="16">
        <f t="shared" si="915"/>
        <v>0</v>
      </c>
      <c r="P1132" s="16">
        <f t="shared" si="916"/>
        <v>0</v>
      </c>
      <c r="Q1132" s="16">
        <f t="shared" ca="1" si="917"/>
        <v>0</v>
      </c>
      <c r="R1132">
        <f t="shared" si="918"/>
        <v>0</v>
      </c>
      <c r="S1132" s="16">
        <f t="shared" si="919"/>
        <v>0</v>
      </c>
      <c r="T1132" s="21">
        <f t="shared" si="920"/>
        <v>0</v>
      </c>
      <c r="U1132" s="16">
        <f t="shared" ca="1" si="921"/>
        <v>0</v>
      </c>
      <c r="V1132" s="21">
        <f t="shared" ca="1" si="922"/>
        <v>0</v>
      </c>
      <c r="W1132" s="16"/>
      <c r="X1132" s="16">
        <f t="shared" si="923"/>
        <v>0</v>
      </c>
      <c r="Y1132" s="16">
        <f t="shared" si="924"/>
        <v>0</v>
      </c>
      <c r="Z1132" s="19">
        <f t="shared" si="925"/>
        <v>0</v>
      </c>
      <c r="AA1132" s="15">
        <f t="shared" si="926"/>
        <v>0</v>
      </c>
      <c r="AB1132" s="15">
        <f t="shared" si="927"/>
        <v>0</v>
      </c>
      <c r="AC1132" s="15">
        <f t="shared" si="928"/>
        <v>0</v>
      </c>
      <c r="AD1132" s="15">
        <f t="shared" si="929"/>
        <v>0</v>
      </c>
      <c r="AE1132" s="15">
        <f t="shared" si="930"/>
        <v>0</v>
      </c>
      <c r="AF1132" s="19">
        <f t="shared" si="931"/>
        <v>0</v>
      </c>
      <c r="AG1132" s="20">
        <f t="shared" si="932"/>
        <v>0</v>
      </c>
      <c r="AH1132" s="20"/>
      <c r="AI1132" s="16">
        <f t="shared" si="943"/>
        <v>0</v>
      </c>
      <c r="AJ1132" s="16">
        <f t="shared" si="958"/>
        <v>0</v>
      </c>
      <c r="AK1132" s="16">
        <f t="shared" si="950"/>
        <v>0</v>
      </c>
      <c r="AL1132" s="16">
        <f t="shared" ca="1" si="933"/>
        <v>0</v>
      </c>
      <c r="AM1132" s="17">
        <f ca="1">IF($F$13,OFFSET(product_specs!$I$5,MIN(10,saving_model!BD1132),saving_model!$F$15),0)</f>
        <v>0</v>
      </c>
      <c r="AN1132" s="16">
        <f t="shared" si="934"/>
        <v>0</v>
      </c>
      <c r="AO1132" s="16">
        <f t="shared" si="957"/>
        <v>0</v>
      </c>
      <c r="AP1132" s="16">
        <f t="shared" si="944"/>
        <v>0</v>
      </c>
      <c r="AQ1132" s="16">
        <f t="shared" si="951"/>
        <v>0</v>
      </c>
      <c r="AR1132" s="16">
        <f t="shared" si="952"/>
        <v>0</v>
      </c>
      <c r="AS1132" s="15">
        <f t="shared" si="945"/>
        <v>0</v>
      </c>
      <c r="AT1132" s="24">
        <f t="shared" si="946"/>
        <v>0</v>
      </c>
      <c r="AU1132" s="15">
        <f t="shared" si="953"/>
        <v>0</v>
      </c>
      <c r="AV1132" s="22">
        <f>return!Q1116</f>
        <v>-2.1353593449680019E-5</v>
      </c>
      <c r="AW1132" s="7">
        <f t="shared" si="947"/>
        <v>2.5103083743850534</v>
      </c>
      <c r="AX1132" s="7"/>
      <c r="AY1132">
        <f t="shared" si="935"/>
        <v>0</v>
      </c>
      <c r="AZ1132">
        <f t="shared" si="948"/>
        <v>0</v>
      </c>
      <c r="BA1132">
        <f t="shared" si="936"/>
        <v>0</v>
      </c>
      <c r="BB1132">
        <f t="shared" si="954"/>
        <v>0</v>
      </c>
      <c r="BD1132">
        <f t="shared" si="937"/>
        <v>92</v>
      </c>
      <c r="BE1132">
        <f t="shared" si="938"/>
        <v>5</v>
      </c>
      <c r="BF1132">
        <f t="shared" si="955"/>
        <v>1</v>
      </c>
      <c r="BG1132">
        <f>VLOOKUP(MIN(120,BH1132),mortality!$B$4:$H$106,saving_model!BE1132+2,FALSE)</f>
        <v>1</v>
      </c>
      <c r="BH1132">
        <f t="shared" si="949"/>
        <v>112</v>
      </c>
      <c r="BI1132" s="8">
        <f t="shared" si="939"/>
        <v>1.6821425527395739E-3</v>
      </c>
      <c r="BJ1132" s="6">
        <f>VLOOKUP(saving_model!BD1132,lapse!$B$4:$C$134,2,FALSE)</f>
        <v>0.02</v>
      </c>
      <c r="BL1132">
        <f>discount_curve!K1117</f>
        <v>0.11749361460878621</v>
      </c>
    </row>
    <row r="1133" spans="1:64" x14ac:dyDescent="0.55000000000000004">
      <c r="A1133">
        <f t="shared" si="956"/>
        <v>1111</v>
      </c>
      <c r="B1133" s="16">
        <f t="shared" ca="1" si="906"/>
        <v>0</v>
      </c>
      <c r="C1133" s="16">
        <f t="shared" si="907"/>
        <v>0</v>
      </c>
      <c r="D1133">
        <f t="shared" si="908"/>
        <v>0</v>
      </c>
      <c r="E1133">
        <f t="shared" ca="1" si="909"/>
        <v>0</v>
      </c>
      <c r="F1133" s="19">
        <f t="shared" si="910"/>
        <v>0</v>
      </c>
      <c r="G1133">
        <f t="shared" si="940"/>
        <v>0</v>
      </c>
      <c r="H1133">
        <f t="shared" si="941"/>
        <v>0</v>
      </c>
      <c r="I1133" s="16">
        <f t="shared" si="911"/>
        <v>0</v>
      </c>
      <c r="J1133" s="19">
        <f t="shared" si="912"/>
        <v>0</v>
      </c>
      <c r="K1133" s="19"/>
      <c r="L1133" s="16">
        <f t="shared" si="942"/>
        <v>0</v>
      </c>
      <c r="M1133" s="16">
        <f t="shared" ca="1" si="913"/>
        <v>0</v>
      </c>
      <c r="N1133" s="16">
        <f t="shared" si="914"/>
        <v>0</v>
      </c>
      <c r="O1133" s="16">
        <f t="shared" si="915"/>
        <v>0</v>
      </c>
      <c r="P1133" s="16">
        <f t="shared" si="916"/>
        <v>0</v>
      </c>
      <c r="Q1133" s="16">
        <f t="shared" ca="1" si="917"/>
        <v>0</v>
      </c>
      <c r="R1133">
        <f t="shared" si="918"/>
        <v>0</v>
      </c>
      <c r="S1133" s="16">
        <f t="shared" si="919"/>
        <v>0</v>
      </c>
      <c r="T1133" s="21">
        <f t="shared" si="920"/>
        <v>0</v>
      </c>
      <c r="U1133" s="16">
        <f t="shared" ca="1" si="921"/>
        <v>0</v>
      </c>
      <c r="V1133" s="21">
        <f t="shared" ca="1" si="922"/>
        <v>0</v>
      </c>
      <c r="W1133" s="16"/>
      <c r="X1133" s="16">
        <f t="shared" si="923"/>
        <v>0</v>
      </c>
      <c r="Y1133" s="16">
        <f t="shared" si="924"/>
        <v>0</v>
      </c>
      <c r="Z1133" s="19">
        <f t="shared" si="925"/>
        <v>0</v>
      </c>
      <c r="AA1133" s="15">
        <f t="shared" si="926"/>
        <v>0</v>
      </c>
      <c r="AB1133" s="15">
        <f t="shared" si="927"/>
        <v>0</v>
      </c>
      <c r="AC1133" s="15">
        <f t="shared" si="928"/>
        <v>0</v>
      </c>
      <c r="AD1133" s="15">
        <f t="shared" si="929"/>
        <v>0</v>
      </c>
      <c r="AE1133" s="15">
        <f t="shared" si="930"/>
        <v>0</v>
      </c>
      <c r="AF1133" s="19">
        <f t="shared" si="931"/>
        <v>0</v>
      </c>
      <c r="AG1133" s="20">
        <f t="shared" si="932"/>
        <v>0</v>
      </c>
      <c r="AH1133" s="20"/>
      <c r="AI1133" s="16">
        <f t="shared" si="943"/>
        <v>0</v>
      </c>
      <c r="AJ1133" s="16">
        <f t="shared" si="958"/>
        <v>0</v>
      </c>
      <c r="AK1133" s="16">
        <f t="shared" si="950"/>
        <v>0</v>
      </c>
      <c r="AL1133" s="16">
        <f t="shared" ca="1" si="933"/>
        <v>0</v>
      </c>
      <c r="AM1133" s="17">
        <f ca="1">IF($F$13,OFFSET(product_specs!$I$5,MIN(10,saving_model!BD1133),saving_model!$F$15),0)</f>
        <v>0</v>
      </c>
      <c r="AN1133" s="16">
        <f t="shared" si="934"/>
        <v>0</v>
      </c>
      <c r="AO1133" s="16">
        <f t="shared" si="957"/>
        <v>0</v>
      </c>
      <c r="AP1133" s="16">
        <f t="shared" si="944"/>
        <v>0</v>
      </c>
      <c r="AQ1133" s="16">
        <f t="shared" si="951"/>
        <v>0</v>
      </c>
      <c r="AR1133" s="16">
        <f t="shared" si="952"/>
        <v>0</v>
      </c>
      <c r="AS1133" s="15">
        <f t="shared" si="945"/>
        <v>0</v>
      </c>
      <c r="AT1133" s="24">
        <f t="shared" si="946"/>
        <v>0</v>
      </c>
      <c r="AU1133" s="15">
        <f t="shared" si="953"/>
        <v>0</v>
      </c>
      <c r="AV1133" s="22">
        <f>return!Q1117</f>
        <v>1.3424439940088462E-3</v>
      </c>
      <c r="AW1133" s="7">
        <f t="shared" si="947"/>
        <v>2.5123907708603683</v>
      </c>
      <c r="AX1133" s="7"/>
      <c r="AY1133">
        <f t="shared" si="935"/>
        <v>0</v>
      </c>
      <c r="AZ1133">
        <f t="shared" si="948"/>
        <v>0</v>
      </c>
      <c r="BA1133">
        <f t="shared" si="936"/>
        <v>0</v>
      </c>
      <c r="BB1133">
        <f t="shared" si="954"/>
        <v>0</v>
      </c>
      <c r="BD1133">
        <f t="shared" si="937"/>
        <v>92</v>
      </c>
      <c r="BE1133">
        <f t="shared" si="938"/>
        <v>5</v>
      </c>
      <c r="BF1133">
        <f t="shared" si="955"/>
        <v>1</v>
      </c>
      <c r="BG1133">
        <f>VLOOKUP(MIN(120,BH1133),mortality!$B$4:$H$106,saving_model!BE1133+2,FALSE)</f>
        <v>1</v>
      </c>
      <c r="BH1133">
        <f t="shared" si="949"/>
        <v>112</v>
      </c>
      <c r="BI1133" s="8">
        <f t="shared" si="939"/>
        <v>1.6821425527395739E-3</v>
      </c>
      <c r="BJ1133" s="6">
        <f>VLOOKUP(saving_model!BD1133,lapse!$B$4:$C$134,2,FALSE)</f>
        <v>0.02</v>
      </c>
      <c r="BL1133">
        <f>discount_curve!K1118</f>
        <v>0.11726716873234366</v>
      </c>
    </row>
    <row r="1134" spans="1:64" x14ac:dyDescent="0.55000000000000004">
      <c r="A1134">
        <f t="shared" si="956"/>
        <v>1112</v>
      </c>
      <c r="B1134" s="16">
        <f t="shared" ca="1" si="906"/>
        <v>0</v>
      </c>
      <c r="C1134" s="16">
        <f t="shared" si="907"/>
        <v>0</v>
      </c>
      <c r="D1134">
        <f t="shared" si="908"/>
        <v>0</v>
      </c>
      <c r="E1134">
        <f t="shared" ca="1" si="909"/>
        <v>0</v>
      </c>
      <c r="F1134" s="19">
        <f t="shared" si="910"/>
        <v>0</v>
      </c>
      <c r="G1134">
        <f t="shared" si="940"/>
        <v>0</v>
      </c>
      <c r="H1134">
        <f t="shared" si="941"/>
        <v>0</v>
      </c>
      <c r="I1134" s="16">
        <f t="shared" si="911"/>
        <v>0</v>
      </c>
      <c r="J1134" s="19">
        <f t="shared" si="912"/>
        <v>0</v>
      </c>
      <c r="K1134" s="19"/>
      <c r="L1134" s="16">
        <f t="shared" si="942"/>
        <v>0</v>
      </c>
      <c r="M1134" s="16">
        <f t="shared" ca="1" si="913"/>
        <v>0</v>
      </c>
      <c r="N1134" s="16">
        <f t="shared" si="914"/>
        <v>0</v>
      </c>
      <c r="O1134" s="16">
        <f t="shared" si="915"/>
        <v>0</v>
      </c>
      <c r="P1134" s="16">
        <f t="shared" si="916"/>
        <v>0</v>
      </c>
      <c r="Q1134" s="16">
        <f t="shared" ca="1" si="917"/>
        <v>0</v>
      </c>
      <c r="R1134">
        <f t="shared" si="918"/>
        <v>0</v>
      </c>
      <c r="S1134" s="16">
        <f t="shared" si="919"/>
        <v>0</v>
      </c>
      <c r="T1134" s="21">
        <f t="shared" si="920"/>
        <v>0</v>
      </c>
      <c r="U1134" s="16">
        <f t="shared" ca="1" si="921"/>
        <v>0</v>
      </c>
      <c r="V1134" s="21">
        <f t="shared" ca="1" si="922"/>
        <v>0</v>
      </c>
      <c r="W1134" s="16"/>
      <c r="X1134" s="16">
        <f t="shared" si="923"/>
        <v>0</v>
      </c>
      <c r="Y1134" s="16">
        <f t="shared" si="924"/>
        <v>0</v>
      </c>
      <c r="Z1134" s="19">
        <f t="shared" si="925"/>
        <v>0</v>
      </c>
      <c r="AA1134" s="15">
        <f t="shared" si="926"/>
        <v>0</v>
      </c>
      <c r="AB1134" s="15">
        <f t="shared" si="927"/>
        <v>0</v>
      </c>
      <c r="AC1134" s="15">
        <f t="shared" si="928"/>
        <v>0</v>
      </c>
      <c r="AD1134" s="15">
        <f t="shared" si="929"/>
        <v>0</v>
      </c>
      <c r="AE1134" s="15">
        <f t="shared" si="930"/>
        <v>0</v>
      </c>
      <c r="AF1134" s="19">
        <f t="shared" si="931"/>
        <v>0</v>
      </c>
      <c r="AG1134" s="20">
        <f t="shared" si="932"/>
        <v>0</v>
      </c>
      <c r="AH1134" s="20"/>
      <c r="AI1134" s="16">
        <f t="shared" si="943"/>
        <v>0</v>
      </c>
      <c r="AJ1134" s="16">
        <f t="shared" si="958"/>
        <v>0</v>
      </c>
      <c r="AK1134" s="16">
        <f t="shared" si="950"/>
        <v>0</v>
      </c>
      <c r="AL1134" s="16">
        <f t="shared" ca="1" si="933"/>
        <v>0</v>
      </c>
      <c r="AM1134" s="17">
        <f ca="1">IF($F$13,OFFSET(product_specs!$I$5,MIN(10,saving_model!BD1134),saving_model!$F$15),0)</f>
        <v>0</v>
      </c>
      <c r="AN1134" s="16">
        <f t="shared" si="934"/>
        <v>0</v>
      </c>
      <c r="AO1134" s="16">
        <f t="shared" si="957"/>
        <v>0</v>
      </c>
      <c r="AP1134" s="16">
        <f t="shared" si="944"/>
        <v>0</v>
      </c>
      <c r="AQ1134" s="16">
        <f t="shared" si="951"/>
        <v>0</v>
      </c>
      <c r="AR1134" s="16">
        <f t="shared" si="952"/>
        <v>0</v>
      </c>
      <c r="AS1134" s="15">
        <f t="shared" si="945"/>
        <v>0</v>
      </c>
      <c r="AT1134" s="24">
        <f t="shared" si="946"/>
        <v>0</v>
      </c>
      <c r="AU1134" s="15">
        <f t="shared" si="953"/>
        <v>0</v>
      </c>
      <c r="AV1134" s="22">
        <f>return!Q1118</f>
        <v>3.1682070256715544E-3</v>
      </c>
      <c r="AW1134" s="7">
        <f t="shared" si="947"/>
        <v>2.5144748947629285</v>
      </c>
      <c r="AX1134" s="7"/>
      <c r="AY1134">
        <f t="shared" si="935"/>
        <v>0</v>
      </c>
      <c r="AZ1134">
        <f t="shared" si="948"/>
        <v>0</v>
      </c>
      <c r="BA1134">
        <f t="shared" si="936"/>
        <v>0</v>
      </c>
      <c r="BB1134">
        <f t="shared" si="954"/>
        <v>0</v>
      </c>
      <c r="BD1134">
        <f t="shared" si="937"/>
        <v>92</v>
      </c>
      <c r="BE1134">
        <f t="shared" si="938"/>
        <v>5</v>
      </c>
      <c r="BF1134">
        <f t="shared" si="955"/>
        <v>1</v>
      </c>
      <c r="BG1134">
        <f>VLOOKUP(MIN(120,BH1134),mortality!$B$4:$H$106,saving_model!BE1134+2,FALSE)</f>
        <v>1</v>
      </c>
      <c r="BH1134">
        <f t="shared" si="949"/>
        <v>112</v>
      </c>
      <c r="BI1134" s="8">
        <f t="shared" si="939"/>
        <v>1.6821425527395739E-3</v>
      </c>
      <c r="BJ1134" s="6">
        <f>VLOOKUP(saving_model!BD1134,lapse!$B$4:$C$134,2,FALSE)</f>
        <v>0.02</v>
      </c>
      <c r="BL1134">
        <f>discount_curve!K1119</f>
        <v>0.11704115928587341</v>
      </c>
    </row>
    <row r="1135" spans="1:64" x14ac:dyDescent="0.55000000000000004">
      <c r="A1135">
        <f t="shared" si="956"/>
        <v>1113</v>
      </c>
      <c r="B1135" s="16">
        <f t="shared" ca="1" si="906"/>
        <v>0</v>
      </c>
      <c r="C1135" s="16">
        <f t="shared" si="907"/>
        <v>0</v>
      </c>
      <c r="D1135">
        <f t="shared" si="908"/>
        <v>0</v>
      </c>
      <c r="E1135">
        <f t="shared" ca="1" si="909"/>
        <v>0</v>
      </c>
      <c r="F1135" s="19">
        <f t="shared" si="910"/>
        <v>0</v>
      </c>
      <c r="G1135">
        <f t="shared" si="940"/>
        <v>0</v>
      </c>
      <c r="H1135">
        <f t="shared" si="941"/>
        <v>0</v>
      </c>
      <c r="I1135" s="16">
        <f t="shared" si="911"/>
        <v>0</v>
      </c>
      <c r="J1135" s="19">
        <f t="shared" si="912"/>
        <v>0</v>
      </c>
      <c r="K1135" s="19"/>
      <c r="L1135" s="16">
        <f t="shared" si="942"/>
        <v>0</v>
      </c>
      <c r="M1135" s="16">
        <f t="shared" ca="1" si="913"/>
        <v>0</v>
      </c>
      <c r="N1135" s="16">
        <f t="shared" si="914"/>
        <v>0</v>
      </c>
      <c r="O1135" s="16">
        <f t="shared" si="915"/>
        <v>0</v>
      </c>
      <c r="P1135" s="16">
        <f t="shared" si="916"/>
        <v>0</v>
      </c>
      <c r="Q1135" s="16">
        <f t="shared" ca="1" si="917"/>
        <v>0</v>
      </c>
      <c r="R1135">
        <f t="shared" si="918"/>
        <v>0</v>
      </c>
      <c r="S1135" s="16">
        <f t="shared" si="919"/>
        <v>0</v>
      </c>
      <c r="T1135" s="21">
        <f t="shared" si="920"/>
        <v>0</v>
      </c>
      <c r="U1135" s="16">
        <f t="shared" ca="1" si="921"/>
        <v>0</v>
      </c>
      <c r="V1135" s="21">
        <f t="shared" ca="1" si="922"/>
        <v>0</v>
      </c>
      <c r="W1135" s="16"/>
      <c r="X1135" s="16">
        <f t="shared" si="923"/>
        <v>0</v>
      </c>
      <c r="Y1135" s="16">
        <f t="shared" si="924"/>
        <v>0</v>
      </c>
      <c r="Z1135" s="19">
        <f t="shared" si="925"/>
        <v>0</v>
      </c>
      <c r="AA1135" s="15">
        <f t="shared" si="926"/>
        <v>0</v>
      </c>
      <c r="AB1135" s="15">
        <f t="shared" si="927"/>
        <v>0</v>
      </c>
      <c r="AC1135" s="15">
        <f t="shared" si="928"/>
        <v>0</v>
      </c>
      <c r="AD1135" s="15">
        <f t="shared" si="929"/>
        <v>0</v>
      </c>
      <c r="AE1135" s="15">
        <f t="shared" si="930"/>
        <v>0</v>
      </c>
      <c r="AF1135" s="19">
        <f t="shared" si="931"/>
        <v>0</v>
      </c>
      <c r="AG1135" s="20">
        <f t="shared" si="932"/>
        <v>0</v>
      </c>
      <c r="AH1135" s="20"/>
      <c r="AI1135" s="16">
        <f t="shared" si="943"/>
        <v>0</v>
      </c>
      <c r="AJ1135" s="16">
        <f t="shared" si="958"/>
        <v>0</v>
      </c>
      <c r="AK1135" s="16">
        <f t="shared" si="950"/>
        <v>0</v>
      </c>
      <c r="AL1135" s="16">
        <f t="shared" ca="1" si="933"/>
        <v>0</v>
      </c>
      <c r="AM1135" s="17">
        <f ca="1">IF($F$13,OFFSET(product_specs!$I$5,MIN(10,saving_model!BD1135),saving_model!$F$15),0)</f>
        <v>0</v>
      </c>
      <c r="AN1135" s="16">
        <f t="shared" si="934"/>
        <v>0</v>
      </c>
      <c r="AO1135" s="16">
        <f t="shared" si="957"/>
        <v>0</v>
      </c>
      <c r="AP1135" s="16">
        <f t="shared" si="944"/>
        <v>0</v>
      </c>
      <c r="AQ1135" s="16">
        <f t="shared" si="951"/>
        <v>0</v>
      </c>
      <c r="AR1135" s="16">
        <f t="shared" si="952"/>
        <v>0</v>
      </c>
      <c r="AS1135" s="15">
        <f t="shared" si="945"/>
        <v>0</v>
      </c>
      <c r="AT1135" s="24">
        <f t="shared" si="946"/>
        <v>0</v>
      </c>
      <c r="AU1135" s="15">
        <f t="shared" si="953"/>
        <v>0</v>
      </c>
      <c r="AV1135" s="22">
        <f>return!Q1119</f>
        <v>3.1240422554335012E-3</v>
      </c>
      <c r="AW1135" s="7">
        <f t="shared" si="947"/>
        <v>2.516560747525701</v>
      </c>
      <c r="AX1135" s="7"/>
      <c r="AY1135">
        <f t="shared" si="935"/>
        <v>0</v>
      </c>
      <c r="AZ1135">
        <f t="shared" si="948"/>
        <v>0</v>
      </c>
      <c r="BA1135">
        <f t="shared" si="936"/>
        <v>0</v>
      </c>
      <c r="BB1135">
        <f t="shared" si="954"/>
        <v>0</v>
      </c>
      <c r="BD1135">
        <f t="shared" si="937"/>
        <v>92</v>
      </c>
      <c r="BE1135">
        <f t="shared" si="938"/>
        <v>5</v>
      </c>
      <c r="BF1135">
        <f t="shared" si="955"/>
        <v>1</v>
      </c>
      <c r="BG1135">
        <f>VLOOKUP(MIN(120,BH1135),mortality!$B$4:$H$106,saving_model!BE1135+2,FALSE)</f>
        <v>1</v>
      </c>
      <c r="BH1135">
        <f t="shared" si="949"/>
        <v>112</v>
      </c>
      <c r="BI1135" s="8">
        <f t="shared" si="939"/>
        <v>1.6821425527395739E-3</v>
      </c>
      <c r="BJ1135" s="6">
        <f>VLOOKUP(saving_model!BD1135,lapse!$B$4:$C$134,2,FALSE)</f>
        <v>0.02</v>
      </c>
      <c r="BL1135">
        <f>discount_curve!K1120</f>
        <v>0.11681558542824218</v>
      </c>
    </row>
    <row r="1136" spans="1:64" x14ac:dyDescent="0.55000000000000004">
      <c r="A1136">
        <f t="shared" si="956"/>
        <v>1114</v>
      </c>
      <c r="B1136" s="16">
        <f t="shared" ca="1" si="906"/>
        <v>0</v>
      </c>
      <c r="C1136" s="16">
        <f t="shared" si="907"/>
        <v>0</v>
      </c>
      <c r="D1136">
        <f t="shared" si="908"/>
        <v>0</v>
      </c>
      <c r="E1136">
        <f t="shared" ca="1" si="909"/>
        <v>0</v>
      </c>
      <c r="F1136" s="19">
        <f t="shared" si="910"/>
        <v>0</v>
      </c>
      <c r="G1136">
        <f t="shared" si="940"/>
        <v>0</v>
      </c>
      <c r="H1136">
        <f t="shared" si="941"/>
        <v>0</v>
      </c>
      <c r="I1136" s="16">
        <f t="shared" si="911"/>
        <v>0</v>
      </c>
      <c r="J1136" s="19">
        <f t="shared" si="912"/>
        <v>0</v>
      </c>
      <c r="K1136" s="19"/>
      <c r="L1136" s="16">
        <f t="shared" si="942"/>
        <v>0</v>
      </c>
      <c r="M1136" s="16">
        <f t="shared" ca="1" si="913"/>
        <v>0</v>
      </c>
      <c r="N1136" s="16">
        <f t="shared" si="914"/>
        <v>0</v>
      </c>
      <c r="O1136" s="16">
        <f t="shared" si="915"/>
        <v>0</v>
      </c>
      <c r="P1136" s="16">
        <f t="shared" si="916"/>
        <v>0</v>
      </c>
      <c r="Q1136" s="16">
        <f t="shared" ca="1" si="917"/>
        <v>0</v>
      </c>
      <c r="R1136">
        <f t="shared" si="918"/>
        <v>0</v>
      </c>
      <c r="S1136" s="16">
        <f t="shared" si="919"/>
        <v>0</v>
      </c>
      <c r="T1136" s="21">
        <f t="shared" si="920"/>
        <v>0</v>
      </c>
      <c r="U1136" s="16">
        <f t="shared" ca="1" si="921"/>
        <v>0</v>
      </c>
      <c r="V1136" s="21">
        <f t="shared" ca="1" si="922"/>
        <v>0</v>
      </c>
      <c r="W1136" s="16"/>
      <c r="X1136" s="16">
        <f t="shared" si="923"/>
        <v>0</v>
      </c>
      <c r="Y1136" s="16">
        <f t="shared" si="924"/>
        <v>0</v>
      </c>
      <c r="Z1136" s="19">
        <f t="shared" si="925"/>
        <v>0</v>
      </c>
      <c r="AA1136" s="15">
        <f t="shared" si="926"/>
        <v>0</v>
      </c>
      <c r="AB1136" s="15">
        <f t="shared" si="927"/>
        <v>0</v>
      </c>
      <c r="AC1136" s="15">
        <f t="shared" si="928"/>
        <v>0</v>
      </c>
      <c r="AD1136" s="15">
        <f t="shared" si="929"/>
        <v>0</v>
      </c>
      <c r="AE1136" s="15">
        <f t="shared" si="930"/>
        <v>0</v>
      </c>
      <c r="AF1136" s="19">
        <f t="shared" si="931"/>
        <v>0</v>
      </c>
      <c r="AG1136" s="20">
        <f t="shared" si="932"/>
        <v>0</v>
      </c>
      <c r="AH1136" s="20"/>
      <c r="AI1136" s="16">
        <f t="shared" si="943"/>
        <v>0</v>
      </c>
      <c r="AJ1136" s="16">
        <f t="shared" si="958"/>
        <v>0</v>
      </c>
      <c r="AK1136" s="16">
        <f t="shared" si="950"/>
        <v>0</v>
      </c>
      <c r="AL1136" s="16">
        <f t="shared" ca="1" si="933"/>
        <v>0</v>
      </c>
      <c r="AM1136" s="17">
        <f ca="1">IF($F$13,OFFSET(product_specs!$I$5,MIN(10,saving_model!BD1136),saving_model!$F$15),0)</f>
        <v>0</v>
      </c>
      <c r="AN1136" s="16">
        <f t="shared" si="934"/>
        <v>0</v>
      </c>
      <c r="AO1136" s="16">
        <f t="shared" si="957"/>
        <v>0</v>
      </c>
      <c r="AP1136" s="16">
        <f t="shared" si="944"/>
        <v>0</v>
      </c>
      <c r="AQ1136" s="16">
        <f t="shared" si="951"/>
        <v>0</v>
      </c>
      <c r="AR1136" s="16">
        <f t="shared" si="952"/>
        <v>0</v>
      </c>
      <c r="AS1136" s="15">
        <f t="shared" si="945"/>
        <v>0</v>
      </c>
      <c r="AT1136" s="24">
        <f t="shared" si="946"/>
        <v>0</v>
      </c>
      <c r="AU1136" s="15">
        <f t="shared" si="953"/>
        <v>0</v>
      </c>
      <c r="AV1136" s="22">
        <f>return!Q1120</f>
        <v>-3.0295716722665844E-3</v>
      </c>
      <c r="AW1136" s="7">
        <f t="shared" si="947"/>
        <v>2.5186483305828409</v>
      </c>
      <c r="AX1136" s="7"/>
      <c r="AY1136">
        <f t="shared" si="935"/>
        <v>0</v>
      </c>
      <c r="AZ1136">
        <f t="shared" si="948"/>
        <v>0</v>
      </c>
      <c r="BA1136">
        <f t="shared" si="936"/>
        <v>0</v>
      </c>
      <c r="BB1136">
        <f t="shared" si="954"/>
        <v>0</v>
      </c>
      <c r="BD1136">
        <f t="shared" si="937"/>
        <v>92</v>
      </c>
      <c r="BE1136">
        <f t="shared" si="938"/>
        <v>5</v>
      </c>
      <c r="BF1136">
        <f t="shared" si="955"/>
        <v>1</v>
      </c>
      <c r="BG1136">
        <f>VLOOKUP(MIN(120,BH1136),mortality!$B$4:$H$106,saving_model!BE1136+2,FALSE)</f>
        <v>1</v>
      </c>
      <c r="BH1136">
        <f t="shared" si="949"/>
        <v>112</v>
      </c>
      <c r="BI1136" s="8">
        <f t="shared" si="939"/>
        <v>1.6821425527395739E-3</v>
      </c>
      <c r="BJ1136" s="6">
        <f>VLOOKUP(saving_model!BD1136,lapse!$B$4:$C$134,2,FALSE)</f>
        <v>0.02</v>
      </c>
      <c r="BL1136">
        <f>discount_curve!K1121</f>
        <v>0.11659044631993815</v>
      </c>
    </row>
    <row r="1137" spans="1:64" x14ac:dyDescent="0.55000000000000004">
      <c r="A1137">
        <f t="shared" si="956"/>
        <v>1115</v>
      </c>
      <c r="B1137" s="16">
        <f t="shared" ca="1" si="906"/>
        <v>0</v>
      </c>
      <c r="C1137" s="16">
        <f t="shared" si="907"/>
        <v>0</v>
      </c>
      <c r="D1137">
        <f t="shared" si="908"/>
        <v>0</v>
      </c>
      <c r="E1137">
        <f t="shared" ca="1" si="909"/>
        <v>0</v>
      </c>
      <c r="F1137" s="19">
        <f t="shared" si="910"/>
        <v>0</v>
      </c>
      <c r="G1137">
        <f t="shared" si="940"/>
        <v>0</v>
      </c>
      <c r="H1137">
        <f t="shared" si="941"/>
        <v>0</v>
      </c>
      <c r="I1137" s="16">
        <f t="shared" si="911"/>
        <v>0</v>
      </c>
      <c r="J1137" s="19">
        <f t="shared" si="912"/>
        <v>0</v>
      </c>
      <c r="K1137" s="19"/>
      <c r="L1137" s="16">
        <f t="shared" si="942"/>
        <v>0</v>
      </c>
      <c r="M1137" s="16">
        <f t="shared" ca="1" si="913"/>
        <v>0</v>
      </c>
      <c r="N1137" s="16">
        <f t="shared" si="914"/>
        <v>0</v>
      </c>
      <c r="O1137" s="16">
        <f t="shared" si="915"/>
        <v>0</v>
      </c>
      <c r="P1137" s="16">
        <f t="shared" si="916"/>
        <v>0</v>
      </c>
      <c r="Q1137" s="16">
        <f t="shared" ca="1" si="917"/>
        <v>0</v>
      </c>
      <c r="R1137">
        <f t="shared" si="918"/>
        <v>0</v>
      </c>
      <c r="S1137" s="16">
        <f t="shared" si="919"/>
        <v>0</v>
      </c>
      <c r="T1137" s="21">
        <f t="shared" si="920"/>
        <v>0</v>
      </c>
      <c r="U1137" s="16">
        <f t="shared" ca="1" si="921"/>
        <v>0</v>
      </c>
      <c r="V1137" s="21">
        <f t="shared" ca="1" si="922"/>
        <v>0</v>
      </c>
      <c r="W1137" s="16"/>
      <c r="X1137" s="16">
        <f t="shared" si="923"/>
        <v>0</v>
      </c>
      <c r="Y1137" s="16">
        <f t="shared" si="924"/>
        <v>0</v>
      </c>
      <c r="Z1137" s="19">
        <f t="shared" si="925"/>
        <v>0</v>
      </c>
      <c r="AA1137" s="15">
        <f t="shared" si="926"/>
        <v>0</v>
      </c>
      <c r="AB1137" s="15">
        <f t="shared" si="927"/>
        <v>0</v>
      </c>
      <c r="AC1137" s="15">
        <f t="shared" si="928"/>
        <v>0</v>
      </c>
      <c r="AD1137" s="15">
        <f t="shared" si="929"/>
        <v>0</v>
      </c>
      <c r="AE1137" s="15">
        <f t="shared" si="930"/>
        <v>0</v>
      </c>
      <c r="AF1137" s="19">
        <f t="shared" si="931"/>
        <v>0</v>
      </c>
      <c r="AG1137" s="20">
        <f t="shared" si="932"/>
        <v>0</v>
      </c>
      <c r="AH1137" s="20"/>
      <c r="AI1137" s="16">
        <f t="shared" si="943"/>
        <v>0</v>
      </c>
      <c r="AJ1137" s="16">
        <f t="shared" si="958"/>
        <v>0</v>
      </c>
      <c r="AK1137" s="16">
        <f t="shared" si="950"/>
        <v>0</v>
      </c>
      <c r="AL1137" s="16">
        <f t="shared" ca="1" si="933"/>
        <v>0</v>
      </c>
      <c r="AM1137" s="17">
        <f ca="1">IF($F$13,OFFSET(product_specs!$I$5,MIN(10,saving_model!BD1137),saving_model!$F$15),0)</f>
        <v>0</v>
      </c>
      <c r="AN1137" s="16">
        <f t="shared" si="934"/>
        <v>0</v>
      </c>
      <c r="AO1137" s="16">
        <f t="shared" si="957"/>
        <v>0</v>
      </c>
      <c r="AP1137" s="16">
        <f t="shared" si="944"/>
        <v>0</v>
      </c>
      <c r="AQ1137" s="16">
        <f t="shared" si="951"/>
        <v>0</v>
      </c>
      <c r="AR1137" s="16">
        <f t="shared" si="952"/>
        <v>0</v>
      </c>
      <c r="AS1137" s="15">
        <f t="shared" si="945"/>
        <v>0</v>
      </c>
      <c r="AT1137" s="24">
        <f t="shared" si="946"/>
        <v>0</v>
      </c>
      <c r="AU1137" s="15">
        <f t="shared" si="953"/>
        <v>0</v>
      </c>
      <c r="AV1137" s="22">
        <f>return!Q1121</f>
        <v>4.1168452194098037E-3</v>
      </c>
      <c r="AW1137" s="7">
        <f t="shared" si="947"/>
        <v>2.5207376453696937</v>
      </c>
      <c r="AX1137" s="7"/>
      <c r="AY1137">
        <f t="shared" si="935"/>
        <v>0</v>
      </c>
      <c r="AZ1137">
        <f t="shared" si="948"/>
        <v>0</v>
      </c>
      <c r="BA1137">
        <f t="shared" si="936"/>
        <v>0</v>
      </c>
      <c r="BB1137">
        <f t="shared" si="954"/>
        <v>0</v>
      </c>
      <c r="BD1137">
        <f t="shared" si="937"/>
        <v>92</v>
      </c>
      <c r="BE1137">
        <f t="shared" si="938"/>
        <v>5</v>
      </c>
      <c r="BF1137">
        <f t="shared" si="955"/>
        <v>1</v>
      </c>
      <c r="BG1137">
        <f>VLOOKUP(MIN(120,BH1137),mortality!$B$4:$H$106,saving_model!BE1137+2,FALSE)</f>
        <v>1</v>
      </c>
      <c r="BH1137">
        <f t="shared" si="949"/>
        <v>112</v>
      </c>
      <c r="BI1137" s="8">
        <f t="shared" si="939"/>
        <v>1.6821425527395739E-3</v>
      </c>
      <c r="BJ1137" s="6">
        <f>VLOOKUP(saving_model!BD1137,lapse!$B$4:$C$134,2,FALSE)</f>
        <v>0.02</v>
      </c>
      <c r="BL1137">
        <f>discount_curve!K1122</f>
        <v>0.11636574112306725</v>
      </c>
    </row>
    <row r="1138" spans="1:64" x14ac:dyDescent="0.55000000000000004">
      <c r="A1138">
        <f t="shared" si="956"/>
        <v>1116</v>
      </c>
      <c r="B1138" s="16">
        <f t="shared" ca="1" si="906"/>
        <v>0</v>
      </c>
      <c r="C1138" s="16">
        <f t="shared" si="907"/>
        <v>0</v>
      </c>
      <c r="D1138">
        <f t="shared" si="908"/>
        <v>0</v>
      </c>
      <c r="E1138">
        <f t="shared" ca="1" si="909"/>
        <v>0</v>
      </c>
      <c r="F1138" s="19">
        <f t="shared" si="910"/>
        <v>0</v>
      </c>
      <c r="G1138">
        <f t="shared" si="940"/>
        <v>0</v>
      </c>
      <c r="H1138">
        <f t="shared" si="941"/>
        <v>0</v>
      </c>
      <c r="I1138" s="16">
        <f t="shared" si="911"/>
        <v>0</v>
      </c>
      <c r="J1138" s="19">
        <f t="shared" si="912"/>
        <v>0</v>
      </c>
      <c r="K1138" s="19"/>
      <c r="L1138" s="16">
        <f t="shared" si="942"/>
        <v>0</v>
      </c>
      <c r="M1138" s="16">
        <f t="shared" ca="1" si="913"/>
        <v>0</v>
      </c>
      <c r="N1138" s="16">
        <f t="shared" si="914"/>
        <v>0</v>
      </c>
      <c r="O1138" s="16">
        <f t="shared" si="915"/>
        <v>0</v>
      </c>
      <c r="P1138" s="16">
        <f t="shared" si="916"/>
        <v>0</v>
      </c>
      <c r="Q1138" s="16">
        <f t="shared" ca="1" si="917"/>
        <v>0</v>
      </c>
      <c r="R1138">
        <f t="shared" si="918"/>
        <v>0</v>
      </c>
      <c r="S1138" s="16">
        <f t="shared" si="919"/>
        <v>0</v>
      </c>
      <c r="T1138" s="21">
        <f t="shared" si="920"/>
        <v>0</v>
      </c>
      <c r="U1138" s="16">
        <f t="shared" ca="1" si="921"/>
        <v>0</v>
      </c>
      <c r="V1138" s="21">
        <f t="shared" ca="1" si="922"/>
        <v>0</v>
      </c>
      <c r="W1138" s="16"/>
      <c r="X1138" s="16">
        <f t="shared" si="923"/>
        <v>0</v>
      </c>
      <c r="Y1138" s="16">
        <f t="shared" si="924"/>
        <v>0</v>
      </c>
      <c r="Z1138" s="19">
        <f t="shared" si="925"/>
        <v>0</v>
      </c>
      <c r="AA1138" s="15">
        <f t="shared" si="926"/>
        <v>0</v>
      </c>
      <c r="AB1138" s="15">
        <f t="shared" si="927"/>
        <v>0</v>
      </c>
      <c r="AC1138" s="15">
        <f t="shared" si="928"/>
        <v>0</v>
      </c>
      <c r="AD1138" s="15">
        <f t="shared" si="929"/>
        <v>0</v>
      </c>
      <c r="AE1138" s="15">
        <f t="shared" si="930"/>
        <v>0</v>
      </c>
      <c r="AF1138" s="19">
        <f t="shared" si="931"/>
        <v>0</v>
      </c>
      <c r="AG1138" s="20">
        <f t="shared" si="932"/>
        <v>0</v>
      </c>
      <c r="AH1138" s="20"/>
      <c r="AI1138" s="16">
        <f t="shared" si="943"/>
        <v>0</v>
      </c>
      <c r="AJ1138" s="16">
        <f t="shared" si="958"/>
        <v>0</v>
      </c>
      <c r="AK1138" s="16">
        <f t="shared" si="950"/>
        <v>0</v>
      </c>
      <c r="AL1138" s="16">
        <f t="shared" ca="1" si="933"/>
        <v>0</v>
      </c>
      <c r="AM1138" s="17">
        <f ca="1">IF($F$13,OFFSET(product_specs!$I$5,MIN(10,saving_model!BD1138),saving_model!$F$15),0)</f>
        <v>0</v>
      </c>
      <c r="AN1138" s="16">
        <f t="shared" si="934"/>
        <v>0</v>
      </c>
      <c r="AO1138" s="16">
        <f t="shared" si="957"/>
        <v>0</v>
      </c>
      <c r="AP1138" s="16">
        <f t="shared" si="944"/>
        <v>0</v>
      </c>
      <c r="AQ1138" s="16">
        <f t="shared" si="951"/>
        <v>0</v>
      </c>
      <c r="AR1138" s="16">
        <f t="shared" si="952"/>
        <v>0</v>
      </c>
      <c r="AS1138" s="15">
        <f t="shared" si="945"/>
        <v>0</v>
      </c>
      <c r="AT1138" s="24">
        <f t="shared" si="946"/>
        <v>0</v>
      </c>
      <c r="AU1138" s="15">
        <f t="shared" si="953"/>
        <v>0</v>
      </c>
      <c r="AV1138" s="22">
        <f>return!Q1122</f>
        <v>2.5521858498278593E-3</v>
      </c>
      <c r="AW1138" s="7">
        <f t="shared" si="947"/>
        <v>2.5228286933227952</v>
      </c>
      <c r="AX1138" s="7"/>
      <c r="AY1138">
        <f t="shared" si="935"/>
        <v>0</v>
      </c>
      <c r="AZ1138">
        <f t="shared" si="948"/>
        <v>0</v>
      </c>
      <c r="BA1138">
        <f t="shared" si="936"/>
        <v>0</v>
      </c>
      <c r="BB1138">
        <f t="shared" si="954"/>
        <v>0</v>
      </c>
      <c r="BD1138">
        <f t="shared" si="937"/>
        <v>93</v>
      </c>
      <c r="BE1138">
        <f t="shared" si="938"/>
        <v>5</v>
      </c>
      <c r="BF1138">
        <f t="shared" si="955"/>
        <v>1</v>
      </c>
      <c r="BG1138">
        <f>VLOOKUP(MIN(120,BH1138),mortality!$B$4:$H$106,saving_model!BE1138+2,FALSE)</f>
        <v>1</v>
      </c>
      <c r="BH1138">
        <f t="shared" si="949"/>
        <v>113</v>
      </c>
      <c r="BI1138" s="8">
        <f t="shared" si="939"/>
        <v>1.6821425527395739E-3</v>
      </c>
      <c r="BJ1138" s="6">
        <f>VLOOKUP(saving_model!BD1138,lapse!$B$4:$C$134,2,FALSE)</f>
        <v>0.02</v>
      </c>
      <c r="BL1138">
        <f>discount_curve!K1123</f>
        <v>0.11404994054776375</v>
      </c>
    </row>
    <row r="1139" spans="1:64" x14ac:dyDescent="0.55000000000000004">
      <c r="A1139">
        <f t="shared" si="956"/>
        <v>1117</v>
      </c>
      <c r="B1139" s="16">
        <f t="shared" ca="1" si="906"/>
        <v>0</v>
      </c>
      <c r="C1139" s="16">
        <f t="shared" si="907"/>
        <v>0</v>
      </c>
      <c r="D1139">
        <f t="shared" si="908"/>
        <v>0</v>
      </c>
      <c r="E1139">
        <f t="shared" ca="1" si="909"/>
        <v>0</v>
      </c>
      <c r="F1139" s="19">
        <f t="shared" si="910"/>
        <v>0</v>
      </c>
      <c r="G1139">
        <f t="shared" si="940"/>
        <v>0</v>
      </c>
      <c r="H1139">
        <f t="shared" si="941"/>
        <v>0</v>
      </c>
      <c r="I1139" s="16">
        <f t="shared" si="911"/>
        <v>0</v>
      </c>
      <c r="J1139" s="19">
        <f t="shared" si="912"/>
        <v>0</v>
      </c>
      <c r="K1139" s="19"/>
      <c r="L1139" s="16">
        <f t="shared" si="942"/>
        <v>0</v>
      </c>
      <c r="M1139" s="16">
        <f t="shared" ca="1" si="913"/>
        <v>0</v>
      </c>
      <c r="N1139" s="16">
        <f t="shared" si="914"/>
        <v>0</v>
      </c>
      <c r="O1139" s="16">
        <f t="shared" si="915"/>
        <v>0</v>
      </c>
      <c r="P1139" s="16">
        <f t="shared" si="916"/>
        <v>0</v>
      </c>
      <c r="Q1139" s="16">
        <f t="shared" ca="1" si="917"/>
        <v>0</v>
      </c>
      <c r="R1139">
        <f t="shared" si="918"/>
        <v>0</v>
      </c>
      <c r="S1139" s="16">
        <f t="shared" si="919"/>
        <v>0</v>
      </c>
      <c r="T1139" s="21">
        <f t="shared" si="920"/>
        <v>0</v>
      </c>
      <c r="U1139" s="16">
        <f t="shared" ca="1" si="921"/>
        <v>0</v>
      </c>
      <c r="V1139" s="21">
        <f t="shared" ca="1" si="922"/>
        <v>0</v>
      </c>
      <c r="W1139" s="16"/>
      <c r="X1139" s="16">
        <f t="shared" si="923"/>
        <v>0</v>
      </c>
      <c r="Y1139" s="16">
        <f t="shared" si="924"/>
        <v>0</v>
      </c>
      <c r="Z1139" s="19">
        <f t="shared" si="925"/>
        <v>0</v>
      </c>
      <c r="AA1139" s="15">
        <f t="shared" si="926"/>
        <v>0</v>
      </c>
      <c r="AB1139" s="15">
        <f t="shared" si="927"/>
        <v>0</v>
      </c>
      <c r="AC1139" s="15">
        <f t="shared" si="928"/>
        <v>0</v>
      </c>
      <c r="AD1139" s="15">
        <f t="shared" si="929"/>
        <v>0</v>
      </c>
      <c r="AE1139" s="15">
        <f t="shared" si="930"/>
        <v>0</v>
      </c>
      <c r="AF1139" s="19">
        <f t="shared" si="931"/>
        <v>0</v>
      </c>
      <c r="AG1139" s="20">
        <f t="shared" si="932"/>
        <v>0</v>
      </c>
      <c r="AH1139" s="20"/>
      <c r="AI1139" s="16">
        <f t="shared" si="943"/>
        <v>0</v>
      </c>
      <c r="AJ1139" s="16">
        <f t="shared" si="958"/>
        <v>0</v>
      </c>
      <c r="AK1139" s="16">
        <f t="shared" si="950"/>
        <v>0</v>
      </c>
      <c r="AL1139" s="16">
        <f t="shared" ca="1" si="933"/>
        <v>0</v>
      </c>
      <c r="AM1139" s="17">
        <f ca="1">IF($F$13,OFFSET(product_specs!$I$5,MIN(10,saving_model!BD1139),saving_model!$F$15),0)</f>
        <v>0</v>
      </c>
      <c r="AN1139" s="16">
        <f t="shared" si="934"/>
        <v>0</v>
      </c>
      <c r="AO1139" s="16">
        <f t="shared" si="957"/>
        <v>0</v>
      </c>
      <c r="AP1139" s="16">
        <f t="shared" si="944"/>
        <v>0</v>
      </c>
      <c r="AQ1139" s="16">
        <f t="shared" si="951"/>
        <v>0</v>
      </c>
      <c r="AR1139" s="16">
        <f t="shared" si="952"/>
        <v>0</v>
      </c>
      <c r="AS1139" s="15">
        <f t="shared" si="945"/>
        <v>0</v>
      </c>
      <c r="AT1139" s="24">
        <f t="shared" si="946"/>
        <v>0</v>
      </c>
      <c r="AU1139" s="15">
        <f t="shared" si="953"/>
        <v>0</v>
      </c>
      <c r="AV1139" s="22">
        <f>return!Q1123</f>
        <v>2.1175414070044862E-3</v>
      </c>
      <c r="AW1139" s="7">
        <f t="shared" si="947"/>
        <v>2.5249214758798728</v>
      </c>
      <c r="AX1139" s="7"/>
      <c r="AY1139">
        <f t="shared" si="935"/>
        <v>0</v>
      </c>
      <c r="AZ1139">
        <f t="shared" si="948"/>
        <v>0</v>
      </c>
      <c r="BA1139">
        <f t="shared" si="936"/>
        <v>0</v>
      </c>
      <c r="BB1139">
        <f t="shared" si="954"/>
        <v>0</v>
      </c>
      <c r="BD1139">
        <f t="shared" si="937"/>
        <v>93</v>
      </c>
      <c r="BE1139">
        <f t="shared" si="938"/>
        <v>5</v>
      </c>
      <c r="BF1139">
        <f t="shared" si="955"/>
        <v>1</v>
      </c>
      <c r="BG1139">
        <f>VLOOKUP(MIN(120,BH1139),mortality!$B$4:$H$106,saving_model!BE1139+2,FALSE)</f>
        <v>1</v>
      </c>
      <c r="BH1139">
        <f t="shared" si="949"/>
        <v>113</v>
      </c>
      <c r="BI1139" s="8">
        <f t="shared" si="939"/>
        <v>1.6821425527395739E-3</v>
      </c>
      <c r="BJ1139" s="6">
        <f>VLOOKUP(saving_model!BD1139,lapse!$B$4:$C$134,2,FALSE)</f>
        <v>0.02</v>
      </c>
      <c r="BL1139">
        <f>discount_curve!K1124</f>
        <v>0.11382827811928739</v>
      </c>
    </row>
    <row r="1140" spans="1:64" x14ac:dyDescent="0.55000000000000004">
      <c r="A1140">
        <f t="shared" si="956"/>
        <v>1118</v>
      </c>
      <c r="B1140" s="16">
        <f t="shared" ca="1" si="906"/>
        <v>0</v>
      </c>
      <c r="C1140" s="16">
        <f t="shared" si="907"/>
        <v>0</v>
      </c>
      <c r="D1140">
        <f t="shared" si="908"/>
        <v>0</v>
      </c>
      <c r="E1140">
        <f t="shared" ca="1" si="909"/>
        <v>0</v>
      </c>
      <c r="F1140" s="19">
        <f t="shared" si="910"/>
        <v>0</v>
      </c>
      <c r="G1140">
        <f t="shared" si="940"/>
        <v>0</v>
      </c>
      <c r="H1140">
        <f t="shared" si="941"/>
        <v>0</v>
      </c>
      <c r="I1140" s="16">
        <f t="shared" si="911"/>
        <v>0</v>
      </c>
      <c r="J1140" s="19">
        <f t="shared" si="912"/>
        <v>0</v>
      </c>
      <c r="K1140" s="19"/>
      <c r="L1140" s="16">
        <f t="shared" si="942"/>
        <v>0</v>
      </c>
      <c r="M1140" s="16">
        <f t="shared" ca="1" si="913"/>
        <v>0</v>
      </c>
      <c r="N1140" s="16">
        <f t="shared" si="914"/>
        <v>0</v>
      </c>
      <c r="O1140" s="16">
        <f t="shared" si="915"/>
        <v>0</v>
      </c>
      <c r="P1140" s="16">
        <f t="shared" si="916"/>
        <v>0</v>
      </c>
      <c r="Q1140" s="16">
        <f t="shared" ca="1" si="917"/>
        <v>0</v>
      </c>
      <c r="R1140">
        <f t="shared" si="918"/>
        <v>0</v>
      </c>
      <c r="S1140" s="16">
        <f t="shared" si="919"/>
        <v>0</v>
      </c>
      <c r="T1140" s="21">
        <f t="shared" si="920"/>
        <v>0</v>
      </c>
      <c r="U1140" s="16">
        <f t="shared" ca="1" si="921"/>
        <v>0</v>
      </c>
      <c r="V1140" s="21">
        <f t="shared" ca="1" si="922"/>
        <v>0</v>
      </c>
      <c r="W1140" s="16"/>
      <c r="X1140" s="16">
        <f t="shared" si="923"/>
        <v>0</v>
      </c>
      <c r="Y1140" s="16">
        <f t="shared" si="924"/>
        <v>0</v>
      </c>
      <c r="Z1140" s="19">
        <f t="shared" si="925"/>
        <v>0</v>
      </c>
      <c r="AA1140" s="15">
        <f t="shared" si="926"/>
        <v>0</v>
      </c>
      <c r="AB1140" s="15">
        <f t="shared" si="927"/>
        <v>0</v>
      </c>
      <c r="AC1140" s="15">
        <f t="shared" si="928"/>
        <v>0</v>
      </c>
      <c r="AD1140" s="15">
        <f t="shared" si="929"/>
        <v>0</v>
      </c>
      <c r="AE1140" s="15">
        <f t="shared" si="930"/>
        <v>0</v>
      </c>
      <c r="AF1140" s="19">
        <f t="shared" si="931"/>
        <v>0</v>
      </c>
      <c r="AG1140" s="20">
        <f t="shared" si="932"/>
        <v>0</v>
      </c>
      <c r="AH1140" s="20"/>
      <c r="AI1140" s="16">
        <f t="shared" si="943"/>
        <v>0</v>
      </c>
      <c r="AJ1140" s="16">
        <f t="shared" si="958"/>
        <v>0</v>
      </c>
      <c r="AK1140" s="16">
        <f t="shared" si="950"/>
        <v>0</v>
      </c>
      <c r="AL1140" s="16">
        <f t="shared" ca="1" si="933"/>
        <v>0</v>
      </c>
      <c r="AM1140" s="17">
        <f ca="1">IF($F$13,OFFSET(product_specs!$I$5,MIN(10,saving_model!BD1140),saving_model!$F$15),0)</f>
        <v>0</v>
      </c>
      <c r="AN1140" s="16">
        <f t="shared" si="934"/>
        <v>0</v>
      </c>
      <c r="AO1140" s="16">
        <f t="shared" si="957"/>
        <v>0</v>
      </c>
      <c r="AP1140" s="16">
        <f t="shared" si="944"/>
        <v>0</v>
      </c>
      <c r="AQ1140" s="16">
        <f t="shared" si="951"/>
        <v>0</v>
      </c>
      <c r="AR1140" s="16">
        <f t="shared" si="952"/>
        <v>0</v>
      </c>
      <c r="AS1140" s="15">
        <f t="shared" si="945"/>
        <v>0</v>
      </c>
      <c r="AT1140" s="24">
        <f t="shared" si="946"/>
        <v>0</v>
      </c>
      <c r="AU1140" s="15">
        <f t="shared" si="953"/>
        <v>0</v>
      </c>
      <c r="AV1140" s="22">
        <f>return!Q1124</f>
        <v>-2.1970362807193222E-3</v>
      </c>
      <c r="AW1140" s="7">
        <f t="shared" si="947"/>
        <v>2.5270159944798465</v>
      </c>
      <c r="AX1140" s="7"/>
      <c r="AY1140">
        <f t="shared" si="935"/>
        <v>0</v>
      </c>
      <c r="AZ1140">
        <f t="shared" si="948"/>
        <v>0</v>
      </c>
      <c r="BA1140">
        <f t="shared" si="936"/>
        <v>0</v>
      </c>
      <c r="BB1140">
        <f t="shared" si="954"/>
        <v>0</v>
      </c>
      <c r="BD1140">
        <f t="shared" si="937"/>
        <v>93</v>
      </c>
      <c r="BE1140">
        <f t="shared" si="938"/>
        <v>5</v>
      </c>
      <c r="BF1140">
        <f t="shared" si="955"/>
        <v>1</v>
      </c>
      <c r="BG1140">
        <f>VLOOKUP(MIN(120,BH1140),mortality!$B$4:$H$106,saving_model!BE1140+2,FALSE)</f>
        <v>1</v>
      </c>
      <c r="BH1140">
        <f t="shared" si="949"/>
        <v>113</v>
      </c>
      <c r="BI1140" s="8">
        <f t="shared" si="939"/>
        <v>1.6821425527395739E-3</v>
      </c>
      <c r="BJ1140" s="6">
        <f>VLOOKUP(saving_model!BD1140,lapse!$B$4:$C$134,2,FALSE)</f>
        <v>0.02</v>
      </c>
      <c r="BL1140">
        <f>discount_curve!K1125</f>
        <v>0.11360704650411932</v>
      </c>
    </row>
    <row r="1141" spans="1:64" x14ac:dyDescent="0.55000000000000004">
      <c r="A1141">
        <f t="shared" si="956"/>
        <v>1119</v>
      </c>
      <c r="B1141" s="16">
        <f t="shared" ca="1" si="906"/>
        <v>0</v>
      </c>
      <c r="C1141" s="16">
        <f t="shared" si="907"/>
        <v>0</v>
      </c>
      <c r="D1141">
        <f t="shared" si="908"/>
        <v>0</v>
      </c>
      <c r="E1141">
        <f t="shared" ca="1" si="909"/>
        <v>0</v>
      </c>
      <c r="F1141" s="19">
        <f t="shared" si="910"/>
        <v>0</v>
      </c>
      <c r="G1141">
        <f t="shared" si="940"/>
        <v>0</v>
      </c>
      <c r="H1141">
        <f t="shared" si="941"/>
        <v>0</v>
      </c>
      <c r="I1141" s="16">
        <f t="shared" si="911"/>
        <v>0</v>
      </c>
      <c r="J1141" s="19">
        <f t="shared" si="912"/>
        <v>0</v>
      </c>
      <c r="K1141" s="19"/>
      <c r="L1141" s="16">
        <f t="shared" si="942"/>
        <v>0</v>
      </c>
      <c r="M1141" s="16">
        <f t="shared" ca="1" si="913"/>
        <v>0</v>
      </c>
      <c r="N1141" s="16">
        <f t="shared" si="914"/>
        <v>0</v>
      </c>
      <c r="O1141" s="16">
        <f t="shared" si="915"/>
        <v>0</v>
      </c>
      <c r="P1141" s="16">
        <f t="shared" si="916"/>
        <v>0</v>
      </c>
      <c r="Q1141" s="16">
        <f t="shared" ca="1" si="917"/>
        <v>0</v>
      </c>
      <c r="R1141">
        <f t="shared" si="918"/>
        <v>0</v>
      </c>
      <c r="S1141" s="16">
        <f t="shared" si="919"/>
        <v>0</v>
      </c>
      <c r="T1141" s="21">
        <f t="shared" si="920"/>
        <v>0</v>
      </c>
      <c r="U1141" s="16">
        <f t="shared" ca="1" si="921"/>
        <v>0</v>
      </c>
      <c r="V1141" s="21">
        <f t="shared" ca="1" si="922"/>
        <v>0</v>
      </c>
      <c r="W1141" s="16"/>
      <c r="X1141" s="16">
        <f t="shared" si="923"/>
        <v>0</v>
      </c>
      <c r="Y1141" s="16">
        <f t="shared" si="924"/>
        <v>0</v>
      </c>
      <c r="Z1141" s="19">
        <f t="shared" si="925"/>
        <v>0</v>
      </c>
      <c r="AA1141" s="15">
        <f t="shared" si="926"/>
        <v>0</v>
      </c>
      <c r="AB1141" s="15">
        <f t="shared" si="927"/>
        <v>0</v>
      </c>
      <c r="AC1141" s="15">
        <f t="shared" si="928"/>
        <v>0</v>
      </c>
      <c r="AD1141" s="15">
        <f t="shared" si="929"/>
        <v>0</v>
      </c>
      <c r="AE1141" s="15">
        <f t="shared" si="930"/>
        <v>0</v>
      </c>
      <c r="AF1141" s="19">
        <f t="shared" si="931"/>
        <v>0</v>
      </c>
      <c r="AG1141" s="20">
        <f t="shared" si="932"/>
        <v>0</v>
      </c>
      <c r="AH1141" s="20"/>
      <c r="AI1141" s="16">
        <f t="shared" si="943"/>
        <v>0</v>
      </c>
      <c r="AJ1141" s="16">
        <f t="shared" si="958"/>
        <v>0</v>
      </c>
      <c r="AK1141" s="16">
        <f t="shared" si="950"/>
        <v>0</v>
      </c>
      <c r="AL1141" s="16">
        <f t="shared" ca="1" si="933"/>
        <v>0</v>
      </c>
      <c r="AM1141" s="17">
        <f ca="1">IF($F$13,OFFSET(product_specs!$I$5,MIN(10,saving_model!BD1141),saving_model!$F$15),0)</f>
        <v>0</v>
      </c>
      <c r="AN1141" s="16">
        <f t="shared" si="934"/>
        <v>0</v>
      </c>
      <c r="AO1141" s="16">
        <f t="shared" si="957"/>
        <v>0</v>
      </c>
      <c r="AP1141" s="16">
        <f t="shared" si="944"/>
        <v>0</v>
      </c>
      <c r="AQ1141" s="16">
        <f t="shared" si="951"/>
        <v>0</v>
      </c>
      <c r="AR1141" s="16">
        <f t="shared" si="952"/>
        <v>0</v>
      </c>
      <c r="AS1141" s="15">
        <f t="shared" si="945"/>
        <v>0</v>
      </c>
      <c r="AT1141" s="24">
        <f t="shared" si="946"/>
        <v>0</v>
      </c>
      <c r="AU1141" s="15">
        <f t="shared" si="953"/>
        <v>0</v>
      </c>
      <c r="AV1141" s="22">
        <f>return!Q1125</f>
        <v>1.0946393526332754E-2</v>
      </c>
      <c r="AW1141" s="7">
        <f t="shared" si="947"/>
        <v>2.5291122505628301</v>
      </c>
      <c r="AX1141" s="7"/>
      <c r="AY1141">
        <f t="shared" si="935"/>
        <v>0</v>
      </c>
      <c r="AZ1141">
        <f t="shared" si="948"/>
        <v>0</v>
      </c>
      <c r="BA1141">
        <f t="shared" si="936"/>
        <v>0</v>
      </c>
      <c r="BB1141">
        <f t="shared" si="954"/>
        <v>0</v>
      </c>
      <c r="BD1141">
        <f t="shared" si="937"/>
        <v>93</v>
      </c>
      <c r="BE1141">
        <f t="shared" si="938"/>
        <v>5</v>
      </c>
      <c r="BF1141">
        <f t="shared" si="955"/>
        <v>1</v>
      </c>
      <c r="BG1141">
        <f>VLOOKUP(MIN(120,BH1141),mortality!$B$4:$H$106,saving_model!BE1141+2,FALSE)</f>
        <v>1</v>
      </c>
      <c r="BH1141">
        <f t="shared" si="949"/>
        <v>113</v>
      </c>
      <c r="BI1141" s="8">
        <f t="shared" si="939"/>
        <v>1.6821425527395739E-3</v>
      </c>
      <c r="BJ1141" s="6">
        <f>VLOOKUP(saving_model!BD1141,lapse!$B$4:$C$134,2,FALSE)</f>
        <v>0.02</v>
      </c>
      <c r="BL1141">
        <f>discount_curve!K1126</f>
        <v>0.11338624486494986</v>
      </c>
    </row>
    <row r="1142" spans="1:64" x14ac:dyDescent="0.55000000000000004">
      <c r="A1142">
        <f t="shared" si="956"/>
        <v>1120</v>
      </c>
      <c r="B1142" s="16">
        <f t="shared" ca="1" si="906"/>
        <v>0</v>
      </c>
      <c r="C1142" s="16">
        <f t="shared" si="907"/>
        <v>0</v>
      </c>
      <c r="D1142">
        <f t="shared" si="908"/>
        <v>0</v>
      </c>
      <c r="E1142">
        <f t="shared" ca="1" si="909"/>
        <v>0</v>
      </c>
      <c r="F1142" s="19">
        <f t="shared" si="910"/>
        <v>0</v>
      </c>
      <c r="G1142">
        <f t="shared" si="940"/>
        <v>0</v>
      </c>
      <c r="H1142">
        <f t="shared" si="941"/>
        <v>0</v>
      </c>
      <c r="I1142" s="16">
        <f t="shared" si="911"/>
        <v>0</v>
      </c>
      <c r="J1142" s="19">
        <f t="shared" si="912"/>
        <v>0</v>
      </c>
      <c r="K1142" s="19"/>
      <c r="L1142" s="16">
        <f t="shared" si="942"/>
        <v>0</v>
      </c>
      <c r="M1142" s="16">
        <f t="shared" ca="1" si="913"/>
        <v>0</v>
      </c>
      <c r="N1142" s="16">
        <f t="shared" si="914"/>
        <v>0</v>
      </c>
      <c r="O1142" s="16">
        <f t="shared" si="915"/>
        <v>0</v>
      </c>
      <c r="P1142" s="16">
        <f t="shared" si="916"/>
        <v>0</v>
      </c>
      <c r="Q1142" s="16">
        <f t="shared" ca="1" si="917"/>
        <v>0</v>
      </c>
      <c r="R1142">
        <f t="shared" si="918"/>
        <v>0</v>
      </c>
      <c r="S1142" s="16">
        <f t="shared" si="919"/>
        <v>0</v>
      </c>
      <c r="T1142" s="21">
        <f t="shared" si="920"/>
        <v>0</v>
      </c>
      <c r="U1142" s="16">
        <f t="shared" ca="1" si="921"/>
        <v>0</v>
      </c>
      <c r="V1142" s="21">
        <f t="shared" ca="1" si="922"/>
        <v>0</v>
      </c>
      <c r="W1142" s="16"/>
      <c r="X1142" s="16">
        <f t="shared" si="923"/>
        <v>0</v>
      </c>
      <c r="Y1142" s="16">
        <f t="shared" si="924"/>
        <v>0</v>
      </c>
      <c r="Z1142" s="19">
        <f t="shared" si="925"/>
        <v>0</v>
      </c>
      <c r="AA1142" s="15">
        <f t="shared" si="926"/>
        <v>0</v>
      </c>
      <c r="AB1142" s="15">
        <f t="shared" si="927"/>
        <v>0</v>
      </c>
      <c r="AC1142" s="15">
        <f t="shared" si="928"/>
        <v>0</v>
      </c>
      <c r="AD1142" s="15">
        <f t="shared" si="929"/>
        <v>0</v>
      </c>
      <c r="AE1142" s="15">
        <f t="shared" si="930"/>
        <v>0</v>
      </c>
      <c r="AF1142" s="19">
        <f t="shared" si="931"/>
        <v>0</v>
      </c>
      <c r="AG1142" s="20">
        <f t="shared" si="932"/>
        <v>0</v>
      </c>
      <c r="AH1142" s="20"/>
      <c r="AI1142" s="16">
        <f t="shared" si="943"/>
        <v>0</v>
      </c>
      <c r="AJ1142" s="16">
        <f t="shared" si="958"/>
        <v>0</v>
      </c>
      <c r="AK1142" s="16">
        <f t="shared" si="950"/>
        <v>0</v>
      </c>
      <c r="AL1142" s="16">
        <f t="shared" ca="1" si="933"/>
        <v>0</v>
      </c>
      <c r="AM1142" s="17">
        <f ca="1">IF($F$13,OFFSET(product_specs!$I$5,MIN(10,saving_model!BD1142),saving_model!$F$15),0)</f>
        <v>0</v>
      </c>
      <c r="AN1142" s="16">
        <f t="shared" si="934"/>
        <v>0</v>
      </c>
      <c r="AO1142" s="16">
        <f t="shared" si="957"/>
        <v>0</v>
      </c>
      <c r="AP1142" s="16">
        <f t="shared" si="944"/>
        <v>0</v>
      </c>
      <c r="AQ1142" s="16">
        <f t="shared" si="951"/>
        <v>0</v>
      </c>
      <c r="AR1142" s="16">
        <f t="shared" si="952"/>
        <v>0</v>
      </c>
      <c r="AS1142" s="15">
        <f t="shared" si="945"/>
        <v>0</v>
      </c>
      <c r="AT1142" s="24">
        <f t="shared" si="946"/>
        <v>0</v>
      </c>
      <c r="AU1142" s="15">
        <f t="shared" si="953"/>
        <v>0</v>
      </c>
      <c r="AV1142" s="22">
        <f>return!Q1126</f>
        <v>1.6915741824852892E-2</v>
      </c>
      <c r="AW1142" s="7">
        <f t="shared" si="947"/>
        <v>2.5312102455701315</v>
      </c>
      <c r="AX1142" s="7"/>
      <c r="AY1142">
        <f t="shared" si="935"/>
        <v>0</v>
      </c>
      <c r="AZ1142">
        <f t="shared" si="948"/>
        <v>0</v>
      </c>
      <c r="BA1142">
        <f t="shared" si="936"/>
        <v>0</v>
      </c>
      <c r="BB1142">
        <f t="shared" si="954"/>
        <v>0</v>
      </c>
      <c r="BD1142">
        <f t="shared" si="937"/>
        <v>93</v>
      </c>
      <c r="BE1142">
        <f t="shared" si="938"/>
        <v>5</v>
      </c>
      <c r="BF1142">
        <f t="shared" si="955"/>
        <v>1</v>
      </c>
      <c r="BG1142">
        <f>VLOOKUP(MIN(120,BH1142),mortality!$B$4:$H$106,saving_model!BE1142+2,FALSE)</f>
        <v>1</v>
      </c>
      <c r="BH1142">
        <f t="shared" si="949"/>
        <v>113</v>
      </c>
      <c r="BI1142" s="8">
        <f t="shared" si="939"/>
        <v>1.6821425527395739E-3</v>
      </c>
      <c r="BJ1142" s="6">
        <f>VLOOKUP(saving_model!BD1142,lapse!$B$4:$C$134,2,FALSE)</f>
        <v>0.02</v>
      </c>
      <c r="BL1142">
        <f>discount_curve!K1127</f>
        <v>0.11316587236609658</v>
      </c>
    </row>
    <row r="1143" spans="1:64" x14ac:dyDescent="0.55000000000000004">
      <c r="A1143">
        <f t="shared" si="956"/>
        <v>1121</v>
      </c>
      <c r="B1143" s="16">
        <f t="shared" ca="1" si="906"/>
        <v>0</v>
      </c>
      <c r="C1143" s="16">
        <f t="shared" si="907"/>
        <v>0</v>
      </c>
      <c r="D1143">
        <f t="shared" si="908"/>
        <v>0</v>
      </c>
      <c r="E1143">
        <f t="shared" ca="1" si="909"/>
        <v>0</v>
      </c>
      <c r="F1143" s="19">
        <f t="shared" si="910"/>
        <v>0</v>
      </c>
      <c r="G1143">
        <f t="shared" si="940"/>
        <v>0</v>
      </c>
      <c r="H1143">
        <f t="shared" si="941"/>
        <v>0</v>
      </c>
      <c r="I1143" s="16">
        <f t="shared" si="911"/>
        <v>0</v>
      </c>
      <c r="J1143" s="19">
        <f t="shared" si="912"/>
        <v>0</v>
      </c>
      <c r="K1143" s="19"/>
      <c r="L1143" s="16">
        <f t="shared" si="942"/>
        <v>0</v>
      </c>
      <c r="M1143" s="16">
        <f t="shared" ca="1" si="913"/>
        <v>0</v>
      </c>
      <c r="N1143" s="16">
        <f t="shared" si="914"/>
        <v>0</v>
      </c>
      <c r="O1143" s="16">
        <f t="shared" si="915"/>
        <v>0</v>
      </c>
      <c r="P1143" s="16">
        <f t="shared" si="916"/>
        <v>0</v>
      </c>
      <c r="Q1143" s="16">
        <f t="shared" ca="1" si="917"/>
        <v>0</v>
      </c>
      <c r="R1143">
        <f t="shared" si="918"/>
        <v>0</v>
      </c>
      <c r="S1143" s="16">
        <f t="shared" si="919"/>
        <v>0</v>
      </c>
      <c r="T1143" s="21">
        <f t="shared" si="920"/>
        <v>0</v>
      </c>
      <c r="U1143" s="16">
        <f t="shared" ca="1" si="921"/>
        <v>0</v>
      </c>
      <c r="V1143" s="21">
        <f t="shared" ca="1" si="922"/>
        <v>0</v>
      </c>
      <c r="W1143" s="16"/>
      <c r="X1143" s="16">
        <f t="shared" si="923"/>
        <v>0</v>
      </c>
      <c r="Y1143" s="16">
        <f t="shared" si="924"/>
        <v>0</v>
      </c>
      <c r="Z1143" s="19">
        <f t="shared" si="925"/>
        <v>0</v>
      </c>
      <c r="AA1143" s="15">
        <f t="shared" si="926"/>
        <v>0</v>
      </c>
      <c r="AB1143" s="15">
        <f t="shared" si="927"/>
        <v>0</v>
      </c>
      <c r="AC1143" s="15">
        <f t="shared" si="928"/>
        <v>0</v>
      </c>
      <c r="AD1143" s="15">
        <f t="shared" si="929"/>
        <v>0</v>
      </c>
      <c r="AE1143" s="15">
        <f t="shared" si="930"/>
        <v>0</v>
      </c>
      <c r="AF1143" s="19">
        <f t="shared" si="931"/>
        <v>0</v>
      </c>
      <c r="AG1143" s="20">
        <f t="shared" si="932"/>
        <v>0</v>
      </c>
      <c r="AH1143" s="20"/>
      <c r="AI1143" s="16">
        <f t="shared" si="943"/>
        <v>0</v>
      </c>
      <c r="AJ1143" s="16">
        <f t="shared" si="958"/>
        <v>0</v>
      </c>
      <c r="AK1143" s="16">
        <f t="shared" si="950"/>
        <v>0</v>
      </c>
      <c r="AL1143" s="16">
        <f t="shared" ca="1" si="933"/>
        <v>0</v>
      </c>
      <c r="AM1143" s="17">
        <f ca="1">IF($F$13,OFFSET(product_specs!$I$5,MIN(10,saving_model!BD1143),saving_model!$F$15),0)</f>
        <v>0</v>
      </c>
      <c r="AN1143" s="16">
        <f t="shared" si="934"/>
        <v>0</v>
      </c>
      <c r="AO1143" s="16">
        <f t="shared" si="957"/>
        <v>0</v>
      </c>
      <c r="AP1143" s="16">
        <f t="shared" si="944"/>
        <v>0</v>
      </c>
      <c r="AQ1143" s="16">
        <f t="shared" si="951"/>
        <v>0</v>
      </c>
      <c r="AR1143" s="16">
        <f t="shared" si="952"/>
        <v>0</v>
      </c>
      <c r="AS1143" s="15">
        <f t="shared" si="945"/>
        <v>0</v>
      </c>
      <c r="AT1143" s="24">
        <f t="shared" si="946"/>
        <v>0</v>
      </c>
      <c r="AU1143" s="15">
        <f t="shared" si="953"/>
        <v>0</v>
      </c>
      <c r="AV1143" s="22">
        <f>return!Q1127</f>
        <v>-1.9073903507379475E-3</v>
      </c>
      <c r="AW1143" s="7">
        <f t="shared" si="947"/>
        <v>2.5333099809442556</v>
      </c>
      <c r="AX1143" s="7"/>
      <c r="AY1143">
        <f t="shared" si="935"/>
        <v>0</v>
      </c>
      <c r="AZ1143">
        <f t="shared" si="948"/>
        <v>0</v>
      </c>
      <c r="BA1143">
        <f t="shared" si="936"/>
        <v>0</v>
      </c>
      <c r="BB1143">
        <f t="shared" si="954"/>
        <v>0</v>
      </c>
      <c r="BD1143">
        <f t="shared" si="937"/>
        <v>93</v>
      </c>
      <c r="BE1143">
        <f t="shared" si="938"/>
        <v>5</v>
      </c>
      <c r="BF1143">
        <f t="shared" si="955"/>
        <v>1</v>
      </c>
      <c r="BG1143">
        <f>VLOOKUP(MIN(120,BH1143),mortality!$B$4:$H$106,saving_model!BE1143+2,FALSE)</f>
        <v>1</v>
      </c>
      <c r="BH1143">
        <f t="shared" si="949"/>
        <v>113</v>
      </c>
      <c r="BI1143" s="8">
        <f t="shared" si="939"/>
        <v>1.6821425527395739E-3</v>
      </c>
      <c r="BJ1143" s="6">
        <f>VLOOKUP(saving_model!BD1143,lapse!$B$4:$C$134,2,FALSE)</f>
        <v>0.02</v>
      </c>
      <c r="BL1143">
        <f>discount_curve!K1128</f>
        <v>0.11294592817350135</v>
      </c>
    </row>
    <row r="1144" spans="1:64" x14ac:dyDescent="0.55000000000000004">
      <c r="A1144">
        <f t="shared" si="956"/>
        <v>1122</v>
      </c>
      <c r="B1144" s="16">
        <f t="shared" ca="1" si="906"/>
        <v>0</v>
      </c>
      <c r="C1144" s="16">
        <f t="shared" si="907"/>
        <v>0</v>
      </c>
      <c r="D1144">
        <f t="shared" si="908"/>
        <v>0</v>
      </c>
      <c r="E1144">
        <f t="shared" ca="1" si="909"/>
        <v>0</v>
      </c>
      <c r="F1144" s="19">
        <f t="shared" si="910"/>
        <v>0</v>
      </c>
      <c r="G1144">
        <f t="shared" si="940"/>
        <v>0</v>
      </c>
      <c r="H1144">
        <f t="shared" si="941"/>
        <v>0</v>
      </c>
      <c r="I1144" s="16">
        <f t="shared" si="911"/>
        <v>0</v>
      </c>
      <c r="J1144" s="19">
        <f t="shared" si="912"/>
        <v>0</v>
      </c>
      <c r="K1144" s="19"/>
      <c r="L1144" s="16">
        <f t="shared" si="942"/>
        <v>0</v>
      </c>
      <c r="M1144" s="16">
        <f t="shared" ca="1" si="913"/>
        <v>0</v>
      </c>
      <c r="N1144" s="16">
        <f t="shared" si="914"/>
        <v>0</v>
      </c>
      <c r="O1144" s="16">
        <f t="shared" si="915"/>
        <v>0</v>
      </c>
      <c r="P1144" s="16">
        <f t="shared" si="916"/>
        <v>0</v>
      </c>
      <c r="Q1144" s="16">
        <f t="shared" ca="1" si="917"/>
        <v>0</v>
      </c>
      <c r="R1144">
        <f t="shared" si="918"/>
        <v>0</v>
      </c>
      <c r="S1144" s="16">
        <f t="shared" si="919"/>
        <v>0</v>
      </c>
      <c r="T1144" s="21">
        <f t="shared" si="920"/>
        <v>0</v>
      </c>
      <c r="U1144" s="16">
        <f t="shared" ca="1" si="921"/>
        <v>0</v>
      </c>
      <c r="V1144" s="21">
        <f t="shared" ca="1" si="922"/>
        <v>0</v>
      </c>
      <c r="W1144" s="16"/>
      <c r="X1144" s="16">
        <f t="shared" si="923"/>
        <v>0</v>
      </c>
      <c r="Y1144" s="16">
        <f t="shared" si="924"/>
        <v>0</v>
      </c>
      <c r="Z1144" s="19">
        <f t="shared" si="925"/>
        <v>0</v>
      </c>
      <c r="AA1144" s="15">
        <f t="shared" si="926"/>
        <v>0</v>
      </c>
      <c r="AB1144" s="15">
        <f t="shared" si="927"/>
        <v>0</v>
      </c>
      <c r="AC1144" s="15">
        <f t="shared" si="928"/>
        <v>0</v>
      </c>
      <c r="AD1144" s="15">
        <f t="shared" si="929"/>
        <v>0</v>
      </c>
      <c r="AE1144" s="15">
        <f t="shared" si="930"/>
        <v>0</v>
      </c>
      <c r="AF1144" s="19">
        <f t="shared" si="931"/>
        <v>0</v>
      </c>
      <c r="AG1144" s="20">
        <f t="shared" si="932"/>
        <v>0</v>
      </c>
      <c r="AH1144" s="20"/>
      <c r="AI1144" s="16">
        <f t="shared" si="943"/>
        <v>0</v>
      </c>
      <c r="AJ1144" s="16">
        <f t="shared" si="958"/>
        <v>0</v>
      </c>
      <c r="AK1144" s="16">
        <f t="shared" si="950"/>
        <v>0</v>
      </c>
      <c r="AL1144" s="16">
        <f t="shared" ca="1" si="933"/>
        <v>0</v>
      </c>
      <c r="AM1144" s="17">
        <f ca="1">IF($F$13,OFFSET(product_specs!$I$5,MIN(10,saving_model!BD1144),saving_model!$F$15),0)</f>
        <v>0</v>
      </c>
      <c r="AN1144" s="16">
        <f t="shared" si="934"/>
        <v>0</v>
      </c>
      <c r="AO1144" s="16">
        <f t="shared" si="957"/>
        <v>0</v>
      </c>
      <c r="AP1144" s="16">
        <f t="shared" si="944"/>
        <v>0</v>
      </c>
      <c r="AQ1144" s="16">
        <f t="shared" si="951"/>
        <v>0</v>
      </c>
      <c r="AR1144" s="16">
        <f t="shared" si="952"/>
        <v>0</v>
      </c>
      <c r="AS1144" s="15">
        <f t="shared" si="945"/>
        <v>0</v>
      </c>
      <c r="AT1144" s="24">
        <f t="shared" si="946"/>
        <v>0</v>
      </c>
      <c r="AU1144" s="15">
        <f t="shared" si="953"/>
        <v>0</v>
      </c>
      <c r="AV1144" s="22">
        <f>return!Q1128</f>
        <v>1.2764321032530113E-3</v>
      </c>
      <c r="AW1144" s="7">
        <f t="shared" si="947"/>
        <v>2.5354114581289022</v>
      </c>
      <c r="AX1144" s="7"/>
      <c r="AY1144">
        <f t="shared" si="935"/>
        <v>0</v>
      </c>
      <c r="AZ1144">
        <f t="shared" si="948"/>
        <v>0</v>
      </c>
      <c r="BA1144">
        <f t="shared" si="936"/>
        <v>0</v>
      </c>
      <c r="BB1144">
        <f t="shared" si="954"/>
        <v>0</v>
      </c>
      <c r="BD1144">
        <f t="shared" si="937"/>
        <v>93</v>
      </c>
      <c r="BE1144">
        <f t="shared" si="938"/>
        <v>5</v>
      </c>
      <c r="BF1144">
        <f t="shared" si="955"/>
        <v>1</v>
      </c>
      <c r="BG1144">
        <f>VLOOKUP(MIN(120,BH1144),mortality!$B$4:$H$106,saving_model!BE1144+2,FALSE)</f>
        <v>1</v>
      </c>
      <c r="BH1144">
        <f t="shared" si="949"/>
        <v>113</v>
      </c>
      <c r="BI1144" s="8">
        <f t="shared" si="939"/>
        <v>1.6821425527395739E-3</v>
      </c>
      <c r="BJ1144" s="6">
        <f>VLOOKUP(saving_model!BD1144,lapse!$B$4:$C$134,2,FALSE)</f>
        <v>0.02</v>
      </c>
      <c r="BL1144">
        <f>discount_curve!K1129</f>
        <v>0.11272641145472699</v>
      </c>
    </row>
    <row r="1145" spans="1:64" x14ac:dyDescent="0.55000000000000004">
      <c r="A1145">
        <f t="shared" si="956"/>
        <v>1123</v>
      </c>
      <c r="B1145" s="16">
        <f t="shared" ca="1" si="906"/>
        <v>0</v>
      </c>
      <c r="C1145" s="16">
        <f t="shared" si="907"/>
        <v>0</v>
      </c>
      <c r="D1145">
        <f t="shared" si="908"/>
        <v>0</v>
      </c>
      <c r="E1145">
        <f t="shared" ca="1" si="909"/>
        <v>0</v>
      </c>
      <c r="F1145" s="19">
        <f t="shared" si="910"/>
        <v>0</v>
      </c>
      <c r="G1145">
        <f t="shared" si="940"/>
        <v>0</v>
      </c>
      <c r="H1145">
        <f t="shared" si="941"/>
        <v>0</v>
      </c>
      <c r="I1145" s="16">
        <f t="shared" si="911"/>
        <v>0</v>
      </c>
      <c r="J1145" s="19">
        <f t="shared" si="912"/>
        <v>0</v>
      </c>
      <c r="K1145" s="19"/>
      <c r="L1145" s="16">
        <f t="shared" si="942"/>
        <v>0</v>
      </c>
      <c r="M1145" s="16">
        <f t="shared" ca="1" si="913"/>
        <v>0</v>
      </c>
      <c r="N1145" s="16">
        <f t="shared" si="914"/>
        <v>0</v>
      </c>
      <c r="O1145" s="16">
        <f t="shared" si="915"/>
        <v>0</v>
      </c>
      <c r="P1145" s="16">
        <f t="shared" si="916"/>
        <v>0</v>
      </c>
      <c r="Q1145" s="16">
        <f t="shared" ca="1" si="917"/>
        <v>0</v>
      </c>
      <c r="R1145">
        <f t="shared" si="918"/>
        <v>0</v>
      </c>
      <c r="S1145" s="16">
        <f t="shared" si="919"/>
        <v>0</v>
      </c>
      <c r="T1145" s="21">
        <f t="shared" si="920"/>
        <v>0</v>
      </c>
      <c r="U1145" s="16">
        <f t="shared" ca="1" si="921"/>
        <v>0</v>
      </c>
      <c r="V1145" s="21">
        <f t="shared" ca="1" si="922"/>
        <v>0</v>
      </c>
      <c r="W1145" s="16"/>
      <c r="X1145" s="16">
        <f t="shared" si="923"/>
        <v>0</v>
      </c>
      <c r="Y1145" s="16">
        <f t="shared" si="924"/>
        <v>0</v>
      </c>
      <c r="Z1145" s="19">
        <f t="shared" si="925"/>
        <v>0</v>
      </c>
      <c r="AA1145" s="15">
        <f t="shared" si="926"/>
        <v>0</v>
      </c>
      <c r="AB1145" s="15">
        <f t="shared" si="927"/>
        <v>0</v>
      </c>
      <c r="AC1145" s="15">
        <f t="shared" si="928"/>
        <v>0</v>
      </c>
      <c r="AD1145" s="15">
        <f t="shared" si="929"/>
        <v>0</v>
      </c>
      <c r="AE1145" s="15">
        <f t="shared" si="930"/>
        <v>0</v>
      </c>
      <c r="AF1145" s="19">
        <f t="shared" si="931"/>
        <v>0</v>
      </c>
      <c r="AG1145" s="20">
        <f t="shared" si="932"/>
        <v>0</v>
      </c>
      <c r="AH1145" s="20"/>
      <c r="AI1145" s="16">
        <f t="shared" si="943"/>
        <v>0</v>
      </c>
      <c r="AJ1145" s="16">
        <f t="shared" si="958"/>
        <v>0</v>
      </c>
      <c r="AK1145" s="16">
        <f t="shared" si="950"/>
        <v>0</v>
      </c>
      <c r="AL1145" s="16">
        <f t="shared" ca="1" si="933"/>
        <v>0</v>
      </c>
      <c r="AM1145" s="17">
        <f ca="1">IF($F$13,OFFSET(product_specs!$I$5,MIN(10,saving_model!BD1145),saving_model!$F$15),0)</f>
        <v>0</v>
      </c>
      <c r="AN1145" s="16">
        <f t="shared" si="934"/>
        <v>0</v>
      </c>
      <c r="AO1145" s="16">
        <f t="shared" si="957"/>
        <v>0</v>
      </c>
      <c r="AP1145" s="16">
        <f t="shared" si="944"/>
        <v>0</v>
      </c>
      <c r="AQ1145" s="16">
        <f t="shared" si="951"/>
        <v>0</v>
      </c>
      <c r="AR1145" s="16">
        <f t="shared" si="952"/>
        <v>0</v>
      </c>
      <c r="AS1145" s="15">
        <f t="shared" si="945"/>
        <v>0</v>
      </c>
      <c r="AT1145" s="24">
        <f t="shared" si="946"/>
        <v>0</v>
      </c>
      <c r="AU1145" s="15">
        <f t="shared" si="953"/>
        <v>0</v>
      </c>
      <c r="AV1145" s="22">
        <f>return!Q1129</f>
        <v>1.7123728525988202E-2</v>
      </c>
      <c r="AW1145" s="7">
        <f t="shared" si="947"/>
        <v>2.5375146785689702</v>
      </c>
      <c r="AX1145" s="7"/>
      <c r="AY1145">
        <f t="shared" si="935"/>
        <v>0</v>
      </c>
      <c r="AZ1145">
        <f t="shared" si="948"/>
        <v>0</v>
      </c>
      <c r="BA1145">
        <f t="shared" si="936"/>
        <v>0</v>
      </c>
      <c r="BB1145">
        <f t="shared" si="954"/>
        <v>0</v>
      </c>
      <c r="BD1145">
        <f t="shared" si="937"/>
        <v>93</v>
      </c>
      <c r="BE1145">
        <f t="shared" si="938"/>
        <v>5</v>
      </c>
      <c r="BF1145">
        <f t="shared" si="955"/>
        <v>1</v>
      </c>
      <c r="BG1145">
        <f>VLOOKUP(MIN(120,BH1145),mortality!$B$4:$H$106,saving_model!BE1145+2,FALSE)</f>
        <v>1</v>
      </c>
      <c r="BH1145">
        <f t="shared" si="949"/>
        <v>113</v>
      </c>
      <c r="BI1145" s="8">
        <f t="shared" si="939"/>
        <v>1.6821425527395739E-3</v>
      </c>
      <c r="BJ1145" s="6">
        <f>VLOOKUP(saving_model!BD1145,lapse!$B$4:$C$134,2,FALSE)</f>
        <v>0.02</v>
      </c>
      <c r="BL1145">
        <f>discount_curve!K1130</f>
        <v>0.11250732137895433</v>
      </c>
    </row>
    <row r="1146" spans="1:64" x14ac:dyDescent="0.55000000000000004">
      <c r="A1146">
        <f t="shared" si="956"/>
        <v>1124</v>
      </c>
      <c r="B1146" s="16">
        <f t="shared" ca="1" si="906"/>
        <v>0</v>
      </c>
      <c r="C1146" s="16">
        <f t="shared" si="907"/>
        <v>0</v>
      </c>
      <c r="D1146">
        <f t="shared" si="908"/>
        <v>0</v>
      </c>
      <c r="E1146">
        <f t="shared" ca="1" si="909"/>
        <v>0</v>
      </c>
      <c r="F1146" s="19">
        <f t="shared" si="910"/>
        <v>0</v>
      </c>
      <c r="G1146">
        <f t="shared" si="940"/>
        <v>0</v>
      </c>
      <c r="H1146">
        <f t="shared" si="941"/>
        <v>0</v>
      </c>
      <c r="I1146" s="16">
        <f t="shared" si="911"/>
        <v>0</v>
      </c>
      <c r="J1146" s="19">
        <f t="shared" si="912"/>
        <v>0</v>
      </c>
      <c r="K1146" s="19"/>
      <c r="L1146" s="16">
        <f t="shared" si="942"/>
        <v>0</v>
      </c>
      <c r="M1146" s="16">
        <f t="shared" ca="1" si="913"/>
        <v>0</v>
      </c>
      <c r="N1146" s="16">
        <f t="shared" si="914"/>
        <v>0</v>
      </c>
      <c r="O1146" s="16">
        <f t="shared" si="915"/>
        <v>0</v>
      </c>
      <c r="P1146" s="16">
        <f t="shared" si="916"/>
        <v>0</v>
      </c>
      <c r="Q1146" s="16">
        <f t="shared" ca="1" si="917"/>
        <v>0</v>
      </c>
      <c r="R1146">
        <f t="shared" si="918"/>
        <v>0</v>
      </c>
      <c r="S1146" s="16">
        <f t="shared" si="919"/>
        <v>0</v>
      </c>
      <c r="T1146" s="21">
        <f t="shared" si="920"/>
        <v>0</v>
      </c>
      <c r="U1146" s="16">
        <f t="shared" ca="1" si="921"/>
        <v>0</v>
      </c>
      <c r="V1146" s="21">
        <f t="shared" ca="1" si="922"/>
        <v>0</v>
      </c>
      <c r="W1146" s="16"/>
      <c r="X1146" s="16">
        <f t="shared" si="923"/>
        <v>0</v>
      </c>
      <c r="Y1146" s="16">
        <f t="shared" si="924"/>
        <v>0</v>
      </c>
      <c r="Z1146" s="19">
        <f t="shared" si="925"/>
        <v>0</v>
      </c>
      <c r="AA1146" s="15">
        <f t="shared" si="926"/>
        <v>0</v>
      </c>
      <c r="AB1146" s="15">
        <f t="shared" si="927"/>
        <v>0</v>
      </c>
      <c r="AC1146" s="15">
        <f t="shared" si="928"/>
        <v>0</v>
      </c>
      <c r="AD1146" s="15">
        <f t="shared" si="929"/>
        <v>0</v>
      </c>
      <c r="AE1146" s="15">
        <f t="shared" si="930"/>
        <v>0</v>
      </c>
      <c r="AF1146" s="19">
        <f t="shared" si="931"/>
        <v>0</v>
      </c>
      <c r="AG1146" s="20">
        <f t="shared" si="932"/>
        <v>0</v>
      </c>
      <c r="AH1146" s="20"/>
      <c r="AI1146" s="16">
        <f t="shared" si="943"/>
        <v>0</v>
      </c>
      <c r="AJ1146" s="16">
        <f t="shared" si="958"/>
        <v>0</v>
      </c>
      <c r="AK1146" s="16">
        <f t="shared" si="950"/>
        <v>0</v>
      </c>
      <c r="AL1146" s="16">
        <f t="shared" ca="1" si="933"/>
        <v>0</v>
      </c>
      <c r="AM1146" s="17">
        <f ca="1">IF($F$13,OFFSET(product_specs!$I$5,MIN(10,saving_model!BD1146),saving_model!$F$15),0)</f>
        <v>0</v>
      </c>
      <c r="AN1146" s="16">
        <f t="shared" si="934"/>
        <v>0</v>
      </c>
      <c r="AO1146" s="16">
        <f t="shared" si="957"/>
        <v>0</v>
      </c>
      <c r="AP1146" s="16">
        <f t="shared" si="944"/>
        <v>0</v>
      </c>
      <c r="AQ1146" s="16">
        <f t="shared" si="951"/>
        <v>0</v>
      </c>
      <c r="AR1146" s="16">
        <f t="shared" si="952"/>
        <v>0</v>
      </c>
      <c r="AS1146" s="15">
        <f t="shared" si="945"/>
        <v>0</v>
      </c>
      <c r="AT1146" s="24">
        <f t="shared" si="946"/>
        <v>0</v>
      </c>
      <c r="AU1146" s="15">
        <f t="shared" si="953"/>
        <v>0</v>
      </c>
      <c r="AV1146" s="22">
        <f>return!Q1130</f>
        <v>1.3045523724467101E-2</v>
      </c>
      <c r="AW1146" s="7">
        <f t="shared" si="947"/>
        <v>2.539619643710556</v>
      </c>
      <c r="AX1146" s="7"/>
      <c r="AY1146">
        <f t="shared" si="935"/>
        <v>0</v>
      </c>
      <c r="AZ1146">
        <f t="shared" si="948"/>
        <v>0</v>
      </c>
      <c r="BA1146">
        <f t="shared" si="936"/>
        <v>0</v>
      </c>
      <c r="BB1146">
        <f t="shared" si="954"/>
        <v>0</v>
      </c>
      <c r="BD1146">
        <f t="shared" si="937"/>
        <v>93</v>
      </c>
      <c r="BE1146">
        <f t="shared" si="938"/>
        <v>5</v>
      </c>
      <c r="BF1146">
        <f t="shared" si="955"/>
        <v>1</v>
      </c>
      <c r="BG1146">
        <f>VLOOKUP(MIN(120,BH1146),mortality!$B$4:$H$106,saving_model!BE1146+2,FALSE)</f>
        <v>1</v>
      </c>
      <c r="BH1146">
        <f t="shared" si="949"/>
        <v>113</v>
      </c>
      <c r="BI1146" s="8">
        <f t="shared" si="939"/>
        <v>1.6821425527395739E-3</v>
      </c>
      <c r="BJ1146" s="6">
        <f>VLOOKUP(saving_model!BD1146,lapse!$B$4:$C$134,2,FALSE)</f>
        <v>0.02</v>
      </c>
      <c r="BL1146">
        <f>discount_curve!K1131</f>
        <v>0.11228865711697879</v>
      </c>
    </row>
    <row r="1147" spans="1:64" x14ac:dyDescent="0.55000000000000004">
      <c r="A1147">
        <f t="shared" si="956"/>
        <v>1125</v>
      </c>
      <c r="B1147" s="16">
        <f t="shared" ca="1" si="906"/>
        <v>0</v>
      </c>
      <c r="C1147" s="16">
        <f t="shared" si="907"/>
        <v>0</v>
      </c>
      <c r="D1147">
        <f t="shared" si="908"/>
        <v>0</v>
      </c>
      <c r="E1147">
        <f t="shared" ca="1" si="909"/>
        <v>0</v>
      </c>
      <c r="F1147" s="19">
        <f t="shared" si="910"/>
        <v>0</v>
      </c>
      <c r="G1147">
        <f t="shared" si="940"/>
        <v>0</v>
      </c>
      <c r="H1147">
        <f t="shared" si="941"/>
        <v>0</v>
      </c>
      <c r="I1147" s="16">
        <f t="shared" si="911"/>
        <v>0</v>
      </c>
      <c r="J1147" s="19">
        <f t="shared" si="912"/>
        <v>0</v>
      </c>
      <c r="K1147" s="19"/>
      <c r="L1147" s="16">
        <f t="shared" si="942"/>
        <v>0</v>
      </c>
      <c r="M1147" s="16">
        <f t="shared" ca="1" si="913"/>
        <v>0</v>
      </c>
      <c r="N1147" s="16">
        <f t="shared" si="914"/>
        <v>0</v>
      </c>
      <c r="O1147" s="16">
        <f t="shared" si="915"/>
        <v>0</v>
      </c>
      <c r="P1147" s="16">
        <f t="shared" si="916"/>
        <v>0</v>
      </c>
      <c r="Q1147" s="16">
        <f t="shared" ca="1" si="917"/>
        <v>0</v>
      </c>
      <c r="R1147">
        <f t="shared" si="918"/>
        <v>0</v>
      </c>
      <c r="S1147" s="16">
        <f t="shared" si="919"/>
        <v>0</v>
      </c>
      <c r="T1147" s="21">
        <f t="shared" si="920"/>
        <v>0</v>
      </c>
      <c r="U1147" s="16">
        <f t="shared" ca="1" si="921"/>
        <v>0</v>
      </c>
      <c r="V1147" s="21">
        <f t="shared" ca="1" si="922"/>
        <v>0</v>
      </c>
      <c r="W1147" s="16"/>
      <c r="X1147" s="16">
        <f t="shared" si="923"/>
        <v>0</v>
      </c>
      <c r="Y1147" s="16">
        <f t="shared" si="924"/>
        <v>0</v>
      </c>
      <c r="Z1147" s="19">
        <f t="shared" si="925"/>
        <v>0</v>
      </c>
      <c r="AA1147" s="15">
        <f t="shared" si="926"/>
        <v>0</v>
      </c>
      <c r="AB1147" s="15">
        <f t="shared" si="927"/>
        <v>0</v>
      </c>
      <c r="AC1147" s="15">
        <f t="shared" si="928"/>
        <v>0</v>
      </c>
      <c r="AD1147" s="15">
        <f t="shared" si="929"/>
        <v>0</v>
      </c>
      <c r="AE1147" s="15">
        <f t="shared" si="930"/>
        <v>0</v>
      </c>
      <c r="AF1147" s="19">
        <f t="shared" si="931"/>
        <v>0</v>
      </c>
      <c r="AG1147" s="20">
        <f t="shared" si="932"/>
        <v>0</v>
      </c>
      <c r="AH1147" s="20"/>
      <c r="AI1147" s="16">
        <f t="shared" si="943"/>
        <v>0</v>
      </c>
      <c r="AJ1147" s="16">
        <f t="shared" si="958"/>
        <v>0</v>
      </c>
      <c r="AK1147" s="16">
        <f t="shared" si="950"/>
        <v>0</v>
      </c>
      <c r="AL1147" s="16">
        <f t="shared" ca="1" si="933"/>
        <v>0</v>
      </c>
      <c r="AM1147" s="17">
        <f ca="1">IF($F$13,OFFSET(product_specs!$I$5,MIN(10,saving_model!BD1147),saving_model!$F$15),0)</f>
        <v>0</v>
      </c>
      <c r="AN1147" s="16">
        <f t="shared" si="934"/>
        <v>0</v>
      </c>
      <c r="AO1147" s="16">
        <f t="shared" si="957"/>
        <v>0</v>
      </c>
      <c r="AP1147" s="16">
        <f t="shared" si="944"/>
        <v>0</v>
      </c>
      <c r="AQ1147" s="16">
        <f t="shared" si="951"/>
        <v>0</v>
      </c>
      <c r="AR1147" s="16">
        <f t="shared" si="952"/>
        <v>0</v>
      </c>
      <c r="AS1147" s="15">
        <f t="shared" si="945"/>
        <v>0</v>
      </c>
      <c r="AT1147" s="24">
        <f t="shared" si="946"/>
        <v>0</v>
      </c>
      <c r="AU1147" s="15">
        <f t="shared" si="953"/>
        <v>0</v>
      </c>
      <c r="AV1147" s="22">
        <f>return!Q1131</f>
        <v>9.904951090878189E-3</v>
      </c>
      <c r="AW1147" s="7">
        <f t="shared" si="947"/>
        <v>2.5417263550009563</v>
      </c>
      <c r="AX1147" s="7"/>
      <c r="AY1147">
        <f t="shared" si="935"/>
        <v>0</v>
      </c>
      <c r="AZ1147">
        <f t="shared" si="948"/>
        <v>0</v>
      </c>
      <c r="BA1147">
        <f t="shared" si="936"/>
        <v>0</v>
      </c>
      <c r="BB1147">
        <f t="shared" si="954"/>
        <v>0</v>
      </c>
      <c r="BD1147">
        <f t="shared" si="937"/>
        <v>93</v>
      </c>
      <c r="BE1147">
        <f t="shared" si="938"/>
        <v>5</v>
      </c>
      <c r="BF1147">
        <f t="shared" si="955"/>
        <v>1</v>
      </c>
      <c r="BG1147">
        <f>VLOOKUP(MIN(120,BH1147),mortality!$B$4:$H$106,saving_model!BE1147+2,FALSE)</f>
        <v>1</v>
      </c>
      <c r="BH1147">
        <f t="shared" si="949"/>
        <v>113</v>
      </c>
      <c r="BI1147" s="8">
        <f t="shared" si="939"/>
        <v>1.6821425527395739E-3</v>
      </c>
      <c r="BJ1147" s="6">
        <f>VLOOKUP(saving_model!BD1147,lapse!$B$4:$C$134,2,FALSE)</f>
        <v>0.02</v>
      </c>
      <c r="BL1147">
        <f>discount_curve!K1132</f>
        <v>0.11207041784120755</v>
      </c>
    </row>
    <row r="1148" spans="1:64" x14ac:dyDescent="0.55000000000000004">
      <c r="A1148">
        <f t="shared" si="956"/>
        <v>1126</v>
      </c>
      <c r="B1148" s="16">
        <f t="shared" ca="1" si="906"/>
        <v>0</v>
      </c>
      <c r="C1148" s="16">
        <f t="shared" si="907"/>
        <v>0</v>
      </c>
      <c r="D1148">
        <f t="shared" si="908"/>
        <v>0</v>
      </c>
      <c r="E1148">
        <f t="shared" ca="1" si="909"/>
        <v>0</v>
      </c>
      <c r="F1148" s="19">
        <f t="shared" si="910"/>
        <v>0</v>
      </c>
      <c r="G1148">
        <f t="shared" si="940"/>
        <v>0</v>
      </c>
      <c r="H1148">
        <f t="shared" si="941"/>
        <v>0</v>
      </c>
      <c r="I1148" s="16">
        <f t="shared" si="911"/>
        <v>0</v>
      </c>
      <c r="J1148" s="19">
        <f t="shared" si="912"/>
        <v>0</v>
      </c>
      <c r="K1148" s="19"/>
      <c r="L1148" s="16">
        <f t="shared" si="942"/>
        <v>0</v>
      </c>
      <c r="M1148" s="16">
        <f t="shared" ca="1" si="913"/>
        <v>0</v>
      </c>
      <c r="N1148" s="16">
        <f t="shared" si="914"/>
        <v>0</v>
      </c>
      <c r="O1148" s="16">
        <f t="shared" si="915"/>
        <v>0</v>
      </c>
      <c r="P1148" s="16">
        <f t="shared" si="916"/>
        <v>0</v>
      </c>
      <c r="Q1148" s="16">
        <f t="shared" ca="1" si="917"/>
        <v>0</v>
      </c>
      <c r="R1148">
        <f t="shared" si="918"/>
        <v>0</v>
      </c>
      <c r="S1148" s="16">
        <f t="shared" si="919"/>
        <v>0</v>
      </c>
      <c r="T1148" s="21">
        <f t="shared" si="920"/>
        <v>0</v>
      </c>
      <c r="U1148" s="16">
        <f t="shared" ca="1" si="921"/>
        <v>0</v>
      </c>
      <c r="V1148" s="21">
        <f t="shared" ca="1" si="922"/>
        <v>0</v>
      </c>
      <c r="W1148" s="16"/>
      <c r="X1148" s="16">
        <f t="shared" si="923"/>
        <v>0</v>
      </c>
      <c r="Y1148" s="16">
        <f t="shared" si="924"/>
        <v>0</v>
      </c>
      <c r="Z1148" s="19">
        <f t="shared" si="925"/>
        <v>0</v>
      </c>
      <c r="AA1148" s="15">
        <f t="shared" si="926"/>
        <v>0</v>
      </c>
      <c r="AB1148" s="15">
        <f t="shared" si="927"/>
        <v>0</v>
      </c>
      <c r="AC1148" s="15">
        <f t="shared" si="928"/>
        <v>0</v>
      </c>
      <c r="AD1148" s="15">
        <f t="shared" si="929"/>
        <v>0</v>
      </c>
      <c r="AE1148" s="15">
        <f t="shared" si="930"/>
        <v>0</v>
      </c>
      <c r="AF1148" s="19">
        <f t="shared" si="931"/>
        <v>0</v>
      </c>
      <c r="AG1148" s="20">
        <f t="shared" si="932"/>
        <v>0</v>
      </c>
      <c r="AH1148" s="20"/>
      <c r="AI1148" s="16">
        <f t="shared" si="943"/>
        <v>0</v>
      </c>
      <c r="AJ1148" s="16">
        <f t="shared" si="958"/>
        <v>0</v>
      </c>
      <c r="AK1148" s="16">
        <f t="shared" si="950"/>
        <v>0</v>
      </c>
      <c r="AL1148" s="16">
        <f t="shared" ca="1" si="933"/>
        <v>0</v>
      </c>
      <c r="AM1148" s="17">
        <f ca="1">IF($F$13,OFFSET(product_specs!$I$5,MIN(10,saving_model!BD1148),saving_model!$F$15),0)</f>
        <v>0</v>
      </c>
      <c r="AN1148" s="16">
        <f t="shared" si="934"/>
        <v>0</v>
      </c>
      <c r="AO1148" s="16">
        <f t="shared" si="957"/>
        <v>0</v>
      </c>
      <c r="AP1148" s="16">
        <f t="shared" si="944"/>
        <v>0</v>
      </c>
      <c r="AQ1148" s="16">
        <f t="shared" si="951"/>
        <v>0</v>
      </c>
      <c r="AR1148" s="16">
        <f t="shared" si="952"/>
        <v>0</v>
      </c>
      <c r="AS1148" s="15">
        <f t="shared" si="945"/>
        <v>0</v>
      </c>
      <c r="AT1148" s="24">
        <f t="shared" si="946"/>
        <v>0</v>
      </c>
      <c r="AU1148" s="15">
        <f t="shared" si="953"/>
        <v>0</v>
      </c>
      <c r="AV1148" s="22">
        <f>return!Q1132</f>
        <v>1.1334363781838608E-3</v>
      </c>
      <c r="AW1148" s="7">
        <f t="shared" si="947"/>
        <v>2.5438348138886679</v>
      </c>
      <c r="AX1148" s="7"/>
      <c r="AY1148">
        <f t="shared" si="935"/>
        <v>0</v>
      </c>
      <c r="AZ1148">
        <f t="shared" si="948"/>
        <v>0</v>
      </c>
      <c r="BA1148">
        <f t="shared" si="936"/>
        <v>0</v>
      </c>
      <c r="BB1148">
        <f t="shared" si="954"/>
        <v>0</v>
      </c>
      <c r="BD1148">
        <f t="shared" si="937"/>
        <v>93</v>
      </c>
      <c r="BE1148">
        <f t="shared" si="938"/>
        <v>5</v>
      </c>
      <c r="BF1148">
        <f t="shared" si="955"/>
        <v>1</v>
      </c>
      <c r="BG1148">
        <f>VLOOKUP(MIN(120,BH1148),mortality!$B$4:$H$106,saving_model!BE1148+2,FALSE)</f>
        <v>1</v>
      </c>
      <c r="BH1148">
        <f t="shared" si="949"/>
        <v>113</v>
      </c>
      <c r="BI1148" s="8">
        <f t="shared" si="939"/>
        <v>1.6821425527395739E-3</v>
      </c>
      <c r="BJ1148" s="6">
        <f>VLOOKUP(saving_model!BD1148,lapse!$B$4:$C$134,2,FALSE)</f>
        <v>0.02</v>
      </c>
      <c r="BL1148">
        <f>discount_curve!K1133</f>
        <v>0.11185260272565616</v>
      </c>
    </row>
    <row r="1149" spans="1:64" x14ac:dyDescent="0.55000000000000004">
      <c r="A1149">
        <f t="shared" si="956"/>
        <v>1127</v>
      </c>
      <c r="B1149" s="16">
        <f t="shared" ca="1" si="906"/>
        <v>0</v>
      </c>
      <c r="C1149" s="16">
        <f t="shared" si="907"/>
        <v>0</v>
      </c>
      <c r="D1149">
        <f t="shared" si="908"/>
        <v>0</v>
      </c>
      <c r="E1149">
        <f t="shared" ca="1" si="909"/>
        <v>0</v>
      </c>
      <c r="F1149" s="19">
        <f t="shared" si="910"/>
        <v>0</v>
      </c>
      <c r="G1149">
        <f t="shared" si="940"/>
        <v>0</v>
      </c>
      <c r="H1149">
        <f t="shared" si="941"/>
        <v>0</v>
      </c>
      <c r="I1149" s="16">
        <f t="shared" si="911"/>
        <v>0</v>
      </c>
      <c r="J1149" s="19">
        <f t="shared" si="912"/>
        <v>0</v>
      </c>
      <c r="K1149" s="19"/>
      <c r="L1149" s="16">
        <f t="shared" si="942"/>
        <v>0</v>
      </c>
      <c r="M1149" s="16">
        <f t="shared" ca="1" si="913"/>
        <v>0</v>
      </c>
      <c r="N1149" s="16">
        <f t="shared" si="914"/>
        <v>0</v>
      </c>
      <c r="O1149" s="16">
        <f t="shared" si="915"/>
        <v>0</v>
      </c>
      <c r="P1149" s="16">
        <f t="shared" si="916"/>
        <v>0</v>
      </c>
      <c r="Q1149" s="16">
        <f t="shared" ca="1" si="917"/>
        <v>0</v>
      </c>
      <c r="R1149">
        <f t="shared" si="918"/>
        <v>0</v>
      </c>
      <c r="S1149" s="16">
        <f t="shared" si="919"/>
        <v>0</v>
      </c>
      <c r="T1149" s="21">
        <f t="shared" si="920"/>
        <v>0</v>
      </c>
      <c r="U1149" s="16">
        <f t="shared" ca="1" si="921"/>
        <v>0</v>
      </c>
      <c r="V1149" s="21">
        <f t="shared" ca="1" si="922"/>
        <v>0</v>
      </c>
      <c r="W1149" s="16"/>
      <c r="X1149" s="16">
        <f t="shared" si="923"/>
        <v>0</v>
      </c>
      <c r="Y1149" s="16">
        <f t="shared" si="924"/>
        <v>0</v>
      </c>
      <c r="Z1149" s="19">
        <f t="shared" si="925"/>
        <v>0</v>
      </c>
      <c r="AA1149" s="15">
        <f t="shared" si="926"/>
        <v>0</v>
      </c>
      <c r="AB1149" s="15">
        <f t="shared" si="927"/>
        <v>0</v>
      </c>
      <c r="AC1149" s="15">
        <f t="shared" si="928"/>
        <v>0</v>
      </c>
      <c r="AD1149" s="15">
        <f t="shared" si="929"/>
        <v>0</v>
      </c>
      <c r="AE1149" s="15">
        <f t="shared" si="930"/>
        <v>0</v>
      </c>
      <c r="AF1149" s="19">
        <f t="shared" si="931"/>
        <v>0</v>
      </c>
      <c r="AG1149" s="20">
        <f t="shared" si="932"/>
        <v>0</v>
      </c>
      <c r="AH1149" s="20"/>
      <c r="AI1149" s="16">
        <f t="shared" si="943"/>
        <v>0</v>
      </c>
      <c r="AJ1149" s="16">
        <f t="shared" si="958"/>
        <v>0</v>
      </c>
      <c r="AK1149" s="16">
        <f t="shared" si="950"/>
        <v>0</v>
      </c>
      <c r="AL1149" s="16">
        <f t="shared" ca="1" si="933"/>
        <v>0</v>
      </c>
      <c r="AM1149" s="17">
        <f ca="1">IF($F$13,OFFSET(product_specs!$I$5,MIN(10,saving_model!BD1149),saving_model!$F$15),0)</f>
        <v>0</v>
      </c>
      <c r="AN1149" s="16">
        <f t="shared" si="934"/>
        <v>0</v>
      </c>
      <c r="AO1149" s="16">
        <f t="shared" si="957"/>
        <v>0</v>
      </c>
      <c r="AP1149" s="16">
        <f t="shared" si="944"/>
        <v>0</v>
      </c>
      <c r="AQ1149" s="16">
        <f t="shared" si="951"/>
        <v>0</v>
      </c>
      <c r="AR1149" s="16">
        <f t="shared" si="952"/>
        <v>0</v>
      </c>
      <c r="AS1149" s="15">
        <f t="shared" si="945"/>
        <v>0</v>
      </c>
      <c r="AT1149" s="24">
        <f t="shared" si="946"/>
        <v>0</v>
      </c>
      <c r="AU1149" s="15">
        <f t="shared" si="953"/>
        <v>0</v>
      </c>
      <c r="AV1149" s="22">
        <f>return!Q1133</f>
        <v>3.9381439508694438E-3</v>
      </c>
      <c r="AW1149" s="7">
        <f t="shared" si="947"/>
        <v>2.5459450218233894</v>
      </c>
      <c r="AX1149" s="7"/>
      <c r="AY1149">
        <f t="shared" si="935"/>
        <v>0</v>
      </c>
      <c r="AZ1149">
        <f t="shared" si="948"/>
        <v>0</v>
      </c>
      <c r="BA1149">
        <f t="shared" si="936"/>
        <v>0</v>
      </c>
      <c r="BB1149">
        <f t="shared" si="954"/>
        <v>0</v>
      </c>
      <c r="BD1149">
        <f t="shared" si="937"/>
        <v>93</v>
      </c>
      <c r="BE1149">
        <f t="shared" si="938"/>
        <v>5</v>
      </c>
      <c r="BF1149">
        <f t="shared" si="955"/>
        <v>1</v>
      </c>
      <c r="BG1149">
        <f>VLOOKUP(MIN(120,BH1149),mortality!$B$4:$H$106,saving_model!BE1149+2,FALSE)</f>
        <v>1</v>
      </c>
      <c r="BH1149">
        <f t="shared" si="949"/>
        <v>113</v>
      </c>
      <c r="BI1149" s="8">
        <f t="shared" si="939"/>
        <v>1.6821425527395739E-3</v>
      </c>
      <c r="BJ1149" s="6">
        <f>VLOOKUP(saving_model!BD1149,lapse!$B$4:$C$134,2,FALSE)</f>
        <v>0.02</v>
      </c>
      <c r="BL1149">
        <f>discount_curve!K1134</f>
        <v>0.11163521094594551</v>
      </c>
    </row>
    <row r="1150" spans="1:64" x14ac:dyDescent="0.55000000000000004">
      <c r="A1150">
        <f t="shared" si="956"/>
        <v>1128</v>
      </c>
      <c r="B1150" s="16">
        <f t="shared" ca="1" si="906"/>
        <v>0</v>
      </c>
      <c r="C1150" s="16">
        <f t="shared" si="907"/>
        <v>0</v>
      </c>
      <c r="D1150">
        <f t="shared" si="908"/>
        <v>0</v>
      </c>
      <c r="E1150">
        <f t="shared" ca="1" si="909"/>
        <v>0</v>
      </c>
      <c r="F1150" s="19">
        <f t="shared" si="910"/>
        <v>0</v>
      </c>
      <c r="G1150">
        <f t="shared" si="940"/>
        <v>0</v>
      </c>
      <c r="H1150">
        <f t="shared" si="941"/>
        <v>0</v>
      </c>
      <c r="I1150" s="16">
        <f t="shared" si="911"/>
        <v>0</v>
      </c>
      <c r="J1150" s="19">
        <f t="shared" si="912"/>
        <v>0</v>
      </c>
      <c r="K1150" s="19"/>
      <c r="L1150" s="16">
        <f t="shared" si="942"/>
        <v>0</v>
      </c>
      <c r="M1150" s="16">
        <f t="shared" ca="1" si="913"/>
        <v>0</v>
      </c>
      <c r="N1150" s="16">
        <f t="shared" si="914"/>
        <v>0</v>
      </c>
      <c r="O1150" s="16">
        <f t="shared" si="915"/>
        <v>0</v>
      </c>
      <c r="P1150" s="16">
        <f t="shared" si="916"/>
        <v>0</v>
      </c>
      <c r="Q1150" s="16">
        <f t="shared" ca="1" si="917"/>
        <v>0</v>
      </c>
      <c r="R1150">
        <f t="shared" si="918"/>
        <v>0</v>
      </c>
      <c r="S1150" s="16">
        <f t="shared" si="919"/>
        <v>0</v>
      </c>
      <c r="T1150" s="21">
        <f t="shared" si="920"/>
        <v>0</v>
      </c>
      <c r="U1150" s="16">
        <f t="shared" ca="1" si="921"/>
        <v>0</v>
      </c>
      <c r="V1150" s="21">
        <f t="shared" ca="1" si="922"/>
        <v>0</v>
      </c>
      <c r="W1150" s="16"/>
      <c r="X1150" s="16">
        <f t="shared" si="923"/>
        <v>0</v>
      </c>
      <c r="Y1150" s="16">
        <f t="shared" si="924"/>
        <v>0</v>
      </c>
      <c r="Z1150" s="19">
        <f t="shared" si="925"/>
        <v>0</v>
      </c>
      <c r="AA1150" s="15">
        <f t="shared" si="926"/>
        <v>0</v>
      </c>
      <c r="AB1150" s="15">
        <f t="shared" si="927"/>
        <v>0</v>
      </c>
      <c r="AC1150" s="15">
        <f t="shared" si="928"/>
        <v>0</v>
      </c>
      <c r="AD1150" s="15">
        <f t="shared" si="929"/>
        <v>0</v>
      </c>
      <c r="AE1150" s="15">
        <f t="shared" si="930"/>
        <v>0</v>
      </c>
      <c r="AF1150" s="19">
        <f t="shared" si="931"/>
        <v>0</v>
      </c>
      <c r="AG1150" s="20">
        <f t="shared" si="932"/>
        <v>0</v>
      </c>
      <c r="AH1150" s="20"/>
      <c r="AI1150" s="16">
        <f t="shared" si="943"/>
        <v>0</v>
      </c>
      <c r="AJ1150" s="16">
        <f t="shared" si="958"/>
        <v>0</v>
      </c>
      <c r="AK1150" s="16">
        <f t="shared" si="950"/>
        <v>0</v>
      </c>
      <c r="AL1150" s="16">
        <f t="shared" ca="1" si="933"/>
        <v>0</v>
      </c>
      <c r="AM1150" s="17">
        <f ca="1">IF($F$13,OFFSET(product_specs!$I$5,MIN(10,saving_model!BD1150),saving_model!$F$15),0)</f>
        <v>0</v>
      </c>
      <c r="AN1150" s="16">
        <f t="shared" si="934"/>
        <v>0</v>
      </c>
      <c r="AO1150" s="16">
        <f t="shared" si="957"/>
        <v>0</v>
      </c>
      <c r="AP1150" s="16">
        <f t="shared" si="944"/>
        <v>0</v>
      </c>
      <c r="AQ1150" s="16">
        <f t="shared" si="951"/>
        <v>0</v>
      </c>
      <c r="AR1150" s="16">
        <f t="shared" si="952"/>
        <v>0</v>
      </c>
      <c r="AS1150" s="15">
        <f t="shared" si="945"/>
        <v>0</v>
      </c>
      <c r="AT1150" s="24">
        <f t="shared" si="946"/>
        <v>0</v>
      </c>
      <c r="AU1150" s="15">
        <f t="shared" si="953"/>
        <v>0</v>
      </c>
      <c r="AV1150" s="22">
        <f>return!Q1134</f>
        <v>-2.9804349494121363E-3</v>
      </c>
      <c r="AW1150" s="7">
        <f t="shared" si="947"/>
        <v>2.548056980256022</v>
      </c>
      <c r="AX1150" s="7"/>
      <c r="AY1150">
        <f t="shared" si="935"/>
        <v>0</v>
      </c>
      <c r="AZ1150">
        <f t="shared" si="948"/>
        <v>0</v>
      </c>
      <c r="BA1150">
        <f t="shared" si="936"/>
        <v>0</v>
      </c>
      <c r="BB1150">
        <f t="shared" si="954"/>
        <v>0</v>
      </c>
      <c r="BD1150">
        <f t="shared" si="937"/>
        <v>94</v>
      </c>
      <c r="BE1150">
        <f t="shared" si="938"/>
        <v>5</v>
      </c>
      <c r="BF1150">
        <f t="shared" si="955"/>
        <v>1</v>
      </c>
      <c r="BG1150">
        <f>VLOOKUP(MIN(120,BH1150),mortality!$B$4:$H$106,saving_model!BE1150+2,FALSE)</f>
        <v>1</v>
      </c>
      <c r="BH1150">
        <f t="shared" si="949"/>
        <v>114</v>
      </c>
      <c r="BI1150" s="8">
        <f t="shared" si="939"/>
        <v>1.6821425527395739E-3</v>
      </c>
      <c r="BJ1150" s="6">
        <f>VLOOKUP(saving_model!BD1150,lapse!$B$4:$C$134,2,FALSE)</f>
        <v>0.02</v>
      </c>
      <c r="BL1150">
        <f>discount_curve!K1135</f>
        <v>0.10949126796927483</v>
      </c>
    </row>
    <row r="1151" spans="1:64" x14ac:dyDescent="0.55000000000000004">
      <c r="A1151">
        <f t="shared" si="956"/>
        <v>1129</v>
      </c>
      <c r="B1151" s="16">
        <f t="shared" ca="1" si="906"/>
        <v>0</v>
      </c>
      <c r="C1151" s="16">
        <f t="shared" si="907"/>
        <v>0</v>
      </c>
      <c r="D1151">
        <f t="shared" si="908"/>
        <v>0</v>
      </c>
      <c r="E1151">
        <f t="shared" ca="1" si="909"/>
        <v>0</v>
      </c>
      <c r="F1151" s="19">
        <f t="shared" si="910"/>
        <v>0</v>
      </c>
      <c r="G1151">
        <f t="shared" si="940"/>
        <v>0</v>
      </c>
      <c r="H1151">
        <f t="shared" si="941"/>
        <v>0</v>
      </c>
      <c r="I1151" s="16">
        <f t="shared" si="911"/>
        <v>0</v>
      </c>
      <c r="J1151" s="19">
        <f t="shared" si="912"/>
        <v>0</v>
      </c>
      <c r="K1151" s="19"/>
      <c r="L1151" s="16">
        <f t="shared" si="942"/>
        <v>0</v>
      </c>
      <c r="M1151" s="16">
        <f t="shared" ca="1" si="913"/>
        <v>0</v>
      </c>
      <c r="N1151" s="16">
        <f t="shared" si="914"/>
        <v>0</v>
      </c>
      <c r="O1151" s="16">
        <f t="shared" si="915"/>
        <v>0</v>
      </c>
      <c r="P1151" s="16">
        <f t="shared" si="916"/>
        <v>0</v>
      </c>
      <c r="Q1151" s="16">
        <f t="shared" ca="1" si="917"/>
        <v>0</v>
      </c>
      <c r="R1151">
        <f t="shared" si="918"/>
        <v>0</v>
      </c>
      <c r="S1151" s="16">
        <f t="shared" si="919"/>
        <v>0</v>
      </c>
      <c r="T1151" s="21">
        <f t="shared" si="920"/>
        <v>0</v>
      </c>
      <c r="U1151" s="16">
        <f t="shared" ca="1" si="921"/>
        <v>0</v>
      </c>
      <c r="V1151" s="21">
        <f t="shared" ca="1" si="922"/>
        <v>0</v>
      </c>
      <c r="W1151" s="16"/>
      <c r="X1151" s="16">
        <f t="shared" si="923"/>
        <v>0</v>
      </c>
      <c r="Y1151" s="16">
        <f t="shared" si="924"/>
        <v>0</v>
      </c>
      <c r="Z1151" s="19">
        <f t="shared" si="925"/>
        <v>0</v>
      </c>
      <c r="AA1151" s="15">
        <f t="shared" si="926"/>
        <v>0</v>
      </c>
      <c r="AB1151" s="15">
        <f t="shared" si="927"/>
        <v>0</v>
      </c>
      <c r="AC1151" s="15">
        <f t="shared" si="928"/>
        <v>0</v>
      </c>
      <c r="AD1151" s="15">
        <f t="shared" si="929"/>
        <v>0</v>
      </c>
      <c r="AE1151" s="15">
        <f t="shared" si="930"/>
        <v>0</v>
      </c>
      <c r="AF1151" s="19">
        <f t="shared" si="931"/>
        <v>0</v>
      </c>
      <c r="AG1151" s="20">
        <f t="shared" si="932"/>
        <v>0</v>
      </c>
      <c r="AH1151" s="20"/>
      <c r="AI1151" s="16">
        <f t="shared" si="943"/>
        <v>0</v>
      </c>
      <c r="AJ1151" s="16">
        <f t="shared" si="958"/>
        <v>0</v>
      </c>
      <c r="AK1151" s="16">
        <f t="shared" si="950"/>
        <v>0</v>
      </c>
      <c r="AL1151" s="16">
        <f t="shared" ca="1" si="933"/>
        <v>0</v>
      </c>
      <c r="AM1151" s="17">
        <f ca="1">IF($F$13,OFFSET(product_specs!$I$5,MIN(10,saving_model!BD1151),saving_model!$F$15),0)</f>
        <v>0</v>
      </c>
      <c r="AN1151" s="16">
        <f t="shared" si="934"/>
        <v>0</v>
      </c>
      <c r="AO1151" s="16">
        <f t="shared" si="957"/>
        <v>0</v>
      </c>
      <c r="AP1151" s="16">
        <f t="shared" si="944"/>
        <v>0</v>
      </c>
      <c r="AQ1151" s="16">
        <f t="shared" si="951"/>
        <v>0</v>
      </c>
      <c r="AR1151" s="16">
        <f t="shared" si="952"/>
        <v>0</v>
      </c>
      <c r="AS1151" s="15">
        <f t="shared" si="945"/>
        <v>0</v>
      </c>
      <c r="AT1151" s="24">
        <f t="shared" si="946"/>
        <v>0</v>
      </c>
      <c r="AU1151" s="15">
        <f t="shared" si="953"/>
        <v>0</v>
      </c>
      <c r="AV1151" s="22">
        <f>return!Q1135</f>
        <v>9.6226185019256949E-3</v>
      </c>
      <c r="AW1151" s="7">
        <f t="shared" si="947"/>
        <v>2.5501706906386703</v>
      </c>
      <c r="AX1151" s="7"/>
      <c r="AY1151">
        <f t="shared" si="935"/>
        <v>0</v>
      </c>
      <c r="AZ1151">
        <f t="shared" si="948"/>
        <v>0</v>
      </c>
      <c r="BA1151">
        <f t="shared" si="936"/>
        <v>0</v>
      </c>
      <c r="BB1151">
        <f t="shared" si="954"/>
        <v>0</v>
      </c>
      <c r="BD1151">
        <f t="shared" si="937"/>
        <v>94</v>
      </c>
      <c r="BE1151">
        <f t="shared" si="938"/>
        <v>5</v>
      </c>
      <c r="BF1151">
        <f t="shared" si="955"/>
        <v>1</v>
      </c>
      <c r="BG1151">
        <f>VLOOKUP(MIN(120,BH1151),mortality!$B$4:$H$106,saving_model!BE1151+2,FALSE)</f>
        <v>1</v>
      </c>
      <c r="BH1151">
        <f t="shared" si="949"/>
        <v>114</v>
      </c>
      <c r="BI1151" s="8">
        <f t="shared" si="939"/>
        <v>1.6821425527395739E-3</v>
      </c>
      <c r="BJ1151" s="6">
        <f>VLOOKUP(saving_model!BD1151,lapse!$B$4:$C$134,2,FALSE)</f>
        <v>0.02</v>
      </c>
      <c r="BL1151">
        <f>discount_curve!K1136</f>
        <v>0.10927677542837357</v>
      </c>
    </row>
    <row r="1152" spans="1:64" x14ac:dyDescent="0.55000000000000004">
      <c r="A1152">
        <f t="shared" si="956"/>
        <v>1130</v>
      </c>
      <c r="B1152" s="16">
        <f t="shared" ca="1" si="906"/>
        <v>0</v>
      </c>
      <c r="C1152" s="16">
        <f t="shared" si="907"/>
        <v>0</v>
      </c>
      <c r="D1152">
        <f t="shared" si="908"/>
        <v>0</v>
      </c>
      <c r="E1152">
        <f t="shared" ca="1" si="909"/>
        <v>0</v>
      </c>
      <c r="F1152" s="19">
        <f t="shared" si="910"/>
        <v>0</v>
      </c>
      <c r="G1152">
        <f t="shared" si="940"/>
        <v>0</v>
      </c>
      <c r="H1152">
        <f t="shared" si="941"/>
        <v>0</v>
      </c>
      <c r="I1152" s="16">
        <f t="shared" si="911"/>
        <v>0</v>
      </c>
      <c r="J1152" s="19">
        <f t="shared" si="912"/>
        <v>0</v>
      </c>
      <c r="K1152" s="19"/>
      <c r="L1152" s="16">
        <f t="shared" si="942"/>
        <v>0</v>
      </c>
      <c r="M1152" s="16">
        <f t="shared" ca="1" si="913"/>
        <v>0</v>
      </c>
      <c r="N1152" s="16">
        <f t="shared" si="914"/>
        <v>0</v>
      </c>
      <c r="O1152" s="16">
        <f t="shared" si="915"/>
        <v>0</v>
      </c>
      <c r="P1152" s="16">
        <f t="shared" si="916"/>
        <v>0</v>
      </c>
      <c r="Q1152" s="16">
        <f t="shared" ca="1" si="917"/>
        <v>0</v>
      </c>
      <c r="R1152">
        <f t="shared" si="918"/>
        <v>0</v>
      </c>
      <c r="S1152" s="16">
        <f t="shared" si="919"/>
        <v>0</v>
      </c>
      <c r="T1152" s="21">
        <f t="shared" si="920"/>
        <v>0</v>
      </c>
      <c r="U1152" s="16">
        <f t="shared" ca="1" si="921"/>
        <v>0</v>
      </c>
      <c r="V1152" s="21">
        <f t="shared" ca="1" si="922"/>
        <v>0</v>
      </c>
      <c r="W1152" s="16"/>
      <c r="X1152" s="16">
        <f t="shared" si="923"/>
        <v>0</v>
      </c>
      <c r="Y1152" s="16">
        <f t="shared" si="924"/>
        <v>0</v>
      </c>
      <c r="Z1152" s="19">
        <f t="shared" si="925"/>
        <v>0</v>
      </c>
      <c r="AA1152" s="15">
        <f t="shared" si="926"/>
        <v>0</v>
      </c>
      <c r="AB1152" s="15">
        <f t="shared" si="927"/>
        <v>0</v>
      </c>
      <c r="AC1152" s="15">
        <f t="shared" si="928"/>
        <v>0</v>
      </c>
      <c r="AD1152" s="15">
        <f t="shared" si="929"/>
        <v>0</v>
      </c>
      <c r="AE1152" s="15">
        <f t="shared" si="930"/>
        <v>0</v>
      </c>
      <c r="AF1152" s="19">
        <f t="shared" si="931"/>
        <v>0</v>
      </c>
      <c r="AG1152" s="20">
        <f t="shared" si="932"/>
        <v>0</v>
      </c>
      <c r="AH1152" s="20"/>
      <c r="AI1152" s="16">
        <f t="shared" si="943"/>
        <v>0</v>
      </c>
      <c r="AJ1152" s="16">
        <f t="shared" si="958"/>
        <v>0</v>
      </c>
      <c r="AK1152" s="16">
        <f t="shared" si="950"/>
        <v>0</v>
      </c>
      <c r="AL1152" s="16">
        <f t="shared" ca="1" si="933"/>
        <v>0</v>
      </c>
      <c r="AM1152" s="17">
        <f ca="1">IF($F$13,OFFSET(product_specs!$I$5,MIN(10,saving_model!BD1152),saving_model!$F$15),0)</f>
        <v>0</v>
      </c>
      <c r="AN1152" s="16">
        <f t="shared" si="934"/>
        <v>0</v>
      </c>
      <c r="AO1152" s="16">
        <f t="shared" si="957"/>
        <v>0</v>
      </c>
      <c r="AP1152" s="16">
        <f t="shared" si="944"/>
        <v>0</v>
      </c>
      <c r="AQ1152" s="16">
        <f t="shared" si="951"/>
        <v>0</v>
      </c>
      <c r="AR1152" s="16">
        <f t="shared" si="952"/>
        <v>0</v>
      </c>
      <c r="AS1152" s="15">
        <f t="shared" si="945"/>
        <v>0</v>
      </c>
      <c r="AT1152" s="24">
        <f t="shared" si="946"/>
        <v>0</v>
      </c>
      <c r="AU1152" s="15">
        <f t="shared" si="953"/>
        <v>0</v>
      </c>
      <c r="AV1152" s="22">
        <f>return!Q1136</f>
        <v>1.4319218972820291E-2</v>
      </c>
      <c r="AW1152" s="7">
        <f t="shared" si="947"/>
        <v>2.5522861544246433</v>
      </c>
      <c r="AX1152" s="7"/>
      <c r="AY1152">
        <f t="shared" si="935"/>
        <v>0</v>
      </c>
      <c r="AZ1152">
        <f t="shared" si="948"/>
        <v>0</v>
      </c>
      <c r="BA1152">
        <f t="shared" si="936"/>
        <v>0</v>
      </c>
      <c r="BB1152">
        <f t="shared" si="954"/>
        <v>0</v>
      </c>
      <c r="BD1152">
        <f t="shared" si="937"/>
        <v>94</v>
      </c>
      <c r="BE1152">
        <f t="shared" si="938"/>
        <v>5</v>
      </c>
      <c r="BF1152">
        <f t="shared" si="955"/>
        <v>1</v>
      </c>
      <c r="BG1152">
        <f>VLOOKUP(MIN(120,BH1152),mortality!$B$4:$H$106,saving_model!BE1152+2,FALSE)</f>
        <v>1</v>
      </c>
      <c r="BH1152">
        <f t="shared" si="949"/>
        <v>114</v>
      </c>
      <c r="BI1152" s="8">
        <f t="shared" si="939"/>
        <v>1.6821425527395739E-3</v>
      </c>
      <c r="BJ1152" s="6">
        <f>VLOOKUP(saving_model!BD1152,lapse!$B$4:$C$134,2,FALSE)</f>
        <v>0.02</v>
      </c>
      <c r="BL1152">
        <f>discount_curve!K1137</f>
        <v>0.10906270307668881</v>
      </c>
    </row>
    <row r="1153" spans="1:64" x14ac:dyDescent="0.55000000000000004">
      <c r="A1153">
        <f t="shared" si="956"/>
        <v>1131</v>
      </c>
      <c r="B1153" s="16">
        <f t="shared" ca="1" si="906"/>
        <v>0</v>
      </c>
      <c r="C1153" s="16">
        <f t="shared" si="907"/>
        <v>0</v>
      </c>
      <c r="D1153">
        <f t="shared" si="908"/>
        <v>0</v>
      </c>
      <c r="E1153">
        <f t="shared" ca="1" si="909"/>
        <v>0</v>
      </c>
      <c r="F1153" s="19">
        <f t="shared" si="910"/>
        <v>0</v>
      </c>
      <c r="G1153">
        <f t="shared" si="940"/>
        <v>0</v>
      </c>
      <c r="H1153">
        <f t="shared" si="941"/>
        <v>0</v>
      </c>
      <c r="I1153" s="16">
        <f t="shared" si="911"/>
        <v>0</v>
      </c>
      <c r="J1153" s="19">
        <f t="shared" si="912"/>
        <v>0</v>
      </c>
      <c r="K1153" s="19"/>
      <c r="L1153" s="16">
        <f t="shared" si="942"/>
        <v>0</v>
      </c>
      <c r="M1153" s="16">
        <f t="shared" ca="1" si="913"/>
        <v>0</v>
      </c>
      <c r="N1153" s="16">
        <f t="shared" si="914"/>
        <v>0</v>
      </c>
      <c r="O1153" s="16">
        <f t="shared" si="915"/>
        <v>0</v>
      </c>
      <c r="P1153" s="16">
        <f t="shared" si="916"/>
        <v>0</v>
      </c>
      <c r="Q1153" s="16">
        <f t="shared" ca="1" si="917"/>
        <v>0</v>
      </c>
      <c r="R1153">
        <f t="shared" si="918"/>
        <v>0</v>
      </c>
      <c r="S1153" s="16">
        <f t="shared" si="919"/>
        <v>0</v>
      </c>
      <c r="T1153" s="21">
        <f t="shared" si="920"/>
        <v>0</v>
      </c>
      <c r="U1153" s="16">
        <f t="shared" ca="1" si="921"/>
        <v>0</v>
      </c>
      <c r="V1153" s="21">
        <f t="shared" ca="1" si="922"/>
        <v>0</v>
      </c>
      <c r="W1153" s="16"/>
      <c r="X1153" s="16">
        <f t="shared" si="923"/>
        <v>0</v>
      </c>
      <c r="Y1153" s="16">
        <f t="shared" si="924"/>
        <v>0</v>
      </c>
      <c r="Z1153" s="19">
        <f t="shared" si="925"/>
        <v>0</v>
      </c>
      <c r="AA1153" s="15">
        <f t="shared" si="926"/>
        <v>0</v>
      </c>
      <c r="AB1153" s="15">
        <f t="shared" si="927"/>
        <v>0</v>
      </c>
      <c r="AC1153" s="15">
        <f t="shared" si="928"/>
        <v>0</v>
      </c>
      <c r="AD1153" s="15">
        <f t="shared" si="929"/>
        <v>0</v>
      </c>
      <c r="AE1153" s="15">
        <f t="shared" si="930"/>
        <v>0</v>
      </c>
      <c r="AF1153" s="19">
        <f t="shared" si="931"/>
        <v>0</v>
      </c>
      <c r="AG1153" s="20">
        <f t="shared" si="932"/>
        <v>0</v>
      </c>
      <c r="AH1153" s="20"/>
      <c r="AI1153" s="16">
        <f t="shared" si="943"/>
        <v>0</v>
      </c>
      <c r="AJ1153" s="16">
        <f t="shared" si="958"/>
        <v>0</v>
      </c>
      <c r="AK1153" s="16">
        <f t="shared" si="950"/>
        <v>0</v>
      </c>
      <c r="AL1153" s="16">
        <f t="shared" ca="1" si="933"/>
        <v>0</v>
      </c>
      <c r="AM1153" s="17">
        <f ca="1">IF($F$13,OFFSET(product_specs!$I$5,MIN(10,saving_model!BD1153),saving_model!$F$15),0)</f>
        <v>0</v>
      </c>
      <c r="AN1153" s="16">
        <f t="shared" si="934"/>
        <v>0</v>
      </c>
      <c r="AO1153" s="16">
        <f t="shared" si="957"/>
        <v>0</v>
      </c>
      <c r="AP1153" s="16">
        <f t="shared" si="944"/>
        <v>0</v>
      </c>
      <c r="AQ1153" s="16">
        <f t="shared" si="951"/>
        <v>0</v>
      </c>
      <c r="AR1153" s="16">
        <f t="shared" si="952"/>
        <v>0</v>
      </c>
      <c r="AS1153" s="15">
        <f t="shared" si="945"/>
        <v>0</v>
      </c>
      <c r="AT1153" s="24">
        <f t="shared" si="946"/>
        <v>0</v>
      </c>
      <c r="AU1153" s="15">
        <f t="shared" si="953"/>
        <v>0</v>
      </c>
      <c r="AV1153" s="22">
        <f>return!Q1137</f>
        <v>-8.1091230120826641E-3</v>
      </c>
      <c r="AW1153" s="7">
        <f t="shared" si="947"/>
        <v>2.5544033730684568</v>
      </c>
      <c r="AX1153" s="7"/>
      <c r="AY1153">
        <f t="shared" si="935"/>
        <v>0</v>
      </c>
      <c r="AZ1153">
        <f t="shared" si="948"/>
        <v>0</v>
      </c>
      <c r="BA1153">
        <f t="shared" si="936"/>
        <v>0</v>
      </c>
      <c r="BB1153">
        <f t="shared" si="954"/>
        <v>0</v>
      </c>
      <c r="BD1153">
        <f t="shared" si="937"/>
        <v>94</v>
      </c>
      <c r="BE1153">
        <f t="shared" si="938"/>
        <v>5</v>
      </c>
      <c r="BF1153">
        <f t="shared" si="955"/>
        <v>1</v>
      </c>
      <c r="BG1153">
        <f>VLOOKUP(MIN(120,BH1153),mortality!$B$4:$H$106,saving_model!BE1153+2,FALSE)</f>
        <v>1</v>
      </c>
      <c r="BH1153">
        <f t="shared" si="949"/>
        <v>114</v>
      </c>
      <c r="BI1153" s="8">
        <f t="shared" si="939"/>
        <v>1.6821425527395739E-3</v>
      </c>
      <c r="BJ1153" s="6">
        <f>VLOOKUP(saving_model!BD1153,lapse!$B$4:$C$134,2,FALSE)</f>
        <v>0.02</v>
      </c>
      <c r="BL1153">
        <f>discount_curve!K1138</f>
        <v>0.10884905009107314</v>
      </c>
    </row>
    <row r="1154" spans="1:64" x14ac:dyDescent="0.55000000000000004">
      <c r="A1154">
        <f t="shared" si="956"/>
        <v>1132</v>
      </c>
      <c r="B1154" s="16">
        <f t="shared" ca="1" si="906"/>
        <v>0</v>
      </c>
      <c r="C1154" s="16">
        <f t="shared" si="907"/>
        <v>0</v>
      </c>
      <c r="D1154">
        <f t="shared" si="908"/>
        <v>0</v>
      </c>
      <c r="E1154">
        <f t="shared" ca="1" si="909"/>
        <v>0</v>
      </c>
      <c r="F1154" s="19">
        <f t="shared" si="910"/>
        <v>0</v>
      </c>
      <c r="G1154">
        <f t="shared" si="940"/>
        <v>0</v>
      </c>
      <c r="H1154">
        <f t="shared" si="941"/>
        <v>0</v>
      </c>
      <c r="I1154" s="16">
        <f t="shared" si="911"/>
        <v>0</v>
      </c>
      <c r="J1154" s="19">
        <f t="shared" si="912"/>
        <v>0</v>
      </c>
      <c r="K1154" s="19"/>
      <c r="L1154" s="16">
        <f t="shared" si="942"/>
        <v>0</v>
      </c>
      <c r="M1154" s="16">
        <f t="shared" ca="1" si="913"/>
        <v>0</v>
      </c>
      <c r="N1154" s="16">
        <f t="shared" si="914"/>
        <v>0</v>
      </c>
      <c r="O1154" s="16">
        <f t="shared" si="915"/>
        <v>0</v>
      </c>
      <c r="P1154" s="16">
        <f t="shared" si="916"/>
        <v>0</v>
      </c>
      <c r="Q1154" s="16">
        <f t="shared" ca="1" si="917"/>
        <v>0</v>
      </c>
      <c r="R1154">
        <f t="shared" si="918"/>
        <v>0</v>
      </c>
      <c r="S1154" s="16">
        <f t="shared" si="919"/>
        <v>0</v>
      </c>
      <c r="T1154" s="21">
        <f t="shared" si="920"/>
        <v>0</v>
      </c>
      <c r="U1154" s="16">
        <f t="shared" ca="1" si="921"/>
        <v>0</v>
      </c>
      <c r="V1154" s="21">
        <f t="shared" ca="1" si="922"/>
        <v>0</v>
      </c>
      <c r="W1154" s="16"/>
      <c r="X1154" s="16">
        <f t="shared" si="923"/>
        <v>0</v>
      </c>
      <c r="Y1154" s="16">
        <f t="shared" si="924"/>
        <v>0</v>
      </c>
      <c r="Z1154" s="19">
        <f t="shared" si="925"/>
        <v>0</v>
      </c>
      <c r="AA1154" s="15">
        <f t="shared" si="926"/>
        <v>0</v>
      </c>
      <c r="AB1154" s="15">
        <f t="shared" si="927"/>
        <v>0</v>
      </c>
      <c r="AC1154" s="15">
        <f t="shared" si="928"/>
        <v>0</v>
      </c>
      <c r="AD1154" s="15">
        <f t="shared" si="929"/>
        <v>0</v>
      </c>
      <c r="AE1154" s="15">
        <f t="shared" si="930"/>
        <v>0</v>
      </c>
      <c r="AF1154" s="19">
        <f t="shared" si="931"/>
        <v>0</v>
      </c>
      <c r="AG1154" s="20">
        <f t="shared" si="932"/>
        <v>0</v>
      </c>
      <c r="AH1154" s="20"/>
      <c r="AI1154" s="16">
        <f t="shared" si="943"/>
        <v>0</v>
      </c>
      <c r="AJ1154" s="16">
        <f t="shared" si="958"/>
        <v>0</v>
      </c>
      <c r="AK1154" s="16">
        <f t="shared" si="950"/>
        <v>0</v>
      </c>
      <c r="AL1154" s="16">
        <f t="shared" ca="1" si="933"/>
        <v>0</v>
      </c>
      <c r="AM1154" s="17">
        <f ca="1">IF($F$13,OFFSET(product_specs!$I$5,MIN(10,saving_model!BD1154),saving_model!$F$15),0)</f>
        <v>0</v>
      </c>
      <c r="AN1154" s="16">
        <f t="shared" si="934"/>
        <v>0</v>
      </c>
      <c r="AO1154" s="16">
        <f t="shared" si="957"/>
        <v>0</v>
      </c>
      <c r="AP1154" s="16">
        <f t="shared" si="944"/>
        <v>0</v>
      </c>
      <c r="AQ1154" s="16">
        <f t="shared" si="951"/>
        <v>0</v>
      </c>
      <c r="AR1154" s="16">
        <f t="shared" si="952"/>
        <v>0</v>
      </c>
      <c r="AS1154" s="15">
        <f t="shared" si="945"/>
        <v>0</v>
      </c>
      <c r="AT1154" s="24">
        <f t="shared" si="946"/>
        <v>0</v>
      </c>
      <c r="AU1154" s="15">
        <f t="shared" si="953"/>
        <v>0</v>
      </c>
      <c r="AV1154" s="22">
        <f>return!Q1138</f>
        <v>1.4431592918600078E-3</v>
      </c>
      <c r="AW1154" s="7">
        <f t="shared" si="947"/>
        <v>2.5565223480258314</v>
      </c>
      <c r="AX1154" s="7"/>
      <c r="AY1154">
        <f t="shared" si="935"/>
        <v>0</v>
      </c>
      <c r="AZ1154">
        <f t="shared" si="948"/>
        <v>0</v>
      </c>
      <c r="BA1154">
        <f t="shared" si="936"/>
        <v>0</v>
      </c>
      <c r="BB1154">
        <f t="shared" si="954"/>
        <v>0</v>
      </c>
      <c r="BD1154">
        <f t="shared" si="937"/>
        <v>94</v>
      </c>
      <c r="BE1154">
        <f t="shared" si="938"/>
        <v>5</v>
      </c>
      <c r="BF1154">
        <f t="shared" si="955"/>
        <v>1</v>
      </c>
      <c r="BG1154">
        <f>VLOOKUP(MIN(120,BH1154),mortality!$B$4:$H$106,saving_model!BE1154+2,FALSE)</f>
        <v>1</v>
      </c>
      <c r="BH1154">
        <f t="shared" si="949"/>
        <v>114</v>
      </c>
      <c r="BI1154" s="8">
        <f t="shared" si="939"/>
        <v>1.6821425527395739E-3</v>
      </c>
      <c r="BJ1154" s="6">
        <f>VLOOKUP(saving_model!BD1154,lapse!$B$4:$C$134,2,FALSE)</f>
        <v>0.02</v>
      </c>
      <c r="BL1154">
        <f>discount_curve!K1139</f>
        <v>0.10863581564999177</v>
      </c>
    </row>
    <row r="1155" spans="1:64" x14ac:dyDescent="0.55000000000000004">
      <c r="A1155">
        <f t="shared" si="956"/>
        <v>1133</v>
      </c>
      <c r="B1155" s="16">
        <f t="shared" ca="1" si="906"/>
        <v>0</v>
      </c>
      <c r="C1155" s="16">
        <f t="shared" si="907"/>
        <v>0</v>
      </c>
      <c r="D1155">
        <f t="shared" si="908"/>
        <v>0</v>
      </c>
      <c r="E1155">
        <f t="shared" ca="1" si="909"/>
        <v>0</v>
      </c>
      <c r="F1155" s="19">
        <f t="shared" si="910"/>
        <v>0</v>
      </c>
      <c r="G1155">
        <f t="shared" si="940"/>
        <v>0</v>
      </c>
      <c r="H1155">
        <f t="shared" si="941"/>
        <v>0</v>
      </c>
      <c r="I1155" s="16">
        <f t="shared" si="911"/>
        <v>0</v>
      </c>
      <c r="J1155" s="19">
        <f t="shared" si="912"/>
        <v>0</v>
      </c>
      <c r="K1155" s="19"/>
      <c r="L1155" s="16">
        <f t="shared" si="942"/>
        <v>0</v>
      </c>
      <c r="M1155" s="16">
        <f t="shared" ca="1" si="913"/>
        <v>0</v>
      </c>
      <c r="N1155" s="16">
        <f t="shared" si="914"/>
        <v>0</v>
      </c>
      <c r="O1155" s="16">
        <f t="shared" si="915"/>
        <v>0</v>
      </c>
      <c r="P1155" s="16">
        <f t="shared" si="916"/>
        <v>0</v>
      </c>
      <c r="Q1155" s="16">
        <f t="shared" ca="1" si="917"/>
        <v>0</v>
      </c>
      <c r="R1155">
        <f t="shared" si="918"/>
        <v>0</v>
      </c>
      <c r="S1155" s="16">
        <f t="shared" si="919"/>
        <v>0</v>
      </c>
      <c r="T1155" s="21">
        <f t="shared" si="920"/>
        <v>0</v>
      </c>
      <c r="U1155" s="16">
        <f t="shared" ca="1" si="921"/>
        <v>0</v>
      </c>
      <c r="V1155" s="21">
        <f t="shared" ca="1" si="922"/>
        <v>0</v>
      </c>
      <c r="W1155" s="16"/>
      <c r="X1155" s="16">
        <f t="shared" si="923"/>
        <v>0</v>
      </c>
      <c r="Y1155" s="16">
        <f t="shared" si="924"/>
        <v>0</v>
      </c>
      <c r="Z1155" s="19">
        <f t="shared" si="925"/>
        <v>0</v>
      </c>
      <c r="AA1155" s="15">
        <f t="shared" si="926"/>
        <v>0</v>
      </c>
      <c r="AB1155" s="15">
        <f t="shared" si="927"/>
        <v>0</v>
      </c>
      <c r="AC1155" s="15">
        <f t="shared" si="928"/>
        <v>0</v>
      </c>
      <c r="AD1155" s="15">
        <f t="shared" si="929"/>
        <v>0</v>
      </c>
      <c r="AE1155" s="15">
        <f t="shared" si="930"/>
        <v>0</v>
      </c>
      <c r="AF1155" s="19">
        <f t="shared" si="931"/>
        <v>0</v>
      </c>
      <c r="AG1155" s="20">
        <f t="shared" si="932"/>
        <v>0</v>
      </c>
      <c r="AH1155" s="20"/>
      <c r="AI1155" s="16">
        <f t="shared" si="943"/>
        <v>0</v>
      </c>
      <c r="AJ1155" s="16">
        <f t="shared" si="958"/>
        <v>0</v>
      </c>
      <c r="AK1155" s="16">
        <f t="shared" si="950"/>
        <v>0</v>
      </c>
      <c r="AL1155" s="16">
        <f t="shared" ca="1" si="933"/>
        <v>0</v>
      </c>
      <c r="AM1155" s="17">
        <f ca="1">IF($F$13,OFFSET(product_specs!$I$5,MIN(10,saving_model!BD1155),saving_model!$F$15),0)</f>
        <v>0</v>
      </c>
      <c r="AN1155" s="16">
        <f t="shared" si="934"/>
        <v>0</v>
      </c>
      <c r="AO1155" s="16">
        <f t="shared" si="957"/>
        <v>0</v>
      </c>
      <c r="AP1155" s="16">
        <f t="shared" si="944"/>
        <v>0</v>
      </c>
      <c r="AQ1155" s="16">
        <f t="shared" si="951"/>
        <v>0</v>
      </c>
      <c r="AR1155" s="16">
        <f t="shared" si="952"/>
        <v>0</v>
      </c>
      <c r="AS1155" s="15">
        <f t="shared" si="945"/>
        <v>0</v>
      </c>
      <c r="AT1155" s="24">
        <f t="shared" si="946"/>
        <v>0</v>
      </c>
      <c r="AU1155" s="15">
        <f t="shared" si="953"/>
        <v>0</v>
      </c>
      <c r="AV1155" s="22">
        <f>return!Q1139</f>
        <v>-7.9041046081129718E-3</v>
      </c>
      <c r="AW1155" s="7">
        <f t="shared" si="947"/>
        <v>2.5586430807536966</v>
      </c>
      <c r="AX1155" s="7"/>
      <c r="AY1155">
        <f t="shared" si="935"/>
        <v>0</v>
      </c>
      <c r="AZ1155">
        <f t="shared" si="948"/>
        <v>0</v>
      </c>
      <c r="BA1155">
        <f t="shared" si="936"/>
        <v>0</v>
      </c>
      <c r="BB1155">
        <f t="shared" si="954"/>
        <v>0</v>
      </c>
      <c r="BD1155">
        <f t="shared" si="937"/>
        <v>94</v>
      </c>
      <c r="BE1155">
        <f t="shared" si="938"/>
        <v>5</v>
      </c>
      <c r="BF1155">
        <f t="shared" si="955"/>
        <v>1</v>
      </c>
      <c r="BG1155">
        <f>VLOOKUP(MIN(120,BH1155),mortality!$B$4:$H$106,saving_model!BE1155+2,FALSE)</f>
        <v>1</v>
      </c>
      <c r="BH1155">
        <f t="shared" si="949"/>
        <v>114</v>
      </c>
      <c r="BI1155" s="8">
        <f t="shared" si="939"/>
        <v>1.6821425527395739E-3</v>
      </c>
      <c r="BJ1155" s="6">
        <f>VLOOKUP(saving_model!BD1155,lapse!$B$4:$C$134,2,FALSE)</f>
        <v>0.02</v>
      </c>
      <c r="BL1155">
        <f>discount_curve!K1140</f>
        <v>0.10842299893351907</v>
      </c>
    </row>
    <row r="1156" spans="1:64" x14ac:dyDescent="0.55000000000000004">
      <c r="A1156">
        <f t="shared" si="956"/>
        <v>1134</v>
      </c>
      <c r="B1156" s="16">
        <f t="shared" ca="1" si="906"/>
        <v>0</v>
      </c>
      <c r="C1156" s="16">
        <f t="shared" si="907"/>
        <v>0</v>
      </c>
      <c r="D1156">
        <f t="shared" si="908"/>
        <v>0</v>
      </c>
      <c r="E1156">
        <f t="shared" ca="1" si="909"/>
        <v>0</v>
      </c>
      <c r="F1156" s="19">
        <f t="shared" si="910"/>
        <v>0</v>
      </c>
      <c r="G1156">
        <f t="shared" si="940"/>
        <v>0</v>
      </c>
      <c r="H1156">
        <f t="shared" si="941"/>
        <v>0</v>
      </c>
      <c r="I1156" s="16">
        <f t="shared" si="911"/>
        <v>0</v>
      </c>
      <c r="J1156" s="19">
        <f t="shared" si="912"/>
        <v>0</v>
      </c>
      <c r="K1156" s="19"/>
      <c r="L1156" s="16">
        <f t="shared" si="942"/>
        <v>0</v>
      </c>
      <c r="M1156" s="16">
        <f t="shared" ca="1" si="913"/>
        <v>0</v>
      </c>
      <c r="N1156" s="16">
        <f t="shared" si="914"/>
        <v>0</v>
      </c>
      <c r="O1156" s="16">
        <f t="shared" si="915"/>
        <v>0</v>
      </c>
      <c r="P1156" s="16">
        <f t="shared" si="916"/>
        <v>0</v>
      </c>
      <c r="Q1156" s="16">
        <f t="shared" ca="1" si="917"/>
        <v>0</v>
      </c>
      <c r="R1156">
        <f t="shared" si="918"/>
        <v>0</v>
      </c>
      <c r="S1156" s="16">
        <f t="shared" si="919"/>
        <v>0</v>
      </c>
      <c r="T1156" s="21">
        <f t="shared" si="920"/>
        <v>0</v>
      </c>
      <c r="U1156" s="16">
        <f t="shared" ca="1" si="921"/>
        <v>0</v>
      </c>
      <c r="V1156" s="21">
        <f t="shared" ca="1" si="922"/>
        <v>0</v>
      </c>
      <c r="W1156" s="16"/>
      <c r="X1156" s="16">
        <f t="shared" si="923"/>
        <v>0</v>
      </c>
      <c r="Y1156" s="16">
        <f t="shared" si="924"/>
        <v>0</v>
      </c>
      <c r="Z1156" s="19">
        <f t="shared" si="925"/>
        <v>0</v>
      </c>
      <c r="AA1156" s="15">
        <f t="shared" si="926"/>
        <v>0</v>
      </c>
      <c r="AB1156" s="15">
        <f t="shared" si="927"/>
        <v>0</v>
      </c>
      <c r="AC1156" s="15">
        <f t="shared" si="928"/>
        <v>0</v>
      </c>
      <c r="AD1156" s="15">
        <f t="shared" si="929"/>
        <v>0</v>
      </c>
      <c r="AE1156" s="15">
        <f t="shared" si="930"/>
        <v>0</v>
      </c>
      <c r="AF1156" s="19">
        <f t="shared" si="931"/>
        <v>0</v>
      </c>
      <c r="AG1156" s="20">
        <f t="shared" si="932"/>
        <v>0</v>
      </c>
      <c r="AH1156" s="20"/>
      <c r="AI1156" s="16">
        <f t="shared" si="943"/>
        <v>0</v>
      </c>
      <c r="AJ1156" s="16">
        <f t="shared" si="958"/>
        <v>0</v>
      </c>
      <c r="AK1156" s="16">
        <f t="shared" si="950"/>
        <v>0</v>
      </c>
      <c r="AL1156" s="16">
        <f t="shared" ca="1" si="933"/>
        <v>0</v>
      </c>
      <c r="AM1156" s="17">
        <f ca="1">IF($F$13,OFFSET(product_specs!$I$5,MIN(10,saving_model!BD1156),saving_model!$F$15),0)</f>
        <v>0</v>
      </c>
      <c r="AN1156" s="16">
        <f t="shared" si="934"/>
        <v>0</v>
      </c>
      <c r="AO1156" s="16">
        <f t="shared" si="957"/>
        <v>0</v>
      </c>
      <c r="AP1156" s="16">
        <f t="shared" si="944"/>
        <v>0</v>
      </c>
      <c r="AQ1156" s="16">
        <f t="shared" si="951"/>
        <v>0</v>
      </c>
      <c r="AR1156" s="16">
        <f t="shared" si="952"/>
        <v>0</v>
      </c>
      <c r="AS1156" s="15">
        <f t="shared" si="945"/>
        <v>0</v>
      </c>
      <c r="AT1156" s="24">
        <f t="shared" si="946"/>
        <v>0</v>
      </c>
      <c r="AU1156" s="15">
        <f t="shared" si="953"/>
        <v>0</v>
      </c>
      <c r="AV1156" s="22">
        <f>return!Q1140</f>
        <v>-1.0966007312670389E-2</v>
      </c>
      <c r="AW1156" s="7">
        <f t="shared" si="947"/>
        <v>2.5607655727101899</v>
      </c>
      <c r="AX1156" s="7"/>
      <c r="AY1156">
        <f t="shared" si="935"/>
        <v>0</v>
      </c>
      <c r="AZ1156">
        <f t="shared" si="948"/>
        <v>0</v>
      </c>
      <c r="BA1156">
        <f t="shared" si="936"/>
        <v>0</v>
      </c>
      <c r="BB1156">
        <f t="shared" si="954"/>
        <v>0</v>
      </c>
      <c r="BD1156">
        <f t="shared" si="937"/>
        <v>94</v>
      </c>
      <c r="BE1156">
        <f t="shared" si="938"/>
        <v>5</v>
      </c>
      <c r="BF1156">
        <f t="shared" si="955"/>
        <v>1</v>
      </c>
      <c r="BG1156">
        <f>VLOOKUP(MIN(120,BH1156),mortality!$B$4:$H$106,saving_model!BE1156+2,FALSE)</f>
        <v>1</v>
      </c>
      <c r="BH1156">
        <f t="shared" si="949"/>
        <v>114</v>
      </c>
      <c r="BI1156" s="8">
        <f t="shared" si="939"/>
        <v>1.6821425527395739E-3</v>
      </c>
      <c r="BJ1156" s="6">
        <f>VLOOKUP(saving_model!BD1156,lapse!$B$4:$C$134,2,FALSE)</f>
        <v>0.02</v>
      </c>
      <c r="BL1156">
        <f>discount_curve!K1141</f>
        <v>0.10821059912333594</v>
      </c>
    </row>
    <row r="1157" spans="1:64" x14ac:dyDescent="0.55000000000000004">
      <c r="A1157">
        <f t="shared" si="956"/>
        <v>1135</v>
      </c>
      <c r="B1157" s="16">
        <f t="shared" ca="1" si="906"/>
        <v>0</v>
      </c>
      <c r="C1157" s="16">
        <f t="shared" si="907"/>
        <v>0</v>
      </c>
      <c r="D1157">
        <f t="shared" si="908"/>
        <v>0</v>
      </c>
      <c r="E1157">
        <f t="shared" ca="1" si="909"/>
        <v>0</v>
      </c>
      <c r="F1157" s="19">
        <f t="shared" si="910"/>
        <v>0</v>
      </c>
      <c r="G1157">
        <f t="shared" si="940"/>
        <v>0</v>
      </c>
      <c r="H1157">
        <f t="shared" si="941"/>
        <v>0</v>
      </c>
      <c r="I1157" s="16">
        <f t="shared" si="911"/>
        <v>0</v>
      </c>
      <c r="J1157" s="19">
        <f t="shared" si="912"/>
        <v>0</v>
      </c>
      <c r="K1157" s="19"/>
      <c r="L1157" s="16">
        <f t="shared" si="942"/>
        <v>0</v>
      </c>
      <c r="M1157" s="16">
        <f t="shared" ca="1" si="913"/>
        <v>0</v>
      </c>
      <c r="N1157" s="16">
        <f t="shared" si="914"/>
        <v>0</v>
      </c>
      <c r="O1157" s="16">
        <f t="shared" si="915"/>
        <v>0</v>
      </c>
      <c r="P1157" s="16">
        <f t="shared" si="916"/>
        <v>0</v>
      </c>
      <c r="Q1157" s="16">
        <f t="shared" ca="1" si="917"/>
        <v>0</v>
      </c>
      <c r="R1157">
        <f t="shared" si="918"/>
        <v>0</v>
      </c>
      <c r="S1157" s="16">
        <f t="shared" si="919"/>
        <v>0</v>
      </c>
      <c r="T1157" s="21">
        <f t="shared" si="920"/>
        <v>0</v>
      </c>
      <c r="U1157" s="16">
        <f t="shared" ca="1" si="921"/>
        <v>0</v>
      </c>
      <c r="V1157" s="21">
        <f t="shared" ca="1" si="922"/>
        <v>0</v>
      </c>
      <c r="W1157" s="16"/>
      <c r="X1157" s="16">
        <f t="shared" si="923"/>
        <v>0</v>
      </c>
      <c r="Y1157" s="16">
        <f t="shared" si="924"/>
        <v>0</v>
      </c>
      <c r="Z1157" s="19">
        <f t="shared" si="925"/>
        <v>0</v>
      </c>
      <c r="AA1157" s="15">
        <f t="shared" si="926"/>
        <v>0</v>
      </c>
      <c r="AB1157" s="15">
        <f t="shared" si="927"/>
        <v>0</v>
      </c>
      <c r="AC1157" s="15">
        <f t="shared" si="928"/>
        <v>0</v>
      </c>
      <c r="AD1157" s="15">
        <f t="shared" si="929"/>
        <v>0</v>
      </c>
      <c r="AE1157" s="15">
        <f t="shared" si="930"/>
        <v>0</v>
      </c>
      <c r="AF1157" s="19">
        <f t="shared" si="931"/>
        <v>0</v>
      </c>
      <c r="AG1157" s="20">
        <f t="shared" si="932"/>
        <v>0</v>
      </c>
      <c r="AH1157" s="20"/>
      <c r="AI1157" s="16">
        <f t="shared" si="943"/>
        <v>0</v>
      </c>
      <c r="AJ1157" s="16">
        <f t="shared" si="958"/>
        <v>0</v>
      </c>
      <c r="AK1157" s="16">
        <f t="shared" si="950"/>
        <v>0</v>
      </c>
      <c r="AL1157" s="16">
        <f t="shared" ca="1" si="933"/>
        <v>0</v>
      </c>
      <c r="AM1157" s="17">
        <f ca="1">IF($F$13,OFFSET(product_specs!$I$5,MIN(10,saving_model!BD1157),saving_model!$F$15),0)</f>
        <v>0</v>
      </c>
      <c r="AN1157" s="16">
        <f t="shared" si="934"/>
        <v>0</v>
      </c>
      <c r="AO1157" s="16">
        <f t="shared" si="957"/>
        <v>0</v>
      </c>
      <c r="AP1157" s="16">
        <f t="shared" si="944"/>
        <v>0</v>
      </c>
      <c r="AQ1157" s="16">
        <f t="shared" si="951"/>
        <v>0</v>
      </c>
      <c r="AR1157" s="16">
        <f t="shared" si="952"/>
        <v>0</v>
      </c>
      <c r="AS1157" s="15">
        <f t="shared" si="945"/>
        <v>0</v>
      </c>
      <c r="AT1157" s="24">
        <f t="shared" si="946"/>
        <v>0</v>
      </c>
      <c r="AU1157" s="15">
        <f t="shared" si="953"/>
        <v>0</v>
      </c>
      <c r="AV1157" s="22">
        <f>return!Q1141</f>
        <v>-3.3656429473503113E-3</v>
      </c>
      <c r="AW1157" s="7">
        <f t="shared" si="947"/>
        <v>2.5628898253546586</v>
      </c>
      <c r="AX1157" s="7"/>
      <c r="AY1157">
        <f t="shared" si="935"/>
        <v>0</v>
      </c>
      <c r="AZ1157">
        <f t="shared" si="948"/>
        <v>0</v>
      </c>
      <c r="BA1157">
        <f t="shared" si="936"/>
        <v>0</v>
      </c>
      <c r="BB1157">
        <f t="shared" si="954"/>
        <v>0</v>
      </c>
      <c r="BD1157">
        <f t="shared" si="937"/>
        <v>94</v>
      </c>
      <c r="BE1157">
        <f t="shared" si="938"/>
        <v>5</v>
      </c>
      <c r="BF1157">
        <f t="shared" si="955"/>
        <v>1</v>
      </c>
      <c r="BG1157">
        <f>VLOOKUP(MIN(120,BH1157),mortality!$B$4:$H$106,saving_model!BE1157+2,FALSE)</f>
        <v>1</v>
      </c>
      <c r="BH1157">
        <f t="shared" si="949"/>
        <v>114</v>
      </c>
      <c r="BI1157" s="8">
        <f t="shared" si="939"/>
        <v>1.6821425527395739E-3</v>
      </c>
      <c r="BJ1157" s="6">
        <f>VLOOKUP(saving_model!BD1157,lapse!$B$4:$C$134,2,FALSE)</f>
        <v>0.02</v>
      </c>
      <c r="BL1157">
        <f>discount_curve!K1142</f>
        <v>0.10799861540272612</v>
      </c>
    </row>
    <row r="1158" spans="1:64" x14ac:dyDescent="0.55000000000000004">
      <c r="A1158">
        <f t="shared" si="956"/>
        <v>1136</v>
      </c>
      <c r="B1158" s="16">
        <f t="shared" ca="1" si="906"/>
        <v>0</v>
      </c>
      <c r="C1158" s="16">
        <f t="shared" si="907"/>
        <v>0</v>
      </c>
      <c r="D1158">
        <f t="shared" si="908"/>
        <v>0</v>
      </c>
      <c r="E1158">
        <f t="shared" ca="1" si="909"/>
        <v>0</v>
      </c>
      <c r="F1158" s="19">
        <f t="shared" si="910"/>
        <v>0</v>
      </c>
      <c r="G1158">
        <f t="shared" si="940"/>
        <v>0</v>
      </c>
      <c r="H1158">
        <f t="shared" si="941"/>
        <v>0</v>
      </c>
      <c r="I1158" s="16">
        <f t="shared" si="911"/>
        <v>0</v>
      </c>
      <c r="J1158" s="19">
        <f t="shared" si="912"/>
        <v>0</v>
      </c>
      <c r="K1158" s="19"/>
      <c r="L1158" s="16">
        <f t="shared" si="942"/>
        <v>0</v>
      </c>
      <c r="M1158" s="16">
        <f t="shared" ca="1" si="913"/>
        <v>0</v>
      </c>
      <c r="N1158" s="16">
        <f t="shared" si="914"/>
        <v>0</v>
      </c>
      <c r="O1158" s="16">
        <f t="shared" si="915"/>
        <v>0</v>
      </c>
      <c r="P1158" s="16">
        <f t="shared" si="916"/>
        <v>0</v>
      </c>
      <c r="Q1158" s="16">
        <f t="shared" ca="1" si="917"/>
        <v>0</v>
      </c>
      <c r="R1158">
        <f t="shared" si="918"/>
        <v>0</v>
      </c>
      <c r="S1158" s="16">
        <f t="shared" si="919"/>
        <v>0</v>
      </c>
      <c r="T1158" s="21">
        <f t="shared" si="920"/>
        <v>0</v>
      </c>
      <c r="U1158" s="16">
        <f t="shared" ca="1" si="921"/>
        <v>0</v>
      </c>
      <c r="V1158" s="21">
        <f t="shared" ca="1" si="922"/>
        <v>0</v>
      </c>
      <c r="W1158" s="16"/>
      <c r="X1158" s="16">
        <f t="shared" si="923"/>
        <v>0</v>
      </c>
      <c r="Y1158" s="16">
        <f t="shared" si="924"/>
        <v>0</v>
      </c>
      <c r="Z1158" s="19">
        <f t="shared" si="925"/>
        <v>0</v>
      </c>
      <c r="AA1158" s="15">
        <f t="shared" si="926"/>
        <v>0</v>
      </c>
      <c r="AB1158" s="15">
        <f t="shared" si="927"/>
        <v>0</v>
      </c>
      <c r="AC1158" s="15">
        <f t="shared" si="928"/>
        <v>0</v>
      </c>
      <c r="AD1158" s="15">
        <f t="shared" si="929"/>
        <v>0</v>
      </c>
      <c r="AE1158" s="15">
        <f t="shared" si="930"/>
        <v>0</v>
      </c>
      <c r="AF1158" s="19">
        <f t="shared" si="931"/>
        <v>0</v>
      </c>
      <c r="AG1158" s="20">
        <f t="shared" si="932"/>
        <v>0</v>
      </c>
      <c r="AH1158" s="20"/>
      <c r="AI1158" s="16">
        <f t="shared" si="943"/>
        <v>0</v>
      </c>
      <c r="AJ1158" s="16">
        <f t="shared" si="958"/>
        <v>0</v>
      </c>
      <c r="AK1158" s="16">
        <f t="shared" si="950"/>
        <v>0</v>
      </c>
      <c r="AL1158" s="16">
        <f t="shared" ca="1" si="933"/>
        <v>0</v>
      </c>
      <c r="AM1158" s="17">
        <f ca="1">IF($F$13,OFFSET(product_specs!$I$5,MIN(10,saving_model!BD1158),saving_model!$F$15),0)</f>
        <v>0</v>
      </c>
      <c r="AN1158" s="16">
        <f t="shared" si="934"/>
        <v>0</v>
      </c>
      <c r="AO1158" s="16">
        <f t="shared" si="957"/>
        <v>0</v>
      </c>
      <c r="AP1158" s="16">
        <f t="shared" si="944"/>
        <v>0</v>
      </c>
      <c r="AQ1158" s="16">
        <f t="shared" si="951"/>
        <v>0</v>
      </c>
      <c r="AR1158" s="16">
        <f t="shared" si="952"/>
        <v>0</v>
      </c>
      <c r="AS1158" s="15">
        <f t="shared" si="945"/>
        <v>0</v>
      </c>
      <c r="AT1158" s="24">
        <f t="shared" si="946"/>
        <v>0</v>
      </c>
      <c r="AU1158" s="15">
        <f t="shared" si="953"/>
        <v>0</v>
      </c>
      <c r="AV1158" s="22">
        <f>return!Q1142</f>
        <v>-1.0917461012716956E-2</v>
      </c>
      <c r="AW1158" s="7">
        <f t="shared" si="947"/>
        <v>2.5650158401476602</v>
      </c>
      <c r="AX1158" s="7"/>
      <c r="AY1158">
        <f t="shared" si="935"/>
        <v>0</v>
      </c>
      <c r="AZ1158">
        <f t="shared" si="948"/>
        <v>0</v>
      </c>
      <c r="BA1158">
        <f t="shared" si="936"/>
        <v>0</v>
      </c>
      <c r="BB1158">
        <f t="shared" si="954"/>
        <v>0</v>
      </c>
      <c r="BD1158">
        <f t="shared" si="937"/>
        <v>94</v>
      </c>
      <c r="BE1158">
        <f t="shared" si="938"/>
        <v>5</v>
      </c>
      <c r="BF1158">
        <f t="shared" si="955"/>
        <v>1</v>
      </c>
      <c r="BG1158">
        <f>VLOOKUP(MIN(120,BH1158),mortality!$B$4:$H$106,saving_model!BE1158+2,FALSE)</f>
        <v>1</v>
      </c>
      <c r="BH1158">
        <f t="shared" si="949"/>
        <v>114</v>
      </c>
      <c r="BI1158" s="8">
        <f t="shared" si="939"/>
        <v>1.6821425527395739E-3</v>
      </c>
      <c r="BJ1158" s="6">
        <f>VLOOKUP(saving_model!BD1158,lapse!$B$4:$C$134,2,FALSE)</f>
        <v>0.02</v>
      </c>
      <c r="BL1158">
        <f>discount_curve!K1143</f>
        <v>0.10778704695657344</v>
      </c>
    </row>
    <row r="1159" spans="1:64" x14ac:dyDescent="0.55000000000000004">
      <c r="A1159">
        <f t="shared" si="956"/>
        <v>1137</v>
      </c>
      <c r="B1159" s="16">
        <f t="shared" ca="1" si="906"/>
        <v>0</v>
      </c>
      <c r="C1159" s="16">
        <f t="shared" si="907"/>
        <v>0</v>
      </c>
      <c r="D1159">
        <f t="shared" si="908"/>
        <v>0</v>
      </c>
      <c r="E1159">
        <f t="shared" ca="1" si="909"/>
        <v>0</v>
      </c>
      <c r="F1159" s="19">
        <f t="shared" si="910"/>
        <v>0</v>
      </c>
      <c r="G1159">
        <f t="shared" si="940"/>
        <v>0</v>
      </c>
      <c r="H1159">
        <f t="shared" si="941"/>
        <v>0</v>
      </c>
      <c r="I1159" s="16">
        <f t="shared" si="911"/>
        <v>0</v>
      </c>
      <c r="J1159" s="19">
        <f t="shared" si="912"/>
        <v>0</v>
      </c>
      <c r="K1159" s="19"/>
      <c r="L1159" s="16">
        <f t="shared" si="942"/>
        <v>0</v>
      </c>
      <c r="M1159" s="16">
        <f t="shared" ca="1" si="913"/>
        <v>0</v>
      </c>
      <c r="N1159" s="16">
        <f t="shared" si="914"/>
        <v>0</v>
      </c>
      <c r="O1159" s="16">
        <f t="shared" si="915"/>
        <v>0</v>
      </c>
      <c r="P1159" s="16">
        <f t="shared" si="916"/>
        <v>0</v>
      </c>
      <c r="Q1159" s="16">
        <f t="shared" ca="1" si="917"/>
        <v>0</v>
      </c>
      <c r="R1159">
        <f t="shared" si="918"/>
        <v>0</v>
      </c>
      <c r="S1159" s="16">
        <f t="shared" si="919"/>
        <v>0</v>
      </c>
      <c r="T1159" s="21">
        <f t="shared" si="920"/>
        <v>0</v>
      </c>
      <c r="U1159" s="16">
        <f t="shared" ca="1" si="921"/>
        <v>0</v>
      </c>
      <c r="V1159" s="21">
        <f t="shared" ca="1" si="922"/>
        <v>0</v>
      </c>
      <c r="W1159" s="16"/>
      <c r="X1159" s="16">
        <f t="shared" si="923"/>
        <v>0</v>
      </c>
      <c r="Y1159" s="16">
        <f t="shared" si="924"/>
        <v>0</v>
      </c>
      <c r="Z1159" s="19">
        <f t="shared" si="925"/>
        <v>0</v>
      </c>
      <c r="AA1159" s="15">
        <f t="shared" si="926"/>
        <v>0</v>
      </c>
      <c r="AB1159" s="15">
        <f t="shared" si="927"/>
        <v>0</v>
      </c>
      <c r="AC1159" s="15">
        <f t="shared" si="928"/>
        <v>0</v>
      </c>
      <c r="AD1159" s="15">
        <f t="shared" si="929"/>
        <v>0</v>
      </c>
      <c r="AE1159" s="15">
        <f t="shared" si="930"/>
        <v>0</v>
      </c>
      <c r="AF1159" s="19">
        <f t="shared" si="931"/>
        <v>0</v>
      </c>
      <c r="AG1159" s="20">
        <f t="shared" si="932"/>
        <v>0</v>
      </c>
      <c r="AH1159" s="20"/>
      <c r="AI1159" s="16">
        <f t="shared" si="943"/>
        <v>0</v>
      </c>
      <c r="AJ1159" s="16">
        <f t="shared" si="958"/>
        <v>0</v>
      </c>
      <c r="AK1159" s="16">
        <f t="shared" si="950"/>
        <v>0</v>
      </c>
      <c r="AL1159" s="16">
        <f t="shared" ca="1" si="933"/>
        <v>0</v>
      </c>
      <c r="AM1159" s="17">
        <f ca="1">IF($F$13,OFFSET(product_specs!$I$5,MIN(10,saving_model!BD1159),saving_model!$F$15),0)</f>
        <v>0</v>
      </c>
      <c r="AN1159" s="16">
        <f t="shared" si="934"/>
        <v>0</v>
      </c>
      <c r="AO1159" s="16">
        <f t="shared" si="957"/>
        <v>0</v>
      </c>
      <c r="AP1159" s="16">
        <f t="shared" si="944"/>
        <v>0</v>
      </c>
      <c r="AQ1159" s="16">
        <f t="shared" si="951"/>
        <v>0</v>
      </c>
      <c r="AR1159" s="16">
        <f t="shared" si="952"/>
        <v>0</v>
      </c>
      <c r="AS1159" s="15">
        <f t="shared" si="945"/>
        <v>0</v>
      </c>
      <c r="AT1159" s="24">
        <f t="shared" si="946"/>
        <v>0</v>
      </c>
      <c r="AU1159" s="15">
        <f t="shared" si="953"/>
        <v>0</v>
      </c>
      <c r="AV1159" s="22">
        <f>return!Q1143</f>
        <v>-7.298095425017137E-3</v>
      </c>
      <c r="AW1159" s="7">
        <f t="shared" si="947"/>
        <v>2.5671436185509644</v>
      </c>
      <c r="AX1159" s="7"/>
      <c r="AY1159">
        <f t="shared" si="935"/>
        <v>0</v>
      </c>
      <c r="AZ1159">
        <f t="shared" si="948"/>
        <v>0</v>
      </c>
      <c r="BA1159">
        <f t="shared" si="936"/>
        <v>0</v>
      </c>
      <c r="BB1159">
        <f t="shared" si="954"/>
        <v>0</v>
      </c>
      <c r="BD1159">
        <f t="shared" si="937"/>
        <v>94</v>
      </c>
      <c r="BE1159">
        <f t="shared" si="938"/>
        <v>5</v>
      </c>
      <c r="BF1159">
        <f t="shared" si="955"/>
        <v>1</v>
      </c>
      <c r="BG1159">
        <f>VLOOKUP(MIN(120,BH1159),mortality!$B$4:$H$106,saving_model!BE1159+2,FALSE)</f>
        <v>1</v>
      </c>
      <c r="BH1159">
        <f t="shared" si="949"/>
        <v>114</v>
      </c>
      <c r="BI1159" s="8">
        <f t="shared" si="939"/>
        <v>1.6821425527395739E-3</v>
      </c>
      <c r="BJ1159" s="6">
        <f>VLOOKUP(saving_model!BD1159,lapse!$B$4:$C$134,2,FALSE)</f>
        <v>0.02</v>
      </c>
      <c r="BL1159">
        <f>discount_curve!K1144</f>
        <v>0.10757589297135842</v>
      </c>
    </row>
    <row r="1160" spans="1:64" x14ac:dyDescent="0.55000000000000004">
      <c r="A1160">
        <f t="shared" si="956"/>
        <v>1138</v>
      </c>
      <c r="B1160" s="16">
        <f t="shared" ca="1" si="906"/>
        <v>0</v>
      </c>
      <c r="C1160" s="16">
        <f t="shared" si="907"/>
        <v>0</v>
      </c>
      <c r="D1160">
        <f t="shared" si="908"/>
        <v>0</v>
      </c>
      <c r="E1160">
        <f t="shared" ca="1" si="909"/>
        <v>0</v>
      </c>
      <c r="F1160" s="19">
        <f t="shared" si="910"/>
        <v>0</v>
      </c>
      <c r="G1160">
        <f t="shared" si="940"/>
        <v>0</v>
      </c>
      <c r="H1160">
        <f t="shared" si="941"/>
        <v>0</v>
      </c>
      <c r="I1160" s="16">
        <f t="shared" si="911"/>
        <v>0</v>
      </c>
      <c r="J1160" s="19">
        <f t="shared" si="912"/>
        <v>0</v>
      </c>
      <c r="K1160" s="19"/>
      <c r="L1160" s="16">
        <f t="shared" si="942"/>
        <v>0</v>
      </c>
      <c r="M1160" s="16">
        <f t="shared" ca="1" si="913"/>
        <v>0</v>
      </c>
      <c r="N1160" s="16">
        <f t="shared" si="914"/>
        <v>0</v>
      </c>
      <c r="O1160" s="16">
        <f t="shared" si="915"/>
        <v>0</v>
      </c>
      <c r="P1160" s="16">
        <f t="shared" si="916"/>
        <v>0</v>
      </c>
      <c r="Q1160" s="16">
        <f t="shared" ca="1" si="917"/>
        <v>0</v>
      </c>
      <c r="R1160">
        <f t="shared" si="918"/>
        <v>0</v>
      </c>
      <c r="S1160" s="16">
        <f t="shared" si="919"/>
        <v>0</v>
      </c>
      <c r="T1160" s="21">
        <f t="shared" si="920"/>
        <v>0</v>
      </c>
      <c r="U1160" s="16">
        <f t="shared" ca="1" si="921"/>
        <v>0</v>
      </c>
      <c r="V1160" s="21">
        <f t="shared" ca="1" si="922"/>
        <v>0</v>
      </c>
      <c r="W1160" s="16"/>
      <c r="X1160" s="16">
        <f t="shared" si="923"/>
        <v>0</v>
      </c>
      <c r="Y1160" s="16">
        <f t="shared" si="924"/>
        <v>0</v>
      </c>
      <c r="Z1160" s="19">
        <f t="shared" si="925"/>
        <v>0</v>
      </c>
      <c r="AA1160" s="15">
        <f t="shared" si="926"/>
        <v>0</v>
      </c>
      <c r="AB1160" s="15">
        <f t="shared" si="927"/>
        <v>0</v>
      </c>
      <c r="AC1160" s="15">
        <f t="shared" si="928"/>
        <v>0</v>
      </c>
      <c r="AD1160" s="15">
        <f t="shared" si="929"/>
        <v>0</v>
      </c>
      <c r="AE1160" s="15">
        <f t="shared" si="930"/>
        <v>0</v>
      </c>
      <c r="AF1160" s="19">
        <f t="shared" si="931"/>
        <v>0</v>
      </c>
      <c r="AG1160" s="20">
        <f t="shared" si="932"/>
        <v>0</v>
      </c>
      <c r="AH1160" s="20"/>
      <c r="AI1160" s="16">
        <f t="shared" si="943"/>
        <v>0</v>
      </c>
      <c r="AJ1160" s="16">
        <f t="shared" si="958"/>
        <v>0</v>
      </c>
      <c r="AK1160" s="16">
        <f t="shared" si="950"/>
        <v>0</v>
      </c>
      <c r="AL1160" s="16">
        <f t="shared" ca="1" si="933"/>
        <v>0</v>
      </c>
      <c r="AM1160" s="17">
        <f ca="1">IF($F$13,OFFSET(product_specs!$I$5,MIN(10,saving_model!BD1160),saving_model!$F$15),0)</f>
        <v>0</v>
      </c>
      <c r="AN1160" s="16">
        <f t="shared" si="934"/>
        <v>0</v>
      </c>
      <c r="AO1160" s="16">
        <f t="shared" si="957"/>
        <v>0</v>
      </c>
      <c r="AP1160" s="16">
        <f t="shared" si="944"/>
        <v>0</v>
      </c>
      <c r="AQ1160" s="16">
        <f t="shared" si="951"/>
        <v>0</v>
      </c>
      <c r="AR1160" s="16">
        <f t="shared" si="952"/>
        <v>0</v>
      </c>
      <c r="AS1160" s="15">
        <f t="shared" si="945"/>
        <v>0</v>
      </c>
      <c r="AT1160" s="24">
        <f t="shared" si="946"/>
        <v>0</v>
      </c>
      <c r="AU1160" s="15">
        <f t="shared" si="953"/>
        <v>0</v>
      </c>
      <c r="AV1160" s="22">
        <f>return!Q1144</f>
        <v>7.173874939555791E-3</v>
      </c>
      <c r="AW1160" s="7">
        <f t="shared" si="947"/>
        <v>2.5692731620275531</v>
      </c>
      <c r="AX1160" s="7"/>
      <c r="AY1160">
        <f t="shared" si="935"/>
        <v>0</v>
      </c>
      <c r="AZ1160">
        <f t="shared" si="948"/>
        <v>0</v>
      </c>
      <c r="BA1160">
        <f t="shared" si="936"/>
        <v>0</v>
      </c>
      <c r="BB1160">
        <f t="shared" si="954"/>
        <v>0</v>
      </c>
      <c r="BD1160">
        <f t="shared" si="937"/>
        <v>94</v>
      </c>
      <c r="BE1160">
        <f t="shared" si="938"/>
        <v>5</v>
      </c>
      <c r="BF1160">
        <f t="shared" si="955"/>
        <v>1</v>
      </c>
      <c r="BG1160">
        <f>VLOOKUP(MIN(120,BH1160),mortality!$B$4:$H$106,saving_model!BE1160+2,FALSE)</f>
        <v>1</v>
      </c>
      <c r="BH1160">
        <f t="shared" si="949"/>
        <v>114</v>
      </c>
      <c r="BI1160" s="8">
        <f t="shared" si="939"/>
        <v>1.6821425527395739E-3</v>
      </c>
      <c r="BJ1160" s="6">
        <f>VLOOKUP(saving_model!BD1160,lapse!$B$4:$C$134,2,FALSE)</f>
        <v>0.02</v>
      </c>
      <c r="BL1160">
        <f>discount_curve!K1145</f>
        <v>0.10736515263515529</v>
      </c>
    </row>
    <row r="1161" spans="1:64" x14ac:dyDescent="0.55000000000000004">
      <c r="A1161">
        <f t="shared" si="956"/>
        <v>1139</v>
      </c>
      <c r="B1161" s="16">
        <f t="shared" ref="B1161:B1222" ca="1" si="959">C1161-SUM(D1161:H1161)+I1161-J1161</f>
        <v>0</v>
      </c>
      <c r="C1161" s="16">
        <f t="shared" ref="C1161:C1222" si="960">AI1161*AZ1161</f>
        <v>0</v>
      </c>
      <c r="D1161">
        <f t="shared" ref="D1161:D1222" si="961">AK1161*BA1161</f>
        <v>0</v>
      </c>
      <c r="E1161">
        <f t="shared" ref="E1161:E1222" ca="1" si="962">AL1161*BB1161</f>
        <v>0</v>
      </c>
      <c r="F1161" s="19">
        <f t="shared" ref="F1161:F1222" si="963">Y1161</f>
        <v>0</v>
      </c>
      <c r="G1161">
        <f t="shared" si="940"/>
        <v>0</v>
      </c>
      <c r="H1161">
        <f t="shared" si="941"/>
        <v>0</v>
      </c>
      <c r="I1161" s="16">
        <f t="shared" ref="I1161:I1222" si="964">AC1161</f>
        <v>0</v>
      </c>
      <c r="J1161" s="19">
        <f t="shared" ref="J1161:J1221" si="965">X1162-X1161</f>
        <v>0</v>
      </c>
      <c r="K1161" s="19"/>
      <c r="L1161" s="16">
        <f t="shared" si="942"/>
        <v>0</v>
      </c>
      <c r="M1161" s="16">
        <f t="shared" ref="M1161:M1222" ca="1" si="966">AE1161-AL1161*BB1161</f>
        <v>0</v>
      </c>
      <c r="N1161" s="16">
        <f t="shared" ref="N1161:N1222" si="967">AA1161</f>
        <v>0</v>
      </c>
      <c r="O1161" s="16">
        <f t="shared" ref="O1161:O1222" si="968">G1161</f>
        <v>0</v>
      </c>
      <c r="P1161" s="16">
        <f t="shared" ref="P1161:P1222" si="969">H1161</f>
        <v>0</v>
      </c>
      <c r="Q1161" s="16">
        <f t="shared" ref="Q1161:Q1222" ca="1" si="970">SUM(L1161:N1161)-SUM(O1161:P1161)</f>
        <v>0</v>
      </c>
      <c r="R1161">
        <f t="shared" ref="R1161:R1222" si="971">AB1161</f>
        <v>0</v>
      </c>
      <c r="S1161" s="16">
        <f t="shared" ref="S1161:S1222" si="972">D1161-AD1161</f>
        <v>0</v>
      </c>
      <c r="T1161" s="21">
        <f t="shared" ref="T1161:T1222" si="973">R1161-S1161</f>
        <v>0</v>
      </c>
      <c r="U1161" s="16">
        <f t="shared" ref="U1161:U1222" ca="1" si="974">Q1161+T1161</f>
        <v>0</v>
      </c>
      <c r="V1161" s="21">
        <f t="shared" ref="V1161:V1221" ca="1" si="975">(B1161-U1161)*10^6</f>
        <v>0</v>
      </c>
      <c r="W1161" s="16"/>
      <c r="X1161" s="16">
        <f t="shared" ref="X1161:X1222" si="976">AO1161*SUM(AY1161:AZ1161)</f>
        <v>0</v>
      </c>
      <c r="Y1161" s="16">
        <f t="shared" ref="Y1161:Y1222" si="977">AO1161*AY1161</f>
        <v>0</v>
      </c>
      <c r="Z1161" s="19">
        <f t="shared" ref="Z1161:Z1222" si="978">C1161-L1161</f>
        <v>0</v>
      </c>
      <c r="AA1161" s="15">
        <f t="shared" ref="AA1161:AA1222" si="979">AZ1161*AS1161</f>
        <v>0</v>
      </c>
      <c r="AB1161" s="15">
        <f t="shared" ref="AB1161:AB1222" si="980">AT1161*AZ1161</f>
        <v>0</v>
      </c>
      <c r="AC1161" s="15">
        <f t="shared" ref="AC1161:AC1222" si="981">(AZ1161-BA1161-BB1161)*AU1161+(BA1161+BB1161)*AU1161/2</f>
        <v>0</v>
      </c>
      <c r="AD1161" s="15">
        <f t="shared" ref="AD1161:AD1222" si="982">AN1161*BA1161</f>
        <v>0</v>
      </c>
      <c r="AE1161" s="15">
        <f t="shared" ref="AE1161:AE1222" si="983">AN1161*BB1161</f>
        <v>0</v>
      </c>
      <c r="AF1161" s="19">
        <f t="shared" ref="AF1161:AF1222" si="984">X1161-Y1161+Z1161-AA1161-AB1161+AC1161-AD1161-AE1161</f>
        <v>0</v>
      </c>
      <c r="AG1161" s="20">
        <f t="shared" ref="AG1161:AG1221" si="985">X1162-AF1161</f>
        <v>0</v>
      </c>
      <c r="AH1161" s="20"/>
      <c r="AI1161" s="16">
        <f t="shared" si="943"/>
        <v>0</v>
      </c>
      <c r="AJ1161" s="16">
        <f t="shared" si="958"/>
        <v>0</v>
      </c>
      <c r="AK1161" s="16">
        <f t="shared" si="950"/>
        <v>0</v>
      </c>
      <c r="AL1161" s="16">
        <f t="shared" ref="AL1161:AL1222" ca="1" si="986">AN1161*(1-AM1161)</f>
        <v>0</v>
      </c>
      <c r="AM1161" s="17">
        <f ca="1">IF($F$13,OFFSET(product_specs!$I$5,MIN(10,saving_model!BD1161),saving_model!$F$15),0)</f>
        <v>0</v>
      </c>
      <c r="AN1161" s="16">
        <f t="shared" ref="AN1161:AN1222" si="987">(AO1161+AP1161-AS1161-AT1161+AU1161/2)*IF(A1161&lt;$C$10*12,1,0)</f>
        <v>0</v>
      </c>
      <c r="AO1161" s="16">
        <f t="shared" si="957"/>
        <v>0</v>
      </c>
      <c r="AP1161" s="16">
        <f t="shared" si="944"/>
        <v>0</v>
      </c>
      <c r="AQ1161" s="16">
        <f t="shared" si="951"/>
        <v>0</v>
      </c>
      <c r="AR1161" s="16">
        <f t="shared" si="952"/>
        <v>0</v>
      </c>
      <c r="AS1161" s="15">
        <f t="shared" si="945"/>
        <v>0</v>
      </c>
      <c r="AT1161" s="24">
        <f t="shared" si="946"/>
        <v>0</v>
      </c>
      <c r="AU1161" s="15">
        <f t="shared" si="953"/>
        <v>0</v>
      </c>
      <c r="AV1161" s="22">
        <f>return!Q1145</f>
        <v>-1.0963590952258184E-2</v>
      </c>
      <c r="AW1161" s="7">
        <f t="shared" si="947"/>
        <v>2.5714044720416216</v>
      </c>
      <c r="AX1161" s="7"/>
      <c r="AY1161">
        <f t="shared" ref="AY1161:AY1222" si="988">IF(A1161=12*$C$10,AZ1160-BA1160-BB1160,0)</f>
        <v>0</v>
      </c>
      <c r="AZ1161">
        <f t="shared" si="948"/>
        <v>0</v>
      </c>
      <c r="BA1161">
        <f t="shared" ref="BA1161:BA1222" si="989">IFERROR(AZ1161*BF1161,0)</f>
        <v>0</v>
      </c>
      <c r="BB1161">
        <f t="shared" si="954"/>
        <v>0</v>
      </c>
      <c r="BD1161">
        <f t="shared" ref="BD1161:BD1222" si="990">FLOOR(A1161/12,1)</f>
        <v>94</v>
      </c>
      <c r="BE1161">
        <f t="shared" ref="BE1161:BE1222" si="991">MIN(BD1161,5)</f>
        <v>5</v>
      </c>
      <c r="BF1161">
        <f t="shared" si="955"/>
        <v>1</v>
      </c>
      <c r="BG1161">
        <f>VLOOKUP(MIN(120,BH1161),mortality!$B$4:$H$106,saving_model!BE1161+2,FALSE)</f>
        <v>1</v>
      </c>
      <c r="BH1161">
        <f t="shared" si="949"/>
        <v>114</v>
      </c>
      <c r="BI1161" s="8">
        <f t="shared" ref="BI1161:BI1222" si="992">1-(1-BJ1161)^(1/12)</f>
        <v>1.6821425527395739E-3</v>
      </c>
      <c r="BJ1161" s="6">
        <f>VLOOKUP(saving_model!BD1161,lapse!$B$4:$C$134,2,FALSE)</f>
        <v>0.02</v>
      </c>
      <c r="BL1161">
        <f>discount_curve!K1146</f>
        <v>0.10715482513762892</v>
      </c>
    </row>
    <row r="1162" spans="1:64" x14ac:dyDescent="0.55000000000000004">
      <c r="A1162">
        <f t="shared" si="956"/>
        <v>1140</v>
      </c>
      <c r="B1162" s="16">
        <f t="shared" ca="1" si="959"/>
        <v>0</v>
      </c>
      <c r="C1162" s="16">
        <f t="shared" si="960"/>
        <v>0</v>
      </c>
      <c r="D1162">
        <f t="shared" si="961"/>
        <v>0</v>
      </c>
      <c r="E1162">
        <f t="shared" ca="1" si="962"/>
        <v>0</v>
      </c>
      <c r="F1162" s="19">
        <f t="shared" si="963"/>
        <v>0</v>
      </c>
      <c r="G1162">
        <f t="shared" si="940"/>
        <v>0</v>
      </c>
      <c r="H1162">
        <f t="shared" si="941"/>
        <v>0</v>
      </c>
      <c r="I1162" s="16">
        <f t="shared" si="964"/>
        <v>0</v>
      </c>
      <c r="J1162" s="19">
        <f t="shared" si="965"/>
        <v>0</v>
      </c>
      <c r="K1162" s="19"/>
      <c r="L1162" s="16">
        <f t="shared" si="942"/>
        <v>0</v>
      </c>
      <c r="M1162" s="16">
        <f t="shared" ca="1" si="966"/>
        <v>0</v>
      </c>
      <c r="N1162" s="16">
        <f t="shared" si="967"/>
        <v>0</v>
      </c>
      <c r="O1162" s="16">
        <f t="shared" si="968"/>
        <v>0</v>
      </c>
      <c r="P1162" s="16">
        <f t="shared" si="969"/>
        <v>0</v>
      </c>
      <c r="Q1162" s="16">
        <f t="shared" ca="1" si="970"/>
        <v>0</v>
      </c>
      <c r="R1162">
        <f t="shared" si="971"/>
        <v>0</v>
      </c>
      <c r="S1162" s="16">
        <f t="shared" si="972"/>
        <v>0</v>
      </c>
      <c r="T1162" s="21">
        <f t="shared" si="973"/>
        <v>0</v>
      </c>
      <c r="U1162" s="16">
        <f t="shared" ca="1" si="974"/>
        <v>0</v>
      </c>
      <c r="V1162" s="21">
        <f t="shared" ca="1" si="975"/>
        <v>0</v>
      </c>
      <c r="W1162" s="16"/>
      <c r="X1162" s="16">
        <f t="shared" si="976"/>
        <v>0</v>
      </c>
      <c r="Y1162" s="16">
        <f t="shared" si="977"/>
        <v>0</v>
      </c>
      <c r="Z1162" s="19">
        <f t="shared" si="978"/>
        <v>0</v>
      </c>
      <c r="AA1162" s="15">
        <f t="shared" si="979"/>
        <v>0</v>
      </c>
      <c r="AB1162" s="15">
        <f t="shared" si="980"/>
        <v>0</v>
      </c>
      <c r="AC1162" s="15">
        <f t="shared" si="981"/>
        <v>0</v>
      </c>
      <c r="AD1162" s="15">
        <f t="shared" si="982"/>
        <v>0</v>
      </c>
      <c r="AE1162" s="15">
        <f t="shared" si="983"/>
        <v>0</v>
      </c>
      <c r="AF1162" s="19">
        <f t="shared" si="984"/>
        <v>0</v>
      </c>
      <c r="AG1162" s="20">
        <f t="shared" si="985"/>
        <v>0</v>
      </c>
      <c r="AH1162" s="20"/>
      <c r="AI1162" s="16">
        <f t="shared" si="943"/>
        <v>0</v>
      </c>
      <c r="AJ1162" s="16">
        <f t="shared" si="958"/>
        <v>0</v>
      </c>
      <c r="AK1162" s="16">
        <f t="shared" si="950"/>
        <v>0</v>
      </c>
      <c r="AL1162" s="16">
        <f t="shared" ca="1" si="986"/>
        <v>0</v>
      </c>
      <c r="AM1162" s="17">
        <f ca="1">IF($F$13,OFFSET(product_specs!$I$5,MIN(10,saving_model!BD1162),saving_model!$F$15),0)</f>
        <v>0</v>
      </c>
      <c r="AN1162" s="16">
        <f t="shared" si="987"/>
        <v>0</v>
      </c>
      <c r="AO1162" s="16">
        <f t="shared" si="957"/>
        <v>0</v>
      </c>
      <c r="AP1162" s="16">
        <f t="shared" si="944"/>
        <v>0</v>
      </c>
      <c r="AQ1162" s="16">
        <f t="shared" si="951"/>
        <v>0</v>
      </c>
      <c r="AR1162" s="16">
        <f t="shared" si="952"/>
        <v>0</v>
      </c>
      <c r="AS1162" s="15">
        <f t="shared" si="945"/>
        <v>0</v>
      </c>
      <c r="AT1162" s="24">
        <f t="shared" si="946"/>
        <v>0</v>
      </c>
      <c r="AU1162" s="15">
        <f t="shared" si="953"/>
        <v>0</v>
      </c>
      <c r="AV1162" s="22">
        <f>return!Q1146</f>
        <v>7.3380927647097582E-3</v>
      </c>
      <c r="AW1162" s="7">
        <f t="shared" si="947"/>
        <v>2.5735375500585804</v>
      </c>
      <c r="AX1162" s="7"/>
      <c r="AY1162">
        <f t="shared" si="988"/>
        <v>0</v>
      </c>
      <c r="AZ1162">
        <f t="shared" si="948"/>
        <v>0</v>
      </c>
      <c r="BA1162">
        <f t="shared" si="989"/>
        <v>0</v>
      </c>
      <c r="BB1162">
        <f t="shared" si="954"/>
        <v>0</v>
      </c>
      <c r="BD1162">
        <f t="shared" si="990"/>
        <v>95</v>
      </c>
      <c r="BE1162">
        <f t="shared" si="991"/>
        <v>5</v>
      </c>
      <c r="BF1162">
        <f t="shared" si="955"/>
        <v>1</v>
      </c>
      <c r="BG1162">
        <f>VLOOKUP(MIN(120,BH1162),mortality!$B$4:$H$106,saving_model!BE1162+2,FALSE)</f>
        <v>1</v>
      </c>
      <c r="BH1162">
        <f t="shared" si="949"/>
        <v>115</v>
      </c>
      <c r="BI1162" s="8">
        <f t="shared" si="992"/>
        <v>1.6821425527395739E-3</v>
      </c>
      <c r="BJ1162" s="6">
        <f>VLOOKUP(saving_model!BD1162,lapse!$B$4:$C$134,2,FALSE)</f>
        <v>0.02</v>
      </c>
      <c r="BL1162">
        <f>discount_curve!K1147</f>
        <v>0.10507614211325025</v>
      </c>
    </row>
    <row r="1163" spans="1:64" x14ac:dyDescent="0.55000000000000004">
      <c r="A1163">
        <f t="shared" si="956"/>
        <v>1141</v>
      </c>
      <c r="B1163" s="16">
        <f t="shared" ca="1" si="959"/>
        <v>0</v>
      </c>
      <c r="C1163" s="16">
        <f t="shared" si="960"/>
        <v>0</v>
      </c>
      <c r="D1163">
        <f t="shared" si="961"/>
        <v>0</v>
      </c>
      <c r="E1163">
        <f t="shared" ca="1" si="962"/>
        <v>0</v>
      </c>
      <c r="F1163" s="19">
        <f t="shared" si="963"/>
        <v>0</v>
      </c>
      <c r="G1163">
        <f t="shared" si="940"/>
        <v>0</v>
      </c>
      <c r="H1163">
        <f t="shared" si="941"/>
        <v>0</v>
      </c>
      <c r="I1163" s="16">
        <f t="shared" si="964"/>
        <v>0</v>
      </c>
      <c r="J1163" s="19">
        <f t="shared" si="965"/>
        <v>0</v>
      </c>
      <c r="K1163" s="19"/>
      <c r="L1163" s="16">
        <f t="shared" si="942"/>
        <v>0</v>
      </c>
      <c r="M1163" s="16">
        <f t="shared" ca="1" si="966"/>
        <v>0</v>
      </c>
      <c r="N1163" s="16">
        <f t="shared" si="967"/>
        <v>0</v>
      </c>
      <c r="O1163" s="16">
        <f t="shared" si="968"/>
        <v>0</v>
      </c>
      <c r="P1163" s="16">
        <f t="shared" si="969"/>
        <v>0</v>
      </c>
      <c r="Q1163" s="16">
        <f t="shared" ca="1" si="970"/>
        <v>0</v>
      </c>
      <c r="R1163">
        <f t="shared" si="971"/>
        <v>0</v>
      </c>
      <c r="S1163" s="16">
        <f t="shared" si="972"/>
        <v>0</v>
      </c>
      <c r="T1163" s="21">
        <f t="shared" si="973"/>
        <v>0</v>
      </c>
      <c r="U1163" s="16">
        <f t="shared" ca="1" si="974"/>
        <v>0</v>
      </c>
      <c r="V1163" s="21">
        <f t="shared" ca="1" si="975"/>
        <v>0</v>
      </c>
      <c r="W1163" s="16"/>
      <c r="X1163" s="16">
        <f t="shared" si="976"/>
        <v>0</v>
      </c>
      <c r="Y1163" s="16">
        <f t="shared" si="977"/>
        <v>0</v>
      </c>
      <c r="Z1163" s="19">
        <f t="shared" si="978"/>
        <v>0</v>
      </c>
      <c r="AA1163" s="15">
        <f t="shared" si="979"/>
        <v>0</v>
      </c>
      <c r="AB1163" s="15">
        <f t="shared" si="980"/>
        <v>0</v>
      </c>
      <c r="AC1163" s="15">
        <f t="shared" si="981"/>
        <v>0</v>
      </c>
      <c r="AD1163" s="15">
        <f t="shared" si="982"/>
        <v>0</v>
      </c>
      <c r="AE1163" s="15">
        <f t="shared" si="983"/>
        <v>0</v>
      </c>
      <c r="AF1163" s="19">
        <f t="shared" si="984"/>
        <v>0</v>
      </c>
      <c r="AG1163" s="20">
        <f t="shared" si="985"/>
        <v>0</v>
      </c>
      <c r="AH1163" s="20"/>
      <c r="AI1163" s="16">
        <f t="shared" si="943"/>
        <v>0</v>
      </c>
      <c r="AJ1163" s="16">
        <f t="shared" si="958"/>
        <v>0</v>
      </c>
      <c r="AK1163" s="16">
        <f t="shared" si="950"/>
        <v>0</v>
      </c>
      <c r="AL1163" s="16">
        <f t="shared" ca="1" si="986"/>
        <v>0</v>
      </c>
      <c r="AM1163" s="17">
        <f ca="1">IF($F$13,OFFSET(product_specs!$I$5,MIN(10,saving_model!BD1163),saving_model!$F$15),0)</f>
        <v>0</v>
      </c>
      <c r="AN1163" s="16">
        <f t="shared" si="987"/>
        <v>0</v>
      </c>
      <c r="AO1163" s="16">
        <f t="shared" si="957"/>
        <v>0</v>
      </c>
      <c r="AP1163" s="16">
        <f t="shared" si="944"/>
        <v>0</v>
      </c>
      <c r="AQ1163" s="16">
        <f t="shared" si="951"/>
        <v>0</v>
      </c>
      <c r="AR1163" s="16">
        <f t="shared" si="952"/>
        <v>0</v>
      </c>
      <c r="AS1163" s="15">
        <f t="shared" si="945"/>
        <v>0</v>
      </c>
      <c r="AT1163" s="24">
        <f t="shared" si="946"/>
        <v>0</v>
      </c>
      <c r="AU1163" s="15">
        <f t="shared" si="953"/>
        <v>0</v>
      </c>
      <c r="AV1163" s="22">
        <f>return!Q1147</f>
        <v>-7.7726142914812391E-3</v>
      </c>
      <c r="AW1163" s="7">
        <f t="shared" si="947"/>
        <v>2.5756723975450551</v>
      </c>
      <c r="AX1163" s="7"/>
      <c r="AY1163">
        <f t="shared" si="988"/>
        <v>0</v>
      </c>
      <c r="AZ1163">
        <f t="shared" si="948"/>
        <v>0</v>
      </c>
      <c r="BA1163">
        <f t="shared" si="989"/>
        <v>0</v>
      </c>
      <c r="BB1163">
        <f t="shared" si="954"/>
        <v>0</v>
      </c>
      <c r="BD1163">
        <f t="shared" si="990"/>
        <v>95</v>
      </c>
      <c r="BE1163">
        <f t="shared" si="991"/>
        <v>5</v>
      </c>
      <c r="BF1163">
        <f t="shared" si="955"/>
        <v>1</v>
      </c>
      <c r="BG1163">
        <f>VLOOKUP(MIN(120,BH1163),mortality!$B$4:$H$106,saving_model!BE1163+2,FALSE)</f>
        <v>1</v>
      </c>
      <c r="BH1163">
        <f t="shared" si="949"/>
        <v>115</v>
      </c>
      <c r="BI1163" s="8">
        <f t="shared" si="992"/>
        <v>1.6821425527395739E-3</v>
      </c>
      <c r="BJ1163" s="6">
        <f>VLOOKUP(saving_model!BD1163,lapse!$B$4:$C$134,2,FALSE)</f>
        <v>0.02</v>
      </c>
      <c r="BL1163">
        <f>discount_curve!K1148</f>
        <v>0.1048686771019028</v>
      </c>
    </row>
    <row r="1164" spans="1:64" x14ac:dyDescent="0.55000000000000004">
      <c r="A1164">
        <f t="shared" si="956"/>
        <v>1142</v>
      </c>
      <c r="B1164" s="16">
        <f t="shared" ca="1" si="959"/>
        <v>0</v>
      </c>
      <c r="C1164" s="16">
        <f t="shared" si="960"/>
        <v>0</v>
      </c>
      <c r="D1164">
        <f t="shared" si="961"/>
        <v>0</v>
      </c>
      <c r="E1164">
        <f t="shared" ca="1" si="962"/>
        <v>0</v>
      </c>
      <c r="F1164" s="19">
        <f t="shared" si="963"/>
        <v>0</v>
      </c>
      <c r="G1164">
        <f t="shared" si="940"/>
        <v>0</v>
      </c>
      <c r="H1164">
        <f t="shared" si="941"/>
        <v>0</v>
      </c>
      <c r="I1164" s="16">
        <f t="shared" si="964"/>
        <v>0</v>
      </c>
      <c r="J1164" s="19">
        <f t="shared" si="965"/>
        <v>0</v>
      </c>
      <c r="K1164" s="19"/>
      <c r="L1164" s="16">
        <f t="shared" si="942"/>
        <v>0</v>
      </c>
      <c r="M1164" s="16">
        <f t="shared" ca="1" si="966"/>
        <v>0</v>
      </c>
      <c r="N1164" s="16">
        <f t="shared" si="967"/>
        <v>0</v>
      </c>
      <c r="O1164" s="16">
        <f t="shared" si="968"/>
        <v>0</v>
      </c>
      <c r="P1164" s="16">
        <f t="shared" si="969"/>
        <v>0</v>
      </c>
      <c r="Q1164" s="16">
        <f t="shared" ca="1" si="970"/>
        <v>0</v>
      </c>
      <c r="R1164">
        <f t="shared" si="971"/>
        <v>0</v>
      </c>
      <c r="S1164" s="16">
        <f t="shared" si="972"/>
        <v>0</v>
      </c>
      <c r="T1164" s="21">
        <f t="shared" si="973"/>
        <v>0</v>
      </c>
      <c r="U1164" s="16">
        <f t="shared" ca="1" si="974"/>
        <v>0</v>
      </c>
      <c r="V1164" s="21">
        <f t="shared" ca="1" si="975"/>
        <v>0</v>
      </c>
      <c r="W1164" s="16"/>
      <c r="X1164" s="16">
        <f t="shared" si="976"/>
        <v>0</v>
      </c>
      <c r="Y1164" s="16">
        <f t="shared" si="977"/>
        <v>0</v>
      </c>
      <c r="Z1164" s="19">
        <f t="shared" si="978"/>
        <v>0</v>
      </c>
      <c r="AA1164" s="15">
        <f t="shared" si="979"/>
        <v>0</v>
      </c>
      <c r="AB1164" s="15">
        <f t="shared" si="980"/>
        <v>0</v>
      </c>
      <c r="AC1164" s="15">
        <f t="shared" si="981"/>
        <v>0</v>
      </c>
      <c r="AD1164" s="15">
        <f t="shared" si="982"/>
        <v>0</v>
      </c>
      <c r="AE1164" s="15">
        <f t="shared" si="983"/>
        <v>0</v>
      </c>
      <c r="AF1164" s="19">
        <f t="shared" si="984"/>
        <v>0</v>
      </c>
      <c r="AG1164" s="20">
        <f t="shared" si="985"/>
        <v>0</v>
      </c>
      <c r="AH1164" s="20"/>
      <c r="AI1164" s="16">
        <f t="shared" si="943"/>
        <v>0</v>
      </c>
      <c r="AJ1164" s="16">
        <f t="shared" si="958"/>
        <v>0</v>
      </c>
      <c r="AK1164" s="16">
        <f t="shared" si="950"/>
        <v>0</v>
      </c>
      <c r="AL1164" s="16">
        <f t="shared" ca="1" si="986"/>
        <v>0</v>
      </c>
      <c r="AM1164" s="17">
        <f ca="1">IF($F$13,OFFSET(product_specs!$I$5,MIN(10,saving_model!BD1164),saving_model!$F$15),0)</f>
        <v>0</v>
      </c>
      <c r="AN1164" s="16">
        <f t="shared" si="987"/>
        <v>0</v>
      </c>
      <c r="AO1164" s="16">
        <f t="shared" si="957"/>
        <v>0</v>
      </c>
      <c r="AP1164" s="16">
        <f t="shared" si="944"/>
        <v>0</v>
      </c>
      <c r="AQ1164" s="16">
        <f t="shared" si="951"/>
        <v>0</v>
      </c>
      <c r="AR1164" s="16">
        <f t="shared" si="952"/>
        <v>0</v>
      </c>
      <c r="AS1164" s="15">
        <f t="shared" si="945"/>
        <v>0</v>
      </c>
      <c r="AT1164" s="24">
        <f t="shared" si="946"/>
        <v>0</v>
      </c>
      <c r="AU1164" s="15">
        <f t="shared" si="953"/>
        <v>0</v>
      </c>
      <c r="AV1164" s="22">
        <f>return!Q1148</f>
        <v>2.9179997221981946E-3</v>
      </c>
      <c r="AW1164" s="7">
        <f t="shared" si="947"/>
        <v>2.5778090159688882</v>
      </c>
      <c r="AX1164" s="7"/>
      <c r="AY1164">
        <f t="shared" si="988"/>
        <v>0</v>
      </c>
      <c r="AZ1164">
        <f t="shared" si="948"/>
        <v>0</v>
      </c>
      <c r="BA1164">
        <f t="shared" si="989"/>
        <v>0</v>
      </c>
      <c r="BB1164">
        <f t="shared" si="954"/>
        <v>0</v>
      </c>
      <c r="BD1164">
        <f t="shared" si="990"/>
        <v>95</v>
      </c>
      <c r="BE1164">
        <f t="shared" si="991"/>
        <v>5</v>
      </c>
      <c r="BF1164">
        <f t="shared" si="955"/>
        <v>1</v>
      </c>
      <c r="BG1164">
        <f>VLOOKUP(MIN(120,BH1164),mortality!$B$4:$H$106,saving_model!BE1164+2,FALSE)</f>
        <v>1</v>
      </c>
      <c r="BH1164">
        <f t="shared" si="949"/>
        <v>115</v>
      </c>
      <c r="BI1164" s="8">
        <f t="shared" si="992"/>
        <v>1.6821425527395739E-3</v>
      </c>
      <c r="BJ1164" s="6">
        <f>VLOOKUP(saving_model!BD1164,lapse!$B$4:$C$134,2,FALSE)</f>
        <v>0.02</v>
      </c>
      <c r="BL1164">
        <f>discount_curve!K1149</f>
        <v>0.104661621714758</v>
      </c>
    </row>
    <row r="1165" spans="1:64" x14ac:dyDescent="0.55000000000000004">
      <c r="A1165">
        <f t="shared" si="956"/>
        <v>1143</v>
      </c>
      <c r="B1165" s="16">
        <f t="shared" ca="1" si="959"/>
        <v>0</v>
      </c>
      <c r="C1165" s="16">
        <f t="shared" si="960"/>
        <v>0</v>
      </c>
      <c r="D1165">
        <f t="shared" si="961"/>
        <v>0</v>
      </c>
      <c r="E1165">
        <f t="shared" ca="1" si="962"/>
        <v>0</v>
      </c>
      <c r="F1165" s="19">
        <f t="shared" si="963"/>
        <v>0</v>
      </c>
      <c r="G1165">
        <f t="shared" si="940"/>
        <v>0</v>
      </c>
      <c r="H1165">
        <f t="shared" si="941"/>
        <v>0</v>
      </c>
      <c r="I1165" s="16">
        <f t="shared" si="964"/>
        <v>0</v>
      </c>
      <c r="J1165" s="19">
        <f t="shared" si="965"/>
        <v>0</v>
      </c>
      <c r="K1165" s="19"/>
      <c r="L1165" s="16">
        <f t="shared" si="942"/>
        <v>0</v>
      </c>
      <c r="M1165" s="16">
        <f t="shared" ca="1" si="966"/>
        <v>0</v>
      </c>
      <c r="N1165" s="16">
        <f t="shared" si="967"/>
        <v>0</v>
      </c>
      <c r="O1165" s="16">
        <f t="shared" si="968"/>
        <v>0</v>
      </c>
      <c r="P1165" s="16">
        <f t="shared" si="969"/>
        <v>0</v>
      </c>
      <c r="Q1165" s="16">
        <f t="shared" ca="1" si="970"/>
        <v>0</v>
      </c>
      <c r="R1165">
        <f t="shared" si="971"/>
        <v>0</v>
      </c>
      <c r="S1165" s="16">
        <f t="shared" si="972"/>
        <v>0</v>
      </c>
      <c r="T1165" s="21">
        <f t="shared" si="973"/>
        <v>0</v>
      </c>
      <c r="U1165" s="16">
        <f t="shared" ca="1" si="974"/>
        <v>0</v>
      </c>
      <c r="V1165" s="21">
        <f t="shared" ca="1" si="975"/>
        <v>0</v>
      </c>
      <c r="W1165" s="16"/>
      <c r="X1165" s="16">
        <f t="shared" si="976"/>
        <v>0</v>
      </c>
      <c r="Y1165" s="16">
        <f t="shared" si="977"/>
        <v>0</v>
      </c>
      <c r="Z1165" s="19">
        <f t="shared" si="978"/>
        <v>0</v>
      </c>
      <c r="AA1165" s="15">
        <f t="shared" si="979"/>
        <v>0</v>
      </c>
      <c r="AB1165" s="15">
        <f t="shared" si="980"/>
        <v>0</v>
      </c>
      <c r="AC1165" s="15">
        <f t="shared" si="981"/>
        <v>0</v>
      </c>
      <c r="AD1165" s="15">
        <f t="shared" si="982"/>
        <v>0</v>
      </c>
      <c r="AE1165" s="15">
        <f t="shared" si="983"/>
        <v>0</v>
      </c>
      <c r="AF1165" s="19">
        <f t="shared" si="984"/>
        <v>0</v>
      </c>
      <c r="AG1165" s="20">
        <f t="shared" si="985"/>
        <v>0</v>
      </c>
      <c r="AH1165" s="20"/>
      <c r="AI1165" s="16">
        <f t="shared" si="943"/>
        <v>0</v>
      </c>
      <c r="AJ1165" s="16">
        <f t="shared" si="958"/>
        <v>0</v>
      </c>
      <c r="AK1165" s="16">
        <f t="shared" si="950"/>
        <v>0</v>
      </c>
      <c r="AL1165" s="16">
        <f t="shared" ca="1" si="986"/>
        <v>0</v>
      </c>
      <c r="AM1165" s="17">
        <f ca="1">IF($F$13,OFFSET(product_specs!$I$5,MIN(10,saving_model!BD1165),saving_model!$F$15),0)</f>
        <v>0</v>
      </c>
      <c r="AN1165" s="16">
        <f t="shared" si="987"/>
        <v>0</v>
      </c>
      <c r="AO1165" s="16">
        <f t="shared" si="957"/>
        <v>0</v>
      </c>
      <c r="AP1165" s="16">
        <f t="shared" si="944"/>
        <v>0</v>
      </c>
      <c r="AQ1165" s="16">
        <f t="shared" si="951"/>
        <v>0</v>
      </c>
      <c r="AR1165" s="16">
        <f t="shared" si="952"/>
        <v>0</v>
      </c>
      <c r="AS1165" s="15">
        <f t="shared" si="945"/>
        <v>0</v>
      </c>
      <c r="AT1165" s="24">
        <f t="shared" si="946"/>
        <v>0</v>
      </c>
      <c r="AU1165" s="15">
        <f t="shared" si="953"/>
        <v>0</v>
      </c>
      <c r="AV1165" s="22">
        <f>return!Q1149</f>
        <v>1.1391324902794819E-2</v>
      </c>
      <c r="AW1165" s="7">
        <f t="shared" si="947"/>
        <v>2.5799474067991395</v>
      </c>
      <c r="AX1165" s="7"/>
      <c r="AY1165">
        <f t="shared" si="988"/>
        <v>0</v>
      </c>
      <c r="AZ1165">
        <f t="shared" si="948"/>
        <v>0</v>
      </c>
      <c r="BA1165">
        <f t="shared" si="989"/>
        <v>0</v>
      </c>
      <c r="BB1165">
        <f t="shared" si="954"/>
        <v>0</v>
      </c>
      <c r="BD1165">
        <f t="shared" si="990"/>
        <v>95</v>
      </c>
      <c r="BE1165">
        <f t="shared" si="991"/>
        <v>5</v>
      </c>
      <c r="BF1165">
        <f t="shared" si="955"/>
        <v>1</v>
      </c>
      <c r="BG1165">
        <f>VLOOKUP(MIN(120,BH1165),mortality!$B$4:$H$106,saving_model!BE1165+2,FALSE)</f>
        <v>1</v>
      </c>
      <c r="BH1165">
        <f t="shared" si="949"/>
        <v>115</v>
      </c>
      <c r="BI1165" s="8">
        <f t="shared" si="992"/>
        <v>1.6821425527395739E-3</v>
      </c>
      <c r="BJ1165" s="6">
        <f>VLOOKUP(saving_model!BD1165,lapse!$B$4:$C$134,2,FALSE)</f>
        <v>0.02</v>
      </c>
      <c r="BL1165">
        <f>discount_curve!K1150</f>
        <v>0.10445497514304342</v>
      </c>
    </row>
    <row r="1166" spans="1:64" x14ac:dyDescent="0.55000000000000004">
      <c r="A1166">
        <f t="shared" si="956"/>
        <v>1144</v>
      </c>
      <c r="B1166" s="16">
        <f t="shared" ca="1" si="959"/>
        <v>0</v>
      </c>
      <c r="C1166" s="16">
        <f t="shared" si="960"/>
        <v>0</v>
      </c>
      <c r="D1166">
        <f t="shared" si="961"/>
        <v>0</v>
      </c>
      <c r="E1166">
        <f t="shared" ca="1" si="962"/>
        <v>0</v>
      </c>
      <c r="F1166" s="19">
        <f t="shared" si="963"/>
        <v>0</v>
      </c>
      <c r="G1166">
        <f t="shared" si="940"/>
        <v>0</v>
      </c>
      <c r="H1166">
        <f t="shared" si="941"/>
        <v>0</v>
      </c>
      <c r="I1166" s="16">
        <f t="shared" si="964"/>
        <v>0</v>
      </c>
      <c r="J1166" s="19">
        <f t="shared" si="965"/>
        <v>0</v>
      </c>
      <c r="K1166" s="19"/>
      <c r="L1166" s="16">
        <f t="shared" si="942"/>
        <v>0</v>
      </c>
      <c r="M1166" s="16">
        <f t="shared" ca="1" si="966"/>
        <v>0</v>
      </c>
      <c r="N1166" s="16">
        <f t="shared" si="967"/>
        <v>0</v>
      </c>
      <c r="O1166" s="16">
        <f t="shared" si="968"/>
        <v>0</v>
      </c>
      <c r="P1166" s="16">
        <f t="shared" si="969"/>
        <v>0</v>
      </c>
      <c r="Q1166" s="16">
        <f t="shared" ca="1" si="970"/>
        <v>0</v>
      </c>
      <c r="R1166">
        <f t="shared" si="971"/>
        <v>0</v>
      </c>
      <c r="S1166" s="16">
        <f t="shared" si="972"/>
        <v>0</v>
      </c>
      <c r="T1166" s="21">
        <f t="shared" si="973"/>
        <v>0</v>
      </c>
      <c r="U1166" s="16">
        <f t="shared" ca="1" si="974"/>
        <v>0</v>
      </c>
      <c r="V1166" s="21">
        <f t="shared" ca="1" si="975"/>
        <v>0</v>
      </c>
      <c r="W1166" s="16"/>
      <c r="X1166" s="16">
        <f t="shared" si="976"/>
        <v>0</v>
      </c>
      <c r="Y1166" s="16">
        <f t="shared" si="977"/>
        <v>0</v>
      </c>
      <c r="Z1166" s="19">
        <f t="shared" si="978"/>
        <v>0</v>
      </c>
      <c r="AA1166" s="15">
        <f t="shared" si="979"/>
        <v>0</v>
      </c>
      <c r="AB1166" s="15">
        <f t="shared" si="980"/>
        <v>0</v>
      </c>
      <c r="AC1166" s="15">
        <f t="shared" si="981"/>
        <v>0</v>
      </c>
      <c r="AD1166" s="15">
        <f t="shared" si="982"/>
        <v>0</v>
      </c>
      <c r="AE1166" s="15">
        <f t="shared" si="983"/>
        <v>0</v>
      </c>
      <c r="AF1166" s="19">
        <f t="shared" si="984"/>
        <v>0</v>
      </c>
      <c r="AG1166" s="20">
        <f t="shared" si="985"/>
        <v>0</v>
      </c>
      <c r="AH1166" s="20"/>
      <c r="AI1166" s="16">
        <f t="shared" si="943"/>
        <v>0</v>
      </c>
      <c r="AJ1166" s="16">
        <f t="shared" si="958"/>
        <v>0</v>
      </c>
      <c r="AK1166" s="16">
        <f t="shared" si="950"/>
        <v>0</v>
      </c>
      <c r="AL1166" s="16">
        <f t="shared" ca="1" si="986"/>
        <v>0</v>
      </c>
      <c r="AM1166" s="17">
        <f ca="1">IF($F$13,OFFSET(product_specs!$I$5,MIN(10,saving_model!BD1166),saving_model!$F$15),0)</f>
        <v>0</v>
      </c>
      <c r="AN1166" s="16">
        <f t="shared" si="987"/>
        <v>0</v>
      </c>
      <c r="AO1166" s="16">
        <f t="shared" si="957"/>
        <v>0</v>
      </c>
      <c r="AP1166" s="16">
        <f t="shared" si="944"/>
        <v>0</v>
      </c>
      <c r="AQ1166" s="16">
        <f t="shared" si="951"/>
        <v>0</v>
      </c>
      <c r="AR1166" s="16">
        <f t="shared" si="952"/>
        <v>0</v>
      </c>
      <c r="AS1166" s="15">
        <f t="shared" si="945"/>
        <v>0</v>
      </c>
      <c r="AT1166" s="24">
        <f t="shared" si="946"/>
        <v>0</v>
      </c>
      <c r="AU1166" s="15">
        <f t="shared" si="953"/>
        <v>0</v>
      </c>
      <c r="AV1166" s="22">
        <f>return!Q1150</f>
        <v>-2.8486563552501121E-3</v>
      </c>
      <c r="AW1166" s="7">
        <f t="shared" si="947"/>
        <v>2.5820875715060878</v>
      </c>
      <c r="AX1166" s="7"/>
      <c r="AY1166">
        <f t="shared" si="988"/>
        <v>0</v>
      </c>
      <c r="AZ1166">
        <f t="shared" si="948"/>
        <v>0</v>
      </c>
      <c r="BA1166">
        <f t="shared" si="989"/>
        <v>0</v>
      </c>
      <c r="BB1166">
        <f t="shared" si="954"/>
        <v>0</v>
      </c>
      <c r="BD1166">
        <f t="shared" si="990"/>
        <v>95</v>
      </c>
      <c r="BE1166">
        <f t="shared" si="991"/>
        <v>5</v>
      </c>
      <c r="BF1166">
        <f t="shared" si="955"/>
        <v>1</v>
      </c>
      <c r="BG1166">
        <f>VLOOKUP(MIN(120,BH1166),mortality!$B$4:$H$106,saving_model!BE1166+2,FALSE)</f>
        <v>1</v>
      </c>
      <c r="BH1166">
        <f t="shared" si="949"/>
        <v>115</v>
      </c>
      <c r="BI1166" s="8">
        <f t="shared" si="992"/>
        <v>1.6821425527395739E-3</v>
      </c>
      <c r="BJ1166" s="6">
        <f>VLOOKUP(saving_model!BD1166,lapse!$B$4:$C$134,2,FALSE)</f>
        <v>0.02</v>
      </c>
      <c r="BL1166">
        <f>discount_curve!K1151</f>
        <v>0.10424873657958345</v>
      </c>
    </row>
    <row r="1167" spans="1:64" x14ac:dyDescent="0.55000000000000004">
      <c r="A1167">
        <f t="shared" si="956"/>
        <v>1145</v>
      </c>
      <c r="B1167" s="16">
        <f t="shared" ca="1" si="959"/>
        <v>0</v>
      </c>
      <c r="C1167" s="16">
        <f t="shared" si="960"/>
        <v>0</v>
      </c>
      <c r="D1167">
        <f t="shared" si="961"/>
        <v>0</v>
      </c>
      <c r="E1167">
        <f t="shared" ca="1" si="962"/>
        <v>0</v>
      </c>
      <c r="F1167" s="19">
        <f t="shared" si="963"/>
        <v>0</v>
      </c>
      <c r="G1167">
        <f t="shared" si="940"/>
        <v>0</v>
      </c>
      <c r="H1167">
        <f t="shared" si="941"/>
        <v>0</v>
      </c>
      <c r="I1167" s="16">
        <f t="shared" si="964"/>
        <v>0</v>
      </c>
      <c r="J1167" s="19">
        <f t="shared" si="965"/>
        <v>0</v>
      </c>
      <c r="K1167" s="19"/>
      <c r="L1167" s="16">
        <f t="shared" si="942"/>
        <v>0</v>
      </c>
      <c r="M1167" s="16">
        <f t="shared" ca="1" si="966"/>
        <v>0</v>
      </c>
      <c r="N1167" s="16">
        <f t="shared" si="967"/>
        <v>0</v>
      </c>
      <c r="O1167" s="16">
        <f t="shared" si="968"/>
        <v>0</v>
      </c>
      <c r="P1167" s="16">
        <f t="shared" si="969"/>
        <v>0</v>
      </c>
      <c r="Q1167" s="16">
        <f t="shared" ca="1" si="970"/>
        <v>0</v>
      </c>
      <c r="R1167">
        <f t="shared" si="971"/>
        <v>0</v>
      </c>
      <c r="S1167" s="16">
        <f t="shared" si="972"/>
        <v>0</v>
      </c>
      <c r="T1167" s="21">
        <f t="shared" si="973"/>
        <v>0</v>
      </c>
      <c r="U1167" s="16">
        <f t="shared" ca="1" si="974"/>
        <v>0</v>
      </c>
      <c r="V1167" s="21">
        <f t="shared" ca="1" si="975"/>
        <v>0</v>
      </c>
      <c r="W1167" s="16"/>
      <c r="X1167" s="16">
        <f t="shared" si="976"/>
        <v>0</v>
      </c>
      <c r="Y1167" s="16">
        <f t="shared" si="977"/>
        <v>0</v>
      </c>
      <c r="Z1167" s="19">
        <f t="shared" si="978"/>
        <v>0</v>
      </c>
      <c r="AA1167" s="15">
        <f t="shared" si="979"/>
        <v>0</v>
      </c>
      <c r="AB1167" s="15">
        <f t="shared" si="980"/>
        <v>0</v>
      </c>
      <c r="AC1167" s="15">
        <f t="shared" si="981"/>
        <v>0</v>
      </c>
      <c r="AD1167" s="15">
        <f t="shared" si="982"/>
        <v>0</v>
      </c>
      <c r="AE1167" s="15">
        <f t="shared" si="983"/>
        <v>0</v>
      </c>
      <c r="AF1167" s="19">
        <f t="shared" si="984"/>
        <v>0</v>
      </c>
      <c r="AG1167" s="20">
        <f t="shared" si="985"/>
        <v>0</v>
      </c>
      <c r="AH1167" s="20"/>
      <c r="AI1167" s="16">
        <f t="shared" si="943"/>
        <v>0</v>
      </c>
      <c r="AJ1167" s="16">
        <f t="shared" si="958"/>
        <v>0</v>
      </c>
      <c r="AK1167" s="16">
        <f t="shared" si="950"/>
        <v>0</v>
      </c>
      <c r="AL1167" s="16">
        <f t="shared" ca="1" si="986"/>
        <v>0</v>
      </c>
      <c r="AM1167" s="17">
        <f ca="1">IF($F$13,OFFSET(product_specs!$I$5,MIN(10,saving_model!BD1167),saving_model!$F$15),0)</f>
        <v>0</v>
      </c>
      <c r="AN1167" s="16">
        <f t="shared" si="987"/>
        <v>0</v>
      </c>
      <c r="AO1167" s="16">
        <f t="shared" si="957"/>
        <v>0</v>
      </c>
      <c r="AP1167" s="16">
        <f t="shared" si="944"/>
        <v>0</v>
      </c>
      <c r="AQ1167" s="16">
        <f t="shared" si="951"/>
        <v>0</v>
      </c>
      <c r="AR1167" s="16">
        <f t="shared" si="952"/>
        <v>0</v>
      </c>
      <c r="AS1167" s="15">
        <f t="shared" si="945"/>
        <v>0</v>
      </c>
      <c r="AT1167" s="24">
        <f t="shared" si="946"/>
        <v>0</v>
      </c>
      <c r="AU1167" s="15">
        <f t="shared" si="953"/>
        <v>0</v>
      </c>
      <c r="AV1167" s="22">
        <f>return!Q1151</f>
        <v>-9.9252997253450603E-3</v>
      </c>
      <c r="AW1167" s="7">
        <f t="shared" si="947"/>
        <v>2.5842295115612317</v>
      </c>
      <c r="AX1167" s="7"/>
      <c r="AY1167">
        <f t="shared" si="988"/>
        <v>0</v>
      </c>
      <c r="AZ1167">
        <f t="shared" si="948"/>
        <v>0</v>
      </c>
      <c r="BA1167">
        <f t="shared" si="989"/>
        <v>0</v>
      </c>
      <c r="BB1167">
        <f t="shared" si="954"/>
        <v>0</v>
      </c>
      <c r="BD1167">
        <f t="shared" si="990"/>
        <v>95</v>
      </c>
      <c r="BE1167">
        <f t="shared" si="991"/>
        <v>5</v>
      </c>
      <c r="BF1167">
        <f t="shared" si="955"/>
        <v>1</v>
      </c>
      <c r="BG1167">
        <f>VLOOKUP(MIN(120,BH1167),mortality!$B$4:$H$106,saving_model!BE1167+2,FALSE)</f>
        <v>1</v>
      </c>
      <c r="BH1167">
        <f t="shared" si="949"/>
        <v>115</v>
      </c>
      <c r="BI1167" s="8">
        <f t="shared" si="992"/>
        <v>1.6821425527395739E-3</v>
      </c>
      <c r="BJ1167" s="6">
        <f>VLOOKUP(saving_model!BD1167,lapse!$B$4:$C$134,2,FALSE)</f>
        <v>0.02</v>
      </c>
      <c r="BL1167">
        <f>discount_curve!K1152</f>
        <v>0.10404290521879622</v>
      </c>
    </row>
    <row r="1168" spans="1:64" x14ac:dyDescent="0.55000000000000004">
      <c r="A1168">
        <f t="shared" si="956"/>
        <v>1146</v>
      </c>
      <c r="B1168" s="16">
        <f t="shared" ca="1" si="959"/>
        <v>0</v>
      </c>
      <c r="C1168" s="16">
        <f t="shared" si="960"/>
        <v>0</v>
      </c>
      <c r="D1168">
        <f t="shared" si="961"/>
        <v>0</v>
      </c>
      <c r="E1168">
        <f t="shared" ca="1" si="962"/>
        <v>0</v>
      </c>
      <c r="F1168" s="19">
        <f t="shared" si="963"/>
        <v>0</v>
      </c>
      <c r="G1168">
        <f t="shared" si="940"/>
        <v>0</v>
      </c>
      <c r="H1168">
        <f t="shared" si="941"/>
        <v>0</v>
      </c>
      <c r="I1168" s="16">
        <f t="shared" si="964"/>
        <v>0</v>
      </c>
      <c r="J1168" s="19">
        <f t="shared" si="965"/>
        <v>0</v>
      </c>
      <c r="K1168" s="19"/>
      <c r="L1168" s="16">
        <f t="shared" si="942"/>
        <v>0</v>
      </c>
      <c r="M1168" s="16">
        <f t="shared" ca="1" si="966"/>
        <v>0</v>
      </c>
      <c r="N1168" s="16">
        <f t="shared" si="967"/>
        <v>0</v>
      </c>
      <c r="O1168" s="16">
        <f t="shared" si="968"/>
        <v>0</v>
      </c>
      <c r="P1168" s="16">
        <f t="shared" si="969"/>
        <v>0</v>
      </c>
      <c r="Q1168" s="16">
        <f t="shared" ca="1" si="970"/>
        <v>0</v>
      </c>
      <c r="R1168">
        <f t="shared" si="971"/>
        <v>0</v>
      </c>
      <c r="S1168" s="16">
        <f t="shared" si="972"/>
        <v>0</v>
      </c>
      <c r="T1168" s="21">
        <f t="shared" si="973"/>
        <v>0</v>
      </c>
      <c r="U1168" s="16">
        <f t="shared" ca="1" si="974"/>
        <v>0</v>
      </c>
      <c r="V1168" s="21">
        <f t="shared" ca="1" si="975"/>
        <v>0</v>
      </c>
      <c r="W1168" s="16"/>
      <c r="X1168" s="16">
        <f t="shared" si="976"/>
        <v>0</v>
      </c>
      <c r="Y1168" s="16">
        <f t="shared" si="977"/>
        <v>0</v>
      </c>
      <c r="Z1168" s="19">
        <f t="shared" si="978"/>
        <v>0</v>
      </c>
      <c r="AA1168" s="15">
        <f t="shared" si="979"/>
        <v>0</v>
      </c>
      <c r="AB1168" s="15">
        <f t="shared" si="980"/>
        <v>0</v>
      </c>
      <c r="AC1168" s="15">
        <f t="shared" si="981"/>
        <v>0</v>
      </c>
      <c r="AD1168" s="15">
        <f t="shared" si="982"/>
        <v>0</v>
      </c>
      <c r="AE1168" s="15">
        <f t="shared" si="983"/>
        <v>0</v>
      </c>
      <c r="AF1168" s="19">
        <f t="shared" si="984"/>
        <v>0</v>
      </c>
      <c r="AG1168" s="20">
        <f t="shared" si="985"/>
        <v>0</v>
      </c>
      <c r="AH1168" s="20"/>
      <c r="AI1168" s="16">
        <f t="shared" si="943"/>
        <v>0</v>
      </c>
      <c r="AJ1168" s="16">
        <f t="shared" si="958"/>
        <v>0</v>
      </c>
      <c r="AK1168" s="16">
        <f t="shared" si="950"/>
        <v>0</v>
      </c>
      <c r="AL1168" s="16">
        <f t="shared" ca="1" si="986"/>
        <v>0</v>
      </c>
      <c r="AM1168" s="17">
        <f ca="1">IF($F$13,OFFSET(product_specs!$I$5,MIN(10,saving_model!BD1168),saving_model!$F$15),0)</f>
        <v>0</v>
      </c>
      <c r="AN1168" s="16">
        <f t="shared" si="987"/>
        <v>0</v>
      </c>
      <c r="AO1168" s="16">
        <f t="shared" si="957"/>
        <v>0</v>
      </c>
      <c r="AP1168" s="16">
        <f t="shared" si="944"/>
        <v>0</v>
      </c>
      <c r="AQ1168" s="16">
        <f t="shared" si="951"/>
        <v>0</v>
      </c>
      <c r="AR1168" s="16">
        <f t="shared" si="952"/>
        <v>0</v>
      </c>
      <c r="AS1168" s="15">
        <f t="shared" si="945"/>
        <v>0</v>
      </c>
      <c r="AT1168" s="24">
        <f t="shared" si="946"/>
        <v>0</v>
      </c>
      <c r="AU1168" s="15">
        <f t="shared" si="953"/>
        <v>0</v>
      </c>
      <c r="AV1168" s="22">
        <f>return!Q1152</f>
        <v>1.0638210157075667E-2</v>
      </c>
      <c r="AW1168" s="7">
        <f t="shared" si="947"/>
        <v>2.58637322843729</v>
      </c>
      <c r="AX1168" s="7"/>
      <c r="AY1168">
        <f t="shared" si="988"/>
        <v>0</v>
      </c>
      <c r="AZ1168">
        <f t="shared" si="948"/>
        <v>0</v>
      </c>
      <c r="BA1168">
        <f t="shared" si="989"/>
        <v>0</v>
      </c>
      <c r="BB1168">
        <f t="shared" si="954"/>
        <v>0</v>
      </c>
      <c r="BD1168">
        <f t="shared" si="990"/>
        <v>95</v>
      </c>
      <c r="BE1168">
        <f t="shared" si="991"/>
        <v>5</v>
      </c>
      <c r="BF1168">
        <f t="shared" si="955"/>
        <v>1</v>
      </c>
      <c r="BG1168">
        <f>VLOOKUP(MIN(120,BH1168),mortality!$B$4:$H$106,saving_model!BE1168+2,FALSE)</f>
        <v>1</v>
      </c>
      <c r="BH1168">
        <f t="shared" si="949"/>
        <v>115</v>
      </c>
      <c r="BI1168" s="8">
        <f t="shared" si="992"/>
        <v>1.6821425527395739E-3</v>
      </c>
      <c r="BJ1168" s="6">
        <f>VLOOKUP(saving_model!BD1168,lapse!$B$4:$C$134,2,FALSE)</f>
        <v>0.02</v>
      </c>
      <c r="BL1168">
        <f>discount_curve!K1153</f>
        <v>0.10383748025669041</v>
      </c>
    </row>
    <row r="1169" spans="1:64" x14ac:dyDescent="0.55000000000000004">
      <c r="A1169">
        <f t="shared" si="956"/>
        <v>1147</v>
      </c>
      <c r="B1169" s="16">
        <f t="shared" ca="1" si="959"/>
        <v>0</v>
      </c>
      <c r="C1169" s="16">
        <f t="shared" si="960"/>
        <v>0</v>
      </c>
      <c r="D1169">
        <f t="shared" si="961"/>
        <v>0</v>
      </c>
      <c r="E1169">
        <f t="shared" ca="1" si="962"/>
        <v>0</v>
      </c>
      <c r="F1169" s="19">
        <f t="shared" si="963"/>
        <v>0</v>
      </c>
      <c r="G1169">
        <f t="shared" si="940"/>
        <v>0</v>
      </c>
      <c r="H1169">
        <f t="shared" si="941"/>
        <v>0</v>
      </c>
      <c r="I1169" s="16">
        <f t="shared" si="964"/>
        <v>0</v>
      </c>
      <c r="J1169" s="19">
        <f t="shared" si="965"/>
        <v>0</v>
      </c>
      <c r="K1169" s="19"/>
      <c r="L1169" s="16">
        <f t="shared" si="942"/>
        <v>0</v>
      </c>
      <c r="M1169" s="16">
        <f t="shared" ca="1" si="966"/>
        <v>0</v>
      </c>
      <c r="N1169" s="16">
        <f t="shared" si="967"/>
        <v>0</v>
      </c>
      <c r="O1169" s="16">
        <f t="shared" si="968"/>
        <v>0</v>
      </c>
      <c r="P1169" s="16">
        <f t="shared" si="969"/>
        <v>0</v>
      </c>
      <c r="Q1169" s="16">
        <f t="shared" ca="1" si="970"/>
        <v>0</v>
      </c>
      <c r="R1169">
        <f t="shared" si="971"/>
        <v>0</v>
      </c>
      <c r="S1169" s="16">
        <f t="shared" si="972"/>
        <v>0</v>
      </c>
      <c r="T1169" s="21">
        <f t="shared" si="973"/>
        <v>0</v>
      </c>
      <c r="U1169" s="16">
        <f t="shared" ca="1" si="974"/>
        <v>0</v>
      </c>
      <c r="V1169" s="21">
        <f t="shared" ca="1" si="975"/>
        <v>0</v>
      </c>
      <c r="W1169" s="16"/>
      <c r="X1169" s="16">
        <f t="shared" si="976"/>
        <v>0</v>
      </c>
      <c r="Y1169" s="16">
        <f t="shared" si="977"/>
        <v>0</v>
      </c>
      <c r="Z1169" s="19">
        <f t="shared" si="978"/>
        <v>0</v>
      </c>
      <c r="AA1169" s="15">
        <f t="shared" si="979"/>
        <v>0</v>
      </c>
      <c r="AB1169" s="15">
        <f t="shared" si="980"/>
        <v>0</v>
      </c>
      <c r="AC1169" s="15">
        <f t="shared" si="981"/>
        <v>0</v>
      </c>
      <c r="AD1169" s="15">
        <f t="shared" si="982"/>
        <v>0</v>
      </c>
      <c r="AE1169" s="15">
        <f t="shared" si="983"/>
        <v>0</v>
      </c>
      <c r="AF1169" s="19">
        <f t="shared" si="984"/>
        <v>0</v>
      </c>
      <c r="AG1169" s="20">
        <f t="shared" si="985"/>
        <v>0</v>
      </c>
      <c r="AH1169" s="20"/>
      <c r="AI1169" s="16">
        <f t="shared" si="943"/>
        <v>0</v>
      </c>
      <c r="AJ1169" s="16">
        <f t="shared" si="958"/>
        <v>0</v>
      </c>
      <c r="AK1169" s="16">
        <f t="shared" si="950"/>
        <v>0</v>
      </c>
      <c r="AL1169" s="16">
        <f t="shared" ca="1" si="986"/>
        <v>0</v>
      </c>
      <c r="AM1169" s="17">
        <f ca="1">IF($F$13,OFFSET(product_specs!$I$5,MIN(10,saving_model!BD1169),saving_model!$F$15),0)</f>
        <v>0</v>
      </c>
      <c r="AN1169" s="16">
        <f t="shared" si="987"/>
        <v>0</v>
      </c>
      <c r="AO1169" s="16">
        <f t="shared" si="957"/>
        <v>0</v>
      </c>
      <c r="AP1169" s="16">
        <f t="shared" si="944"/>
        <v>0</v>
      </c>
      <c r="AQ1169" s="16">
        <f t="shared" si="951"/>
        <v>0</v>
      </c>
      <c r="AR1169" s="16">
        <f t="shared" si="952"/>
        <v>0</v>
      </c>
      <c r="AS1169" s="15">
        <f t="shared" si="945"/>
        <v>0</v>
      </c>
      <c r="AT1169" s="24">
        <f t="shared" si="946"/>
        <v>0</v>
      </c>
      <c r="AU1169" s="15">
        <f t="shared" si="953"/>
        <v>0</v>
      </c>
      <c r="AV1169" s="22">
        <f>return!Q1153</f>
        <v>1.3886090261899575E-2</v>
      </c>
      <c r="AW1169" s="7">
        <f t="shared" si="947"/>
        <v>2.5885187236082032</v>
      </c>
      <c r="AX1169" s="7"/>
      <c r="AY1169">
        <f t="shared" si="988"/>
        <v>0</v>
      </c>
      <c r="AZ1169">
        <f t="shared" si="948"/>
        <v>0</v>
      </c>
      <c r="BA1169">
        <f t="shared" si="989"/>
        <v>0</v>
      </c>
      <c r="BB1169">
        <f t="shared" si="954"/>
        <v>0</v>
      </c>
      <c r="BD1169">
        <f t="shared" si="990"/>
        <v>95</v>
      </c>
      <c r="BE1169">
        <f t="shared" si="991"/>
        <v>5</v>
      </c>
      <c r="BF1169">
        <f t="shared" si="955"/>
        <v>1</v>
      </c>
      <c r="BG1169">
        <f>VLOOKUP(MIN(120,BH1169),mortality!$B$4:$H$106,saving_model!BE1169+2,FALSE)</f>
        <v>1</v>
      </c>
      <c r="BH1169">
        <f t="shared" si="949"/>
        <v>115</v>
      </c>
      <c r="BI1169" s="8">
        <f t="shared" si="992"/>
        <v>1.6821425527395739E-3</v>
      </c>
      <c r="BJ1169" s="6">
        <f>VLOOKUP(saving_model!BD1169,lapse!$B$4:$C$134,2,FALSE)</f>
        <v>0.02</v>
      </c>
      <c r="BL1169">
        <f>discount_curve!K1154</f>
        <v>0.10363246089086205</v>
      </c>
    </row>
    <row r="1170" spans="1:64" x14ac:dyDescent="0.55000000000000004">
      <c r="A1170">
        <f t="shared" si="956"/>
        <v>1148</v>
      </c>
      <c r="B1170" s="16">
        <f t="shared" ca="1" si="959"/>
        <v>0</v>
      </c>
      <c r="C1170" s="16">
        <f t="shared" si="960"/>
        <v>0</v>
      </c>
      <c r="D1170">
        <f t="shared" si="961"/>
        <v>0</v>
      </c>
      <c r="E1170">
        <f t="shared" ca="1" si="962"/>
        <v>0</v>
      </c>
      <c r="F1170" s="19">
        <f t="shared" si="963"/>
        <v>0</v>
      </c>
      <c r="G1170">
        <f t="shared" si="940"/>
        <v>0</v>
      </c>
      <c r="H1170">
        <f t="shared" si="941"/>
        <v>0</v>
      </c>
      <c r="I1170" s="16">
        <f t="shared" si="964"/>
        <v>0</v>
      </c>
      <c r="J1170" s="19">
        <f t="shared" si="965"/>
        <v>0</v>
      </c>
      <c r="K1170" s="19"/>
      <c r="L1170" s="16">
        <f t="shared" si="942"/>
        <v>0</v>
      </c>
      <c r="M1170" s="16">
        <f t="shared" ca="1" si="966"/>
        <v>0</v>
      </c>
      <c r="N1170" s="16">
        <f t="shared" si="967"/>
        <v>0</v>
      </c>
      <c r="O1170" s="16">
        <f t="shared" si="968"/>
        <v>0</v>
      </c>
      <c r="P1170" s="16">
        <f t="shared" si="969"/>
        <v>0</v>
      </c>
      <c r="Q1170" s="16">
        <f t="shared" ca="1" si="970"/>
        <v>0</v>
      </c>
      <c r="R1170">
        <f t="shared" si="971"/>
        <v>0</v>
      </c>
      <c r="S1170" s="16">
        <f t="shared" si="972"/>
        <v>0</v>
      </c>
      <c r="T1170" s="21">
        <f t="shared" si="973"/>
        <v>0</v>
      </c>
      <c r="U1170" s="16">
        <f t="shared" ca="1" si="974"/>
        <v>0</v>
      </c>
      <c r="V1170" s="21">
        <f t="shared" ca="1" si="975"/>
        <v>0</v>
      </c>
      <c r="W1170" s="16"/>
      <c r="X1170" s="16">
        <f t="shared" si="976"/>
        <v>0</v>
      </c>
      <c r="Y1170" s="16">
        <f t="shared" si="977"/>
        <v>0</v>
      </c>
      <c r="Z1170" s="19">
        <f t="shared" si="978"/>
        <v>0</v>
      </c>
      <c r="AA1170" s="15">
        <f t="shared" si="979"/>
        <v>0</v>
      </c>
      <c r="AB1170" s="15">
        <f t="shared" si="980"/>
        <v>0</v>
      </c>
      <c r="AC1170" s="15">
        <f t="shared" si="981"/>
        <v>0</v>
      </c>
      <c r="AD1170" s="15">
        <f t="shared" si="982"/>
        <v>0</v>
      </c>
      <c r="AE1170" s="15">
        <f t="shared" si="983"/>
        <v>0</v>
      </c>
      <c r="AF1170" s="19">
        <f t="shared" si="984"/>
        <v>0</v>
      </c>
      <c r="AG1170" s="20">
        <f t="shared" si="985"/>
        <v>0</v>
      </c>
      <c r="AH1170" s="20"/>
      <c r="AI1170" s="16">
        <f t="shared" si="943"/>
        <v>0</v>
      </c>
      <c r="AJ1170" s="16">
        <f t="shared" si="958"/>
        <v>0</v>
      </c>
      <c r="AK1170" s="16">
        <f t="shared" si="950"/>
        <v>0</v>
      </c>
      <c r="AL1170" s="16">
        <f t="shared" ca="1" si="986"/>
        <v>0</v>
      </c>
      <c r="AM1170" s="17">
        <f ca="1">IF($F$13,OFFSET(product_specs!$I$5,MIN(10,saving_model!BD1170),saving_model!$F$15),0)</f>
        <v>0</v>
      </c>
      <c r="AN1170" s="16">
        <f t="shared" si="987"/>
        <v>0</v>
      </c>
      <c r="AO1170" s="16">
        <f t="shared" si="957"/>
        <v>0</v>
      </c>
      <c r="AP1170" s="16">
        <f t="shared" si="944"/>
        <v>0</v>
      </c>
      <c r="AQ1170" s="16">
        <f t="shared" si="951"/>
        <v>0</v>
      </c>
      <c r="AR1170" s="16">
        <f t="shared" si="952"/>
        <v>0</v>
      </c>
      <c r="AS1170" s="15">
        <f t="shared" si="945"/>
        <v>0</v>
      </c>
      <c r="AT1170" s="24">
        <f t="shared" si="946"/>
        <v>0</v>
      </c>
      <c r="AU1170" s="15">
        <f t="shared" si="953"/>
        <v>0</v>
      </c>
      <c r="AV1170" s="22">
        <f>return!Q1154</f>
        <v>-2.5268014494400637E-3</v>
      </c>
      <c r="AW1170" s="7">
        <f t="shared" si="947"/>
        <v>2.5906659985491349</v>
      </c>
      <c r="AX1170" s="7"/>
      <c r="AY1170">
        <f t="shared" si="988"/>
        <v>0</v>
      </c>
      <c r="AZ1170">
        <f t="shared" si="948"/>
        <v>0</v>
      </c>
      <c r="BA1170">
        <f t="shared" si="989"/>
        <v>0</v>
      </c>
      <c r="BB1170">
        <f t="shared" si="954"/>
        <v>0</v>
      </c>
      <c r="BD1170">
        <f t="shared" si="990"/>
        <v>95</v>
      </c>
      <c r="BE1170">
        <f t="shared" si="991"/>
        <v>5</v>
      </c>
      <c r="BF1170">
        <f t="shared" si="955"/>
        <v>1</v>
      </c>
      <c r="BG1170">
        <f>VLOOKUP(MIN(120,BH1170),mortality!$B$4:$H$106,saving_model!BE1170+2,FALSE)</f>
        <v>1</v>
      </c>
      <c r="BH1170">
        <f t="shared" si="949"/>
        <v>115</v>
      </c>
      <c r="BI1170" s="8">
        <f t="shared" si="992"/>
        <v>1.6821425527395739E-3</v>
      </c>
      <c r="BJ1170" s="6">
        <f>VLOOKUP(saving_model!BD1170,lapse!$B$4:$C$134,2,FALSE)</f>
        <v>0.02</v>
      </c>
      <c r="BL1170">
        <f>discount_curve!K1155</f>
        <v>0.1034278463204916</v>
      </c>
    </row>
    <row r="1171" spans="1:64" x14ac:dyDescent="0.55000000000000004">
      <c r="A1171">
        <f t="shared" si="956"/>
        <v>1149</v>
      </c>
      <c r="B1171" s="16">
        <f t="shared" ca="1" si="959"/>
        <v>0</v>
      </c>
      <c r="C1171" s="16">
        <f t="shared" si="960"/>
        <v>0</v>
      </c>
      <c r="D1171">
        <f t="shared" si="961"/>
        <v>0</v>
      </c>
      <c r="E1171">
        <f t="shared" ca="1" si="962"/>
        <v>0</v>
      </c>
      <c r="F1171" s="19">
        <f t="shared" si="963"/>
        <v>0</v>
      </c>
      <c r="G1171">
        <f t="shared" si="940"/>
        <v>0</v>
      </c>
      <c r="H1171">
        <f t="shared" si="941"/>
        <v>0</v>
      </c>
      <c r="I1171" s="16">
        <f t="shared" si="964"/>
        <v>0</v>
      </c>
      <c r="J1171" s="19">
        <f t="shared" si="965"/>
        <v>0</v>
      </c>
      <c r="K1171" s="19"/>
      <c r="L1171" s="16">
        <f t="shared" si="942"/>
        <v>0</v>
      </c>
      <c r="M1171" s="16">
        <f t="shared" ca="1" si="966"/>
        <v>0</v>
      </c>
      <c r="N1171" s="16">
        <f t="shared" si="967"/>
        <v>0</v>
      </c>
      <c r="O1171" s="16">
        <f t="shared" si="968"/>
        <v>0</v>
      </c>
      <c r="P1171" s="16">
        <f t="shared" si="969"/>
        <v>0</v>
      </c>
      <c r="Q1171" s="16">
        <f t="shared" ca="1" si="970"/>
        <v>0</v>
      </c>
      <c r="R1171">
        <f t="shared" si="971"/>
        <v>0</v>
      </c>
      <c r="S1171" s="16">
        <f t="shared" si="972"/>
        <v>0</v>
      </c>
      <c r="T1171" s="21">
        <f t="shared" si="973"/>
        <v>0</v>
      </c>
      <c r="U1171" s="16">
        <f t="shared" ca="1" si="974"/>
        <v>0</v>
      </c>
      <c r="V1171" s="21">
        <f t="shared" ca="1" si="975"/>
        <v>0</v>
      </c>
      <c r="W1171" s="16"/>
      <c r="X1171" s="16">
        <f t="shared" si="976"/>
        <v>0</v>
      </c>
      <c r="Y1171" s="16">
        <f t="shared" si="977"/>
        <v>0</v>
      </c>
      <c r="Z1171" s="19">
        <f t="shared" si="978"/>
        <v>0</v>
      </c>
      <c r="AA1171" s="15">
        <f t="shared" si="979"/>
        <v>0</v>
      </c>
      <c r="AB1171" s="15">
        <f t="shared" si="980"/>
        <v>0</v>
      </c>
      <c r="AC1171" s="15">
        <f t="shared" si="981"/>
        <v>0</v>
      </c>
      <c r="AD1171" s="15">
        <f t="shared" si="982"/>
        <v>0</v>
      </c>
      <c r="AE1171" s="15">
        <f t="shared" si="983"/>
        <v>0</v>
      </c>
      <c r="AF1171" s="19">
        <f t="shared" si="984"/>
        <v>0</v>
      </c>
      <c r="AG1171" s="20">
        <f t="shared" si="985"/>
        <v>0</v>
      </c>
      <c r="AH1171" s="20"/>
      <c r="AI1171" s="16">
        <f t="shared" si="943"/>
        <v>0</v>
      </c>
      <c r="AJ1171" s="16">
        <f t="shared" si="958"/>
        <v>0</v>
      </c>
      <c r="AK1171" s="16">
        <f t="shared" si="950"/>
        <v>0</v>
      </c>
      <c r="AL1171" s="16">
        <f t="shared" ca="1" si="986"/>
        <v>0</v>
      </c>
      <c r="AM1171" s="17">
        <f ca="1">IF($F$13,OFFSET(product_specs!$I$5,MIN(10,saving_model!BD1171),saving_model!$F$15),0)</f>
        <v>0</v>
      </c>
      <c r="AN1171" s="16">
        <f t="shared" si="987"/>
        <v>0</v>
      </c>
      <c r="AO1171" s="16">
        <f t="shared" si="957"/>
        <v>0</v>
      </c>
      <c r="AP1171" s="16">
        <f t="shared" si="944"/>
        <v>0</v>
      </c>
      <c r="AQ1171" s="16">
        <f t="shared" si="951"/>
        <v>0</v>
      </c>
      <c r="AR1171" s="16">
        <f t="shared" si="952"/>
        <v>0</v>
      </c>
      <c r="AS1171" s="15">
        <f t="shared" si="945"/>
        <v>0</v>
      </c>
      <c r="AT1171" s="24">
        <f t="shared" si="946"/>
        <v>0</v>
      </c>
      <c r="AU1171" s="15">
        <f t="shared" si="953"/>
        <v>0</v>
      </c>
      <c r="AV1171" s="22">
        <f>return!Q1155</f>
        <v>1.0650276687779625E-2</v>
      </c>
      <c r="AW1171" s="7">
        <f t="shared" si="947"/>
        <v>2.5928150547364721</v>
      </c>
      <c r="AX1171" s="7"/>
      <c r="AY1171">
        <f t="shared" si="988"/>
        <v>0</v>
      </c>
      <c r="AZ1171">
        <f t="shared" si="948"/>
        <v>0</v>
      </c>
      <c r="BA1171">
        <f t="shared" si="989"/>
        <v>0</v>
      </c>
      <c r="BB1171">
        <f t="shared" si="954"/>
        <v>0</v>
      </c>
      <c r="BD1171">
        <f t="shared" si="990"/>
        <v>95</v>
      </c>
      <c r="BE1171">
        <f t="shared" si="991"/>
        <v>5</v>
      </c>
      <c r="BF1171">
        <f t="shared" si="955"/>
        <v>1</v>
      </c>
      <c r="BG1171">
        <f>VLOOKUP(MIN(120,BH1171),mortality!$B$4:$H$106,saving_model!BE1171+2,FALSE)</f>
        <v>1</v>
      </c>
      <c r="BH1171">
        <f t="shared" si="949"/>
        <v>115</v>
      </c>
      <c r="BI1171" s="8">
        <f t="shared" si="992"/>
        <v>1.6821425527395739E-3</v>
      </c>
      <c r="BJ1171" s="6">
        <f>VLOOKUP(saving_model!BD1171,lapse!$B$4:$C$134,2,FALSE)</f>
        <v>0.02</v>
      </c>
      <c r="BL1171">
        <f>discount_curve!K1156</f>
        <v>0.10322363574634055</v>
      </c>
    </row>
    <row r="1172" spans="1:64" x14ac:dyDescent="0.55000000000000004">
      <c r="A1172">
        <f t="shared" si="956"/>
        <v>1150</v>
      </c>
      <c r="B1172" s="16">
        <f t="shared" ca="1" si="959"/>
        <v>0</v>
      </c>
      <c r="C1172" s="16">
        <f t="shared" si="960"/>
        <v>0</v>
      </c>
      <c r="D1172">
        <f t="shared" si="961"/>
        <v>0</v>
      </c>
      <c r="E1172">
        <f t="shared" ca="1" si="962"/>
        <v>0</v>
      </c>
      <c r="F1172" s="19">
        <f t="shared" si="963"/>
        <v>0</v>
      </c>
      <c r="G1172">
        <f t="shared" si="940"/>
        <v>0</v>
      </c>
      <c r="H1172">
        <f t="shared" si="941"/>
        <v>0</v>
      </c>
      <c r="I1172" s="16">
        <f t="shared" si="964"/>
        <v>0</v>
      </c>
      <c r="J1172" s="19">
        <f t="shared" si="965"/>
        <v>0</v>
      </c>
      <c r="K1172" s="19"/>
      <c r="L1172" s="16">
        <f t="shared" si="942"/>
        <v>0</v>
      </c>
      <c r="M1172" s="16">
        <f t="shared" ca="1" si="966"/>
        <v>0</v>
      </c>
      <c r="N1172" s="16">
        <f t="shared" si="967"/>
        <v>0</v>
      </c>
      <c r="O1172" s="16">
        <f t="shared" si="968"/>
        <v>0</v>
      </c>
      <c r="P1172" s="16">
        <f t="shared" si="969"/>
        <v>0</v>
      </c>
      <c r="Q1172" s="16">
        <f t="shared" ca="1" si="970"/>
        <v>0</v>
      </c>
      <c r="R1172">
        <f t="shared" si="971"/>
        <v>0</v>
      </c>
      <c r="S1172" s="16">
        <f t="shared" si="972"/>
        <v>0</v>
      </c>
      <c r="T1172" s="21">
        <f t="shared" si="973"/>
        <v>0</v>
      </c>
      <c r="U1172" s="16">
        <f t="shared" ca="1" si="974"/>
        <v>0</v>
      </c>
      <c r="V1172" s="21">
        <f t="shared" ca="1" si="975"/>
        <v>0</v>
      </c>
      <c r="W1172" s="16"/>
      <c r="X1172" s="16">
        <f t="shared" si="976"/>
        <v>0</v>
      </c>
      <c r="Y1172" s="16">
        <f t="shared" si="977"/>
        <v>0</v>
      </c>
      <c r="Z1172" s="19">
        <f t="shared" si="978"/>
        <v>0</v>
      </c>
      <c r="AA1172" s="15">
        <f t="shared" si="979"/>
        <v>0</v>
      </c>
      <c r="AB1172" s="15">
        <f t="shared" si="980"/>
        <v>0</v>
      </c>
      <c r="AC1172" s="15">
        <f t="shared" si="981"/>
        <v>0</v>
      </c>
      <c r="AD1172" s="15">
        <f t="shared" si="982"/>
        <v>0</v>
      </c>
      <c r="AE1172" s="15">
        <f t="shared" si="983"/>
        <v>0</v>
      </c>
      <c r="AF1172" s="19">
        <f t="shared" si="984"/>
        <v>0</v>
      </c>
      <c r="AG1172" s="20">
        <f t="shared" si="985"/>
        <v>0</v>
      </c>
      <c r="AH1172" s="20"/>
      <c r="AI1172" s="16">
        <f t="shared" si="943"/>
        <v>0</v>
      </c>
      <c r="AJ1172" s="16">
        <f t="shared" si="958"/>
        <v>0</v>
      </c>
      <c r="AK1172" s="16">
        <f t="shared" si="950"/>
        <v>0</v>
      </c>
      <c r="AL1172" s="16">
        <f t="shared" ca="1" si="986"/>
        <v>0</v>
      </c>
      <c r="AM1172" s="17">
        <f ca="1">IF($F$13,OFFSET(product_specs!$I$5,MIN(10,saving_model!BD1172),saving_model!$F$15),0)</f>
        <v>0</v>
      </c>
      <c r="AN1172" s="16">
        <f t="shared" si="987"/>
        <v>0</v>
      </c>
      <c r="AO1172" s="16">
        <f t="shared" si="957"/>
        <v>0</v>
      </c>
      <c r="AP1172" s="16">
        <f t="shared" si="944"/>
        <v>0</v>
      </c>
      <c r="AQ1172" s="16">
        <f t="shared" si="951"/>
        <v>0</v>
      </c>
      <c r="AR1172" s="16">
        <f t="shared" si="952"/>
        <v>0</v>
      </c>
      <c r="AS1172" s="15">
        <f t="shared" si="945"/>
        <v>0</v>
      </c>
      <c r="AT1172" s="24">
        <f t="shared" si="946"/>
        <v>0</v>
      </c>
      <c r="AU1172" s="15">
        <f t="shared" si="953"/>
        <v>0</v>
      </c>
      <c r="AV1172" s="22">
        <f>return!Q1156</f>
        <v>-4.7159813719841459E-3</v>
      </c>
      <c r="AW1172" s="7">
        <f t="shared" si="947"/>
        <v>2.5949658936478266</v>
      </c>
      <c r="AX1172" s="7"/>
      <c r="AY1172">
        <f t="shared" si="988"/>
        <v>0</v>
      </c>
      <c r="AZ1172">
        <f t="shared" si="948"/>
        <v>0</v>
      </c>
      <c r="BA1172">
        <f t="shared" si="989"/>
        <v>0</v>
      </c>
      <c r="BB1172">
        <f t="shared" si="954"/>
        <v>0</v>
      </c>
      <c r="BD1172">
        <f t="shared" si="990"/>
        <v>95</v>
      </c>
      <c r="BE1172">
        <f t="shared" si="991"/>
        <v>5</v>
      </c>
      <c r="BF1172">
        <f t="shared" si="955"/>
        <v>1</v>
      </c>
      <c r="BG1172">
        <f>VLOOKUP(MIN(120,BH1172),mortality!$B$4:$H$106,saving_model!BE1172+2,FALSE)</f>
        <v>1</v>
      </c>
      <c r="BH1172">
        <f t="shared" si="949"/>
        <v>115</v>
      </c>
      <c r="BI1172" s="8">
        <f t="shared" si="992"/>
        <v>1.6821425527395739E-3</v>
      </c>
      <c r="BJ1172" s="6">
        <f>VLOOKUP(saving_model!BD1172,lapse!$B$4:$C$134,2,FALSE)</f>
        <v>0.02</v>
      </c>
      <c r="BL1172">
        <f>discount_curve!K1157</f>
        <v>0.1030198283707485</v>
      </c>
    </row>
    <row r="1173" spans="1:64" x14ac:dyDescent="0.55000000000000004">
      <c r="A1173">
        <f t="shared" si="956"/>
        <v>1151</v>
      </c>
      <c r="B1173" s="16">
        <f t="shared" ca="1" si="959"/>
        <v>0</v>
      </c>
      <c r="C1173" s="16">
        <f t="shared" si="960"/>
        <v>0</v>
      </c>
      <c r="D1173">
        <f t="shared" si="961"/>
        <v>0</v>
      </c>
      <c r="E1173">
        <f t="shared" ca="1" si="962"/>
        <v>0</v>
      </c>
      <c r="F1173" s="19">
        <f t="shared" si="963"/>
        <v>0</v>
      </c>
      <c r="G1173">
        <f t="shared" si="940"/>
        <v>0</v>
      </c>
      <c r="H1173">
        <f t="shared" si="941"/>
        <v>0</v>
      </c>
      <c r="I1173" s="16">
        <f t="shared" si="964"/>
        <v>0</v>
      </c>
      <c r="J1173" s="19">
        <f t="shared" si="965"/>
        <v>0</v>
      </c>
      <c r="K1173" s="19"/>
      <c r="L1173" s="16">
        <f t="shared" si="942"/>
        <v>0</v>
      </c>
      <c r="M1173" s="16">
        <f t="shared" ca="1" si="966"/>
        <v>0</v>
      </c>
      <c r="N1173" s="16">
        <f t="shared" si="967"/>
        <v>0</v>
      </c>
      <c r="O1173" s="16">
        <f t="shared" si="968"/>
        <v>0</v>
      </c>
      <c r="P1173" s="16">
        <f t="shared" si="969"/>
        <v>0</v>
      </c>
      <c r="Q1173" s="16">
        <f t="shared" ca="1" si="970"/>
        <v>0</v>
      </c>
      <c r="R1173">
        <f t="shared" si="971"/>
        <v>0</v>
      </c>
      <c r="S1173" s="16">
        <f t="shared" si="972"/>
        <v>0</v>
      </c>
      <c r="T1173" s="21">
        <f t="shared" si="973"/>
        <v>0</v>
      </c>
      <c r="U1173" s="16">
        <f t="shared" ca="1" si="974"/>
        <v>0</v>
      </c>
      <c r="V1173" s="21">
        <f t="shared" ca="1" si="975"/>
        <v>0</v>
      </c>
      <c r="W1173" s="16"/>
      <c r="X1173" s="16">
        <f t="shared" si="976"/>
        <v>0</v>
      </c>
      <c r="Y1173" s="16">
        <f t="shared" si="977"/>
        <v>0</v>
      </c>
      <c r="Z1173" s="19">
        <f t="shared" si="978"/>
        <v>0</v>
      </c>
      <c r="AA1173" s="15">
        <f t="shared" si="979"/>
        <v>0</v>
      </c>
      <c r="AB1173" s="15">
        <f t="shared" si="980"/>
        <v>0</v>
      </c>
      <c r="AC1173" s="15">
        <f t="shared" si="981"/>
        <v>0</v>
      </c>
      <c r="AD1173" s="15">
        <f t="shared" si="982"/>
        <v>0</v>
      </c>
      <c r="AE1173" s="15">
        <f t="shared" si="983"/>
        <v>0</v>
      </c>
      <c r="AF1173" s="19">
        <f t="shared" si="984"/>
        <v>0</v>
      </c>
      <c r="AG1173" s="20">
        <f t="shared" si="985"/>
        <v>0</v>
      </c>
      <c r="AH1173" s="20"/>
      <c r="AI1173" s="16">
        <f t="shared" si="943"/>
        <v>0</v>
      </c>
      <c r="AJ1173" s="16">
        <f t="shared" si="958"/>
        <v>0</v>
      </c>
      <c r="AK1173" s="16">
        <f t="shared" si="950"/>
        <v>0</v>
      </c>
      <c r="AL1173" s="16">
        <f t="shared" ca="1" si="986"/>
        <v>0</v>
      </c>
      <c r="AM1173" s="17">
        <f ca="1">IF($F$13,OFFSET(product_specs!$I$5,MIN(10,saving_model!BD1173),saving_model!$F$15),0)</f>
        <v>0</v>
      </c>
      <c r="AN1173" s="16">
        <f t="shared" si="987"/>
        <v>0</v>
      </c>
      <c r="AO1173" s="16">
        <f t="shared" si="957"/>
        <v>0</v>
      </c>
      <c r="AP1173" s="16">
        <f t="shared" si="944"/>
        <v>0</v>
      </c>
      <c r="AQ1173" s="16">
        <f t="shared" si="951"/>
        <v>0</v>
      </c>
      <c r="AR1173" s="16">
        <f t="shared" si="952"/>
        <v>0</v>
      </c>
      <c r="AS1173" s="15">
        <f t="shared" si="945"/>
        <v>0</v>
      </c>
      <c r="AT1173" s="24">
        <f t="shared" si="946"/>
        <v>0</v>
      </c>
      <c r="AU1173" s="15">
        <f t="shared" si="953"/>
        <v>0</v>
      </c>
      <c r="AV1173" s="22">
        <f>return!Q1157</f>
        <v>3.5321262277516752E-3</v>
      </c>
      <c r="AW1173" s="7">
        <f t="shared" si="947"/>
        <v>2.5971185167620359</v>
      </c>
      <c r="AX1173" s="7"/>
      <c r="AY1173">
        <f t="shared" si="988"/>
        <v>0</v>
      </c>
      <c r="AZ1173">
        <f t="shared" si="948"/>
        <v>0</v>
      </c>
      <c r="BA1173">
        <f t="shared" si="989"/>
        <v>0</v>
      </c>
      <c r="BB1173">
        <f t="shared" si="954"/>
        <v>0</v>
      </c>
      <c r="BD1173">
        <f t="shared" si="990"/>
        <v>95</v>
      </c>
      <c r="BE1173">
        <f t="shared" si="991"/>
        <v>5</v>
      </c>
      <c r="BF1173">
        <f t="shared" si="955"/>
        <v>1</v>
      </c>
      <c r="BG1173">
        <f>VLOOKUP(MIN(120,BH1173),mortality!$B$4:$H$106,saving_model!BE1173+2,FALSE)</f>
        <v>1</v>
      </c>
      <c r="BH1173">
        <f t="shared" si="949"/>
        <v>115</v>
      </c>
      <c r="BI1173" s="8">
        <f t="shared" si="992"/>
        <v>1.6821425527395739E-3</v>
      </c>
      <c r="BJ1173" s="6">
        <f>VLOOKUP(saving_model!BD1173,lapse!$B$4:$C$134,2,FALSE)</f>
        <v>0.02</v>
      </c>
      <c r="BL1173">
        <f>discount_curve!K1158</f>
        <v>0.10281642339762988</v>
      </c>
    </row>
    <row r="1174" spans="1:64" x14ac:dyDescent="0.55000000000000004">
      <c r="A1174">
        <f t="shared" si="956"/>
        <v>1152</v>
      </c>
      <c r="B1174" s="16">
        <f t="shared" ca="1" si="959"/>
        <v>0</v>
      </c>
      <c r="C1174" s="16">
        <f t="shared" si="960"/>
        <v>0</v>
      </c>
      <c r="D1174">
        <f t="shared" si="961"/>
        <v>0</v>
      </c>
      <c r="E1174">
        <f t="shared" ca="1" si="962"/>
        <v>0</v>
      </c>
      <c r="F1174" s="19">
        <f t="shared" si="963"/>
        <v>0</v>
      </c>
      <c r="G1174">
        <f t="shared" ref="G1174:G1222" si="993">AZ1174*($F$7/12*AW1174+IF(A1174=0, $F$8,0))</f>
        <v>0</v>
      </c>
      <c r="H1174">
        <f t="shared" ref="H1174:H1222" si="994">C1174*$F$9</f>
        <v>0</v>
      </c>
      <c r="I1174" s="16">
        <f t="shared" si="964"/>
        <v>0</v>
      </c>
      <c r="J1174" s="19">
        <f t="shared" si="965"/>
        <v>0</v>
      </c>
      <c r="K1174" s="19"/>
      <c r="L1174" s="16">
        <f t="shared" ref="L1174:L1222" si="995">C1174*$F$10</f>
        <v>0</v>
      </c>
      <c r="M1174" s="16">
        <f t="shared" ca="1" si="966"/>
        <v>0</v>
      </c>
      <c r="N1174" s="16">
        <f t="shared" si="967"/>
        <v>0</v>
      </c>
      <c r="O1174" s="16">
        <f t="shared" si="968"/>
        <v>0</v>
      </c>
      <c r="P1174" s="16">
        <f t="shared" si="969"/>
        <v>0</v>
      </c>
      <c r="Q1174" s="16">
        <f t="shared" ca="1" si="970"/>
        <v>0</v>
      </c>
      <c r="R1174">
        <f t="shared" si="971"/>
        <v>0</v>
      </c>
      <c r="S1174" s="16">
        <f t="shared" si="972"/>
        <v>0</v>
      </c>
      <c r="T1174" s="21">
        <f t="shared" si="973"/>
        <v>0</v>
      </c>
      <c r="U1174" s="16">
        <f t="shared" ca="1" si="974"/>
        <v>0</v>
      </c>
      <c r="V1174" s="21">
        <f t="shared" ca="1" si="975"/>
        <v>0</v>
      </c>
      <c r="W1174" s="16"/>
      <c r="X1174" s="16">
        <f t="shared" si="976"/>
        <v>0</v>
      </c>
      <c r="Y1174" s="16">
        <f t="shared" si="977"/>
        <v>0</v>
      </c>
      <c r="Z1174" s="19">
        <f t="shared" si="978"/>
        <v>0</v>
      </c>
      <c r="AA1174" s="15">
        <f t="shared" si="979"/>
        <v>0</v>
      </c>
      <c r="AB1174" s="15">
        <f t="shared" si="980"/>
        <v>0</v>
      </c>
      <c r="AC1174" s="15">
        <f t="shared" si="981"/>
        <v>0</v>
      </c>
      <c r="AD1174" s="15">
        <f t="shared" si="982"/>
        <v>0</v>
      </c>
      <c r="AE1174" s="15">
        <f t="shared" si="983"/>
        <v>0</v>
      </c>
      <c r="AF1174" s="19">
        <f t="shared" si="984"/>
        <v>0</v>
      </c>
      <c r="AG1174" s="20">
        <f t="shared" si="985"/>
        <v>0</v>
      </c>
      <c r="AH1174" s="20"/>
      <c r="AI1174" s="16">
        <f t="shared" ref="AI1174:AI1222" si="996">IF(AND($C$7="SINGLE",A1174=0),1,0)*$C$8+IF(AND($C$7="LEVEL",A1174&lt;$C$10*12),1,0)*$C$8</f>
        <v>0</v>
      </c>
      <c r="AJ1174" s="16">
        <f t="shared" si="958"/>
        <v>0</v>
      </c>
      <c r="AK1174" s="16">
        <f t="shared" si="950"/>
        <v>0</v>
      </c>
      <c r="AL1174" s="16">
        <f t="shared" ca="1" si="986"/>
        <v>0</v>
      </c>
      <c r="AM1174" s="17">
        <f ca="1">IF($F$13,OFFSET(product_specs!$I$5,MIN(10,saving_model!BD1174),saving_model!$F$15),0)</f>
        <v>0</v>
      </c>
      <c r="AN1174" s="16">
        <f t="shared" si="987"/>
        <v>0</v>
      </c>
      <c r="AO1174" s="16">
        <f t="shared" si="957"/>
        <v>0</v>
      </c>
      <c r="AP1174" s="16">
        <f t="shared" ref="AP1174:AP1222" si="997">AI1174*(1-$F$10)</f>
        <v>0</v>
      </c>
      <c r="AQ1174" s="16">
        <f t="shared" si="951"/>
        <v>0</v>
      </c>
      <c r="AR1174" s="16">
        <f t="shared" si="952"/>
        <v>0</v>
      </c>
      <c r="AS1174" s="15">
        <f t="shared" ref="AS1174:AS1222" si="998">(AO1174+AP1174-AQ1174)*$F$11/12</f>
        <v>0</v>
      </c>
      <c r="AT1174" s="24">
        <f t="shared" ref="AT1174:AT1222" si="999">AR1174*BF1174*(1+$F$12)</f>
        <v>0</v>
      </c>
      <c r="AU1174" s="15">
        <f t="shared" si="953"/>
        <v>0</v>
      </c>
      <c r="AV1174" s="22">
        <f>return!Q1158</f>
        <v>-4.2556399859189353E-3</v>
      </c>
      <c r="AW1174" s="7">
        <f t="shared" ref="AW1174:AW1222" si="1000">IF(A1174=0,1,AW1173*(1+$F$6)^(1/12))</f>
        <v>2.599272925559164</v>
      </c>
      <c r="AX1174" s="7"/>
      <c r="AY1174">
        <f t="shared" si="988"/>
        <v>0</v>
      </c>
      <c r="AZ1174">
        <f t="shared" ref="AZ1174:AZ1237" si="1001">IF(A1174=0,$C$11,AZ1173-BA1173-BB1173-AY1174)</f>
        <v>0</v>
      </c>
      <c r="BA1174">
        <f t="shared" si="989"/>
        <v>0</v>
      </c>
      <c r="BB1174">
        <f t="shared" si="954"/>
        <v>0</v>
      </c>
      <c r="BD1174">
        <f t="shared" si="990"/>
        <v>96</v>
      </c>
      <c r="BE1174">
        <f t="shared" si="991"/>
        <v>5</v>
      </c>
      <c r="BF1174">
        <f t="shared" si="955"/>
        <v>1</v>
      </c>
      <c r="BG1174">
        <f>VLOOKUP(MIN(120,BH1174),mortality!$B$4:$H$106,saving_model!BE1174+2,FALSE)</f>
        <v>1</v>
      </c>
      <c r="BH1174">
        <f t="shared" ref="BH1174:BH1222" si="1002">$C$9+BD1174</f>
        <v>116</v>
      </c>
      <c r="BI1174" s="8">
        <f t="shared" si="992"/>
        <v>1.6821425527395739E-3</v>
      </c>
      <c r="BJ1174" s="6">
        <f>VLOOKUP(saving_model!BD1174,lapse!$B$4:$C$134,2,FALSE)</f>
        <v>0.02</v>
      </c>
      <c r="BL1174">
        <f>discount_curve!K1159</f>
        <v>0.10080196767602034</v>
      </c>
    </row>
    <row r="1175" spans="1:64" x14ac:dyDescent="0.55000000000000004">
      <c r="A1175">
        <f t="shared" si="956"/>
        <v>1153</v>
      </c>
      <c r="B1175" s="16">
        <f t="shared" ca="1" si="959"/>
        <v>0</v>
      </c>
      <c r="C1175" s="16">
        <f t="shared" si="960"/>
        <v>0</v>
      </c>
      <c r="D1175">
        <f t="shared" si="961"/>
        <v>0</v>
      </c>
      <c r="E1175">
        <f t="shared" ca="1" si="962"/>
        <v>0</v>
      </c>
      <c r="F1175" s="19">
        <f t="shared" si="963"/>
        <v>0</v>
      </c>
      <c r="G1175">
        <f t="shared" si="993"/>
        <v>0</v>
      </c>
      <c r="H1175">
        <f t="shared" si="994"/>
        <v>0</v>
      </c>
      <c r="I1175" s="16">
        <f t="shared" si="964"/>
        <v>0</v>
      </c>
      <c r="J1175" s="19">
        <f t="shared" si="965"/>
        <v>0</v>
      </c>
      <c r="K1175" s="19"/>
      <c r="L1175" s="16">
        <f t="shared" si="995"/>
        <v>0</v>
      </c>
      <c r="M1175" s="16">
        <f t="shared" ca="1" si="966"/>
        <v>0</v>
      </c>
      <c r="N1175" s="16">
        <f t="shared" si="967"/>
        <v>0</v>
      </c>
      <c r="O1175" s="16">
        <f t="shared" si="968"/>
        <v>0</v>
      </c>
      <c r="P1175" s="16">
        <f t="shared" si="969"/>
        <v>0</v>
      </c>
      <c r="Q1175" s="16">
        <f t="shared" ca="1" si="970"/>
        <v>0</v>
      </c>
      <c r="R1175">
        <f t="shared" si="971"/>
        <v>0</v>
      </c>
      <c r="S1175" s="16">
        <f t="shared" si="972"/>
        <v>0</v>
      </c>
      <c r="T1175" s="21">
        <f t="shared" si="973"/>
        <v>0</v>
      </c>
      <c r="U1175" s="16">
        <f t="shared" ca="1" si="974"/>
        <v>0</v>
      </c>
      <c r="V1175" s="21">
        <f t="shared" ca="1" si="975"/>
        <v>0</v>
      </c>
      <c r="W1175" s="16"/>
      <c r="X1175" s="16">
        <f t="shared" si="976"/>
        <v>0</v>
      </c>
      <c r="Y1175" s="16">
        <f t="shared" si="977"/>
        <v>0</v>
      </c>
      <c r="Z1175" s="19">
        <f t="shared" si="978"/>
        <v>0</v>
      </c>
      <c r="AA1175" s="15">
        <f t="shared" si="979"/>
        <v>0</v>
      </c>
      <c r="AB1175" s="15">
        <f t="shared" si="980"/>
        <v>0</v>
      </c>
      <c r="AC1175" s="15">
        <f t="shared" si="981"/>
        <v>0</v>
      </c>
      <c r="AD1175" s="15">
        <f t="shared" si="982"/>
        <v>0</v>
      </c>
      <c r="AE1175" s="15">
        <f t="shared" si="983"/>
        <v>0</v>
      </c>
      <c r="AF1175" s="19">
        <f t="shared" si="984"/>
        <v>0</v>
      </c>
      <c r="AG1175" s="20">
        <f t="shared" si="985"/>
        <v>0</v>
      </c>
      <c r="AH1175" s="20"/>
      <c r="AI1175" s="16">
        <f t="shared" si="996"/>
        <v>0</v>
      </c>
      <c r="AJ1175" s="16">
        <f t="shared" si="958"/>
        <v>0</v>
      </c>
      <c r="AK1175" s="16">
        <f t="shared" ref="AK1175:AK1222" si="1003">MAX(AJ1175, AN1175)</f>
        <v>0</v>
      </c>
      <c r="AL1175" s="16">
        <f t="shared" ca="1" si="986"/>
        <v>0</v>
      </c>
      <c r="AM1175" s="17">
        <f ca="1">IF($F$13,OFFSET(product_specs!$I$5,MIN(10,saving_model!BD1175),saving_model!$F$15),0)</f>
        <v>0</v>
      </c>
      <c r="AN1175" s="16">
        <f t="shared" si="987"/>
        <v>0</v>
      </c>
      <c r="AO1175" s="16">
        <f t="shared" si="957"/>
        <v>0</v>
      </c>
      <c r="AP1175" s="16">
        <f t="shared" si="997"/>
        <v>0</v>
      </c>
      <c r="AQ1175" s="16">
        <f t="shared" ref="AQ1175:AQ1222" si="1004">IF(A1175=$C$10*12,AO1175,0)</f>
        <v>0</v>
      </c>
      <c r="AR1175" s="16">
        <f t="shared" ref="AR1175:AR1222" si="1005">MAX(0,AJ1175-SUM(AO1175:AP1175))</f>
        <v>0</v>
      </c>
      <c r="AS1175" s="15">
        <f t="shared" si="998"/>
        <v>0</v>
      </c>
      <c r="AT1175" s="24">
        <f t="shared" si="999"/>
        <v>0</v>
      </c>
      <c r="AU1175" s="15">
        <f t="shared" ref="AU1175:AU1222" si="1006">(AO1175+AP1175-AQ1175-AS1175-AT1175)*AV1175</f>
        <v>0</v>
      </c>
      <c r="AV1175" s="22">
        <f>return!Q1159</f>
        <v>-7.0828091132875137E-3</v>
      </c>
      <c r="AW1175" s="7">
        <f t="shared" si="1000"/>
        <v>2.6014291215205034</v>
      </c>
      <c r="AX1175" s="7"/>
      <c r="AY1175">
        <f t="shared" si="988"/>
        <v>0</v>
      </c>
      <c r="AZ1175">
        <f t="shared" si="1001"/>
        <v>0</v>
      </c>
      <c r="BA1175">
        <f t="shared" si="989"/>
        <v>0</v>
      </c>
      <c r="BB1175">
        <f t="shared" ref="BB1175:BB1222" si="1007">(AZ1175-BA1175)*BI1175</f>
        <v>0</v>
      </c>
      <c r="BD1175">
        <f t="shared" si="990"/>
        <v>96</v>
      </c>
      <c r="BE1175">
        <f t="shared" si="991"/>
        <v>5</v>
      </c>
      <c r="BF1175">
        <f t="shared" ref="BF1175:BF1222" si="1008">1-(1-BG1175)^(1/12)</f>
        <v>1</v>
      </c>
      <c r="BG1175">
        <f>VLOOKUP(MIN(120,BH1175),mortality!$B$4:$H$106,saving_model!BE1175+2,FALSE)</f>
        <v>1</v>
      </c>
      <c r="BH1175">
        <f t="shared" si="1002"/>
        <v>116</v>
      </c>
      <c r="BI1175" s="8">
        <f t="shared" si="992"/>
        <v>1.6821425527395739E-3</v>
      </c>
      <c r="BJ1175" s="6">
        <f>VLOOKUP(saving_model!BD1175,lapse!$B$4:$C$134,2,FALSE)</f>
        <v>0.02</v>
      </c>
      <c r="BL1175">
        <f>discount_curve!K1160</f>
        <v>0.1006013863130798</v>
      </c>
    </row>
    <row r="1176" spans="1:64" x14ac:dyDescent="0.55000000000000004">
      <c r="A1176">
        <f t="shared" ref="A1176:A1222" si="1009">A1175+1</f>
        <v>1154</v>
      </c>
      <c r="B1176" s="16">
        <f t="shared" ca="1" si="959"/>
        <v>0</v>
      </c>
      <c r="C1176" s="16">
        <f t="shared" si="960"/>
        <v>0</v>
      </c>
      <c r="D1176">
        <f t="shared" si="961"/>
        <v>0</v>
      </c>
      <c r="E1176">
        <f t="shared" ca="1" si="962"/>
        <v>0</v>
      </c>
      <c r="F1176" s="19">
        <f t="shared" si="963"/>
        <v>0</v>
      </c>
      <c r="G1176">
        <f t="shared" si="993"/>
        <v>0</v>
      </c>
      <c r="H1176">
        <f t="shared" si="994"/>
        <v>0</v>
      </c>
      <c r="I1176" s="16">
        <f t="shared" si="964"/>
        <v>0</v>
      </c>
      <c r="J1176" s="19">
        <f t="shared" si="965"/>
        <v>0</v>
      </c>
      <c r="K1176" s="19"/>
      <c r="L1176" s="16">
        <f t="shared" si="995"/>
        <v>0</v>
      </c>
      <c r="M1176" s="16">
        <f t="shared" ca="1" si="966"/>
        <v>0</v>
      </c>
      <c r="N1176" s="16">
        <f t="shared" si="967"/>
        <v>0</v>
      </c>
      <c r="O1176" s="16">
        <f t="shared" si="968"/>
        <v>0</v>
      </c>
      <c r="P1176" s="16">
        <f t="shared" si="969"/>
        <v>0</v>
      </c>
      <c r="Q1176" s="16">
        <f t="shared" ca="1" si="970"/>
        <v>0</v>
      </c>
      <c r="R1176">
        <f t="shared" si="971"/>
        <v>0</v>
      </c>
      <c r="S1176" s="16">
        <f t="shared" si="972"/>
        <v>0</v>
      </c>
      <c r="T1176" s="21">
        <f t="shared" si="973"/>
        <v>0</v>
      </c>
      <c r="U1176" s="16">
        <f t="shared" ca="1" si="974"/>
        <v>0</v>
      </c>
      <c r="V1176" s="21">
        <f t="shared" ca="1" si="975"/>
        <v>0</v>
      </c>
      <c r="W1176" s="16"/>
      <c r="X1176" s="16">
        <f t="shared" si="976"/>
        <v>0</v>
      </c>
      <c r="Y1176" s="16">
        <f t="shared" si="977"/>
        <v>0</v>
      </c>
      <c r="Z1176" s="19">
        <f t="shared" si="978"/>
        <v>0</v>
      </c>
      <c r="AA1176" s="15">
        <f t="shared" si="979"/>
        <v>0</v>
      </c>
      <c r="AB1176" s="15">
        <f t="shared" si="980"/>
        <v>0</v>
      </c>
      <c r="AC1176" s="15">
        <f t="shared" si="981"/>
        <v>0</v>
      </c>
      <c r="AD1176" s="15">
        <f t="shared" si="982"/>
        <v>0</v>
      </c>
      <c r="AE1176" s="15">
        <f t="shared" si="983"/>
        <v>0</v>
      </c>
      <c r="AF1176" s="19">
        <f t="shared" si="984"/>
        <v>0</v>
      </c>
      <c r="AG1176" s="20">
        <f t="shared" si="985"/>
        <v>0</v>
      </c>
      <c r="AH1176" s="20"/>
      <c r="AI1176" s="16">
        <f t="shared" si="996"/>
        <v>0</v>
      </c>
      <c r="AJ1176" s="16">
        <f t="shared" si="958"/>
        <v>0</v>
      </c>
      <c r="AK1176" s="16">
        <f t="shared" si="1003"/>
        <v>0</v>
      </c>
      <c r="AL1176" s="16">
        <f t="shared" ca="1" si="986"/>
        <v>0</v>
      </c>
      <c r="AM1176" s="17">
        <f ca="1">IF($F$13,OFFSET(product_specs!$I$5,MIN(10,saving_model!BD1176),saving_model!$F$15),0)</f>
        <v>0</v>
      </c>
      <c r="AN1176" s="16">
        <f t="shared" si="987"/>
        <v>0</v>
      </c>
      <c r="AO1176" s="16">
        <f t="shared" ref="AO1176:AO1222" si="1010">AO1175+AP1175-AQ1175+AU1175-AS1175-AT1175</f>
        <v>0</v>
      </c>
      <c r="AP1176" s="16">
        <f t="shared" si="997"/>
        <v>0</v>
      </c>
      <c r="AQ1176" s="16">
        <f t="shared" si="1004"/>
        <v>0</v>
      </c>
      <c r="AR1176" s="16">
        <f t="shared" si="1005"/>
        <v>0</v>
      </c>
      <c r="AS1176" s="15">
        <f t="shared" si="998"/>
        <v>0</v>
      </c>
      <c r="AT1176" s="24">
        <f t="shared" si="999"/>
        <v>0</v>
      </c>
      <c r="AU1176" s="15">
        <f t="shared" si="1006"/>
        <v>0</v>
      </c>
      <c r="AV1176" s="22">
        <f>return!Q1160</f>
        <v>-7.376674087503865E-3</v>
      </c>
      <c r="AW1176" s="7">
        <f t="shared" si="1000"/>
        <v>2.6035871061285749</v>
      </c>
      <c r="AX1176" s="7"/>
      <c r="AY1176">
        <f t="shared" si="988"/>
        <v>0</v>
      </c>
      <c r="AZ1176">
        <f t="shared" si="1001"/>
        <v>0</v>
      </c>
      <c r="BA1176">
        <f t="shared" si="989"/>
        <v>0</v>
      </c>
      <c r="BB1176">
        <f t="shared" si="1007"/>
        <v>0</v>
      </c>
      <c r="BD1176">
        <f t="shared" si="990"/>
        <v>96</v>
      </c>
      <c r="BE1176">
        <f t="shared" si="991"/>
        <v>5</v>
      </c>
      <c r="BF1176">
        <f t="shared" si="1008"/>
        <v>1</v>
      </c>
      <c r="BG1176">
        <f>VLOOKUP(MIN(120,BH1176),mortality!$B$4:$H$106,saving_model!BE1176+2,FALSE)</f>
        <v>1</v>
      </c>
      <c r="BH1176">
        <f t="shared" si="1002"/>
        <v>116</v>
      </c>
      <c r="BI1176" s="8">
        <f t="shared" si="992"/>
        <v>1.6821425527395739E-3</v>
      </c>
      <c r="BJ1176" s="6">
        <f>VLOOKUP(saving_model!BD1176,lapse!$B$4:$C$134,2,FALSE)</f>
        <v>0.02</v>
      </c>
      <c r="BL1176">
        <f>discount_curve!K1161</f>
        <v>0.10040120407809364</v>
      </c>
    </row>
    <row r="1177" spans="1:64" x14ac:dyDescent="0.55000000000000004">
      <c r="A1177">
        <f t="shared" si="1009"/>
        <v>1155</v>
      </c>
      <c r="B1177" s="16">
        <f t="shared" ca="1" si="959"/>
        <v>0</v>
      </c>
      <c r="C1177" s="16">
        <f t="shared" si="960"/>
        <v>0</v>
      </c>
      <c r="D1177">
        <f t="shared" si="961"/>
        <v>0</v>
      </c>
      <c r="E1177">
        <f t="shared" ca="1" si="962"/>
        <v>0</v>
      </c>
      <c r="F1177" s="19">
        <f t="shared" si="963"/>
        <v>0</v>
      </c>
      <c r="G1177">
        <f t="shared" si="993"/>
        <v>0</v>
      </c>
      <c r="H1177">
        <f t="shared" si="994"/>
        <v>0</v>
      </c>
      <c r="I1177" s="16">
        <f t="shared" si="964"/>
        <v>0</v>
      </c>
      <c r="J1177" s="19">
        <f t="shared" si="965"/>
        <v>0</v>
      </c>
      <c r="K1177" s="19"/>
      <c r="L1177" s="16">
        <f t="shared" si="995"/>
        <v>0</v>
      </c>
      <c r="M1177" s="16">
        <f t="shared" ca="1" si="966"/>
        <v>0</v>
      </c>
      <c r="N1177" s="16">
        <f t="shared" si="967"/>
        <v>0</v>
      </c>
      <c r="O1177" s="16">
        <f t="shared" si="968"/>
        <v>0</v>
      </c>
      <c r="P1177" s="16">
        <f t="shared" si="969"/>
        <v>0</v>
      </c>
      <c r="Q1177" s="16">
        <f t="shared" ca="1" si="970"/>
        <v>0</v>
      </c>
      <c r="R1177">
        <f t="shared" si="971"/>
        <v>0</v>
      </c>
      <c r="S1177" s="16">
        <f t="shared" si="972"/>
        <v>0</v>
      </c>
      <c r="T1177" s="21">
        <f t="shared" si="973"/>
        <v>0</v>
      </c>
      <c r="U1177" s="16">
        <f t="shared" ca="1" si="974"/>
        <v>0</v>
      </c>
      <c r="V1177" s="21">
        <f t="shared" ca="1" si="975"/>
        <v>0</v>
      </c>
      <c r="W1177" s="16"/>
      <c r="X1177" s="16">
        <f t="shared" si="976"/>
        <v>0</v>
      </c>
      <c r="Y1177" s="16">
        <f t="shared" si="977"/>
        <v>0</v>
      </c>
      <c r="Z1177" s="19">
        <f t="shared" si="978"/>
        <v>0</v>
      </c>
      <c r="AA1177" s="15">
        <f t="shared" si="979"/>
        <v>0</v>
      </c>
      <c r="AB1177" s="15">
        <f t="shared" si="980"/>
        <v>0</v>
      </c>
      <c r="AC1177" s="15">
        <f t="shared" si="981"/>
        <v>0</v>
      </c>
      <c r="AD1177" s="15">
        <f t="shared" si="982"/>
        <v>0</v>
      </c>
      <c r="AE1177" s="15">
        <f t="shared" si="983"/>
        <v>0</v>
      </c>
      <c r="AF1177" s="19">
        <f t="shared" si="984"/>
        <v>0</v>
      </c>
      <c r="AG1177" s="20">
        <f t="shared" si="985"/>
        <v>0</v>
      </c>
      <c r="AH1177" s="20"/>
      <c r="AI1177" s="16">
        <f t="shared" si="996"/>
        <v>0</v>
      </c>
      <c r="AJ1177" s="16">
        <f t="shared" si="958"/>
        <v>0</v>
      </c>
      <c r="AK1177" s="16">
        <f t="shared" si="1003"/>
        <v>0</v>
      </c>
      <c r="AL1177" s="16">
        <f t="shared" ca="1" si="986"/>
        <v>0</v>
      </c>
      <c r="AM1177" s="17">
        <f ca="1">IF($F$13,OFFSET(product_specs!$I$5,MIN(10,saving_model!BD1177),saving_model!$F$15),0)</f>
        <v>0</v>
      </c>
      <c r="AN1177" s="16">
        <f t="shared" si="987"/>
        <v>0</v>
      </c>
      <c r="AO1177" s="16">
        <f t="shared" si="1010"/>
        <v>0</v>
      </c>
      <c r="AP1177" s="16">
        <f t="shared" si="997"/>
        <v>0</v>
      </c>
      <c r="AQ1177" s="16">
        <f t="shared" si="1004"/>
        <v>0</v>
      </c>
      <c r="AR1177" s="16">
        <f t="shared" si="1005"/>
        <v>0</v>
      </c>
      <c r="AS1177" s="15">
        <f t="shared" si="998"/>
        <v>0</v>
      </c>
      <c r="AT1177" s="24">
        <f t="shared" si="999"/>
        <v>0</v>
      </c>
      <c r="AU1177" s="15">
        <f t="shared" si="1006"/>
        <v>0</v>
      </c>
      <c r="AV1177" s="22">
        <f>return!Q1161</f>
        <v>2.9501227849619838E-3</v>
      </c>
      <c r="AW1177" s="7">
        <f t="shared" si="1000"/>
        <v>2.6057468808671289</v>
      </c>
      <c r="AX1177" s="7"/>
      <c r="AY1177">
        <f t="shared" si="988"/>
        <v>0</v>
      </c>
      <c r="AZ1177">
        <f t="shared" si="1001"/>
        <v>0</v>
      </c>
      <c r="BA1177">
        <f t="shared" si="989"/>
        <v>0</v>
      </c>
      <c r="BB1177">
        <f t="shared" si="1007"/>
        <v>0</v>
      </c>
      <c r="BD1177">
        <f t="shared" si="990"/>
        <v>96</v>
      </c>
      <c r="BE1177">
        <f t="shared" si="991"/>
        <v>5</v>
      </c>
      <c r="BF1177">
        <f t="shared" si="1008"/>
        <v>1</v>
      </c>
      <c r="BG1177">
        <f>VLOOKUP(MIN(120,BH1177),mortality!$B$4:$H$106,saving_model!BE1177+2,FALSE)</f>
        <v>1</v>
      </c>
      <c r="BH1177">
        <f t="shared" si="1002"/>
        <v>116</v>
      </c>
      <c r="BI1177" s="8">
        <f t="shared" si="992"/>
        <v>1.6821425527395739E-3</v>
      </c>
      <c r="BJ1177" s="6">
        <f>VLOOKUP(saving_model!BD1177,lapse!$B$4:$C$134,2,FALSE)</f>
        <v>0.02</v>
      </c>
      <c r="BL1177">
        <f>discount_curve!K1162</f>
        <v>0.10020142017685489</v>
      </c>
    </row>
    <row r="1178" spans="1:64" x14ac:dyDescent="0.55000000000000004">
      <c r="A1178">
        <f t="shared" si="1009"/>
        <v>1156</v>
      </c>
      <c r="B1178" s="16">
        <f t="shared" ca="1" si="959"/>
        <v>0</v>
      </c>
      <c r="C1178" s="16">
        <f t="shared" si="960"/>
        <v>0</v>
      </c>
      <c r="D1178">
        <f t="shared" si="961"/>
        <v>0</v>
      </c>
      <c r="E1178">
        <f t="shared" ca="1" si="962"/>
        <v>0</v>
      </c>
      <c r="F1178" s="19">
        <f t="shared" si="963"/>
        <v>0</v>
      </c>
      <c r="G1178">
        <f t="shared" si="993"/>
        <v>0</v>
      </c>
      <c r="H1178">
        <f t="shared" si="994"/>
        <v>0</v>
      </c>
      <c r="I1178" s="16">
        <f t="shared" si="964"/>
        <v>0</v>
      </c>
      <c r="J1178" s="19">
        <f t="shared" si="965"/>
        <v>0</v>
      </c>
      <c r="K1178" s="19"/>
      <c r="L1178" s="16">
        <f t="shared" si="995"/>
        <v>0</v>
      </c>
      <c r="M1178" s="16">
        <f t="shared" ca="1" si="966"/>
        <v>0</v>
      </c>
      <c r="N1178" s="16">
        <f t="shared" si="967"/>
        <v>0</v>
      </c>
      <c r="O1178" s="16">
        <f t="shared" si="968"/>
        <v>0</v>
      </c>
      <c r="P1178" s="16">
        <f t="shared" si="969"/>
        <v>0</v>
      </c>
      <c r="Q1178" s="16">
        <f t="shared" ca="1" si="970"/>
        <v>0</v>
      </c>
      <c r="R1178">
        <f t="shared" si="971"/>
        <v>0</v>
      </c>
      <c r="S1178" s="16">
        <f t="shared" si="972"/>
        <v>0</v>
      </c>
      <c r="T1178" s="21">
        <f t="shared" si="973"/>
        <v>0</v>
      </c>
      <c r="U1178" s="16">
        <f t="shared" ca="1" si="974"/>
        <v>0</v>
      </c>
      <c r="V1178" s="21">
        <f t="shared" ca="1" si="975"/>
        <v>0</v>
      </c>
      <c r="W1178" s="16"/>
      <c r="X1178" s="16">
        <f t="shared" si="976"/>
        <v>0</v>
      </c>
      <c r="Y1178" s="16">
        <f t="shared" si="977"/>
        <v>0</v>
      </c>
      <c r="Z1178" s="19">
        <f t="shared" si="978"/>
        <v>0</v>
      </c>
      <c r="AA1178" s="15">
        <f t="shared" si="979"/>
        <v>0</v>
      </c>
      <c r="AB1178" s="15">
        <f t="shared" si="980"/>
        <v>0</v>
      </c>
      <c r="AC1178" s="15">
        <f t="shared" si="981"/>
        <v>0</v>
      </c>
      <c r="AD1178" s="15">
        <f t="shared" si="982"/>
        <v>0</v>
      </c>
      <c r="AE1178" s="15">
        <f t="shared" si="983"/>
        <v>0</v>
      </c>
      <c r="AF1178" s="19">
        <f t="shared" si="984"/>
        <v>0</v>
      </c>
      <c r="AG1178" s="20">
        <f t="shared" si="985"/>
        <v>0</v>
      </c>
      <c r="AH1178" s="20"/>
      <c r="AI1178" s="16">
        <f t="shared" si="996"/>
        <v>0</v>
      </c>
      <c r="AJ1178" s="16">
        <f t="shared" si="958"/>
        <v>0</v>
      </c>
      <c r="AK1178" s="16">
        <f t="shared" si="1003"/>
        <v>0</v>
      </c>
      <c r="AL1178" s="16">
        <f t="shared" ca="1" si="986"/>
        <v>0</v>
      </c>
      <c r="AM1178" s="17">
        <f ca="1">IF($F$13,OFFSET(product_specs!$I$5,MIN(10,saving_model!BD1178),saving_model!$F$15),0)</f>
        <v>0</v>
      </c>
      <c r="AN1178" s="16">
        <f t="shared" si="987"/>
        <v>0</v>
      </c>
      <c r="AO1178" s="16">
        <f t="shared" si="1010"/>
        <v>0</v>
      </c>
      <c r="AP1178" s="16">
        <f t="shared" si="997"/>
        <v>0</v>
      </c>
      <c r="AQ1178" s="16">
        <f t="shared" si="1004"/>
        <v>0</v>
      </c>
      <c r="AR1178" s="16">
        <f t="shared" si="1005"/>
        <v>0</v>
      </c>
      <c r="AS1178" s="15">
        <f t="shared" si="998"/>
        <v>0</v>
      </c>
      <c r="AT1178" s="24">
        <f t="shared" si="999"/>
        <v>0</v>
      </c>
      <c r="AU1178" s="15">
        <f t="shared" si="1006"/>
        <v>0</v>
      </c>
      <c r="AV1178" s="22">
        <f>return!Q1162</f>
        <v>-1.1978430685340435E-2</v>
      </c>
      <c r="AW1178" s="7">
        <f t="shared" si="1000"/>
        <v>2.6079084472211469</v>
      </c>
      <c r="AX1178" s="7"/>
      <c r="AY1178">
        <f t="shared" si="988"/>
        <v>0</v>
      </c>
      <c r="AZ1178">
        <f t="shared" si="1001"/>
        <v>0</v>
      </c>
      <c r="BA1178">
        <f t="shared" si="989"/>
        <v>0</v>
      </c>
      <c r="BB1178">
        <f t="shared" si="1007"/>
        <v>0</v>
      </c>
      <c r="BD1178">
        <f t="shared" si="990"/>
        <v>96</v>
      </c>
      <c r="BE1178">
        <f t="shared" si="991"/>
        <v>5</v>
      </c>
      <c r="BF1178">
        <f t="shared" si="1008"/>
        <v>1</v>
      </c>
      <c r="BG1178">
        <f>VLOOKUP(MIN(120,BH1178),mortality!$B$4:$H$106,saving_model!BE1178+2,FALSE)</f>
        <v>1</v>
      </c>
      <c r="BH1178">
        <f t="shared" si="1002"/>
        <v>116</v>
      </c>
      <c r="BI1178" s="8">
        <f t="shared" si="992"/>
        <v>1.6821425527395739E-3</v>
      </c>
      <c r="BJ1178" s="6">
        <f>VLOOKUP(saving_model!BD1178,lapse!$B$4:$C$134,2,FALSE)</f>
        <v>0.02</v>
      </c>
      <c r="BL1178">
        <f>discount_curve!K1163</f>
        <v>0.10000203381673689</v>
      </c>
    </row>
    <row r="1179" spans="1:64" x14ac:dyDescent="0.55000000000000004">
      <c r="A1179">
        <f t="shared" si="1009"/>
        <v>1157</v>
      </c>
      <c r="B1179" s="16">
        <f t="shared" ca="1" si="959"/>
        <v>0</v>
      </c>
      <c r="C1179" s="16">
        <f t="shared" si="960"/>
        <v>0</v>
      </c>
      <c r="D1179">
        <f t="shared" si="961"/>
        <v>0</v>
      </c>
      <c r="E1179">
        <f t="shared" ca="1" si="962"/>
        <v>0</v>
      </c>
      <c r="F1179" s="19">
        <f t="shared" si="963"/>
        <v>0</v>
      </c>
      <c r="G1179">
        <f t="shared" si="993"/>
        <v>0</v>
      </c>
      <c r="H1179">
        <f t="shared" si="994"/>
        <v>0</v>
      </c>
      <c r="I1179" s="16">
        <f t="shared" si="964"/>
        <v>0</v>
      </c>
      <c r="J1179" s="19">
        <f t="shared" si="965"/>
        <v>0</v>
      </c>
      <c r="K1179" s="19"/>
      <c r="L1179" s="16">
        <f t="shared" si="995"/>
        <v>0</v>
      </c>
      <c r="M1179" s="16">
        <f t="shared" ca="1" si="966"/>
        <v>0</v>
      </c>
      <c r="N1179" s="16">
        <f t="shared" si="967"/>
        <v>0</v>
      </c>
      <c r="O1179" s="16">
        <f t="shared" si="968"/>
        <v>0</v>
      </c>
      <c r="P1179" s="16">
        <f t="shared" si="969"/>
        <v>0</v>
      </c>
      <c r="Q1179" s="16">
        <f t="shared" ca="1" si="970"/>
        <v>0</v>
      </c>
      <c r="R1179">
        <f t="shared" si="971"/>
        <v>0</v>
      </c>
      <c r="S1179" s="16">
        <f t="shared" si="972"/>
        <v>0</v>
      </c>
      <c r="T1179" s="21">
        <f t="shared" si="973"/>
        <v>0</v>
      </c>
      <c r="U1179" s="16">
        <f t="shared" ca="1" si="974"/>
        <v>0</v>
      </c>
      <c r="V1179" s="21">
        <f t="shared" ca="1" si="975"/>
        <v>0</v>
      </c>
      <c r="W1179" s="16"/>
      <c r="X1179" s="16">
        <f t="shared" si="976"/>
        <v>0</v>
      </c>
      <c r="Y1179" s="16">
        <f t="shared" si="977"/>
        <v>0</v>
      </c>
      <c r="Z1179" s="19">
        <f t="shared" si="978"/>
        <v>0</v>
      </c>
      <c r="AA1179" s="15">
        <f t="shared" si="979"/>
        <v>0</v>
      </c>
      <c r="AB1179" s="15">
        <f t="shared" si="980"/>
        <v>0</v>
      </c>
      <c r="AC1179" s="15">
        <f t="shared" si="981"/>
        <v>0</v>
      </c>
      <c r="AD1179" s="15">
        <f t="shared" si="982"/>
        <v>0</v>
      </c>
      <c r="AE1179" s="15">
        <f t="shared" si="983"/>
        <v>0</v>
      </c>
      <c r="AF1179" s="19">
        <f t="shared" si="984"/>
        <v>0</v>
      </c>
      <c r="AG1179" s="20">
        <f t="shared" si="985"/>
        <v>0</v>
      </c>
      <c r="AH1179" s="20"/>
      <c r="AI1179" s="16">
        <f t="shared" si="996"/>
        <v>0</v>
      </c>
      <c r="AJ1179" s="16">
        <f t="shared" si="958"/>
        <v>0</v>
      </c>
      <c r="AK1179" s="16">
        <f t="shared" si="1003"/>
        <v>0</v>
      </c>
      <c r="AL1179" s="16">
        <f t="shared" ca="1" si="986"/>
        <v>0</v>
      </c>
      <c r="AM1179" s="17">
        <f ca="1">IF($F$13,OFFSET(product_specs!$I$5,MIN(10,saving_model!BD1179),saving_model!$F$15),0)</f>
        <v>0</v>
      </c>
      <c r="AN1179" s="16">
        <f t="shared" si="987"/>
        <v>0</v>
      </c>
      <c r="AO1179" s="16">
        <f t="shared" si="1010"/>
        <v>0</v>
      </c>
      <c r="AP1179" s="16">
        <f t="shared" si="997"/>
        <v>0</v>
      </c>
      <c r="AQ1179" s="16">
        <f t="shared" si="1004"/>
        <v>0</v>
      </c>
      <c r="AR1179" s="16">
        <f t="shared" si="1005"/>
        <v>0</v>
      </c>
      <c r="AS1179" s="15">
        <f t="shared" si="998"/>
        <v>0</v>
      </c>
      <c r="AT1179" s="24">
        <f t="shared" si="999"/>
        <v>0</v>
      </c>
      <c r="AU1179" s="15">
        <f t="shared" si="1006"/>
        <v>0</v>
      </c>
      <c r="AV1179" s="22">
        <f>return!Q1163</f>
        <v>-2.7851681116497495E-3</v>
      </c>
      <c r="AW1179" s="7">
        <f t="shared" si="1000"/>
        <v>2.6100718066768422</v>
      </c>
      <c r="AX1179" s="7"/>
      <c r="AY1179">
        <f t="shared" si="988"/>
        <v>0</v>
      </c>
      <c r="AZ1179">
        <f t="shared" si="1001"/>
        <v>0</v>
      </c>
      <c r="BA1179">
        <f t="shared" si="989"/>
        <v>0</v>
      </c>
      <c r="BB1179">
        <f t="shared" si="1007"/>
        <v>0</v>
      </c>
      <c r="BD1179">
        <f t="shared" si="990"/>
        <v>96</v>
      </c>
      <c r="BE1179">
        <f t="shared" si="991"/>
        <v>5</v>
      </c>
      <c r="BF1179">
        <f t="shared" si="1008"/>
        <v>1</v>
      </c>
      <c r="BG1179">
        <f>VLOOKUP(MIN(120,BH1179),mortality!$B$4:$H$106,saving_model!BE1179+2,FALSE)</f>
        <v>1</v>
      </c>
      <c r="BH1179">
        <f t="shared" si="1002"/>
        <v>116</v>
      </c>
      <c r="BI1179" s="8">
        <f t="shared" si="992"/>
        <v>1.6821425527395739E-3</v>
      </c>
      <c r="BJ1179" s="6">
        <f>VLOOKUP(saving_model!BD1179,lapse!$B$4:$C$134,2,FALSE)</f>
        <v>0.02</v>
      </c>
      <c r="BL1179">
        <f>discount_curve!K1164</f>
        <v>9.98030442066902E-2</v>
      </c>
    </row>
    <row r="1180" spans="1:64" x14ac:dyDescent="0.55000000000000004">
      <c r="A1180">
        <f t="shared" si="1009"/>
        <v>1158</v>
      </c>
      <c r="B1180" s="16">
        <f t="shared" ca="1" si="959"/>
        <v>0</v>
      </c>
      <c r="C1180" s="16">
        <f t="shared" si="960"/>
        <v>0</v>
      </c>
      <c r="D1180">
        <f t="shared" si="961"/>
        <v>0</v>
      </c>
      <c r="E1180">
        <f t="shared" ca="1" si="962"/>
        <v>0</v>
      </c>
      <c r="F1180" s="19">
        <f t="shared" si="963"/>
        <v>0</v>
      </c>
      <c r="G1180">
        <f t="shared" si="993"/>
        <v>0</v>
      </c>
      <c r="H1180">
        <f t="shared" si="994"/>
        <v>0</v>
      </c>
      <c r="I1180" s="16">
        <f t="shared" si="964"/>
        <v>0</v>
      </c>
      <c r="J1180" s="19">
        <f t="shared" si="965"/>
        <v>0</v>
      </c>
      <c r="K1180" s="19"/>
      <c r="L1180" s="16">
        <f t="shared" si="995"/>
        <v>0</v>
      </c>
      <c r="M1180" s="16">
        <f t="shared" ca="1" si="966"/>
        <v>0</v>
      </c>
      <c r="N1180" s="16">
        <f t="shared" si="967"/>
        <v>0</v>
      </c>
      <c r="O1180" s="16">
        <f t="shared" si="968"/>
        <v>0</v>
      </c>
      <c r="P1180" s="16">
        <f t="shared" si="969"/>
        <v>0</v>
      </c>
      <c r="Q1180" s="16">
        <f t="shared" ca="1" si="970"/>
        <v>0</v>
      </c>
      <c r="R1180">
        <f t="shared" si="971"/>
        <v>0</v>
      </c>
      <c r="S1180" s="16">
        <f t="shared" si="972"/>
        <v>0</v>
      </c>
      <c r="T1180" s="21">
        <f t="shared" si="973"/>
        <v>0</v>
      </c>
      <c r="U1180" s="16">
        <f t="shared" ca="1" si="974"/>
        <v>0</v>
      </c>
      <c r="V1180" s="21">
        <f t="shared" ca="1" si="975"/>
        <v>0</v>
      </c>
      <c r="W1180" s="16"/>
      <c r="X1180" s="16">
        <f t="shared" si="976"/>
        <v>0</v>
      </c>
      <c r="Y1180" s="16">
        <f t="shared" si="977"/>
        <v>0</v>
      </c>
      <c r="Z1180" s="19">
        <f t="shared" si="978"/>
        <v>0</v>
      </c>
      <c r="AA1180" s="15">
        <f t="shared" si="979"/>
        <v>0</v>
      </c>
      <c r="AB1180" s="15">
        <f t="shared" si="980"/>
        <v>0</v>
      </c>
      <c r="AC1180" s="15">
        <f t="shared" si="981"/>
        <v>0</v>
      </c>
      <c r="AD1180" s="15">
        <f t="shared" si="982"/>
        <v>0</v>
      </c>
      <c r="AE1180" s="15">
        <f t="shared" si="983"/>
        <v>0</v>
      </c>
      <c r="AF1180" s="19">
        <f t="shared" si="984"/>
        <v>0</v>
      </c>
      <c r="AG1180" s="20">
        <f t="shared" si="985"/>
        <v>0</v>
      </c>
      <c r="AH1180" s="20"/>
      <c r="AI1180" s="16">
        <f t="shared" si="996"/>
        <v>0</v>
      </c>
      <c r="AJ1180" s="16">
        <f t="shared" si="958"/>
        <v>0</v>
      </c>
      <c r="AK1180" s="16">
        <f t="shared" si="1003"/>
        <v>0</v>
      </c>
      <c r="AL1180" s="16">
        <f t="shared" ca="1" si="986"/>
        <v>0</v>
      </c>
      <c r="AM1180" s="17">
        <f ca="1">IF($F$13,OFFSET(product_specs!$I$5,MIN(10,saving_model!BD1180),saving_model!$F$15),0)</f>
        <v>0</v>
      </c>
      <c r="AN1180" s="16">
        <f t="shared" si="987"/>
        <v>0</v>
      </c>
      <c r="AO1180" s="16">
        <f t="shared" si="1010"/>
        <v>0</v>
      </c>
      <c r="AP1180" s="16">
        <f t="shared" si="997"/>
        <v>0</v>
      </c>
      <c r="AQ1180" s="16">
        <f t="shared" si="1004"/>
        <v>0</v>
      </c>
      <c r="AR1180" s="16">
        <f t="shared" si="1005"/>
        <v>0</v>
      </c>
      <c r="AS1180" s="15">
        <f t="shared" si="998"/>
        <v>0</v>
      </c>
      <c r="AT1180" s="24">
        <f t="shared" si="999"/>
        <v>0</v>
      </c>
      <c r="AU1180" s="15">
        <f t="shared" si="1006"/>
        <v>0</v>
      </c>
      <c r="AV1180" s="22">
        <f>return!Q1164</f>
        <v>9.0025407617917441E-3</v>
      </c>
      <c r="AW1180" s="7">
        <f t="shared" si="1000"/>
        <v>2.6122369607216611</v>
      </c>
      <c r="AX1180" s="7"/>
      <c r="AY1180">
        <f t="shared" si="988"/>
        <v>0</v>
      </c>
      <c r="AZ1180">
        <f t="shared" si="1001"/>
        <v>0</v>
      </c>
      <c r="BA1180">
        <f t="shared" si="989"/>
        <v>0</v>
      </c>
      <c r="BB1180">
        <f t="shared" si="1007"/>
        <v>0</v>
      </c>
      <c r="BD1180">
        <f t="shared" si="990"/>
        <v>96</v>
      </c>
      <c r="BE1180">
        <f t="shared" si="991"/>
        <v>5</v>
      </c>
      <c r="BF1180">
        <f t="shared" si="1008"/>
        <v>1</v>
      </c>
      <c r="BG1180">
        <f>VLOOKUP(MIN(120,BH1180),mortality!$B$4:$H$106,saving_model!BE1180+2,FALSE)</f>
        <v>1</v>
      </c>
      <c r="BH1180">
        <f t="shared" si="1002"/>
        <v>116</v>
      </c>
      <c r="BI1180" s="8">
        <f t="shared" si="992"/>
        <v>1.6821425527395739E-3</v>
      </c>
      <c r="BJ1180" s="6">
        <f>VLOOKUP(saving_model!BD1180,lapse!$B$4:$C$134,2,FALSE)</f>
        <v>0.02</v>
      </c>
      <c r="BL1180">
        <f>discount_curve!K1165</f>
        <v>9.960445055723946E-2</v>
      </c>
    </row>
    <row r="1181" spans="1:64" x14ac:dyDescent="0.55000000000000004">
      <c r="A1181">
        <f t="shared" si="1009"/>
        <v>1159</v>
      </c>
      <c r="B1181" s="16">
        <f t="shared" ca="1" si="959"/>
        <v>0</v>
      </c>
      <c r="C1181" s="16">
        <f t="shared" si="960"/>
        <v>0</v>
      </c>
      <c r="D1181">
        <f t="shared" si="961"/>
        <v>0</v>
      </c>
      <c r="E1181">
        <f t="shared" ca="1" si="962"/>
        <v>0</v>
      </c>
      <c r="F1181" s="19">
        <f t="shared" si="963"/>
        <v>0</v>
      </c>
      <c r="G1181">
        <f t="shared" si="993"/>
        <v>0</v>
      </c>
      <c r="H1181">
        <f t="shared" si="994"/>
        <v>0</v>
      </c>
      <c r="I1181" s="16">
        <f t="shared" si="964"/>
        <v>0</v>
      </c>
      <c r="J1181" s="19">
        <f t="shared" si="965"/>
        <v>0</v>
      </c>
      <c r="K1181" s="19"/>
      <c r="L1181" s="16">
        <f t="shared" si="995"/>
        <v>0</v>
      </c>
      <c r="M1181" s="16">
        <f t="shared" ca="1" si="966"/>
        <v>0</v>
      </c>
      <c r="N1181" s="16">
        <f t="shared" si="967"/>
        <v>0</v>
      </c>
      <c r="O1181" s="16">
        <f t="shared" si="968"/>
        <v>0</v>
      </c>
      <c r="P1181" s="16">
        <f t="shared" si="969"/>
        <v>0</v>
      </c>
      <c r="Q1181" s="16">
        <f t="shared" ca="1" si="970"/>
        <v>0</v>
      </c>
      <c r="R1181">
        <f t="shared" si="971"/>
        <v>0</v>
      </c>
      <c r="S1181" s="16">
        <f t="shared" si="972"/>
        <v>0</v>
      </c>
      <c r="T1181" s="21">
        <f t="shared" si="973"/>
        <v>0</v>
      </c>
      <c r="U1181" s="16">
        <f t="shared" ca="1" si="974"/>
        <v>0</v>
      </c>
      <c r="V1181" s="21">
        <f t="shared" ca="1" si="975"/>
        <v>0</v>
      </c>
      <c r="W1181" s="16"/>
      <c r="X1181" s="16">
        <f t="shared" si="976"/>
        <v>0</v>
      </c>
      <c r="Y1181" s="16">
        <f t="shared" si="977"/>
        <v>0</v>
      </c>
      <c r="Z1181" s="19">
        <f t="shared" si="978"/>
        <v>0</v>
      </c>
      <c r="AA1181" s="15">
        <f t="shared" si="979"/>
        <v>0</v>
      </c>
      <c r="AB1181" s="15">
        <f t="shared" si="980"/>
        <v>0</v>
      </c>
      <c r="AC1181" s="15">
        <f t="shared" si="981"/>
        <v>0</v>
      </c>
      <c r="AD1181" s="15">
        <f t="shared" si="982"/>
        <v>0</v>
      </c>
      <c r="AE1181" s="15">
        <f t="shared" si="983"/>
        <v>0</v>
      </c>
      <c r="AF1181" s="19">
        <f t="shared" si="984"/>
        <v>0</v>
      </c>
      <c r="AG1181" s="20">
        <f t="shared" si="985"/>
        <v>0</v>
      </c>
      <c r="AH1181" s="20"/>
      <c r="AI1181" s="16">
        <f t="shared" si="996"/>
        <v>0</v>
      </c>
      <c r="AJ1181" s="16">
        <f t="shared" ref="AJ1181:AJ1222" si="1011">$C$13*IF(A1181&lt;$C$10*12,1,0)</f>
        <v>0</v>
      </c>
      <c r="AK1181" s="16">
        <f t="shared" si="1003"/>
        <v>0</v>
      </c>
      <c r="AL1181" s="16">
        <f t="shared" ca="1" si="986"/>
        <v>0</v>
      </c>
      <c r="AM1181" s="17">
        <f ca="1">IF($F$13,OFFSET(product_specs!$I$5,MIN(10,saving_model!BD1181),saving_model!$F$15),0)</f>
        <v>0</v>
      </c>
      <c r="AN1181" s="16">
        <f t="shared" si="987"/>
        <v>0</v>
      </c>
      <c r="AO1181" s="16">
        <f t="shared" si="1010"/>
        <v>0</v>
      </c>
      <c r="AP1181" s="16">
        <f t="shared" si="997"/>
        <v>0</v>
      </c>
      <c r="AQ1181" s="16">
        <f t="shared" si="1004"/>
        <v>0</v>
      </c>
      <c r="AR1181" s="16">
        <f t="shared" si="1005"/>
        <v>0</v>
      </c>
      <c r="AS1181" s="15">
        <f t="shared" si="998"/>
        <v>0</v>
      </c>
      <c r="AT1181" s="24">
        <f t="shared" si="999"/>
        <v>0</v>
      </c>
      <c r="AU1181" s="15">
        <f t="shared" si="1006"/>
        <v>0</v>
      </c>
      <c r="AV1181" s="22">
        <f>return!Q1165</f>
        <v>-5.4307553171879519E-3</v>
      </c>
      <c r="AW1181" s="7">
        <f t="shared" si="1000"/>
        <v>2.6144039108442834</v>
      </c>
      <c r="AX1181" s="7"/>
      <c r="AY1181">
        <f t="shared" si="988"/>
        <v>0</v>
      </c>
      <c r="AZ1181">
        <f t="shared" si="1001"/>
        <v>0</v>
      </c>
      <c r="BA1181">
        <f t="shared" si="989"/>
        <v>0</v>
      </c>
      <c r="BB1181">
        <f t="shared" si="1007"/>
        <v>0</v>
      </c>
      <c r="BD1181">
        <f t="shared" si="990"/>
        <v>96</v>
      </c>
      <c r="BE1181">
        <f t="shared" si="991"/>
        <v>5</v>
      </c>
      <c r="BF1181">
        <f t="shared" si="1008"/>
        <v>1</v>
      </c>
      <c r="BG1181">
        <f>VLOOKUP(MIN(120,BH1181),mortality!$B$4:$H$106,saving_model!BE1181+2,FALSE)</f>
        <v>1</v>
      </c>
      <c r="BH1181">
        <f t="shared" si="1002"/>
        <v>116</v>
      </c>
      <c r="BI1181" s="8">
        <f t="shared" si="992"/>
        <v>1.6821425527395739E-3</v>
      </c>
      <c r="BJ1181" s="6">
        <f>VLOOKUP(saving_model!BD1181,lapse!$B$4:$C$134,2,FALSE)</f>
        <v>0.02</v>
      </c>
      <c r="BL1181">
        <f>discount_curve!K1166</f>
        <v>9.940625208048029E-2</v>
      </c>
    </row>
    <row r="1182" spans="1:64" x14ac:dyDescent="0.55000000000000004">
      <c r="A1182">
        <f t="shared" si="1009"/>
        <v>1160</v>
      </c>
      <c r="B1182" s="16">
        <f t="shared" ca="1" si="959"/>
        <v>0</v>
      </c>
      <c r="C1182" s="16">
        <f t="shared" si="960"/>
        <v>0</v>
      </c>
      <c r="D1182">
        <f t="shared" si="961"/>
        <v>0</v>
      </c>
      <c r="E1182">
        <f t="shared" ca="1" si="962"/>
        <v>0</v>
      </c>
      <c r="F1182" s="19">
        <f t="shared" si="963"/>
        <v>0</v>
      </c>
      <c r="G1182">
        <f t="shared" si="993"/>
        <v>0</v>
      </c>
      <c r="H1182">
        <f t="shared" si="994"/>
        <v>0</v>
      </c>
      <c r="I1182" s="16">
        <f t="shared" si="964"/>
        <v>0</v>
      </c>
      <c r="J1182" s="19">
        <f t="shared" si="965"/>
        <v>0</v>
      </c>
      <c r="K1182" s="19"/>
      <c r="L1182" s="16">
        <f t="shared" si="995"/>
        <v>0</v>
      </c>
      <c r="M1182" s="16">
        <f t="shared" ca="1" si="966"/>
        <v>0</v>
      </c>
      <c r="N1182" s="16">
        <f t="shared" si="967"/>
        <v>0</v>
      </c>
      <c r="O1182" s="16">
        <f t="shared" si="968"/>
        <v>0</v>
      </c>
      <c r="P1182" s="16">
        <f t="shared" si="969"/>
        <v>0</v>
      </c>
      <c r="Q1182" s="16">
        <f t="shared" ca="1" si="970"/>
        <v>0</v>
      </c>
      <c r="R1182">
        <f t="shared" si="971"/>
        <v>0</v>
      </c>
      <c r="S1182" s="16">
        <f t="shared" si="972"/>
        <v>0</v>
      </c>
      <c r="T1182" s="21">
        <f t="shared" si="973"/>
        <v>0</v>
      </c>
      <c r="U1182" s="16">
        <f t="shared" ca="1" si="974"/>
        <v>0</v>
      </c>
      <c r="V1182" s="21">
        <f t="shared" ca="1" si="975"/>
        <v>0</v>
      </c>
      <c r="W1182" s="16"/>
      <c r="X1182" s="16">
        <f t="shared" si="976"/>
        <v>0</v>
      </c>
      <c r="Y1182" s="16">
        <f t="shared" si="977"/>
        <v>0</v>
      </c>
      <c r="Z1182" s="19">
        <f t="shared" si="978"/>
        <v>0</v>
      </c>
      <c r="AA1182" s="15">
        <f t="shared" si="979"/>
        <v>0</v>
      </c>
      <c r="AB1182" s="15">
        <f t="shared" si="980"/>
        <v>0</v>
      </c>
      <c r="AC1182" s="15">
        <f t="shared" si="981"/>
        <v>0</v>
      </c>
      <c r="AD1182" s="15">
        <f t="shared" si="982"/>
        <v>0</v>
      </c>
      <c r="AE1182" s="15">
        <f t="shared" si="983"/>
        <v>0</v>
      </c>
      <c r="AF1182" s="19">
        <f t="shared" si="984"/>
        <v>0</v>
      </c>
      <c r="AG1182" s="20">
        <f t="shared" si="985"/>
        <v>0</v>
      </c>
      <c r="AH1182" s="20"/>
      <c r="AI1182" s="16">
        <f t="shared" si="996"/>
        <v>0</v>
      </c>
      <c r="AJ1182" s="16">
        <f t="shared" si="1011"/>
        <v>0</v>
      </c>
      <c r="AK1182" s="16">
        <f t="shared" si="1003"/>
        <v>0</v>
      </c>
      <c r="AL1182" s="16">
        <f t="shared" ca="1" si="986"/>
        <v>0</v>
      </c>
      <c r="AM1182" s="17">
        <f ca="1">IF($F$13,OFFSET(product_specs!$I$5,MIN(10,saving_model!BD1182),saving_model!$F$15),0)</f>
        <v>0</v>
      </c>
      <c r="AN1182" s="16">
        <f t="shared" si="987"/>
        <v>0</v>
      </c>
      <c r="AO1182" s="16">
        <f t="shared" si="1010"/>
        <v>0</v>
      </c>
      <c r="AP1182" s="16">
        <f t="shared" si="997"/>
        <v>0</v>
      </c>
      <c r="AQ1182" s="16">
        <f t="shared" si="1004"/>
        <v>0</v>
      </c>
      <c r="AR1182" s="16">
        <f t="shared" si="1005"/>
        <v>0</v>
      </c>
      <c r="AS1182" s="15">
        <f t="shared" si="998"/>
        <v>0</v>
      </c>
      <c r="AT1182" s="24">
        <f t="shared" si="999"/>
        <v>0</v>
      </c>
      <c r="AU1182" s="15">
        <f t="shared" si="1006"/>
        <v>0</v>
      </c>
      <c r="AV1182" s="22">
        <f>return!Q1166</f>
        <v>2.0410619794299922E-3</v>
      </c>
      <c r="AW1182" s="7">
        <f t="shared" si="1000"/>
        <v>2.6165726585346243</v>
      </c>
      <c r="AX1182" s="7"/>
      <c r="AY1182">
        <f t="shared" si="988"/>
        <v>0</v>
      </c>
      <c r="AZ1182">
        <f t="shared" si="1001"/>
        <v>0</v>
      </c>
      <c r="BA1182">
        <f t="shared" si="989"/>
        <v>0</v>
      </c>
      <c r="BB1182">
        <f t="shared" si="1007"/>
        <v>0</v>
      </c>
      <c r="BD1182">
        <f t="shared" si="990"/>
        <v>96</v>
      </c>
      <c r="BE1182">
        <f t="shared" si="991"/>
        <v>5</v>
      </c>
      <c r="BF1182">
        <f t="shared" si="1008"/>
        <v>1</v>
      </c>
      <c r="BG1182">
        <f>VLOOKUP(MIN(120,BH1182),mortality!$B$4:$H$106,saving_model!BE1182+2,FALSE)</f>
        <v>1</v>
      </c>
      <c r="BH1182">
        <f t="shared" si="1002"/>
        <v>116</v>
      </c>
      <c r="BI1182" s="8">
        <f t="shared" si="992"/>
        <v>1.6821425527395739E-3</v>
      </c>
      <c r="BJ1182" s="6">
        <f>VLOOKUP(saving_model!BD1182,lapse!$B$4:$C$134,2,FALSE)</f>
        <v>0.02</v>
      </c>
      <c r="BL1182">
        <f>discount_curve!K1167</f>
        <v>9.9208447990075971E-2</v>
      </c>
    </row>
    <row r="1183" spans="1:64" x14ac:dyDescent="0.55000000000000004">
      <c r="A1183">
        <f t="shared" si="1009"/>
        <v>1161</v>
      </c>
      <c r="B1183" s="16">
        <f t="shared" ca="1" si="959"/>
        <v>0</v>
      </c>
      <c r="C1183" s="16">
        <f t="shared" si="960"/>
        <v>0</v>
      </c>
      <c r="D1183">
        <f t="shared" si="961"/>
        <v>0</v>
      </c>
      <c r="E1183">
        <f t="shared" ca="1" si="962"/>
        <v>0</v>
      </c>
      <c r="F1183" s="19">
        <f t="shared" si="963"/>
        <v>0</v>
      </c>
      <c r="G1183">
        <f t="shared" si="993"/>
        <v>0</v>
      </c>
      <c r="H1183">
        <f t="shared" si="994"/>
        <v>0</v>
      </c>
      <c r="I1183" s="16">
        <f t="shared" si="964"/>
        <v>0</v>
      </c>
      <c r="J1183" s="19">
        <f t="shared" si="965"/>
        <v>0</v>
      </c>
      <c r="K1183" s="19"/>
      <c r="L1183" s="16">
        <f t="shared" si="995"/>
        <v>0</v>
      </c>
      <c r="M1183" s="16">
        <f t="shared" ca="1" si="966"/>
        <v>0</v>
      </c>
      <c r="N1183" s="16">
        <f t="shared" si="967"/>
        <v>0</v>
      </c>
      <c r="O1183" s="16">
        <f t="shared" si="968"/>
        <v>0</v>
      </c>
      <c r="P1183" s="16">
        <f t="shared" si="969"/>
        <v>0</v>
      </c>
      <c r="Q1183" s="16">
        <f t="shared" ca="1" si="970"/>
        <v>0</v>
      </c>
      <c r="R1183">
        <f t="shared" si="971"/>
        <v>0</v>
      </c>
      <c r="S1183" s="16">
        <f t="shared" si="972"/>
        <v>0</v>
      </c>
      <c r="T1183" s="21">
        <f t="shared" si="973"/>
        <v>0</v>
      </c>
      <c r="U1183" s="16">
        <f t="shared" ca="1" si="974"/>
        <v>0</v>
      </c>
      <c r="V1183" s="21">
        <f t="shared" ca="1" si="975"/>
        <v>0</v>
      </c>
      <c r="W1183" s="16"/>
      <c r="X1183" s="16">
        <f t="shared" si="976"/>
        <v>0</v>
      </c>
      <c r="Y1183" s="16">
        <f t="shared" si="977"/>
        <v>0</v>
      </c>
      <c r="Z1183" s="19">
        <f t="shared" si="978"/>
        <v>0</v>
      </c>
      <c r="AA1183" s="15">
        <f t="shared" si="979"/>
        <v>0</v>
      </c>
      <c r="AB1183" s="15">
        <f t="shared" si="980"/>
        <v>0</v>
      </c>
      <c r="AC1183" s="15">
        <f t="shared" si="981"/>
        <v>0</v>
      </c>
      <c r="AD1183" s="15">
        <f t="shared" si="982"/>
        <v>0</v>
      </c>
      <c r="AE1183" s="15">
        <f t="shared" si="983"/>
        <v>0</v>
      </c>
      <c r="AF1183" s="19">
        <f t="shared" si="984"/>
        <v>0</v>
      </c>
      <c r="AG1183" s="20">
        <f t="shared" si="985"/>
        <v>0</v>
      </c>
      <c r="AH1183" s="20"/>
      <c r="AI1183" s="16">
        <f t="shared" si="996"/>
        <v>0</v>
      </c>
      <c r="AJ1183" s="16">
        <f t="shared" si="1011"/>
        <v>0</v>
      </c>
      <c r="AK1183" s="16">
        <f t="shared" si="1003"/>
        <v>0</v>
      </c>
      <c r="AL1183" s="16">
        <f t="shared" ca="1" si="986"/>
        <v>0</v>
      </c>
      <c r="AM1183" s="17">
        <f ca="1">IF($F$13,OFFSET(product_specs!$I$5,MIN(10,saving_model!BD1183),saving_model!$F$15),0)</f>
        <v>0</v>
      </c>
      <c r="AN1183" s="16">
        <f t="shared" si="987"/>
        <v>0</v>
      </c>
      <c r="AO1183" s="16">
        <f t="shared" si="1010"/>
        <v>0</v>
      </c>
      <c r="AP1183" s="16">
        <f t="shared" si="997"/>
        <v>0</v>
      </c>
      <c r="AQ1183" s="16">
        <f t="shared" si="1004"/>
        <v>0</v>
      </c>
      <c r="AR1183" s="16">
        <f t="shared" si="1005"/>
        <v>0</v>
      </c>
      <c r="AS1183" s="15">
        <f t="shared" si="998"/>
        <v>0</v>
      </c>
      <c r="AT1183" s="24">
        <f t="shared" si="999"/>
        <v>0</v>
      </c>
      <c r="AU1183" s="15">
        <f t="shared" si="1006"/>
        <v>0</v>
      </c>
      <c r="AV1183" s="22">
        <f>return!Q1167</f>
        <v>-5.3091854750947354E-3</v>
      </c>
      <c r="AW1183" s="7">
        <f t="shared" si="1000"/>
        <v>2.6187432052838346</v>
      </c>
      <c r="AX1183" s="7"/>
      <c r="AY1183">
        <f t="shared" si="988"/>
        <v>0</v>
      </c>
      <c r="AZ1183">
        <f t="shared" si="1001"/>
        <v>0</v>
      </c>
      <c r="BA1183">
        <f t="shared" si="989"/>
        <v>0</v>
      </c>
      <c r="BB1183">
        <f t="shared" si="1007"/>
        <v>0</v>
      </c>
      <c r="BD1183">
        <f t="shared" si="990"/>
        <v>96</v>
      </c>
      <c r="BE1183">
        <f t="shared" si="991"/>
        <v>5</v>
      </c>
      <c r="BF1183">
        <f t="shared" si="1008"/>
        <v>1</v>
      </c>
      <c r="BG1183">
        <f>VLOOKUP(MIN(120,BH1183),mortality!$B$4:$H$106,saving_model!BE1183+2,FALSE)</f>
        <v>1</v>
      </c>
      <c r="BH1183">
        <f t="shared" si="1002"/>
        <v>116</v>
      </c>
      <c r="BI1183" s="8">
        <f t="shared" si="992"/>
        <v>1.6821425527395739E-3</v>
      </c>
      <c r="BJ1183" s="6">
        <f>VLOOKUP(saving_model!BD1183,lapse!$B$4:$C$134,2,FALSE)</f>
        <v>0.02</v>
      </c>
      <c r="BL1183">
        <f>discount_curve!K1168</f>
        <v>9.9011037501254714E-2</v>
      </c>
    </row>
    <row r="1184" spans="1:64" x14ac:dyDescent="0.55000000000000004">
      <c r="A1184">
        <f t="shared" si="1009"/>
        <v>1162</v>
      </c>
      <c r="B1184" s="16">
        <f t="shared" ca="1" si="959"/>
        <v>0</v>
      </c>
      <c r="C1184" s="16">
        <f t="shared" si="960"/>
        <v>0</v>
      </c>
      <c r="D1184">
        <f t="shared" si="961"/>
        <v>0</v>
      </c>
      <c r="E1184">
        <f t="shared" ca="1" si="962"/>
        <v>0</v>
      </c>
      <c r="F1184" s="19">
        <f t="shared" si="963"/>
        <v>0</v>
      </c>
      <c r="G1184">
        <f t="shared" si="993"/>
        <v>0</v>
      </c>
      <c r="H1184">
        <f t="shared" si="994"/>
        <v>0</v>
      </c>
      <c r="I1184" s="16">
        <f t="shared" si="964"/>
        <v>0</v>
      </c>
      <c r="J1184" s="19">
        <f t="shared" si="965"/>
        <v>0</v>
      </c>
      <c r="K1184" s="19"/>
      <c r="L1184" s="16">
        <f t="shared" si="995"/>
        <v>0</v>
      </c>
      <c r="M1184" s="16">
        <f t="shared" ca="1" si="966"/>
        <v>0</v>
      </c>
      <c r="N1184" s="16">
        <f t="shared" si="967"/>
        <v>0</v>
      </c>
      <c r="O1184" s="16">
        <f t="shared" si="968"/>
        <v>0</v>
      </c>
      <c r="P1184" s="16">
        <f t="shared" si="969"/>
        <v>0</v>
      </c>
      <c r="Q1184" s="16">
        <f t="shared" ca="1" si="970"/>
        <v>0</v>
      </c>
      <c r="R1184">
        <f t="shared" si="971"/>
        <v>0</v>
      </c>
      <c r="S1184" s="16">
        <f t="shared" si="972"/>
        <v>0</v>
      </c>
      <c r="T1184" s="21">
        <f t="shared" si="973"/>
        <v>0</v>
      </c>
      <c r="U1184" s="16">
        <f t="shared" ca="1" si="974"/>
        <v>0</v>
      </c>
      <c r="V1184" s="21">
        <f t="shared" ca="1" si="975"/>
        <v>0</v>
      </c>
      <c r="W1184" s="16"/>
      <c r="X1184" s="16">
        <f t="shared" si="976"/>
        <v>0</v>
      </c>
      <c r="Y1184" s="16">
        <f t="shared" si="977"/>
        <v>0</v>
      </c>
      <c r="Z1184" s="19">
        <f t="shared" si="978"/>
        <v>0</v>
      </c>
      <c r="AA1184" s="15">
        <f t="shared" si="979"/>
        <v>0</v>
      </c>
      <c r="AB1184" s="15">
        <f t="shared" si="980"/>
        <v>0</v>
      </c>
      <c r="AC1184" s="15">
        <f t="shared" si="981"/>
        <v>0</v>
      </c>
      <c r="AD1184" s="15">
        <f t="shared" si="982"/>
        <v>0</v>
      </c>
      <c r="AE1184" s="15">
        <f t="shared" si="983"/>
        <v>0</v>
      </c>
      <c r="AF1184" s="19">
        <f t="shared" si="984"/>
        <v>0</v>
      </c>
      <c r="AG1184" s="20">
        <f t="shared" si="985"/>
        <v>0</v>
      </c>
      <c r="AH1184" s="20"/>
      <c r="AI1184" s="16">
        <f t="shared" si="996"/>
        <v>0</v>
      </c>
      <c r="AJ1184" s="16">
        <f t="shared" si="1011"/>
        <v>0</v>
      </c>
      <c r="AK1184" s="16">
        <f t="shared" si="1003"/>
        <v>0</v>
      </c>
      <c r="AL1184" s="16">
        <f t="shared" ca="1" si="986"/>
        <v>0</v>
      </c>
      <c r="AM1184" s="17">
        <f ca="1">IF($F$13,OFFSET(product_specs!$I$5,MIN(10,saving_model!BD1184),saving_model!$F$15),0)</f>
        <v>0</v>
      </c>
      <c r="AN1184" s="16">
        <f t="shared" si="987"/>
        <v>0</v>
      </c>
      <c r="AO1184" s="16">
        <f t="shared" si="1010"/>
        <v>0</v>
      </c>
      <c r="AP1184" s="16">
        <f t="shared" si="997"/>
        <v>0</v>
      </c>
      <c r="AQ1184" s="16">
        <f t="shared" si="1004"/>
        <v>0</v>
      </c>
      <c r="AR1184" s="16">
        <f t="shared" si="1005"/>
        <v>0</v>
      </c>
      <c r="AS1184" s="15">
        <f t="shared" si="998"/>
        <v>0</v>
      </c>
      <c r="AT1184" s="24">
        <f t="shared" si="999"/>
        <v>0</v>
      </c>
      <c r="AU1184" s="15">
        <f t="shared" si="1006"/>
        <v>0</v>
      </c>
      <c r="AV1184" s="22">
        <f>return!Q1168</f>
        <v>4.0144504632149136E-3</v>
      </c>
      <c r="AW1184" s="7">
        <f t="shared" si="1000"/>
        <v>2.6209155525843024</v>
      </c>
      <c r="AX1184" s="7"/>
      <c r="AY1184">
        <f t="shared" si="988"/>
        <v>0</v>
      </c>
      <c r="AZ1184">
        <f t="shared" si="1001"/>
        <v>0</v>
      </c>
      <c r="BA1184">
        <f t="shared" si="989"/>
        <v>0</v>
      </c>
      <c r="BB1184">
        <f t="shared" si="1007"/>
        <v>0</v>
      </c>
      <c r="BD1184">
        <f t="shared" si="990"/>
        <v>96</v>
      </c>
      <c r="BE1184">
        <f t="shared" si="991"/>
        <v>5</v>
      </c>
      <c r="BF1184">
        <f t="shared" si="1008"/>
        <v>1</v>
      </c>
      <c r="BG1184">
        <f>VLOOKUP(MIN(120,BH1184),mortality!$B$4:$H$106,saving_model!BE1184+2,FALSE)</f>
        <v>1</v>
      </c>
      <c r="BH1184">
        <f t="shared" si="1002"/>
        <v>116</v>
      </c>
      <c r="BI1184" s="8">
        <f t="shared" si="992"/>
        <v>1.6821425527395739E-3</v>
      </c>
      <c r="BJ1184" s="6">
        <f>VLOOKUP(saving_model!BD1184,lapse!$B$4:$C$134,2,FALSE)</f>
        <v>0.02</v>
      </c>
      <c r="BL1184">
        <f>discount_curve!K1169</f>
        <v>9.8814019830806163E-2</v>
      </c>
    </row>
    <row r="1185" spans="1:64" x14ac:dyDescent="0.55000000000000004">
      <c r="A1185">
        <f t="shared" si="1009"/>
        <v>1163</v>
      </c>
      <c r="B1185" s="16">
        <f t="shared" ca="1" si="959"/>
        <v>0</v>
      </c>
      <c r="C1185" s="16">
        <f t="shared" si="960"/>
        <v>0</v>
      </c>
      <c r="D1185">
        <f t="shared" si="961"/>
        <v>0</v>
      </c>
      <c r="E1185">
        <f t="shared" ca="1" si="962"/>
        <v>0</v>
      </c>
      <c r="F1185" s="19">
        <f t="shared" si="963"/>
        <v>0</v>
      </c>
      <c r="G1185">
        <f t="shared" si="993"/>
        <v>0</v>
      </c>
      <c r="H1185">
        <f t="shared" si="994"/>
        <v>0</v>
      </c>
      <c r="I1185" s="16">
        <f t="shared" si="964"/>
        <v>0</v>
      </c>
      <c r="J1185" s="19">
        <f t="shared" si="965"/>
        <v>0</v>
      </c>
      <c r="K1185" s="19"/>
      <c r="L1185" s="16">
        <f t="shared" si="995"/>
        <v>0</v>
      </c>
      <c r="M1185" s="16">
        <f t="shared" ca="1" si="966"/>
        <v>0</v>
      </c>
      <c r="N1185" s="16">
        <f t="shared" si="967"/>
        <v>0</v>
      </c>
      <c r="O1185" s="16">
        <f t="shared" si="968"/>
        <v>0</v>
      </c>
      <c r="P1185" s="16">
        <f t="shared" si="969"/>
        <v>0</v>
      </c>
      <c r="Q1185" s="16">
        <f t="shared" ca="1" si="970"/>
        <v>0</v>
      </c>
      <c r="R1185">
        <f t="shared" si="971"/>
        <v>0</v>
      </c>
      <c r="S1185" s="16">
        <f t="shared" si="972"/>
        <v>0</v>
      </c>
      <c r="T1185" s="21">
        <f t="shared" si="973"/>
        <v>0</v>
      </c>
      <c r="U1185" s="16">
        <f t="shared" ca="1" si="974"/>
        <v>0</v>
      </c>
      <c r="V1185" s="21">
        <f t="shared" ca="1" si="975"/>
        <v>0</v>
      </c>
      <c r="W1185" s="16"/>
      <c r="X1185" s="16">
        <f t="shared" si="976"/>
        <v>0</v>
      </c>
      <c r="Y1185" s="16">
        <f t="shared" si="977"/>
        <v>0</v>
      </c>
      <c r="Z1185" s="19">
        <f t="shared" si="978"/>
        <v>0</v>
      </c>
      <c r="AA1185" s="15">
        <f t="shared" si="979"/>
        <v>0</v>
      </c>
      <c r="AB1185" s="15">
        <f t="shared" si="980"/>
        <v>0</v>
      </c>
      <c r="AC1185" s="15">
        <f t="shared" si="981"/>
        <v>0</v>
      </c>
      <c r="AD1185" s="15">
        <f t="shared" si="982"/>
        <v>0</v>
      </c>
      <c r="AE1185" s="15">
        <f t="shared" si="983"/>
        <v>0</v>
      </c>
      <c r="AF1185" s="19">
        <f t="shared" si="984"/>
        <v>0</v>
      </c>
      <c r="AG1185" s="20">
        <f t="shared" si="985"/>
        <v>0</v>
      </c>
      <c r="AH1185" s="20"/>
      <c r="AI1185" s="16">
        <f t="shared" si="996"/>
        <v>0</v>
      </c>
      <c r="AJ1185" s="16">
        <f t="shared" si="1011"/>
        <v>0</v>
      </c>
      <c r="AK1185" s="16">
        <f t="shared" si="1003"/>
        <v>0</v>
      </c>
      <c r="AL1185" s="16">
        <f t="shared" ca="1" si="986"/>
        <v>0</v>
      </c>
      <c r="AM1185" s="17">
        <f ca="1">IF($F$13,OFFSET(product_specs!$I$5,MIN(10,saving_model!BD1185),saving_model!$F$15),0)</f>
        <v>0</v>
      </c>
      <c r="AN1185" s="16">
        <f t="shared" si="987"/>
        <v>0</v>
      </c>
      <c r="AO1185" s="16">
        <f t="shared" si="1010"/>
        <v>0</v>
      </c>
      <c r="AP1185" s="16">
        <f t="shared" si="997"/>
        <v>0</v>
      </c>
      <c r="AQ1185" s="16">
        <f t="shared" si="1004"/>
        <v>0</v>
      </c>
      <c r="AR1185" s="16">
        <f t="shared" si="1005"/>
        <v>0</v>
      </c>
      <c r="AS1185" s="15">
        <f t="shared" si="998"/>
        <v>0</v>
      </c>
      <c r="AT1185" s="24">
        <f t="shared" si="999"/>
        <v>0</v>
      </c>
      <c r="AU1185" s="15">
        <f t="shared" si="1006"/>
        <v>0</v>
      </c>
      <c r="AV1185" s="22">
        <f>return!Q1169</f>
        <v>-1.6577055785661154E-2</v>
      </c>
      <c r="AW1185" s="7">
        <f t="shared" si="1000"/>
        <v>2.6230897019296537</v>
      </c>
      <c r="AX1185" s="7"/>
      <c r="AY1185">
        <f t="shared" si="988"/>
        <v>0</v>
      </c>
      <c r="AZ1185">
        <f t="shared" si="1001"/>
        <v>0</v>
      </c>
      <c r="BA1185">
        <f t="shared" si="989"/>
        <v>0</v>
      </c>
      <c r="BB1185">
        <f t="shared" si="1007"/>
        <v>0</v>
      </c>
      <c r="BD1185">
        <f t="shared" si="990"/>
        <v>96</v>
      </c>
      <c r="BE1185">
        <f t="shared" si="991"/>
        <v>5</v>
      </c>
      <c r="BF1185">
        <f t="shared" si="1008"/>
        <v>1</v>
      </c>
      <c r="BG1185">
        <f>VLOOKUP(MIN(120,BH1185),mortality!$B$4:$H$106,saving_model!BE1185+2,FALSE)</f>
        <v>1</v>
      </c>
      <c r="BH1185">
        <f t="shared" si="1002"/>
        <v>116</v>
      </c>
      <c r="BI1185" s="8">
        <f t="shared" si="992"/>
        <v>1.6821425527395739E-3</v>
      </c>
      <c r="BJ1185" s="6">
        <f>VLOOKUP(saving_model!BD1185,lapse!$B$4:$C$134,2,FALSE)</f>
        <v>0.02</v>
      </c>
      <c r="BL1185">
        <f>discount_curve!K1170</f>
        <v>9.8617394197078434E-2</v>
      </c>
    </row>
    <row r="1186" spans="1:64" x14ac:dyDescent="0.55000000000000004">
      <c r="A1186">
        <f t="shared" si="1009"/>
        <v>1164</v>
      </c>
      <c r="B1186" s="16">
        <f t="shared" ca="1" si="959"/>
        <v>0</v>
      </c>
      <c r="C1186" s="16">
        <f t="shared" si="960"/>
        <v>0</v>
      </c>
      <c r="D1186">
        <f t="shared" si="961"/>
        <v>0</v>
      </c>
      <c r="E1186">
        <f t="shared" ca="1" si="962"/>
        <v>0</v>
      </c>
      <c r="F1186" s="19">
        <f t="shared" si="963"/>
        <v>0</v>
      </c>
      <c r="G1186">
        <f t="shared" si="993"/>
        <v>0</v>
      </c>
      <c r="H1186">
        <f t="shared" si="994"/>
        <v>0</v>
      </c>
      <c r="I1186" s="16">
        <f t="shared" si="964"/>
        <v>0</v>
      </c>
      <c r="J1186" s="19">
        <f t="shared" si="965"/>
        <v>0</v>
      </c>
      <c r="K1186" s="19"/>
      <c r="L1186" s="16">
        <f t="shared" si="995"/>
        <v>0</v>
      </c>
      <c r="M1186" s="16">
        <f t="shared" ca="1" si="966"/>
        <v>0</v>
      </c>
      <c r="N1186" s="16">
        <f t="shared" si="967"/>
        <v>0</v>
      </c>
      <c r="O1186" s="16">
        <f t="shared" si="968"/>
        <v>0</v>
      </c>
      <c r="P1186" s="16">
        <f t="shared" si="969"/>
        <v>0</v>
      </c>
      <c r="Q1186" s="16">
        <f t="shared" ca="1" si="970"/>
        <v>0</v>
      </c>
      <c r="R1186">
        <f t="shared" si="971"/>
        <v>0</v>
      </c>
      <c r="S1186" s="16">
        <f t="shared" si="972"/>
        <v>0</v>
      </c>
      <c r="T1186" s="21">
        <f t="shared" si="973"/>
        <v>0</v>
      </c>
      <c r="U1186" s="16">
        <f t="shared" ca="1" si="974"/>
        <v>0</v>
      </c>
      <c r="V1186" s="21">
        <f t="shared" ca="1" si="975"/>
        <v>0</v>
      </c>
      <c r="W1186" s="16"/>
      <c r="X1186" s="16">
        <f t="shared" si="976"/>
        <v>0</v>
      </c>
      <c r="Y1186" s="16">
        <f t="shared" si="977"/>
        <v>0</v>
      </c>
      <c r="Z1186" s="19">
        <f t="shared" si="978"/>
        <v>0</v>
      </c>
      <c r="AA1186" s="15">
        <f t="shared" si="979"/>
        <v>0</v>
      </c>
      <c r="AB1186" s="15">
        <f t="shared" si="980"/>
        <v>0</v>
      </c>
      <c r="AC1186" s="15">
        <f t="shared" si="981"/>
        <v>0</v>
      </c>
      <c r="AD1186" s="15">
        <f t="shared" si="982"/>
        <v>0</v>
      </c>
      <c r="AE1186" s="15">
        <f t="shared" si="983"/>
        <v>0</v>
      </c>
      <c r="AF1186" s="19">
        <f t="shared" si="984"/>
        <v>0</v>
      </c>
      <c r="AG1186" s="20">
        <f t="shared" si="985"/>
        <v>0</v>
      </c>
      <c r="AH1186" s="20"/>
      <c r="AI1186" s="16">
        <f t="shared" si="996"/>
        <v>0</v>
      </c>
      <c r="AJ1186" s="16">
        <f t="shared" si="1011"/>
        <v>0</v>
      </c>
      <c r="AK1186" s="16">
        <f t="shared" si="1003"/>
        <v>0</v>
      </c>
      <c r="AL1186" s="16">
        <f t="shared" ca="1" si="986"/>
        <v>0</v>
      </c>
      <c r="AM1186" s="17">
        <f ca="1">IF($F$13,OFFSET(product_specs!$I$5,MIN(10,saving_model!BD1186),saving_model!$F$15),0)</f>
        <v>0</v>
      </c>
      <c r="AN1186" s="16">
        <f t="shared" si="987"/>
        <v>0</v>
      </c>
      <c r="AO1186" s="16">
        <f t="shared" si="1010"/>
        <v>0</v>
      </c>
      <c r="AP1186" s="16">
        <f t="shared" si="997"/>
        <v>0</v>
      </c>
      <c r="AQ1186" s="16">
        <f t="shared" si="1004"/>
        <v>0</v>
      </c>
      <c r="AR1186" s="16">
        <f t="shared" si="1005"/>
        <v>0</v>
      </c>
      <c r="AS1186" s="15">
        <f t="shared" si="998"/>
        <v>0</v>
      </c>
      <c r="AT1186" s="24">
        <f t="shared" si="999"/>
        <v>0</v>
      </c>
      <c r="AU1186" s="15">
        <f t="shared" si="1006"/>
        <v>0</v>
      </c>
      <c r="AV1186" s="22">
        <f>return!Q1170</f>
        <v>5.2345849151569368E-4</v>
      </c>
      <c r="AW1186" s="7">
        <f t="shared" si="1000"/>
        <v>2.6252656548147533</v>
      </c>
      <c r="AX1186" s="7"/>
      <c r="AY1186">
        <f t="shared" si="988"/>
        <v>0</v>
      </c>
      <c r="AZ1186">
        <f t="shared" si="1001"/>
        <v>0</v>
      </c>
      <c r="BA1186">
        <f t="shared" si="989"/>
        <v>0</v>
      </c>
      <c r="BB1186">
        <f t="shared" si="1007"/>
        <v>0</v>
      </c>
      <c r="BD1186">
        <f t="shared" si="990"/>
        <v>97</v>
      </c>
      <c r="BE1186">
        <f t="shared" si="991"/>
        <v>5</v>
      </c>
      <c r="BF1186">
        <f t="shared" si="1008"/>
        <v>1</v>
      </c>
      <c r="BG1186">
        <f>VLOOKUP(MIN(120,BH1186),mortality!$B$4:$H$106,saving_model!BE1186+2,FALSE)</f>
        <v>1</v>
      </c>
      <c r="BH1186">
        <f t="shared" si="1002"/>
        <v>117</v>
      </c>
      <c r="BI1186" s="8">
        <f t="shared" si="992"/>
        <v>1.6821425527395739E-3</v>
      </c>
      <c r="BJ1186" s="6">
        <f>VLOOKUP(saving_model!BD1186,lapse!$B$4:$C$134,2,FALSE)</f>
        <v>0.02</v>
      </c>
      <c r="BL1186">
        <f>discount_curve!K1171</f>
        <v>9.6757679120658871E-2</v>
      </c>
    </row>
    <row r="1187" spans="1:64" x14ac:dyDescent="0.55000000000000004">
      <c r="A1187">
        <f t="shared" si="1009"/>
        <v>1165</v>
      </c>
      <c r="B1187" s="16">
        <f t="shared" ca="1" si="959"/>
        <v>0</v>
      </c>
      <c r="C1187" s="16">
        <f t="shared" si="960"/>
        <v>0</v>
      </c>
      <c r="D1187">
        <f t="shared" si="961"/>
        <v>0</v>
      </c>
      <c r="E1187">
        <f t="shared" ca="1" si="962"/>
        <v>0</v>
      </c>
      <c r="F1187" s="19">
        <f t="shared" si="963"/>
        <v>0</v>
      </c>
      <c r="G1187">
        <f t="shared" si="993"/>
        <v>0</v>
      </c>
      <c r="H1187">
        <f t="shared" si="994"/>
        <v>0</v>
      </c>
      <c r="I1187" s="16">
        <f t="shared" si="964"/>
        <v>0</v>
      </c>
      <c r="J1187" s="19">
        <f t="shared" si="965"/>
        <v>0</v>
      </c>
      <c r="K1187" s="19"/>
      <c r="L1187" s="16">
        <f t="shared" si="995"/>
        <v>0</v>
      </c>
      <c r="M1187" s="16">
        <f t="shared" ca="1" si="966"/>
        <v>0</v>
      </c>
      <c r="N1187" s="16">
        <f t="shared" si="967"/>
        <v>0</v>
      </c>
      <c r="O1187" s="16">
        <f t="shared" si="968"/>
        <v>0</v>
      </c>
      <c r="P1187" s="16">
        <f t="shared" si="969"/>
        <v>0</v>
      </c>
      <c r="Q1187" s="16">
        <f t="shared" ca="1" si="970"/>
        <v>0</v>
      </c>
      <c r="R1187">
        <f t="shared" si="971"/>
        <v>0</v>
      </c>
      <c r="S1187" s="16">
        <f t="shared" si="972"/>
        <v>0</v>
      </c>
      <c r="T1187" s="21">
        <f t="shared" si="973"/>
        <v>0</v>
      </c>
      <c r="U1187" s="16">
        <f t="shared" ca="1" si="974"/>
        <v>0</v>
      </c>
      <c r="V1187" s="21">
        <f t="shared" ca="1" si="975"/>
        <v>0</v>
      </c>
      <c r="W1187" s="16"/>
      <c r="X1187" s="16">
        <f t="shared" si="976"/>
        <v>0</v>
      </c>
      <c r="Y1187" s="16">
        <f t="shared" si="977"/>
        <v>0</v>
      </c>
      <c r="Z1187" s="19">
        <f t="shared" si="978"/>
        <v>0</v>
      </c>
      <c r="AA1187" s="15">
        <f t="shared" si="979"/>
        <v>0</v>
      </c>
      <c r="AB1187" s="15">
        <f t="shared" si="980"/>
        <v>0</v>
      </c>
      <c r="AC1187" s="15">
        <f t="shared" si="981"/>
        <v>0</v>
      </c>
      <c r="AD1187" s="15">
        <f t="shared" si="982"/>
        <v>0</v>
      </c>
      <c r="AE1187" s="15">
        <f t="shared" si="983"/>
        <v>0</v>
      </c>
      <c r="AF1187" s="19">
        <f t="shared" si="984"/>
        <v>0</v>
      </c>
      <c r="AG1187" s="20">
        <f t="shared" si="985"/>
        <v>0</v>
      </c>
      <c r="AH1187" s="20"/>
      <c r="AI1187" s="16">
        <f t="shared" si="996"/>
        <v>0</v>
      </c>
      <c r="AJ1187" s="16">
        <f t="shared" si="1011"/>
        <v>0</v>
      </c>
      <c r="AK1187" s="16">
        <f t="shared" si="1003"/>
        <v>0</v>
      </c>
      <c r="AL1187" s="16">
        <f t="shared" ca="1" si="986"/>
        <v>0</v>
      </c>
      <c r="AM1187" s="17">
        <f ca="1">IF($F$13,OFFSET(product_specs!$I$5,MIN(10,saving_model!BD1187),saving_model!$F$15),0)</f>
        <v>0</v>
      </c>
      <c r="AN1187" s="16">
        <f t="shared" si="987"/>
        <v>0</v>
      </c>
      <c r="AO1187" s="16">
        <f t="shared" si="1010"/>
        <v>0</v>
      </c>
      <c r="AP1187" s="16">
        <f t="shared" si="997"/>
        <v>0</v>
      </c>
      <c r="AQ1187" s="16">
        <f t="shared" si="1004"/>
        <v>0</v>
      </c>
      <c r="AR1187" s="16">
        <f t="shared" si="1005"/>
        <v>0</v>
      </c>
      <c r="AS1187" s="15">
        <f t="shared" si="998"/>
        <v>0</v>
      </c>
      <c r="AT1187" s="24">
        <f t="shared" si="999"/>
        <v>0</v>
      </c>
      <c r="AU1187" s="15">
        <f t="shared" si="1006"/>
        <v>0</v>
      </c>
      <c r="AV1187" s="22">
        <f>return!Q1171</f>
        <v>2.5352611190831986E-4</v>
      </c>
      <c r="AW1187" s="7">
        <f t="shared" si="1000"/>
        <v>2.627443412735706</v>
      </c>
      <c r="AX1187" s="7"/>
      <c r="AY1187">
        <f t="shared" si="988"/>
        <v>0</v>
      </c>
      <c r="AZ1187">
        <f t="shared" si="1001"/>
        <v>0</v>
      </c>
      <c r="BA1187">
        <f t="shared" si="989"/>
        <v>0</v>
      </c>
      <c r="BB1187">
        <f t="shared" si="1007"/>
        <v>0</v>
      </c>
      <c r="BD1187">
        <f t="shared" si="990"/>
        <v>97</v>
      </c>
      <c r="BE1187">
        <f t="shared" si="991"/>
        <v>5</v>
      </c>
      <c r="BF1187">
        <f t="shared" si="1008"/>
        <v>1</v>
      </c>
      <c r="BG1187">
        <f>VLOOKUP(MIN(120,BH1187),mortality!$B$4:$H$106,saving_model!BE1187+2,FALSE)</f>
        <v>1</v>
      </c>
      <c r="BH1187">
        <f t="shared" si="1002"/>
        <v>117</v>
      </c>
      <c r="BI1187" s="8">
        <f t="shared" si="992"/>
        <v>1.6821425527395739E-3</v>
      </c>
      <c r="BJ1187" s="6">
        <f>VLOOKUP(saving_model!BD1187,lapse!$B$4:$C$134,2,FALSE)</f>
        <v>0.02</v>
      </c>
      <c r="BL1187">
        <f>discount_curve!K1172</f>
        <v>9.6563731176606021E-2</v>
      </c>
    </row>
    <row r="1188" spans="1:64" x14ac:dyDescent="0.55000000000000004">
      <c r="A1188">
        <f t="shared" si="1009"/>
        <v>1166</v>
      </c>
      <c r="B1188" s="16">
        <f t="shared" ca="1" si="959"/>
        <v>0</v>
      </c>
      <c r="C1188" s="16">
        <f t="shared" si="960"/>
        <v>0</v>
      </c>
      <c r="D1188">
        <f t="shared" si="961"/>
        <v>0</v>
      </c>
      <c r="E1188">
        <f t="shared" ca="1" si="962"/>
        <v>0</v>
      </c>
      <c r="F1188" s="19">
        <f t="shared" si="963"/>
        <v>0</v>
      </c>
      <c r="G1188">
        <f t="shared" si="993"/>
        <v>0</v>
      </c>
      <c r="H1188">
        <f t="shared" si="994"/>
        <v>0</v>
      </c>
      <c r="I1188" s="16">
        <f t="shared" si="964"/>
        <v>0</v>
      </c>
      <c r="J1188" s="19">
        <f t="shared" si="965"/>
        <v>0</v>
      </c>
      <c r="K1188" s="19"/>
      <c r="L1188" s="16">
        <f t="shared" si="995"/>
        <v>0</v>
      </c>
      <c r="M1188" s="16">
        <f t="shared" ca="1" si="966"/>
        <v>0</v>
      </c>
      <c r="N1188" s="16">
        <f t="shared" si="967"/>
        <v>0</v>
      </c>
      <c r="O1188" s="16">
        <f t="shared" si="968"/>
        <v>0</v>
      </c>
      <c r="P1188" s="16">
        <f t="shared" si="969"/>
        <v>0</v>
      </c>
      <c r="Q1188" s="16">
        <f t="shared" ca="1" si="970"/>
        <v>0</v>
      </c>
      <c r="R1188">
        <f t="shared" si="971"/>
        <v>0</v>
      </c>
      <c r="S1188" s="16">
        <f t="shared" si="972"/>
        <v>0</v>
      </c>
      <c r="T1188" s="21">
        <f t="shared" si="973"/>
        <v>0</v>
      </c>
      <c r="U1188" s="16">
        <f t="shared" ca="1" si="974"/>
        <v>0</v>
      </c>
      <c r="V1188" s="21">
        <f t="shared" ca="1" si="975"/>
        <v>0</v>
      </c>
      <c r="W1188" s="16"/>
      <c r="X1188" s="16">
        <f t="shared" si="976"/>
        <v>0</v>
      </c>
      <c r="Y1188" s="16">
        <f t="shared" si="977"/>
        <v>0</v>
      </c>
      <c r="Z1188" s="19">
        <f t="shared" si="978"/>
        <v>0</v>
      </c>
      <c r="AA1188" s="15">
        <f t="shared" si="979"/>
        <v>0</v>
      </c>
      <c r="AB1188" s="15">
        <f t="shared" si="980"/>
        <v>0</v>
      </c>
      <c r="AC1188" s="15">
        <f t="shared" si="981"/>
        <v>0</v>
      </c>
      <c r="AD1188" s="15">
        <f t="shared" si="982"/>
        <v>0</v>
      </c>
      <c r="AE1188" s="15">
        <f t="shared" si="983"/>
        <v>0</v>
      </c>
      <c r="AF1188" s="19">
        <f t="shared" si="984"/>
        <v>0</v>
      </c>
      <c r="AG1188" s="20">
        <f t="shared" si="985"/>
        <v>0</v>
      </c>
      <c r="AH1188" s="20"/>
      <c r="AI1188" s="16">
        <f t="shared" si="996"/>
        <v>0</v>
      </c>
      <c r="AJ1188" s="16">
        <f t="shared" si="1011"/>
        <v>0</v>
      </c>
      <c r="AK1188" s="16">
        <f t="shared" si="1003"/>
        <v>0</v>
      </c>
      <c r="AL1188" s="16">
        <f t="shared" ca="1" si="986"/>
        <v>0</v>
      </c>
      <c r="AM1188" s="17">
        <f ca="1">IF($F$13,OFFSET(product_specs!$I$5,MIN(10,saving_model!BD1188),saving_model!$F$15),0)</f>
        <v>0</v>
      </c>
      <c r="AN1188" s="16">
        <f t="shared" si="987"/>
        <v>0</v>
      </c>
      <c r="AO1188" s="16">
        <f t="shared" si="1010"/>
        <v>0</v>
      </c>
      <c r="AP1188" s="16">
        <f t="shared" si="997"/>
        <v>0</v>
      </c>
      <c r="AQ1188" s="16">
        <f t="shared" si="1004"/>
        <v>0</v>
      </c>
      <c r="AR1188" s="16">
        <f t="shared" si="1005"/>
        <v>0</v>
      </c>
      <c r="AS1188" s="15">
        <f t="shared" si="998"/>
        <v>0</v>
      </c>
      <c r="AT1188" s="24">
        <f t="shared" si="999"/>
        <v>0</v>
      </c>
      <c r="AU1188" s="15">
        <f t="shared" si="1006"/>
        <v>0</v>
      </c>
      <c r="AV1188" s="22">
        <f>return!Q1172</f>
        <v>-1.4228547863865404E-2</v>
      </c>
      <c r="AW1188" s="7">
        <f t="shared" si="1000"/>
        <v>2.6296229771898583</v>
      </c>
      <c r="AX1188" s="7"/>
      <c r="AY1188">
        <f t="shared" si="988"/>
        <v>0</v>
      </c>
      <c r="AZ1188">
        <f t="shared" si="1001"/>
        <v>0</v>
      </c>
      <c r="BA1188">
        <f t="shared" si="989"/>
        <v>0</v>
      </c>
      <c r="BB1188">
        <f t="shared" si="1007"/>
        <v>0</v>
      </c>
      <c r="BD1188">
        <f t="shared" si="990"/>
        <v>97</v>
      </c>
      <c r="BE1188">
        <f t="shared" si="991"/>
        <v>5</v>
      </c>
      <c r="BF1188">
        <f t="shared" si="1008"/>
        <v>1</v>
      </c>
      <c r="BG1188">
        <f>VLOOKUP(MIN(120,BH1188),mortality!$B$4:$H$106,saving_model!BE1188+2,FALSE)</f>
        <v>1</v>
      </c>
      <c r="BH1188">
        <f t="shared" si="1002"/>
        <v>117</v>
      </c>
      <c r="BI1188" s="8">
        <f t="shared" si="992"/>
        <v>1.6821425527395739E-3</v>
      </c>
      <c r="BJ1188" s="6">
        <f>VLOOKUP(saving_model!BD1188,lapse!$B$4:$C$134,2,FALSE)</f>
        <v>0.02</v>
      </c>
      <c r="BL1188">
        <f>discount_curve!K1173</f>
        <v>9.6370171995546913E-2</v>
      </c>
    </row>
    <row r="1189" spans="1:64" x14ac:dyDescent="0.55000000000000004">
      <c r="A1189">
        <f t="shared" si="1009"/>
        <v>1167</v>
      </c>
      <c r="B1189" s="16">
        <f t="shared" ca="1" si="959"/>
        <v>0</v>
      </c>
      <c r="C1189" s="16">
        <f t="shared" si="960"/>
        <v>0</v>
      </c>
      <c r="D1189">
        <f t="shared" si="961"/>
        <v>0</v>
      </c>
      <c r="E1189">
        <f t="shared" ca="1" si="962"/>
        <v>0</v>
      </c>
      <c r="F1189" s="19">
        <f t="shared" si="963"/>
        <v>0</v>
      </c>
      <c r="G1189">
        <f t="shared" si="993"/>
        <v>0</v>
      </c>
      <c r="H1189">
        <f t="shared" si="994"/>
        <v>0</v>
      </c>
      <c r="I1189" s="16">
        <f t="shared" si="964"/>
        <v>0</v>
      </c>
      <c r="J1189" s="19">
        <f t="shared" si="965"/>
        <v>0</v>
      </c>
      <c r="K1189" s="19"/>
      <c r="L1189" s="16">
        <f t="shared" si="995"/>
        <v>0</v>
      </c>
      <c r="M1189" s="16">
        <f t="shared" ca="1" si="966"/>
        <v>0</v>
      </c>
      <c r="N1189" s="16">
        <f t="shared" si="967"/>
        <v>0</v>
      </c>
      <c r="O1189" s="16">
        <f t="shared" si="968"/>
        <v>0</v>
      </c>
      <c r="P1189" s="16">
        <f t="shared" si="969"/>
        <v>0</v>
      </c>
      <c r="Q1189" s="16">
        <f t="shared" ca="1" si="970"/>
        <v>0</v>
      </c>
      <c r="R1189">
        <f t="shared" si="971"/>
        <v>0</v>
      </c>
      <c r="S1189" s="16">
        <f t="shared" si="972"/>
        <v>0</v>
      </c>
      <c r="T1189" s="21">
        <f t="shared" si="973"/>
        <v>0</v>
      </c>
      <c r="U1189" s="16">
        <f t="shared" ca="1" si="974"/>
        <v>0</v>
      </c>
      <c r="V1189" s="21">
        <f t="shared" ca="1" si="975"/>
        <v>0</v>
      </c>
      <c r="W1189" s="16"/>
      <c r="X1189" s="16">
        <f t="shared" si="976"/>
        <v>0</v>
      </c>
      <c r="Y1189" s="16">
        <f t="shared" si="977"/>
        <v>0</v>
      </c>
      <c r="Z1189" s="19">
        <f t="shared" si="978"/>
        <v>0</v>
      </c>
      <c r="AA1189" s="15">
        <f t="shared" si="979"/>
        <v>0</v>
      </c>
      <c r="AB1189" s="15">
        <f t="shared" si="980"/>
        <v>0</v>
      </c>
      <c r="AC1189" s="15">
        <f t="shared" si="981"/>
        <v>0</v>
      </c>
      <c r="AD1189" s="15">
        <f t="shared" si="982"/>
        <v>0</v>
      </c>
      <c r="AE1189" s="15">
        <f t="shared" si="983"/>
        <v>0</v>
      </c>
      <c r="AF1189" s="19">
        <f t="shared" si="984"/>
        <v>0</v>
      </c>
      <c r="AG1189" s="20">
        <f t="shared" si="985"/>
        <v>0</v>
      </c>
      <c r="AH1189" s="20"/>
      <c r="AI1189" s="16">
        <f t="shared" si="996"/>
        <v>0</v>
      </c>
      <c r="AJ1189" s="16">
        <f t="shared" si="1011"/>
        <v>0</v>
      </c>
      <c r="AK1189" s="16">
        <f t="shared" si="1003"/>
        <v>0</v>
      </c>
      <c r="AL1189" s="16">
        <f t="shared" ca="1" si="986"/>
        <v>0</v>
      </c>
      <c r="AM1189" s="17">
        <f ca="1">IF($F$13,OFFSET(product_specs!$I$5,MIN(10,saving_model!BD1189),saving_model!$F$15),0)</f>
        <v>0</v>
      </c>
      <c r="AN1189" s="16">
        <f t="shared" si="987"/>
        <v>0</v>
      </c>
      <c r="AO1189" s="16">
        <f t="shared" si="1010"/>
        <v>0</v>
      </c>
      <c r="AP1189" s="16">
        <f t="shared" si="997"/>
        <v>0</v>
      </c>
      <c r="AQ1189" s="16">
        <f t="shared" si="1004"/>
        <v>0</v>
      </c>
      <c r="AR1189" s="16">
        <f t="shared" si="1005"/>
        <v>0</v>
      </c>
      <c r="AS1189" s="15">
        <f t="shared" si="998"/>
        <v>0</v>
      </c>
      <c r="AT1189" s="24">
        <f t="shared" si="999"/>
        <v>0</v>
      </c>
      <c r="AU1189" s="15">
        <f t="shared" si="1006"/>
        <v>0</v>
      </c>
      <c r="AV1189" s="22">
        <f>return!Q1173</f>
        <v>1.8621890897965621E-2</v>
      </c>
      <c r="AW1189" s="7">
        <f t="shared" si="1000"/>
        <v>2.6318043496757979</v>
      </c>
      <c r="AX1189" s="7"/>
      <c r="AY1189">
        <f t="shared" si="988"/>
        <v>0</v>
      </c>
      <c r="AZ1189">
        <f t="shared" si="1001"/>
        <v>0</v>
      </c>
      <c r="BA1189">
        <f t="shared" si="989"/>
        <v>0</v>
      </c>
      <c r="BB1189">
        <f t="shared" si="1007"/>
        <v>0</v>
      </c>
      <c r="BD1189">
        <f t="shared" si="990"/>
        <v>97</v>
      </c>
      <c r="BE1189">
        <f t="shared" si="991"/>
        <v>5</v>
      </c>
      <c r="BF1189">
        <f t="shared" si="1008"/>
        <v>1</v>
      </c>
      <c r="BG1189">
        <f>VLOOKUP(MIN(120,BH1189),mortality!$B$4:$H$106,saving_model!BE1189+2,FALSE)</f>
        <v>1</v>
      </c>
      <c r="BH1189">
        <f t="shared" si="1002"/>
        <v>117</v>
      </c>
      <c r="BI1189" s="8">
        <f t="shared" si="992"/>
        <v>1.6821425527395739E-3</v>
      </c>
      <c r="BJ1189" s="6">
        <f>VLOOKUP(saving_model!BD1189,lapse!$B$4:$C$134,2,FALSE)</f>
        <v>0.02</v>
      </c>
      <c r="BL1189">
        <f>discount_curve!K1174</f>
        <v>9.6177000798217435E-2</v>
      </c>
    </row>
    <row r="1190" spans="1:64" x14ac:dyDescent="0.55000000000000004">
      <c r="A1190">
        <f t="shared" si="1009"/>
        <v>1168</v>
      </c>
      <c r="B1190" s="16">
        <f t="shared" ca="1" si="959"/>
        <v>0</v>
      </c>
      <c r="C1190" s="16">
        <f t="shared" si="960"/>
        <v>0</v>
      </c>
      <c r="D1190">
        <f t="shared" si="961"/>
        <v>0</v>
      </c>
      <c r="E1190">
        <f t="shared" ca="1" si="962"/>
        <v>0</v>
      </c>
      <c r="F1190" s="19">
        <f t="shared" si="963"/>
        <v>0</v>
      </c>
      <c r="G1190">
        <f t="shared" si="993"/>
        <v>0</v>
      </c>
      <c r="H1190">
        <f t="shared" si="994"/>
        <v>0</v>
      </c>
      <c r="I1190" s="16">
        <f t="shared" si="964"/>
        <v>0</v>
      </c>
      <c r="J1190" s="19">
        <f t="shared" si="965"/>
        <v>0</v>
      </c>
      <c r="K1190" s="19"/>
      <c r="L1190" s="16">
        <f t="shared" si="995"/>
        <v>0</v>
      </c>
      <c r="M1190" s="16">
        <f t="shared" ca="1" si="966"/>
        <v>0</v>
      </c>
      <c r="N1190" s="16">
        <f t="shared" si="967"/>
        <v>0</v>
      </c>
      <c r="O1190" s="16">
        <f t="shared" si="968"/>
        <v>0</v>
      </c>
      <c r="P1190" s="16">
        <f t="shared" si="969"/>
        <v>0</v>
      </c>
      <c r="Q1190" s="16">
        <f t="shared" ca="1" si="970"/>
        <v>0</v>
      </c>
      <c r="R1190">
        <f t="shared" si="971"/>
        <v>0</v>
      </c>
      <c r="S1190" s="16">
        <f t="shared" si="972"/>
        <v>0</v>
      </c>
      <c r="T1190" s="21">
        <f t="shared" si="973"/>
        <v>0</v>
      </c>
      <c r="U1190" s="16">
        <f t="shared" ca="1" si="974"/>
        <v>0</v>
      </c>
      <c r="V1190" s="21">
        <f t="shared" ca="1" si="975"/>
        <v>0</v>
      </c>
      <c r="W1190" s="16"/>
      <c r="X1190" s="16">
        <f t="shared" si="976"/>
        <v>0</v>
      </c>
      <c r="Y1190" s="16">
        <f t="shared" si="977"/>
        <v>0</v>
      </c>
      <c r="Z1190" s="19">
        <f t="shared" si="978"/>
        <v>0</v>
      </c>
      <c r="AA1190" s="15">
        <f t="shared" si="979"/>
        <v>0</v>
      </c>
      <c r="AB1190" s="15">
        <f t="shared" si="980"/>
        <v>0</v>
      </c>
      <c r="AC1190" s="15">
        <f t="shared" si="981"/>
        <v>0</v>
      </c>
      <c r="AD1190" s="15">
        <f t="shared" si="982"/>
        <v>0</v>
      </c>
      <c r="AE1190" s="15">
        <f t="shared" si="983"/>
        <v>0</v>
      </c>
      <c r="AF1190" s="19">
        <f t="shared" si="984"/>
        <v>0</v>
      </c>
      <c r="AG1190" s="20">
        <f t="shared" si="985"/>
        <v>0</v>
      </c>
      <c r="AH1190" s="20"/>
      <c r="AI1190" s="16">
        <f t="shared" si="996"/>
        <v>0</v>
      </c>
      <c r="AJ1190" s="16">
        <f t="shared" si="1011"/>
        <v>0</v>
      </c>
      <c r="AK1190" s="16">
        <f t="shared" si="1003"/>
        <v>0</v>
      </c>
      <c r="AL1190" s="16">
        <f t="shared" ca="1" si="986"/>
        <v>0</v>
      </c>
      <c r="AM1190" s="17">
        <f ca="1">IF($F$13,OFFSET(product_specs!$I$5,MIN(10,saving_model!BD1190),saving_model!$F$15),0)</f>
        <v>0</v>
      </c>
      <c r="AN1190" s="16">
        <f t="shared" si="987"/>
        <v>0</v>
      </c>
      <c r="AO1190" s="16">
        <f t="shared" si="1010"/>
        <v>0</v>
      </c>
      <c r="AP1190" s="16">
        <f t="shared" si="997"/>
        <v>0</v>
      </c>
      <c r="AQ1190" s="16">
        <f t="shared" si="1004"/>
        <v>0</v>
      </c>
      <c r="AR1190" s="16">
        <f t="shared" si="1005"/>
        <v>0</v>
      </c>
      <c r="AS1190" s="15">
        <f t="shared" si="998"/>
        <v>0</v>
      </c>
      <c r="AT1190" s="24">
        <f t="shared" si="999"/>
        <v>0</v>
      </c>
      <c r="AU1190" s="15">
        <f t="shared" si="1006"/>
        <v>0</v>
      </c>
      <c r="AV1190" s="22">
        <f>return!Q1174</f>
        <v>4.1139288280451769E-3</v>
      </c>
      <c r="AW1190" s="7">
        <f t="shared" si="1000"/>
        <v>2.6339875316933559</v>
      </c>
      <c r="AX1190" s="7"/>
      <c r="AY1190">
        <f t="shared" si="988"/>
        <v>0</v>
      </c>
      <c r="AZ1190">
        <f t="shared" si="1001"/>
        <v>0</v>
      </c>
      <c r="BA1190">
        <f t="shared" si="989"/>
        <v>0</v>
      </c>
      <c r="BB1190">
        <f t="shared" si="1007"/>
        <v>0</v>
      </c>
      <c r="BD1190">
        <f t="shared" si="990"/>
        <v>97</v>
      </c>
      <c r="BE1190">
        <f t="shared" si="991"/>
        <v>5</v>
      </c>
      <c r="BF1190">
        <f t="shared" si="1008"/>
        <v>1</v>
      </c>
      <c r="BG1190">
        <f>VLOOKUP(MIN(120,BH1190),mortality!$B$4:$H$106,saving_model!BE1190+2,FALSE)</f>
        <v>1</v>
      </c>
      <c r="BH1190">
        <f t="shared" si="1002"/>
        <v>117</v>
      </c>
      <c r="BI1190" s="8">
        <f t="shared" si="992"/>
        <v>1.6821425527395739E-3</v>
      </c>
      <c r="BJ1190" s="6">
        <f>VLOOKUP(saving_model!BD1190,lapse!$B$4:$C$134,2,FALSE)</f>
        <v>0.02</v>
      </c>
      <c r="BL1190">
        <f>discount_curve!K1175</f>
        <v>9.5984216806915587E-2</v>
      </c>
    </row>
    <row r="1191" spans="1:64" x14ac:dyDescent="0.55000000000000004">
      <c r="A1191">
        <f t="shared" si="1009"/>
        <v>1169</v>
      </c>
      <c r="B1191" s="16">
        <f t="shared" ca="1" si="959"/>
        <v>0</v>
      </c>
      <c r="C1191" s="16">
        <f t="shared" si="960"/>
        <v>0</v>
      </c>
      <c r="D1191">
        <f t="shared" si="961"/>
        <v>0</v>
      </c>
      <c r="E1191">
        <f t="shared" ca="1" si="962"/>
        <v>0</v>
      </c>
      <c r="F1191" s="19">
        <f t="shared" si="963"/>
        <v>0</v>
      </c>
      <c r="G1191">
        <f t="shared" si="993"/>
        <v>0</v>
      </c>
      <c r="H1191">
        <f t="shared" si="994"/>
        <v>0</v>
      </c>
      <c r="I1191" s="16">
        <f t="shared" si="964"/>
        <v>0</v>
      </c>
      <c r="J1191" s="19">
        <f t="shared" si="965"/>
        <v>0</v>
      </c>
      <c r="K1191" s="19"/>
      <c r="L1191" s="16">
        <f t="shared" si="995"/>
        <v>0</v>
      </c>
      <c r="M1191" s="16">
        <f t="shared" ca="1" si="966"/>
        <v>0</v>
      </c>
      <c r="N1191" s="16">
        <f t="shared" si="967"/>
        <v>0</v>
      </c>
      <c r="O1191" s="16">
        <f t="shared" si="968"/>
        <v>0</v>
      </c>
      <c r="P1191" s="16">
        <f t="shared" si="969"/>
        <v>0</v>
      </c>
      <c r="Q1191" s="16">
        <f t="shared" ca="1" si="970"/>
        <v>0</v>
      </c>
      <c r="R1191">
        <f t="shared" si="971"/>
        <v>0</v>
      </c>
      <c r="S1191" s="16">
        <f t="shared" si="972"/>
        <v>0</v>
      </c>
      <c r="T1191" s="21">
        <f t="shared" si="973"/>
        <v>0</v>
      </c>
      <c r="U1191" s="16">
        <f t="shared" ca="1" si="974"/>
        <v>0</v>
      </c>
      <c r="V1191" s="21">
        <f t="shared" ca="1" si="975"/>
        <v>0</v>
      </c>
      <c r="W1191" s="16"/>
      <c r="X1191" s="16">
        <f t="shared" si="976"/>
        <v>0</v>
      </c>
      <c r="Y1191" s="16">
        <f t="shared" si="977"/>
        <v>0</v>
      </c>
      <c r="Z1191" s="19">
        <f t="shared" si="978"/>
        <v>0</v>
      </c>
      <c r="AA1191" s="15">
        <f t="shared" si="979"/>
        <v>0</v>
      </c>
      <c r="AB1191" s="15">
        <f t="shared" si="980"/>
        <v>0</v>
      </c>
      <c r="AC1191" s="15">
        <f t="shared" si="981"/>
        <v>0</v>
      </c>
      <c r="AD1191" s="15">
        <f t="shared" si="982"/>
        <v>0</v>
      </c>
      <c r="AE1191" s="15">
        <f t="shared" si="983"/>
        <v>0</v>
      </c>
      <c r="AF1191" s="19">
        <f t="shared" si="984"/>
        <v>0</v>
      </c>
      <c r="AG1191" s="20">
        <f t="shared" si="985"/>
        <v>0</v>
      </c>
      <c r="AH1191" s="20"/>
      <c r="AI1191" s="16">
        <f t="shared" si="996"/>
        <v>0</v>
      </c>
      <c r="AJ1191" s="16">
        <f t="shared" si="1011"/>
        <v>0</v>
      </c>
      <c r="AK1191" s="16">
        <f t="shared" si="1003"/>
        <v>0</v>
      </c>
      <c r="AL1191" s="16">
        <f t="shared" ca="1" si="986"/>
        <v>0</v>
      </c>
      <c r="AM1191" s="17">
        <f ca="1">IF($F$13,OFFSET(product_specs!$I$5,MIN(10,saving_model!BD1191),saving_model!$F$15),0)</f>
        <v>0</v>
      </c>
      <c r="AN1191" s="16">
        <f t="shared" si="987"/>
        <v>0</v>
      </c>
      <c r="AO1191" s="16">
        <f t="shared" si="1010"/>
        <v>0</v>
      </c>
      <c r="AP1191" s="16">
        <f t="shared" si="997"/>
        <v>0</v>
      </c>
      <c r="AQ1191" s="16">
        <f t="shared" si="1004"/>
        <v>0</v>
      </c>
      <c r="AR1191" s="16">
        <f t="shared" si="1005"/>
        <v>0</v>
      </c>
      <c r="AS1191" s="15">
        <f t="shared" si="998"/>
        <v>0</v>
      </c>
      <c r="AT1191" s="24">
        <f t="shared" si="999"/>
        <v>0</v>
      </c>
      <c r="AU1191" s="15">
        <f t="shared" si="1006"/>
        <v>0</v>
      </c>
      <c r="AV1191" s="22">
        <f>return!Q1175</f>
        <v>-9.0956879290402526E-3</v>
      </c>
      <c r="AW1191" s="7">
        <f t="shared" si="1000"/>
        <v>2.6361725247436079</v>
      </c>
      <c r="AX1191" s="7"/>
      <c r="AY1191">
        <f t="shared" si="988"/>
        <v>0</v>
      </c>
      <c r="AZ1191">
        <f t="shared" si="1001"/>
        <v>0</v>
      </c>
      <c r="BA1191">
        <f t="shared" si="989"/>
        <v>0</v>
      </c>
      <c r="BB1191">
        <f t="shared" si="1007"/>
        <v>0</v>
      </c>
      <c r="BD1191">
        <f t="shared" si="990"/>
        <v>97</v>
      </c>
      <c r="BE1191">
        <f t="shared" si="991"/>
        <v>5</v>
      </c>
      <c r="BF1191">
        <f t="shared" si="1008"/>
        <v>1</v>
      </c>
      <c r="BG1191">
        <f>VLOOKUP(MIN(120,BH1191),mortality!$B$4:$H$106,saving_model!BE1191+2,FALSE)</f>
        <v>1</v>
      </c>
      <c r="BH1191">
        <f t="shared" si="1002"/>
        <v>117</v>
      </c>
      <c r="BI1191" s="8">
        <f t="shared" si="992"/>
        <v>1.6821425527395739E-3</v>
      </c>
      <c r="BJ1191" s="6">
        <f>VLOOKUP(saving_model!BD1191,lapse!$B$4:$C$134,2,FALSE)</f>
        <v>0.02</v>
      </c>
      <c r="BL1191">
        <f>discount_curve!K1176</f>
        <v>9.579181924549815E-2</v>
      </c>
    </row>
    <row r="1192" spans="1:64" x14ac:dyDescent="0.55000000000000004">
      <c r="A1192">
        <f t="shared" si="1009"/>
        <v>1170</v>
      </c>
      <c r="B1192" s="16">
        <f t="shared" ca="1" si="959"/>
        <v>0</v>
      </c>
      <c r="C1192" s="16">
        <f t="shared" si="960"/>
        <v>0</v>
      </c>
      <c r="D1192">
        <f t="shared" si="961"/>
        <v>0</v>
      </c>
      <c r="E1192">
        <f t="shared" ca="1" si="962"/>
        <v>0</v>
      </c>
      <c r="F1192" s="19">
        <f t="shared" si="963"/>
        <v>0</v>
      </c>
      <c r="G1192">
        <f t="shared" si="993"/>
        <v>0</v>
      </c>
      <c r="H1192">
        <f t="shared" si="994"/>
        <v>0</v>
      </c>
      <c r="I1192" s="16">
        <f t="shared" si="964"/>
        <v>0</v>
      </c>
      <c r="J1192" s="19">
        <f t="shared" si="965"/>
        <v>0</v>
      </c>
      <c r="K1192" s="19"/>
      <c r="L1192" s="16">
        <f t="shared" si="995"/>
        <v>0</v>
      </c>
      <c r="M1192" s="16">
        <f t="shared" ca="1" si="966"/>
        <v>0</v>
      </c>
      <c r="N1192" s="16">
        <f t="shared" si="967"/>
        <v>0</v>
      </c>
      <c r="O1192" s="16">
        <f t="shared" si="968"/>
        <v>0</v>
      </c>
      <c r="P1192" s="16">
        <f t="shared" si="969"/>
        <v>0</v>
      </c>
      <c r="Q1192" s="16">
        <f t="shared" ca="1" si="970"/>
        <v>0</v>
      </c>
      <c r="R1192">
        <f t="shared" si="971"/>
        <v>0</v>
      </c>
      <c r="S1192" s="16">
        <f t="shared" si="972"/>
        <v>0</v>
      </c>
      <c r="T1192" s="21">
        <f t="shared" si="973"/>
        <v>0</v>
      </c>
      <c r="U1192" s="16">
        <f t="shared" ca="1" si="974"/>
        <v>0</v>
      </c>
      <c r="V1192" s="21">
        <f t="shared" ca="1" si="975"/>
        <v>0</v>
      </c>
      <c r="W1192" s="16"/>
      <c r="X1192" s="16">
        <f t="shared" si="976"/>
        <v>0</v>
      </c>
      <c r="Y1192" s="16">
        <f t="shared" si="977"/>
        <v>0</v>
      </c>
      <c r="Z1192" s="19">
        <f t="shared" si="978"/>
        <v>0</v>
      </c>
      <c r="AA1192" s="15">
        <f t="shared" si="979"/>
        <v>0</v>
      </c>
      <c r="AB1192" s="15">
        <f t="shared" si="980"/>
        <v>0</v>
      </c>
      <c r="AC1192" s="15">
        <f t="shared" si="981"/>
        <v>0</v>
      </c>
      <c r="AD1192" s="15">
        <f t="shared" si="982"/>
        <v>0</v>
      </c>
      <c r="AE1192" s="15">
        <f t="shared" si="983"/>
        <v>0</v>
      </c>
      <c r="AF1192" s="19">
        <f t="shared" si="984"/>
        <v>0</v>
      </c>
      <c r="AG1192" s="20">
        <f t="shared" si="985"/>
        <v>0</v>
      </c>
      <c r="AH1192" s="20"/>
      <c r="AI1192" s="16">
        <f t="shared" si="996"/>
        <v>0</v>
      </c>
      <c r="AJ1192" s="16">
        <f t="shared" si="1011"/>
        <v>0</v>
      </c>
      <c r="AK1192" s="16">
        <f t="shared" si="1003"/>
        <v>0</v>
      </c>
      <c r="AL1192" s="16">
        <f t="shared" ca="1" si="986"/>
        <v>0</v>
      </c>
      <c r="AM1192" s="17">
        <f ca="1">IF($F$13,OFFSET(product_specs!$I$5,MIN(10,saving_model!BD1192),saving_model!$F$15),0)</f>
        <v>0</v>
      </c>
      <c r="AN1192" s="16">
        <f t="shared" si="987"/>
        <v>0</v>
      </c>
      <c r="AO1192" s="16">
        <f t="shared" si="1010"/>
        <v>0</v>
      </c>
      <c r="AP1192" s="16">
        <f t="shared" si="997"/>
        <v>0</v>
      </c>
      <c r="AQ1192" s="16">
        <f t="shared" si="1004"/>
        <v>0</v>
      </c>
      <c r="AR1192" s="16">
        <f t="shared" si="1005"/>
        <v>0</v>
      </c>
      <c r="AS1192" s="15">
        <f t="shared" si="998"/>
        <v>0</v>
      </c>
      <c r="AT1192" s="24">
        <f t="shared" si="999"/>
        <v>0</v>
      </c>
      <c r="AU1192" s="15">
        <f t="shared" si="1006"/>
        <v>0</v>
      </c>
      <c r="AV1192" s="22">
        <f>return!Q1176</f>
        <v>2.8999093314450164E-3</v>
      </c>
      <c r="AW1192" s="7">
        <f t="shared" si="1000"/>
        <v>2.6383593303288748</v>
      </c>
      <c r="AX1192" s="7"/>
      <c r="AY1192">
        <f t="shared" si="988"/>
        <v>0</v>
      </c>
      <c r="AZ1192">
        <f t="shared" si="1001"/>
        <v>0</v>
      </c>
      <c r="BA1192">
        <f t="shared" si="989"/>
        <v>0</v>
      </c>
      <c r="BB1192">
        <f t="shared" si="1007"/>
        <v>0</v>
      </c>
      <c r="BD1192">
        <f t="shared" si="990"/>
        <v>97</v>
      </c>
      <c r="BE1192">
        <f t="shared" si="991"/>
        <v>5</v>
      </c>
      <c r="BF1192">
        <f t="shared" si="1008"/>
        <v>1</v>
      </c>
      <c r="BG1192">
        <f>VLOOKUP(MIN(120,BH1192),mortality!$B$4:$H$106,saving_model!BE1192+2,FALSE)</f>
        <v>1</v>
      </c>
      <c r="BH1192">
        <f t="shared" si="1002"/>
        <v>117</v>
      </c>
      <c r="BI1192" s="8">
        <f t="shared" si="992"/>
        <v>1.6821425527395739E-3</v>
      </c>
      <c r="BJ1192" s="6">
        <f>VLOOKUP(saving_model!BD1192,lapse!$B$4:$C$134,2,FALSE)</f>
        <v>0.02</v>
      </c>
      <c r="BL1192">
        <f>discount_curve!K1177</f>
        <v>9.5599807339377729E-2</v>
      </c>
    </row>
    <row r="1193" spans="1:64" x14ac:dyDescent="0.55000000000000004">
      <c r="A1193">
        <f t="shared" si="1009"/>
        <v>1171</v>
      </c>
      <c r="B1193" s="16">
        <f t="shared" ca="1" si="959"/>
        <v>0</v>
      </c>
      <c r="C1193" s="16">
        <f t="shared" si="960"/>
        <v>0</v>
      </c>
      <c r="D1193">
        <f t="shared" si="961"/>
        <v>0</v>
      </c>
      <c r="E1193">
        <f t="shared" ca="1" si="962"/>
        <v>0</v>
      </c>
      <c r="F1193" s="19">
        <f t="shared" si="963"/>
        <v>0</v>
      </c>
      <c r="G1193">
        <f t="shared" si="993"/>
        <v>0</v>
      </c>
      <c r="H1193">
        <f t="shared" si="994"/>
        <v>0</v>
      </c>
      <c r="I1193" s="16">
        <f t="shared" si="964"/>
        <v>0</v>
      </c>
      <c r="J1193" s="19">
        <f t="shared" si="965"/>
        <v>0</v>
      </c>
      <c r="K1193" s="19"/>
      <c r="L1193" s="16">
        <f t="shared" si="995"/>
        <v>0</v>
      </c>
      <c r="M1193" s="16">
        <f t="shared" ca="1" si="966"/>
        <v>0</v>
      </c>
      <c r="N1193" s="16">
        <f t="shared" si="967"/>
        <v>0</v>
      </c>
      <c r="O1193" s="16">
        <f t="shared" si="968"/>
        <v>0</v>
      </c>
      <c r="P1193" s="16">
        <f t="shared" si="969"/>
        <v>0</v>
      </c>
      <c r="Q1193" s="16">
        <f t="shared" ca="1" si="970"/>
        <v>0</v>
      </c>
      <c r="R1193">
        <f t="shared" si="971"/>
        <v>0</v>
      </c>
      <c r="S1193" s="16">
        <f t="shared" si="972"/>
        <v>0</v>
      </c>
      <c r="T1193" s="21">
        <f t="shared" si="973"/>
        <v>0</v>
      </c>
      <c r="U1193" s="16">
        <f t="shared" ca="1" si="974"/>
        <v>0</v>
      </c>
      <c r="V1193" s="21">
        <f t="shared" ca="1" si="975"/>
        <v>0</v>
      </c>
      <c r="W1193" s="16"/>
      <c r="X1193" s="16">
        <f t="shared" si="976"/>
        <v>0</v>
      </c>
      <c r="Y1193" s="16">
        <f t="shared" si="977"/>
        <v>0</v>
      </c>
      <c r="Z1193" s="19">
        <f t="shared" si="978"/>
        <v>0</v>
      </c>
      <c r="AA1193" s="15">
        <f t="shared" si="979"/>
        <v>0</v>
      </c>
      <c r="AB1193" s="15">
        <f t="shared" si="980"/>
        <v>0</v>
      </c>
      <c r="AC1193" s="15">
        <f t="shared" si="981"/>
        <v>0</v>
      </c>
      <c r="AD1193" s="15">
        <f t="shared" si="982"/>
        <v>0</v>
      </c>
      <c r="AE1193" s="15">
        <f t="shared" si="983"/>
        <v>0</v>
      </c>
      <c r="AF1193" s="19">
        <f t="shared" si="984"/>
        <v>0</v>
      </c>
      <c r="AG1193" s="20">
        <f t="shared" si="985"/>
        <v>0</v>
      </c>
      <c r="AH1193" s="20"/>
      <c r="AI1193" s="16">
        <f t="shared" si="996"/>
        <v>0</v>
      </c>
      <c r="AJ1193" s="16">
        <f t="shared" si="1011"/>
        <v>0</v>
      </c>
      <c r="AK1193" s="16">
        <f t="shared" si="1003"/>
        <v>0</v>
      </c>
      <c r="AL1193" s="16">
        <f t="shared" ca="1" si="986"/>
        <v>0</v>
      </c>
      <c r="AM1193" s="17">
        <f ca="1">IF($F$13,OFFSET(product_specs!$I$5,MIN(10,saving_model!BD1193),saving_model!$F$15),0)</f>
        <v>0</v>
      </c>
      <c r="AN1193" s="16">
        <f t="shared" si="987"/>
        <v>0</v>
      </c>
      <c r="AO1193" s="16">
        <f t="shared" si="1010"/>
        <v>0</v>
      </c>
      <c r="AP1193" s="16">
        <f t="shared" si="997"/>
        <v>0</v>
      </c>
      <c r="AQ1193" s="16">
        <f t="shared" si="1004"/>
        <v>0</v>
      </c>
      <c r="AR1193" s="16">
        <f t="shared" si="1005"/>
        <v>0</v>
      </c>
      <c r="AS1193" s="15">
        <f t="shared" si="998"/>
        <v>0</v>
      </c>
      <c r="AT1193" s="24">
        <f t="shared" si="999"/>
        <v>0</v>
      </c>
      <c r="AU1193" s="15">
        <f t="shared" si="1006"/>
        <v>0</v>
      </c>
      <c r="AV1193" s="22">
        <f>return!Q1177</f>
        <v>-2.3542500200823824E-4</v>
      </c>
      <c r="AW1193" s="7">
        <f t="shared" si="1000"/>
        <v>2.6405479499527234</v>
      </c>
      <c r="AX1193" s="7"/>
      <c r="AY1193">
        <f t="shared" si="988"/>
        <v>0</v>
      </c>
      <c r="AZ1193">
        <f t="shared" si="1001"/>
        <v>0</v>
      </c>
      <c r="BA1193">
        <f t="shared" si="989"/>
        <v>0</v>
      </c>
      <c r="BB1193">
        <f t="shared" si="1007"/>
        <v>0</v>
      </c>
      <c r="BD1193">
        <f t="shared" si="990"/>
        <v>97</v>
      </c>
      <c r="BE1193">
        <f t="shared" si="991"/>
        <v>5</v>
      </c>
      <c r="BF1193">
        <f t="shared" si="1008"/>
        <v>1</v>
      </c>
      <c r="BG1193">
        <f>VLOOKUP(MIN(120,BH1193),mortality!$B$4:$H$106,saving_model!BE1193+2,FALSE)</f>
        <v>1</v>
      </c>
      <c r="BH1193">
        <f t="shared" si="1002"/>
        <v>117</v>
      </c>
      <c r="BI1193" s="8">
        <f t="shared" si="992"/>
        <v>1.6821425527395739E-3</v>
      </c>
      <c r="BJ1193" s="6">
        <f>VLOOKUP(saving_model!BD1193,lapse!$B$4:$C$134,2,FALSE)</f>
        <v>0.02</v>
      </c>
      <c r="BL1193">
        <f>discount_curve!K1178</f>
        <v>9.5408180315519481E-2</v>
      </c>
    </row>
    <row r="1194" spans="1:64" x14ac:dyDescent="0.55000000000000004">
      <c r="A1194">
        <f t="shared" si="1009"/>
        <v>1172</v>
      </c>
      <c r="B1194" s="16">
        <f t="shared" ca="1" si="959"/>
        <v>0</v>
      </c>
      <c r="C1194" s="16">
        <f t="shared" si="960"/>
        <v>0</v>
      </c>
      <c r="D1194">
        <f t="shared" si="961"/>
        <v>0</v>
      </c>
      <c r="E1194">
        <f t="shared" ca="1" si="962"/>
        <v>0</v>
      </c>
      <c r="F1194" s="19">
        <f t="shared" si="963"/>
        <v>0</v>
      </c>
      <c r="G1194">
        <f t="shared" si="993"/>
        <v>0</v>
      </c>
      <c r="H1194">
        <f t="shared" si="994"/>
        <v>0</v>
      </c>
      <c r="I1194" s="16">
        <f t="shared" si="964"/>
        <v>0</v>
      </c>
      <c r="J1194" s="19">
        <f t="shared" si="965"/>
        <v>0</v>
      </c>
      <c r="K1194" s="19"/>
      <c r="L1194" s="16">
        <f t="shared" si="995"/>
        <v>0</v>
      </c>
      <c r="M1194" s="16">
        <f t="shared" ca="1" si="966"/>
        <v>0</v>
      </c>
      <c r="N1194" s="16">
        <f t="shared" si="967"/>
        <v>0</v>
      </c>
      <c r="O1194" s="16">
        <f t="shared" si="968"/>
        <v>0</v>
      </c>
      <c r="P1194" s="16">
        <f t="shared" si="969"/>
        <v>0</v>
      </c>
      <c r="Q1194" s="16">
        <f t="shared" ca="1" si="970"/>
        <v>0</v>
      </c>
      <c r="R1194">
        <f t="shared" si="971"/>
        <v>0</v>
      </c>
      <c r="S1194" s="16">
        <f t="shared" si="972"/>
        <v>0</v>
      </c>
      <c r="T1194" s="21">
        <f t="shared" si="973"/>
        <v>0</v>
      </c>
      <c r="U1194" s="16">
        <f t="shared" ca="1" si="974"/>
        <v>0</v>
      </c>
      <c r="V1194" s="21">
        <f t="shared" ca="1" si="975"/>
        <v>0</v>
      </c>
      <c r="W1194" s="16"/>
      <c r="X1194" s="16">
        <f t="shared" si="976"/>
        <v>0</v>
      </c>
      <c r="Y1194" s="16">
        <f t="shared" si="977"/>
        <v>0</v>
      </c>
      <c r="Z1194" s="19">
        <f t="shared" si="978"/>
        <v>0</v>
      </c>
      <c r="AA1194" s="15">
        <f t="shared" si="979"/>
        <v>0</v>
      </c>
      <c r="AB1194" s="15">
        <f t="shared" si="980"/>
        <v>0</v>
      </c>
      <c r="AC1194" s="15">
        <f t="shared" si="981"/>
        <v>0</v>
      </c>
      <c r="AD1194" s="15">
        <f t="shared" si="982"/>
        <v>0</v>
      </c>
      <c r="AE1194" s="15">
        <f t="shared" si="983"/>
        <v>0</v>
      </c>
      <c r="AF1194" s="19">
        <f t="shared" si="984"/>
        <v>0</v>
      </c>
      <c r="AG1194" s="20">
        <f t="shared" si="985"/>
        <v>0</v>
      </c>
      <c r="AH1194" s="20"/>
      <c r="AI1194" s="16">
        <f t="shared" si="996"/>
        <v>0</v>
      </c>
      <c r="AJ1194" s="16">
        <f t="shared" si="1011"/>
        <v>0</v>
      </c>
      <c r="AK1194" s="16">
        <f t="shared" si="1003"/>
        <v>0</v>
      </c>
      <c r="AL1194" s="16">
        <f t="shared" ca="1" si="986"/>
        <v>0</v>
      </c>
      <c r="AM1194" s="17">
        <f ca="1">IF($F$13,OFFSET(product_specs!$I$5,MIN(10,saving_model!BD1194),saving_model!$F$15),0)</f>
        <v>0</v>
      </c>
      <c r="AN1194" s="16">
        <f t="shared" si="987"/>
        <v>0</v>
      </c>
      <c r="AO1194" s="16">
        <f t="shared" si="1010"/>
        <v>0</v>
      </c>
      <c r="AP1194" s="16">
        <f t="shared" si="997"/>
        <v>0</v>
      </c>
      <c r="AQ1194" s="16">
        <f t="shared" si="1004"/>
        <v>0</v>
      </c>
      <c r="AR1194" s="16">
        <f t="shared" si="1005"/>
        <v>0</v>
      </c>
      <c r="AS1194" s="15">
        <f t="shared" si="998"/>
        <v>0</v>
      </c>
      <c r="AT1194" s="24">
        <f t="shared" si="999"/>
        <v>0</v>
      </c>
      <c r="AU1194" s="15">
        <f t="shared" si="1006"/>
        <v>0</v>
      </c>
      <c r="AV1194" s="22">
        <f>return!Q1178</f>
        <v>-2.9164790590798795E-3</v>
      </c>
      <c r="AW1194" s="7">
        <f t="shared" si="1000"/>
        <v>2.6427383851199679</v>
      </c>
      <c r="AX1194" s="7"/>
      <c r="AY1194">
        <f t="shared" si="988"/>
        <v>0</v>
      </c>
      <c r="AZ1194">
        <f t="shared" si="1001"/>
        <v>0</v>
      </c>
      <c r="BA1194">
        <f t="shared" si="989"/>
        <v>0</v>
      </c>
      <c r="BB1194">
        <f t="shared" si="1007"/>
        <v>0</v>
      </c>
      <c r="BD1194">
        <f t="shared" si="990"/>
        <v>97</v>
      </c>
      <c r="BE1194">
        <f t="shared" si="991"/>
        <v>5</v>
      </c>
      <c r="BF1194">
        <f t="shared" si="1008"/>
        <v>1</v>
      </c>
      <c r="BG1194">
        <f>VLOOKUP(MIN(120,BH1194),mortality!$B$4:$H$106,saving_model!BE1194+2,FALSE)</f>
        <v>1</v>
      </c>
      <c r="BH1194">
        <f t="shared" si="1002"/>
        <v>117</v>
      </c>
      <c r="BI1194" s="8">
        <f t="shared" si="992"/>
        <v>1.6821425527395739E-3</v>
      </c>
      <c r="BJ1194" s="6">
        <f>VLOOKUP(saving_model!BD1194,lapse!$B$4:$C$134,2,FALSE)</f>
        <v>0.02</v>
      </c>
      <c r="BL1194">
        <f>discount_curve!K1179</f>
        <v>9.5216937402438209E-2</v>
      </c>
    </row>
    <row r="1195" spans="1:64" x14ac:dyDescent="0.55000000000000004">
      <c r="A1195">
        <f t="shared" si="1009"/>
        <v>1173</v>
      </c>
      <c r="B1195" s="16">
        <f t="shared" ca="1" si="959"/>
        <v>0</v>
      </c>
      <c r="C1195" s="16">
        <f t="shared" si="960"/>
        <v>0</v>
      </c>
      <c r="D1195">
        <f t="shared" si="961"/>
        <v>0</v>
      </c>
      <c r="E1195">
        <f t="shared" ca="1" si="962"/>
        <v>0</v>
      </c>
      <c r="F1195" s="19">
        <f t="shared" si="963"/>
        <v>0</v>
      </c>
      <c r="G1195">
        <f t="shared" si="993"/>
        <v>0</v>
      </c>
      <c r="H1195">
        <f t="shared" si="994"/>
        <v>0</v>
      </c>
      <c r="I1195" s="16">
        <f t="shared" si="964"/>
        <v>0</v>
      </c>
      <c r="J1195" s="19">
        <f t="shared" si="965"/>
        <v>0</v>
      </c>
      <c r="K1195" s="19"/>
      <c r="L1195" s="16">
        <f t="shared" si="995"/>
        <v>0</v>
      </c>
      <c r="M1195" s="16">
        <f t="shared" ca="1" si="966"/>
        <v>0</v>
      </c>
      <c r="N1195" s="16">
        <f t="shared" si="967"/>
        <v>0</v>
      </c>
      <c r="O1195" s="16">
        <f t="shared" si="968"/>
        <v>0</v>
      </c>
      <c r="P1195" s="16">
        <f t="shared" si="969"/>
        <v>0</v>
      </c>
      <c r="Q1195" s="16">
        <f t="shared" ca="1" si="970"/>
        <v>0</v>
      </c>
      <c r="R1195">
        <f t="shared" si="971"/>
        <v>0</v>
      </c>
      <c r="S1195" s="16">
        <f t="shared" si="972"/>
        <v>0</v>
      </c>
      <c r="T1195" s="21">
        <f t="shared" si="973"/>
        <v>0</v>
      </c>
      <c r="U1195" s="16">
        <f t="shared" ca="1" si="974"/>
        <v>0</v>
      </c>
      <c r="V1195" s="21">
        <f t="shared" ca="1" si="975"/>
        <v>0</v>
      </c>
      <c r="W1195" s="16"/>
      <c r="X1195" s="16">
        <f t="shared" si="976"/>
        <v>0</v>
      </c>
      <c r="Y1195" s="16">
        <f t="shared" si="977"/>
        <v>0</v>
      </c>
      <c r="Z1195" s="19">
        <f t="shared" si="978"/>
        <v>0</v>
      </c>
      <c r="AA1195" s="15">
        <f t="shared" si="979"/>
        <v>0</v>
      </c>
      <c r="AB1195" s="15">
        <f t="shared" si="980"/>
        <v>0</v>
      </c>
      <c r="AC1195" s="15">
        <f t="shared" si="981"/>
        <v>0</v>
      </c>
      <c r="AD1195" s="15">
        <f t="shared" si="982"/>
        <v>0</v>
      </c>
      <c r="AE1195" s="15">
        <f t="shared" si="983"/>
        <v>0</v>
      </c>
      <c r="AF1195" s="19">
        <f t="shared" si="984"/>
        <v>0</v>
      </c>
      <c r="AG1195" s="20">
        <f t="shared" si="985"/>
        <v>0</v>
      </c>
      <c r="AH1195" s="20"/>
      <c r="AI1195" s="16">
        <f t="shared" si="996"/>
        <v>0</v>
      </c>
      <c r="AJ1195" s="16">
        <f t="shared" si="1011"/>
        <v>0</v>
      </c>
      <c r="AK1195" s="16">
        <f t="shared" si="1003"/>
        <v>0</v>
      </c>
      <c r="AL1195" s="16">
        <f t="shared" ca="1" si="986"/>
        <v>0</v>
      </c>
      <c r="AM1195" s="17">
        <f ca="1">IF($F$13,OFFSET(product_specs!$I$5,MIN(10,saving_model!BD1195),saving_model!$F$15),0)</f>
        <v>0</v>
      </c>
      <c r="AN1195" s="16">
        <f t="shared" si="987"/>
        <v>0</v>
      </c>
      <c r="AO1195" s="16">
        <f t="shared" si="1010"/>
        <v>0</v>
      </c>
      <c r="AP1195" s="16">
        <f t="shared" si="997"/>
        <v>0</v>
      </c>
      <c r="AQ1195" s="16">
        <f t="shared" si="1004"/>
        <v>0</v>
      </c>
      <c r="AR1195" s="16">
        <f t="shared" si="1005"/>
        <v>0</v>
      </c>
      <c r="AS1195" s="15">
        <f t="shared" si="998"/>
        <v>0</v>
      </c>
      <c r="AT1195" s="24">
        <f t="shared" si="999"/>
        <v>0</v>
      </c>
      <c r="AU1195" s="15">
        <f t="shared" si="1006"/>
        <v>0</v>
      </c>
      <c r="AV1195" s="22">
        <f>return!Q1179</f>
        <v>6.5910388848320345E-3</v>
      </c>
      <c r="AW1195" s="7">
        <f t="shared" si="1000"/>
        <v>2.6449306373366706</v>
      </c>
      <c r="AX1195" s="7"/>
      <c r="AY1195">
        <f t="shared" si="988"/>
        <v>0</v>
      </c>
      <c r="AZ1195">
        <f t="shared" si="1001"/>
        <v>0</v>
      </c>
      <c r="BA1195">
        <f t="shared" si="989"/>
        <v>0</v>
      </c>
      <c r="BB1195">
        <f t="shared" si="1007"/>
        <v>0</v>
      </c>
      <c r="BD1195">
        <f t="shared" si="990"/>
        <v>97</v>
      </c>
      <c r="BE1195">
        <f t="shared" si="991"/>
        <v>5</v>
      </c>
      <c r="BF1195">
        <f t="shared" si="1008"/>
        <v>1</v>
      </c>
      <c r="BG1195">
        <f>VLOOKUP(MIN(120,BH1195),mortality!$B$4:$H$106,saving_model!BE1195+2,FALSE)</f>
        <v>1</v>
      </c>
      <c r="BH1195">
        <f t="shared" si="1002"/>
        <v>117</v>
      </c>
      <c r="BI1195" s="8">
        <f t="shared" si="992"/>
        <v>1.6821425527395739E-3</v>
      </c>
      <c r="BJ1195" s="6">
        <f>VLOOKUP(saving_model!BD1195,lapse!$B$4:$C$134,2,FALSE)</f>
        <v>0.02</v>
      </c>
      <c r="BL1195">
        <f>discount_curve!K1180</f>
        <v>9.5026077830194997E-2</v>
      </c>
    </row>
    <row r="1196" spans="1:64" x14ac:dyDescent="0.55000000000000004">
      <c r="A1196">
        <f t="shared" si="1009"/>
        <v>1174</v>
      </c>
      <c r="B1196" s="16">
        <f t="shared" ca="1" si="959"/>
        <v>0</v>
      </c>
      <c r="C1196" s="16">
        <f t="shared" si="960"/>
        <v>0</v>
      </c>
      <c r="D1196">
        <f t="shared" si="961"/>
        <v>0</v>
      </c>
      <c r="E1196">
        <f t="shared" ca="1" si="962"/>
        <v>0</v>
      </c>
      <c r="F1196" s="19">
        <f t="shared" si="963"/>
        <v>0</v>
      </c>
      <c r="G1196">
        <f t="shared" si="993"/>
        <v>0</v>
      </c>
      <c r="H1196">
        <f t="shared" si="994"/>
        <v>0</v>
      </c>
      <c r="I1196" s="16">
        <f t="shared" si="964"/>
        <v>0</v>
      </c>
      <c r="J1196" s="19">
        <f t="shared" si="965"/>
        <v>0</v>
      </c>
      <c r="K1196" s="19"/>
      <c r="L1196" s="16">
        <f t="shared" si="995"/>
        <v>0</v>
      </c>
      <c r="M1196" s="16">
        <f t="shared" ca="1" si="966"/>
        <v>0</v>
      </c>
      <c r="N1196" s="16">
        <f t="shared" si="967"/>
        <v>0</v>
      </c>
      <c r="O1196" s="16">
        <f t="shared" si="968"/>
        <v>0</v>
      </c>
      <c r="P1196" s="16">
        <f t="shared" si="969"/>
        <v>0</v>
      </c>
      <c r="Q1196" s="16">
        <f t="shared" ca="1" si="970"/>
        <v>0</v>
      </c>
      <c r="R1196">
        <f t="shared" si="971"/>
        <v>0</v>
      </c>
      <c r="S1196" s="16">
        <f t="shared" si="972"/>
        <v>0</v>
      </c>
      <c r="T1196" s="21">
        <f t="shared" si="973"/>
        <v>0</v>
      </c>
      <c r="U1196" s="16">
        <f t="shared" ca="1" si="974"/>
        <v>0</v>
      </c>
      <c r="V1196" s="21">
        <f t="shared" ca="1" si="975"/>
        <v>0</v>
      </c>
      <c r="W1196" s="16"/>
      <c r="X1196" s="16">
        <f t="shared" si="976"/>
        <v>0</v>
      </c>
      <c r="Y1196" s="16">
        <f t="shared" si="977"/>
        <v>0</v>
      </c>
      <c r="Z1196" s="19">
        <f t="shared" si="978"/>
        <v>0</v>
      </c>
      <c r="AA1196" s="15">
        <f t="shared" si="979"/>
        <v>0</v>
      </c>
      <c r="AB1196" s="15">
        <f t="shared" si="980"/>
        <v>0</v>
      </c>
      <c r="AC1196" s="15">
        <f t="shared" si="981"/>
        <v>0</v>
      </c>
      <c r="AD1196" s="15">
        <f t="shared" si="982"/>
        <v>0</v>
      </c>
      <c r="AE1196" s="15">
        <f t="shared" si="983"/>
        <v>0</v>
      </c>
      <c r="AF1196" s="19">
        <f t="shared" si="984"/>
        <v>0</v>
      </c>
      <c r="AG1196" s="20">
        <f t="shared" si="985"/>
        <v>0</v>
      </c>
      <c r="AH1196" s="20"/>
      <c r="AI1196" s="16">
        <f t="shared" si="996"/>
        <v>0</v>
      </c>
      <c r="AJ1196" s="16">
        <f t="shared" si="1011"/>
        <v>0</v>
      </c>
      <c r="AK1196" s="16">
        <f t="shared" si="1003"/>
        <v>0</v>
      </c>
      <c r="AL1196" s="16">
        <f t="shared" ca="1" si="986"/>
        <v>0</v>
      </c>
      <c r="AM1196" s="17">
        <f ca="1">IF($F$13,OFFSET(product_specs!$I$5,MIN(10,saving_model!BD1196),saving_model!$F$15),0)</f>
        <v>0</v>
      </c>
      <c r="AN1196" s="16">
        <f t="shared" si="987"/>
        <v>0</v>
      </c>
      <c r="AO1196" s="16">
        <f t="shared" si="1010"/>
        <v>0</v>
      </c>
      <c r="AP1196" s="16">
        <f t="shared" si="997"/>
        <v>0</v>
      </c>
      <c r="AQ1196" s="16">
        <f t="shared" si="1004"/>
        <v>0</v>
      </c>
      <c r="AR1196" s="16">
        <f t="shared" si="1005"/>
        <v>0</v>
      </c>
      <c r="AS1196" s="15">
        <f t="shared" si="998"/>
        <v>0</v>
      </c>
      <c r="AT1196" s="24">
        <f t="shared" si="999"/>
        <v>0</v>
      </c>
      <c r="AU1196" s="15">
        <f t="shared" si="1006"/>
        <v>0</v>
      </c>
      <c r="AV1196" s="22">
        <f>return!Q1180</f>
        <v>1.7055724449160925E-2</v>
      </c>
      <c r="AW1196" s="7">
        <f t="shared" si="1000"/>
        <v>2.6471247081101432</v>
      </c>
      <c r="AX1196" s="7"/>
      <c r="AY1196">
        <f t="shared" si="988"/>
        <v>0</v>
      </c>
      <c r="AZ1196">
        <f t="shared" si="1001"/>
        <v>0</v>
      </c>
      <c r="BA1196">
        <f t="shared" si="989"/>
        <v>0</v>
      </c>
      <c r="BB1196">
        <f t="shared" si="1007"/>
        <v>0</v>
      </c>
      <c r="BD1196">
        <f t="shared" si="990"/>
        <v>97</v>
      </c>
      <c r="BE1196">
        <f t="shared" si="991"/>
        <v>5</v>
      </c>
      <c r="BF1196">
        <f t="shared" si="1008"/>
        <v>1</v>
      </c>
      <c r="BG1196">
        <f>VLOOKUP(MIN(120,BH1196),mortality!$B$4:$H$106,saving_model!BE1196+2,FALSE)</f>
        <v>1</v>
      </c>
      <c r="BH1196">
        <f t="shared" si="1002"/>
        <v>117</v>
      </c>
      <c r="BI1196" s="8">
        <f t="shared" si="992"/>
        <v>1.6821425527395739E-3</v>
      </c>
      <c r="BJ1196" s="6">
        <f>VLOOKUP(saving_model!BD1196,lapse!$B$4:$C$134,2,FALSE)</f>
        <v>0.02</v>
      </c>
      <c r="BL1196">
        <f>discount_curve!K1181</f>
        <v>9.4835600830394398E-2</v>
      </c>
    </row>
    <row r="1197" spans="1:64" x14ac:dyDescent="0.55000000000000004">
      <c r="A1197">
        <f t="shared" si="1009"/>
        <v>1175</v>
      </c>
      <c r="B1197" s="16">
        <f t="shared" ca="1" si="959"/>
        <v>0</v>
      </c>
      <c r="C1197" s="16">
        <f t="shared" si="960"/>
        <v>0</v>
      </c>
      <c r="D1197">
        <f t="shared" si="961"/>
        <v>0</v>
      </c>
      <c r="E1197">
        <f t="shared" ca="1" si="962"/>
        <v>0</v>
      </c>
      <c r="F1197" s="19">
        <f t="shared" si="963"/>
        <v>0</v>
      </c>
      <c r="G1197">
        <f t="shared" si="993"/>
        <v>0</v>
      </c>
      <c r="H1197">
        <f t="shared" si="994"/>
        <v>0</v>
      </c>
      <c r="I1197" s="16">
        <f t="shared" si="964"/>
        <v>0</v>
      </c>
      <c r="J1197" s="19">
        <f t="shared" si="965"/>
        <v>0</v>
      </c>
      <c r="K1197" s="19"/>
      <c r="L1197" s="16">
        <f t="shared" si="995"/>
        <v>0</v>
      </c>
      <c r="M1197" s="16">
        <f t="shared" ca="1" si="966"/>
        <v>0</v>
      </c>
      <c r="N1197" s="16">
        <f t="shared" si="967"/>
        <v>0</v>
      </c>
      <c r="O1197" s="16">
        <f t="shared" si="968"/>
        <v>0</v>
      </c>
      <c r="P1197" s="16">
        <f t="shared" si="969"/>
        <v>0</v>
      </c>
      <c r="Q1197" s="16">
        <f t="shared" ca="1" si="970"/>
        <v>0</v>
      </c>
      <c r="R1197">
        <f t="shared" si="971"/>
        <v>0</v>
      </c>
      <c r="S1197" s="16">
        <f t="shared" si="972"/>
        <v>0</v>
      </c>
      <c r="T1197" s="21">
        <f t="shared" si="973"/>
        <v>0</v>
      </c>
      <c r="U1197" s="16">
        <f t="shared" ca="1" si="974"/>
        <v>0</v>
      </c>
      <c r="V1197" s="21">
        <f t="shared" ca="1" si="975"/>
        <v>0</v>
      </c>
      <c r="W1197" s="16"/>
      <c r="X1197" s="16">
        <f t="shared" si="976"/>
        <v>0</v>
      </c>
      <c r="Y1197" s="16">
        <f t="shared" si="977"/>
        <v>0</v>
      </c>
      <c r="Z1197" s="19">
        <f t="shared" si="978"/>
        <v>0</v>
      </c>
      <c r="AA1197" s="15">
        <f t="shared" si="979"/>
        <v>0</v>
      </c>
      <c r="AB1197" s="15">
        <f t="shared" si="980"/>
        <v>0</v>
      </c>
      <c r="AC1197" s="15">
        <f t="shared" si="981"/>
        <v>0</v>
      </c>
      <c r="AD1197" s="15">
        <f t="shared" si="982"/>
        <v>0</v>
      </c>
      <c r="AE1197" s="15">
        <f t="shared" si="983"/>
        <v>0</v>
      </c>
      <c r="AF1197" s="19">
        <f t="shared" si="984"/>
        <v>0</v>
      </c>
      <c r="AG1197" s="20">
        <f t="shared" si="985"/>
        <v>0</v>
      </c>
      <c r="AH1197" s="20"/>
      <c r="AI1197" s="16">
        <f t="shared" si="996"/>
        <v>0</v>
      </c>
      <c r="AJ1197" s="16">
        <f t="shared" si="1011"/>
        <v>0</v>
      </c>
      <c r="AK1197" s="16">
        <f t="shared" si="1003"/>
        <v>0</v>
      </c>
      <c r="AL1197" s="16">
        <f t="shared" ca="1" si="986"/>
        <v>0</v>
      </c>
      <c r="AM1197" s="17">
        <f ca="1">IF($F$13,OFFSET(product_specs!$I$5,MIN(10,saving_model!BD1197),saving_model!$F$15),0)</f>
        <v>0</v>
      </c>
      <c r="AN1197" s="16">
        <f t="shared" si="987"/>
        <v>0</v>
      </c>
      <c r="AO1197" s="16">
        <f t="shared" si="1010"/>
        <v>0</v>
      </c>
      <c r="AP1197" s="16">
        <f t="shared" si="997"/>
        <v>0</v>
      </c>
      <c r="AQ1197" s="16">
        <f t="shared" si="1004"/>
        <v>0</v>
      </c>
      <c r="AR1197" s="16">
        <f t="shared" si="1005"/>
        <v>0</v>
      </c>
      <c r="AS1197" s="15">
        <f t="shared" si="998"/>
        <v>0</v>
      </c>
      <c r="AT1197" s="24">
        <f t="shared" si="999"/>
        <v>0</v>
      </c>
      <c r="AU1197" s="15">
        <f t="shared" si="1006"/>
        <v>0</v>
      </c>
      <c r="AV1197" s="22">
        <f>return!Q1181</f>
        <v>-6.4034752098958148E-3</v>
      </c>
      <c r="AW1197" s="7">
        <f t="shared" si="1000"/>
        <v>2.6493205989489481</v>
      </c>
      <c r="AX1197" s="7"/>
      <c r="AY1197">
        <f t="shared" si="988"/>
        <v>0</v>
      </c>
      <c r="AZ1197">
        <f t="shared" si="1001"/>
        <v>0</v>
      </c>
      <c r="BA1197">
        <f t="shared" si="989"/>
        <v>0</v>
      </c>
      <c r="BB1197">
        <f t="shared" si="1007"/>
        <v>0</v>
      </c>
      <c r="BD1197">
        <f t="shared" si="990"/>
        <v>97</v>
      </c>
      <c r="BE1197">
        <f t="shared" si="991"/>
        <v>5</v>
      </c>
      <c r="BF1197">
        <f t="shared" si="1008"/>
        <v>1</v>
      </c>
      <c r="BG1197">
        <f>VLOOKUP(MIN(120,BH1197),mortality!$B$4:$H$106,saving_model!BE1197+2,FALSE)</f>
        <v>1</v>
      </c>
      <c r="BH1197">
        <f t="shared" si="1002"/>
        <v>117</v>
      </c>
      <c r="BI1197" s="8">
        <f t="shared" si="992"/>
        <v>1.6821425527395739E-3</v>
      </c>
      <c r="BJ1197" s="6">
        <f>VLOOKUP(saving_model!BD1197,lapse!$B$4:$C$134,2,FALSE)</f>
        <v>0.02</v>
      </c>
      <c r="BL1197">
        <f>discount_curve!K1182</f>
        <v>9.4645505636181057E-2</v>
      </c>
    </row>
    <row r="1198" spans="1:64" x14ac:dyDescent="0.55000000000000004">
      <c r="A1198">
        <f t="shared" si="1009"/>
        <v>1176</v>
      </c>
      <c r="B1198" s="16">
        <f t="shared" ca="1" si="959"/>
        <v>0</v>
      </c>
      <c r="C1198" s="16">
        <f t="shared" si="960"/>
        <v>0</v>
      </c>
      <c r="D1198">
        <f t="shared" si="961"/>
        <v>0</v>
      </c>
      <c r="E1198">
        <f t="shared" ca="1" si="962"/>
        <v>0</v>
      </c>
      <c r="F1198" s="19">
        <f t="shared" si="963"/>
        <v>0</v>
      </c>
      <c r="G1198">
        <f t="shared" si="993"/>
        <v>0</v>
      </c>
      <c r="H1198">
        <f t="shared" si="994"/>
        <v>0</v>
      </c>
      <c r="I1198" s="16">
        <f t="shared" si="964"/>
        <v>0</v>
      </c>
      <c r="J1198" s="19">
        <f t="shared" si="965"/>
        <v>0</v>
      </c>
      <c r="K1198" s="19"/>
      <c r="L1198" s="16">
        <f t="shared" si="995"/>
        <v>0</v>
      </c>
      <c r="M1198" s="16">
        <f t="shared" ca="1" si="966"/>
        <v>0</v>
      </c>
      <c r="N1198" s="16">
        <f t="shared" si="967"/>
        <v>0</v>
      </c>
      <c r="O1198" s="16">
        <f t="shared" si="968"/>
        <v>0</v>
      </c>
      <c r="P1198" s="16">
        <f t="shared" si="969"/>
        <v>0</v>
      </c>
      <c r="Q1198" s="16">
        <f t="shared" ca="1" si="970"/>
        <v>0</v>
      </c>
      <c r="R1198">
        <f t="shared" si="971"/>
        <v>0</v>
      </c>
      <c r="S1198" s="16">
        <f t="shared" si="972"/>
        <v>0</v>
      </c>
      <c r="T1198" s="21">
        <f t="shared" si="973"/>
        <v>0</v>
      </c>
      <c r="U1198" s="16">
        <f t="shared" ca="1" si="974"/>
        <v>0</v>
      </c>
      <c r="V1198" s="21">
        <f t="shared" ca="1" si="975"/>
        <v>0</v>
      </c>
      <c r="W1198" s="16"/>
      <c r="X1198" s="16">
        <f t="shared" si="976"/>
        <v>0</v>
      </c>
      <c r="Y1198" s="16">
        <f t="shared" si="977"/>
        <v>0</v>
      </c>
      <c r="Z1198" s="19">
        <f t="shared" si="978"/>
        <v>0</v>
      </c>
      <c r="AA1198" s="15">
        <f t="shared" si="979"/>
        <v>0</v>
      </c>
      <c r="AB1198" s="15">
        <f t="shared" si="980"/>
        <v>0</v>
      </c>
      <c r="AC1198" s="15">
        <f t="shared" si="981"/>
        <v>0</v>
      </c>
      <c r="AD1198" s="15">
        <f t="shared" si="982"/>
        <v>0</v>
      </c>
      <c r="AE1198" s="15">
        <f t="shared" si="983"/>
        <v>0</v>
      </c>
      <c r="AF1198" s="19">
        <f t="shared" si="984"/>
        <v>0</v>
      </c>
      <c r="AG1198" s="20">
        <f t="shared" si="985"/>
        <v>0</v>
      </c>
      <c r="AH1198" s="20"/>
      <c r="AI1198" s="16">
        <f t="shared" si="996"/>
        <v>0</v>
      </c>
      <c r="AJ1198" s="16">
        <f t="shared" si="1011"/>
        <v>0</v>
      </c>
      <c r="AK1198" s="16">
        <f t="shared" si="1003"/>
        <v>0</v>
      </c>
      <c r="AL1198" s="16">
        <f t="shared" ca="1" si="986"/>
        <v>0</v>
      </c>
      <c r="AM1198" s="17">
        <f ca="1">IF($F$13,OFFSET(product_specs!$I$5,MIN(10,saving_model!BD1198),saving_model!$F$15),0)</f>
        <v>0</v>
      </c>
      <c r="AN1198" s="16">
        <f t="shared" si="987"/>
        <v>0</v>
      </c>
      <c r="AO1198" s="16">
        <f t="shared" si="1010"/>
        <v>0</v>
      </c>
      <c r="AP1198" s="16">
        <f t="shared" si="997"/>
        <v>0</v>
      </c>
      <c r="AQ1198" s="16">
        <f t="shared" si="1004"/>
        <v>0</v>
      </c>
      <c r="AR1198" s="16">
        <f t="shared" si="1005"/>
        <v>0</v>
      </c>
      <c r="AS1198" s="15">
        <f t="shared" si="998"/>
        <v>0</v>
      </c>
      <c r="AT1198" s="24">
        <f t="shared" si="999"/>
        <v>0</v>
      </c>
      <c r="AU1198" s="15">
        <f t="shared" si="1006"/>
        <v>0</v>
      </c>
      <c r="AV1198" s="22">
        <f>return!Q1182</f>
        <v>-2.6170734082127112E-3</v>
      </c>
      <c r="AW1198" s="7">
        <f t="shared" si="1000"/>
        <v>2.6515183113628988</v>
      </c>
      <c r="AX1198" s="7"/>
      <c r="AY1198">
        <f t="shared" si="988"/>
        <v>0</v>
      </c>
      <c r="AZ1198">
        <f t="shared" si="1001"/>
        <v>0</v>
      </c>
      <c r="BA1198">
        <f t="shared" si="989"/>
        <v>0</v>
      </c>
      <c r="BB1198">
        <f t="shared" si="1007"/>
        <v>0</v>
      </c>
      <c r="BD1198">
        <f t="shared" si="990"/>
        <v>98</v>
      </c>
      <c r="BE1198">
        <f t="shared" si="991"/>
        <v>5</v>
      </c>
      <c r="BF1198">
        <f t="shared" si="1008"/>
        <v>1</v>
      </c>
      <c r="BG1198">
        <f>VLOOKUP(MIN(120,BH1198),mortality!$B$4:$H$106,saving_model!BE1198+2,FALSE)</f>
        <v>1</v>
      </c>
      <c r="BH1198">
        <f t="shared" si="1002"/>
        <v>118</v>
      </c>
      <c r="BI1198" s="8">
        <f t="shared" si="992"/>
        <v>1.6821425527395739E-3</v>
      </c>
      <c r="BJ1198" s="6">
        <f>VLOOKUP(saving_model!BD1198,lapse!$B$4:$C$134,2,FALSE)</f>
        <v>0.02</v>
      </c>
      <c r="BL1198">
        <f>discount_curve!K1183</f>
        <v>9.2843295981261523E-2</v>
      </c>
    </row>
    <row r="1199" spans="1:64" x14ac:dyDescent="0.55000000000000004">
      <c r="A1199">
        <f t="shared" si="1009"/>
        <v>1177</v>
      </c>
      <c r="B1199" s="16">
        <f t="shared" ca="1" si="959"/>
        <v>0</v>
      </c>
      <c r="C1199" s="16">
        <f t="shared" si="960"/>
        <v>0</v>
      </c>
      <c r="D1199">
        <f t="shared" si="961"/>
        <v>0</v>
      </c>
      <c r="E1199">
        <f t="shared" ca="1" si="962"/>
        <v>0</v>
      </c>
      <c r="F1199" s="19">
        <f t="shared" si="963"/>
        <v>0</v>
      </c>
      <c r="G1199">
        <f t="shared" si="993"/>
        <v>0</v>
      </c>
      <c r="H1199">
        <f t="shared" si="994"/>
        <v>0</v>
      </c>
      <c r="I1199" s="16">
        <f t="shared" si="964"/>
        <v>0</v>
      </c>
      <c r="J1199" s="19">
        <f t="shared" si="965"/>
        <v>0</v>
      </c>
      <c r="K1199" s="19"/>
      <c r="L1199" s="16">
        <f t="shared" si="995"/>
        <v>0</v>
      </c>
      <c r="M1199" s="16">
        <f t="shared" ca="1" si="966"/>
        <v>0</v>
      </c>
      <c r="N1199" s="16">
        <f t="shared" si="967"/>
        <v>0</v>
      </c>
      <c r="O1199" s="16">
        <f t="shared" si="968"/>
        <v>0</v>
      </c>
      <c r="P1199" s="16">
        <f t="shared" si="969"/>
        <v>0</v>
      </c>
      <c r="Q1199" s="16">
        <f t="shared" ca="1" si="970"/>
        <v>0</v>
      </c>
      <c r="R1199">
        <f t="shared" si="971"/>
        <v>0</v>
      </c>
      <c r="S1199" s="16">
        <f t="shared" si="972"/>
        <v>0</v>
      </c>
      <c r="T1199" s="21">
        <f t="shared" si="973"/>
        <v>0</v>
      </c>
      <c r="U1199" s="16">
        <f t="shared" ca="1" si="974"/>
        <v>0</v>
      </c>
      <c r="V1199" s="21">
        <f t="shared" ca="1" si="975"/>
        <v>0</v>
      </c>
      <c r="W1199" s="16"/>
      <c r="X1199" s="16">
        <f t="shared" si="976"/>
        <v>0</v>
      </c>
      <c r="Y1199" s="16">
        <f t="shared" si="977"/>
        <v>0</v>
      </c>
      <c r="Z1199" s="19">
        <f t="shared" si="978"/>
        <v>0</v>
      </c>
      <c r="AA1199" s="15">
        <f t="shared" si="979"/>
        <v>0</v>
      </c>
      <c r="AB1199" s="15">
        <f t="shared" si="980"/>
        <v>0</v>
      </c>
      <c r="AC1199" s="15">
        <f t="shared" si="981"/>
        <v>0</v>
      </c>
      <c r="AD1199" s="15">
        <f t="shared" si="982"/>
        <v>0</v>
      </c>
      <c r="AE1199" s="15">
        <f t="shared" si="983"/>
        <v>0</v>
      </c>
      <c r="AF1199" s="19">
        <f t="shared" si="984"/>
        <v>0</v>
      </c>
      <c r="AG1199" s="20">
        <f t="shared" si="985"/>
        <v>0</v>
      </c>
      <c r="AH1199" s="20"/>
      <c r="AI1199" s="16">
        <f t="shared" si="996"/>
        <v>0</v>
      </c>
      <c r="AJ1199" s="16">
        <f t="shared" si="1011"/>
        <v>0</v>
      </c>
      <c r="AK1199" s="16">
        <f t="shared" si="1003"/>
        <v>0</v>
      </c>
      <c r="AL1199" s="16">
        <f t="shared" ca="1" si="986"/>
        <v>0</v>
      </c>
      <c r="AM1199" s="17">
        <f ca="1">IF($F$13,OFFSET(product_specs!$I$5,MIN(10,saving_model!BD1199),saving_model!$F$15),0)</f>
        <v>0</v>
      </c>
      <c r="AN1199" s="16">
        <f t="shared" si="987"/>
        <v>0</v>
      </c>
      <c r="AO1199" s="16">
        <f t="shared" si="1010"/>
        <v>0</v>
      </c>
      <c r="AP1199" s="16">
        <f t="shared" si="997"/>
        <v>0</v>
      </c>
      <c r="AQ1199" s="16">
        <f t="shared" si="1004"/>
        <v>0</v>
      </c>
      <c r="AR1199" s="16">
        <f t="shared" si="1005"/>
        <v>0</v>
      </c>
      <c r="AS1199" s="15">
        <f t="shared" si="998"/>
        <v>0</v>
      </c>
      <c r="AT1199" s="24">
        <f t="shared" si="999"/>
        <v>0</v>
      </c>
      <c r="AU1199" s="15">
        <f t="shared" si="1006"/>
        <v>0</v>
      </c>
      <c r="AV1199" s="22">
        <f>return!Q1183</f>
        <v>8.3286609601154193E-3</v>
      </c>
      <c r="AW1199" s="7">
        <f t="shared" si="1000"/>
        <v>2.6537178468630613</v>
      </c>
      <c r="AX1199" s="7"/>
      <c r="AY1199">
        <f t="shared" si="988"/>
        <v>0</v>
      </c>
      <c r="AZ1199">
        <f t="shared" si="1001"/>
        <v>0</v>
      </c>
      <c r="BA1199">
        <f t="shared" si="989"/>
        <v>0</v>
      </c>
      <c r="BB1199">
        <f t="shared" si="1007"/>
        <v>0</v>
      </c>
      <c r="BD1199">
        <f t="shared" si="990"/>
        <v>98</v>
      </c>
      <c r="BE1199">
        <f t="shared" si="991"/>
        <v>5</v>
      </c>
      <c r="BF1199">
        <f t="shared" si="1008"/>
        <v>1</v>
      </c>
      <c r="BG1199">
        <f>VLOOKUP(MIN(120,BH1199),mortality!$B$4:$H$106,saving_model!BE1199+2,FALSE)</f>
        <v>1</v>
      </c>
      <c r="BH1199">
        <f t="shared" si="1002"/>
        <v>118</v>
      </c>
      <c r="BI1199" s="8">
        <f t="shared" si="992"/>
        <v>1.6821425527395739E-3</v>
      </c>
      <c r="BJ1199" s="6">
        <f>VLOOKUP(saving_model!BD1199,lapse!$B$4:$C$134,2,FALSE)</f>
        <v>0.02</v>
      </c>
      <c r="BL1199">
        <f>discount_curve!K1184</f>
        <v>9.2655837640227653E-2</v>
      </c>
    </row>
    <row r="1200" spans="1:64" x14ac:dyDescent="0.55000000000000004">
      <c r="A1200">
        <f t="shared" si="1009"/>
        <v>1178</v>
      </c>
      <c r="B1200" s="16">
        <f t="shared" ca="1" si="959"/>
        <v>0</v>
      </c>
      <c r="C1200" s="16">
        <f t="shared" si="960"/>
        <v>0</v>
      </c>
      <c r="D1200">
        <f t="shared" si="961"/>
        <v>0</v>
      </c>
      <c r="E1200">
        <f t="shared" ca="1" si="962"/>
        <v>0</v>
      </c>
      <c r="F1200" s="19">
        <f t="shared" si="963"/>
        <v>0</v>
      </c>
      <c r="G1200">
        <f t="shared" si="993"/>
        <v>0</v>
      </c>
      <c r="H1200">
        <f t="shared" si="994"/>
        <v>0</v>
      </c>
      <c r="I1200" s="16">
        <f t="shared" si="964"/>
        <v>0</v>
      </c>
      <c r="J1200" s="19">
        <f t="shared" si="965"/>
        <v>0</v>
      </c>
      <c r="K1200" s="19"/>
      <c r="L1200" s="16">
        <f t="shared" si="995"/>
        <v>0</v>
      </c>
      <c r="M1200" s="16">
        <f t="shared" ca="1" si="966"/>
        <v>0</v>
      </c>
      <c r="N1200" s="16">
        <f t="shared" si="967"/>
        <v>0</v>
      </c>
      <c r="O1200" s="16">
        <f t="shared" si="968"/>
        <v>0</v>
      </c>
      <c r="P1200" s="16">
        <f t="shared" si="969"/>
        <v>0</v>
      </c>
      <c r="Q1200" s="16">
        <f t="shared" ca="1" si="970"/>
        <v>0</v>
      </c>
      <c r="R1200">
        <f t="shared" si="971"/>
        <v>0</v>
      </c>
      <c r="S1200" s="16">
        <f t="shared" si="972"/>
        <v>0</v>
      </c>
      <c r="T1200" s="21">
        <f t="shared" si="973"/>
        <v>0</v>
      </c>
      <c r="U1200" s="16">
        <f t="shared" ca="1" si="974"/>
        <v>0</v>
      </c>
      <c r="V1200" s="21">
        <f t="shared" ca="1" si="975"/>
        <v>0</v>
      </c>
      <c r="W1200" s="16"/>
      <c r="X1200" s="16">
        <f t="shared" si="976"/>
        <v>0</v>
      </c>
      <c r="Y1200" s="16">
        <f t="shared" si="977"/>
        <v>0</v>
      </c>
      <c r="Z1200" s="19">
        <f t="shared" si="978"/>
        <v>0</v>
      </c>
      <c r="AA1200" s="15">
        <f t="shared" si="979"/>
        <v>0</v>
      </c>
      <c r="AB1200" s="15">
        <f t="shared" si="980"/>
        <v>0</v>
      </c>
      <c r="AC1200" s="15">
        <f t="shared" si="981"/>
        <v>0</v>
      </c>
      <c r="AD1200" s="15">
        <f t="shared" si="982"/>
        <v>0</v>
      </c>
      <c r="AE1200" s="15">
        <f t="shared" si="983"/>
        <v>0</v>
      </c>
      <c r="AF1200" s="19">
        <f t="shared" si="984"/>
        <v>0</v>
      </c>
      <c r="AG1200" s="20">
        <f t="shared" si="985"/>
        <v>0</v>
      </c>
      <c r="AH1200" s="20"/>
      <c r="AI1200" s="16">
        <f t="shared" si="996"/>
        <v>0</v>
      </c>
      <c r="AJ1200" s="16">
        <f t="shared" si="1011"/>
        <v>0</v>
      </c>
      <c r="AK1200" s="16">
        <f t="shared" si="1003"/>
        <v>0</v>
      </c>
      <c r="AL1200" s="16">
        <f t="shared" ca="1" si="986"/>
        <v>0</v>
      </c>
      <c r="AM1200" s="17">
        <f ca="1">IF($F$13,OFFSET(product_specs!$I$5,MIN(10,saving_model!BD1200),saving_model!$F$15),0)</f>
        <v>0</v>
      </c>
      <c r="AN1200" s="16">
        <f t="shared" si="987"/>
        <v>0</v>
      </c>
      <c r="AO1200" s="16">
        <f t="shared" si="1010"/>
        <v>0</v>
      </c>
      <c r="AP1200" s="16">
        <f t="shared" si="997"/>
        <v>0</v>
      </c>
      <c r="AQ1200" s="16">
        <f t="shared" si="1004"/>
        <v>0</v>
      </c>
      <c r="AR1200" s="16">
        <f t="shared" si="1005"/>
        <v>0</v>
      </c>
      <c r="AS1200" s="15">
        <f t="shared" si="998"/>
        <v>0</v>
      </c>
      <c r="AT1200" s="24">
        <f t="shared" si="999"/>
        <v>0</v>
      </c>
      <c r="AU1200" s="15">
        <f t="shared" si="1006"/>
        <v>0</v>
      </c>
      <c r="AV1200" s="22">
        <f>return!Q1184</f>
        <v>5.42182522269119E-3</v>
      </c>
      <c r="AW1200" s="7">
        <f t="shared" si="1000"/>
        <v>2.6559192069617548</v>
      </c>
      <c r="AX1200" s="7"/>
      <c r="AY1200">
        <f t="shared" si="988"/>
        <v>0</v>
      </c>
      <c r="AZ1200">
        <f t="shared" si="1001"/>
        <v>0</v>
      </c>
      <c r="BA1200">
        <f t="shared" si="989"/>
        <v>0</v>
      </c>
      <c r="BB1200">
        <f t="shared" si="1007"/>
        <v>0</v>
      </c>
      <c r="BD1200">
        <f t="shared" si="990"/>
        <v>98</v>
      </c>
      <c r="BE1200">
        <f t="shared" si="991"/>
        <v>5</v>
      </c>
      <c r="BF1200">
        <f t="shared" si="1008"/>
        <v>1</v>
      </c>
      <c r="BG1200">
        <f>VLOOKUP(MIN(120,BH1200),mortality!$B$4:$H$106,saving_model!BE1200+2,FALSE)</f>
        <v>1</v>
      </c>
      <c r="BH1200">
        <f t="shared" si="1002"/>
        <v>118</v>
      </c>
      <c r="BI1200" s="8">
        <f t="shared" si="992"/>
        <v>1.6821425527395739E-3</v>
      </c>
      <c r="BJ1200" s="6">
        <f>VLOOKUP(saving_model!BD1200,lapse!$B$4:$C$134,2,FALSE)</f>
        <v>0.02</v>
      </c>
      <c r="BL1200">
        <f>discount_curve!K1185</f>
        <v>9.2468757793184655E-2</v>
      </c>
    </row>
    <row r="1201" spans="1:64" x14ac:dyDescent="0.55000000000000004">
      <c r="A1201">
        <f t="shared" si="1009"/>
        <v>1179</v>
      </c>
      <c r="B1201" s="16">
        <f t="shared" ca="1" si="959"/>
        <v>0</v>
      </c>
      <c r="C1201" s="16">
        <f t="shared" si="960"/>
        <v>0</v>
      </c>
      <c r="D1201">
        <f t="shared" si="961"/>
        <v>0</v>
      </c>
      <c r="E1201">
        <f t="shared" ca="1" si="962"/>
        <v>0</v>
      </c>
      <c r="F1201" s="19">
        <f t="shared" si="963"/>
        <v>0</v>
      </c>
      <c r="G1201">
        <f t="shared" si="993"/>
        <v>0</v>
      </c>
      <c r="H1201">
        <f t="shared" si="994"/>
        <v>0</v>
      </c>
      <c r="I1201" s="16">
        <f t="shared" si="964"/>
        <v>0</v>
      </c>
      <c r="J1201" s="19">
        <f t="shared" si="965"/>
        <v>0</v>
      </c>
      <c r="K1201" s="19"/>
      <c r="L1201" s="16">
        <f t="shared" si="995"/>
        <v>0</v>
      </c>
      <c r="M1201" s="16">
        <f t="shared" ca="1" si="966"/>
        <v>0</v>
      </c>
      <c r="N1201" s="16">
        <f t="shared" si="967"/>
        <v>0</v>
      </c>
      <c r="O1201" s="16">
        <f t="shared" si="968"/>
        <v>0</v>
      </c>
      <c r="P1201" s="16">
        <f t="shared" si="969"/>
        <v>0</v>
      </c>
      <c r="Q1201" s="16">
        <f t="shared" ca="1" si="970"/>
        <v>0</v>
      </c>
      <c r="R1201">
        <f t="shared" si="971"/>
        <v>0</v>
      </c>
      <c r="S1201" s="16">
        <f t="shared" si="972"/>
        <v>0</v>
      </c>
      <c r="T1201" s="21">
        <f t="shared" si="973"/>
        <v>0</v>
      </c>
      <c r="U1201" s="16">
        <f t="shared" ca="1" si="974"/>
        <v>0</v>
      </c>
      <c r="V1201" s="21">
        <f t="shared" ca="1" si="975"/>
        <v>0</v>
      </c>
      <c r="W1201" s="16"/>
      <c r="X1201" s="16">
        <f t="shared" si="976"/>
        <v>0</v>
      </c>
      <c r="Y1201" s="16">
        <f t="shared" si="977"/>
        <v>0</v>
      </c>
      <c r="Z1201" s="19">
        <f t="shared" si="978"/>
        <v>0</v>
      </c>
      <c r="AA1201" s="15">
        <f t="shared" si="979"/>
        <v>0</v>
      </c>
      <c r="AB1201" s="15">
        <f t="shared" si="980"/>
        <v>0</v>
      </c>
      <c r="AC1201" s="15">
        <f t="shared" si="981"/>
        <v>0</v>
      </c>
      <c r="AD1201" s="15">
        <f t="shared" si="982"/>
        <v>0</v>
      </c>
      <c r="AE1201" s="15">
        <f t="shared" si="983"/>
        <v>0</v>
      </c>
      <c r="AF1201" s="19">
        <f t="shared" si="984"/>
        <v>0</v>
      </c>
      <c r="AG1201" s="20">
        <f t="shared" si="985"/>
        <v>0</v>
      </c>
      <c r="AH1201" s="20"/>
      <c r="AI1201" s="16">
        <f t="shared" si="996"/>
        <v>0</v>
      </c>
      <c r="AJ1201" s="16">
        <f t="shared" si="1011"/>
        <v>0</v>
      </c>
      <c r="AK1201" s="16">
        <f t="shared" si="1003"/>
        <v>0</v>
      </c>
      <c r="AL1201" s="16">
        <f t="shared" ca="1" si="986"/>
        <v>0</v>
      </c>
      <c r="AM1201" s="17">
        <f ca="1">IF($F$13,OFFSET(product_specs!$I$5,MIN(10,saving_model!BD1201),saving_model!$F$15),0)</f>
        <v>0</v>
      </c>
      <c r="AN1201" s="16">
        <f t="shared" si="987"/>
        <v>0</v>
      </c>
      <c r="AO1201" s="16">
        <f t="shared" si="1010"/>
        <v>0</v>
      </c>
      <c r="AP1201" s="16">
        <f t="shared" si="997"/>
        <v>0</v>
      </c>
      <c r="AQ1201" s="16">
        <f t="shared" si="1004"/>
        <v>0</v>
      </c>
      <c r="AR1201" s="16">
        <f t="shared" si="1005"/>
        <v>0</v>
      </c>
      <c r="AS1201" s="15">
        <f t="shared" si="998"/>
        <v>0</v>
      </c>
      <c r="AT1201" s="24">
        <f t="shared" si="999"/>
        <v>0</v>
      </c>
      <c r="AU1201" s="15">
        <f t="shared" si="1006"/>
        <v>0</v>
      </c>
      <c r="AV1201" s="22">
        <f>return!Q1185</f>
        <v>-7.6993115208146001E-5</v>
      </c>
      <c r="AW1201" s="7">
        <f t="shared" si="1000"/>
        <v>2.6581223931725537</v>
      </c>
      <c r="AX1201" s="7"/>
      <c r="AY1201">
        <f t="shared" si="988"/>
        <v>0</v>
      </c>
      <c r="AZ1201">
        <f t="shared" si="1001"/>
        <v>0</v>
      </c>
      <c r="BA1201">
        <f t="shared" si="989"/>
        <v>0</v>
      </c>
      <c r="BB1201">
        <f t="shared" si="1007"/>
        <v>0</v>
      </c>
      <c r="BD1201">
        <f t="shared" si="990"/>
        <v>98</v>
      </c>
      <c r="BE1201">
        <f t="shared" si="991"/>
        <v>5</v>
      </c>
      <c r="BF1201">
        <f t="shared" si="1008"/>
        <v>1</v>
      </c>
      <c r="BG1201">
        <f>VLOOKUP(MIN(120,BH1201),mortality!$B$4:$H$106,saving_model!BE1201+2,FALSE)</f>
        <v>1</v>
      </c>
      <c r="BH1201">
        <f t="shared" si="1002"/>
        <v>118</v>
      </c>
      <c r="BI1201" s="8">
        <f t="shared" si="992"/>
        <v>1.6821425527395739E-3</v>
      </c>
      <c r="BJ1201" s="6">
        <f>VLOOKUP(saving_model!BD1201,lapse!$B$4:$C$134,2,FALSE)</f>
        <v>0.02</v>
      </c>
      <c r="BL1201">
        <f>discount_curve!K1186</f>
        <v>9.2282055675921681E-2</v>
      </c>
    </row>
    <row r="1202" spans="1:64" x14ac:dyDescent="0.55000000000000004">
      <c r="A1202">
        <f t="shared" si="1009"/>
        <v>1180</v>
      </c>
      <c r="B1202" s="16">
        <f t="shared" ca="1" si="959"/>
        <v>0</v>
      </c>
      <c r="C1202" s="16">
        <f t="shared" si="960"/>
        <v>0</v>
      </c>
      <c r="D1202">
        <f t="shared" si="961"/>
        <v>0</v>
      </c>
      <c r="E1202">
        <f t="shared" ca="1" si="962"/>
        <v>0</v>
      </c>
      <c r="F1202" s="19">
        <f t="shared" si="963"/>
        <v>0</v>
      </c>
      <c r="G1202">
        <f t="shared" si="993"/>
        <v>0</v>
      </c>
      <c r="H1202">
        <f t="shared" si="994"/>
        <v>0</v>
      </c>
      <c r="I1202" s="16">
        <f t="shared" si="964"/>
        <v>0</v>
      </c>
      <c r="J1202" s="19">
        <f t="shared" si="965"/>
        <v>0</v>
      </c>
      <c r="K1202" s="19"/>
      <c r="L1202" s="16">
        <f t="shared" si="995"/>
        <v>0</v>
      </c>
      <c r="M1202" s="16">
        <f t="shared" ca="1" si="966"/>
        <v>0</v>
      </c>
      <c r="N1202" s="16">
        <f t="shared" si="967"/>
        <v>0</v>
      </c>
      <c r="O1202" s="16">
        <f t="shared" si="968"/>
        <v>0</v>
      </c>
      <c r="P1202" s="16">
        <f t="shared" si="969"/>
        <v>0</v>
      </c>
      <c r="Q1202" s="16">
        <f t="shared" ca="1" si="970"/>
        <v>0</v>
      </c>
      <c r="R1202">
        <f t="shared" si="971"/>
        <v>0</v>
      </c>
      <c r="S1202" s="16">
        <f t="shared" si="972"/>
        <v>0</v>
      </c>
      <c r="T1202" s="21">
        <f t="shared" si="973"/>
        <v>0</v>
      </c>
      <c r="U1202" s="16">
        <f t="shared" ca="1" si="974"/>
        <v>0</v>
      </c>
      <c r="V1202" s="21">
        <f t="shared" ca="1" si="975"/>
        <v>0</v>
      </c>
      <c r="W1202" s="16"/>
      <c r="X1202" s="16">
        <f t="shared" si="976"/>
        <v>0</v>
      </c>
      <c r="Y1202" s="16">
        <f t="shared" si="977"/>
        <v>0</v>
      </c>
      <c r="Z1202" s="19">
        <f t="shared" si="978"/>
        <v>0</v>
      </c>
      <c r="AA1202" s="15">
        <f t="shared" si="979"/>
        <v>0</v>
      </c>
      <c r="AB1202" s="15">
        <f t="shared" si="980"/>
        <v>0</v>
      </c>
      <c r="AC1202" s="15">
        <f t="shared" si="981"/>
        <v>0</v>
      </c>
      <c r="AD1202" s="15">
        <f t="shared" si="982"/>
        <v>0</v>
      </c>
      <c r="AE1202" s="15">
        <f t="shared" si="983"/>
        <v>0</v>
      </c>
      <c r="AF1202" s="19">
        <f t="shared" si="984"/>
        <v>0</v>
      </c>
      <c r="AG1202" s="20">
        <f t="shared" si="985"/>
        <v>0</v>
      </c>
      <c r="AH1202" s="20"/>
      <c r="AI1202" s="16">
        <f t="shared" si="996"/>
        <v>0</v>
      </c>
      <c r="AJ1202" s="16">
        <f t="shared" si="1011"/>
        <v>0</v>
      </c>
      <c r="AK1202" s="16">
        <f t="shared" si="1003"/>
        <v>0</v>
      </c>
      <c r="AL1202" s="16">
        <f t="shared" ca="1" si="986"/>
        <v>0</v>
      </c>
      <c r="AM1202" s="17">
        <f ca="1">IF($F$13,OFFSET(product_specs!$I$5,MIN(10,saving_model!BD1202),saving_model!$F$15),0)</f>
        <v>0</v>
      </c>
      <c r="AN1202" s="16">
        <f t="shared" si="987"/>
        <v>0</v>
      </c>
      <c r="AO1202" s="16">
        <f t="shared" si="1010"/>
        <v>0</v>
      </c>
      <c r="AP1202" s="16">
        <f t="shared" si="997"/>
        <v>0</v>
      </c>
      <c r="AQ1202" s="16">
        <f t="shared" si="1004"/>
        <v>0</v>
      </c>
      <c r="AR1202" s="16">
        <f t="shared" si="1005"/>
        <v>0</v>
      </c>
      <c r="AS1202" s="15">
        <f t="shared" si="998"/>
        <v>0</v>
      </c>
      <c r="AT1202" s="24">
        <f t="shared" si="999"/>
        <v>0</v>
      </c>
      <c r="AU1202" s="15">
        <f t="shared" si="1006"/>
        <v>0</v>
      </c>
      <c r="AV1202" s="22">
        <f>return!Q1186</f>
        <v>1.4668250697989382E-2</v>
      </c>
      <c r="AW1202" s="7">
        <f t="shared" si="1000"/>
        <v>2.6603274070102874</v>
      </c>
      <c r="AX1202" s="7"/>
      <c r="AY1202">
        <f t="shared" si="988"/>
        <v>0</v>
      </c>
      <c r="AZ1202">
        <f t="shared" si="1001"/>
        <v>0</v>
      </c>
      <c r="BA1202">
        <f t="shared" si="989"/>
        <v>0</v>
      </c>
      <c r="BB1202">
        <f t="shared" si="1007"/>
        <v>0</v>
      </c>
      <c r="BD1202">
        <f t="shared" si="990"/>
        <v>98</v>
      </c>
      <c r="BE1202">
        <f t="shared" si="991"/>
        <v>5</v>
      </c>
      <c r="BF1202">
        <f t="shared" si="1008"/>
        <v>1</v>
      </c>
      <c r="BG1202">
        <f>VLOOKUP(MIN(120,BH1202),mortality!$B$4:$H$106,saving_model!BE1202+2,FALSE)</f>
        <v>1</v>
      </c>
      <c r="BH1202">
        <f t="shared" si="1002"/>
        <v>118</v>
      </c>
      <c r="BI1202" s="8">
        <f t="shared" si="992"/>
        <v>1.6821425527395739E-3</v>
      </c>
      <c r="BJ1202" s="6">
        <f>VLOOKUP(saving_model!BD1202,lapse!$B$4:$C$134,2,FALSE)</f>
        <v>0.02</v>
      </c>
      <c r="BL1202">
        <f>discount_curve!K1187</f>
        <v>9.2095730525770844E-2</v>
      </c>
    </row>
    <row r="1203" spans="1:64" x14ac:dyDescent="0.55000000000000004">
      <c r="A1203">
        <f t="shared" si="1009"/>
        <v>1181</v>
      </c>
      <c r="B1203" s="16">
        <f t="shared" ca="1" si="959"/>
        <v>0</v>
      </c>
      <c r="C1203" s="16">
        <f t="shared" si="960"/>
        <v>0</v>
      </c>
      <c r="D1203">
        <f t="shared" si="961"/>
        <v>0</v>
      </c>
      <c r="E1203">
        <f t="shared" ca="1" si="962"/>
        <v>0</v>
      </c>
      <c r="F1203" s="19">
        <f t="shared" si="963"/>
        <v>0</v>
      </c>
      <c r="G1203">
        <f t="shared" si="993"/>
        <v>0</v>
      </c>
      <c r="H1203">
        <f t="shared" si="994"/>
        <v>0</v>
      </c>
      <c r="I1203" s="16">
        <f t="shared" si="964"/>
        <v>0</v>
      </c>
      <c r="J1203" s="19">
        <f t="shared" si="965"/>
        <v>0</v>
      </c>
      <c r="K1203" s="19"/>
      <c r="L1203" s="16">
        <f t="shared" si="995"/>
        <v>0</v>
      </c>
      <c r="M1203" s="16">
        <f t="shared" ca="1" si="966"/>
        <v>0</v>
      </c>
      <c r="N1203" s="16">
        <f t="shared" si="967"/>
        <v>0</v>
      </c>
      <c r="O1203" s="16">
        <f t="shared" si="968"/>
        <v>0</v>
      </c>
      <c r="P1203" s="16">
        <f t="shared" si="969"/>
        <v>0</v>
      </c>
      <c r="Q1203" s="16">
        <f t="shared" ca="1" si="970"/>
        <v>0</v>
      </c>
      <c r="R1203">
        <f t="shared" si="971"/>
        <v>0</v>
      </c>
      <c r="S1203" s="16">
        <f t="shared" si="972"/>
        <v>0</v>
      </c>
      <c r="T1203" s="21">
        <f t="shared" si="973"/>
        <v>0</v>
      </c>
      <c r="U1203" s="16">
        <f t="shared" ca="1" si="974"/>
        <v>0</v>
      </c>
      <c r="V1203" s="21">
        <f t="shared" ca="1" si="975"/>
        <v>0</v>
      </c>
      <c r="W1203" s="16"/>
      <c r="X1203" s="16">
        <f t="shared" si="976"/>
        <v>0</v>
      </c>
      <c r="Y1203" s="16">
        <f t="shared" si="977"/>
        <v>0</v>
      </c>
      <c r="Z1203" s="19">
        <f t="shared" si="978"/>
        <v>0</v>
      </c>
      <c r="AA1203" s="15">
        <f t="shared" si="979"/>
        <v>0</v>
      </c>
      <c r="AB1203" s="15">
        <f t="shared" si="980"/>
        <v>0</v>
      </c>
      <c r="AC1203" s="15">
        <f t="shared" si="981"/>
        <v>0</v>
      </c>
      <c r="AD1203" s="15">
        <f t="shared" si="982"/>
        <v>0</v>
      </c>
      <c r="AE1203" s="15">
        <f t="shared" si="983"/>
        <v>0</v>
      </c>
      <c r="AF1203" s="19">
        <f t="shared" si="984"/>
        <v>0</v>
      </c>
      <c r="AG1203" s="20">
        <f t="shared" si="985"/>
        <v>0</v>
      </c>
      <c r="AH1203" s="20"/>
      <c r="AI1203" s="16">
        <f t="shared" si="996"/>
        <v>0</v>
      </c>
      <c r="AJ1203" s="16">
        <f t="shared" si="1011"/>
        <v>0</v>
      </c>
      <c r="AK1203" s="16">
        <f t="shared" si="1003"/>
        <v>0</v>
      </c>
      <c r="AL1203" s="16">
        <f t="shared" ca="1" si="986"/>
        <v>0</v>
      </c>
      <c r="AM1203" s="17">
        <f ca="1">IF($F$13,OFFSET(product_specs!$I$5,MIN(10,saving_model!BD1203),saving_model!$F$15),0)</f>
        <v>0</v>
      </c>
      <c r="AN1203" s="16">
        <f t="shared" si="987"/>
        <v>0</v>
      </c>
      <c r="AO1203" s="16">
        <f t="shared" si="1010"/>
        <v>0</v>
      </c>
      <c r="AP1203" s="16">
        <f t="shared" si="997"/>
        <v>0</v>
      </c>
      <c r="AQ1203" s="16">
        <f t="shared" si="1004"/>
        <v>0</v>
      </c>
      <c r="AR1203" s="16">
        <f t="shared" si="1005"/>
        <v>0</v>
      </c>
      <c r="AS1203" s="15">
        <f t="shared" si="998"/>
        <v>0</v>
      </c>
      <c r="AT1203" s="24">
        <f t="shared" si="999"/>
        <v>0</v>
      </c>
      <c r="AU1203" s="15">
        <f t="shared" si="1006"/>
        <v>0</v>
      </c>
      <c r="AV1203" s="22">
        <f>return!Q1187</f>
        <v>-3.641872132846502E-3</v>
      </c>
      <c r="AW1203" s="7">
        <f t="shared" si="1000"/>
        <v>2.662534249991042</v>
      </c>
      <c r="AX1203" s="7"/>
      <c r="AY1203">
        <f t="shared" si="988"/>
        <v>0</v>
      </c>
      <c r="AZ1203">
        <f t="shared" si="1001"/>
        <v>0</v>
      </c>
      <c r="BA1203">
        <f t="shared" si="989"/>
        <v>0</v>
      </c>
      <c r="BB1203">
        <f t="shared" si="1007"/>
        <v>0</v>
      </c>
      <c r="BD1203">
        <f t="shared" si="990"/>
        <v>98</v>
      </c>
      <c r="BE1203">
        <f t="shared" si="991"/>
        <v>5</v>
      </c>
      <c r="BF1203">
        <f t="shared" si="1008"/>
        <v>1</v>
      </c>
      <c r="BG1203">
        <f>VLOOKUP(MIN(120,BH1203),mortality!$B$4:$H$106,saving_model!BE1203+2,FALSE)</f>
        <v>1</v>
      </c>
      <c r="BH1203">
        <f t="shared" si="1002"/>
        <v>118</v>
      </c>
      <c r="BI1203" s="8">
        <f t="shared" si="992"/>
        <v>1.6821425527395739E-3</v>
      </c>
      <c r="BJ1203" s="6">
        <f>VLOOKUP(saving_model!BD1203,lapse!$B$4:$C$134,2,FALSE)</f>
        <v>0.02</v>
      </c>
      <c r="BL1203">
        <f>discount_curve!K1188</f>
        <v>9.1909781581604247E-2</v>
      </c>
    </row>
    <row r="1204" spans="1:64" x14ac:dyDescent="0.55000000000000004">
      <c r="A1204">
        <f t="shared" si="1009"/>
        <v>1182</v>
      </c>
      <c r="B1204" s="16">
        <f t="shared" ca="1" si="959"/>
        <v>0</v>
      </c>
      <c r="C1204" s="16">
        <f t="shared" si="960"/>
        <v>0</v>
      </c>
      <c r="D1204">
        <f t="shared" si="961"/>
        <v>0</v>
      </c>
      <c r="E1204">
        <f t="shared" ca="1" si="962"/>
        <v>0</v>
      </c>
      <c r="F1204" s="19">
        <f t="shared" si="963"/>
        <v>0</v>
      </c>
      <c r="G1204">
        <f t="shared" si="993"/>
        <v>0</v>
      </c>
      <c r="H1204">
        <f t="shared" si="994"/>
        <v>0</v>
      </c>
      <c r="I1204" s="16">
        <f t="shared" si="964"/>
        <v>0</v>
      </c>
      <c r="J1204" s="19">
        <f t="shared" si="965"/>
        <v>0</v>
      </c>
      <c r="K1204" s="19"/>
      <c r="L1204" s="16">
        <f t="shared" si="995"/>
        <v>0</v>
      </c>
      <c r="M1204" s="16">
        <f t="shared" ca="1" si="966"/>
        <v>0</v>
      </c>
      <c r="N1204" s="16">
        <f t="shared" si="967"/>
        <v>0</v>
      </c>
      <c r="O1204" s="16">
        <f t="shared" si="968"/>
        <v>0</v>
      </c>
      <c r="P1204" s="16">
        <f t="shared" si="969"/>
        <v>0</v>
      </c>
      <c r="Q1204" s="16">
        <f t="shared" ca="1" si="970"/>
        <v>0</v>
      </c>
      <c r="R1204">
        <f t="shared" si="971"/>
        <v>0</v>
      </c>
      <c r="S1204" s="16">
        <f t="shared" si="972"/>
        <v>0</v>
      </c>
      <c r="T1204" s="21">
        <f t="shared" si="973"/>
        <v>0</v>
      </c>
      <c r="U1204" s="16">
        <f t="shared" ca="1" si="974"/>
        <v>0</v>
      </c>
      <c r="V1204" s="21">
        <f t="shared" ca="1" si="975"/>
        <v>0</v>
      </c>
      <c r="W1204" s="16"/>
      <c r="X1204" s="16">
        <f t="shared" si="976"/>
        <v>0</v>
      </c>
      <c r="Y1204" s="16">
        <f t="shared" si="977"/>
        <v>0</v>
      </c>
      <c r="Z1204" s="19">
        <f t="shared" si="978"/>
        <v>0</v>
      </c>
      <c r="AA1204" s="15">
        <f t="shared" si="979"/>
        <v>0</v>
      </c>
      <c r="AB1204" s="15">
        <f t="shared" si="980"/>
        <v>0</v>
      </c>
      <c r="AC1204" s="15">
        <f t="shared" si="981"/>
        <v>0</v>
      </c>
      <c r="AD1204" s="15">
        <f t="shared" si="982"/>
        <v>0</v>
      </c>
      <c r="AE1204" s="15">
        <f t="shared" si="983"/>
        <v>0</v>
      </c>
      <c r="AF1204" s="19">
        <f t="shared" si="984"/>
        <v>0</v>
      </c>
      <c r="AG1204" s="20">
        <f t="shared" si="985"/>
        <v>0</v>
      </c>
      <c r="AH1204" s="20"/>
      <c r="AI1204" s="16">
        <f t="shared" si="996"/>
        <v>0</v>
      </c>
      <c r="AJ1204" s="16">
        <f t="shared" si="1011"/>
        <v>0</v>
      </c>
      <c r="AK1204" s="16">
        <f t="shared" si="1003"/>
        <v>0</v>
      </c>
      <c r="AL1204" s="16">
        <f t="shared" ca="1" si="986"/>
        <v>0</v>
      </c>
      <c r="AM1204" s="17">
        <f ca="1">IF($F$13,OFFSET(product_specs!$I$5,MIN(10,saving_model!BD1204),saving_model!$F$15),0)</f>
        <v>0</v>
      </c>
      <c r="AN1204" s="16">
        <f t="shared" si="987"/>
        <v>0</v>
      </c>
      <c r="AO1204" s="16">
        <f t="shared" si="1010"/>
        <v>0</v>
      </c>
      <c r="AP1204" s="16">
        <f t="shared" si="997"/>
        <v>0</v>
      </c>
      <c r="AQ1204" s="16">
        <f t="shared" si="1004"/>
        <v>0</v>
      </c>
      <c r="AR1204" s="16">
        <f t="shared" si="1005"/>
        <v>0</v>
      </c>
      <c r="AS1204" s="15">
        <f t="shared" si="998"/>
        <v>0</v>
      </c>
      <c r="AT1204" s="24">
        <f t="shared" si="999"/>
        <v>0</v>
      </c>
      <c r="AU1204" s="15">
        <f t="shared" si="1006"/>
        <v>0</v>
      </c>
      <c r="AV1204" s="22">
        <f>return!Q1188</f>
        <v>1.5554997312432484E-3</v>
      </c>
      <c r="AW1204" s="7">
        <f t="shared" si="1000"/>
        <v>2.6647429236321618</v>
      </c>
      <c r="AX1204" s="7"/>
      <c r="AY1204">
        <f t="shared" si="988"/>
        <v>0</v>
      </c>
      <c r="AZ1204">
        <f t="shared" si="1001"/>
        <v>0</v>
      </c>
      <c r="BA1204">
        <f t="shared" si="989"/>
        <v>0</v>
      </c>
      <c r="BB1204">
        <f t="shared" si="1007"/>
        <v>0</v>
      </c>
      <c r="BD1204">
        <f t="shared" si="990"/>
        <v>98</v>
      </c>
      <c r="BE1204">
        <f t="shared" si="991"/>
        <v>5</v>
      </c>
      <c r="BF1204">
        <f t="shared" si="1008"/>
        <v>1</v>
      </c>
      <c r="BG1204">
        <f>VLOOKUP(MIN(120,BH1204),mortality!$B$4:$H$106,saving_model!BE1204+2,FALSE)</f>
        <v>1</v>
      </c>
      <c r="BH1204">
        <f t="shared" si="1002"/>
        <v>118</v>
      </c>
      <c r="BI1204" s="8">
        <f t="shared" si="992"/>
        <v>1.6821425527395739E-3</v>
      </c>
      <c r="BJ1204" s="6">
        <f>VLOOKUP(saving_model!BD1204,lapse!$B$4:$C$134,2,FALSE)</f>
        <v>0.02</v>
      </c>
      <c r="BL1204">
        <f>discount_curve!K1189</f>
        <v>9.1724208083830597E-2</v>
      </c>
    </row>
    <row r="1205" spans="1:64" x14ac:dyDescent="0.55000000000000004">
      <c r="A1205">
        <f t="shared" si="1009"/>
        <v>1183</v>
      </c>
      <c r="B1205" s="16">
        <f t="shared" ca="1" si="959"/>
        <v>0</v>
      </c>
      <c r="C1205" s="16">
        <f t="shared" si="960"/>
        <v>0</v>
      </c>
      <c r="D1205">
        <f t="shared" si="961"/>
        <v>0</v>
      </c>
      <c r="E1205">
        <f t="shared" ca="1" si="962"/>
        <v>0</v>
      </c>
      <c r="F1205" s="19">
        <f t="shared" si="963"/>
        <v>0</v>
      </c>
      <c r="G1205">
        <f t="shared" si="993"/>
        <v>0</v>
      </c>
      <c r="H1205">
        <f t="shared" si="994"/>
        <v>0</v>
      </c>
      <c r="I1205" s="16">
        <f t="shared" si="964"/>
        <v>0</v>
      </c>
      <c r="J1205" s="19">
        <f t="shared" si="965"/>
        <v>0</v>
      </c>
      <c r="K1205" s="19"/>
      <c r="L1205" s="16">
        <f t="shared" si="995"/>
        <v>0</v>
      </c>
      <c r="M1205" s="16">
        <f t="shared" ca="1" si="966"/>
        <v>0</v>
      </c>
      <c r="N1205" s="16">
        <f t="shared" si="967"/>
        <v>0</v>
      </c>
      <c r="O1205" s="16">
        <f t="shared" si="968"/>
        <v>0</v>
      </c>
      <c r="P1205" s="16">
        <f t="shared" si="969"/>
        <v>0</v>
      </c>
      <c r="Q1205" s="16">
        <f t="shared" ca="1" si="970"/>
        <v>0</v>
      </c>
      <c r="R1205">
        <f t="shared" si="971"/>
        <v>0</v>
      </c>
      <c r="S1205" s="16">
        <f t="shared" si="972"/>
        <v>0</v>
      </c>
      <c r="T1205" s="21">
        <f t="shared" si="973"/>
        <v>0</v>
      </c>
      <c r="U1205" s="16">
        <f t="shared" ca="1" si="974"/>
        <v>0</v>
      </c>
      <c r="V1205" s="21">
        <f t="shared" ca="1" si="975"/>
        <v>0</v>
      </c>
      <c r="W1205" s="16"/>
      <c r="X1205" s="16">
        <f t="shared" si="976"/>
        <v>0</v>
      </c>
      <c r="Y1205" s="16">
        <f t="shared" si="977"/>
        <v>0</v>
      </c>
      <c r="Z1205" s="19">
        <f t="shared" si="978"/>
        <v>0</v>
      </c>
      <c r="AA1205" s="15">
        <f t="shared" si="979"/>
        <v>0</v>
      </c>
      <c r="AB1205" s="15">
        <f t="shared" si="980"/>
        <v>0</v>
      </c>
      <c r="AC1205" s="15">
        <f t="shared" si="981"/>
        <v>0</v>
      </c>
      <c r="AD1205" s="15">
        <f t="shared" si="982"/>
        <v>0</v>
      </c>
      <c r="AE1205" s="15">
        <f t="shared" si="983"/>
        <v>0</v>
      </c>
      <c r="AF1205" s="19">
        <f t="shared" si="984"/>
        <v>0</v>
      </c>
      <c r="AG1205" s="20">
        <f t="shared" si="985"/>
        <v>0</v>
      </c>
      <c r="AH1205" s="20"/>
      <c r="AI1205" s="16">
        <f t="shared" si="996"/>
        <v>0</v>
      </c>
      <c r="AJ1205" s="16">
        <f t="shared" si="1011"/>
        <v>0</v>
      </c>
      <c r="AK1205" s="16">
        <f t="shared" si="1003"/>
        <v>0</v>
      </c>
      <c r="AL1205" s="16">
        <f t="shared" ca="1" si="986"/>
        <v>0</v>
      </c>
      <c r="AM1205" s="17">
        <f ca="1">IF($F$13,OFFSET(product_specs!$I$5,MIN(10,saving_model!BD1205),saving_model!$F$15),0)</f>
        <v>0</v>
      </c>
      <c r="AN1205" s="16">
        <f t="shared" si="987"/>
        <v>0</v>
      </c>
      <c r="AO1205" s="16">
        <f t="shared" si="1010"/>
        <v>0</v>
      </c>
      <c r="AP1205" s="16">
        <f t="shared" si="997"/>
        <v>0</v>
      </c>
      <c r="AQ1205" s="16">
        <f t="shared" si="1004"/>
        <v>0</v>
      </c>
      <c r="AR1205" s="16">
        <f t="shared" si="1005"/>
        <v>0</v>
      </c>
      <c r="AS1205" s="15">
        <f t="shared" si="998"/>
        <v>0</v>
      </c>
      <c r="AT1205" s="24">
        <f t="shared" si="999"/>
        <v>0</v>
      </c>
      <c r="AU1205" s="15">
        <f t="shared" si="1006"/>
        <v>0</v>
      </c>
      <c r="AV1205" s="22">
        <f>return!Q1189</f>
        <v>-9.6426318659315058E-4</v>
      </c>
      <c r="AW1205" s="7">
        <f t="shared" si="1000"/>
        <v>2.6669534294522488</v>
      </c>
      <c r="AX1205" s="7"/>
      <c r="AY1205">
        <f t="shared" si="988"/>
        <v>0</v>
      </c>
      <c r="AZ1205">
        <f t="shared" si="1001"/>
        <v>0</v>
      </c>
      <c r="BA1205">
        <f t="shared" si="989"/>
        <v>0</v>
      </c>
      <c r="BB1205">
        <f t="shared" si="1007"/>
        <v>0</v>
      </c>
      <c r="BD1205">
        <f t="shared" si="990"/>
        <v>98</v>
      </c>
      <c r="BE1205">
        <f t="shared" si="991"/>
        <v>5</v>
      </c>
      <c r="BF1205">
        <f t="shared" si="1008"/>
        <v>1</v>
      </c>
      <c r="BG1205">
        <f>VLOOKUP(MIN(120,BH1205),mortality!$B$4:$H$106,saving_model!BE1205+2,FALSE)</f>
        <v>1</v>
      </c>
      <c r="BH1205">
        <f t="shared" si="1002"/>
        <v>118</v>
      </c>
      <c r="BI1205" s="8">
        <f t="shared" si="992"/>
        <v>1.6821425527395739E-3</v>
      </c>
      <c r="BJ1205" s="6">
        <f>VLOOKUP(saving_model!BD1205,lapse!$B$4:$C$134,2,FALSE)</f>
        <v>0.02</v>
      </c>
      <c r="BL1205">
        <f>discount_curve!K1190</f>
        <v>9.1539009274392485E-2</v>
      </c>
    </row>
    <row r="1206" spans="1:64" x14ac:dyDescent="0.55000000000000004">
      <c r="A1206">
        <f t="shared" si="1009"/>
        <v>1184</v>
      </c>
      <c r="B1206" s="16">
        <f t="shared" ca="1" si="959"/>
        <v>0</v>
      </c>
      <c r="C1206" s="16">
        <f t="shared" si="960"/>
        <v>0</v>
      </c>
      <c r="D1206">
        <f t="shared" si="961"/>
        <v>0</v>
      </c>
      <c r="E1206">
        <f t="shared" ca="1" si="962"/>
        <v>0</v>
      </c>
      <c r="F1206" s="19">
        <f t="shared" si="963"/>
        <v>0</v>
      </c>
      <c r="G1206">
        <f t="shared" si="993"/>
        <v>0</v>
      </c>
      <c r="H1206">
        <f t="shared" si="994"/>
        <v>0</v>
      </c>
      <c r="I1206" s="16">
        <f t="shared" si="964"/>
        <v>0</v>
      </c>
      <c r="J1206" s="19">
        <f t="shared" si="965"/>
        <v>0</v>
      </c>
      <c r="K1206" s="19"/>
      <c r="L1206" s="16">
        <f t="shared" si="995"/>
        <v>0</v>
      </c>
      <c r="M1206" s="16">
        <f t="shared" ca="1" si="966"/>
        <v>0</v>
      </c>
      <c r="N1206" s="16">
        <f t="shared" si="967"/>
        <v>0</v>
      </c>
      <c r="O1206" s="16">
        <f t="shared" si="968"/>
        <v>0</v>
      </c>
      <c r="P1206" s="16">
        <f t="shared" si="969"/>
        <v>0</v>
      </c>
      <c r="Q1206" s="16">
        <f t="shared" ca="1" si="970"/>
        <v>0</v>
      </c>
      <c r="R1206">
        <f t="shared" si="971"/>
        <v>0</v>
      </c>
      <c r="S1206" s="16">
        <f t="shared" si="972"/>
        <v>0</v>
      </c>
      <c r="T1206" s="21">
        <f t="shared" si="973"/>
        <v>0</v>
      </c>
      <c r="U1206" s="16">
        <f t="shared" ca="1" si="974"/>
        <v>0</v>
      </c>
      <c r="V1206" s="21">
        <f t="shared" ca="1" si="975"/>
        <v>0</v>
      </c>
      <c r="W1206" s="16"/>
      <c r="X1206" s="16">
        <f t="shared" si="976"/>
        <v>0</v>
      </c>
      <c r="Y1206" s="16">
        <f t="shared" si="977"/>
        <v>0</v>
      </c>
      <c r="Z1206" s="19">
        <f t="shared" si="978"/>
        <v>0</v>
      </c>
      <c r="AA1206" s="15">
        <f t="shared" si="979"/>
        <v>0</v>
      </c>
      <c r="AB1206" s="15">
        <f t="shared" si="980"/>
        <v>0</v>
      </c>
      <c r="AC1206" s="15">
        <f t="shared" si="981"/>
        <v>0</v>
      </c>
      <c r="AD1206" s="15">
        <f t="shared" si="982"/>
        <v>0</v>
      </c>
      <c r="AE1206" s="15">
        <f t="shared" si="983"/>
        <v>0</v>
      </c>
      <c r="AF1206" s="19">
        <f t="shared" si="984"/>
        <v>0</v>
      </c>
      <c r="AG1206" s="20">
        <f t="shared" si="985"/>
        <v>0</v>
      </c>
      <c r="AH1206" s="20"/>
      <c r="AI1206" s="16">
        <f t="shared" si="996"/>
        <v>0</v>
      </c>
      <c r="AJ1206" s="16">
        <f t="shared" si="1011"/>
        <v>0</v>
      </c>
      <c r="AK1206" s="16">
        <f t="shared" si="1003"/>
        <v>0</v>
      </c>
      <c r="AL1206" s="16">
        <f t="shared" ca="1" si="986"/>
        <v>0</v>
      </c>
      <c r="AM1206" s="17">
        <f ca="1">IF($F$13,OFFSET(product_specs!$I$5,MIN(10,saving_model!BD1206),saving_model!$F$15),0)</f>
        <v>0</v>
      </c>
      <c r="AN1206" s="16">
        <f t="shared" si="987"/>
        <v>0</v>
      </c>
      <c r="AO1206" s="16">
        <f t="shared" si="1010"/>
        <v>0</v>
      </c>
      <c r="AP1206" s="16">
        <f t="shared" si="997"/>
        <v>0</v>
      </c>
      <c r="AQ1206" s="16">
        <f t="shared" si="1004"/>
        <v>0</v>
      </c>
      <c r="AR1206" s="16">
        <f t="shared" si="1005"/>
        <v>0</v>
      </c>
      <c r="AS1206" s="15">
        <f t="shared" si="998"/>
        <v>0</v>
      </c>
      <c r="AT1206" s="24">
        <f t="shared" si="999"/>
        <v>0</v>
      </c>
      <c r="AU1206" s="15">
        <f t="shared" si="1006"/>
        <v>0</v>
      </c>
      <c r="AV1206" s="22">
        <f>return!Q1190</f>
        <v>1.7692126708428457E-3</v>
      </c>
      <c r="AW1206" s="7">
        <f t="shared" si="1000"/>
        <v>2.6691657689711654</v>
      </c>
      <c r="AX1206" s="7"/>
      <c r="AY1206">
        <f t="shared" si="988"/>
        <v>0</v>
      </c>
      <c r="AZ1206">
        <f t="shared" si="1001"/>
        <v>0</v>
      </c>
      <c r="BA1206">
        <f t="shared" si="989"/>
        <v>0</v>
      </c>
      <c r="BB1206">
        <f t="shared" si="1007"/>
        <v>0</v>
      </c>
      <c r="BD1206">
        <f t="shared" si="990"/>
        <v>98</v>
      </c>
      <c r="BE1206">
        <f t="shared" si="991"/>
        <v>5</v>
      </c>
      <c r="BF1206">
        <f t="shared" si="1008"/>
        <v>1</v>
      </c>
      <c r="BG1206">
        <f>VLOOKUP(MIN(120,BH1206),mortality!$B$4:$H$106,saving_model!BE1206+2,FALSE)</f>
        <v>1</v>
      </c>
      <c r="BH1206">
        <f t="shared" si="1002"/>
        <v>118</v>
      </c>
      <c r="BI1206" s="8">
        <f t="shared" si="992"/>
        <v>1.6821425527395739E-3</v>
      </c>
      <c r="BJ1206" s="6">
        <f>VLOOKUP(saving_model!BD1206,lapse!$B$4:$C$134,2,FALSE)</f>
        <v>0.02</v>
      </c>
      <c r="BL1206">
        <f>discount_curve!K1191</f>
        <v>9.1354184396762891E-2</v>
      </c>
    </row>
    <row r="1207" spans="1:64" x14ac:dyDescent="0.55000000000000004">
      <c r="A1207">
        <f t="shared" si="1009"/>
        <v>1185</v>
      </c>
      <c r="B1207" s="16">
        <f t="shared" ca="1" si="959"/>
        <v>0</v>
      </c>
      <c r="C1207" s="16">
        <f t="shared" si="960"/>
        <v>0</v>
      </c>
      <c r="D1207">
        <f t="shared" si="961"/>
        <v>0</v>
      </c>
      <c r="E1207">
        <f t="shared" ca="1" si="962"/>
        <v>0</v>
      </c>
      <c r="F1207" s="19">
        <f t="shared" si="963"/>
        <v>0</v>
      </c>
      <c r="G1207">
        <f t="shared" si="993"/>
        <v>0</v>
      </c>
      <c r="H1207">
        <f t="shared" si="994"/>
        <v>0</v>
      </c>
      <c r="I1207" s="16">
        <f t="shared" si="964"/>
        <v>0</v>
      </c>
      <c r="J1207" s="19">
        <f t="shared" si="965"/>
        <v>0</v>
      </c>
      <c r="K1207" s="19"/>
      <c r="L1207" s="16">
        <f t="shared" si="995"/>
        <v>0</v>
      </c>
      <c r="M1207" s="16">
        <f t="shared" ca="1" si="966"/>
        <v>0</v>
      </c>
      <c r="N1207" s="16">
        <f t="shared" si="967"/>
        <v>0</v>
      </c>
      <c r="O1207" s="16">
        <f t="shared" si="968"/>
        <v>0</v>
      </c>
      <c r="P1207" s="16">
        <f t="shared" si="969"/>
        <v>0</v>
      </c>
      <c r="Q1207" s="16">
        <f t="shared" ca="1" si="970"/>
        <v>0</v>
      </c>
      <c r="R1207">
        <f t="shared" si="971"/>
        <v>0</v>
      </c>
      <c r="S1207" s="16">
        <f t="shared" si="972"/>
        <v>0</v>
      </c>
      <c r="T1207" s="21">
        <f t="shared" si="973"/>
        <v>0</v>
      </c>
      <c r="U1207" s="16">
        <f t="shared" ca="1" si="974"/>
        <v>0</v>
      </c>
      <c r="V1207" s="21">
        <f t="shared" ca="1" si="975"/>
        <v>0</v>
      </c>
      <c r="W1207" s="16"/>
      <c r="X1207" s="16">
        <f t="shared" si="976"/>
        <v>0</v>
      </c>
      <c r="Y1207" s="16">
        <f t="shared" si="977"/>
        <v>0</v>
      </c>
      <c r="Z1207" s="19">
        <f t="shared" si="978"/>
        <v>0</v>
      </c>
      <c r="AA1207" s="15">
        <f t="shared" si="979"/>
        <v>0</v>
      </c>
      <c r="AB1207" s="15">
        <f t="shared" si="980"/>
        <v>0</v>
      </c>
      <c r="AC1207" s="15">
        <f t="shared" si="981"/>
        <v>0</v>
      </c>
      <c r="AD1207" s="15">
        <f t="shared" si="982"/>
        <v>0</v>
      </c>
      <c r="AE1207" s="15">
        <f t="shared" si="983"/>
        <v>0</v>
      </c>
      <c r="AF1207" s="19">
        <f t="shared" si="984"/>
        <v>0</v>
      </c>
      <c r="AG1207" s="20">
        <f t="shared" si="985"/>
        <v>0</v>
      </c>
      <c r="AH1207" s="20"/>
      <c r="AI1207" s="16">
        <f t="shared" si="996"/>
        <v>0</v>
      </c>
      <c r="AJ1207" s="16">
        <f t="shared" si="1011"/>
        <v>0</v>
      </c>
      <c r="AK1207" s="16">
        <f t="shared" si="1003"/>
        <v>0</v>
      </c>
      <c r="AL1207" s="16">
        <f t="shared" ca="1" si="986"/>
        <v>0</v>
      </c>
      <c r="AM1207" s="17">
        <f ca="1">IF($F$13,OFFSET(product_specs!$I$5,MIN(10,saving_model!BD1207),saving_model!$F$15),0)</f>
        <v>0</v>
      </c>
      <c r="AN1207" s="16">
        <f t="shared" si="987"/>
        <v>0</v>
      </c>
      <c r="AO1207" s="16">
        <f t="shared" si="1010"/>
        <v>0</v>
      </c>
      <c r="AP1207" s="16">
        <f t="shared" si="997"/>
        <v>0</v>
      </c>
      <c r="AQ1207" s="16">
        <f t="shared" si="1004"/>
        <v>0</v>
      </c>
      <c r="AR1207" s="16">
        <f t="shared" si="1005"/>
        <v>0</v>
      </c>
      <c r="AS1207" s="15">
        <f t="shared" si="998"/>
        <v>0</v>
      </c>
      <c r="AT1207" s="24">
        <f t="shared" si="999"/>
        <v>0</v>
      </c>
      <c r="AU1207" s="15">
        <f t="shared" si="1006"/>
        <v>0</v>
      </c>
      <c r="AV1207" s="22">
        <f>return!Q1191</f>
        <v>-7.1011073182469797E-3</v>
      </c>
      <c r="AW1207" s="7">
        <f t="shared" si="1000"/>
        <v>2.671379943710035</v>
      </c>
      <c r="AX1207" s="7"/>
      <c r="AY1207">
        <f t="shared" si="988"/>
        <v>0</v>
      </c>
      <c r="AZ1207">
        <f t="shared" si="1001"/>
        <v>0</v>
      </c>
      <c r="BA1207">
        <f t="shared" si="989"/>
        <v>0</v>
      </c>
      <c r="BB1207">
        <f t="shared" si="1007"/>
        <v>0</v>
      </c>
      <c r="BD1207">
        <f t="shared" si="990"/>
        <v>98</v>
      </c>
      <c r="BE1207">
        <f t="shared" si="991"/>
        <v>5</v>
      </c>
      <c r="BF1207">
        <f t="shared" si="1008"/>
        <v>1</v>
      </c>
      <c r="BG1207">
        <f>VLOOKUP(MIN(120,BH1207),mortality!$B$4:$H$106,saving_model!BE1207+2,FALSE)</f>
        <v>1</v>
      </c>
      <c r="BH1207">
        <f t="shared" si="1002"/>
        <v>118</v>
      </c>
      <c r="BI1207" s="8">
        <f t="shared" si="992"/>
        <v>1.6821425527395739E-3</v>
      </c>
      <c r="BJ1207" s="6">
        <f>VLOOKUP(saving_model!BD1207,lapse!$B$4:$C$134,2,FALSE)</f>
        <v>0.02</v>
      </c>
      <c r="BL1207">
        <f>discount_curve!K1192</f>
        <v>9.1169732695942432E-2</v>
      </c>
    </row>
    <row r="1208" spans="1:64" x14ac:dyDescent="0.55000000000000004">
      <c r="A1208">
        <f t="shared" si="1009"/>
        <v>1186</v>
      </c>
      <c r="B1208" s="16">
        <f t="shared" ca="1" si="959"/>
        <v>0</v>
      </c>
      <c r="C1208" s="16">
        <f t="shared" si="960"/>
        <v>0</v>
      </c>
      <c r="D1208">
        <f t="shared" si="961"/>
        <v>0</v>
      </c>
      <c r="E1208">
        <f t="shared" ca="1" si="962"/>
        <v>0</v>
      </c>
      <c r="F1208" s="19">
        <f t="shared" si="963"/>
        <v>0</v>
      </c>
      <c r="G1208">
        <f t="shared" si="993"/>
        <v>0</v>
      </c>
      <c r="H1208">
        <f t="shared" si="994"/>
        <v>0</v>
      </c>
      <c r="I1208" s="16">
        <f t="shared" si="964"/>
        <v>0</v>
      </c>
      <c r="J1208" s="19">
        <f t="shared" si="965"/>
        <v>0</v>
      </c>
      <c r="K1208" s="19"/>
      <c r="L1208" s="16">
        <f t="shared" si="995"/>
        <v>0</v>
      </c>
      <c r="M1208" s="16">
        <f t="shared" ca="1" si="966"/>
        <v>0</v>
      </c>
      <c r="N1208" s="16">
        <f t="shared" si="967"/>
        <v>0</v>
      </c>
      <c r="O1208" s="16">
        <f t="shared" si="968"/>
        <v>0</v>
      </c>
      <c r="P1208" s="16">
        <f t="shared" si="969"/>
        <v>0</v>
      </c>
      <c r="Q1208" s="16">
        <f t="shared" ca="1" si="970"/>
        <v>0</v>
      </c>
      <c r="R1208">
        <f t="shared" si="971"/>
        <v>0</v>
      </c>
      <c r="S1208" s="16">
        <f t="shared" si="972"/>
        <v>0</v>
      </c>
      <c r="T1208" s="21">
        <f t="shared" si="973"/>
        <v>0</v>
      </c>
      <c r="U1208" s="16">
        <f t="shared" ca="1" si="974"/>
        <v>0</v>
      </c>
      <c r="V1208" s="21">
        <f t="shared" ca="1" si="975"/>
        <v>0</v>
      </c>
      <c r="W1208" s="16"/>
      <c r="X1208" s="16">
        <f t="shared" si="976"/>
        <v>0</v>
      </c>
      <c r="Y1208" s="16">
        <f t="shared" si="977"/>
        <v>0</v>
      </c>
      <c r="Z1208" s="19">
        <f t="shared" si="978"/>
        <v>0</v>
      </c>
      <c r="AA1208" s="15">
        <f t="shared" si="979"/>
        <v>0</v>
      </c>
      <c r="AB1208" s="15">
        <f t="shared" si="980"/>
        <v>0</v>
      </c>
      <c r="AC1208" s="15">
        <f t="shared" si="981"/>
        <v>0</v>
      </c>
      <c r="AD1208" s="15">
        <f t="shared" si="982"/>
        <v>0</v>
      </c>
      <c r="AE1208" s="15">
        <f t="shared" si="983"/>
        <v>0</v>
      </c>
      <c r="AF1208" s="19">
        <f t="shared" si="984"/>
        <v>0</v>
      </c>
      <c r="AG1208" s="20">
        <f t="shared" si="985"/>
        <v>0</v>
      </c>
      <c r="AH1208" s="20"/>
      <c r="AI1208" s="16">
        <f t="shared" si="996"/>
        <v>0</v>
      </c>
      <c r="AJ1208" s="16">
        <f t="shared" si="1011"/>
        <v>0</v>
      </c>
      <c r="AK1208" s="16">
        <f t="shared" si="1003"/>
        <v>0</v>
      </c>
      <c r="AL1208" s="16">
        <f t="shared" ca="1" si="986"/>
        <v>0</v>
      </c>
      <c r="AM1208" s="17">
        <f ca="1">IF($F$13,OFFSET(product_specs!$I$5,MIN(10,saving_model!BD1208),saving_model!$F$15),0)</f>
        <v>0</v>
      </c>
      <c r="AN1208" s="16">
        <f t="shared" si="987"/>
        <v>0</v>
      </c>
      <c r="AO1208" s="16">
        <f t="shared" si="1010"/>
        <v>0</v>
      </c>
      <c r="AP1208" s="16">
        <f t="shared" si="997"/>
        <v>0</v>
      </c>
      <c r="AQ1208" s="16">
        <f t="shared" si="1004"/>
        <v>0</v>
      </c>
      <c r="AR1208" s="16">
        <f t="shared" si="1005"/>
        <v>0</v>
      </c>
      <c r="AS1208" s="15">
        <f t="shared" si="998"/>
        <v>0</v>
      </c>
      <c r="AT1208" s="24">
        <f t="shared" si="999"/>
        <v>0</v>
      </c>
      <c r="AU1208" s="15">
        <f t="shared" si="1006"/>
        <v>0</v>
      </c>
      <c r="AV1208" s="22">
        <f>return!Q1192</f>
        <v>-6.1793406043774146E-3</v>
      </c>
      <c r="AW1208" s="7">
        <f t="shared" si="1000"/>
        <v>2.6735959551912423</v>
      </c>
      <c r="AX1208" s="7"/>
      <c r="AY1208">
        <f t="shared" si="988"/>
        <v>0</v>
      </c>
      <c r="AZ1208">
        <f t="shared" si="1001"/>
        <v>0</v>
      </c>
      <c r="BA1208">
        <f t="shared" si="989"/>
        <v>0</v>
      </c>
      <c r="BB1208">
        <f t="shared" si="1007"/>
        <v>0</v>
      </c>
      <c r="BD1208">
        <f t="shared" si="990"/>
        <v>98</v>
      </c>
      <c r="BE1208">
        <f t="shared" si="991"/>
        <v>5</v>
      </c>
      <c r="BF1208">
        <f t="shared" si="1008"/>
        <v>1</v>
      </c>
      <c r="BG1208">
        <f>VLOOKUP(MIN(120,BH1208),mortality!$B$4:$H$106,saving_model!BE1208+2,FALSE)</f>
        <v>1</v>
      </c>
      <c r="BH1208">
        <f t="shared" si="1002"/>
        <v>118</v>
      </c>
      <c r="BI1208" s="8">
        <f t="shared" si="992"/>
        <v>1.6821425527395739E-3</v>
      </c>
      <c r="BJ1208" s="6">
        <f>VLOOKUP(saving_model!BD1208,lapse!$B$4:$C$134,2,FALSE)</f>
        <v>0.02</v>
      </c>
      <c r="BL1208">
        <f>discount_curve!K1193</f>
        <v>9.0985653418456075E-2</v>
      </c>
    </row>
    <row r="1209" spans="1:64" x14ac:dyDescent="0.55000000000000004">
      <c r="A1209">
        <f t="shared" si="1009"/>
        <v>1187</v>
      </c>
      <c r="B1209" s="16">
        <f t="shared" ca="1" si="959"/>
        <v>0</v>
      </c>
      <c r="C1209" s="16">
        <f t="shared" si="960"/>
        <v>0</v>
      </c>
      <c r="D1209">
        <f t="shared" si="961"/>
        <v>0</v>
      </c>
      <c r="E1209">
        <f t="shared" ca="1" si="962"/>
        <v>0</v>
      </c>
      <c r="F1209" s="19">
        <f t="shared" si="963"/>
        <v>0</v>
      </c>
      <c r="G1209">
        <f t="shared" si="993"/>
        <v>0</v>
      </c>
      <c r="H1209">
        <f t="shared" si="994"/>
        <v>0</v>
      </c>
      <c r="I1209" s="16">
        <f t="shared" si="964"/>
        <v>0</v>
      </c>
      <c r="J1209" s="19">
        <f t="shared" si="965"/>
        <v>0</v>
      </c>
      <c r="K1209" s="19"/>
      <c r="L1209" s="16">
        <f t="shared" si="995"/>
        <v>0</v>
      </c>
      <c r="M1209" s="16">
        <f t="shared" ca="1" si="966"/>
        <v>0</v>
      </c>
      <c r="N1209" s="16">
        <f t="shared" si="967"/>
        <v>0</v>
      </c>
      <c r="O1209" s="16">
        <f t="shared" si="968"/>
        <v>0</v>
      </c>
      <c r="P1209" s="16">
        <f t="shared" si="969"/>
        <v>0</v>
      </c>
      <c r="Q1209" s="16">
        <f t="shared" ca="1" si="970"/>
        <v>0</v>
      </c>
      <c r="R1209">
        <f t="shared" si="971"/>
        <v>0</v>
      </c>
      <c r="S1209" s="16">
        <f t="shared" si="972"/>
        <v>0</v>
      </c>
      <c r="T1209" s="21">
        <f t="shared" si="973"/>
        <v>0</v>
      </c>
      <c r="U1209" s="16">
        <f t="shared" ca="1" si="974"/>
        <v>0</v>
      </c>
      <c r="V1209" s="21">
        <f t="shared" ca="1" si="975"/>
        <v>0</v>
      </c>
      <c r="W1209" s="16"/>
      <c r="X1209" s="16">
        <f t="shared" si="976"/>
        <v>0</v>
      </c>
      <c r="Y1209" s="16">
        <f t="shared" si="977"/>
        <v>0</v>
      </c>
      <c r="Z1209" s="19">
        <f t="shared" si="978"/>
        <v>0</v>
      </c>
      <c r="AA1209" s="15">
        <f t="shared" si="979"/>
        <v>0</v>
      </c>
      <c r="AB1209" s="15">
        <f t="shared" si="980"/>
        <v>0</v>
      </c>
      <c r="AC1209" s="15">
        <f t="shared" si="981"/>
        <v>0</v>
      </c>
      <c r="AD1209" s="15">
        <f t="shared" si="982"/>
        <v>0</v>
      </c>
      <c r="AE1209" s="15">
        <f t="shared" si="983"/>
        <v>0</v>
      </c>
      <c r="AF1209" s="19">
        <f t="shared" si="984"/>
        <v>0</v>
      </c>
      <c r="AG1209" s="20">
        <f t="shared" si="985"/>
        <v>0</v>
      </c>
      <c r="AH1209" s="20"/>
      <c r="AI1209" s="16">
        <f t="shared" si="996"/>
        <v>0</v>
      </c>
      <c r="AJ1209" s="16">
        <f t="shared" si="1011"/>
        <v>0</v>
      </c>
      <c r="AK1209" s="16">
        <f t="shared" si="1003"/>
        <v>0</v>
      </c>
      <c r="AL1209" s="16">
        <f t="shared" ca="1" si="986"/>
        <v>0</v>
      </c>
      <c r="AM1209" s="17">
        <f ca="1">IF($F$13,OFFSET(product_specs!$I$5,MIN(10,saving_model!BD1209),saving_model!$F$15),0)</f>
        <v>0</v>
      </c>
      <c r="AN1209" s="16">
        <f t="shared" si="987"/>
        <v>0</v>
      </c>
      <c r="AO1209" s="16">
        <f t="shared" si="1010"/>
        <v>0</v>
      </c>
      <c r="AP1209" s="16">
        <f t="shared" si="997"/>
        <v>0</v>
      </c>
      <c r="AQ1209" s="16">
        <f t="shared" si="1004"/>
        <v>0</v>
      </c>
      <c r="AR1209" s="16">
        <f t="shared" si="1005"/>
        <v>0</v>
      </c>
      <c r="AS1209" s="15">
        <f t="shared" si="998"/>
        <v>0</v>
      </c>
      <c r="AT1209" s="24">
        <f t="shared" si="999"/>
        <v>0</v>
      </c>
      <c r="AU1209" s="15">
        <f t="shared" si="1006"/>
        <v>0</v>
      </c>
      <c r="AV1209" s="22">
        <f>return!Q1193</f>
        <v>1.4536471601654277E-2</v>
      </c>
      <c r="AW1209" s="7">
        <f t="shared" si="1000"/>
        <v>2.6758138049384352</v>
      </c>
      <c r="AX1209" s="7"/>
      <c r="AY1209">
        <f t="shared" si="988"/>
        <v>0</v>
      </c>
      <c r="AZ1209">
        <f t="shared" si="1001"/>
        <v>0</v>
      </c>
      <c r="BA1209">
        <f t="shared" si="989"/>
        <v>0</v>
      </c>
      <c r="BB1209">
        <f t="shared" si="1007"/>
        <v>0</v>
      </c>
      <c r="BD1209">
        <f t="shared" si="990"/>
        <v>98</v>
      </c>
      <c r="BE1209">
        <f t="shared" si="991"/>
        <v>5</v>
      </c>
      <c r="BF1209">
        <f t="shared" si="1008"/>
        <v>1</v>
      </c>
      <c r="BG1209">
        <f>VLOOKUP(MIN(120,BH1209),mortality!$B$4:$H$106,saving_model!BE1209+2,FALSE)</f>
        <v>1</v>
      </c>
      <c r="BH1209">
        <f t="shared" si="1002"/>
        <v>118</v>
      </c>
      <c r="BI1209" s="8">
        <f t="shared" si="992"/>
        <v>1.6821425527395739E-3</v>
      </c>
      <c r="BJ1209" s="6">
        <f>VLOOKUP(saving_model!BD1209,lapse!$B$4:$C$134,2,FALSE)</f>
        <v>0.02</v>
      </c>
      <c r="BL1209">
        <f>discount_curve!K1194</f>
        <v>9.0801945812350085E-2</v>
      </c>
    </row>
    <row r="1210" spans="1:64" x14ac:dyDescent="0.55000000000000004">
      <c r="A1210">
        <f t="shared" si="1009"/>
        <v>1188</v>
      </c>
      <c r="B1210" s="16">
        <f t="shared" ca="1" si="959"/>
        <v>0</v>
      </c>
      <c r="C1210" s="16">
        <f t="shared" si="960"/>
        <v>0</v>
      </c>
      <c r="D1210">
        <f t="shared" si="961"/>
        <v>0</v>
      </c>
      <c r="E1210">
        <f t="shared" ca="1" si="962"/>
        <v>0</v>
      </c>
      <c r="F1210" s="19">
        <f t="shared" si="963"/>
        <v>0</v>
      </c>
      <c r="G1210">
        <f t="shared" si="993"/>
        <v>0</v>
      </c>
      <c r="H1210">
        <f t="shared" si="994"/>
        <v>0</v>
      </c>
      <c r="I1210" s="16">
        <f t="shared" si="964"/>
        <v>0</v>
      </c>
      <c r="J1210" s="19">
        <f t="shared" si="965"/>
        <v>0</v>
      </c>
      <c r="K1210" s="19"/>
      <c r="L1210" s="16">
        <f t="shared" si="995"/>
        <v>0</v>
      </c>
      <c r="M1210" s="16">
        <f t="shared" ca="1" si="966"/>
        <v>0</v>
      </c>
      <c r="N1210" s="16">
        <f t="shared" si="967"/>
        <v>0</v>
      </c>
      <c r="O1210" s="16">
        <f t="shared" si="968"/>
        <v>0</v>
      </c>
      <c r="P1210" s="16">
        <f t="shared" si="969"/>
        <v>0</v>
      </c>
      <c r="Q1210" s="16">
        <f t="shared" ca="1" si="970"/>
        <v>0</v>
      </c>
      <c r="R1210">
        <f t="shared" si="971"/>
        <v>0</v>
      </c>
      <c r="S1210" s="16">
        <f t="shared" si="972"/>
        <v>0</v>
      </c>
      <c r="T1210" s="21">
        <f t="shared" si="973"/>
        <v>0</v>
      </c>
      <c r="U1210" s="16">
        <f t="shared" ca="1" si="974"/>
        <v>0</v>
      </c>
      <c r="V1210" s="21">
        <f t="shared" ca="1" si="975"/>
        <v>0</v>
      </c>
      <c r="W1210" s="16"/>
      <c r="X1210" s="16">
        <f t="shared" si="976"/>
        <v>0</v>
      </c>
      <c r="Y1210" s="16">
        <f t="shared" si="977"/>
        <v>0</v>
      </c>
      <c r="Z1210" s="19">
        <f t="shared" si="978"/>
        <v>0</v>
      </c>
      <c r="AA1210" s="15">
        <f t="shared" si="979"/>
        <v>0</v>
      </c>
      <c r="AB1210" s="15">
        <f t="shared" si="980"/>
        <v>0</v>
      </c>
      <c r="AC1210" s="15">
        <f t="shared" si="981"/>
        <v>0</v>
      </c>
      <c r="AD1210" s="15">
        <f t="shared" si="982"/>
        <v>0</v>
      </c>
      <c r="AE1210" s="15">
        <f t="shared" si="983"/>
        <v>0</v>
      </c>
      <c r="AF1210" s="19">
        <f t="shared" si="984"/>
        <v>0</v>
      </c>
      <c r="AG1210" s="20">
        <f t="shared" si="985"/>
        <v>0</v>
      </c>
      <c r="AH1210" s="20"/>
      <c r="AI1210" s="16">
        <f t="shared" si="996"/>
        <v>0</v>
      </c>
      <c r="AJ1210" s="16">
        <f t="shared" si="1011"/>
        <v>0</v>
      </c>
      <c r="AK1210" s="16">
        <f t="shared" si="1003"/>
        <v>0</v>
      </c>
      <c r="AL1210" s="16">
        <f t="shared" ca="1" si="986"/>
        <v>0</v>
      </c>
      <c r="AM1210" s="17">
        <f ca="1">IF($F$13,OFFSET(product_specs!$I$5,MIN(10,saving_model!BD1210),saving_model!$F$15),0)</f>
        <v>0</v>
      </c>
      <c r="AN1210" s="16">
        <f t="shared" si="987"/>
        <v>0</v>
      </c>
      <c r="AO1210" s="16">
        <f t="shared" si="1010"/>
        <v>0</v>
      </c>
      <c r="AP1210" s="16">
        <f t="shared" si="997"/>
        <v>0</v>
      </c>
      <c r="AQ1210" s="16">
        <f t="shared" si="1004"/>
        <v>0</v>
      </c>
      <c r="AR1210" s="16">
        <f t="shared" si="1005"/>
        <v>0</v>
      </c>
      <c r="AS1210" s="15">
        <f t="shared" si="998"/>
        <v>0</v>
      </c>
      <c r="AT1210" s="24">
        <f t="shared" si="999"/>
        <v>0</v>
      </c>
      <c r="AU1210" s="15">
        <f t="shared" si="1006"/>
        <v>0</v>
      </c>
      <c r="AV1210" s="22">
        <f>return!Q1194</f>
        <v>1.5892570560753327E-2</v>
      </c>
      <c r="AW1210" s="7">
        <f t="shared" si="1000"/>
        <v>2.6780334944765252</v>
      </c>
      <c r="AX1210" s="7"/>
      <c r="AY1210">
        <f t="shared" si="988"/>
        <v>0</v>
      </c>
      <c r="AZ1210">
        <f t="shared" si="1001"/>
        <v>0</v>
      </c>
      <c r="BA1210">
        <f t="shared" si="989"/>
        <v>0</v>
      </c>
      <c r="BB1210">
        <f t="shared" si="1007"/>
        <v>0</v>
      </c>
      <c r="BD1210">
        <f t="shared" si="990"/>
        <v>99</v>
      </c>
      <c r="BE1210">
        <f t="shared" si="991"/>
        <v>5</v>
      </c>
      <c r="BF1210">
        <f t="shared" si="1008"/>
        <v>1</v>
      </c>
      <c r="BG1210">
        <f>VLOOKUP(MIN(120,BH1210),mortality!$B$4:$H$106,saving_model!BE1210+2,FALSE)</f>
        <v>1</v>
      </c>
      <c r="BH1210">
        <f t="shared" si="1002"/>
        <v>119</v>
      </c>
      <c r="BI1210" s="8">
        <f t="shared" si="992"/>
        <v>1.6821425527395739E-3</v>
      </c>
      <c r="BJ1210" s="6">
        <f>VLOOKUP(saving_model!BD1210,lapse!$B$4:$C$134,2,FALSE)</f>
        <v>0.02</v>
      </c>
      <c r="BL1210">
        <f>discount_curve!K1195</f>
        <v>8.9142323190730871E-2</v>
      </c>
    </row>
    <row r="1211" spans="1:64" x14ac:dyDescent="0.55000000000000004">
      <c r="A1211">
        <f t="shared" si="1009"/>
        <v>1189</v>
      </c>
      <c r="B1211" s="16">
        <f t="shared" ca="1" si="959"/>
        <v>0</v>
      </c>
      <c r="C1211" s="16">
        <f t="shared" si="960"/>
        <v>0</v>
      </c>
      <c r="D1211">
        <f t="shared" si="961"/>
        <v>0</v>
      </c>
      <c r="E1211">
        <f t="shared" ca="1" si="962"/>
        <v>0</v>
      </c>
      <c r="F1211" s="19">
        <f t="shared" si="963"/>
        <v>0</v>
      </c>
      <c r="G1211">
        <f t="shared" si="993"/>
        <v>0</v>
      </c>
      <c r="H1211">
        <f t="shared" si="994"/>
        <v>0</v>
      </c>
      <c r="I1211" s="16">
        <f t="shared" si="964"/>
        <v>0</v>
      </c>
      <c r="J1211" s="19">
        <f t="shared" si="965"/>
        <v>0</v>
      </c>
      <c r="K1211" s="19"/>
      <c r="L1211" s="16">
        <f t="shared" si="995"/>
        <v>0</v>
      </c>
      <c r="M1211" s="16">
        <f t="shared" ca="1" si="966"/>
        <v>0</v>
      </c>
      <c r="N1211" s="16">
        <f t="shared" si="967"/>
        <v>0</v>
      </c>
      <c r="O1211" s="16">
        <f t="shared" si="968"/>
        <v>0</v>
      </c>
      <c r="P1211" s="16">
        <f t="shared" si="969"/>
        <v>0</v>
      </c>
      <c r="Q1211" s="16">
        <f t="shared" ca="1" si="970"/>
        <v>0</v>
      </c>
      <c r="R1211">
        <f t="shared" si="971"/>
        <v>0</v>
      </c>
      <c r="S1211" s="16">
        <f t="shared" si="972"/>
        <v>0</v>
      </c>
      <c r="T1211" s="21">
        <f t="shared" si="973"/>
        <v>0</v>
      </c>
      <c r="U1211" s="16">
        <f t="shared" ca="1" si="974"/>
        <v>0</v>
      </c>
      <c r="V1211" s="21">
        <f t="shared" ca="1" si="975"/>
        <v>0</v>
      </c>
      <c r="W1211" s="16"/>
      <c r="X1211" s="16">
        <f t="shared" si="976"/>
        <v>0</v>
      </c>
      <c r="Y1211" s="16">
        <f t="shared" si="977"/>
        <v>0</v>
      </c>
      <c r="Z1211" s="19">
        <f t="shared" si="978"/>
        <v>0</v>
      </c>
      <c r="AA1211" s="15">
        <f t="shared" si="979"/>
        <v>0</v>
      </c>
      <c r="AB1211" s="15">
        <f t="shared" si="980"/>
        <v>0</v>
      </c>
      <c r="AC1211" s="15">
        <f t="shared" si="981"/>
        <v>0</v>
      </c>
      <c r="AD1211" s="15">
        <f t="shared" si="982"/>
        <v>0</v>
      </c>
      <c r="AE1211" s="15">
        <f t="shared" si="983"/>
        <v>0</v>
      </c>
      <c r="AF1211" s="19">
        <f t="shared" si="984"/>
        <v>0</v>
      </c>
      <c r="AG1211" s="20">
        <f t="shared" si="985"/>
        <v>0</v>
      </c>
      <c r="AH1211" s="20"/>
      <c r="AI1211" s="16">
        <f t="shared" si="996"/>
        <v>0</v>
      </c>
      <c r="AJ1211" s="16">
        <f t="shared" si="1011"/>
        <v>0</v>
      </c>
      <c r="AK1211" s="16">
        <f t="shared" si="1003"/>
        <v>0</v>
      </c>
      <c r="AL1211" s="16">
        <f t="shared" ca="1" si="986"/>
        <v>0</v>
      </c>
      <c r="AM1211" s="17">
        <f ca="1">IF($F$13,OFFSET(product_specs!$I$5,MIN(10,saving_model!BD1211),saving_model!$F$15),0)</f>
        <v>0</v>
      </c>
      <c r="AN1211" s="16">
        <f t="shared" si="987"/>
        <v>0</v>
      </c>
      <c r="AO1211" s="16">
        <f t="shared" si="1010"/>
        <v>0</v>
      </c>
      <c r="AP1211" s="16">
        <f t="shared" si="997"/>
        <v>0</v>
      </c>
      <c r="AQ1211" s="16">
        <f t="shared" si="1004"/>
        <v>0</v>
      </c>
      <c r="AR1211" s="16">
        <f t="shared" si="1005"/>
        <v>0</v>
      </c>
      <c r="AS1211" s="15">
        <f t="shared" si="998"/>
        <v>0</v>
      </c>
      <c r="AT1211" s="24">
        <f t="shared" si="999"/>
        <v>0</v>
      </c>
      <c r="AU1211" s="15">
        <f t="shared" si="1006"/>
        <v>0</v>
      </c>
      <c r="AV1211" s="22">
        <f>return!Q1195</f>
        <v>-2.5951008563808053E-2</v>
      </c>
      <c r="AW1211" s="7">
        <f t="shared" si="1000"/>
        <v>2.680255025331689</v>
      </c>
      <c r="AX1211" s="7"/>
      <c r="AY1211">
        <f t="shared" si="988"/>
        <v>0</v>
      </c>
      <c r="AZ1211">
        <f t="shared" si="1001"/>
        <v>0</v>
      </c>
      <c r="BA1211">
        <f t="shared" si="989"/>
        <v>0</v>
      </c>
      <c r="BB1211">
        <f t="shared" si="1007"/>
        <v>0</v>
      </c>
      <c r="BD1211">
        <f t="shared" si="990"/>
        <v>99</v>
      </c>
      <c r="BE1211">
        <f t="shared" si="991"/>
        <v>5</v>
      </c>
      <c r="BF1211">
        <f t="shared" si="1008"/>
        <v>1</v>
      </c>
      <c r="BG1211">
        <f>VLOOKUP(MIN(120,BH1211),mortality!$B$4:$H$106,saving_model!BE1211+2,FALSE)</f>
        <v>1</v>
      </c>
      <c r="BH1211">
        <f t="shared" si="1002"/>
        <v>119</v>
      </c>
      <c r="BI1211" s="8">
        <f t="shared" si="992"/>
        <v>1.6821425527395739E-3</v>
      </c>
      <c r="BJ1211" s="6">
        <f>VLOOKUP(saving_model!BD1211,lapse!$B$4:$C$134,2,FALSE)</f>
        <v>0.02</v>
      </c>
      <c r="BL1211">
        <f>discount_curve!K1196</f>
        <v>8.8961107431496655E-2</v>
      </c>
    </row>
    <row r="1212" spans="1:64" x14ac:dyDescent="0.55000000000000004">
      <c r="A1212">
        <f t="shared" si="1009"/>
        <v>1190</v>
      </c>
      <c r="B1212" s="16">
        <f t="shared" ca="1" si="959"/>
        <v>0</v>
      </c>
      <c r="C1212" s="16">
        <f t="shared" si="960"/>
        <v>0</v>
      </c>
      <c r="D1212">
        <f t="shared" si="961"/>
        <v>0</v>
      </c>
      <c r="E1212">
        <f t="shared" ca="1" si="962"/>
        <v>0</v>
      </c>
      <c r="F1212" s="19">
        <f t="shared" si="963"/>
        <v>0</v>
      </c>
      <c r="G1212">
        <f t="shared" si="993"/>
        <v>0</v>
      </c>
      <c r="H1212">
        <f t="shared" si="994"/>
        <v>0</v>
      </c>
      <c r="I1212" s="16">
        <f t="shared" si="964"/>
        <v>0</v>
      </c>
      <c r="J1212" s="19">
        <f t="shared" si="965"/>
        <v>0</v>
      </c>
      <c r="K1212" s="19"/>
      <c r="L1212" s="16">
        <f t="shared" si="995"/>
        <v>0</v>
      </c>
      <c r="M1212" s="16">
        <f t="shared" ca="1" si="966"/>
        <v>0</v>
      </c>
      <c r="N1212" s="16">
        <f t="shared" si="967"/>
        <v>0</v>
      </c>
      <c r="O1212" s="16">
        <f t="shared" si="968"/>
        <v>0</v>
      </c>
      <c r="P1212" s="16">
        <f t="shared" si="969"/>
        <v>0</v>
      </c>
      <c r="Q1212" s="16">
        <f t="shared" ca="1" si="970"/>
        <v>0</v>
      </c>
      <c r="R1212">
        <f t="shared" si="971"/>
        <v>0</v>
      </c>
      <c r="S1212" s="16">
        <f t="shared" si="972"/>
        <v>0</v>
      </c>
      <c r="T1212" s="21">
        <f t="shared" si="973"/>
        <v>0</v>
      </c>
      <c r="U1212" s="16">
        <f t="shared" ca="1" si="974"/>
        <v>0</v>
      </c>
      <c r="V1212" s="21">
        <f t="shared" ca="1" si="975"/>
        <v>0</v>
      </c>
      <c r="W1212" s="16"/>
      <c r="X1212" s="16">
        <f t="shared" si="976"/>
        <v>0</v>
      </c>
      <c r="Y1212" s="16">
        <f t="shared" si="977"/>
        <v>0</v>
      </c>
      <c r="Z1212" s="19">
        <f t="shared" si="978"/>
        <v>0</v>
      </c>
      <c r="AA1212" s="15">
        <f t="shared" si="979"/>
        <v>0</v>
      </c>
      <c r="AB1212" s="15">
        <f t="shared" si="980"/>
        <v>0</v>
      </c>
      <c r="AC1212" s="15">
        <f t="shared" si="981"/>
        <v>0</v>
      </c>
      <c r="AD1212" s="15">
        <f t="shared" si="982"/>
        <v>0</v>
      </c>
      <c r="AE1212" s="15">
        <f t="shared" si="983"/>
        <v>0</v>
      </c>
      <c r="AF1212" s="19">
        <f t="shared" si="984"/>
        <v>0</v>
      </c>
      <c r="AG1212" s="20">
        <f t="shared" si="985"/>
        <v>0</v>
      </c>
      <c r="AH1212" s="20"/>
      <c r="AI1212" s="16">
        <f t="shared" si="996"/>
        <v>0</v>
      </c>
      <c r="AJ1212" s="16">
        <f t="shared" si="1011"/>
        <v>0</v>
      </c>
      <c r="AK1212" s="16">
        <f t="shared" si="1003"/>
        <v>0</v>
      </c>
      <c r="AL1212" s="16">
        <f t="shared" ca="1" si="986"/>
        <v>0</v>
      </c>
      <c r="AM1212" s="17">
        <f ca="1">IF($F$13,OFFSET(product_specs!$I$5,MIN(10,saving_model!BD1212),saving_model!$F$15),0)</f>
        <v>0</v>
      </c>
      <c r="AN1212" s="16">
        <f t="shared" si="987"/>
        <v>0</v>
      </c>
      <c r="AO1212" s="16">
        <f t="shared" si="1010"/>
        <v>0</v>
      </c>
      <c r="AP1212" s="16">
        <f t="shared" si="997"/>
        <v>0</v>
      </c>
      <c r="AQ1212" s="16">
        <f t="shared" si="1004"/>
        <v>0</v>
      </c>
      <c r="AR1212" s="16">
        <f t="shared" si="1005"/>
        <v>0</v>
      </c>
      <c r="AS1212" s="15">
        <f t="shared" si="998"/>
        <v>0</v>
      </c>
      <c r="AT1212" s="24">
        <f t="shared" si="999"/>
        <v>0</v>
      </c>
      <c r="AU1212" s="15">
        <f t="shared" si="1006"/>
        <v>0</v>
      </c>
      <c r="AV1212" s="22">
        <f>return!Q1196</f>
        <v>6.9622583849859865E-3</v>
      </c>
      <c r="AW1212" s="7">
        <f t="shared" si="1000"/>
        <v>2.6824783990313694</v>
      </c>
      <c r="AX1212" s="7"/>
      <c r="AY1212">
        <f t="shared" si="988"/>
        <v>0</v>
      </c>
      <c r="AZ1212">
        <f t="shared" si="1001"/>
        <v>0</v>
      </c>
      <c r="BA1212">
        <f t="shared" si="989"/>
        <v>0</v>
      </c>
      <c r="BB1212">
        <f t="shared" si="1007"/>
        <v>0</v>
      </c>
      <c r="BD1212">
        <f t="shared" si="990"/>
        <v>99</v>
      </c>
      <c r="BE1212">
        <f t="shared" si="991"/>
        <v>5</v>
      </c>
      <c r="BF1212">
        <f t="shared" si="1008"/>
        <v>1</v>
      </c>
      <c r="BG1212">
        <f>VLOOKUP(MIN(120,BH1212),mortality!$B$4:$H$106,saving_model!BE1212+2,FALSE)</f>
        <v>1</v>
      </c>
      <c r="BH1212">
        <f t="shared" si="1002"/>
        <v>119</v>
      </c>
      <c r="BI1212" s="8">
        <f t="shared" si="992"/>
        <v>1.6821425527395739E-3</v>
      </c>
      <c r="BJ1212" s="6">
        <f>VLOOKUP(saving_model!BD1212,lapse!$B$4:$C$134,2,FALSE)</f>
        <v>0.02</v>
      </c>
      <c r="BL1212">
        <f>discount_curve!K1197</f>
        <v>8.8780260062385333E-2</v>
      </c>
    </row>
    <row r="1213" spans="1:64" x14ac:dyDescent="0.55000000000000004">
      <c r="A1213">
        <f t="shared" si="1009"/>
        <v>1191</v>
      </c>
      <c r="B1213" s="16">
        <f t="shared" ca="1" si="959"/>
        <v>0</v>
      </c>
      <c r="C1213" s="16">
        <f t="shared" si="960"/>
        <v>0</v>
      </c>
      <c r="D1213">
        <f t="shared" si="961"/>
        <v>0</v>
      </c>
      <c r="E1213">
        <f t="shared" ca="1" si="962"/>
        <v>0</v>
      </c>
      <c r="F1213" s="19">
        <f t="shared" si="963"/>
        <v>0</v>
      </c>
      <c r="G1213">
        <f t="shared" si="993"/>
        <v>0</v>
      </c>
      <c r="H1213">
        <f t="shared" si="994"/>
        <v>0</v>
      </c>
      <c r="I1213" s="16">
        <f t="shared" si="964"/>
        <v>0</v>
      </c>
      <c r="J1213" s="19">
        <f t="shared" si="965"/>
        <v>0</v>
      </c>
      <c r="K1213" s="19"/>
      <c r="L1213" s="16">
        <f t="shared" si="995"/>
        <v>0</v>
      </c>
      <c r="M1213" s="16">
        <f t="shared" ca="1" si="966"/>
        <v>0</v>
      </c>
      <c r="N1213" s="16">
        <f t="shared" si="967"/>
        <v>0</v>
      </c>
      <c r="O1213" s="16">
        <f t="shared" si="968"/>
        <v>0</v>
      </c>
      <c r="P1213" s="16">
        <f t="shared" si="969"/>
        <v>0</v>
      </c>
      <c r="Q1213" s="16">
        <f t="shared" ca="1" si="970"/>
        <v>0</v>
      </c>
      <c r="R1213">
        <f t="shared" si="971"/>
        <v>0</v>
      </c>
      <c r="S1213" s="16">
        <f t="shared" si="972"/>
        <v>0</v>
      </c>
      <c r="T1213" s="21">
        <f t="shared" si="973"/>
        <v>0</v>
      </c>
      <c r="U1213" s="16">
        <f t="shared" ca="1" si="974"/>
        <v>0</v>
      </c>
      <c r="V1213" s="21">
        <f t="shared" ca="1" si="975"/>
        <v>0</v>
      </c>
      <c r="W1213" s="16"/>
      <c r="X1213" s="16">
        <f t="shared" si="976"/>
        <v>0</v>
      </c>
      <c r="Y1213" s="16">
        <f t="shared" si="977"/>
        <v>0</v>
      </c>
      <c r="Z1213" s="19">
        <f t="shared" si="978"/>
        <v>0</v>
      </c>
      <c r="AA1213" s="15">
        <f t="shared" si="979"/>
        <v>0</v>
      </c>
      <c r="AB1213" s="15">
        <f t="shared" si="980"/>
        <v>0</v>
      </c>
      <c r="AC1213" s="15">
        <f t="shared" si="981"/>
        <v>0</v>
      </c>
      <c r="AD1213" s="15">
        <f t="shared" si="982"/>
        <v>0</v>
      </c>
      <c r="AE1213" s="15">
        <f t="shared" si="983"/>
        <v>0</v>
      </c>
      <c r="AF1213" s="19">
        <f t="shared" si="984"/>
        <v>0</v>
      </c>
      <c r="AG1213" s="20">
        <f t="shared" si="985"/>
        <v>0</v>
      </c>
      <c r="AH1213" s="20"/>
      <c r="AI1213" s="16">
        <f t="shared" si="996"/>
        <v>0</v>
      </c>
      <c r="AJ1213" s="16">
        <f t="shared" si="1011"/>
        <v>0</v>
      </c>
      <c r="AK1213" s="16">
        <f t="shared" si="1003"/>
        <v>0</v>
      </c>
      <c r="AL1213" s="16">
        <f t="shared" ca="1" si="986"/>
        <v>0</v>
      </c>
      <c r="AM1213" s="17">
        <f ca="1">IF($F$13,OFFSET(product_specs!$I$5,MIN(10,saving_model!BD1213),saving_model!$F$15),0)</f>
        <v>0</v>
      </c>
      <c r="AN1213" s="16">
        <f t="shared" si="987"/>
        <v>0</v>
      </c>
      <c r="AO1213" s="16">
        <f t="shared" si="1010"/>
        <v>0</v>
      </c>
      <c r="AP1213" s="16">
        <f t="shared" si="997"/>
        <v>0</v>
      </c>
      <c r="AQ1213" s="16">
        <f t="shared" si="1004"/>
        <v>0</v>
      </c>
      <c r="AR1213" s="16">
        <f t="shared" si="1005"/>
        <v>0</v>
      </c>
      <c r="AS1213" s="15">
        <f t="shared" si="998"/>
        <v>0</v>
      </c>
      <c r="AT1213" s="24">
        <f t="shared" si="999"/>
        <v>0</v>
      </c>
      <c r="AU1213" s="15">
        <f t="shared" si="1006"/>
        <v>0</v>
      </c>
      <c r="AV1213" s="22">
        <f>return!Q1197</f>
        <v>-2.6651611851962187E-3</v>
      </c>
      <c r="AW1213" s="7">
        <f t="shared" si="1000"/>
        <v>2.6847036171042764</v>
      </c>
      <c r="AX1213" s="7"/>
      <c r="AY1213">
        <f t="shared" si="988"/>
        <v>0</v>
      </c>
      <c r="AZ1213">
        <f t="shared" si="1001"/>
        <v>0</v>
      </c>
      <c r="BA1213">
        <f t="shared" si="989"/>
        <v>0</v>
      </c>
      <c r="BB1213">
        <f t="shared" si="1007"/>
        <v>0</v>
      </c>
      <c r="BD1213">
        <f t="shared" si="990"/>
        <v>99</v>
      </c>
      <c r="BE1213">
        <f t="shared" si="991"/>
        <v>5</v>
      </c>
      <c r="BF1213">
        <f t="shared" si="1008"/>
        <v>1</v>
      </c>
      <c r="BG1213">
        <f>VLOOKUP(MIN(120,BH1213),mortality!$B$4:$H$106,saving_model!BE1213+2,FALSE)</f>
        <v>1</v>
      </c>
      <c r="BH1213">
        <f t="shared" si="1002"/>
        <v>119</v>
      </c>
      <c r="BI1213" s="8">
        <f t="shared" si="992"/>
        <v>1.6821425527395739E-3</v>
      </c>
      <c r="BJ1213" s="6">
        <f>VLOOKUP(saving_model!BD1213,lapse!$B$4:$C$134,2,FALSE)</f>
        <v>0.02</v>
      </c>
      <c r="BL1213">
        <f>discount_curve!K1198</f>
        <v>8.8599780334503497E-2</v>
      </c>
    </row>
    <row r="1214" spans="1:64" x14ac:dyDescent="0.55000000000000004">
      <c r="A1214">
        <f t="shared" si="1009"/>
        <v>1192</v>
      </c>
      <c r="B1214" s="16">
        <f t="shared" ca="1" si="959"/>
        <v>0</v>
      </c>
      <c r="C1214" s="16">
        <f t="shared" si="960"/>
        <v>0</v>
      </c>
      <c r="D1214">
        <f t="shared" si="961"/>
        <v>0</v>
      </c>
      <c r="E1214">
        <f t="shared" ca="1" si="962"/>
        <v>0</v>
      </c>
      <c r="F1214" s="19">
        <f t="shared" si="963"/>
        <v>0</v>
      </c>
      <c r="G1214">
        <f t="shared" si="993"/>
        <v>0</v>
      </c>
      <c r="H1214">
        <f t="shared" si="994"/>
        <v>0</v>
      </c>
      <c r="I1214" s="16">
        <f t="shared" si="964"/>
        <v>0</v>
      </c>
      <c r="J1214" s="19">
        <f t="shared" si="965"/>
        <v>0</v>
      </c>
      <c r="K1214" s="19"/>
      <c r="L1214" s="16">
        <f t="shared" si="995"/>
        <v>0</v>
      </c>
      <c r="M1214" s="16">
        <f t="shared" ca="1" si="966"/>
        <v>0</v>
      </c>
      <c r="N1214" s="16">
        <f t="shared" si="967"/>
        <v>0</v>
      </c>
      <c r="O1214" s="16">
        <f t="shared" si="968"/>
        <v>0</v>
      </c>
      <c r="P1214" s="16">
        <f t="shared" si="969"/>
        <v>0</v>
      </c>
      <c r="Q1214" s="16">
        <f t="shared" ca="1" si="970"/>
        <v>0</v>
      </c>
      <c r="R1214">
        <f t="shared" si="971"/>
        <v>0</v>
      </c>
      <c r="S1214" s="16">
        <f t="shared" si="972"/>
        <v>0</v>
      </c>
      <c r="T1214" s="21">
        <f t="shared" si="973"/>
        <v>0</v>
      </c>
      <c r="U1214" s="16">
        <f t="shared" ca="1" si="974"/>
        <v>0</v>
      </c>
      <c r="V1214" s="21">
        <f t="shared" ca="1" si="975"/>
        <v>0</v>
      </c>
      <c r="W1214" s="16"/>
      <c r="X1214" s="16">
        <f t="shared" si="976"/>
        <v>0</v>
      </c>
      <c r="Y1214" s="16">
        <f t="shared" si="977"/>
        <v>0</v>
      </c>
      <c r="Z1214" s="19">
        <f t="shared" si="978"/>
        <v>0</v>
      </c>
      <c r="AA1214" s="15">
        <f t="shared" si="979"/>
        <v>0</v>
      </c>
      <c r="AB1214" s="15">
        <f t="shared" si="980"/>
        <v>0</v>
      </c>
      <c r="AC1214" s="15">
        <f t="shared" si="981"/>
        <v>0</v>
      </c>
      <c r="AD1214" s="15">
        <f t="shared" si="982"/>
        <v>0</v>
      </c>
      <c r="AE1214" s="15">
        <f t="shared" si="983"/>
        <v>0</v>
      </c>
      <c r="AF1214" s="19">
        <f t="shared" si="984"/>
        <v>0</v>
      </c>
      <c r="AG1214" s="20">
        <f t="shared" si="985"/>
        <v>0</v>
      </c>
      <c r="AH1214" s="20"/>
      <c r="AI1214" s="16">
        <f t="shared" si="996"/>
        <v>0</v>
      </c>
      <c r="AJ1214" s="16">
        <f t="shared" si="1011"/>
        <v>0</v>
      </c>
      <c r="AK1214" s="16">
        <f t="shared" si="1003"/>
        <v>0</v>
      </c>
      <c r="AL1214" s="16">
        <f t="shared" ca="1" si="986"/>
        <v>0</v>
      </c>
      <c r="AM1214" s="17">
        <f ca="1">IF($F$13,OFFSET(product_specs!$I$5,MIN(10,saving_model!BD1214),saving_model!$F$15),0)</f>
        <v>0</v>
      </c>
      <c r="AN1214" s="16">
        <f t="shared" si="987"/>
        <v>0</v>
      </c>
      <c r="AO1214" s="16">
        <f t="shared" si="1010"/>
        <v>0</v>
      </c>
      <c r="AP1214" s="16">
        <f t="shared" si="997"/>
        <v>0</v>
      </c>
      <c r="AQ1214" s="16">
        <f t="shared" si="1004"/>
        <v>0</v>
      </c>
      <c r="AR1214" s="16">
        <f t="shared" si="1005"/>
        <v>0</v>
      </c>
      <c r="AS1214" s="15">
        <f t="shared" si="998"/>
        <v>0</v>
      </c>
      <c r="AT1214" s="24">
        <f t="shared" si="999"/>
        <v>0</v>
      </c>
      <c r="AU1214" s="15">
        <f t="shared" si="1006"/>
        <v>0</v>
      </c>
      <c r="AV1214" s="22">
        <f>return!Q1198</f>
        <v>4.9450459469213559E-3</v>
      </c>
      <c r="AW1214" s="7">
        <f t="shared" si="1000"/>
        <v>2.6869306810803875</v>
      </c>
      <c r="AX1214" s="7"/>
      <c r="AY1214">
        <f t="shared" si="988"/>
        <v>0</v>
      </c>
      <c r="AZ1214">
        <f t="shared" si="1001"/>
        <v>0</v>
      </c>
      <c r="BA1214">
        <f t="shared" si="989"/>
        <v>0</v>
      </c>
      <c r="BB1214">
        <f t="shared" si="1007"/>
        <v>0</v>
      </c>
      <c r="BD1214">
        <f t="shared" si="990"/>
        <v>99</v>
      </c>
      <c r="BE1214">
        <f t="shared" si="991"/>
        <v>5</v>
      </c>
      <c r="BF1214">
        <f t="shared" si="1008"/>
        <v>1</v>
      </c>
      <c r="BG1214">
        <f>VLOOKUP(MIN(120,BH1214),mortality!$B$4:$H$106,saving_model!BE1214+2,FALSE)</f>
        <v>1</v>
      </c>
      <c r="BH1214">
        <f t="shared" si="1002"/>
        <v>119</v>
      </c>
      <c r="BI1214" s="8">
        <f t="shared" si="992"/>
        <v>1.6821425527395739E-3</v>
      </c>
      <c r="BJ1214" s="6">
        <f>VLOOKUP(saving_model!BD1214,lapse!$B$4:$C$134,2,FALSE)</f>
        <v>0.02</v>
      </c>
      <c r="BL1214">
        <f>discount_curve!K1199</f>
        <v>8.8419667500480234E-2</v>
      </c>
    </row>
    <row r="1215" spans="1:64" x14ac:dyDescent="0.55000000000000004">
      <c r="A1215">
        <f t="shared" si="1009"/>
        <v>1193</v>
      </c>
      <c r="B1215" s="16">
        <f t="shared" ca="1" si="959"/>
        <v>0</v>
      </c>
      <c r="C1215" s="16">
        <f t="shared" si="960"/>
        <v>0</v>
      </c>
      <c r="D1215">
        <f t="shared" si="961"/>
        <v>0</v>
      </c>
      <c r="E1215">
        <f t="shared" ca="1" si="962"/>
        <v>0</v>
      </c>
      <c r="F1215" s="19">
        <f t="shared" si="963"/>
        <v>0</v>
      </c>
      <c r="G1215">
        <f t="shared" si="993"/>
        <v>0</v>
      </c>
      <c r="H1215">
        <f t="shared" si="994"/>
        <v>0</v>
      </c>
      <c r="I1215" s="16">
        <f t="shared" si="964"/>
        <v>0</v>
      </c>
      <c r="J1215" s="19">
        <f t="shared" si="965"/>
        <v>0</v>
      </c>
      <c r="K1215" s="19"/>
      <c r="L1215" s="16">
        <f t="shared" si="995"/>
        <v>0</v>
      </c>
      <c r="M1215" s="16">
        <f t="shared" ca="1" si="966"/>
        <v>0</v>
      </c>
      <c r="N1215" s="16">
        <f t="shared" si="967"/>
        <v>0</v>
      </c>
      <c r="O1215" s="16">
        <f t="shared" si="968"/>
        <v>0</v>
      </c>
      <c r="P1215" s="16">
        <f t="shared" si="969"/>
        <v>0</v>
      </c>
      <c r="Q1215" s="16">
        <f t="shared" ca="1" si="970"/>
        <v>0</v>
      </c>
      <c r="R1215">
        <f t="shared" si="971"/>
        <v>0</v>
      </c>
      <c r="S1215" s="16">
        <f t="shared" si="972"/>
        <v>0</v>
      </c>
      <c r="T1215" s="21">
        <f t="shared" si="973"/>
        <v>0</v>
      </c>
      <c r="U1215" s="16">
        <f t="shared" ca="1" si="974"/>
        <v>0</v>
      </c>
      <c r="V1215" s="21">
        <f t="shared" ca="1" si="975"/>
        <v>0</v>
      </c>
      <c r="W1215" s="16"/>
      <c r="X1215" s="16">
        <f t="shared" si="976"/>
        <v>0</v>
      </c>
      <c r="Y1215" s="16">
        <f t="shared" si="977"/>
        <v>0</v>
      </c>
      <c r="Z1215" s="19">
        <f t="shared" si="978"/>
        <v>0</v>
      </c>
      <c r="AA1215" s="15">
        <f t="shared" si="979"/>
        <v>0</v>
      </c>
      <c r="AB1215" s="15">
        <f t="shared" si="980"/>
        <v>0</v>
      </c>
      <c r="AC1215" s="15">
        <f t="shared" si="981"/>
        <v>0</v>
      </c>
      <c r="AD1215" s="15">
        <f t="shared" si="982"/>
        <v>0</v>
      </c>
      <c r="AE1215" s="15">
        <f t="shared" si="983"/>
        <v>0</v>
      </c>
      <c r="AF1215" s="19">
        <f t="shared" si="984"/>
        <v>0</v>
      </c>
      <c r="AG1215" s="20">
        <f t="shared" si="985"/>
        <v>0</v>
      </c>
      <c r="AH1215" s="20"/>
      <c r="AI1215" s="16">
        <f t="shared" si="996"/>
        <v>0</v>
      </c>
      <c r="AJ1215" s="16">
        <f t="shared" si="1011"/>
        <v>0</v>
      </c>
      <c r="AK1215" s="16">
        <f t="shared" si="1003"/>
        <v>0</v>
      </c>
      <c r="AL1215" s="16">
        <f t="shared" ca="1" si="986"/>
        <v>0</v>
      </c>
      <c r="AM1215" s="17">
        <f ca="1">IF($F$13,OFFSET(product_specs!$I$5,MIN(10,saving_model!BD1215),saving_model!$F$15),0)</f>
        <v>0</v>
      </c>
      <c r="AN1215" s="16">
        <f t="shared" si="987"/>
        <v>0</v>
      </c>
      <c r="AO1215" s="16">
        <f t="shared" si="1010"/>
        <v>0</v>
      </c>
      <c r="AP1215" s="16">
        <f t="shared" si="997"/>
        <v>0</v>
      </c>
      <c r="AQ1215" s="16">
        <f t="shared" si="1004"/>
        <v>0</v>
      </c>
      <c r="AR1215" s="16">
        <f t="shared" si="1005"/>
        <v>0</v>
      </c>
      <c r="AS1215" s="15">
        <f t="shared" si="998"/>
        <v>0</v>
      </c>
      <c r="AT1215" s="24">
        <f t="shared" si="999"/>
        <v>0</v>
      </c>
      <c r="AU1215" s="15">
        <f t="shared" si="1006"/>
        <v>0</v>
      </c>
      <c r="AV1215" s="22">
        <f>return!Q1199</f>
        <v>4.6508830036400273E-3</v>
      </c>
      <c r="AW1215" s="7">
        <f t="shared" si="1000"/>
        <v>2.6891595924909497</v>
      </c>
      <c r="AX1215" s="7"/>
      <c r="AY1215">
        <f t="shared" si="988"/>
        <v>0</v>
      </c>
      <c r="AZ1215">
        <f t="shared" si="1001"/>
        <v>0</v>
      </c>
      <c r="BA1215">
        <f t="shared" si="989"/>
        <v>0</v>
      </c>
      <c r="BB1215">
        <f t="shared" si="1007"/>
        <v>0</v>
      </c>
      <c r="BD1215">
        <f t="shared" si="990"/>
        <v>99</v>
      </c>
      <c r="BE1215">
        <f t="shared" si="991"/>
        <v>5</v>
      </c>
      <c r="BF1215">
        <f t="shared" si="1008"/>
        <v>1</v>
      </c>
      <c r="BG1215">
        <f>VLOOKUP(MIN(120,BH1215),mortality!$B$4:$H$106,saving_model!BE1215+2,FALSE)</f>
        <v>1</v>
      </c>
      <c r="BH1215">
        <f t="shared" si="1002"/>
        <v>119</v>
      </c>
      <c r="BI1215" s="8">
        <f t="shared" si="992"/>
        <v>1.6821425527395739E-3</v>
      </c>
      <c r="BJ1215" s="6">
        <f>VLOOKUP(saving_model!BD1215,lapse!$B$4:$C$134,2,FALSE)</f>
        <v>0.02</v>
      </c>
      <c r="BL1215">
        <f>discount_curve!K1200</f>
        <v>8.8239920814463829E-2</v>
      </c>
    </row>
    <row r="1216" spans="1:64" x14ac:dyDescent="0.55000000000000004">
      <c r="A1216">
        <f t="shared" si="1009"/>
        <v>1194</v>
      </c>
      <c r="B1216" s="16">
        <f t="shared" ca="1" si="959"/>
        <v>0</v>
      </c>
      <c r="C1216" s="16">
        <f t="shared" si="960"/>
        <v>0</v>
      </c>
      <c r="D1216">
        <f t="shared" si="961"/>
        <v>0</v>
      </c>
      <c r="E1216">
        <f t="shared" ca="1" si="962"/>
        <v>0</v>
      </c>
      <c r="F1216" s="19">
        <f t="shared" si="963"/>
        <v>0</v>
      </c>
      <c r="G1216">
        <f t="shared" si="993"/>
        <v>0</v>
      </c>
      <c r="H1216">
        <f t="shared" si="994"/>
        <v>0</v>
      </c>
      <c r="I1216" s="16">
        <f t="shared" si="964"/>
        <v>0</v>
      </c>
      <c r="J1216" s="19">
        <f t="shared" si="965"/>
        <v>0</v>
      </c>
      <c r="K1216" s="19"/>
      <c r="L1216" s="16">
        <f t="shared" si="995"/>
        <v>0</v>
      </c>
      <c r="M1216" s="16">
        <f t="shared" ca="1" si="966"/>
        <v>0</v>
      </c>
      <c r="N1216" s="16">
        <f t="shared" si="967"/>
        <v>0</v>
      </c>
      <c r="O1216" s="16">
        <f t="shared" si="968"/>
        <v>0</v>
      </c>
      <c r="P1216" s="16">
        <f t="shared" si="969"/>
        <v>0</v>
      </c>
      <c r="Q1216" s="16">
        <f t="shared" ca="1" si="970"/>
        <v>0</v>
      </c>
      <c r="R1216">
        <f t="shared" si="971"/>
        <v>0</v>
      </c>
      <c r="S1216" s="16">
        <f t="shared" si="972"/>
        <v>0</v>
      </c>
      <c r="T1216" s="21">
        <f t="shared" si="973"/>
        <v>0</v>
      </c>
      <c r="U1216" s="16">
        <f t="shared" ca="1" si="974"/>
        <v>0</v>
      </c>
      <c r="V1216" s="21">
        <f t="shared" ca="1" si="975"/>
        <v>0</v>
      </c>
      <c r="W1216" s="16"/>
      <c r="X1216" s="16">
        <f t="shared" si="976"/>
        <v>0</v>
      </c>
      <c r="Y1216" s="16">
        <f t="shared" si="977"/>
        <v>0</v>
      </c>
      <c r="Z1216" s="19">
        <f t="shared" si="978"/>
        <v>0</v>
      </c>
      <c r="AA1216" s="15">
        <f t="shared" si="979"/>
        <v>0</v>
      </c>
      <c r="AB1216" s="15">
        <f t="shared" si="980"/>
        <v>0</v>
      </c>
      <c r="AC1216" s="15">
        <f t="shared" si="981"/>
        <v>0</v>
      </c>
      <c r="AD1216" s="15">
        <f t="shared" si="982"/>
        <v>0</v>
      </c>
      <c r="AE1216" s="15">
        <f t="shared" si="983"/>
        <v>0</v>
      </c>
      <c r="AF1216" s="19">
        <f t="shared" si="984"/>
        <v>0</v>
      </c>
      <c r="AG1216" s="20">
        <f t="shared" si="985"/>
        <v>0</v>
      </c>
      <c r="AH1216" s="20"/>
      <c r="AI1216" s="16">
        <f t="shared" si="996"/>
        <v>0</v>
      </c>
      <c r="AJ1216" s="16">
        <f t="shared" si="1011"/>
        <v>0</v>
      </c>
      <c r="AK1216" s="16">
        <f t="shared" si="1003"/>
        <v>0</v>
      </c>
      <c r="AL1216" s="16">
        <f t="shared" ca="1" si="986"/>
        <v>0</v>
      </c>
      <c r="AM1216" s="17">
        <f ca="1">IF($F$13,OFFSET(product_specs!$I$5,MIN(10,saving_model!BD1216),saving_model!$F$15),0)</f>
        <v>0</v>
      </c>
      <c r="AN1216" s="16">
        <f t="shared" si="987"/>
        <v>0</v>
      </c>
      <c r="AO1216" s="16">
        <f t="shared" si="1010"/>
        <v>0</v>
      </c>
      <c r="AP1216" s="16">
        <f t="shared" si="997"/>
        <v>0</v>
      </c>
      <c r="AQ1216" s="16">
        <f t="shared" si="1004"/>
        <v>0</v>
      </c>
      <c r="AR1216" s="16">
        <f t="shared" si="1005"/>
        <v>0</v>
      </c>
      <c r="AS1216" s="15">
        <f t="shared" si="998"/>
        <v>0</v>
      </c>
      <c r="AT1216" s="24">
        <f t="shared" si="999"/>
        <v>0</v>
      </c>
      <c r="AU1216" s="15">
        <f t="shared" si="1006"/>
        <v>0</v>
      </c>
      <c r="AV1216" s="22">
        <f>return!Q1200</f>
        <v>1.6567702078759794E-2</v>
      </c>
      <c r="AW1216" s="7">
        <f t="shared" si="1000"/>
        <v>2.6913903528684804</v>
      </c>
      <c r="AX1216" s="7"/>
      <c r="AY1216">
        <f t="shared" si="988"/>
        <v>0</v>
      </c>
      <c r="AZ1216">
        <f t="shared" si="1001"/>
        <v>0</v>
      </c>
      <c r="BA1216">
        <f t="shared" si="989"/>
        <v>0</v>
      </c>
      <c r="BB1216">
        <f t="shared" si="1007"/>
        <v>0</v>
      </c>
      <c r="BD1216">
        <f t="shared" si="990"/>
        <v>99</v>
      </c>
      <c r="BE1216">
        <f t="shared" si="991"/>
        <v>5</v>
      </c>
      <c r="BF1216">
        <f t="shared" si="1008"/>
        <v>1</v>
      </c>
      <c r="BG1216">
        <f>VLOOKUP(MIN(120,BH1216),mortality!$B$4:$H$106,saving_model!BE1216+2,FALSE)</f>
        <v>1</v>
      </c>
      <c r="BH1216">
        <f t="shared" si="1002"/>
        <v>119</v>
      </c>
      <c r="BI1216" s="8">
        <f t="shared" si="992"/>
        <v>1.6821425527395739E-3</v>
      </c>
      <c r="BJ1216" s="6">
        <f>VLOOKUP(saving_model!BD1216,lapse!$B$4:$C$134,2,FALSE)</f>
        <v>0.02</v>
      </c>
      <c r="BL1216">
        <f>discount_curve!K1201</f>
        <v>8.8060539532118898E-2</v>
      </c>
    </row>
    <row r="1217" spans="1:64" x14ac:dyDescent="0.55000000000000004">
      <c r="A1217">
        <f t="shared" si="1009"/>
        <v>1195</v>
      </c>
      <c r="B1217" s="16">
        <f t="shared" ca="1" si="959"/>
        <v>0</v>
      </c>
      <c r="C1217" s="16">
        <f t="shared" si="960"/>
        <v>0</v>
      </c>
      <c r="D1217">
        <f t="shared" si="961"/>
        <v>0</v>
      </c>
      <c r="E1217">
        <f t="shared" ca="1" si="962"/>
        <v>0</v>
      </c>
      <c r="F1217" s="19">
        <f t="shared" si="963"/>
        <v>0</v>
      </c>
      <c r="G1217">
        <f t="shared" si="993"/>
        <v>0</v>
      </c>
      <c r="H1217">
        <f t="shared" si="994"/>
        <v>0</v>
      </c>
      <c r="I1217" s="16">
        <f t="shared" si="964"/>
        <v>0</v>
      </c>
      <c r="J1217" s="19">
        <f t="shared" si="965"/>
        <v>0</v>
      </c>
      <c r="K1217" s="19"/>
      <c r="L1217" s="16">
        <f t="shared" si="995"/>
        <v>0</v>
      </c>
      <c r="M1217" s="16">
        <f t="shared" ca="1" si="966"/>
        <v>0</v>
      </c>
      <c r="N1217" s="16">
        <f t="shared" si="967"/>
        <v>0</v>
      </c>
      <c r="O1217" s="16">
        <f t="shared" si="968"/>
        <v>0</v>
      </c>
      <c r="P1217" s="16">
        <f t="shared" si="969"/>
        <v>0</v>
      </c>
      <c r="Q1217" s="16">
        <f t="shared" ca="1" si="970"/>
        <v>0</v>
      </c>
      <c r="R1217">
        <f t="shared" si="971"/>
        <v>0</v>
      </c>
      <c r="S1217" s="16">
        <f t="shared" si="972"/>
        <v>0</v>
      </c>
      <c r="T1217" s="21">
        <f t="shared" si="973"/>
        <v>0</v>
      </c>
      <c r="U1217" s="16">
        <f t="shared" ca="1" si="974"/>
        <v>0</v>
      </c>
      <c r="V1217" s="21">
        <f t="shared" ca="1" si="975"/>
        <v>0</v>
      </c>
      <c r="W1217" s="16"/>
      <c r="X1217" s="16">
        <f t="shared" si="976"/>
        <v>0</v>
      </c>
      <c r="Y1217" s="16">
        <f t="shared" si="977"/>
        <v>0</v>
      </c>
      <c r="Z1217" s="19">
        <f t="shared" si="978"/>
        <v>0</v>
      </c>
      <c r="AA1217" s="15">
        <f t="shared" si="979"/>
        <v>0</v>
      </c>
      <c r="AB1217" s="15">
        <f t="shared" si="980"/>
        <v>0</v>
      </c>
      <c r="AC1217" s="15">
        <f t="shared" si="981"/>
        <v>0</v>
      </c>
      <c r="AD1217" s="15">
        <f t="shared" si="982"/>
        <v>0</v>
      </c>
      <c r="AE1217" s="15">
        <f t="shared" si="983"/>
        <v>0</v>
      </c>
      <c r="AF1217" s="19">
        <f t="shared" si="984"/>
        <v>0</v>
      </c>
      <c r="AG1217" s="20">
        <f t="shared" si="985"/>
        <v>0</v>
      </c>
      <c r="AH1217" s="20"/>
      <c r="AI1217" s="16">
        <f t="shared" si="996"/>
        <v>0</v>
      </c>
      <c r="AJ1217" s="16">
        <f t="shared" si="1011"/>
        <v>0</v>
      </c>
      <c r="AK1217" s="16">
        <f t="shared" si="1003"/>
        <v>0</v>
      </c>
      <c r="AL1217" s="16">
        <f t="shared" ca="1" si="986"/>
        <v>0</v>
      </c>
      <c r="AM1217" s="17">
        <f ca="1">IF($F$13,OFFSET(product_specs!$I$5,MIN(10,saving_model!BD1217),saving_model!$F$15),0)</f>
        <v>0</v>
      </c>
      <c r="AN1217" s="16">
        <f t="shared" si="987"/>
        <v>0</v>
      </c>
      <c r="AO1217" s="16">
        <f t="shared" si="1010"/>
        <v>0</v>
      </c>
      <c r="AP1217" s="16">
        <f t="shared" si="997"/>
        <v>0</v>
      </c>
      <c r="AQ1217" s="16">
        <f t="shared" si="1004"/>
        <v>0</v>
      </c>
      <c r="AR1217" s="16">
        <f t="shared" si="1005"/>
        <v>0</v>
      </c>
      <c r="AS1217" s="15">
        <f t="shared" si="998"/>
        <v>0</v>
      </c>
      <c r="AT1217" s="24">
        <f t="shared" si="999"/>
        <v>0</v>
      </c>
      <c r="AU1217" s="15">
        <f t="shared" si="1006"/>
        <v>0</v>
      </c>
      <c r="AV1217" s="22">
        <f>return!Q1201</f>
        <v>3.3441393801305619E-3</v>
      </c>
      <c r="AW1217" s="7">
        <f t="shared" si="1000"/>
        <v>2.6936229637467686</v>
      </c>
      <c r="AX1217" s="7"/>
      <c r="AY1217">
        <f t="shared" si="988"/>
        <v>0</v>
      </c>
      <c r="AZ1217">
        <f t="shared" si="1001"/>
        <v>0</v>
      </c>
      <c r="BA1217">
        <f t="shared" si="989"/>
        <v>0</v>
      </c>
      <c r="BB1217">
        <f t="shared" si="1007"/>
        <v>0</v>
      </c>
      <c r="BD1217">
        <f t="shared" si="990"/>
        <v>99</v>
      </c>
      <c r="BE1217">
        <f t="shared" si="991"/>
        <v>5</v>
      </c>
      <c r="BF1217">
        <f t="shared" si="1008"/>
        <v>1</v>
      </c>
      <c r="BG1217">
        <f>VLOOKUP(MIN(120,BH1217),mortality!$B$4:$H$106,saving_model!BE1217+2,FALSE)</f>
        <v>1</v>
      </c>
      <c r="BH1217">
        <f t="shared" si="1002"/>
        <v>119</v>
      </c>
      <c r="BI1217" s="8">
        <f t="shared" si="992"/>
        <v>1.6821425527395739E-3</v>
      </c>
      <c r="BJ1217" s="6">
        <f>VLOOKUP(saving_model!BD1217,lapse!$B$4:$C$134,2,FALSE)</f>
        <v>0.02</v>
      </c>
      <c r="BL1217">
        <f>discount_curve!K1202</f>
        <v>8.7881522910623122E-2</v>
      </c>
    </row>
    <row r="1218" spans="1:64" x14ac:dyDescent="0.55000000000000004">
      <c r="A1218">
        <f t="shared" si="1009"/>
        <v>1196</v>
      </c>
      <c r="B1218" s="16">
        <f t="shared" ca="1" si="959"/>
        <v>0</v>
      </c>
      <c r="C1218" s="16">
        <f t="shared" si="960"/>
        <v>0</v>
      </c>
      <c r="D1218">
        <f t="shared" si="961"/>
        <v>0</v>
      </c>
      <c r="E1218">
        <f t="shared" ca="1" si="962"/>
        <v>0</v>
      </c>
      <c r="F1218" s="19">
        <f t="shared" si="963"/>
        <v>0</v>
      </c>
      <c r="G1218">
        <f t="shared" si="993"/>
        <v>0</v>
      </c>
      <c r="H1218">
        <f t="shared" si="994"/>
        <v>0</v>
      </c>
      <c r="I1218" s="16">
        <f t="shared" si="964"/>
        <v>0</v>
      </c>
      <c r="J1218" s="19">
        <f t="shared" si="965"/>
        <v>0</v>
      </c>
      <c r="K1218" s="19"/>
      <c r="L1218" s="16">
        <f t="shared" si="995"/>
        <v>0</v>
      </c>
      <c r="M1218" s="16">
        <f t="shared" ca="1" si="966"/>
        <v>0</v>
      </c>
      <c r="N1218" s="16">
        <f t="shared" si="967"/>
        <v>0</v>
      </c>
      <c r="O1218" s="16">
        <f t="shared" si="968"/>
        <v>0</v>
      </c>
      <c r="P1218" s="16">
        <f t="shared" si="969"/>
        <v>0</v>
      </c>
      <c r="Q1218" s="16">
        <f t="shared" ca="1" si="970"/>
        <v>0</v>
      </c>
      <c r="R1218">
        <f t="shared" si="971"/>
        <v>0</v>
      </c>
      <c r="S1218" s="16">
        <f t="shared" si="972"/>
        <v>0</v>
      </c>
      <c r="T1218" s="21">
        <f t="shared" si="973"/>
        <v>0</v>
      </c>
      <c r="U1218" s="16">
        <f t="shared" ca="1" si="974"/>
        <v>0</v>
      </c>
      <c r="V1218" s="21">
        <f t="shared" ca="1" si="975"/>
        <v>0</v>
      </c>
      <c r="W1218" s="16"/>
      <c r="X1218" s="16">
        <f t="shared" si="976"/>
        <v>0</v>
      </c>
      <c r="Y1218" s="16">
        <f t="shared" si="977"/>
        <v>0</v>
      </c>
      <c r="Z1218" s="19">
        <f t="shared" si="978"/>
        <v>0</v>
      </c>
      <c r="AA1218" s="15">
        <f t="shared" si="979"/>
        <v>0</v>
      </c>
      <c r="AB1218" s="15">
        <f t="shared" si="980"/>
        <v>0</v>
      </c>
      <c r="AC1218" s="15">
        <f t="shared" si="981"/>
        <v>0</v>
      </c>
      <c r="AD1218" s="15">
        <f t="shared" si="982"/>
        <v>0</v>
      </c>
      <c r="AE1218" s="15">
        <f t="shared" si="983"/>
        <v>0</v>
      </c>
      <c r="AF1218" s="19">
        <f t="shared" si="984"/>
        <v>0</v>
      </c>
      <c r="AG1218" s="20">
        <f t="shared" si="985"/>
        <v>0</v>
      </c>
      <c r="AH1218" s="20"/>
      <c r="AI1218" s="16">
        <f t="shared" si="996"/>
        <v>0</v>
      </c>
      <c r="AJ1218" s="16">
        <f t="shared" si="1011"/>
        <v>0</v>
      </c>
      <c r="AK1218" s="16">
        <f t="shared" si="1003"/>
        <v>0</v>
      </c>
      <c r="AL1218" s="16">
        <f t="shared" ca="1" si="986"/>
        <v>0</v>
      </c>
      <c r="AM1218" s="17">
        <f ca="1">IF($F$13,OFFSET(product_specs!$I$5,MIN(10,saving_model!BD1218),saving_model!$F$15),0)</f>
        <v>0</v>
      </c>
      <c r="AN1218" s="16">
        <f t="shared" si="987"/>
        <v>0</v>
      </c>
      <c r="AO1218" s="16">
        <f t="shared" si="1010"/>
        <v>0</v>
      </c>
      <c r="AP1218" s="16">
        <f t="shared" si="997"/>
        <v>0</v>
      </c>
      <c r="AQ1218" s="16">
        <f t="shared" si="1004"/>
        <v>0</v>
      </c>
      <c r="AR1218" s="16">
        <f t="shared" si="1005"/>
        <v>0</v>
      </c>
      <c r="AS1218" s="15">
        <f t="shared" si="998"/>
        <v>0</v>
      </c>
      <c r="AT1218" s="24">
        <f t="shared" si="999"/>
        <v>0</v>
      </c>
      <c r="AU1218" s="15">
        <f t="shared" si="1006"/>
        <v>0</v>
      </c>
      <c r="AV1218" s="22">
        <f>return!Q1202</f>
        <v>6.1627528533254594E-3</v>
      </c>
      <c r="AW1218" s="7">
        <f t="shared" si="1000"/>
        <v>2.6958574266608748</v>
      </c>
      <c r="AX1218" s="7"/>
      <c r="AY1218">
        <f t="shared" si="988"/>
        <v>0</v>
      </c>
      <c r="AZ1218">
        <f t="shared" si="1001"/>
        <v>0</v>
      </c>
      <c r="BA1218">
        <f t="shared" si="989"/>
        <v>0</v>
      </c>
      <c r="BB1218">
        <f t="shared" si="1007"/>
        <v>0</v>
      </c>
      <c r="BD1218">
        <f t="shared" si="990"/>
        <v>99</v>
      </c>
      <c r="BE1218">
        <f t="shared" si="991"/>
        <v>5</v>
      </c>
      <c r="BF1218">
        <f t="shared" si="1008"/>
        <v>1</v>
      </c>
      <c r="BG1218">
        <f>VLOOKUP(MIN(120,BH1218),mortality!$B$4:$H$106,saving_model!BE1218+2,FALSE)</f>
        <v>1</v>
      </c>
      <c r="BH1218">
        <f t="shared" si="1002"/>
        <v>119</v>
      </c>
      <c r="BI1218" s="8">
        <f t="shared" si="992"/>
        <v>1.6821425527395739E-3</v>
      </c>
      <c r="BJ1218" s="6">
        <f>VLOOKUP(saving_model!BD1218,lapse!$B$4:$C$134,2,FALSE)</f>
        <v>0.02</v>
      </c>
      <c r="BL1218">
        <f>discount_curve!K1203</f>
        <v>8.7702870208664352E-2</v>
      </c>
    </row>
    <row r="1219" spans="1:64" x14ac:dyDescent="0.55000000000000004">
      <c r="A1219">
        <f t="shared" si="1009"/>
        <v>1197</v>
      </c>
      <c r="B1219" s="16">
        <f t="shared" ca="1" si="959"/>
        <v>0</v>
      </c>
      <c r="C1219" s="16">
        <f t="shared" si="960"/>
        <v>0</v>
      </c>
      <c r="D1219">
        <f t="shared" si="961"/>
        <v>0</v>
      </c>
      <c r="E1219">
        <f t="shared" ca="1" si="962"/>
        <v>0</v>
      </c>
      <c r="F1219" s="19">
        <f t="shared" si="963"/>
        <v>0</v>
      </c>
      <c r="G1219">
        <f t="shared" si="993"/>
        <v>0</v>
      </c>
      <c r="H1219">
        <f t="shared" si="994"/>
        <v>0</v>
      </c>
      <c r="I1219" s="16">
        <f t="shared" si="964"/>
        <v>0</v>
      </c>
      <c r="J1219" s="19">
        <f t="shared" si="965"/>
        <v>0</v>
      </c>
      <c r="K1219" s="19"/>
      <c r="L1219" s="16">
        <f t="shared" si="995"/>
        <v>0</v>
      </c>
      <c r="M1219" s="16">
        <f t="shared" ca="1" si="966"/>
        <v>0</v>
      </c>
      <c r="N1219" s="16">
        <f t="shared" si="967"/>
        <v>0</v>
      </c>
      <c r="O1219" s="16">
        <f t="shared" si="968"/>
        <v>0</v>
      </c>
      <c r="P1219" s="16">
        <f t="shared" si="969"/>
        <v>0</v>
      </c>
      <c r="Q1219" s="16">
        <f t="shared" ca="1" si="970"/>
        <v>0</v>
      </c>
      <c r="R1219">
        <f t="shared" si="971"/>
        <v>0</v>
      </c>
      <c r="S1219" s="16">
        <f t="shared" si="972"/>
        <v>0</v>
      </c>
      <c r="T1219" s="21">
        <f t="shared" si="973"/>
        <v>0</v>
      </c>
      <c r="U1219" s="16">
        <f t="shared" ca="1" si="974"/>
        <v>0</v>
      </c>
      <c r="V1219" s="21">
        <f t="shared" ca="1" si="975"/>
        <v>0</v>
      </c>
      <c r="W1219" s="16"/>
      <c r="X1219" s="16">
        <f t="shared" si="976"/>
        <v>0</v>
      </c>
      <c r="Y1219" s="16">
        <f t="shared" si="977"/>
        <v>0</v>
      </c>
      <c r="Z1219" s="19">
        <f t="shared" si="978"/>
        <v>0</v>
      </c>
      <c r="AA1219" s="15">
        <f t="shared" si="979"/>
        <v>0</v>
      </c>
      <c r="AB1219" s="15">
        <f t="shared" si="980"/>
        <v>0</v>
      </c>
      <c r="AC1219" s="15">
        <f t="shared" si="981"/>
        <v>0</v>
      </c>
      <c r="AD1219" s="15">
        <f t="shared" si="982"/>
        <v>0</v>
      </c>
      <c r="AE1219" s="15">
        <f t="shared" si="983"/>
        <v>0</v>
      </c>
      <c r="AF1219" s="19">
        <f t="shared" si="984"/>
        <v>0</v>
      </c>
      <c r="AG1219" s="20">
        <f t="shared" si="985"/>
        <v>0</v>
      </c>
      <c r="AH1219" s="20"/>
      <c r="AI1219" s="16">
        <f t="shared" si="996"/>
        <v>0</v>
      </c>
      <c r="AJ1219" s="16">
        <f t="shared" si="1011"/>
        <v>0</v>
      </c>
      <c r="AK1219" s="16">
        <f t="shared" si="1003"/>
        <v>0</v>
      </c>
      <c r="AL1219" s="16">
        <f t="shared" ca="1" si="986"/>
        <v>0</v>
      </c>
      <c r="AM1219" s="17">
        <f ca="1">IF($F$13,OFFSET(product_specs!$I$5,MIN(10,saving_model!BD1219),saving_model!$F$15),0)</f>
        <v>0</v>
      </c>
      <c r="AN1219" s="16">
        <f t="shared" si="987"/>
        <v>0</v>
      </c>
      <c r="AO1219" s="16">
        <f t="shared" si="1010"/>
        <v>0</v>
      </c>
      <c r="AP1219" s="16">
        <f t="shared" si="997"/>
        <v>0</v>
      </c>
      <c r="AQ1219" s="16">
        <f t="shared" si="1004"/>
        <v>0</v>
      </c>
      <c r="AR1219" s="16">
        <f t="shared" si="1005"/>
        <v>0</v>
      </c>
      <c r="AS1219" s="15">
        <f t="shared" si="998"/>
        <v>0</v>
      </c>
      <c r="AT1219" s="24">
        <f t="shared" si="999"/>
        <v>0</v>
      </c>
      <c r="AU1219" s="15">
        <f t="shared" si="1006"/>
        <v>0</v>
      </c>
      <c r="AV1219" s="22">
        <f>return!Q1203</f>
        <v>6.834871415037691E-3</v>
      </c>
      <c r="AW1219" s="7">
        <f t="shared" si="1000"/>
        <v>2.6980937431471332</v>
      </c>
      <c r="AX1219" s="7"/>
      <c r="AY1219">
        <f t="shared" si="988"/>
        <v>0</v>
      </c>
      <c r="AZ1219">
        <f t="shared" si="1001"/>
        <v>0</v>
      </c>
      <c r="BA1219">
        <f t="shared" si="989"/>
        <v>0</v>
      </c>
      <c r="BB1219">
        <f t="shared" si="1007"/>
        <v>0</v>
      </c>
      <c r="BD1219">
        <f t="shared" si="990"/>
        <v>99</v>
      </c>
      <c r="BE1219">
        <f t="shared" si="991"/>
        <v>5</v>
      </c>
      <c r="BF1219">
        <f t="shared" si="1008"/>
        <v>1</v>
      </c>
      <c r="BG1219">
        <f>VLOOKUP(MIN(120,BH1219),mortality!$B$4:$H$106,saving_model!BE1219+2,FALSE)</f>
        <v>1</v>
      </c>
      <c r="BH1219">
        <f t="shared" si="1002"/>
        <v>119</v>
      </c>
      <c r="BI1219" s="8">
        <f t="shared" si="992"/>
        <v>1.6821425527395739E-3</v>
      </c>
      <c r="BJ1219" s="6">
        <f>VLOOKUP(saving_model!BD1219,lapse!$B$4:$C$134,2,FALSE)</f>
        <v>0.02</v>
      </c>
      <c r="BL1219">
        <f>discount_curve!K1204</f>
        <v>8.7524580686437342E-2</v>
      </c>
    </row>
    <row r="1220" spans="1:64" x14ac:dyDescent="0.55000000000000004">
      <c r="A1220">
        <f t="shared" si="1009"/>
        <v>1198</v>
      </c>
      <c r="B1220" s="16">
        <f t="shared" ca="1" si="959"/>
        <v>0</v>
      </c>
      <c r="C1220" s="16">
        <f t="shared" si="960"/>
        <v>0</v>
      </c>
      <c r="D1220">
        <f t="shared" si="961"/>
        <v>0</v>
      </c>
      <c r="E1220">
        <f t="shared" ca="1" si="962"/>
        <v>0</v>
      </c>
      <c r="F1220" s="19">
        <f t="shared" si="963"/>
        <v>0</v>
      </c>
      <c r="G1220">
        <f t="shared" si="993"/>
        <v>0</v>
      </c>
      <c r="H1220">
        <f t="shared" si="994"/>
        <v>0</v>
      </c>
      <c r="I1220" s="16">
        <f t="shared" si="964"/>
        <v>0</v>
      </c>
      <c r="J1220" s="19">
        <f t="shared" si="965"/>
        <v>0</v>
      </c>
      <c r="K1220" s="19"/>
      <c r="L1220" s="16">
        <f t="shared" si="995"/>
        <v>0</v>
      </c>
      <c r="M1220" s="16">
        <f t="shared" ca="1" si="966"/>
        <v>0</v>
      </c>
      <c r="N1220" s="16">
        <f t="shared" si="967"/>
        <v>0</v>
      </c>
      <c r="O1220" s="16">
        <f t="shared" si="968"/>
        <v>0</v>
      </c>
      <c r="P1220" s="16">
        <f t="shared" si="969"/>
        <v>0</v>
      </c>
      <c r="Q1220" s="16">
        <f t="shared" ca="1" si="970"/>
        <v>0</v>
      </c>
      <c r="R1220">
        <f t="shared" si="971"/>
        <v>0</v>
      </c>
      <c r="S1220" s="16">
        <f t="shared" si="972"/>
        <v>0</v>
      </c>
      <c r="T1220" s="21">
        <f t="shared" si="973"/>
        <v>0</v>
      </c>
      <c r="U1220" s="16">
        <f t="shared" ca="1" si="974"/>
        <v>0</v>
      </c>
      <c r="V1220" s="21">
        <f t="shared" ca="1" si="975"/>
        <v>0</v>
      </c>
      <c r="W1220" s="16"/>
      <c r="X1220" s="16">
        <f t="shared" si="976"/>
        <v>0</v>
      </c>
      <c r="Y1220" s="16">
        <f t="shared" si="977"/>
        <v>0</v>
      </c>
      <c r="Z1220" s="19">
        <f t="shared" si="978"/>
        <v>0</v>
      </c>
      <c r="AA1220" s="15">
        <f t="shared" si="979"/>
        <v>0</v>
      </c>
      <c r="AB1220" s="15">
        <f t="shared" si="980"/>
        <v>0</v>
      </c>
      <c r="AC1220" s="15">
        <f t="shared" si="981"/>
        <v>0</v>
      </c>
      <c r="AD1220" s="15">
        <f t="shared" si="982"/>
        <v>0</v>
      </c>
      <c r="AE1220" s="15">
        <f t="shared" si="983"/>
        <v>0</v>
      </c>
      <c r="AF1220" s="19">
        <f t="shared" si="984"/>
        <v>0</v>
      </c>
      <c r="AG1220" s="20">
        <f t="shared" si="985"/>
        <v>0</v>
      </c>
      <c r="AH1220" s="20"/>
      <c r="AI1220" s="16">
        <f t="shared" si="996"/>
        <v>0</v>
      </c>
      <c r="AJ1220" s="16">
        <f t="shared" si="1011"/>
        <v>0</v>
      </c>
      <c r="AK1220" s="16">
        <f t="shared" si="1003"/>
        <v>0</v>
      </c>
      <c r="AL1220" s="16">
        <f t="shared" ca="1" si="986"/>
        <v>0</v>
      </c>
      <c r="AM1220" s="17">
        <f ca="1">IF($F$13,OFFSET(product_specs!$I$5,MIN(10,saving_model!BD1220),saving_model!$F$15),0)</f>
        <v>0</v>
      </c>
      <c r="AN1220" s="16">
        <f t="shared" si="987"/>
        <v>0</v>
      </c>
      <c r="AO1220" s="16">
        <f t="shared" si="1010"/>
        <v>0</v>
      </c>
      <c r="AP1220" s="16">
        <f t="shared" si="997"/>
        <v>0</v>
      </c>
      <c r="AQ1220" s="16">
        <f t="shared" si="1004"/>
        <v>0</v>
      </c>
      <c r="AR1220" s="16">
        <f t="shared" si="1005"/>
        <v>0</v>
      </c>
      <c r="AS1220" s="15">
        <f t="shared" si="998"/>
        <v>0</v>
      </c>
      <c r="AT1220" s="24">
        <f t="shared" si="999"/>
        <v>0</v>
      </c>
      <c r="AU1220" s="15">
        <f t="shared" si="1006"/>
        <v>0</v>
      </c>
      <c r="AV1220" s="22">
        <f>return!Q1204</f>
        <v>-8.6018746768079524E-4</v>
      </c>
      <c r="AW1220" s="7">
        <f t="shared" si="1000"/>
        <v>2.7003319147431526</v>
      </c>
      <c r="AX1220" s="7"/>
      <c r="AY1220">
        <f t="shared" si="988"/>
        <v>0</v>
      </c>
      <c r="AZ1220">
        <f t="shared" si="1001"/>
        <v>0</v>
      </c>
      <c r="BA1220">
        <f t="shared" si="989"/>
        <v>0</v>
      </c>
      <c r="BB1220">
        <f t="shared" si="1007"/>
        <v>0</v>
      </c>
      <c r="BD1220">
        <f t="shared" si="990"/>
        <v>99</v>
      </c>
      <c r="BE1220">
        <f t="shared" si="991"/>
        <v>5</v>
      </c>
      <c r="BF1220">
        <f t="shared" si="1008"/>
        <v>1</v>
      </c>
      <c r="BG1220">
        <f>VLOOKUP(MIN(120,BH1220),mortality!$B$4:$H$106,saving_model!BE1220+2,FALSE)</f>
        <v>1</v>
      </c>
      <c r="BH1220">
        <f t="shared" si="1002"/>
        <v>119</v>
      </c>
      <c r="BI1220" s="8">
        <f t="shared" si="992"/>
        <v>1.6821425527395739E-3</v>
      </c>
      <c r="BJ1220" s="6">
        <f>VLOOKUP(saving_model!BD1220,lapse!$B$4:$C$134,2,FALSE)</f>
        <v>0.02</v>
      </c>
      <c r="BL1220">
        <f>discount_curve!K1205</f>
        <v>8.7346653605640812E-2</v>
      </c>
    </row>
    <row r="1221" spans="1:64" x14ac:dyDescent="0.55000000000000004">
      <c r="A1221">
        <f t="shared" si="1009"/>
        <v>1199</v>
      </c>
      <c r="B1221" s="16">
        <f t="shared" ca="1" si="959"/>
        <v>0</v>
      </c>
      <c r="C1221" s="16">
        <f t="shared" si="960"/>
        <v>0</v>
      </c>
      <c r="D1221">
        <f t="shared" si="961"/>
        <v>0</v>
      </c>
      <c r="E1221">
        <f t="shared" ca="1" si="962"/>
        <v>0</v>
      </c>
      <c r="F1221" s="19">
        <f t="shared" si="963"/>
        <v>0</v>
      </c>
      <c r="G1221">
        <f t="shared" si="993"/>
        <v>0</v>
      </c>
      <c r="H1221">
        <f t="shared" si="994"/>
        <v>0</v>
      </c>
      <c r="I1221" s="16">
        <f t="shared" si="964"/>
        <v>0</v>
      </c>
      <c r="J1221" s="19">
        <f t="shared" si="965"/>
        <v>0</v>
      </c>
      <c r="K1221" s="19"/>
      <c r="L1221" s="16">
        <f t="shared" si="995"/>
        <v>0</v>
      </c>
      <c r="M1221" s="16">
        <f t="shared" ca="1" si="966"/>
        <v>0</v>
      </c>
      <c r="N1221" s="16">
        <f t="shared" si="967"/>
        <v>0</v>
      </c>
      <c r="O1221" s="16">
        <f t="shared" si="968"/>
        <v>0</v>
      </c>
      <c r="P1221" s="16">
        <f t="shared" si="969"/>
        <v>0</v>
      </c>
      <c r="Q1221" s="16">
        <f t="shared" ca="1" si="970"/>
        <v>0</v>
      </c>
      <c r="R1221">
        <f t="shared" si="971"/>
        <v>0</v>
      </c>
      <c r="S1221" s="16">
        <f t="shared" si="972"/>
        <v>0</v>
      </c>
      <c r="T1221" s="21">
        <f t="shared" si="973"/>
        <v>0</v>
      </c>
      <c r="U1221" s="16">
        <f t="shared" ca="1" si="974"/>
        <v>0</v>
      </c>
      <c r="V1221" s="21">
        <f t="shared" ca="1" si="975"/>
        <v>0</v>
      </c>
      <c r="W1221" s="16"/>
      <c r="X1221" s="16">
        <f t="shared" si="976"/>
        <v>0</v>
      </c>
      <c r="Y1221" s="16">
        <f t="shared" si="977"/>
        <v>0</v>
      </c>
      <c r="Z1221" s="19">
        <f t="shared" si="978"/>
        <v>0</v>
      </c>
      <c r="AA1221" s="15">
        <f t="shared" si="979"/>
        <v>0</v>
      </c>
      <c r="AB1221" s="15">
        <f t="shared" si="980"/>
        <v>0</v>
      </c>
      <c r="AC1221" s="15">
        <f t="shared" si="981"/>
        <v>0</v>
      </c>
      <c r="AD1221" s="15">
        <f t="shared" si="982"/>
        <v>0</v>
      </c>
      <c r="AE1221" s="15">
        <f t="shared" si="983"/>
        <v>0</v>
      </c>
      <c r="AF1221" s="19">
        <f t="shared" si="984"/>
        <v>0</v>
      </c>
      <c r="AG1221" s="20">
        <f t="shared" si="985"/>
        <v>0</v>
      </c>
      <c r="AH1221" s="20"/>
      <c r="AI1221" s="16">
        <f t="shared" si="996"/>
        <v>0</v>
      </c>
      <c r="AJ1221" s="16">
        <f t="shared" si="1011"/>
        <v>0</v>
      </c>
      <c r="AK1221" s="16">
        <f t="shared" si="1003"/>
        <v>0</v>
      </c>
      <c r="AL1221" s="16">
        <f t="shared" ca="1" si="986"/>
        <v>0</v>
      </c>
      <c r="AM1221" s="17">
        <f ca="1">IF($F$13,OFFSET(product_specs!$I$5,MIN(10,saving_model!BD1221),saving_model!$F$15),0)</f>
        <v>0</v>
      </c>
      <c r="AN1221" s="16">
        <f t="shared" si="987"/>
        <v>0</v>
      </c>
      <c r="AO1221" s="16">
        <f t="shared" si="1010"/>
        <v>0</v>
      </c>
      <c r="AP1221" s="16">
        <f t="shared" si="997"/>
        <v>0</v>
      </c>
      <c r="AQ1221" s="16">
        <f t="shared" si="1004"/>
        <v>0</v>
      </c>
      <c r="AR1221" s="16">
        <f t="shared" si="1005"/>
        <v>0</v>
      </c>
      <c r="AS1221" s="15">
        <f t="shared" si="998"/>
        <v>0</v>
      </c>
      <c r="AT1221" s="24">
        <f t="shared" si="999"/>
        <v>0</v>
      </c>
      <c r="AU1221" s="15">
        <f t="shared" si="1006"/>
        <v>0</v>
      </c>
      <c r="AV1221" s="22">
        <f>return!Q1205</f>
        <v>-2.2061665763943861E-3</v>
      </c>
      <c r="AW1221" s="7">
        <f t="shared" si="1000"/>
        <v>2.7025719429878174</v>
      </c>
      <c r="AX1221" s="7"/>
      <c r="AY1221">
        <f t="shared" si="988"/>
        <v>0</v>
      </c>
      <c r="AZ1221">
        <f t="shared" si="1001"/>
        <v>0</v>
      </c>
      <c r="BA1221">
        <f t="shared" si="989"/>
        <v>0</v>
      </c>
      <c r="BB1221">
        <f t="shared" si="1007"/>
        <v>0</v>
      </c>
      <c r="BD1221">
        <f t="shared" si="990"/>
        <v>99</v>
      </c>
      <c r="BE1221">
        <f t="shared" si="991"/>
        <v>5</v>
      </c>
      <c r="BF1221">
        <f t="shared" si="1008"/>
        <v>1</v>
      </c>
      <c r="BG1221">
        <f>VLOOKUP(MIN(120,BH1221),mortality!$B$4:$H$106,saving_model!BE1221+2,FALSE)</f>
        <v>1</v>
      </c>
      <c r="BH1221">
        <f t="shared" si="1002"/>
        <v>119</v>
      </c>
      <c r="BI1221" s="8">
        <f t="shared" si="992"/>
        <v>1.6821425527395739E-3</v>
      </c>
      <c r="BJ1221" s="6">
        <f>VLOOKUP(saving_model!BD1221,lapse!$B$4:$C$134,2,FALSE)</f>
        <v>0.02</v>
      </c>
      <c r="BL1221">
        <f>discount_curve!K1206</f>
        <v>8.7169088229474334E-2</v>
      </c>
    </row>
    <row r="1222" spans="1:64" x14ac:dyDescent="0.55000000000000004">
      <c r="A1222">
        <f t="shared" si="1009"/>
        <v>1200</v>
      </c>
      <c r="B1222" s="16">
        <f t="shared" ca="1" si="959"/>
        <v>0</v>
      </c>
      <c r="C1222" s="16">
        <f t="shared" si="960"/>
        <v>0</v>
      </c>
      <c r="D1222">
        <f t="shared" si="961"/>
        <v>0</v>
      </c>
      <c r="E1222">
        <f t="shared" ca="1" si="962"/>
        <v>0</v>
      </c>
      <c r="F1222" s="19">
        <f t="shared" si="963"/>
        <v>0</v>
      </c>
      <c r="G1222">
        <f t="shared" si="993"/>
        <v>0</v>
      </c>
      <c r="H1222">
        <f t="shared" si="994"/>
        <v>0</v>
      </c>
      <c r="I1222" s="16">
        <f t="shared" si="964"/>
        <v>0</v>
      </c>
      <c r="J1222" s="19"/>
      <c r="K1222" s="19"/>
      <c r="L1222" s="16">
        <f t="shared" si="995"/>
        <v>0</v>
      </c>
      <c r="M1222" s="16">
        <f t="shared" ca="1" si="966"/>
        <v>0</v>
      </c>
      <c r="N1222" s="16">
        <f t="shared" si="967"/>
        <v>0</v>
      </c>
      <c r="O1222" s="16">
        <f t="shared" si="968"/>
        <v>0</v>
      </c>
      <c r="P1222" s="16">
        <f t="shared" si="969"/>
        <v>0</v>
      </c>
      <c r="Q1222" s="16">
        <f t="shared" ca="1" si="970"/>
        <v>0</v>
      </c>
      <c r="R1222">
        <f t="shared" si="971"/>
        <v>0</v>
      </c>
      <c r="S1222" s="16">
        <f t="shared" si="972"/>
        <v>0</v>
      </c>
      <c r="T1222" s="21">
        <f t="shared" si="973"/>
        <v>0</v>
      </c>
      <c r="U1222" s="16">
        <f t="shared" ca="1" si="974"/>
        <v>0</v>
      </c>
      <c r="V1222" s="21"/>
      <c r="W1222" s="16"/>
      <c r="X1222" s="16">
        <f t="shared" si="976"/>
        <v>0</v>
      </c>
      <c r="Y1222" s="16">
        <f t="shared" si="977"/>
        <v>0</v>
      </c>
      <c r="Z1222" s="19">
        <f t="shared" si="978"/>
        <v>0</v>
      </c>
      <c r="AA1222" s="15">
        <f t="shared" si="979"/>
        <v>0</v>
      </c>
      <c r="AB1222" s="15">
        <f t="shared" si="980"/>
        <v>0</v>
      </c>
      <c r="AC1222" s="15">
        <f t="shared" si="981"/>
        <v>0</v>
      </c>
      <c r="AD1222" s="15">
        <f t="shared" si="982"/>
        <v>0</v>
      </c>
      <c r="AE1222" s="15">
        <f t="shared" si="983"/>
        <v>0</v>
      </c>
      <c r="AF1222" s="19">
        <f t="shared" si="984"/>
        <v>0</v>
      </c>
      <c r="AG1222" s="20"/>
      <c r="AH1222" s="20"/>
      <c r="AI1222" s="16">
        <f t="shared" si="996"/>
        <v>0</v>
      </c>
      <c r="AJ1222" s="16">
        <f t="shared" si="1011"/>
        <v>0</v>
      </c>
      <c r="AK1222" s="16">
        <f t="shared" si="1003"/>
        <v>0</v>
      </c>
      <c r="AL1222" s="16">
        <f t="shared" ca="1" si="986"/>
        <v>0</v>
      </c>
      <c r="AM1222" s="17">
        <f ca="1">IF($F$13,OFFSET(product_specs!$I$5,MIN(10,saving_model!BD1222),saving_model!$F$15),0)</f>
        <v>0</v>
      </c>
      <c r="AN1222" s="16">
        <f t="shared" si="987"/>
        <v>0</v>
      </c>
      <c r="AO1222" s="16">
        <f t="shared" si="1010"/>
        <v>0</v>
      </c>
      <c r="AP1222" s="16">
        <f t="shared" si="997"/>
        <v>0</v>
      </c>
      <c r="AQ1222" s="16">
        <f t="shared" si="1004"/>
        <v>0</v>
      </c>
      <c r="AR1222" s="16">
        <f t="shared" si="1005"/>
        <v>0</v>
      </c>
      <c r="AS1222" s="15">
        <f t="shared" si="998"/>
        <v>0</v>
      </c>
      <c r="AT1222" s="24">
        <f t="shared" si="999"/>
        <v>0</v>
      </c>
      <c r="AU1222" s="15">
        <f t="shared" si="1006"/>
        <v>0</v>
      </c>
      <c r="AV1222" s="22">
        <f>return!Q1206</f>
        <v>3.1964478242754168E-3</v>
      </c>
      <c r="AW1222" s="7">
        <f t="shared" si="1000"/>
        <v>2.7048138294212882</v>
      </c>
      <c r="AX1222" s="7"/>
      <c r="AY1222">
        <f t="shared" si="988"/>
        <v>0</v>
      </c>
      <c r="AZ1222">
        <f t="shared" si="1001"/>
        <v>0</v>
      </c>
      <c r="BA1222">
        <f t="shared" si="989"/>
        <v>0</v>
      </c>
      <c r="BB1222">
        <f t="shared" si="1007"/>
        <v>0</v>
      </c>
      <c r="BD1222">
        <f t="shared" si="990"/>
        <v>100</v>
      </c>
      <c r="BE1222">
        <f t="shared" si="991"/>
        <v>5</v>
      </c>
      <c r="BF1222">
        <f t="shared" si="1008"/>
        <v>1</v>
      </c>
      <c r="BG1222">
        <f>VLOOKUP(MIN(120,BH1222),mortality!$B$4:$H$106,saving_model!BE1222+2,FALSE)</f>
        <v>1</v>
      </c>
      <c r="BH1222">
        <f t="shared" si="1002"/>
        <v>120</v>
      </c>
      <c r="BI1222" s="8">
        <f t="shared" si="992"/>
        <v>1.6821425527395739E-3</v>
      </c>
      <c r="BJ1222" s="6">
        <f>VLOOKUP(saving_model!BD1222,lapse!$B$4:$C$134,2,FALSE)</f>
        <v>0.02</v>
      </c>
      <c r="BL1222">
        <f>discount_curve!K1207</f>
        <v>8.5560720327250886E-2</v>
      </c>
    </row>
  </sheetData>
  <phoneticPr fontId="3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H106"/>
  <sheetViews>
    <sheetView topLeftCell="B69" workbookViewId="0">
      <selection activeCell="H97" sqref="H97"/>
    </sheetView>
  </sheetViews>
  <sheetFormatPr defaultRowHeight="18" x14ac:dyDescent="0.55000000000000004"/>
  <cols>
    <col min="3" max="3" width="11.08203125" customWidth="1"/>
    <col min="4" max="4" width="10.75" customWidth="1"/>
    <col min="5" max="5" width="11.33203125" customWidth="1"/>
  </cols>
  <sheetData>
    <row r="1" spans="2:8" x14ac:dyDescent="0.55000000000000004">
      <c r="B1" t="s">
        <v>24</v>
      </c>
      <c r="C1">
        <v>2.0000000000000001E-4</v>
      </c>
      <c r="E1" t="s">
        <v>26</v>
      </c>
      <c r="F1">
        <v>2.2000000000000002</v>
      </c>
    </row>
    <row r="2" spans="2:8" x14ac:dyDescent="0.55000000000000004">
      <c r="B2" t="s">
        <v>25</v>
      </c>
      <c r="C2">
        <v>2.5000000000000001E-4</v>
      </c>
    </row>
    <row r="3" spans="2:8" x14ac:dyDescent="0.55000000000000004">
      <c r="C3">
        <v>0</v>
      </c>
      <c r="D3">
        <v>1</v>
      </c>
      <c r="E3">
        <v>2</v>
      </c>
      <c r="F3">
        <v>3</v>
      </c>
      <c r="G3">
        <v>4</v>
      </c>
      <c r="H3" t="s">
        <v>10</v>
      </c>
    </row>
    <row r="4" spans="2:8" x14ac:dyDescent="0.55000000000000004">
      <c r="B4">
        <v>18</v>
      </c>
      <c r="C4">
        <f>MIN(1,$C$1*EXP($C$2*B4^$F$1))</f>
        <v>2.3106710487807007E-4</v>
      </c>
      <c r="D4">
        <f>MIN(1,C4*1.1)</f>
        <v>2.5417381536587709E-4</v>
      </c>
      <c r="E4">
        <f t="shared" ref="E4:H4" si="0">MIN(1,D4*1.1)</f>
        <v>2.7959119690246481E-4</v>
      </c>
      <c r="F4">
        <f t="shared" si="0"/>
        <v>3.0755031659271132E-4</v>
      </c>
      <c r="G4">
        <f t="shared" si="0"/>
        <v>3.3830534825198249E-4</v>
      </c>
      <c r="H4">
        <f t="shared" si="0"/>
        <v>3.7213588307718077E-4</v>
      </c>
    </row>
    <row r="5" spans="2:8" x14ac:dyDescent="0.55000000000000004">
      <c r="B5">
        <f>B4+1</f>
        <v>19</v>
      </c>
      <c r="C5">
        <f t="shared" ref="C5:C68" si="1">MIN(1,$C$1*EXP($C$2*B5^$F$1))</f>
        <v>2.3532001265836995E-4</v>
      </c>
      <c r="D5">
        <f t="shared" ref="D5:H5" si="2">MIN(1,C5*1.1)</f>
        <v>2.5885201392420696E-4</v>
      </c>
      <c r="E5">
        <f t="shared" si="2"/>
        <v>2.8473721531662767E-4</v>
      </c>
      <c r="F5">
        <f t="shared" si="2"/>
        <v>3.1321093684829048E-4</v>
      </c>
      <c r="G5">
        <f t="shared" si="2"/>
        <v>3.4453203053311953E-4</v>
      </c>
      <c r="H5">
        <f t="shared" si="2"/>
        <v>3.7898523358643153E-4</v>
      </c>
    </row>
    <row r="6" spans="2:8" x14ac:dyDescent="0.55000000000000004">
      <c r="B6">
        <f t="shared" ref="B6:B69" si="3">B5+1</f>
        <v>20</v>
      </c>
      <c r="C6">
        <f t="shared" si="1"/>
        <v>2.3993637567701445E-4</v>
      </c>
      <c r="D6">
        <f t="shared" ref="D6:H6" si="4">MIN(1,C6*1.1)</f>
        <v>2.6393001324471593E-4</v>
      </c>
      <c r="E6">
        <f t="shared" si="4"/>
        <v>2.9032301456918754E-4</v>
      </c>
      <c r="F6">
        <f t="shared" si="4"/>
        <v>3.1935531602610633E-4</v>
      </c>
      <c r="G6">
        <f t="shared" si="4"/>
        <v>3.5129084762871698E-4</v>
      </c>
      <c r="H6">
        <f t="shared" si="4"/>
        <v>3.8641993239158873E-4</v>
      </c>
    </row>
    <row r="7" spans="2:8" x14ac:dyDescent="0.55000000000000004">
      <c r="B7">
        <f t="shared" si="3"/>
        <v>21</v>
      </c>
      <c r="C7">
        <f t="shared" si="1"/>
        <v>2.4493742315277695E-4</v>
      </c>
      <c r="D7">
        <f t="shared" ref="D7:H7" si="5">MIN(1,C7*1.1)</f>
        <v>2.6943116546805467E-4</v>
      </c>
      <c r="E7">
        <f t="shared" si="5"/>
        <v>2.9637428201486016E-4</v>
      </c>
      <c r="F7">
        <f t="shared" si="5"/>
        <v>3.260117102163462E-4</v>
      </c>
      <c r="G7">
        <f t="shared" si="5"/>
        <v>3.5861288123798088E-4</v>
      </c>
      <c r="H7">
        <f t="shared" si="5"/>
        <v>3.9447416936177901E-4</v>
      </c>
    </row>
    <row r="8" spans="2:8" x14ac:dyDescent="0.55000000000000004">
      <c r="B8">
        <f t="shared" si="3"/>
        <v>22</v>
      </c>
      <c r="C8">
        <f t="shared" si="1"/>
        <v>2.5034627403345568E-4</v>
      </c>
      <c r="D8">
        <f t="shared" ref="D8:H8" si="6">MIN(1,C8*1.1)</f>
        <v>2.7538090143680127E-4</v>
      </c>
      <c r="E8">
        <f t="shared" si="6"/>
        <v>3.0291899158048141E-4</v>
      </c>
      <c r="F8">
        <f t="shared" si="6"/>
        <v>3.3321089073852956E-4</v>
      </c>
      <c r="G8">
        <f t="shared" si="6"/>
        <v>3.6653197981238256E-4</v>
      </c>
      <c r="H8">
        <f t="shared" si="6"/>
        <v>4.0318517779362083E-4</v>
      </c>
    </row>
    <row r="9" spans="2:8" x14ac:dyDescent="0.55000000000000004">
      <c r="B9">
        <f t="shared" si="3"/>
        <v>23</v>
      </c>
      <c r="C9">
        <f t="shared" si="1"/>
        <v>2.5618811831551827E-4</v>
      </c>
      <c r="D9">
        <f t="shared" ref="D9:H9" si="7">MIN(1,C9*1.1)</f>
        <v>2.818069301470701E-4</v>
      </c>
      <c r="E9">
        <f t="shared" si="7"/>
        <v>3.0998762316177713E-4</v>
      </c>
      <c r="F9">
        <f t="shared" si="7"/>
        <v>3.4098638547795489E-4</v>
      </c>
      <c r="G9">
        <f t="shared" si="7"/>
        <v>3.750850240257504E-4</v>
      </c>
      <c r="H9">
        <f t="shared" si="7"/>
        <v>4.1259352642832546E-4</v>
      </c>
    </row>
    <row r="10" spans="2:8" x14ac:dyDescent="0.55000000000000004">
      <c r="B10">
        <f t="shared" si="3"/>
        <v>24</v>
      </c>
      <c r="C10">
        <f t="shared" si="1"/>
        <v>2.6249041571441161E-4</v>
      </c>
      <c r="D10">
        <f t="shared" ref="D10:H10" si="8">MIN(1,C10*1.1)</f>
        <v>2.8873945728585278E-4</v>
      </c>
      <c r="E10">
        <f t="shared" si="8"/>
        <v>3.1761340301443808E-4</v>
      </c>
      <c r="F10">
        <f t="shared" si="8"/>
        <v>3.4937474331588189E-4</v>
      </c>
      <c r="G10">
        <f t="shared" si="8"/>
        <v>3.8431221764747013E-4</v>
      </c>
      <c r="H10">
        <f t="shared" si="8"/>
        <v>4.2274343941221717E-4</v>
      </c>
    </row>
    <row r="11" spans="2:8" x14ac:dyDescent="0.55000000000000004">
      <c r="B11">
        <f t="shared" si="3"/>
        <v>25</v>
      </c>
      <c r="C11">
        <f t="shared" si="1"/>
        <v>2.6928311397997568E-4</v>
      </c>
      <c r="D11">
        <f t="shared" ref="D11:H11" si="9">MIN(1,C11*1.1)</f>
        <v>2.9621142537797324E-4</v>
      </c>
      <c r="E11">
        <f t="shared" si="9"/>
        <v>3.2583256791577058E-4</v>
      </c>
      <c r="F11">
        <f t="shared" si="9"/>
        <v>3.5841582470734766E-4</v>
      </c>
      <c r="G11">
        <f t="shared" si="9"/>
        <v>3.9425740717808245E-4</v>
      </c>
      <c r="H11">
        <f t="shared" si="9"/>
        <v>4.3368314789589071E-4</v>
      </c>
    </row>
    <row r="12" spans="2:8" x14ac:dyDescent="0.55000000000000004">
      <c r="B12">
        <f t="shared" si="3"/>
        <v>26</v>
      </c>
      <c r="C12">
        <f t="shared" si="1"/>
        <v>2.7659888937081839E-4</v>
      </c>
      <c r="D12">
        <f t="shared" ref="D12:H12" si="10">MIN(1,C12*1.1)</f>
        <v>3.0425877830790024E-4</v>
      </c>
      <c r="E12">
        <f t="shared" si="10"/>
        <v>3.3468465613869028E-4</v>
      </c>
      <c r="F12">
        <f t="shared" si="10"/>
        <v>3.6815312175255934E-4</v>
      </c>
      <c r="G12">
        <f t="shared" si="10"/>
        <v>4.049684339278153E-4</v>
      </c>
      <c r="H12">
        <f t="shared" si="10"/>
        <v>4.4546527732059686E-4</v>
      </c>
    </row>
    <row r="13" spans="2:8" x14ac:dyDescent="0.55000000000000004">
      <c r="B13">
        <f t="shared" si="3"/>
        <v>27</v>
      </c>
      <c r="C13">
        <f t="shared" si="1"/>
        <v>2.844734120632121E-4</v>
      </c>
      <c r="D13">
        <f t="shared" ref="D13:H13" si="11">MIN(1,C13*1.1)</f>
        <v>3.1292075326953334E-4</v>
      </c>
      <c r="E13">
        <f t="shared" si="11"/>
        <v>3.4421282859648672E-4</v>
      </c>
      <c r="F13">
        <f t="shared" si="11"/>
        <v>3.7863411145613543E-4</v>
      </c>
      <c r="G13">
        <f t="shared" si="11"/>
        <v>4.1649752260174898E-4</v>
      </c>
      <c r="H13">
        <f t="shared" si="11"/>
        <v>4.5814727486192391E-4</v>
      </c>
    </row>
    <row r="14" spans="2:8" x14ac:dyDescent="0.55000000000000004">
      <c r="B14">
        <f t="shared" si="3"/>
        <v>28</v>
      </c>
      <c r="C14">
        <f t="shared" si="1"/>
        <v>2.9294563957669068E-4</v>
      </c>
      <c r="D14">
        <f t="shared" ref="D14:H14" si="12">MIN(1,C14*1.1)</f>
        <v>3.2224020353435978E-4</v>
      </c>
      <c r="E14">
        <f t="shared" si="12"/>
        <v>3.5446422388779581E-4</v>
      </c>
      <c r="F14">
        <f t="shared" si="12"/>
        <v>3.8991064627657543E-4</v>
      </c>
      <c r="G14">
        <f t="shared" si="12"/>
        <v>4.2890171090423303E-4</v>
      </c>
      <c r="H14">
        <f t="shared" si="12"/>
        <v>4.717918819946564E-4</v>
      </c>
    </row>
    <row r="15" spans="2:8" x14ac:dyDescent="0.55000000000000004">
      <c r="B15">
        <f t="shared" si="3"/>
        <v>29</v>
      </c>
      <c r="C15">
        <f t="shared" si="1"/>
        <v>3.0205814165395827E-4</v>
      </c>
      <c r="D15">
        <f t="shared" ref="D15:H15" si="13">MIN(1,C15*1.1)</f>
        <v>3.3226395581935413E-4</v>
      </c>
      <c r="E15">
        <f t="shared" si="13"/>
        <v>3.6549035140128958E-4</v>
      </c>
      <c r="F15">
        <f t="shared" si="13"/>
        <v>4.0203938654141859E-4</v>
      </c>
      <c r="G15">
        <f t="shared" si="13"/>
        <v>4.4224332519556046E-4</v>
      </c>
      <c r="H15">
        <f t="shared" si="13"/>
        <v>4.8646765771511656E-4</v>
      </c>
    </row>
    <row r="16" spans="2:8" x14ac:dyDescent="0.55000000000000004">
      <c r="B16">
        <f t="shared" si="3"/>
        <v>30</v>
      </c>
      <c r="C16">
        <f t="shared" si="1"/>
        <v>3.1185746044209083E-4</v>
      </c>
      <c r="D16">
        <f t="shared" ref="D16:H16" si="14">MIN(1,C16*1.1)</f>
        <v>3.4304320648629997E-4</v>
      </c>
      <c r="E16">
        <f t="shared" si="14"/>
        <v>3.7734752713492999E-4</v>
      </c>
      <c r="F16">
        <f t="shared" si="14"/>
        <v>4.1508227984842302E-4</v>
      </c>
      <c r="G16">
        <f t="shared" si="14"/>
        <v>4.5659050783326534E-4</v>
      </c>
      <c r="H16">
        <f t="shared" si="14"/>
        <v>5.0224955861659186E-4</v>
      </c>
    </row>
    <row r="17" spans="2:8" x14ac:dyDescent="0.55000000000000004">
      <c r="B17">
        <f t="shared" si="3"/>
        <v>31</v>
      </c>
      <c r="C17">
        <f t="shared" si="1"/>
        <v>3.2239451029165961E-4</v>
      </c>
      <c r="D17">
        <f t="shared" ref="D17:H17" si="15">MIN(1,C17*1.1)</f>
        <v>3.546339613208256E-4</v>
      </c>
      <c r="E17">
        <f t="shared" si="15"/>
        <v>3.900973574529082E-4</v>
      </c>
      <c r="F17">
        <f t="shared" si="15"/>
        <v>4.2910709319819907E-4</v>
      </c>
      <c r="G17">
        <f t="shared" si="15"/>
        <v>4.7201780251801903E-4</v>
      </c>
      <c r="H17">
        <f t="shared" si="15"/>
        <v>5.1921958276982102E-4</v>
      </c>
    </row>
    <row r="18" spans="2:8" x14ac:dyDescent="0.55000000000000004">
      <c r="B18">
        <f t="shared" si="3"/>
        <v>32</v>
      </c>
      <c r="C18">
        <f t="shared" si="1"/>
        <v>3.3372502202793356E-4</v>
      </c>
      <c r="D18">
        <f t="shared" ref="D18:H18" si="16">MIN(1,C18*1.1)</f>
        <v>3.6709752423072696E-4</v>
      </c>
      <c r="E18">
        <f t="shared" si="16"/>
        <v>4.038072766537997E-4</v>
      </c>
      <c r="F18">
        <f t="shared" si="16"/>
        <v>4.4418800431917971E-4</v>
      </c>
      <c r="G18">
        <f t="shared" si="16"/>
        <v>4.8860680475109773E-4</v>
      </c>
      <c r="H18">
        <f t="shared" si="16"/>
        <v>5.3746748522620754E-4</v>
      </c>
    </row>
    <row r="19" spans="2:8" x14ac:dyDescent="0.55000000000000004">
      <c r="B19">
        <f t="shared" si="3"/>
        <v>33</v>
      </c>
      <c r="C19">
        <f t="shared" si="1"/>
        <v>3.4591003716274765E-4</v>
      </c>
      <c r="D19">
        <f t="shared" ref="D19:H19" si="17">MIN(1,C19*1.1)</f>
        <v>3.8050104087902244E-4</v>
      </c>
      <c r="E19">
        <f t="shared" si="17"/>
        <v>4.1855114496692472E-4</v>
      </c>
      <c r="F19">
        <f t="shared" si="17"/>
        <v>4.6040625946361721E-4</v>
      </c>
      <c r="G19">
        <f t="shared" si="17"/>
        <v>5.0644688540997897E-4</v>
      </c>
      <c r="H19">
        <f t="shared" si="17"/>
        <v>5.5709157395097692E-4</v>
      </c>
    </row>
    <row r="20" spans="2:8" x14ac:dyDescent="0.55000000000000004">
      <c r="B20">
        <f t="shared" si="3"/>
        <v>34</v>
      </c>
      <c r="C20">
        <f t="shared" si="1"/>
        <v>3.5901645821752364E-4</v>
      </c>
      <c r="D20">
        <f t="shared" ref="D20:H20" si="18">MIN(1,C20*1.1)</f>
        <v>3.9491810403927602E-4</v>
      </c>
      <c r="E20">
        <f t="shared" si="18"/>
        <v>4.3440991444320363E-4</v>
      </c>
      <c r="F20">
        <f t="shared" si="18"/>
        <v>4.7785090588752405E-4</v>
      </c>
      <c r="G20">
        <f t="shared" si="18"/>
        <v>5.2563599647627648E-4</v>
      </c>
      <c r="H20">
        <f t="shared" si="18"/>
        <v>5.781995961239042E-4</v>
      </c>
    </row>
    <row r="21" spans="2:8" x14ac:dyDescent="0.55000000000000004">
      <c r="B21">
        <f t="shared" si="3"/>
        <v>35</v>
      </c>
      <c r="C21">
        <f t="shared" si="1"/>
        <v>3.7311766212959709E-4</v>
      </c>
      <c r="D21">
        <f t="shared" ref="D21:H21" si="19">MIN(1,C21*1.1)</f>
        <v>4.1042942834255681E-4</v>
      </c>
      <c r="E21">
        <f t="shared" si="19"/>
        <v>4.5147237117681256E-4</v>
      </c>
      <c r="F21">
        <f t="shared" si="19"/>
        <v>4.9661960829449389E-4</v>
      </c>
      <c r="G21">
        <f t="shared" si="19"/>
        <v>5.4628156912394331E-4</v>
      </c>
      <c r="H21">
        <f t="shared" si="19"/>
        <v>6.0090972603633766E-4</v>
      </c>
    </row>
    <row r="22" spans="2:8" x14ac:dyDescent="0.55000000000000004">
      <c r="B22">
        <f t="shared" si="3"/>
        <v>36</v>
      </c>
      <c r="C22">
        <f t="shared" si="1"/>
        <v>3.8829418462979932E-4</v>
      </c>
      <c r="D22">
        <f t="shared" ref="D22:H22" si="20">MIN(1,C22*1.1)</f>
        <v>4.2712360309277929E-4</v>
      </c>
      <c r="E22">
        <f t="shared" si="20"/>
        <v>4.6983596340205723E-4</v>
      </c>
      <c r="F22">
        <f t="shared" si="20"/>
        <v>5.1681955974226302E-4</v>
      </c>
      <c r="G22">
        <f t="shared" si="20"/>
        <v>5.6850151571648938E-4</v>
      </c>
      <c r="H22">
        <f t="shared" si="20"/>
        <v>6.2535166728813838E-4</v>
      </c>
    </row>
    <row r="23" spans="2:8" x14ac:dyDescent="0.55000000000000004">
      <c r="B23">
        <f t="shared" si="3"/>
        <v>37</v>
      </c>
      <c r="C23">
        <f t="shared" si="1"/>
        <v>4.0463448452577157E-4</v>
      </c>
      <c r="D23">
        <f t="shared" ref="D23:H23" si="21">MIN(1,C23*1.1)</f>
        <v>4.4509793297834875E-4</v>
      </c>
      <c r="E23">
        <f t="shared" si="21"/>
        <v>4.896077262761837E-4</v>
      </c>
      <c r="F23">
        <f t="shared" si="21"/>
        <v>5.3856849890380207E-4</v>
      </c>
      <c r="G23">
        <f t="shared" si="21"/>
        <v>5.9242534879418228E-4</v>
      </c>
      <c r="H23">
        <f t="shared" si="21"/>
        <v>6.5166788367360053E-4</v>
      </c>
    </row>
    <row r="24" spans="2:8" x14ac:dyDescent="0.55000000000000004">
      <c r="B24">
        <f t="shared" si="3"/>
        <v>38</v>
      </c>
      <c r="C24">
        <f t="shared" si="1"/>
        <v>4.2223579802206138E-4</v>
      </c>
      <c r="D24">
        <f t="shared" ref="D24:H24" si="22">MIN(1,C24*1.1)</f>
        <v>4.6445937782426755E-4</v>
      </c>
      <c r="E24">
        <f t="shared" si="22"/>
        <v>5.109053156066944E-4</v>
      </c>
      <c r="F24">
        <f t="shared" si="22"/>
        <v>5.6199584716736385E-4</v>
      </c>
      <c r="G24">
        <f t="shared" si="22"/>
        <v>6.181954318841003E-4</v>
      </c>
      <c r="H24">
        <f t="shared" si="22"/>
        <v>6.8001497507251042E-4</v>
      </c>
    </row>
    <row r="25" spans="2:8" x14ac:dyDescent="0.55000000000000004">
      <c r="B25">
        <f t="shared" si="3"/>
        <v>39</v>
      </c>
      <c r="C25">
        <f t="shared" si="1"/>
        <v>4.4120509457706652E-4</v>
      </c>
      <c r="D25">
        <f t="shared" ref="D25:H25" si="23">MIN(1,C25*1.1)</f>
        <v>4.853256040347732E-4</v>
      </c>
      <c r="E25">
        <f t="shared" si="23"/>
        <v>5.3385816443825057E-4</v>
      </c>
      <c r="F25">
        <f t="shared" si="23"/>
        <v>5.8724398088207564E-4</v>
      </c>
      <c r="G25">
        <f t="shared" si="23"/>
        <v>6.4596837897028323E-4</v>
      </c>
      <c r="H25">
        <f t="shared" si="23"/>
        <v>7.1056521686731157E-4</v>
      </c>
    </row>
    <row r="26" spans="2:8" x14ac:dyDescent="0.55000000000000004">
      <c r="B26">
        <f t="shared" si="3"/>
        <v>40</v>
      </c>
      <c r="C26">
        <f t="shared" si="1"/>
        <v>4.6166014736429792E-4</v>
      </c>
      <c r="D26">
        <f t="shared" ref="D26:H26" si="24">MIN(1,C26*1.1)</f>
        <v>5.0782616210072776E-4</v>
      </c>
      <c r="E26">
        <f t="shared" si="24"/>
        <v>5.5860877831080062E-4</v>
      </c>
      <c r="F26">
        <f t="shared" si="24"/>
        <v>6.1446965614188071E-4</v>
      </c>
      <c r="G26">
        <f t="shared" si="24"/>
        <v>6.7591662175606887E-4</v>
      </c>
      <c r="H26">
        <f t="shared" si="24"/>
        <v>7.4350828393167584E-4</v>
      </c>
    </row>
    <row r="27" spans="2:8" x14ac:dyDescent="0.55000000000000004">
      <c r="B27">
        <f t="shared" si="3"/>
        <v>41</v>
      </c>
      <c r="C27">
        <f t="shared" si="1"/>
        <v>4.8373073320142024E-4</v>
      </c>
      <c r="D27">
        <f t="shared" ref="D27:H27" si="25">MIN(1,C27*1.1)</f>
        <v>5.3210380652156234E-4</v>
      </c>
      <c r="E27">
        <f t="shared" si="25"/>
        <v>5.8531418717371866E-4</v>
      </c>
      <c r="F27">
        <f t="shared" si="25"/>
        <v>6.4384560589109054E-4</v>
      </c>
      <c r="G27">
        <f t="shared" si="25"/>
        <v>7.0823016648019965E-4</v>
      </c>
      <c r="H27">
        <f t="shared" si="25"/>
        <v>7.7905318312821966E-4</v>
      </c>
    </row>
    <row r="28" spans="2:8" x14ac:dyDescent="0.55000000000000004">
      <c r="B28">
        <f t="shared" si="3"/>
        <v>42</v>
      </c>
      <c r="C28">
        <f t="shared" si="1"/>
        <v>5.0755997887010627E-4</v>
      </c>
      <c r="D28">
        <f t="shared" ref="D28:H28" si="26">MIN(1,C28*1.1)</f>
        <v>5.583159767571169E-4</v>
      </c>
      <c r="E28">
        <f t="shared" si="26"/>
        <v>6.1414757443282867E-4</v>
      </c>
      <c r="F28">
        <f t="shared" si="26"/>
        <v>6.7556233187611155E-4</v>
      </c>
      <c r="G28">
        <f t="shared" si="26"/>
        <v>7.4311856506372278E-4</v>
      </c>
      <c r="H28">
        <f t="shared" si="26"/>
        <v>8.1743042157009509E-4</v>
      </c>
    </row>
    <row r="29" spans="2:8" x14ac:dyDescent="0.55000000000000004">
      <c r="B29">
        <f t="shared" si="3"/>
        <v>43</v>
      </c>
      <c r="C29">
        <f t="shared" si="1"/>
        <v>5.3330587311359475E-4</v>
      </c>
      <c r="D29">
        <f t="shared" ref="D29:H29" si="27">MIN(1,C29*1.1)</f>
        <v>5.8663646042495432E-4</v>
      </c>
      <c r="E29">
        <f t="shared" si="27"/>
        <v>6.4530010646744978E-4</v>
      </c>
      <c r="F29">
        <f t="shared" si="27"/>
        <v>7.0983011711419481E-4</v>
      </c>
      <c r="G29">
        <f t="shared" si="27"/>
        <v>7.8081312882561434E-4</v>
      </c>
      <c r="H29">
        <f t="shared" si="27"/>
        <v>8.5889444170817581E-4</v>
      </c>
    </row>
    <row r="30" spans="2:8" x14ac:dyDescent="0.55000000000000004">
      <c r="B30">
        <f t="shared" si="3"/>
        <v>44</v>
      </c>
      <c r="C30">
        <f t="shared" si="1"/>
        <v>5.6114296631440722E-4</v>
      </c>
      <c r="D30">
        <f t="shared" ref="D30:H30" si="28">MIN(1,C30*1.1)</f>
        <v>6.17257262945848E-4</v>
      </c>
      <c r="E30">
        <f t="shared" si="28"/>
        <v>6.7898298924043291E-4</v>
      </c>
      <c r="F30">
        <f t="shared" si="28"/>
        <v>7.4688128816447624E-4</v>
      </c>
      <c r="G30">
        <f t="shared" si="28"/>
        <v>8.2156941698092393E-4</v>
      </c>
      <c r="H30">
        <f t="shared" si="28"/>
        <v>9.0372635867901638E-4</v>
      </c>
    </row>
    <row r="31" spans="2:8" x14ac:dyDescent="0.55000000000000004">
      <c r="B31">
        <f t="shared" si="3"/>
        <v>45</v>
      </c>
      <c r="C31">
        <f t="shared" si="1"/>
        <v>5.9126428297699089E-4</v>
      </c>
      <c r="D31">
        <f t="shared" ref="D31:H31" si="29">MIN(1,C31*1.1)</f>
        <v>6.5039071127469001E-4</v>
      </c>
      <c r="E31">
        <f t="shared" si="29"/>
        <v>7.1542978240215908E-4</v>
      </c>
      <c r="F31">
        <f t="shared" si="29"/>
        <v>7.8697276064237508E-4</v>
      </c>
      <c r="G31">
        <f t="shared" si="29"/>
        <v>8.6567003670661271E-4</v>
      </c>
      <c r="H31">
        <f t="shared" si="29"/>
        <v>9.522370403772741E-4</v>
      </c>
    </row>
    <row r="32" spans="2:8" x14ac:dyDescent="0.55000000000000004">
      <c r="B32">
        <f t="shared" si="3"/>
        <v>46</v>
      </c>
      <c r="C32">
        <f t="shared" si="1"/>
        <v>6.2388347573344438E-4</v>
      </c>
      <c r="D32">
        <f t="shared" ref="D32:H32" si="30">MIN(1,C32*1.1)</f>
        <v>6.8627182330678886E-4</v>
      </c>
      <c r="E32">
        <f t="shared" si="30"/>
        <v>7.5489900563746777E-4</v>
      </c>
      <c r="F32">
        <f t="shared" si="30"/>
        <v>8.3038890620121459E-4</v>
      </c>
      <c r="G32">
        <f t="shared" si="30"/>
        <v>9.1342779682133609E-4</v>
      </c>
      <c r="H32">
        <f t="shared" si="30"/>
        <v>1.0047705765034698E-3</v>
      </c>
    </row>
    <row r="33" spans="2:8" x14ac:dyDescent="0.55000000000000004">
      <c r="B33">
        <f t="shared" si="3"/>
        <v>47</v>
      </c>
      <c r="C33">
        <f t="shared" si="1"/>
        <v>6.5923725372987361E-4</v>
      </c>
      <c r="D33">
        <f t="shared" ref="D33:H33" si="31">MIN(1,C33*1.1)</f>
        <v>7.2516097910286105E-4</v>
      </c>
      <c r="E33">
        <f t="shared" si="31"/>
        <v>7.9767707701314716E-4</v>
      </c>
      <c r="F33">
        <f t="shared" si="31"/>
        <v>8.7744478471446193E-4</v>
      </c>
      <c r="G33">
        <f t="shared" si="31"/>
        <v>9.6518926318590816E-4</v>
      </c>
      <c r="H33">
        <f t="shared" si="31"/>
        <v>1.0617081895044991E-3</v>
      </c>
    </row>
    <row r="34" spans="2:8" x14ac:dyDescent="0.55000000000000004">
      <c r="B34">
        <f t="shared" si="3"/>
        <v>48</v>
      </c>
      <c r="C34">
        <f t="shared" si="1"/>
        <v>6.9758812302372409E-4</v>
      </c>
      <c r="D34">
        <f t="shared" ref="D34:H34" si="32">MIN(1,C34*1.1)</f>
        <v>7.6734693532609654E-4</v>
      </c>
      <c r="E34">
        <f t="shared" si="32"/>
        <v>8.4408162885870632E-4</v>
      </c>
      <c r="F34">
        <f t="shared" si="32"/>
        <v>9.2848979174457703E-4</v>
      </c>
      <c r="G34">
        <f t="shared" si="32"/>
        <v>1.0213387709190349E-3</v>
      </c>
      <c r="H34">
        <f t="shared" si="32"/>
        <v>1.1234726480109385E-3</v>
      </c>
    </row>
    <row r="35" spans="2:8" x14ac:dyDescent="0.55000000000000004">
      <c r="B35">
        <f t="shared" si="3"/>
        <v>49</v>
      </c>
      <c r="C35">
        <f t="shared" si="1"/>
        <v>7.3922748213094309E-4</v>
      </c>
      <c r="D35">
        <f t="shared" ref="D35:H35" si="33">MIN(1,C35*1.1)</f>
        <v>8.1315023034403747E-4</v>
      </c>
      <c r="E35">
        <f t="shared" si="33"/>
        <v>8.9446525337844127E-4</v>
      </c>
      <c r="F35">
        <f t="shared" si="33"/>
        <v>9.8391177871628554E-4</v>
      </c>
      <c r="G35">
        <f t="shared" si="33"/>
        <v>1.0823029565879142E-3</v>
      </c>
      <c r="H35">
        <f t="shared" si="33"/>
        <v>1.1905332522467056E-3</v>
      </c>
    </row>
    <row r="36" spans="2:8" x14ac:dyDescent="0.55000000000000004">
      <c r="B36">
        <f t="shared" si="3"/>
        <v>50</v>
      </c>
      <c r="C36">
        <f t="shared" si="1"/>
        <v>7.8447912222558863E-4</v>
      </c>
      <c r="D36">
        <f t="shared" ref="D36:H36" si="34">MIN(1,C36*1.1)</f>
        <v>8.6292703444814755E-4</v>
      </c>
      <c r="E36">
        <f t="shared" si="34"/>
        <v>9.492197378929624E-4</v>
      </c>
      <c r="F36">
        <f t="shared" si="34"/>
        <v>1.0441417116822586E-3</v>
      </c>
      <c r="G36">
        <f t="shared" si="34"/>
        <v>1.1485558828504847E-3</v>
      </c>
      <c r="H36">
        <f t="shared" si="34"/>
        <v>1.2634114711355332E-3</v>
      </c>
    </row>
    <row r="37" spans="2:8" x14ac:dyDescent="0.55000000000000004">
      <c r="B37">
        <f t="shared" si="3"/>
        <v>51</v>
      </c>
      <c r="C37">
        <f t="shared" si="1"/>
        <v>8.3370318885332044E-4</v>
      </c>
      <c r="D37">
        <f t="shared" ref="D37:H37" si="35">MIN(1,C37*1.1)</f>
        <v>9.1707350773865257E-4</v>
      </c>
      <c r="E37">
        <f t="shared" si="35"/>
        <v>1.0087808585125179E-3</v>
      </c>
      <c r="F37">
        <f t="shared" si="35"/>
        <v>1.1096589443637698E-3</v>
      </c>
      <c r="G37">
        <f t="shared" si="35"/>
        <v>1.220624838800147E-3</v>
      </c>
      <c r="H37">
        <f t="shared" si="35"/>
        <v>1.3426873226801618E-3</v>
      </c>
    </row>
    <row r="38" spans="2:8" x14ac:dyDescent="0.55000000000000004">
      <c r="B38">
        <f t="shared" si="3"/>
        <v>52</v>
      </c>
      <c r="C38">
        <f t="shared" si="1"/>
        <v>8.8730067053835319E-4</v>
      </c>
      <c r="D38">
        <f t="shared" ref="D38:H38" si="36">MIN(1,C38*1.1)</f>
        <v>9.7603073759218863E-4</v>
      </c>
      <c r="E38">
        <f t="shared" si="36"/>
        <v>1.0736338113514076E-3</v>
      </c>
      <c r="F38">
        <f t="shared" si="36"/>
        <v>1.1809971924865484E-3</v>
      </c>
      <c r="G38">
        <f t="shared" si="36"/>
        <v>1.2990969117352034E-3</v>
      </c>
      <c r="H38">
        <f t="shared" si="36"/>
        <v>1.4290066029087238E-3</v>
      </c>
    </row>
    <row r="39" spans="2:8" x14ac:dyDescent="0.55000000000000004">
      <c r="B39">
        <f t="shared" si="3"/>
        <v>53</v>
      </c>
      <c r="C39">
        <f t="shared" si="1"/>
        <v>9.4571848953304985E-4</v>
      </c>
      <c r="D39">
        <f t="shared" ref="D39:H39" si="37">MIN(1,C39*1.1)</f>
        <v>1.040290338486355E-3</v>
      </c>
      <c r="E39">
        <f t="shared" si="37"/>
        <v>1.1443193723349905E-3</v>
      </c>
      <c r="F39">
        <f t="shared" si="37"/>
        <v>1.2587513095684896E-3</v>
      </c>
      <c r="G39">
        <f t="shared" si="37"/>
        <v>1.3846264405253386E-3</v>
      </c>
      <c r="H39">
        <f t="shared" si="37"/>
        <v>1.5230890845778725E-3</v>
      </c>
    </row>
    <row r="40" spans="2:8" x14ac:dyDescent="0.55000000000000004">
      <c r="B40">
        <f t="shared" si="3"/>
        <v>54</v>
      </c>
      <c r="C40">
        <f t="shared" si="1"/>
        <v>1.0094552814063624E-3</v>
      </c>
      <c r="D40">
        <f t="shared" ref="D40:H40" si="38">MIN(1,C40*1.1)</f>
        <v>1.1104008095469988E-3</v>
      </c>
      <c r="E40">
        <f t="shared" si="38"/>
        <v>1.2214408905016987E-3</v>
      </c>
      <c r="F40">
        <f t="shared" si="38"/>
        <v>1.3435849795518688E-3</v>
      </c>
      <c r="G40">
        <f t="shared" si="38"/>
        <v>1.4779434775070558E-3</v>
      </c>
      <c r="H40">
        <f t="shared" si="38"/>
        <v>1.6257378252577616E-3</v>
      </c>
    </row>
    <row r="41" spans="2:8" x14ac:dyDescent="0.55000000000000004">
      <c r="B41">
        <f t="shared" si="3"/>
        <v>55</v>
      </c>
      <c r="C41">
        <f t="shared" si="1"/>
        <v>1.0790679634573403E-3</v>
      </c>
      <c r="D41">
        <f t="shared" ref="D41:H41" si="39">MIN(1,C41*1.1)</f>
        <v>1.1869747598030746E-3</v>
      </c>
      <c r="E41">
        <f t="shared" si="39"/>
        <v>1.3056722357833821E-3</v>
      </c>
      <c r="F41">
        <f t="shared" si="39"/>
        <v>1.4362394593617205E-3</v>
      </c>
      <c r="G41">
        <f t="shared" si="39"/>
        <v>1.5798634052978926E-3</v>
      </c>
      <c r="H41">
        <f t="shared" si="39"/>
        <v>1.737849745827682E-3</v>
      </c>
    </row>
    <row r="42" spans="2:8" x14ac:dyDescent="0.55000000000000004">
      <c r="B42">
        <f t="shared" si="3"/>
        <v>56</v>
      </c>
      <c r="C42">
        <f t="shared" si="1"/>
        <v>1.1551792073849836E-3</v>
      </c>
      <c r="D42">
        <f t="shared" ref="D42:H42" si="40">MIN(1,C42*1.1)</f>
        <v>1.2706971281234822E-3</v>
      </c>
      <c r="E42">
        <f t="shared" si="40"/>
        <v>1.3977668409358305E-3</v>
      </c>
      <c r="F42">
        <f t="shared" si="40"/>
        <v>1.5375435250294135E-3</v>
      </c>
      <c r="G42">
        <f t="shared" si="40"/>
        <v>1.691297877532355E-3</v>
      </c>
      <c r="H42">
        <f t="shared" si="40"/>
        <v>1.8604276652855905E-3</v>
      </c>
    </row>
    <row r="43" spans="2:8" x14ac:dyDescent="0.55000000000000004">
      <c r="B43">
        <f t="shared" si="3"/>
        <v>57</v>
      </c>
      <c r="C43">
        <f t="shared" si="1"/>
        <v>1.2384859496140804E-3</v>
      </c>
      <c r="D43">
        <f t="shared" ref="D43:H43" si="41">MIN(1,C43*1.1)</f>
        <v>1.3623345445754886E-3</v>
      </c>
      <c r="E43">
        <f t="shared" si="41"/>
        <v>1.4985679990330376E-3</v>
      </c>
      <c r="F43">
        <f t="shared" si="41"/>
        <v>1.6484247989363415E-3</v>
      </c>
      <c r="G43">
        <f t="shared" si="41"/>
        <v>1.8132672788299757E-3</v>
      </c>
      <c r="H43">
        <f t="shared" si="41"/>
        <v>1.9945940067129736E-3</v>
      </c>
    </row>
    <row r="44" spans="2:8" x14ac:dyDescent="0.55000000000000004">
      <c r="B44">
        <f t="shared" si="3"/>
        <v>58</v>
      </c>
      <c r="C44">
        <f t="shared" si="1"/>
        <v>1.3297690936013775E-3</v>
      </c>
      <c r="D44">
        <f t="shared" ref="D44:H44" si="42">MIN(1,C44*1.1)</f>
        <v>1.4627460029615154E-3</v>
      </c>
      <c r="E44">
        <f t="shared" si="42"/>
        <v>1.609020603257667E-3</v>
      </c>
      <c r="F44">
        <f t="shared" si="42"/>
        <v>1.7699226635834338E-3</v>
      </c>
      <c r="G44">
        <f t="shared" si="42"/>
        <v>1.9469149299417773E-3</v>
      </c>
      <c r="H44">
        <f t="shared" si="42"/>
        <v>2.1416064229359552E-3</v>
      </c>
    </row>
    <row r="45" spans="2:8" x14ac:dyDescent="0.55000000000000004">
      <c r="B45">
        <f t="shared" si="3"/>
        <v>59</v>
      </c>
      <c r="C45">
        <f t="shared" si="1"/>
        <v>1.429904582839669E-3</v>
      </c>
      <c r="D45">
        <f t="shared" ref="D45:H45" si="43">MIN(1,C45*1.1)</f>
        <v>1.5728950411236359E-3</v>
      </c>
      <c r="E45">
        <f t="shared" si="43"/>
        <v>1.7301845452359996E-3</v>
      </c>
      <c r="F45">
        <f t="shared" si="43"/>
        <v>1.9032029997595999E-3</v>
      </c>
      <c r="G45">
        <f t="shared" si="43"/>
        <v>2.0935232997355601E-3</v>
      </c>
      <c r="H45">
        <f t="shared" si="43"/>
        <v>2.3028756297091162E-3</v>
      </c>
    </row>
    <row r="46" spans="2:8" x14ac:dyDescent="0.55000000000000004">
      <c r="B46">
        <f t="shared" si="3"/>
        <v>60</v>
      </c>
      <c r="C46">
        <f t="shared" si="1"/>
        <v>1.5398760517432186E-3</v>
      </c>
      <c r="D46">
        <f t="shared" ref="D46:H46" si="44">MIN(1,C46*1.1)</f>
        <v>1.6938636569175406E-3</v>
      </c>
      <c r="E46">
        <f t="shared" si="44"/>
        <v>1.8632500226092948E-3</v>
      </c>
      <c r="F46">
        <f t="shared" si="44"/>
        <v>2.0495750248702245E-3</v>
      </c>
      <c r="G46">
        <f t="shared" si="44"/>
        <v>2.2545325273572469E-3</v>
      </c>
      <c r="H46">
        <f t="shared" si="44"/>
        <v>2.4799857800929716E-3</v>
      </c>
    </row>
    <row r="47" spans="2:8" x14ac:dyDescent="0.55000000000000004">
      <c r="B47">
        <f t="shared" si="3"/>
        <v>61</v>
      </c>
      <c r="C47">
        <f t="shared" si="1"/>
        <v>1.6607892948515396E-3</v>
      </c>
      <c r="D47">
        <f t="shared" ref="D47:H47" si="45">MIN(1,C47*1.1)</f>
        <v>1.8268682243366937E-3</v>
      </c>
      <c r="E47">
        <f t="shared" si="45"/>
        <v>2.0095550467703633E-3</v>
      </c>
      <c r="F47">
        <f t="shared" si="45"/>
        <v>2.2105105514473996E-3</v>
      </c>
      <c r="G47">
        <f t="shared" si="45"/>
        <v>2.4315616065921399E-3</v>
      </c>
      <c r="H47">
        <f t="shared" si="45"/>
        <v>2.6747177672513541E-3</v>
      </c>
    </row>
    <row r="48" spans="2:8" x14ac:dyDescent="0.55000000000000004">
      <c r="B48">
        <f t="shared" si="3"/>
        <v>62</v>
      </c>
      <c r="C48">
        <f t="shared" si="1"/>
        <v>1.7938888336750474E-3</v>
      </c>
      <c r="D48">
        <f t="shared" ref="D48:H48" si="46">MIN(1,C48*1.1)</f>
        <v>1.9732777170425523E-3</v>
      </c>
      <c r="E48">
        <f t="shared" si="46"/>
        <v>2.1706054887468077E-3</v>
      </c>
      <c r="F48">
        <f t="shared" si="46"/>
        <v>2.3876660376214885E-3</v>
      </c>
      <c r="G48">
        <f t="shared" si="46"/>
        <v>2.6264326413836373E-3</v>
      </c>
      <c r="H48">
        <f t="shared" si="46"/>
        <v>2.8890759055220012E-3</v>
      </c>
    </row>
    <row r="49" spans="2:8" x14ac:dyDescent="0.55000000000000004">
      <c r="B49">
        <f t="shared" si="3"/>
        <v>63</v>
      </c>
      <c r="C49">
        <f t="shared" si="1"/>
        <v>1.9405769060295659E-3</v>
      </c>
      <c r="D49">
        <f t="shared" ref="D49:H49" si="47">MIN(1,C49*1.1)</f>
        <v>2.1346345966325227E-3</v>
      </c>
      <c r="E49">
        <f t="shared" si="47"/>
        <v>2.3480980562957752E-3</v>
      </c>
      <c r="F49">
        <f t="shared" si="47"/>
        <v>2.5829078619253529E-3</v>
      </c>
      <c r="G49">
        <f t="shared" si="47"/>
        <v>2.8411986481178884E-3</v>
      </c>
      <c r="H49">
        <f t="shared" si="47"/>
        <v>3.1253185129296777E-3</v>
      </c>
    </row>
    <row r="50" spans="2:8" x14ac:dyDescent="0.55000000000000004">
      <c r="B50">
        <f t="shared" si="3"/>
        <v>64</v>
      </c>
      <c r="C50">
        <f t="shared" si="1"/>
        <v>2.1024352560544187E-3</v>
      </c>
      <c r="D50">
        <f t="shared" ref="D50:H50" si="48">MIN(1,C50*1.1)</f>
        <v>2.3126787816598608E-3</v>
      </c>
      <c r="E50">
        <f t="shared" si="48"/>
        <v>2.5439466598258472E-3</v>
      </c>
      <c r="F50">
        <f t="shared" si="48"/>
        <v>2.7983413258084321E-3</v>
      </c>
      <c r="G50">
        <f t="shared" si="48"/>
        <v>3.0781754583892756E-3</v>
      </c>
      <c r="H50">
        <f t="shared" si="48"/>
        <v>3.3859930042282036E-3</v>
      </c>
    </row>
    <row r="51" spans="2:8" x14ac:dyDescent="0.55000000000000004">
      <c r="B51">
        <f t="shared" si="3"/>
        <v>65</v>
      </c>
      <c r="C51">
        <f t="shared" si="1"/>
        <v>2.2812501656946016E-3</v>
      </c>
      <c r="D51">
        <f t="shared" ref="D51:H51" si="49">MIN(1,C51*1.1)</f>
        <v>2.5093751822640618E-3</v>
      </c>
      <c r="E51">
        <f t="shared" si="49"/>
        <v>2.7603127004904682E-3</v>
      </c>
      <c r="F51">
        <f t="shared" si="49"/>
        <v>3.036343970539515E-3</v>
      </c>
      <c r="G51">
        <f t="shared" si="49"/>
        <v>3.3399783675934669E-3</v>
      </c>
      <c r="H51">
        <f t="shared" si="49"/>
        <v>3.673976204352814E-3</v>
      </c>
    </row>
    <row r="52" spans="2:8" x14ac:dyDescent="0.55000000000000004">
      <c r="B52">
        <f t="shared" si="3"/>
        <v>66</v>
      </c>
      <c r="C52">
        <f t="shared" si="1"/>
        <v>2.4790412419286958E-3</v>
      </c>
      <c r="D52">
        <f t="shared" ref="D52:H52" si="50">MIN(1,C52*1.1)</f>
        <v>2.7269453661215655E-3</v>
      </c>
      <c r="E52">
        <f t="shared" si="50"/>
        <v>2.9996399027337221E-3</v>
      </c>
      <c r="F52">
        <f t="shared" si="50"/>
        <v>3.2996038930070944E-3</v>
      </c>
      <c r="G52">
        <f t="shared" si="50"/>
        <v>3.6295642823078039E-3</v>
      </c>
      <c r="H52">
        <f t="shared" si="50"/>
        <v>3.9925207105385848E-3</v>
      </c>
    </row>
    <row r="53" spans="2:8" x14ac:dyDescent="0.55000000000000004">
      <c r="B53">
        <f t="shared" si="3"/>
        <v>67</v>
      </c>
      <c r="C53">
        <f t="shared" si="1"/>
        <v>2.6980945604392105E-3</v>
      </c>
      <c r="D53">
        <f t="shared" ref="D53:H53" si="51">MIN(1,C53*1.1)</f>
        <v>2.9679040164831316E-3</v>
      </c>
      <c r="E53">
        <f t="shared" si="51"/>
        <v>3.2646944181314451E-3</v>
      </c>
      <c r="F53">
        <f t="shared" si="51"/>
        <v>3.59116385994459E-3</v>
      </c>
      <c r="G53">
        <f t="shared" si="51"/>
        <v>3.9502802459390491E-3</v>
      </c>
      <c r="H53">
        <f t="shared" si="51"/>
        <v>4.3453082705329545E-3</v>
      </c>
    </row>
    <row r="54" spans="2:8" x14ac:dyDescent="0.55000000000000004">
      <c r="B54">
        <f t="shared" si="3"/>
        <v>68</v>
      </c>
      <c r="C54">
        <f t="shared" si="1"/>
        <v>2.9410008681289971E-3</v>
      </c>
      <c r="D54">
        <f t="shared" ref="D54:H54" si="52">MIN(1,C54*1.1)</f>
        <v>3.2351009549418971E-3</v>
      </c>
      <c r="E54">
        <f t="shared" si="52"/>
        <v>3.5586110504360873E-3</v>
      </c>
      <c r="F54">
        <f t="shared" si="52"/>
        <v>3.9144721554796964E-3</v>
      </c>
      <c r="G54">
        <f t="shared" si="52"/>
        <v>4.3059193710276661E-3</v>
      </c>
      <c r="H54">
        <f t="shared" si="52"/>
        <v>4.7365113081304332E-3</v>
      </c>
    </row>
    <row r="55" spans="2:8" x14ac:dyDescent="0.55000000000000004">
      <c r="B55">
        <f t="shared" si="3"/>
        <v>69</v>
      </c>
      <c r="C55">
        <f t="shared" si="1"/>
        <v>3.2106996667257285E-3</v>
      </c>
      <c r="D55">
        <f t="shared" ref="D55:H55" si="53">MIN(1,C55*1.1)</f>
        <v>3.5317696333983014E-3</v>
      </c>
      <c r="E55">
        <f t="shared" si="53"/>
        <v>3.8849465967381318E-3</v>
      </c>
      <c r="F55">
        <f t="shared" si="53"/>
        <v>4.2734412564119457E-3</v>
      </c>
      <c r="G55">
        <f t="shared" si="53"/>
        <v>4.7007853820531407E-3</v>
      </c>
      <c r="H55">
        <f t="shared" si="53"/>
        <v>5.1708639202584549E-3</v>
      </c>
    </row>
    <row r="56" spans="2:8" x14ac:dyDescent="0.55000000000000004">
      <c r="B56">
        <f t="shared" si="3"/>
        <v>70</v>
      </c>
      <c r="C56">
        <f t="shared" si="1"/>
        <v>3.510530141071987E-3</v>
      </c>
      <c r="D56">
        <f t="shared" ref="D56:H56" si="54">MIN(1,C56*1.1)</f>
        <v>3.8615831551791859E-3</v>
      </c>
      <c r="E56">
        <f t="shared" si="54"/>
        <v>4.2477414706971047E-3</v>
      </c>
      <c r="F56">
        <f t="shared" si="54"/>
        <v>4.6725156177668155E-3</v>
      </c>
      <c r="G56">
        <f t="shared" si="54"/>
        <v>5.1397671795434972E-3</v>
      </c>
      <c r="H56">
        <f t="shared" si="54"/>
        <v>5.653743897497847E-3</v>
      </c>
    </row>
    <row r="57" spans="2:8" x14ac:dyDescent="0.55000000000000004">
      <c r="B57">
        <f t="shared" si="3"/>
        <v>71</v>
      </c>
      <c r="C57">
        <f t="shared" si="1"/>
        <v>3.8442900626206055E-3</v>
      </c>
      <c r="D57">
        <f t="shared" ref="D57:H57" si="55">MIN(1,C57*1.1)</f>
        <v>4.2287190688826666E-3</v>
      </c>
      <c r="E57">
        <f t="shared" si="55"/>
        <v>4.6515909757709334E-3</v>
      </c>
      <c r="F57">
        <f t="shared" si="55"/>
        <v>5.1167500733480271E-3</v>
      </c>
      <c r="G57">
        <f t="shared" si="55"/>
        <v>5.6284250806828305E-3</v>
      </c>
      <c r="H57">
        <f t="shared" si="55"/>
        <v>6.1912675887511141E-3</v>
      </c>
    </row>
    <row r="58" spans="2:8" x14ac:dyDescent="0.55000000000000004">
      <c r="B58">
        <f t="shared" si="3"/>
        <v>72</v>
      </c>
      <c r="C58">
        <f t="shared" si="1"/>
        <v>4.2163039959880536E-3</v>
      </c>
      <c r="D58">
        <f t="shared" ref="D58:H58" si="56">MIN(1,C58*1.1)</f>
        <v>4.6379343955868591E-3</v>
      </c>
      <c r="E58">
        <f t="shared" si="56"/>
        <v>5.1017278351455451E-3</v>
      </c>
      <c r="F58">
        <f t="shared" si="56"/>
        <v>5.6119006186601001E-3</v>
      </c>
      <c r="G58">
        <f t="shared" si="56"/>
        <v>6.1730906805261103E-3</v>
      </c>
      <c r="H58">
        <f t="shared" si="56"/>
        <v>6.7903997485787215E-3</v>
      </c>
    </row>
    <row r="59" spans="2:8" x14ac:dyDescent="0.55000000000000004">
      <c r="B59">
        <f t="shared" si="3"/>
        <v>73</v>
      </c>
      <c r="C59">
        <f t="shared" si="1"/>
        <v>4.6315023699631157E-3</v>
      </c>
      <c r="D59">
        <f t="shared" ref="D59:H59" si="57">MIN(1,C59*1.1)</f>
        <v>5.0946526069594279E-3</v>
      </c>
      <c r="E59">
        <f t="shared" si="57"/>
        <v>5.6041178676553708E-3</v>
      </c>
      <c r="F59">
        <f t="shared" si="57"/>
        <v>6.1645296544209083E-3</v>
      </c>
      <c r="G59">
        <f t="shared" si="57"/>
        <v>6.780982619863E-3</v>
      </c>
      <c r="H59">
        <f t="shared" si="57"/>
        <v>7.4590808818493009E-3</v>
      </c>
    </row>
    <row r="60" spans="2:8" x14ac:dyDescent="0.55000000000000004">
      <c r="B60">
        <f t="shared" si="3"/>
        <v>74</v>
      </c>
      <c r="C60">
        <f t="shared" si="1"/>
        <v>5.0955132510828137E-3</v>
      </c>
      <c r="D60">
        <f t="shared" ref="D60:H60" si="58">MIN(1,C60*1.1)</f>
        <v>5.6050645761910956E-3</v>
      </c>
      <c r="E60">
        <f t="shared" si="58"/>
        <v>6.1655710338102054E-3</v>
      </c>
      <c r="F60">
        <f t="shared" si="58"/>
        <v>6.7821281371912264E-3</v>
      </c>
      <c r="G60">
        <f t="shared" si="58"/>
        <v>7.4603409509103498E-3</v>
      </c>
      <c r="H60">
        <f t="shared" si="58"/>
        <v>8.2063750460013851E-3</v>
      </c>
    </row>
    <row r="61" spans="2:8" x14ac:dyDescent="0.55000000000000004">
      <c r="B61">
        <f t="shared" si="3"/>
        <v>75</v>
      </c>
      <c r="C61">
        <f t="shared" si="1"/>
        <v>5.6147689861203503E-3</v>
      </c>
      <c r="D61">
        <f t="shared" ref="D61:H61" si="59">MIN(1,C61*1.1)</f>
        <v>6.1762458847323858E-3</v>
      </c>
      <c r="E61">
        <f t="shared" si="59"/>
        <v>6.7938704732056253E-3</v>
      </c>
      <c r="F61">
        <f t="shared" si="59"/>
        <v>7.4732575205261886E-3</v>
      </c>
      <c r="G61">
        <f t="shared" si="59"/>
        <v>8.2205832725788085E-3</v>
      </c>
      <c r="H61">
        <f t="shared" si="59"/>
        <v>9.0426415998366896E-3</v>
      </c>
    </row>
    <row r="62" spans="2:8" x14ac:dyDescent="0.55000000000000004">
      <c r="B62">
        <f t="shared" si="3"/>
        <v>76</v>
      </c>
      <c r="C62">
        <f t="shared" si="1"/>
        <v>6.1966302696224657E-3</v>
      </c>
      <c r="D62">
        <f t="shared" ref="D62:H62" si="60">MIN(1,C62*1.1)</f>
        <v>6.8162932965847127E-3</v>
      </c>
      <c r="E62">
        <f t="shared" si="60"/>
        <v>7.4979226262431847E-3</v>
      </c>
      <c r="F62">
        <f t="shared" si="60"/>
        <v>8.2477148888675036E-3</v>
      </c>
      <c r="G62">
        <f t="shared" si="60"/>
        <v>9.0724863777542544E-3</v>
      </c>
      <c r="H62">
        <f t="shared" si="60"/>
        <v>9.97973501552968E-3</v>
      </c>
    </row>
    <row r="63" spans="2:8" x14ac:dyDescent="0.55000000000000004">
      <c r="B63">
        <f t="shared" si="3"/>
        <v>77</v>
      </c>
      <c r="C63">
        <f t="shared" si="1"/>
        <v>6.8495306560512293E-3</v>
      </c>
      <c r="D63">
        <f t="shared" ref="D63:H63" si="61">MIN(1,C63*1.1)</f>
        <v>7.5344837216563525E-3</v>
      </c>
      <c r="E63">
        <f t="shared" si="61"/>
        <v>8.287932093821988E-3</v>
      </c>
      <c r="F63">
        <f t="shared" si="61"/>
        <v>9.1167253032041883E-3</v>
      </c>
      <c r="G63">
        <f t="shared" si="61"/>
        <v>1.0028397833524608E-2</v>
      </c>
      <c r="H63">
        <f t="shared" si="61"/>
        <v>1.103123761687707E-2</v>
      </c>
    </row>
    <row r="64" spans="2:8" x14ac:dyDescent="0.55000000000000004">
      <c r="B64">
        <f t="shared" si="3"/>
        <v>78</v>
      </c>
      <c r="C64">
        <f t="shared" si="1"/>
        <v>7.5831450876836003E-3</v>
      </c>
      <c r="D64">
        <f t="shared" ref="D64:H64" si="62">MIN(1,C64*1.1)</f>
        <v>8.3414595964519615E-3</v>
      </c>
      <c r="E64">
        <f t="shared" si="62"/>
        <v>9.1756055560971578E-3</v>
      </c>
      <c r="F64">
        <f t="shared" si="62"/>
        <v>1.0093166111706874E-2</v>
      </c>
      <c r="G64">
        <f t="shared" si="62"/>
        <v>1.1102482722877562E-2</v>
      </c>
      <c r="H64">
        <f t="shared" si="62"/>
        <v>1.221273099516532E-2</v>
      </c>
    </row>
    <row r="65" spans="2:8" x14ac:dyDescent="0.55000000000000004">
      <c r="B65">
        <f t="shared" si="3"/>
        <v>79</v>
      </c>
      <c r="C65">
        <f t="shared" si="1"/>
        <v>8.4085866667251135E-3</v>
      </c>
      <c r="D65">
        <f t="shared" ref="D65:H65" si="63">MIN(1,C65*1.1)</f>
        <v>9.2494453333976257E-3</v>
      </c>
      <c r="E65">
        <f t="shared" si="63"/>
        <v>1.0174389866737389E-2</v>
      </c>
      <c r="F65">
        <f t="shared" si="63"/>
        <v>1.1191828853411129E-2</v>
      </c>
      <c r="G65">
        <f t="shared" si="63"/>
        <v>1.2311011738752244E-2</v>
      </c>
      <c r="H65">
        <f t="shared" si="63"/>
        <v>1.3542112912627469E-2</v>
      </c>
    </row>
    <row r="66" spans="2:8" x14ac:dyDescent="0.55000000000000004">
      <c r="B66">
        <f t="shared" si="3"/>
        <v>80</v>
      </c>
      <c r="C66">
        <f t="shared" si="1"/>
        <v>9.3386366842819341E-3</v>
      </c>
      <c r="D66">
        <f t="shared" ref="D66:H66" si="64">MIN(1,C66*1.1)</f>
        <v>1.0272500352710129E-2</v>
      </c>
      <c r="E66">
        <f t="shared" si="64"/>
        <v>1.1299750387981143E-2</v>
      </c>
      <c r="F66">
        <f t="shared" si="64"/>
        <v>1.2429725426779259E-2</v>
      </c>
      <c r="G66">
        <f t="shared" si="64"/>
        <v>1.3672697969457186E-2</v>
      </c>
      <c r="H66">
        <f t="shared" si="64"/>
        <v>1.5039967766402906E-2</v>
      </c>
    </row>
    <row r="67" spans="2:8" x14ac:dyDescent="0.55000000000000004">
      <c r="B67">
        <f t="shared" si="3"/>
        <v>81</v>
      </c>
      <c r="C67">
        <f t="shared" si="1"/>
        <v>1.0388013855493081E-2</v>
      </c>
      <c r="D67">
        <f t="shared" ref="D67:H67" si="65">MIN(1,C67*1.1)</f>
        <v>1.1426815241042389E-2</v>
      </c>
      <c r="E67">
        <f t="shared" si="65"/>
        <v>1.256949676514663E-2</v>
      </c>
      <c r="F67">
        <f t="shared" si="65"/>
        <v>1.3826446441661294E-2</v>
      </c>
      <c r="G67">
        <f t="shared" si="65"/>
        <v>1.5209091085827424E-2</v>
      </c>
      <c r="H67">
        <f t="shared" si="65"/>
        <v>1.6730000194410167E-2</v>
      </c>
    </row>
    <row r="68" spans="2:8" x14ac:dyDescent="0.55000000000000004">
      <c r="B68">
        <f t="shared" si="3"/>
        <v>82</v>
      </c>
      <c r="C68">
        <f t="shared" si="1"/>
        <v>1.1573689830205423E-2</v>
      </c>
      <c r="D68">
        <f t="shared" ref="D68:H68" si="66">MIN(1,C68*1.1)</f>
        <v>1.2731058813225967E-2</v>
      </c>
      <c r="E68">
        <f t="shared" si="66"/>
        <v>1.4004164694548566E-2</v>
      </c>
      <c r="F68">
        <f t="shared" si="66"/>
        <v>1.5404581164003424E-2</v>
      </c>
      <c r="G68">
        <f t="shared" si="66"/>
        <v>1.6945039280403768E-2</v>
      </c>
      <c r="H68">
        <f t="shared" si="66"/>
        <v>1.8639543208444145E-2</v>
      </c>
    </row>
    <row r="69" spans="2:8" x14ac:dyDescent="0.55000000000000004">
      <c r="B69">
        <f t="shared" si="3"/>
        <v>83</v>
      </c>
      <c r="C69">
        <f t="shared" ref="C69:C106" si="67">MIN(1,$C$1*EXP($C$2*B69^$F$1))</f>
        <v>1.2915259389598773E-2</v>
      </c>
      <c r="D69">
        <f t="shared" ref="D69:H69" si="68">MIN(1,C69*1.1)</f>
        <v>1.4206785328558652E-2</v>
      </c>
      <c r="E69">
        <f t="shared" si="68"/>
        <v>1.5627463861414517E-2</v>
      </c>
      <c r="F69">
        <f t="shared" si="68"/>
        <v>1.719021024755597E-2</v>
      </c>
      <c r="G69">
        <f t="shared" si="68"/>
        <v>1.8909231272311568E-2</v>
      </c>
      <c r="H69">
        <f t="shared" si="68"/>
        <v>2.0800154399542727E-2</v>
      </c>
    </row>
    <row r="70" spans="2:8" x14ac:dyDescent="0.55000000000000004">
      <c r="B70">
        <f t="shared" ref="B70:B106" si="69">B69+1</f>
        <v>84</v>
      </c>
      <c r="C70">
        <f t="shared" si="67"/>
        <v>1.4435375346602134E-2</v>
      </c>
      <c r="D70">
        <f t="shared" ref="D70:H70" si="70">MIN(1,C70*1.1)</f>
        <v>1.587891288126235E-2</v>
      </c>
      <c r="E70">
        <f t="shared" si="70"/>
        <v>1.7466804169388585E-2</v>
      </c>
      <c r="F70">
        <f t="shared" si="70"/>
        <v>1.9213484586327444E-2</v>
      </c>
      <c r="G70">
        <f t="shared" si="70"/>
        <v>2.1134833044960191E-2</v>
      </c>
      <c r="H70">
        <f t="shared" si="70"/>
        <v>2.3248316349456212E-2</v>
      </c>
    </row>
    <row r="71" spans="2:8" x14ac:dyDescent="0.55000000000000004">
      <c r="B71">
        <f t="shared" si="69"/>
        <v>85</v>
      </c>
      <c r="C71">
        <f t="shared" si="67"/>
        <v>1.6160260097038037E-2</v>
      </c>
      <c r="D71">
        <f t="shared" ref="D71:H71" si="71">MIN(1,C71*1.1)</f>
        <v>1.7776286106741843E-2</v>
      </c>
      <c r="E71">
        <f t="shared" si="71"/>
        <v>1.9553914717416028E-2</v>
      </c>
      <c r="F71">
        <f t="shared" si="71"/>
        <v>2.1509306189157633E-2</v>
      </c>
      <c r="G71">
        <f t="shared" si="71"/>
        <v>2.3660236808073398E-2</v>
      </c>
      <c r="H71">
        <f t="shared" si="71"/>
        <v>2.602626048888074E-2</v>
      </c>
    </row>
    <row r="72" spans="2:8" x14ac:dyDescent="0.55000000000000004">
      <c r="B72">
        <f t="shared" si="69"/>
        <v>86</v>
      </c>
      <c r="C72">
        <f t="shared" si="67"/>
        <v>1.8120308086311685E-2</v>
      </c>
      <c r="D72">
        <f t="shared" ref="D72:H72" si="72">MIN(1,C72*1.1)</f>
        <v>1.9932338894942857E-2</v>
      </c>
      <c r="E72">
        <f t="shared" si="72"/>
        <v>2.1925572784437145E-2</v>
      </c>
      <c r="F72">
        <f t="shared" si="72"/>
        <v>2.4118130062880862E-2</v>
      </c>
      <c r="G72">
        <f t="shared" si="72"/>
        <v>2.6529943069168949E-2</v>
      </c>
      <c r="H72">
        <f t="shared" si="72"/>
        <v>2.9182937376085846E-2</v>
      </c>
    </row>
    <row r="73" spans="2:8" x14ac:dyDescent="0.55000000000000004">
      <c r="B73">
        <f t="shared" si="69"/>
        <v>87</v>
      </c>
      <c r="C73">
        <f t="shared" si="67"/>
        <v>2.0350796244866059E-2</v>
      </c>
      <c r="D73">
        <f t="shared" ref="D73:H73" si="73">MIN(1,C73*1.1)</f>
        <v>2.2385875869352666E-2</v>
      </c>
      <c r="E73">
        <f t="shared" si="73"/>
        <v>2.4624463456287934E-2</v>
      </c>
      <c r="F73">
        <f t="shared" si="73"/>
        <v>2.708690980191673E-2</v>
      </c>
      <c r="G73">
        <f t="shared" si="73"/>
        <v>2.9795600782108404E-2</v>
      </c>
      <c r="H73">
        <f t="shared" si="73"/>
        <v>3.2775160860319244E-2</v>
      </c>
    </row>
    <row r="74" spans="2:8" x14ac:dyDescent="0.55000000000000004">
      <c r="B74">
        <f t="shared" si="69"/>
        <v>88</v>
      </c>
      <c r="C74">
        <f t="shared" si="67"/>
        <v>2.2892722804094726E-2</v>
      </c>
      <c r="D74">
        <f t="shared" ref="D74:H74" si="74">MIN(1,C74*1.1)</f>
        <v>2.5181995084504201E-2</v>
      </c>
      <c r="E74">
        <f t="shared" si="74"/>
        <v>2.7700194592954624E-2</v>
      </c>
      <c r="F74">
        <f t="shared" si="74"/>
        <v>3.0470214052250089E-2</v>
      </c>
      <c r="G74">
        <f t="shared" si="74"/>
        <v>3.3517235457475099E-2</v>
      </c>
      <c r="H74">
        <f t="shared" si="74"/>
        <v>3.6868959003222609E-2</v>
      </c>
    </row>
    <row r="75" spans="2:8" x14ac:dyDescent="0.55000000000000004">
      <c r="B75">
        <f t="shared" si="69"/>
        <v>89</v>
      </c>
      <c r="C75">
        <f t="shared" si="67"/>
        <v>2.5793798954470391E-2</v>
      </c>
      <c r="D75">
        <f t="shared" ref="D75:H75" si="75">MIN(1,C75*1.1)</f>
        <v>2.8373178849917434E-2</v>
      </c>
      <c r="E75">
        <f t="shared" si="75"/>
        <v>3.1210496734909179E-2</v>
      </c>
      <c r="F75">
        <f t="shared" si="75"/>
        <v>3.4331546408400103E-2</v>
      </c>
      <c r="G75">
        <f t="shared" si="75"/>
        <v>3.7764701049240117E-2</v>
      </c>
      <c r="H75">
        <f t="shared" si="75"/>
        <v>4.1541171154164135E-2</v>
      </c>
    </row>
    <row r="76" spans="2:8" x14ac:dyDescent="0.55000000000000004">
      <c r="B76">
        <f t="shared" si="69"/>
        <v>90</v>
      </c>
      <c r="C76">
        <f t="shared" si="67"/>
        <v>2.9109622697643698E-2</v>
      </c>
      <c r="D76">
        <f t="shared" ref="D76:H76" si="76">MIN(1,C76*1.1)</f>
        <v>3.2020584967408068E-2</v>
      </c>
      <c r="E76">
        <f t="shared" si="76"/>
        <v>3.5222643464148877E-2</v>
      </c>
      <c r="F76">
        <f t="shared" si="76"/>
        <v>3.8744907810563771E-2</v>
      </c>
      <c r="G76">
        <f t="shared" si="76"/>
        <v>4.2619398591620151E-2</v>
      </c>
      <c r="H76">
        <f t="shared" si="76"/>
        <v>4.688133845078217E-2</v>
      </c>
    </row>
    <row r="77" spans="2:8" x14ac:dyDescent="0.55000000000000004">
      <c r="B77">
        <f t="shared" si="69"/>
        <v>91</v>
      </c>
      <c r="C77">
        <f t="shared" si="67"/>
        <v>3.2905070155685737E-2</v>
      </c>
      <c r="D77">
        <f t="shared" ref="D77:H77" si="77">MIN(1,C77*1.1)</f>
        <v>3.6195577171254316E-2</v>
      </c>
      <c r="E77">
        <f t="shared" si="77"/>
        <v>3.9815134888379754E-2</v>
      </c>
      <c r="F77">
        <f t="shared" si="77"/>
        <v>4.379664837721773E-2</v>
      </c>
      <c r="G77">
        <f t="shared" si="77"/>
        <v>4.8176313214939509E-2</v>
      </c>
      <c r="H77">
        <f t="shared" si="77"/>
        <v>5.2993944536433461E-2</v>
      </c>
    </row>
    <row r="78" spans="2:8" x14ac:dyDescent="0.55000000000000004">
      <c r="B78">
        <f t="shared" si="69"/>
        <v>92</v>
      </c>
      <c r="C78">
        <f t="shared" si="67"/>
        <v>3.7255946755678518E-2</v>
      </c>
      <c r="D78">
        <f t="shared" ref="D78:H78" si="78">MIN(1,C78*1.1)</f>
        <v>4.0981541431246375E-2</v>
      </c>
      <c r="E78">
        <f t="shared" si="78"/>
        <v>4.5079695574371019E-2</v>
      </c>
      <c r="F78">
        <f t="shared" si="78"/>
        <v>4.9587665131808123E-2</v>
      </c>
      <c r="G78">
        <f t="shared" si="78"/>
        <v>5.4546431644988937E-2</v>
      </c>
      <c r="H78">
        <f t="shared" si="78"/>
        <v>6.0001074809487832E-2</v>
      </c>
    </row>
    <row r="79" spans="2:8" x14ac:dyDescent="0.55000000000000004">
      <c r="B79">
        <f t="shared" si="69"/>
        <v>93</v>
      </c>
      <c r="C79">
        <f t="shared" si="67"/>
        <v>4.2250949378824176E-2</v>
      </c>
      <c r="D79">
        <f t="shared" ref="D79:H79" si="79">MIN(1,C79*1.1)</f>
        <v>4.64760443167066E-2</v>
      </c>
      <c r="E79">
        <f t="shared" si="79"/>
        <v>5.1123648748377264E-2</v>
      </c>
      <c r="F79">
        <f t="shared" si="79"/>
        <v>5.6236013623214995E-2</v>
      </c>
      <c r="G79">
        <f t="shared" si="79"/>
        <v>6.18596149855365E-2</v>
      </c>
      <c r="H79">
        <f t="shared" si="79"/>
        <v>6.8045576484090153E-2</v>
      </c>
    </row>
    <row r="80" spans="2:8" x14ac:dyDescent="0.55000000000000004">
      <c r="B80">
        <f t="shared" si="69"/>
        <v>94</v>
      </c>
      <c r="C80">
        <f t="shared" si="67"/>
        <v>4.7994001084520309E-2</v>
      </c>
      <c r="D80">
        <f t="shared" ref="D80:H80" si="80">MIN(1,C80*1.1)</f>
        <v>5.2793401192972343E-2</v>
      </c>
      <c r="E80">
        <f t="shared" si="80"/>
        <v>5.8072741312269582E-2</v>
      </c>
      <c r="F80">
        <f t="shared" si="80"/>
        <v>6.3880015443496543E-2</v>
      </c>
      <c r="G80">
        <f t="shared" si="80"/>
        <v>7.026801698784621E-2</v>
      </c>
      <c r="H80">
        <f t="shared" si="80"/>
        <v>7.7294818686630837E-2</v>
      </c>
    </row>
    <row r="81" spans="2:8" x14ac:dyDescent="0.55000000000000004">
      <c r="B81">
        <f t="shared" si="69"/>
        <v>95</v>
      </c>
      <c r="C81">
        <f t="shared" si="67"/>
        <v>5.4607032802187261E-2</v>
      </c>
      <c r="D81">
        <f t="shared" ref="D81:H81" si="81">MIN(1,C81*1.1)</f>
        <v>6.0067736082405988E-2</v>
      </c>
      <c r="E81">
        <f t="shared" si="81"/>
        <v>6.6074509690646599E-2</v>
      </c>
      <c r="F81">
        <f t="shared" si="81"/>
        <v>7.2681960659711262E-2</v>
      </c>
      <c r="G81">
        <f t="shared" si="81"/>
        <v>7.9950156725682398E-2</v>
      </c>
      <c r="H81">
        <f t="shared" si="81"/>
        <v>8.7945172398250643E-2</v>
      </c>
    </row>
    <row r="82" spans="2:8" x14ac:dyDescent="0.55000000000000004">
      <c r="B82">
        <f t="shared" si="69"/>
        <v>96</v>
      </c>
      <c r="C82">
        <f t="shared" si="67"/>
        <v>6.2233301932556918E-2</v>
      </c>
      <c r="D82">
        <f t="shared" ref="D82:H82" si="82">MIN(1,C82*1.1)</f>
        <v>6.8456632125812614E-2</v>
      </c>
      <c r="E82">
        <f t="shared" si="82"/>
        <v>7.5302295338393888E-2</v>
      </c>
      <c r="F82">
        <f t="shared" si="82"/>
        <v>8.2832524872233276E-2</v>
      </c>
      <c r="G82">
        <f t="shared" si="82"/>
        <v>9.1115777359456612E-2</v>
      </c>
      <c r="H82">
        <f t="shared" si="82"/>
        <v>0.10022735509540229</v>
      </c>
    </row>
    <row r="83" spans="2:8" x14ac:dyDescent="0.55000000000000004">
      <c r="B83">
        <f t="shared" si="69"/>
        <v>97</v>
      </c>
      <c r="C83">
        <f t="shared" si="67"/>
        <v>7.104135673834143E-2</v>
      </c>
      <c r="D83">
        <f t="shared" ref="D83:H83" si="83">MIN(1,C83*1.1)</f>
        <v>7.8145492412175582E-2</v>
      </c>
      <c r="E83">
        <f t="shared" si="83"/>
        <v>8.5960041653393146E-2</v>
      </c>
      <c r="F83">
        <f t="shared" si="83"/>
        <v>9.4556045818732462E-2</v>
      </c>
      <c r="G83">
        <f t="shared" si="83"/>
        <v>0.10401165040060571</v>
      </c>
      <c r="H83">
        <f t="shared" si="83"/>
        <v>0.1144128154406663</v>
      </c>
    </row>
    <row r="84" spans="2:8" x14ac:dyDescent="0.55000000000000004">
      <c r="B84">
        <f t="shared" si="69"/>
        <v>98</v>
      </c>
      <c r="C84">
        <f t="shared" si="67"/>
        <v>8.1229778499755684E-2</v>
      </c>
      <c r="D84">
        <f t="shared" ref="D84:H84" si="84">MIN(1,C84*1.1)</f>
        <v>8.9352756349731263E-2</v>
      </c>
      <c r="E84">
        <f t="shared" si="84"/>
        <v>9.8288031984704399E-2</v>
      </c>
      <c r="F84">
        <f t="shared" si="84"/>
        <v>0.10811683518317484</v>
      </c>
      <c r="G84">
        <f t="shared" si="84"/>
        <v>0.11892851870149233</v>
      </c>
      <c r="H84">
        <f t="shared" si="84"/>
        <v>0.13082137057164159</v>
      </c>
    </row>
    <row r="85" spans="2:8" x14ac:dyDescent="0.55000000000000004">
      <c r="B85">
        <f t="shared" si="69"/>
        <v>99</v>
      </c>
      <c r="C85">
        <f t="shared" si="67"/>
        <v>9.3032861611879236E-2</v>
      </c>
      <c r="D85">
        <f t="shared" ref="D85:H85" si="85">MIN(1,C85*1.1)</f>
        <v>0.10233614777306717</v>
      </c>
      <c r="E85">
        <f t="shared" si="85"/>
        <v>0.11256976255037389</v>
      </c>
      <c r="F85">
        <f t="shared" si="85"/>
        <v>0.12382673880541128</v>
      </c>
      <c r="G85">
        <f t="shared" si="85"/>
        <v>0.13620941268595244</v>
      </c>
      <c r="H85">
        <f t="shared" si="85"/>
        <v>0.14983035395454769</v>
      </c>
    </row>
    <row r="86" spans="2:8" x14ac:dyDescent="0.55000000000000004">
      <c r="B86">
        <f t="shared" si="69"/>
        <v>100</v>
      </c>
      <c r="C86">
        <f t="shared" si="67"/>
        <v>0.10672742628126744</v>
      </c>
      <c r="D86">
        <f t="shared" ref="D86:H86" si="86">MIN(1,C86*1.1)</f>
        <v>0.1174001689093942</v>
      </c>
      <c r="E86">
        <f t="shared" si="86"/>
        <v>0.12914018580033362</v>
      </c>
      <c r="F86">
        <f t="shared" si="86"/>
        <v>0.14205420438036701</v>
      </c>
      <c r="G86">
        <f t="shared" si="86"/>
        <v>0.15625962481840372</v>
      </c>
      <c r="H86">
        <f t="shared" si="86"/>
        <v>0.17188558730024411</v>
      </c>
    </row>
    <row r="87" spans="2:8" x14ac:dyDescent="0.55000000000000004">
      <c r="B87">
        <f t="shared" si="69"/>
        <v>101</v>
      </c>
      <c r="C87">
        <f t="shared" si="67"/>
        <v>0.12264100069073877</v>
      </c>
      <c r="D87">
        <f t="shared" ref="D87:H87" si="87">MIN(1,C87*1.1)</f>
        <v>0.13490510075981266</v>
      </c>
      <c r="E87">
        <f t="shared" si="87"/>
        <v>0.14839561083579395</v>
      </c>
      <c r="F87">
        <f t="shared" si="87"/>
        <v>0.16323517191937334</v>
      </c>
      <c r="G87">
        <f t="shared" si="87"/>
        <v>0.17955868911131068</v>
      </c>
      <c r="H87">
        <f t="shared" si="87"/>
        <v>0.19751455802244175</v>
      </c>
    </row>
    <row r="88" spans="2:8" x14ac:dyDescent="0.55000000000000004">
      <c r="B88">
        <f t="shared" si="69"/>
        <v>102</v>
      </c>
      <c r="C88">
        <f t="shared" si="67"/>
        <v>0.14116166124431948</v>
      </c>
      <c r="D88">
        <f t="shared" ref="D88:H88" si="88">MIN(1,C88*1.1)</f>
        <v>0.15527782736875143</v>
      </c>
      <c r="E88">
        <f t="shared" si="88"/>
        <v>0.17080561010562659</v>
      </c>
      <c r="F88">
        <f t="shared" si="88"/>
        <v>0.18788617111618927</v>
      </c>
      <c r="G88">
        <f t="shared" si="88"/>
        <v>0.20667478822780821</v>
      </c>
      <c r="H88">
        <f t="shared" si="88"/>
        <v>0.22734226705058905</v>
      </c>
    </row>
    <row r="89" spans="2:8" x14ac:dyDescent="0.55000000000000004">
      <c r="B89">
        <f t="shared" si="69"/>
        <v>103</v>
      </c>
      <c r="C89">
        <f t="shared" si="67"/>
        <v>0.16274988301325047</v>
      </c>
      <c r="D89">
        <f t="shared" ref="D89:H89" si="89">MIN(1,C89*1.1)</f>
        <v>0.17902487131457553</v>
      </c>
      <c r="E89">
        <f t="shared" si="89"/>
        <v>0.1969273584460331</v>
      </c>
      <c r="F89">
        <f t="shared" si="89"/>
        <v>0.21662009429063642</v>
      </c>
      <c r="G89">
        <f t="shared" si="89"/>
        <v>0.23828210371970007</v>
      </c>
      <c r="H89">
        <f t="shared" si="89"/>
        <v>0.26211031409167013</v>
      </c>
    </row>
    <row r="90" spans="2:8" x14ac:dyDescent="0.55000000000000004">
      <c r="B90">
        <f t="shared" si="69"/>
        <v>104</v>
      </c>
      <c r="C90">
        <f t="shared" si="67"/>
        <v>0.18795283055622594</v>
      </c>
      <c r="D90">
        <f t="shared" ref="D90:H90" si="90">MIN(1,C90*1.1)</f>
        <v>0.20674811361184856</v>
      </c>
      <c r="E90">
        <f t="shared" si="90"/>
        <v>0.22742292497303343</v>
      </c>
      <c r="F90">
        <f t="shared" si="90"/>
        <v>0.25016521747033682</v>
      </c>
      <c r="G90">
        <f t="shared" si="90"/>
        <v>0.27518173921737055</v>
      </c>
      <c r="H90">
        <f t="shared" si="90"/>
        <v>0.3026999131391076</v>
      </c>
    </row>
    <row r="91" spans="2:8" x14ac:dyDescent="0.55000000000000004">
      <c r="B91">
        <f t="shared" si="69"/>
        <v>105</v>
      </c>
      <c r="C91">
        <f t="shared" si="67"/>
        <v>0.21742161533844642</v>
      </c>
      <c r="D91">
        <f t="shared" ref="D91:H91" si="91">MIN(1,C91*1.1)</f>
        <v>0.2391637768722911</v>
      </c>
      <c r="E91">
        <f t="shared" si="91"/>
        <v>0.26308015455952022</v>
      </c>
      <c r="F91">
        <f t="shared" si="91"/>
        <v>0.28938817001547229</v>
      </c>
      <c r="G91">
        <f t="shared" si="91"/>
        <v>0.31832698701701956</v>
      </c>
      <c r="H91">
        <f t="shared" si="91"/>
        <v>0.35015968571872153</v>
      </c>
    </row>
    <row r="92" spans="2:8" x14ac:dyDescent="0.55000000000000004">
      <c r="B92">
        <f t="shared" si="69"/>
        <v>106</v>
      </c>
      <c r="C92">
        <f t="shared" si="67"/>
        <v>0.25193216433073207</v>
      </c>
      <c r="D92">
        <f t="shared" ref="D92:H92" si="92">MIN(1,C92*1.1)</f>
        <v>0.27712538076380527</v>
      </c>
      <c r="E92">
        <f t="shared" si="92"/>
        <v>0.30483791884018585</v>
      </c>
      <c r="F92">
        <f t="shared" si="92"/>
        <v>0.33532171072420447</v>
      </c>
      <c r="G92">
        <f t="shared" si="92"/>
        <v>0.36885388179662493</v>
      </c>
      <c r="H92">
        <f t="shared" si="92"/>
        <v>0.40573926997628745</v>
      </c>
    </row>
    <row r="93" spans="2:8" x14ac:dyDescent="0.55000000000000004">
      <c r="B93">
        <f t="shared" si="69"/>
        <v>107</v>
      </c>
      <c r="C93">
        <f t="shared" si="67"/>
        <v>0.29241049040458078</v>
      </c>
      <c r="D93">
        <f t="shared" ref="D93:H93" si="93">MIN(1,C93*1.1)</f>
        <v>0.32165153944503888</v>
      </c>
      <c r="E93">
        <f t="shared" si="93"/>
        <v>0.3538166933895428</v>
      </c>
      <c r="F93">
        <f t="shared" si="93"/>
        <v>0.38919836272849712</v>
      </c>
      <c r="G93">
        <f t="shared" si="93"/>
        <v>0.42811819900134684</v>
      </c>
      <c r="H93">
        <f t="shared" si="93"/>
        <v>0.47093001890148156</v>
      </c>
    </row>
    <row r="94" spans="2:8" x14ac:dyDescent="0.55000000000000004">
      <c r="B94">
        <f t="shared" si="69"/>
        <v>108</v>
      </c>
      <c r="C94">
        <f t="shared" si="67"/>
        <v>0.33996333556283093</v>
      </c>
      <c r="D94">
        <f t="shared" ref="D94:H94" si="94">MIN(1,C94*1.1)</f>
        <v>0.37395966911911405</v>
      </c>
      <c r="E94">
        <f t="shared" si="94"/>
        <v>0.41135563603102548</v>
      </c>
      <c r="F94">
        <f t="shared" si="94"/>
        <v>0.45249119963412809</v>
      </c>
      <c r="G94">
        <f t="shared" si="94"/>
        <v>0.49774031959754095</v>
      </c>
      <c r="H94">
        <f t="shared" si="94"/>
        <v>0.54751435155729511</v>
      </c>
    </row>
    <row r="95" spans="2:8" x14ac:dyDescent="0.55000000000000004">
      <c r="B95">
        <f t="shared" si="69"/>
        <v>109</v>
      </c>
      <c r="C95">
        <f t="shared" si="67"/>
        <v>0.39591538125390352</v>
      </c>
      <c r="D95">
        <f t="shared" ref="D95:H95" si="95">MIN(1,C95*1.1)</f>
        <v>0.43550691937929392</v>
      </c>
      <c r="E95">
        <f t="shared" si="95"/>
        <v>0.47905761131722335</v>
      </c>
      <c r="F95">
        <f t="shared" si="95"/>
        <v>0.52696337244894575</v>
      </c>
      <c r="G95">
        <f t="shared" si="95"/>
        <v>0.5796597096938404</v>
      </c>
      <c r="H95">
        <f t="shared" si="95"/>
        <v>0.63762568066322445</v>
      </c>
    </row>
    <row r="96" spans="2:8" x14ac:dyDescent="0.55000000000000004">
      <c r="B96">
        <f t="shared" si="69"/>
        <v>110</v>
      </c>
      <c r="C96">
        <f t="shared" si="67"/>
        <v>0.46185449652515831</v>
      </c>
      <c r="D96">
        <f t="shared" ref="D96:H96" si="96">MIN(1,C96*1.1)</f>
        <v>0.50803994617767423</v>
      </c>
      <c r="E96">
        <f t="shared" si="96"/>
        <v>0.55884394079544175</v>
      </c>
      <c r="F96">
        <f t="shared" si="96"/>
        <v>0.61472833487498602</v>
      </c>
      <c r="G96">
        <f t="shared" si="96"/>
        <v>0.67620116836248467</v>
      </c>
      <c r="H96">
        <f t="shared" si="96"/>
        <v>0.74382128519873325</v>
      </c>
    </row>
    <row r="97" spans="2:8" x14ac:dyDescent="0.55000000000000004">
      <c r="B97">
        <f t="shared" si="69"/>
        <v>111</v>
      </c>
      <c r="C97">
        <f t="shared" si="67"/>
        <v>0.5396868377647932</v>
      </c>
      <c r="D97">
        <f t="shared" ref="D97:H97" si="97">MIN(1,C97*1.1)</f>
        <v>0.59365552154127255</v>
      </c>
      <c r="E97">
        <f t="shared" si="97"/>
        <v>0.65302107369539986</v>
      </c>
      <c r="F97">
        <f t="shared" si="97"/>
        <v>0.71832318106493986</v>
      </c>
      <c r="G97">
        <f t="shared" si="97"/>
        <v>0.79015549917143391</v>
      </c>
      <c r="H97">
        <f t="shared" si="97"/>
        <v>0.86917104908857734</v>
      </c>
    </row>
    <row r="98" spans="2:8" x14ac:dyDescent="0.55000000000000004">
      <c r="B98">
        <f t="shared" si="69"/>
        <v>112</v>
      </c>
      <c r="C98">
        <f t="shared" si="67"/>
        <v>0.63170403982251422</v>
      </c>
      <c r="D98">
        <f t="shared" ref="D98:H98" si="98">MIN(1,C98*1.1)</f>
        <v>0.69487444380476571</v>
      </c>
      <c r="E98">
        <f t="shared" si="98"/>
        <v>0.76436188818524231</v>
      </c>
      <c r="F98">
        <f t="shared" si="98"/>
        <v>0.84079807700376663</v>
      </c>
      <c r="G98">
        <f t="shared" si="98"/>
        <v>0.92487788470414334</v>
      </c>
      <c r="H98">
        <f t="shared" si="98"/>
        <v>1</v>
      </c>
    </row>
    <row r="99" spans="2:8" x14ac:dyDescent="0.55000000000000004">
      <c r="B99">
        <f t="shared" si="69"/>
        <v>113</v>
      </c>
      <c r="C99">
        <f t="shared" si="67"/>
        <v>0.74066526821002854</v>
      </c>
      <c r="D99">
        <f t="shared" ref="D99:H99" si="99">MIN(1,C99*1.1)</f>
        <v>0.81473179503103144</v>
      </c>
      <c r="E99">
        <f t="shared" si="99"/>
        <v>0.89620497453413461</v>
      </c>
      <c r="F99">
        <f t="shared" si="99"/>
        <v>0.98582547198754811</v>
      </c>
      <c r="G99">
        <f t="shared" si="99"/>
        <v>1</v>
      </c>
      <c r="H99">
        <f t="shared" si="99"/>
        <v>1</v>
      </c>
    </row>
    <row r="100" spans="2:8" x14ac:dyDescent="0.55000000000000004">
      <c r="B100">
        <f t="shared" si="69"/>
        <v>114</v>
      </c>
      <c r="C100">
        <f t="shared" si="67"/>
        <v>0.86989756208357649</v>
      </c>
      <c r="D100">
        <f t="shared" ref="D100:H100" si="100">MIN(1,C100*1.1)</f>
        <v>0.95688731829193419</v>
      </c>
      <c r="E100">
        <f t="shared" si="100"/>
        <v>1</v>
      </c>
      <c r="F100">
        <f t="shared" si="100"/>
        <v>1</v>
      </c>
      <c r="G100">
        <f t="shared" si="100"/>
        <v>1</v>
      </c>
      <c r="H100">
        <f t="shared" si="100"/>
        <v>1</v>
      </c>
    </row>
    <row r="101" spans="2:8" x14ac:dyDescent="0.55000000000000004">
      <c r="B101">
        <f t="shared" si="69"/>
        <v>115</v>
      </c>
      <c r="C101">
        <f t="shared" si="67"/>
        <v>1</v>
      </c>
      <c r="D101">
        <f t="shared" ref="D101:H101" si="101">MIN(1,C101*1.1)</f>
        <v>1</v>
      </c>
      <c r="E101">
        <f t="shared" si="101"/>
        <v>1</v>
      </c>
      <c r="F101">
        <f t="shared" si="101"/>
        <v>1</v>
      </c>
      <c r="G101">
        <f t="shared" si="101"/>
        <v>1</v>
      </c>
      <c r="H101">
        <f t="shared" si="101"/>
        <v>1</v>
      </c>
    </row>
    <row r="102" spans="2:8" x14ac:dyDescent="0.55000000000000004">
      <c r="B102">
        <f t="shared" si="69"/>
        <v>116</v>
      </c>
      <c r="C102">
        <f t="shared" si="67"/>
        <v>1</v>
      </c>
      <c r="D102">
        <f t="shared" ref="D102:H102" si="102">MIN(1,C102*1.1)</f>
        <v>1</v>
      </c>
      <c r="E102">
        <f t="shared" si="102"/>
        <v>1</v>
      </c>
      <c r="F102">
        <f t="shared" si="102"/>
        <v>1</v>
      </c>
      <c r="G102">
        <f t="shared" si="102"/>
        <v>1</v>
      </c>
      <c r="H102">
        <f t="shared" si="102"/>
        <v>1</v>
      </c>
    </row>
    <row r="103" spans="2:8" x14ac:dyDescent="0.55000000000000004">
      <c r="B103">
        <f t="shared" si="69"/>
        <v>117</v>
      </c>
      <c r="C103">
        <f t="shared" si="67"/>
        <v>1</v>
      </c>
      <c r="D103">
        <f t="shared" ref="D103:H103" si="103">MIN(1,C103*1.1)</f>
        <v>1</v>
      </c>
      <c r="E103">
        <f t="shared" si="103"/>
        <v>1</v>
      </c>
      <c r="F103">
        <f t="shared" si="103"/>
        <v>1</v>
      </c>
      <c r="G103">
        <f t="shared" si="103"/>
        <v>1</v>
      </c>
      <c r="H103">
        <f t="shared" si="103"/>
        <v>1</v>
      </c>
    </row>
    <row r="104" spans="2:8" x14ac:dyDescent="0.55000000000000004">
      <c r="B104">
        <f t="shared" si="69"/>
        <v>118</v>
      </c>
      <c r="C104">
        <f t="shared" si="67"/>
        <v>1</v>
      </c>
      <c r="D104">
        <f t="shared" ref="D104:H104" si="104">MIN(1,C104*1.1)</f>
        <v>1</v>
      </c>
      <c r="E104">
        <f t="shared" si="104"/>
        <v>1</v>
      </c>
      <c r="F104">
        <f t="shared" si="104"/>
        <v>1</v>
      </c>
      <c r="G104">
        <f t="shared" si="104"/>
        <v>1</v>
      </c>
      <c r="H104">
        <f t="shared" si="104"/>
        <v>1</v>
      </c>
    </row>
    <row r="105" spans="2:8" x14ac:dyDescent="0.55000000000000004">
      <c r="B105">
        <f t="shared" si="69"/>
        <v>119</v>
      </c>
      <c r="C105">
        <f t="shared" si="67"/>
        <v>1</v>
      </c>
      <c r="D105">
        <f t="shared" ref="D105:H105" si="105">MIN(1,C105*1.1)</f>
        <v>1</v>
      </c>
      <c r="E105">
        <f t="shared" si="105"/>
        <v>1</v>
      </c>
      <c r="F105">
        <f t="shared" si="105"/>
        <v>1</v>
      </c>
      <c r="G105">
        <f t="shared" si="105"/>
        <v>1</v>
      </c>
      <c r="H105">
        <f t="shared" si="105"/>
        <v>1</v>
      </c>
    </row>
    <row r="106" spans="2:8" x14ac:dyDescent="0.55000000000000004">
      <c r="B106">
        <f t="shared" si="69"/>
        <v>120</v>
      </c>
      <c r="C106">
        <f t="shared" si="67"/>
        <v>1</v>
      </c>
      <c r="D106">
        <f t="shared" ref="D106:H106" si="106">MIN(1,C106*1.1)</f>
        <v>1</v>
      </c>
      <c r="E106">
        <f t="shared" si="106"/>
        <v>1</v>
      </c>
      <c r="F106">
        <f t="shared" si="106"/>
        <v>1</v>
      </c>
      <c r="G106">
        <f t="shared" si="106"/>
        <v>1</v>
      </c>
      <c r="H106">
        <f t="shared" si="106"/>
        <v>1</v>
      </c>
    </row>
  </sheetData>
  <phoneticPr fontId="3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C134"/>
  <sheetViews>
    <sheetView workbookViewId="0">
      <selection activeCell="F16" sqref="F16"/>
    </sheetView>
  </sheetViews>
  <sheetFormatPr defaultRowHeight="18" x14ac:dyDescent="0.55000000000000004"/>
  <sheetData>
    <row r="3" spans="2:3" x14ac:dyDescent="0.55000000000000004">
      <c r="B3" t="s">
        <v>40</v>
      </c>
      <c r="C3" t="s">
        <v>41</v>
      </c>
    </row>
    <row r="4" spans="2:3" x14ac:dyDescent="0.55000000000000004">
      <c r="B4">
        <v>0</v>
      </c>
      <c r="C4" s="5">
        <v>0.1</v>
      </c>
    </row>
    <row r="5" spans="2:3" x14ac:dyDescent="0.55000000000000004">
      <c r="B5">
        <f>B4+1</f>
        <v>1</v>
      </c>
      <c r="C5" s="3">
        <f>MAX(C4-2%, 2%)</f>
        <v>0.08</v>
      </c>
    </row>
    <row r="6" spans="2:3" x14ac:dyDescent="0.55000000000000004">
      <c r="B6">
        <f t="shared" ref="B6:B34" si="0">B5+1</f>
        <v>2</v>
      </c>
      <c r="C6" s="3">
        <f t="shared" ref="C6:C69" si="1">MAX(C5-2%, 2%)</f>
        <v>0.06</v>
      </c>
    </row>
    <row r="7" spans="2:3" x14ac:dyDescent="0.55000000000000004">
      <c r="B7">
        <f t="shared" si="0"/>
        <v>3</v>
      </c>
      <c r="C7" s="3">
        <f t="shared" si="1"/>
        <v>3.9999999999999994E-2</v>
      </c>
    </row>
    <row r="8" spans="2:3" x14ac:dyDescent="0.55000000000000004">
      <c r="B8">
        <f t="shared" si="0"/>
        <v>4</v>
      </c>
      <c r="C8" s="3">
        <f t="shared" si="1"/>
        <v>0.02</v>
      </c>
    </row>
    <row r="9" spans="2:3" x14ac:dyDescent="0.55000000000000004">
      <c r="B9">
        <f t="shared" si="0"/>
        <v>5</v>
      </c>
      <c r="C9" s="3">
        <f t="shared" si="1"/>
        <v>0.02</v>
      </c>
    </row>
    <row r="10" spans="2:3" x14ac:dyDescent="0.55000000000000004">
      <c r="B10">
        <f t="shared" si="0"/>
        <v>6</v>
      </c>
      <c r="C10" s="3">
        <f t="shared" si="1"/>
        <v>0.02</v>
      </c>
    </row>
    <row r="11" spans="2:3" x14ac:dyDescent="0.55000000000000004">
      <c r="B11">
        <f t="shared" si="0"/>
        <v>7</v>
      </c>
      <c r="C11" s="3">
        <f t="shared" si="1"/>
        <v>0.02</v>
      </c>
    </row>
    <row r="12" spans="2:3" x14ac:dyDescent="0.55000000000000004">
      <c r="B12">
        <f t="shared" si="0"/>
        <v>8</v>
      </c>
      <c r="C12" s="3">
        <f t="shared" si="1"/>
        <v>0.02</v>
      </c>
    </row>
    <row r="13" spans="2:3" x14ac:dyDescent="0.55000000000000004">
      <c r="B13">
        <f t="shared" si="0"/>
        <v>9</v>
      </c>
      <c r="C13" s="3">
        <f t="shared" si="1"/>
        <v>0.02</v>
      </c>
    </row>
    <row r="14" spans="2:3" x14ac:dyDescent="0.55000000000000004">
      <c r="B14">
        <f t="shared" si="0"/>
        <v>10</v>
      </c>
      <c r="C14" s="3">
        <f t="shared" si="1"/>
        <v>0.02</v>
      </c>
    </row>
    <row r="15" spans="2:3" x14ac:dyDescent="0.55000000000000004">
      <c r="B15">
        <f t="shared" si="0"/>
        <v>11</v>
      </c>
      <c r="C15" s="3">
        <f t="shared" si="1"/>
        <v>0.02</v>
      </c>
    </row>
    <row r="16" spans="2:3" x14ac:dyDescent="0.55000000000000004">
      <c r="B16">
        <f t="shared" si="0"/>
        <v>12</v>
      </c>
      <c r="C16" s="3">
        <f t="shared" si="1"/>
        <v>0.02</v>
      </c>
    </row>
    <row r="17" spans="2:3" x14ac:dyDescent="0.55000000000000004">
      <c r="B17">
        <f t="shared" si="0"/>
        <v>13</v>
      </c>
      <c r="C17" s="3">
        <f t="shared" si="1"/>
        <v>0.02</v>
      </c>
    </row>
    <row r="18" spans="2:3" x14ac:dyDescent="0.55000000000000004">
      <c r="B18">
        <f t="shared" si="0"/>
        <v>14</v>
      </c>
      <c r="C18" s="3">
        <f t="shared" si="1"/>
        <v>0.02</v>
      </c>
    </row>
    <row r="19" spans="2:3" x14ac:dyDescent="0.55000000000000004">
      <c r="B19">
        <f t="shared" si="0"/>
        <v>15</v>
      </c>
      <c r="C19" s="3">
        <f t="shared" si="1"/>
        <v>0.02</v>
      </c>
    </row>
    <row r="20" spans="2:3" x14ac:dyDescent="0.55000000000000004">
      <c r="B20">
        <f t="shared" si="0"/>
        <v>16</v>
      </c>
      <c r="C20" s="3">
        <f t="shared" si="1"/>
        <v>0.02</v>
      </c>
    </row>
    <row r="21" spans="2:3" x14ac:dyDescent="0.55000000000000004">
      <c r="B21">
        <f t="shared" si="0"/>
        <v>17</v>
      </c>
      <c r="C21" s="3">
        <f t="shared" si="1"/>
        <v>0.02</v>
      </c>
    </row>
    <row r="22" spans="2:3" x14ac:dyDescent="0.55000000000000004">
      <c r="B22">
        <f t="shared" si="0"/>
        <v>18</v>
      </c>
      <c r="C22" s="3">
        <f t="shared" si="1"/>
        <v>0.02</v>
      </c>
    </row>
    <row r="23" spans="2:3" x14ac:dyDescent="0.55000000000000004">
      <c r="B23">
        <f t="shared" si="0"/>
        <v>19</v>
      </c>
      <c r="C23" s="3">
        <f t="shared" si="1"/>
        <v>0.02</v>
      </c>
    </row>
    <row r="24" spans="2:3" x14ac:dyDescent="0.55000000000000004">
      <c r="B24">
        <f t="shared" si="0"/>
        <v>20</v>
      </c>
      <c r="C24" s="3">
        <f t="shared" si="1"/>
        <v>0.02</v>
      </c>
    </row>
    <row r="25" spans="2:3" x14ac:dyDescent="0.55000000000000004">
      <c r="B25">
        <f t="shared" si="0"/>
        <v>21</v>
      </c>
      <c r="C25" s="3">
        <f t="shared" si="1"/>
        <v>0.02</v>
      </c>
    </row>
    <row r="26" spans="2:3" x14ac:dyDescent="0.55000000000000004">
      <c r="B26">
        <f t="shared" si="0"/>
        <v>22</v>
      </c>
      <c r="C26" s="3">
        <f t="shared" si="1"/>
        <v>0.02</v>
      </c>
    </row>
    <row r="27" spans="2:3" x14ac:dyDescent="0.55000000000000004">
      <c r="B27">
        <f t="shared" si="0"/>
        <v>23</v>
      </c>
      <c r="C27" s="3">
        <f t="shared" si="1"/>
        <v>0.02</v>
      </c>
    </row>
    <row r="28" spans="2:3" x14ac:dyDescent="0.55000000000000004">
      <c r="B28">
        <f t="shared" si="0"/>
        <v>24</v>
      </c>
      <c r="C28" s="3">
        <f t="shared" si="1"/>
        <v>0.02</v>
      </c>
    </row>
    <row r="29" spans="2:3" x14ac:dyDescent="0.55000000000000004">
      <c r="B29">
        <f t="shared" si="0"/>
        <v>25</v>
      </c>
      <c r="C29" s="3">
        <f t="shared" si="1"/>
        <v>0.02</v>
      </c>
    </row>
    <row r="30" spans="2:3" x14ac:dyDescent="0.55000000000000004">
      <c r="B30">
        <f t="shared" si="0"/>
        <v>26</v>
      </c>
      <c r="C30" s="3">
        <f t="shared" si="1"/>
        <v>0.02</v>
      </c>
    </row>
    <row r="31" spans="2:3" x14ac:dyDescent="0.55000000000000004">
      <c r="B31">
        <f t="shared" si="0"/>
        <v>27</v>
      </c>
      <c r="C31" s="3">
        <f t="shared" si="1"/>
        <v>0.02</v>
      </c>
    </row>
    <row r="32" spans="2:3" x14ac:dyDescent="0.55000000000000004">
      <c r="B32">
        <f t="shared" si="0"/>
        <v>28</v>
      </c>
      <c r="C32" s="3">
        <f t="shared" si="1"/>
        <v>0.02</v>
      </c>
    </row>
    <row r="33" spans="2:3" x14ac:dyDescent="0.55000000000000004">
      <c r="B33">
        <f t="shared" si="0"/>
        <v>29</v>
      </c>
      <c r="C33" s="3">
        <f t="shared" si="1"/>
        <v>0.02</v>
      </c>
    </row>
    <row r="34" spans="2:3" x14ac:dyDescent="0.55000000000000004">
      <c r="B34">
        <f t="shared" si="0"/>
        <v>30</v>
      </c>
      <c r="C34" s="3">
        <f t="shared" si="1"/>
        <v>0.02</v>
      </c>
    </row>
    <row r="35" spans="2:3" x14ac:dyDescent="0.55000000000000004">
      <c r="B35">
        <f t="shared" ref="B35:B98" si="2">B34+1</f>
        <v>31</v>
      </c>
      <c r="C35" s="3">
        <f t="shared" si="1"/>
        <v>0.02</v>
      </c>
    </row>
    <row r="36" spans="2:3" x14ac:dyDescent="0.55000000000000004">
      <c r="B36">
        <f t="shared" si="2"/>
        <v>32</v>
      </c>
      <c r="C36" s="3">
        <f t="shared" si="1"/>
        <v>0.02</v>
      </c>
    </row>
    <row r="37" spans="2:3" x14ac:dyDescent="0.55000000000000004">
      <c r="B37">
        <f t="shared" si="2"/>
        <v>33</v>
      </c>
      <c r="C37" s="3">
        <f t="shared" si="1"/>
        <v>0.02</v>
      </c>
    </row>
    <row r="38" spans="2:3" x14ac:dyDescent="0.55000000000000004">
      <c r="B38">
        <f t="shared" si="2"/>
        <v>34</v>
      </c>
      <c r="C38" s="3">
        <f t="shared" si="1"/>
        <v>0.02</v>
      </c>
    </row>
    <row r="39" spans="2:3" x14ac:dyDescent="0.55000000000000004">
      <c r="B39">
        <f t="shared" si="2"/>
        <v>35</v>
      </c>
      <c r="C39" s="3">
        <f t="shared" si="1"/>
        <v>0.02</v>
      </c>
    </row>
    <row r="40" spans="2:3" x14ac:dyDescent="0.55000000000000004">
      <c r="B40">
        <f t="shared" si="2"/>
        <v>36</v>
      </c>
      <c r="C40" s="3">
        <f t="shared" si="1"/>
        <v>0.02</v>
      </c>
    </row>
    <row r="41" spans="2:3" x14ac:dyDescent="0.55000000000000004">
      <c r="B41">
        <f t="shared" si="2"/>
        <v>37</v>
      </c>
      <c r="C41" s="3">
        <f t="shared" si="1"/>
        <v>0.02</v>
      </c>
    </row>
    <row r="42" spans="2:3" x14ac:dyDescent="0.55000000000000004">
      <c r="B42">
        <f t="shared" si="2"/>
        <v>38</v>
      </c>
      <c r="C42" s="3">
        <f t="shared" si="1"/>
        <v>0.02</v>
      </c>
    </row>
    <row r="43" spans="2:3" x14ac:dyDescent="0.55000000000000004">
      <c r="B43">
        <f t="shared" si="2"/>
        <v>39</v>
      </c>
      <c r="C43" s="3">
        <f t="shared" si="1"/>
        <v>0.02</v>
      </c>
    </row>
    <row r="44" spans="2:3" x14ac:dyDescent="0.55000000000000004">
      <c r="B44">
        <f t="shared" si="2"/>
        <v>40</v>
      </c>
      <c r="C44" s="3">
        <f t="shared" si="1"/>
        <v>0.02</v>
      </c>
    </row>
    <row r="45" spans="2:3" x14ac:dyDescent="0.55000000000000004">
      <c r="B45">
        <f t="shared" si="2"/>
        <v>41</v>
      </c>
      <c r="C45" s="3">
        <f t="shared" si="1"/>
        <v>0.02</v>
      </c>
    </row>
    <row r="46" spans="2:3" x14ac:dyDescent="0.55000000000000004">
      <c r="B46">
        <f t="shared" si="2"/>
        <v>42</v>
      </c>
      <c r="C46" s="3">
        <f t="shared" si="1"/>
        <v>0.02</v>
      </c>
    </row>
    <row r="47" spans="2:3" x14ac:dyDescent="0.55000000000000004">
      <c r="B47">
        <f t="shared" si="2"/>
        <v>43</v>
      </c>
      <c r="C47" s="3">
        <f t="shared" si="1"/>
        <v>0.02</v>
      </c>
    </row>
    <row r="48" spans="2:3" x14ac:dyDescent="0.55000000000000004">
      <c r="B48">
        <f t="shared" si="2"/>
        <v>44</v>
      </c>
      <c r="C48" s="3">
        <f t="shared" si="1"/>
        <v>0.02</v>
      </c>
    </row>
    <row r="49" spans="2:3" x14ac:dyDescent="0.55000000000000004">
      <c r="B49">
        <f t="shared" si="2"/>
        <v>45</v>
      </c>
      <c r="C49" s="3">
        <f t="shared" si="1"/>
        <v>0.02</v>
      </c>
    </row>
    <row r="50" spans="2:3" x14ac:dyDescent="0.55000000000000004">
      <c r="B50">
        <f t="shared" si="2"/>
        <v>46</v>
      </c>
      <c r="C50" s="3">
        <f t="shared" si="1"/>
        <v>0.02</v>
      </c>
    </row>
    <row r="51" spans="2:3" x14ac:dyDescent="0.55000000000000004">
      <c r="B51">
        <f t="shared" si="2"/>
        <v>47</v>
      </c>
      <c r="C51" s="3">
        <f t="shared" si="1"/>
        <v>0.02</v>
      </c>
    </row>
    <row r="52" spans="2:3" x14ac:dyDescent="0.55000000000000004">
      <c r="B52">
        <f t="shared" si="2"/>
        <v>48</v>
      </c>
      <c r="C52" s="3">
        <f t="shared" si="1"/>
        <v>0.02</v>
      </c>
    </row>
    <row r="53" spans="2:3" x14ac:dyDescent="0.55000000000000004">
      <c r="B53">
        <f t="shared" si="2"/>
        <v>49</v>
      </c>
      <c r="C53" s="3">
        <f t="shared" si="1"/>
        <v>0.02</v>
      </c>
    </row>
    <row r="54" spans="2:3" x14ac:dyDescent="0.55000000000000004">
      <c r="B54">
        <f t="shared" si="2"/>
        <v>50</v>
      </c>
      <c r="C54" s="3">
        <f t="shared" si="1"/>
        <v>0.02</v>
      </c>
    </row>
    <row r="55" spans="2:3" x14ac:dyDescent="0.55000000000000004">
      <c r="B55">
        <f t="shared" si="2"/>
        <v>51</v>
      </c>
      <c r="C55" s="3">
        <f t="shared" si="1"/>
        <v>0.02</v>
      </c>
    </row>
    <row r="56" spans="2:3" x14ac:dyDescent="0.55000000000000004">
      <c r="B56">
        <f t="shared" si="2"/>
        <v>52</v>
      </c>
      <c r="C56" s="3">
        <f t="shared" si="1"/>
        <v>0.02</v>
      </c>
    </row>
    <row r="57" spans="2:3" x14ac:dyDescent="0.55000000000000004">
      <c r="B57">
        <f t="shared" si="2"/>
        <v>53</v>
      </c>
      <c r="C57" s="3">
        <f t="shared" si="1"/>
        <v>0.02</v>
      </c>
    </row>
    <row r="58" spans="2:3" x14ac:dyDescent="0.55000000000000004">
      <c r="B58">
        <f t="shared" si="2"/>
        <v>54</v>
      </c>
      <c r="C58" s="3">
        <f t="shared" si="1"/>
        <v>0.02</v>
      </c>
    </row>
    <row r="59" spans="2:3" x14ac:dyDescent="0.55000000000000004">
      <c r="B59">
        <f t="shared" si="2"/>
        <v>55</v>
      </c>
      <c r="C59" s="3">
        <f t="shared" si="1"/>
        <v>0.02</v>
      </c>
    </row>
    <row r="60" spans="2:3" x14ac:dyDescent="0.55000000000000004">
      <c r="B60">
        <f t="shared" si="2"/>
        <v>56</v>
      </c>
      <c r="C60" s="3">
        <f t="shared" si="1"/>
        <v>0.02</v>
      </c>
    </row>
    <row r="61" spans="2:3" x14ac:dyDescent="0.55000000000000004">
      <c r="B61">
        <f t="shared" si="2"/>
        <v>57</v>
      </c>
      <c r="C61" s="3">
        <f t="shared" si="1"/>
        <v>0.02</v>
      </c>
    </row>
    <row r="62" spans="2:3" x14ac:dyDescent="0.55000000000000004">
      <c r="B62">
        <f t="shared" si="2"/>
        <v>58</v>
      </c>
      <c r="C62" s="3">
        <f t="shared" si="1"/>
        <v>0.02</v>
      </c>
    </row>
    <row r="63" spans="2:3" x14ac:dyDescent="0.55000000000000004">
      <c r="B63">
        <f t="shared" si="2"/>
        <v>59</v>
      </c>
      <c r="C63" s="3">
        <f t="shared" si="1"/>
        <v>0.02</v>
      </c>
    </row>
    <row r="64" spans="2:3" x14ac:dyDescent="0.55000000000000004">
      <c r="B64">
        <f t="shared" si="2"/>
        <v>60</v>
      </c>
      <c r="C64" s="3">
        <f t="shared" si="1"/>
        <v>0.02</v>
      </c>
    </row>
    <row r="65" spans="2:3" x14ac:dyDescent="0.55000000000000004">
      <c r="B65">
        <f t="shared" si="2"/>
        <v>61</v>
      </c>
      <c r="C65" s="3">
        <f t="shared" si="1"/>
        <v>0.02</v>
      </c>
    </row>
    <row r="66" spans="2:3" x14ac:dyDescent="0.55000000000000004">
      <c r="B66">
        <f t="shared" si="2"/>
        <v>62</v>
      </c>
      <c r="C66" s="3">
        <f t="shared" si="1"/>
        <v>0.02</v>
      </c>
    </row>
    <row r="67" spans="2:3" x14ac:dyDescent="0.55000000000000004">
      <c r="B67">
        <f t="shared" si="2"/>
        <v>63</v>
      </c>
      <c r="C67" s="3">
        <f t="shared" si="1"/>
        <v>0.02</v>
      </c>
    </row>
    <row r="68" spans="2:3" x14ac:dyDescent="0.55000000000000004">
      <c r="B68">
        <f t="shared" si="2"/>
        <v>64</v>
      </c>
      <c r="C68" s="3">
        <f t="shared" si="1"/>
        <v>0.02</v>
      </c>
    </row>
    <row r="69" spans="2:3" x14ac:dyDescent="0.55000000000000004">
      <c r="B69">
        <f t="shared" si="2"/>
        <v>65</v>
      </c>
      <c r="C69" s="3">
        <f t="shared" si="1"/>
        <v>0.02</v>
      </c>
    </row>
    <row r="70" spans="2:3" x14ac:dyDescent="0.55000000000000004">
      <c r="B70">
        <f t="shared" si="2"/>
        <v>66</v>
      </c>
      <c r="C70" s="3">
        <f t="shared" ref="C70:C133" si="3">MAX(C69-2%, 2%)</f>
        <v>0.02</v>
      </c>
    </row>
    <row r="71" spans="2:3" x14ac:dyDescent="0.55000000000000004">
      <c r="B71">
        <f t="shared" si="2"/>
        <v>67</v>
      </c>
      <c r="C71" s="3">
        <f t="shared" si="3"/>
        <v>0.02</v>
      </c>
    </row>
    <row r="72" spans="2:3" x14ac:dyDescent="0.55000000000000004">
      <c r="B72">
        <f t="shared" si="2"/>
        <v>68</v>
      </c>
      <c r="C72" s="3">
        <f t="shared" si="3"/>
        <v>0.02</v>
      </c>
    </row>
    <row r="73" spans="2:3" x14ac:dyDescent="0.55000000000000004">
      <c r="B73">
        <f t="shared" si="2"/>
        <v>69</v>
      </c>
      <c r="C73" s="3">
        <f t="shared" si="3"/>
        <v>0.02</v>
      </c>
    </row>
    <row r="74" spans="2:3" x14ac:dyDescent="0.55000000000000004">
      <c r="B74">
        <f t="shared" si="2"/>
        <v>70</v>
      </c>
      <c r="C74" s="3">
        <f t="shared" si="3"/>
        <v>0.02</v>
      </c>
    </row>
    <row r="75" spans="2:3" x14ac:dyDescent="0.55000000000000004">
      <c r="B75">
        <f t="shared" si="2"/>
        <v>71</v>
      </c>
      <c r="C75" s="3">
        <f t="shared" si="3"/>
        <v>0.02</v>
      </c>
    </row>
    <row r="76" spans="2:3" x14ac:dyDescent="0.55000000000000004">
      <c r="B76">
        <f t="shared" si="2"/>
        <v>72</v>
      </c>
      <c r="C76" s="3">
        <f t="shared" si="3"/>
        <v>0.02</v>
      </c>
    </row>
    <row r="77" spans="2:3" x14ac:dyDescent="0.55000000000000004">
      <c r="B77">
        <f t="shared" si="2"/>
        <v>73</v>
      </c>
      <c r="C77" s="3">
        <f t="shared" si="3"/>
        <v>0.02</v>
      </c>
    </row>
    <row r="78" spans="2:3" x14ac:dyDescent="0.55000000000000004">
      <c r="B78">
        <f t="shared" si="2"/>
        <v>74</v>
      </c>
      <c r="C78" s="3">
        <f t="shared" si="3"/>
        <v>0.02</v>
      </c>
    </row>
    <row r="79" spans="2:3" x14ac:dyDescent="0.55000000000000004">
      <c r="B79">
        <f t="shared" si="2"/>
        <v>75</v>
      </c>
      <c r="C79" s="3">
        <f t="shared" si="3"/>
        <v>0.02</v>
      </c>
    </row>
    <row r="80" spans="2:3" x14ac:dyDescent="0.55000000000000004">
      <c r="B80">
        <f t="shared" si="2"/>
        <v>76</v>
      </c>
      <c r="C80" s="3">
        <f t="shared" si="3"/>
        <v>0.02</v>
      </c>
    </row>
    <row r="81" spans="2:3" x14ac:dyDescent="0.55000000000000004">
      <c r="B81">
        <f t="shared" si="2"/>
        <v>77</v>
      </c>
      <c r="C81" s="3">
        <f t="shared" si="3"/>
        <v>0.02</v>
      </c>
    </row>
    <row r="82" spans="2:3" x14ac:dyDescent="0.55000000000000004">
      <c r="B82">
        <f t="shared" si="2"/>
        <v>78</v>
      </c>
      <c r="C82" s="3">
        <f t="shared" si="3"/>
        <v>0.02</v>
      </c>
    </row>
    <row r="83" spans="2:3" x14ac:dyDescent="0.55000000000000004">
      <c r="B83">
        <f t="shared" si="2"/>
        <v>79</v>
      </c>
      <c r="C83" s="3">
        <f t="shared" si="3"/>
        <v>0.02</v>
      </c>
    </row>
    <row r="84" spans="2:3" x14ac:dyDescent="0.55000000000000004">
      <c r="B84">
        <f t="shared" si="2"/>
        <v>80</v>
      </c>
      <c r="C84" s="3">
        <f t="shared" si="3"/>
        <v>0.02</v>
      </c>
    </row>
    <row r="85" spans="2:3" x14ac:dyDescent="0.55000000000000004">
      <c r="B85">
        <f t="shared" si="2"/>
        <v>81</v>
      </c>
      <c r="C85" s="3">
        <f t="shared" si="3"/>
        <v>0.02</v>
      </c>
    </row>
    <row r="86" spans="2:3" x14ac:dyDescent="0.55000000000000004">
      <c r="B86">
        <f t="shared" si="2"/>
        <v>82</v>
      </c>
      <c r="C86" s="3">
        <f t="shared" si="3"/>
        <v>0.02</v>
      </c>
    </row>
    <row r="87" spans="2:3" x14ac:dyDescent="0.55000000000000004">
      <c r="B87">
        <f t="shared" si="2"/>
        <v>83</v>
      </c>
      <c r="C87" s="3">
        <f t="shared" si="3"/>
        <v>0.02</v>
      </c>
    </row>
    <row r="88" spans="2:3" x14ac:dyDescent="0.55000000000000004">
      <c r="B88">
        <f t="shared" si="2"/>
        <v>84</v>
      </c>
      <c r="C88" s="3">
        <f t="shared" si="3"/>
        <v>0.02</v>
      </c>
    </row>
    <row r="89" spans="2:3" x14ac:dyDescent="0.55000000000000004">
      <c r="B89">
        <f t="shared" si="2"/>
        <v>85</v>
      </c>
      <c r="C89" s="3">
        <f t="shared" si="3"/>
        <v>0.02</v>
      </c>
    </row>
    <row r="90" spans="2:3" x14ac:dyDescent="0.55000000000000004">
      <c r="B90">
        <f t="shared" si="2"/>
        <v>86</v>
      </c>
      <c r="C90" s="3">
        <f t="shared" si="3"/>
        <v>0.02</v>
      </c>
    </row>
    <row r="91" spans="2:3" x14ac:dyDescent="0.55000000000000004">
      <c r="B91">
        <f t="shared" si="2"/>
        <v>87</v>
      </c>
      <c r="C91" s="3">
        <f t="shared" si="3"/>
        <v>0.02</v>
      </c>
    </row>
    <row r="92" spans="2:3" x14ac:dyDescent="0.55000000000000004">
      <c r="B92">
        <f t="shared" si="2"/>
        <v>88</v>
      </c>
      <c r="C92" s="3">
        <f t="shared" si="3"/>
        <v>0.02</v>
      </c>
    </row>
    <row r="93" spans="2:3" x14ac:dyDescent="0.55000000000000004">
      <c r="B93">
        <f t="shared" si="2"/>
        <v>89</v>
      </c>
      <c r="C93" s="3">
        <f t="shared" si="3"/>
        <v>0.02</v>
      </c>
    </row>
    <row r="94" spans="2:3" x14ac:dyDescent="0.55000000000000004">
      <c r="B94">
        <f t="shared" si="2"/>
        <v>90</v>
      </c>
      <c r="C94" s="3">
        <f t="shared" si="3"/>
        <v>0.02</v>
      </c>
    </row>
    <row r="95" spans="2:3" x14ac:dyDescent="0.55000000000000004">
      <c r="B95">
        <f t="shared" si="2"/>
        <v>91</v>
      </c>
      <c r="C95" s="3">
        <f t="shared" si="3"/>
        <v>0.02</v>
      </c>
    </row>
    <row r="96" spans="2:3" x14ac:dyDescent="0.55000000000000004">
      <c r="B96">
        <f t="shared" si="2"/>
        <v>92</v>
      </c>
      <c r="C96" s="3">
        <f t="shared" si="3"/>
        <v>0.02</v>
      </c>
    </row>
    <row r="97" spans="2:3" x14ac:dyDescent="0.55000000000000004">
      <c r="B97">
        <f t="shared" si="2"/>
        <v>93</v>
      </c>
      <c r="C97" s="3">
        <f t="shared" si="3"/>
        <v>0.02</v>
      </c>
    </row>
    <row r="98" spans="2:3" x14ac:dyDescent="0.55000000000000004">
      <c r="B98">
        <f t="shared" si="2"/>
        <v>94</v>
      </c>
      <c r="C98" s="3">
        <f t="shared" si="3"/>
        <v>0.02</v>
      </c>
    </row>
    <row r="99" spans="2:3" x14ac:dyDescent="0.55000000000000004">
      <c r="B99">
        <f t="shared" ref="B99:B134" si="4">B98+1</f>
        <v>95</v>
      </c>
      <c r="C99" s="3">
        <f t="shared" si="3"/>
        <v>0.02</v>
      </c>
    </row>
    <row r="100" spans="2:3" x14ac:dyDescent="0.55000000000000004">
      <c r="B100">
        <f t="shared" si="4"/>
        <v>96</v>
      </c>
      <c r="C100" s="3">
        <f t="shared" si="3"/>
        <v>0.02</v>
      </c>
    </row>
    <row r="101" spans="2:3" x14ac:dyDescent="0.55000000000000004">
      <c r="B101">
        <f t="shared" si="4"/>
        <v>97</v>
      </c>
      <c r="C101" s="3">
        <f t="shared" si="3"/>
        <v>0.02</v>
      </c>
    </row>
    <row r="102" spans="2:3" x14ac:dyDescent="0.55000000000000004">
      <c r="B102">
        <f t="shared" si="4"/>
        <v>98</v>
      </c>
      <c r="C102" s="3">
        <f t="shared" si="3"/>
        <v>0.02</v>
      </c>
    </row>
    <row r="103" spans="2:3" x14ac:dyDescent="0.55000000000000004">
      <c r="B103">
        <f t="shared" si="4"/>
        <v>99</v>
      </c>
      <c r="C103" s="3">
        <f t="shared" si="3"/>
        <v>0.02</v>
      </c>
    </row>
    <row r="104" spans="2:3" x14ac:dyDescent="0.55000000000000004">
      <c r="B104">
        <f t="shared" si="4"/>
        <v>100</v>
      </c>
      <c r="C104" s="3">
        <f t="shared" si="3"/>
        <v>0.02</v>
      </c>
    </row>
    <row r="105" spans="2:3" x14ac:dyDescent="0.55000000000000004">
      <c r="B105">
        <f t="shared" si="4"/>
        <v>101</v>
      </c>
      <c r="C105" s="3">
        <f t="shared" si="3"/>
        <v>0.02</v>
      </c>
    </row>
    <row r="106" spans="2:3" x14ac:dyDescent="0.55000000000000004">
      <c r="B106">
        <f t="shared" si="4"/>
        <v>102</v>
      </c>
      <c r="C106" s="3">
        <f t="shared" si="3"/>
        <v>0.02</v>
      </c>
    </row>
    <row r="107" spans="2:3" x14ac:dyDescent="0.55000000000000004">
      <c r="B107">
        <f t="shared" si="4"/>
        <v>103</v>
      </c>
      <c r="C107" s="3">
        <f t="shared" si="3"/>
        <v>0.02</v>
      </c>
    </row>
    <row r="108" spans="2:3" x14ac:dyDescent="0.55000000000000004">
      <c r="B108">
        <f t="shared" si="4"/>
        <v>104</v>
      </c>
      <c r="C108" s="3">
        <f t="shared" si="3"/>
        <v>0.02</v>
      </c>
    </row>
    <row r="109" spans="2:3" x14ac:dyDescent="0.55000000000000004">
      <c r="B109">
        <f t="shared" si="4"/>
        <v>105</v>
      </c>
      <c r="C109" s="3">
        <f t="shared" si="3"/>
        <v>0.02</v>
      </c>
    </row>
    <row r="110" spans="2:3" x14ac:dyDescent="0.55000000000000004">
      <c r="B110">
        <f t="shared" si="4"/>
        <v>106</v>
      </c>
      <c r="C110" s="3">
        <f t="shared" si="3"/>
        <v>0.02</v>
      </c>
    </row>
    <row r="111" spans="2:3" x14ac:dyDescent="0.55000000000000004">
      <c r="B111">
        <f t="shared" si="4"/>
        <v>107</v>
      </c>
      <c r="C111" s="3">
        <f t="shared" si="3"/>
        <v>0.02</v>
      </c>
    </row>
    <row r="112" spans="2:3" x14ac:dyDescent="0.55000000000000004">
      <c r="B112">
        <f t="shared" si="4"/>
        <v>108</v>
      </c>
      <c r="C112" s="3">
        <f t="shared" si="3"/>
        <v>0.02</v>
      </c>
    </row>
    <row r="113" spans="2:3" x14ac:dyDescent="0.55000000000000004">
      <c r="B113">
        <f t="shared" si="4"/>
        <v>109</v>
      </c>
      <c r="C113" s="3">
        <f t="shared" si="3"/>
        <v>0.02</v>
      </c>
    </row>
    <row r="114" spans="2:3" x14ac:dyDescent="0.55000000000000004">
      <c r="B114">
        <f t="shared" si="4"/>
        <v>110</v>
      </c>
      <c r="C114" s="3">
        <f t="shared" si="3"/>
        <v>0.02</v>
      </c>
    </row>
    <row r="115" spans="2:3" x14ac:dyDescent="0.55000000000000004">
      <c r="B115">
        <f t="shared" si="4"/>
        <v>111</v>
      </c>
      <c r="C115" s="3">
        <f t="shared" si="3"/>
        <v>0.02</v>
      </c>
    </row>
    <row r="116" spans="2:3" x14ac:dyDescent="0.55000000000000004">
      <c r="B116">
        <f t="shared" si="4"/>
        <v>112</v>
      </c>
      <c r="C116" s="3">
        <f t="shared" si="3"/>
        <v>0.02</v>
      </c>
    </row>
    <row r="117" spans="2:3" x14ac:dyDescent="0.55000000000000004">
      <c r="B117">
        <f t="shared" si="4"/>
        <v>113</v>
      </c>
      <c r="C117" s="3">
        <f t="shared" si="3"/>
        <v>0.02</v>
      </c>
    </row>
    <row r="118" spans="2:3" x14ac:dyDescent="0.55000000000000004">
      <c r="B118">
        <f t="shared" si="4"/>
        <v>114</v>
      </c>
      <c r="C118" s="3">
        <f t="shared" si="3"/>
        <v>0.02</v>
      </c>
    </row>
    <row r="119" spans="2:3" x14ac:dyDescent="0.55000000000000004">
      <c r="B119">
        <f t="shared" si="4"/>
        <v>115</v>
      </c>
      <c r="C119" s="3">
        <f t="shared" si="3"/>
        <v>0.02</v>
      </c>
    </row>
    <row r="120" spans="2:3" x14ac:dyDescent="0.55000000000000004">
      <c r="B120">
        <f t="shared" si="4"/>
        <v>116</v>
      </c>
      <c r="C120" s="3">
        <f t="shared" si="3"/>
        <v>0.02</v>
      </c>
    </row>
    <row r="121" spans="2:3" x14ac:dyDescent="0.55000000000000004">
      <c r="B121">
        <f t="shared" si="4"/>
        <v>117</v>
      </c>
      <c r="C121" s="3">
        <f t="shared" si="3"/>
        <v>0.02</v>
      </c>
    </row>
    <row r="122" spans="2:3" x14ac:dyDescent="0.55000000000000004">
      <c r="B122">
        <f t="shared" si="4"/>
        <v>118</v>
      </c>
      <c r="C122" s="3">
        <f t="shared" si="3"/>
        <v>0.02</v>
      </c>
    </row>
    <row r="123" spans="2:3" x14ac:dyDescent="0.55000000000000004">
      <c r="B123">
        <f t="shared" si="4"/>
        <v>119</v>
      </c>
      <c r="C123" s="3">
        <f t="shared" si="3"/>
        <v>0.02</v>
      </c>
    </row>
    <row r="124" spans="2:3" x14ac:dyDescent="0.55000000000000004">
      <c r="B124">
        <f t="shared" si="4"/>
        <v>120</v>
      </c>
      <c r="C124" s="3">
        <f t="shared" si="3"/>
        <v>0.02</v>
      </c>
    </row>
    <row r="125" spans="2:3" x14ac:dyDescent="0.55000000000000004">
      <c r="B125">
        <f t="shared" si="4"/>
        <v>121</v>
      </c>
      <c r="C125" s="3">
        <f t="shared" si="3"/>
        <v>0.02</v>
      </c>
    </row>
    <row r="126" spans="2:3" x14ac:dyDescent="0.55000000000000004">
      <c r="B126">
        <f t="shared" si="4"/>
        <v>122</v>
      </c>
      <c r="C126" s="3">
        <f t="shared" si="3"/>
        <v>0.02</v>
      </c>
    </row>
    <row r="127" spans="2:3" x14ac:dyDescent="0.55000000000000004">
      <c r="B127">
        <f t="shared" si="4"/>
        <v>123</v>
      </c>
      <c r="C127" s="3">
        <f t="shared" si="3"/>
        <v>0.02</v>
      </c>
    </row>
    <row r="128" spans="2:3" x14ac:dyDescent="0.55000000000000004">
      <c r="B128">
        <f t="shared" si="4"/>
        <v>124</v>
      </c>
      <c r="C128" s="3">
        <f t="shared" si="3"/>
        <v>0.02</v>
      </c>
    </row>
    <row r="129" spans="2:3" x14ac:dyDescent="0.55000000000000004">
      <c r="B129">
        <f t="shared" si="4"/>
        <v>125</v>
      </c>
      <c r="C129" s="3">
        <f t="shared" si="3"/>
        <v>0.02</v>
      </c>
    </row>
    <row r="130" spans="2:3" x14ac:dyDescent="0.55000000000000004">
      <c r="B130">
        <f t="shared" si="4"/>
        <v>126</v>
      </c>
      <c r="C130" s="3">
        <f t="shared" si="3"/>
        <v>0.02</v>
      </c>
    </row>
    <row r="131" spans="2:3" x14ac:dyDescent="0.55000000000000004">
      <c r="B131">
        <f t="shared" si="4"/>
        <v>127</v>
      </c>
      <c r="C131" s="3">
        <f t="shared" si="3"/>
        <v>0.02</v>
      </c>
    </row>
    <row r="132" spans="2:3" x14ac:dyDescent="0.55000000000000004">
      <c r="B132">
        <f t="shared" si="4"/>
        <v>128</v>
      </c>
      <c r="C132" s="3">
        <f t="shared" si="3"/>
        <v>0.02</v>
      </c>
    </row>
    <row r="133" spans="2:3" x14ac:dyDescent="0.55000000000000004">
      <c r="B133">
        <f t="shared" si="4"/>
        <v>129</v>
      </c>
      <c r="C133" s="3">
        <f t="shared" si="3"/>
        <v>0.02</v>
      </c>
    </row>
    <row r="134" spans="2:3" x14ac:dyDescent="0.55000000000000004">
      <c r="B134">
        <f t="shared" si="4"/>
        <v>130</v>
      </c>
      <c r="C134" s="3">
        <f t="shared" ref="C134" si="5">MAX(C133-2%, 2%)</f>
        <v>0.02</v>
      </c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C2:L16"/>
  <sheetViews>
    <sheetView topLeftCell="B1" workbookViewId="0">
      <selection activeCell="H15" sqref="H15"/>
    </sheetView>
  </sheetViews>
  <sheetFormatPr defaultRowHeight="18" x14ac:dyDescent="0.55000000000000004"/>
  <cols>
    <col min="3" max="3" width="10.83203125" customWidth="1"/>
    <col min="4" max="4" width="12.6640625" customWidth="1"/>
    <col min="5" max="5" width="17.9140625" customWidth="1"/>
    <col min="6" max="6" width="19" customWidth="1"/>
    <col min="7" max="7" width="19.1640625" customWidth="1"/>
    <col min="8" max="8" width="12.58203125" customWidth="1"/>
  </cols>
  <sheetData>
    <row r="2" spans="3:12" x14ac:dyDescent="0.55000000000000004">
      <c r="C2" t="s">
        <v>121</v>
      </c>
      <c r="I2" t="s">
        <v>122</v>
      </c>
    </row>
    <row r="4" spans="3:12" x14ac:dyDescent="0.55000000000000004">
      <c r="C4" t="s">
        <v>57</v>
      </c>
      <c r="D4" t="s">
        <v>101</v>
      </c>
      <c r="E4" t="s">
        <v>49</v>
      </c>
      <c r="F4" t="s">
        <v>48</v>
      </c>
      <c r="G4" t="s">
        <v>50</v>
      </c>
      <c r="I4" t="s">
        <v>51</v>
      </c>
      <c r="J4" t="s">
        <v>52</v>
      </c>
      <c r="K4" t="s">
        <v>53</v>
      </c>
      <c r="L4" t="s">
        <v>54</v>
      </c>
    </row>
    <row r="5" spans="3:12" x14ac:dyDescent="0.55000000000000004">
      <c r="C5" t="s">
        <v>45</v>
      </c>
      <c r="D5" t="s">
        <v>102</v>
      </c>
      <c r="E5" t="b">
        <v>0</v>
      </c>
      <c r="G5" s="5">
        <v>0.1</v>
      </c>
      <c r="I5">
        <v>0</v>
      </c>
      <c r="J5" s="5">
        <v>0.1</v>
      </c>
      <c r="K5" s="5">
        <v>0.08</v>
      </c>
      <c r="L5" s="5">
        <v>0.05</v>
      </c>
    </row>
    <row r="6" spans="3:12" x14ac:dyDescent="0.55000000000000004">
      <c r="C6" t="s">
        <v>46</v>
      </c>
      <c r="D6" t="s">
        <v>102</v>
      </c>
      <c r="E6" t="b">
        <v>1</v>
      </c>
      <c r="F6" t="s">
        <v>52</v>
      </c>
      <c r="G6" s="5">
        <v>0</v>
      </c>
      <c r="I6">
        <f>I5+1</f>
        <v>1</v>
      </c>
      <c r="J6" s="5">
        <f t="shared" ref="J6:J15" si="0">MAX(0,J5-1%)</f>
        <v>9.0000000000000011E-2</v>
      </c>
      <c r="K6" s="5">
        <f>MAX(0,K5-1%)</f>
        <v>7.0000000000000007E-2</v>
      </c>
      <c r="L6" s="5">
        <f t="shared" ref="L6:L15" si="1">MAX(0,L5-1%)</f>
        <v>0.04</v>
      </c>
    </row>
    <row r="7" spans="3:12" x14ac:dyDescent="0.55000000000000004">
      <c r="C7" t="s">
        <v>47</v>
      </c>
      <c r="D7" t="s">
        <v>103</v>
      </c>
      <c r="E7" t="b">
        <v>0</v>
      </c>
      <c r="G7" s="5">
        <v>0.1</v>
      </c>
      <c r="I7">
        <f t="shared" ref="I7:I15" si="2">I6+1</f>
        <v>2</v>
      </c>
      <c r="J7" s="5">
        <f t="shared" si="0"/>
        <v>8.0000000000000016E-2</v>
      </c>
      <c r="K7" s="5">
        <f t="shared" ref="K7:K15" si="3">MAX(0,K6-1%)</f>
        <v>6.0000000000000005E-2</v>
      </c>
      <c r="L7" s="5">
        <f t="shared" si="1"/>
        <v>0.03</v>
      </c>
    </row>
    <row r="8" spans="3:12" x14ac:dyDescent="0.55000000000000004">
      <c r="C8" t="s">
        <v>55</v>
      </c>
      <c r="D8" t="s">
        <v>103</v>
      </c>
      <c r="E8" t="b">
        <v>1</v>
      </c>
      <c r="F8" t="s">
        <v>56</v>
      </c>
      <c r="G8" s="5">
        <v>0.05</v>
      </c>
      <c r="I8">
        <f t="shared" si="2"/>
        <v>3</v>
      </c>
      <c r="J8" s="5">
        <f t="shared" si="0"/>
        <v>7.0000000000000021E-2</v>
      </c>
      <c r="K8" s="5">
        <f t="shared" si="3"/>
        <v>0.05</v>
      </c>
      <c r="L8" s="5">
        <f t="shared" si="1"/>
        <v>1.9999999999999997E-2</v>
      </c>
    </row>
    <row r="9" spans="3:12" x14ac:dyDescent="0.55000000000000004">
      <c r="I9">
        <f t="shared" si="2"/>
        <v>4</v>
      </c>
      <c r="J9" s="5">
        <f t="shared" si="0"/>
        <v>6.0000000000000019E-2</v>
      </c>
      <c r="K9" s="5">
        <f t="shared" si="3"/>
        <v>0.04</v>
      </c>
      <c r="L9" s="5">
        <f t="shared" si="1"/>
        <v>9.9999999999999967E-3</v>
      </c>
    </row>
    <row r="10" spans="3:12" x14ac:dyDescent="0.55000000000000004">
      <c r="I10">
        <f t="shared" si="2"/>
        <v>5</v>
      </c>
      <c r="J10" s="5">
        <f t="shared" si="0"/>
        <v>5.0000000000000017E-2</v>
      </c>
      <c r="K10" s="5">
        <f t="shared" si="3"/>
        <v>0.03</v>
      </c>
      <c r="L10" s="5">
        <f t="shared" si="1"/>
        <v>0</v>
      </c>
    </row>
    <row r="11" spans="3:12" x14ac:dyDescent="0.55000000000000004">
      <c r="I11">
        <f t="shared" si="2"/>
        <v>6</v>
      </c>
      <c r="J11" s="5">
        <f t="shared" si="0"/>
        <v>4.0000000000000015E-2</v>
      </c>
      <c r="K11" s="5">
        <f t="shared" si="3"/>
        <v>1.9999999999999997E-2</v>
      </c>
      <c r="L11" s="5">
        <f t="shared" si="1"/>
        <v>0</v>
      </c>
    </row>
    <row r="12" spans="3:12" x14ac:dyDescent="0.55000000000000004">
      <c r="I12">
        <f t="shared" si="2"/>
        <v>7</v>
      </c>
      <c r="J12" s="5">
        <f t="shared" si="0"/>
        <v>3.0000000000000013E-2</v>
      </c>
      <c r="K12" s="5">
        <f t="shared" si="3"/>
        <v>9.9999999999999967E-3</v>
      </c>
      <c r="L12" s="5">
        <f t="shared" si="1"/>
        <v>0</v>
      </c>
    </row>
    <row r="13" spans="3:12" x14ac:dyDescent="0.55000000000000004">
      <c r="I13">
        <f t="shared" si="2"/>
        <v>8</v>
      </c>
      <c r="J13" s="5">
        <f t="shared" si="0"/>
        <v>2.0000000000000011E-2</v>
      </c>
      <c r="K13" s="5">
        <f t="shared" si="3"/>
        <v>0</v>
      </c>
      <c r="L13" s="5">
        <f t="shared" si="1"/>
        <v>0</v>
      </c>
    </row>
    <row r="14" spans="3:12" x14ac:dyDescent="0.55000000000000004">
      <c r="I14">
        <f t="shared" si="2"/>
        <v>9</v>
      </c>
      <c r="J14" s="5">
        <f t="shared" si="0"/>
        <v>1.0000000000000011E-2</v>
      </c>
      <c r="K14" s="5">
        <f t="shared" si="3"/>
        <v>0</v>
      </c>
      <c r="L14" s="5">
        <f t="shared" si="1"/>
        <v>0</v>
      </c>
    </row>
    <row r="15" spans="3:12" x14ac:dyDescent="0.55000000000000004">
      <c r="I15">
        <f t="shared" si="2"/>
        <v>10</v>
      </c>
      <c r="J15" s="5">
        <f t="shared" si="0"/>
        <v>1.0408340855860843E-17</v>
      </c>
      <c r="K15" s="5">
        <f t="shared" si="3"/>
        <v>0</v>
      </c>
      <c r="L15" s="5">
        <f t="shared" si="1"/>
        <v>0</v>
      </c>
    </row>
    <row r="16" spans="3:12" x14ac:dyDescent="0.55000000000000004">
      <c r="J16" s="3"/>
    </row>
  </sheetData>
  <phoneticPr fontId="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L1207"/>
  <sheetViews>
    <sheetView topLeftCell="A6" workbookViewId="0">
      <selection activeCell="G6" sqref="G6"/>
    </sheetView>
  </sheetViews>
  <sheetFormatPr defaultRowHeight="18" x14ac:dyDescent="0.55000000000000004"/>
  <sheetData>
    <row r="3" spans="1:12" x14ac:dyDescent="0.55000000000000004">
      <c r="D3" t="s">
        <v>15</v>
      </c>
      <c r="K3" t="s">
        <v>16</v>
      </c>
    </row>
    <row r="6" spans="1:12" x14ac:dyDescent="0.55000000000000004">
      <c r="A6" t="s">
        <v>17</v>
      </c>
      <c r="B6" t="s">
        <v>13</v>
      </c>
      <c r="C6" t="s">
        <v>14</v>
      </c>
      <c r="D6" t="s">
        <v>18</v>
      </c>
      <c r="G6" t="s">
        <v>17</v>
      </c>
      <c r="H6" t="s">
        <v>13</v>
      </c>
      <c r="I6" t="s">
        <v>19</v>
      </c>
      <c r="J6" t="s">
        <v>20</v>
      </c>
      <c r="K6" t="s">
        <v>18</v>
      </c>
      <c r="L6" t="s">
        <v>21</v>
      </c>
    </row>
    <row r="7" spans="1:12" x14ac:dyDescent="0.55000000000000004">
      <c r="A7">
        <f>B7*12</f>
        <v>0</v>
      </c>
      <c r="B7">
        <v>0</v>
      </c>
      <c r="C7" s="7">
        <v>0</v>
      </c>
      <c r="D7">
        <f>((1+C7)^-B7)</f>
        <v>1</v>
      </c>
      <c r="G7">
        <v>0</v>
      </c>
      <c r="H7">
        <f>INT(G7/12)</f>
        <v>0</v>
      </c>
      <c r="I7">
        <f>VLOOKUP(H7,$B$7:$C$157,2,FALSE)</f>
        <v>0</v>
      </c>
      <c r="J7">
        <f>(1+I7)^(1/12)-1</f>
        <v>0</v>
      </c>
      <c r="K7">
        <f>(1+J7)^(-G7)</f>
        <v>1</v>
      </c>
      <c r="L7">
        <f>(1+I7)^(-G7/12)</f>
        <v>1</v>
      </c>
    </row>
    <row r="8" spans="1:12" x14ac:dyDescent="0.55000000000000004">
      <c r="A8">
        <f t="shared" ref="A8:A71" si="0">B8*12</f>
        <v>12</v>
      </c>
      <c r="B8">
        <v>1</v>
      </c>
      <c r="C8" s="7">
        <v>5.5500000000000002E-3</v>
      </c>
      <c r="D8">
        <f t="shared" ref="D8:D71" si="1">((1+C8)^-B8)</f>
        <v>0.99448063248968233</v>
      </c>
      <c r="G8">
        <f>G7+1</f>
        <v>1</v>
      </c>
      <c r="H8">
        <f t="shared" ref="H8:H55" si="2">INT(G8/12)</f>
        <v>0</v>
      </c>
      <c r="I8">
        <f t="shared" ref="I8:I55" si="3">VLOOKUP(H8,$B$7:$C$157,2,FALSE)</f>
        <v>0</v>
      </c>
      <c r="J8">
        <f t="shared" ref="J8:J55" si="4">(1+I8)^(1/12)-1</f>
        <v>0</v>
      </c>
      <c r="K8">
        <f t="shared" ref="K8:K55" si="5">(1+J8)^(-G8)</f>
        <v>1</v>
      </c>
      <c r="L8">
        <f t="shared" ref="L8:L55" si="6">(1+I8)^(-G8/12)</f>
        <v>1</v>
      </c>
    </row>
    <row r="9" spans="1:12" x14ac:dyDescent="0.55000000000000004">
      <c r="A9">
        <f t="shared" si="0"/>
        <v>24</v>
      </c>
      <c r="B9">
        <v>2</v>
      </c>
      <c r="C9" s="7">
        <v>6.8399999999999997E-3</v>
      </c>
      <c r="D9">
        <f t="shared" si="1"/>
        <v>0.98645908760132517</v>
      </c>
      <c r="G9">
        <f t="shared" ref="G9:G72" si="7">G8+1</f>
        <v>2</v>
      </c>
      <c r="H9">
        <f t="shared" si="2"/>
        <v>0</v>
      </c>
      <c r="I9">
        <f t="shared" si="3"/>
        <v>0</v>
      </c>
      <c r="J9">
        <f t="shared" si="4"/>
        <v>0</v>
      </c>
      <c r="K9">
        <f t="shared" si="5"/>
        <v>1</v>
      </c>
      <c r="L9">
        <f t="shared" si="6"/>
        <v>1</v>
      </c>
    </row>
    <row r="10" spans="1:12" x14ac:dyDescent="0.55000000000000004">
      <c r="A10">
        <f t="shared" si="0"/>
        <v>36</v>
      </c>
      <c r="B10">
        <v>3</v>
      </c>
      <c r="C10" s="7">
        <v>7.8799999999999999E-3</v>
      </c>
      <c r="D10">
        <f t="shared" si="1"/>
        <v>0.97672773056559015</v>
      </c>
      <c r="G10">
        <f t="shared" si="7"/>
        <v>3</v>
      </c>
      <c r="H10">
        <f t="shared" si="2"/>
        <v>0</v>
      </c>
      <c r="I10">
        <f t="shared" si="3"/>
        <v>0</v>
      </c>
      <c r="J10">
        <f t="shared" si="4"/>
        <v>0</v>
      </c>
      <c r="K10">
        <f t="shared" si="5"/>
        <v>1</v>
      </c>
      <c r="L10">
        <f t="shared" si="6"/>
        <v>1</v>
      </c>
    </row>
    <row r="11" spans="1:12" x14ac:dyDescent="0.55000000000000004">
      <c r="A11">
        <f t="shared" si="0"/>
        <v>48</v>
      </c>
      <c r="B11">
        <v>4</v>
      </c>
      <c r="C11" s="7">
        <v>8.6599999999999993E-3</v>
      </c>
      <c r="D11">
        <f t="shared" si="1"/>
        <v>0.9660971609213993</v>
      </c>
      <c r="G11">
        <f t="shared" si="7"/>
        <v>4</v>
      </c>
      <c r="H11">
        <f t="shared" si="2"/>
        <v>0</v>
      </c>
      <c r="I11">
        <f t="shared" si="3"/>
        <v>0</v>
      </c>
      <c r="J11">
        <f t="shared" si="4"/>
        <v>0</v>
      </c>
      <c r="K11">
        <f t="shared" si="5"/>
        <v>1</v>
      </c>
      <c r="L11">
        <f t="shared" si="6"/>
        <v>1</v>
      </c>
    </row>
    <row r="12" spans="1:12" x14ac:dyDescent="0.55000000000000004">
      <c r="A12">
        <f t="shared" si="0"/>
        <v>60</v>
      </c>
      <c r="B12">
        <v>5</v>
      </c>
      <c r="C12" s="7">
        <v>9.3699999999999999E-3</v>
      </c>
      <c r="D12">
        <f t="shared" si="1"/>
        <v>0.954438691126829</v>
      </c>
      <c r="G12">
        <f t="shared" si="7"/>
        <v>5</v>
      </c>
      <c r="H12">
        <f t="shared" si="2"/>
        <v>0</v>
      </c>
      <c r="I12">
        <f t="shared" si="3"/>
        <v>0</v>
      </c>
      <c r="J12">
        <f t="shared" si="4"/>
        <v>0</v>
      </c>
      <c r="K12">
        <f t="shared" si="5"/>
        <v>1</v>
      </c>
      <c r="L12">
        <f t="shared" si="6"/>
        <v>1</v>
      </c>
    </row>
    <row r="13" spans="1:12" x14ac:dyDescent="0.55000000000000004">
      <c r="A13">
        <f t="shared" si="0"/>
        <v>72</v>
      </c>
      <c r="B13">
        <v>6</v>
      </c>
      <c r="C13" s="7">
        <v>9.9699999999999997E-3</v>
      </c>
      <c r="D13">
        <f t="shared" si="1"/>
        <v>0.94221314195926942</v>
      </c>
      <c r="G13">
        <f t="shared" si="7"/>
        <v>6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1</v>
      </c>
      <c r="L13">
        <f t="shared" si="6"/>
        <v>1</v>
      </c>
    </row>
    <row r="14" spans="1:12" x14ac:dyDescent="0.55000000000000004">
      <c r="A14">
        <f t="shared" si="0"/>
        <v>84</v>
      </c>
      <c r="B14">
        <v>7</v>
      </c>
      <c r="C14" s="7">
        <v>1.0500000000000001E-2</v>
      </c>
      <c r="D14">
        <f t="shared" si="1"/>
        <v>0.92949225431345539</v>
      </c>
      <c r="G14">
        <f t="shared" si="7"/>
        <v>7</v>
      </c>
      <c r="H14">
        <f t="shared" si="2"/>
        <v>0</v>
      </c>
      <c r="I14">
        <f t="shared" si="3"/>
        <v>0</v>
      </c>
      <c r="J14">
        <f t="shared" si="4"/>
        <v>0</v>
      </c>
      <c r="K14">
        <f t="shared" si="5"/>
        <v>1</v>
      </c>
      <c r="L14">
        <f t="shared" si="6"/>
        <v>1</v>
      </c>
    </row>
    <row r="15" spans="1:12" x14ac:dyDescent="0.55000000000000004">
      <c r="A15">
        <f t="shared" si="0"/>
        <v>96</v>
      </c>
      <c r="B15">
        <v>8</v>
      </c>
      <c r="C15" s="7">
        <v>1.098E-2</v>
      </c>
      <c r="D15">
        <f t="shared" si="1"/>
        <v>0.91634599704952713</v>
      </c>
      <c r="G15">
        <f t="shared" si="7"/>
        <v>8</v>
      </c>
      <c r="H15">
        <f t="shared" si="2"/>
        <v>0</v>
      </c>
      <c r="I15">
        <f t="shared" si="3"/>
        <v>0</v>
      </c>
      <c r="J15">
        <f t="shared" si="4"/>
        <v>0</v>
      </c>
      <c r="K15">
        <f t="shared" si="5"/>
        <v>1</v>
      </c>
      <c r="L15">
        <f t="shared" si="6"/>
        <v>1</v>
      </c>
    </row>
    <row r="16" spans="1:12" x14ac:dyDescent="0.55000000000000004">
      <c r="A16">
        <f t="shared" si="0"/>
        <v>108</v>
      </c>
      <c r="B16">
        <v>9</v>
      </c>
      <c r="C16" s="7">
        <v>1.1440000000000001E-2</v>
      </c>
      <c r="D16">
        <f t="shared" si="1"/>
        <v>0.90269050769404968</v>
      </c>
      <c r="G16">
        <f t="shared" si="7"/>
        <v>9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5"/>
        <v>1</v>
      </c>
      <c r="L16">
        <f t="shared" si="6"/>
        <v>1</v>
      </c>
    </row>
    <row r="17" spans="1:12" x14ac:dyDescent="0.55000000000000004">
      <c r="A17">
        <f t="shared" si="0"/>
        <v>120</v>
      </c>
      <c r="B17">
        <v>10</v>
      </c>
      <c r="C17" s="7">
        <v>1.188E-2</v>
      </c>
      <c r="D17">
        <f t="shared" si="1"/>
        <v>0.88860730510999519</v>
      </c>
      <c r="G17">
        <f t="shared" si="7"/>
        <v>10</v>
      </c>
      <c r="H17">
        <f t="shared" si="2"/>
        <v>0</v>
      </c>
      <c r="I17">
        <f t="shared" si="3"/>
        <v>0</v>
      </c>
      <c r="J17">
        <f t="shared" si="4"/>
        <v>0</v>
      </c>
      <c r="K17">
        <f t="shared" si="5"/>
        <v>1</v>
      </c>
      <c r="L17">
        <f t="shared" si="6"/>
        <v>1</v>
      </c>
    </row>
    <row r="18" spans="1:12" x14ac:dyDescent="0.55000000000000004">
      <c r="A18">
        <f t="shared" si="0"/>
        <v>132</v>
      </c>
      <c r="B18">
        <v>11</v>
      </c>
      <c r="C18" s="7">
        <v>1.226E-2</v>
      </c>
      <c r="D18">
        <f t="shared" si="1"/>
        <v>0.87455507863788262</v>
      </c>
      <c r="G18">
        <f t="shared" si="7"/>
        <v>11</v>
      </c>
      <c r="H18">
        <f t="shared" si="2"/>
        <v>0</v>
      </c>
      <c r="I18">
        <f t="shared" si="3"/>
        <v>0</v>
      </c>
      <c r="J18">
        <f t="shared" si="4"/>
        <v>0</v>
      </c>
      <c r="K18">
        <f t="shared" si="5"/>
        <v>1</v>
      </c>
      <c r="L18">
        <f t="shared" si="6"/>
        <v>1</v>
      </c>
    </row>
    <row r="19" spans="1:12" x14ac:dyDescent="0.55000000000000004">
      <c r="A19">
        <f t="shared" si="0"/>
        <v>144</v>
      </c>
      <c r="B19">
        <v>12</v>
      </c>
      <c r="C19" s="7">
        <v>1.259E-2</v>
      </c>
      <c r="D19">
        <f t="shared" si="1"/>
        <v>0.86059018864180681</v>
      </c>
      <c r="G19">
        <f t="shared" si="7"/>
        <v>12</v>
      </c>
      <c r="H19">
        <f t="shared" si="2"/>
        <v>1</v>
      </c>
      <c r="I19">
        <f t="shared" si="3"/>
        <v>5.5500000000000002E-3</v>
      </c>
      <c r="J19">
        <f t="shared" si="4"/>
        <v>4.6132767043349787E-4</v>
      </c>
      <c r="K19">
        <f t="shared" si="5"/>
        <v>0.99448063248968344</v>
      </c>
      <c r="L19">
        <f t="shared" si="6"/>
        <v>0.99448063248968233</v>
      </c>
    </row>
    <row r="20" spans="1:12" x14ac:dyDescent="0.55000000000000004">
      <c r="A20">
        <f t="shared" si="0"/>
        <v>156</v>
      </c>
      <c r="B20">
        <v>13</v>
      </c>
      <c r="C20" s="7">
        <v>1.285E-2</v>
      </c>
      <c r="D20">
        <f t="shared" si="1"/>
        <v>0.84705825334419083</v>
      </c>
      <c r="G20">
        <f t="shared" si="7"/>
        <v>13</v>
      </c>
      <c r="H20">
        <f t="shared" si="2"/>
        <v>1</v>
      </c>
      <c r="I20">
        <f t="shared" si="3"/>
        <v>5.5500000000000002E-3</v>
      </c>
      <c r="J20">
        <f t="shared" si="4"/>
        <v>4.6132767043349787E-4</v>
      </c>
      <c r="K20">
        <f t="shared" si="5"/>
        <v>0.99402206260718129</v>
      </c>
      <c r="L20">
        <f t="shared" si="6"/>
        <v>0.99402206260718018</v>
      </c>
    </row>
    <row r="21" spans="1:12" x14ac:dyDescent="0.55000000000000004">
      <c r="A21">
        <f t="shared" si="0"/>
        <v>168</v>
      </c>
      <c r="B21">
        <v>14</v>
      </c>
      <c r="C21" s="7">
        <v>1.308E-2</v>
      </c>
      <c r="D21">
        <f t="shared" si="1"/>
        <v>0.83365741288903239</v>
      </c>
      <c r="G21">
        <f t="shared" si="7"/>
        <v>14</v>
      </c>
      <c r="H21">
        <f t="shared" si="2"/>
        <v>1</v>
      </c>
      <c r="I21">
        <f t="shared" si="3"/>
        <v>5.5500000000000002E-3</v>
      </c>
      <c r="J21">
        <f t="shared" si="4"/>
        <v>4.6132767043349787E-4</v>
      </c>
      <c r="K21">
        <f t="shared" si="5"/>
        <v>0.99356370417810547</v>
      </c>
      <c r="L21">
        <f t="shared" si="6"/>
        <v>0.99356370417810436</v>
      </c>
    </row>
    <row r="22" spans="1:12" x14ac:dyDescent="0.55000000000000004">
      <c r="A22">
        <f t="shared" si="0"/>
        <v>180</v>
      </c>
      <c r="B22">
        <v>15</v>
      </c>
      <c r="C22" s="7">
        <v>1.3299999999999999E-2</v>
      </c>
      <c r="D22">
        <f t="shared" si="1"/>
        <v>0.82021812165154306</v>
      </c>
      <c r="G22">
        <f t="shared" si="7"/>
        <v>15</v>
      </c>
      <c r="H22">
        <f t="shared" si="2"/>
        <v>1</v>
      </c>
      <c r="I22">
        <f t="shared" si="3"/>
        <v>5.5500000000000002E-3</v>
      </c>
      <c r="J22">
        <f t="shared" si="4"/>
        <v>4.6132767043349787E-4</v>
      </c>
      <c r="K22">
        <f t="shared" si="5"/>
        <v>0.99310555710495174</v>
      </c>
      <c r="L22">
        <f t="shared" si="6"/>
        <v>0.99310555710495041</v>
      </c>
    </row>
    <row r="23" spans="1:12" x14ac:dyDescent="0.55000000000000004">
      <c r="A23">
        <f t="shared" si="0"/>
        <v>192</v>
      </c>
      <c r="B23">
        <v>16</v>
      </c>
      <c r="C23" s="7">
        <v>1.345E-2</v>
      </c>
      <c r="D23">
        <f t="shared" si="1"/>
        <v>0.80753762767632986</v>
      </c>
      <c r="G23">
        <f t="shared" si="7"/>
        <v>16</v>
      </c>
      <c r="H23">
        <f t="shared" si="2"/>
        <v>1</v>
      </c>
      <c r="I23">
        <f t="shared" si="3"/>
        <v>5.5500000000000002E-3</v>
      </c>
      <c r="J23">
        <f t="shared" si="4"/>
        <v>4.6132767043349787E-4</v>
      </c>
      <c r="K23">
        <f t="shared" si="5"/>
        <v>0.99264762129026063</v>
      </c>
      <c r="L23">
        <f t="shared" si="6"/>
        <v>0.9926476212902593</v>
      </c>
    </row>
    <row r="24" spans="1:12" x14ac:dyDescent="0.55000000000000004">
      <c r="A24">
        <f t="shared" si="0"/>
        <v>204</v>
      </c>
      <c r="B24">
        <v>17</v>
      </c>
      <c r="C24" s="7">
        <v>1.358E-2</v>
      </c>
      <c r="D24">
        <f t="shared" si="1"/>
        <v>0.79508479545226818</v>
      </c>
      <c r="G24">
        <f t="shared" si="7"/>
        <v>17</v>
      </c>
      <c r="H24">
        <f t="shared" si="2"/>
        <v>1</v>
      </c>
      <c r="I24">
        <f t="shared" si="3"/>
        <v>5.5500000000000002E-3</v>
      </c>
      <c r="J24">
        <f t="shared" si="4"/>
        <v>4.6132767043349787E-4</v>
      </c>
      <c r="K24">
        <f t="shared" si="5"/>
        <v>0.9921898966366175</v>
      </c>
      <c r="L24">
        <f t="shared" si="6"/>
        <v>0.99218989663661628</v>
      </c>
    </row>
    <row r="25" spans="1:12" x14ac:dyDescent="0.55000000000000004">
      <c r="A25">
        <f t="shared" si="0"/>
        <v>216</v>
      </c>
      <c r="B25">
        <v>18</v>
      </c>
      <c r="C25" s="7">
        <v>1.3679999999999999E-2</v>
      </c>
      <c r="D25">
        <f t="shared" si="1"/>
        <v>0.78304045069802375</v>
      </c>
      <c r="G25">
        <f t="shared" si="7"/>
        <v>18</v>
      </c>
      <c r="H25">
        <f t="shared" si="2"/>
        <v>1</v>
      </c>
      <c r="I25">
        <f t="shared" si="3"/>
        <v>5.5500000000000002E-3</v>
      </c>
      <c r="J25">
        <f t="shared" si="4"/>
        <v>4.6132767043349787E-4</v>
      </c>
      <c r="K25">
        <f t="shared" si="5"/>
        <v>0.99173238304665323</v>
      </c>
      <c r="L25">
        <f t="shared" si="6"/>
        <v>0.99173238304665179</v>
      </c>
    </row>
    <row r="26" spans="1:12" x14ac:dyDescent="0.55000000000000004">
      <c r="A26">
        <f t="shared" si="0"/>
        <v>228</v>
      </c>
      <c r="B26">
        <v>19</v>
      </c>
      <c r="C26" s="7">
        <v>1.375E-2</v>
      </c>
      <c r="D26">
        <f t="shared" si="1"/>
        <v>0.77146019523494902</v>
      </c>
      <c r="G26">
        <f t="shared" si="7"/>
        <v>19</v>
      </c>
      <c r="H26">
        <f t="shared" si="2"/>
        <v>1</v>
      </c>
      <c r="I26">
        <f t="shared" si="3"/>
        <v>5.5500000000000002E-3</v>
      </c>
      <c r="J26">
        <f t="shared" si="4"/>
        <v>4.6132767043349787E-4</v>
      </c>
      <c r="K26">
        <f t="shared" si="5"/>
        <v>0.99127508042304291</v>
      </c>
      <c r="L26">
        <f t="shared" si="6"/>
        <v>0.99127508042304135</v>
      </c>
    </row>
    <row r="27" spans="1:12" x14ac:dyDescent="0.55000000000000004">
      <c r="A27">
        <f t="shared" si="0"/>
        <v>240</v>
      </c>
      <c r="B27">
        <v>20</v>
      </c>
      <c r="C27" s="7">
        <v>1.3780000000000001E-2</v>
      </c>
      <c r="D27">
        <f t="shared" si="1"/>
        <v>0.76054622854314824</v>
      </c>
      <c r="G27">
        <f t="shared" si="7"/>
        <v>20</v>
      </c>
      <c r="H27">
        <f t="shared" si="2"/>
        <v>1</v>
      </c>
      <c r="I27">
        <f t="shared" si="3"/>
        <v>5.5500000000000002E-3</v>
      </c>
      <c r="J27">
        <f t="shared" si="4"/>
        <v>4.6132767043349787E-4</v>
      </c>
      <c r="K27">
        <f t="shared" si="5"/>
        <v>0.9908179886685069</v>
      </c>
      <c r="L27">
        <f t="shared" si="6"/>
        <v>0.99081798866850535</v>
      </c>
    </row>
    <row r="28" spans="1:12" x14ac:dyDescent="0.55000000000000004">
      <c r="A28">
        <f t="shared" si="0"/>
        <v>252</v>
      </c>
      <c r="B28">
        <v>21</v>
      </c>
      <c r="C28" s="7">
        <v>1.379E-2</v>
      </c>
      <c r="D28">
        <f t="shared" si="1"/>
        <v>0.75005297192789389</v>
      </c>
      <c r="G28">
        <f t="shared" si="7"/>
        <v>21</v>
      </c>
      <c r="H28">
        <f t="shared" si="2"/>
        <v>1</v>
      </c>
      <c r="I28">
        <f t="shared" si="3"/>
        <v>5.5500000000000002E-3</v>
      </c>
      <c r="J28">
        <f t="shared" si="4"/>
        <v>4.6132767043349787E-4</v>
      </c>
      <c r="K28">
        <f t="shared" si="5"/>
        <v>0.99036110768581043</v>
      </c>
      <c r="L28">
        <f t="shared" si="6"/>
        <v>0.99036110768580843</v>
      </c>
    </row>
    <row r="29" spans="1:12" x14ac:dyDescent="0.55000000000000004">
      <c r="A29">
        <f t="shared" si="0"/>
        <v>264</v>
      </c>
      <c r="B29">
        <v>22</v>
      </c>
      <c r="C29" s="7">
        <v>1.376E-2</v>
      </c>
      <c r="D29">
        <f t="shared" si="1"/>
        <v>0.7403322575941701</v>
      </c>
      <c r="G29">
        <f t="shared" si="7"/>
        <v>22</v>
      </c>
      <c r="H29">
        <f t="shared" si="2"/>
        <v>1</v>
      </c>
      <c r="I29">
        <f t="shared" si="3"/>
        <v>5.5500000000000002E-3</v>
      </c>
      <c r="J29">
        <f t="shared" si="4"/>
        <v>4.6132767043349787E-4</v>
      </c>
      <c r="K29">
        <f t="shared" si="5"/>
        <v>0.98990443737776301</v>
      </c>
      <c r="L29">
        <f t="shared" si="6"/>
        <v>0.98990443737776135</v>
      </c>
    </row>
    <row r="30" spans="1:12" x14ac:dyDescent="0.55000000000000004">
      <c r="A30">
        <f t="shared" si="0"/>
        <v>276</v>
      </c>
      <c r="B30">
        <v>23</v>
      </c>
      <c r="C30" s="7">
        <v>1.3729999999999999E-2</v>
      </c>
      <c r="D30">
        <f t="shared" si="1"/>
        <v>0.73078078858119266</v>
      </c>
      <c r="G30">
        <f t="shared" si="7"/>
        <v>23</v>
      </c>
      <c r="H30">
        <f t="shared" si="2"/>
        <v>1</v>
      </c>
      <c r="I30">
        <f t="shared" si="3"/>
        <v>5.5500000000000002E-3</v>
      </c>
      <c r="J30">
        <f t="shared" si="4"/>
        <v>4.6132767043349787E-4</v>
      </c>
      <c r="K30">
        <f t="shared" si="5"/>
        <v>0.98944797764722014</v>
      </c>
      <c r="L30">
        <f t="shared" si="6"/>
        <v>0.98944797764721815</v>
      </c>
    </row>
    <row r="31" spans="1:12" x14ac:dyDescent="0.55000000000000004">
      <c r="A31">
        <f t="shared" si="0"/>
        <v>288</v>
      </c>
      <c r="B31">
        <v>24</v>
      </c>
      <c r="C31" s="7">
        <v>1.3690000000000001E-2</v>
      </c>
      <c r="D31">
        <f t="shared" si="1"/>
        <v>0.72156607555937902</v>
      </c>
      <c r="G31">
        <f t="shared" si="7"/>
        <v>24</v>
      </c>
      <c r="H31">
        <f t="shared" si="2"/>
        <v>2</v>
      </c>
      <c r="I31">
        <f t="shared" si="3"/>
        <v>6.8399999999999997E-3</v>
      </c>
      <c r="J31">
        <f t="shared" si="4"/>
        <v>5.6822082023177956E-4</v>
      </c>
      <c r="K31">
        <f t="shared" si="5"/>
        <v>0.98645908760132384</v>
      </c>
      <c r="L31">
        <f t="shared" si="6"/>
        <v>0.98645908760132517</v>
      </c>
    </row>
    <row r="32" spans="1:12" x14ac:dyDescent="0.55000000000000004">
      <c r="A32">
        <f t="shared" si="0"/>
        <v>300</v>
      </c>
      <c r="B32">
        <v>25</v>
      </c>
      <c r="C32" s="7">
        <v>1.3650000000000001E-2</v>
      </c>
      <c r="D32">
        <f t="shared" si="1"/>
        <v>0.71252381110596608</v>
      </c>
      <c r="G32">
        <f t="shared" si="7"/>
        <v>25</v>
      </c>
      <c r="H32">
        <f t="shared" si="2"/>
        <v>2</v>
      </c>
      <c r="I32">
        <f t="shared" si="3"/>
        <v>6.8399999999999997E-3</v>
      </c>
      <c r="J32">
        <f t="shared" si="4"/>
        <v>5.6822082023177956E-4</v>
      </c>
      <c r="K32">
        <f t="shared" si="5"/>
        <v>0.9858988793314446</v>
      </c>
      <c r="L32">
        <f t="shared" si="6"/>
        <v>0.98589887933144571</v>
      </c>
    </row>
    <row r="33" spans="1:12" x14ac:dyDescent="0.55000000000000004">
      <c r="A33">
        <f t="shared" si="0"/>
        <v>312</v>
      </c>
      <c r="B33">
        <v>26</v>
      </c>
      <c r="C33" s="7">
        <v>1.3610000000000001E-2</v>
      </c>
      <c r="D33">
        <f t="shared" si="1"/>
        <v>0.70365041847200116</v>
      </c>
      <c r="G33">
        <f t="shared" si="7"/>
        <v>26</v>
      </c>
      <c r="H33">
        <f t="shared" si="2"/>
        <v>2</v>
      </c>
      <c r="I33">
        <f t="shared" si="3"/>
        <v>6.8399999999999997E-3</v>
      </c>
      <c r="J33">
        <f t="shared" si="4"/>
        <v>5.6822082023177956E-4</v>
      </c>
      <c r="K33">
        <f t="shared" si="5"/>
        <v>0.98533898920279328</v>
      </c>
      <c r="L33">
        <f t="shared" si="6"/>
        <v>0.98533898920279461</v>
      </c>
    </row>
    <row r="34" spans="1:12" x14ac:dyDescent="0.55000000000000004">
      <c r="A34">
        <f t="shared" si="0"/>
        <v>324</v>
      </c>
      <c r="B34">
        <v>27</v>
      </c>
      <c r="C34" s="7">
        <v>1.3559999999999999E-2</v>
      </c>
      <c r="D34">
        <f t="shared" si="1"/>
        <v>0.6951275531337382</v>
      </c>
      <c r="G34">
        <f t="shared" si="7"/>
        <v>27</v>
      </c>
      <c r="H34">
        <f t="shared" si="2"/>
        <v>2</v>
      </c>
      <c r="I34">
        <f t="shared" si="3"/>
        <v>6.8399999999999997E-3</v>
      </c>
      <c r="J34">
        <f t="shared" si="4"/>
        <v>5.6822082023177956E-4</v>
      </c>
      <c r="K34">
        <f t="shared" si="5"/>
        <v>0.98477941703469851</v>
      </c>
      <c r="L34">
        <f t="shared" si="6"/>
        <v>0.98477941703469984</v>
      </c>
    </row>
    <row r="35" spans="1:12" x14ac:dyDescent="0.55000000000000004">
      <c r="A35">
        <f t="shared" si="0"/>
        <v>336</v>
      </c>
      <c r="B35">
        <v>28</v>
      </c>
      <c r="C35" s="7">
        <v>1.3509999999999999E-2</v>
      </c>
      <c r="D35">
        <f t="shared" si="1"/>
        <v>0.68677572032791401</v>
      </c>
      <c r="G35">
        <f t="shared" si="7"/>
        <v>28</v>
      </c>
      <c r="H35">
        <f t="shared" si="2"/>
        <v>2</v>
      </c>
      <c r="I35">
        <f t="shared" si="3"/>
        <v>6.8399999999999997E-3</v>
      </c>
      <c r="J35">
        <f t="shared" si="4"/>
        <v>5.6822082023177956E-4</v>
      </c>
      <c r="K35">
        <f t="shared" si="5"/>
        <v>0.98422016264659073</v>
      </c>
      <c r="L35">
        <f t="shared" si="6"/>
        <v>0.98422016264659207</v>
      </c>
    </row>
    <row r="36" spans="1:12" x14ac:dyDescent="0.55000000000000004">
      <c r="A36">
        <f t="shared" si="0"/>
        <v>348</v>
      </c>
      <c r="B36">
        <v>29</v>
      </c>
      <c r="C36" s="7">
        <v>1.346E-2</v>
      </c>
      <c r="D36">
        <f t="shared" si="1"/>
        <v>0.67859123079728567</v>
      </c>
      <c r="G36">
        <f t="shared" si="7"/>
        <v>29</v>
      </c>
      <c r="H36">
        <f t="shared" si="2"/>
        <v>2</v>
      </c>
      <c r="I36">
        <f t="shared" si="3"/>
        <v>6.8399999999999997E-3</v>
      </c>
      <c r="J36">
        <f t="shared" si="4"/>
        <v>5.6822082023177956E-4</v>
      </c>
      <c r="K36">
        <f t="shared" si="5"/>
        <v>0.98366122585800342</v>
      </c>
      <c r="L36">
        <f t="shared" si="6"/>
        <v>0.98366122585800486</v>
      </c>
    </row>
    <row r="37" spans="1:12" x14ac:dyDescent="0.55000000000000004">
      <c r="A37">
        <f t="shared" si="0"/>
        <v>360</v>
      </c>
      <c r="B37">
        <v>30</v>
      </c>
      <c r="C37" s="7">
        <v>1.34E-2</v>
      </c>
      <c r="D37">
        <f t="shared" si="1"/>
        <v>0.67076902802957938</v>
      </c>
      <c r="G37">
        <f t="shared" si="7"/>
        <v>30</v>
      </c>
      <c r="H37">
        <f t="shared" si="2"/>
        <v>2</v>
      </c>
      <c r="I37">
        <f t="shared" si="3"/>
        <v>6.8399999999999997E-3</v>
      </c>
      <c r="J37">
        <f t="shared" si="4"/>
        <v>5.6822082023177956E-4</v>
      </c>
      <c r="K37">
        <f t="shared" si="5"/>
        <v>0.98310260648857262</v>
      </c>
      <c r="L37">
        <f t="shared" si="6"/>
        <v>0.98310260648857395</v>
      </c>
    </row>
    <row r="38" spans="1:12" x14ac:dyDescent="0.55000000000000004">
      <c r="A38">
        <f t="shared" si="0"/>
        <v>372</v>
      </c>
      <c r="B38">
        <v>31</v>
      </c>
      <c r="C38" s="7">
        <v>1.333E-2</v>
      </c>
      <c r="D38">
        <f t="shared" si="1"/>
        <v>0.66331847120671883</v>
      </c>
      <c r="G38">
        <f t="shared" si="7"/>
        <v>31</v>
      </c>
      <c r="H38">
        <f t="shared" si="2"/>
        <v>2</v>
      </c>
      <c r="I38">
        <f t="shared" si="3"/>
        <v>6.8399999999999997E-3</v>
      </c>
      <c r="J38">
        <f t="shared" si="4"/>
        <v>5.6822082023177956E-4</v>
      </c>
      <c r="K38">
        <f t="shared" si="5"/>
        <v>0.98254430435803619</v>
      </c>
      <c r="L38">
        <f t="shared" si="6"/>
        <v>0.98254430435803752</v>
      </c>
    </row>
    <row r="39" spans="1:12" x14ac:dyDescent="0.55000000000000004">
      <c r="A39">
        <f t="shared" si="0"/>
        <v>384</v>
      </c>
      <c r="B39">
        <v>32</v>
      </c>
      <c r="C39" s="7">
        <v>1.325E-2</v>
      </c>
      <c r="D39">
        <f t="shared" si="1"/>
        <v>0.6562486194058792</v>
      </c>
      <c r="G39">
        <f t="shared" si="7"/>
        <v>32</v>
      </c>
      <c r="H39">
        <f t="shared" si="2"/>
        <v>2</v>
      </c>
      <c r="I39">
        <f t="shared" si="3"/>
        <v>6.8399999999999997E-3</v>
      </c>
      <c r="J39">
        <f t="shared" si="4"/>
        <v>5.6822082023177956E-4</v>
      </c>
      <c r="K39">
        <f t="shared" si="5"/>
        <v>0.98198631928623492</v>
      </c>
      <c r="L39">
        <f t="shared" si="6"/>
        <v>0.98198631928623636</v>
      </c>
    </row>
    <row r="40" spans="1:12" x14ac:dyDescent="0.55000000000000004">
      <c r="A40">
        <f t="shared" si="0"/>
        <v>396</v>
      </c>
      <c r="B40">
        <v>33</v>
      </c>
      <c r="C40" s="7">
        <v>1.316E-2</v>
      </c>
      <c r="D40">
        <f t="shared" si="1"/>
        <v>0.64956831786735325</v>
      </c>
      <c r="G40">
        <f t="shared" si="7"/>
        <v>33</v>
      </c>
      <c r="H40">
        <f t="shared" si="2"/>
        <v>2</v>
      </c>
      <c r="I40">
        <f t="shared" si="3"/>
        <v>6.8399999999999997E-3</v>
      </c>
      <c r="J40">
        <f t="shared" si="4"/>
        <v>5.6822082023177956E-4</v>
      </c>
      <c r="K40">
        <f t="shared" si="5"/>
        <v>0.98142865109311184</v>
      </c>
      <c r="L40">
        <f t="shared" si="6"/>
        <v>0.98142865109311339</v>
      </c>
    </row>
    <row r="41" spans="1:12" x14ac:dyDescent="0.55000000000000004">
      <c r="A41">
        <f t="shared" si="0"/>
        <v>408</v>
      </c>
      <c r="B41">
        <v>34</v>
      </c>
      <c r="C41" s="7">
        <v>1.306E-2</v>
      </c>
      <c r="D41">
        <f t="shared" si="1"/>
        <v>0.64328628550734857</v>
      </c>
      <c r="G41">
        <f t="shared" si="7"/>
        <v>34</v>
      </c>
      <c r="H41">
        <f t="shared" si="2"/>
        <v>2</v>
      </c>
      <c r="I41">
        <f t="shared" si="3"/>
        <v>6.8399999999999997E-3</v>
      </c>
      <c r="J41">
        <f t="shared" si="4"/>
        <v>5.6822082023177956E-4</v>
      </c>
      <c r="K41">
        <f t="shared" si="5"/>
        <v>0.980871299598712</v>
      </c>
      <c r="L41">
        <f t="shared" si="6"/>
        <v>0.98087129959871344</v>
      </c>
    </row>
    <row r="42" spans="1:12" x14ac:dyDescent="0.55000000000000004">
      <c r="A42">
        <f t="shared" si="0"/>
        <v>420</v>
      </c>
      <c r="B42">
        <v>35</v>
      </c>
      <c r="C42" s="7">
        <v>1.295E-2</v>
      </c>
      <c r="D42">
        <f t="shared" si="1"/>
        <v>0.63741120384403849</v>
      </c>
      <c r="G42">
        <f t="shared" si="7"/>
        <v>35</v>
      </c>
      <c r="H42">
        <f t="shared" si="2"/>
        <v>2</v>
      </c>
      <c r="I42">
        <f t="shared" si="3"/>
        <v>6.8399999999999997E-3</v>
      </c>
      <c r="J42">
        <f t="shared" si="4"/>
        <v>5.6822082023177956E-4</v>
      </c>
      <c r="K42">
        <f t="shared" si="5"/>
        <v>0.98031426462318283</v>
      </c>
      <c r="L42">
        <f t="shared" si="6"/>
        <v>0.98031426462318438</v>
      </c>
    </row>
    <row r="43" spans="1:12" x14ac:dyDescent="0.55000000000000004">
      <c r="A43">
        <f t="shared" si="0"/>
        <v>432</v>
      </c>
      <c r="B43">
        <v>36</v>
      </c>
      <c r="C43" s="7">
        <v>1.2829999999999999E-2</v>
      </c>
      <c r="D43">
        <f t="shared" si="1"/>
        <v>0.63195180756349012</v>
      </c>
      <c r="G43">
        <f t="shared" si="7"/>
        <v>36</v>
      </c>
      <c r="H43">
        <f t="shared" si="2"/>
        <v>3</v>
      </c>
      <c r="I43">
        <f t="shared" si="3"/>
        <v>7.8799999999999999E-3</v>
      </c>
      <c r="J43">
        <f t="shared" si="4"/>
        <v>6.5430687736722781E-4</v>
      </c>
      <c r="K43">
        <f t="shared" si="5"/>
        <v>0.97672773056559192</v>
      </c>
      <c r="L43">
        <f t="shared" si="6"/>
        <v>0.97672773056559015</v>
      </c>
    </row>
    <row r="44" spans="1:12" x14ac:dyDescent="0.55000000000000004">
      <c r="A44">
        <f t="shared" si="0"/>
        <v>444</v>
      </c>
      <c r="B44">
        <v>37</v>
      </c>
      <c r="C44" s="7">
        <v>1.2710000000000001E-2</v>
      </c>
      <c r="D44">
        <f t="shared" si="1"/>
        <v>0.62668796963802442</v>
      </c>
      <c r="G44">
        <f t="shared" si="7"/>
        <v>37</v>
      </c>
      <c r="H44">
        <f t="shared" si="2"/>
        <v>3</v>
      </c>
      <c r="I44">
        <f t="shared" si="3"/>
        <v>7.8799999999999999E-3</v>
      </c>
      <c r="J44">
        <f t="shared" si="4"/>
        <v>6.5430687736722781E-4</v>
      </c>
      <c r="K44">
        <f t="shared" si="5"/>
        <v>0.97608906877496926</v>
      </c>
      <c r="L44">
        <f t="shared" si="6"/>
        <v>0.97608906877496771</v>
      </c>
    </row>
    <row r="45" spans="1:12" x14ac:dyDescent="0.55000000000000004">
      <c r="A45">
        <f t="shared" si="0"/>
        <v>456</v>
      </c>
      <c r="B45">
        <v>38</v>
      </c>
      <c r="C45" s="7">
        <v>1.26E-2</v>
      </c>
      <c r="D45">
        <f t="shared" si="1"/>
        <v>0.62138236552947634</v>
      </c>
      <c r="G45">
        <f t="shared" si="7"/>
        <v>38</v>
      </c>
      <c r="H45">
        <f t="shared" si="2"/>
        <v>3</v>
      </c>
      <c r="I45">
        <f t="shared" si="3"/>
        <v>7.8799999999999999E-3</v>
      </c>
      <c r="J45">
        <f t="shared" si="4"/>
        <v>6.5430687736722781E-4</v>
      </c>
      <c r="K45">
        <f t="shared" si="5"/>
        <v>0.97545082459190524</v>
      </c>
      <c r="L45">
        <f t="shared" si="6"/>
        <v>0.9754508245919038</v>
      </c>
    </row>
    <row r="46" spans="1:12" x14ac:dyDescent="0.55000000000000004">
      <c r="A46">
        <f t="shared" si="0"/>
        <v>468</v>
      </c>
      <c r="B46">
        <v>39</v>
      </c>
      <c r="C46" s="7">
        <v>1.2500000000000001E-2</v>
      </c>
      <c r="D46">
        <f t="shared" si="1"/>
        <v>0.61601850214887088</v>
      </c>
      <c r="G46">
        <f t="shared" si="7"/>
        <v>39</v>
      </c>
      <c r="H46">
        <f t="shared" si="2"/>
        <v>3</v>
      </c>
      <c r="I46">
        <f t="shared" si="3"/>
        <v>7.8799999999999999E-3</v>
      </c>
      <c r="J46">
        <f t="shared" si="4"/>
        <v>6.5430687736722781E-4</v>
      </c>
      <c r="K46">
        <f t="shared" si="5"/>
        <v>0.97481299774333507</v>
      </c>
      <c r="L46">
        <f t="shared" si="6"/>
        <v>0.97481299774333341</v>
      </c>
    </row>
    <row r="47" spans="1:12" x14ac:dyDescent="0.55000000000000004">
      <c r="A47">
        <f t="shared" si="0"/>
        <v>480</v>
      </c>
      <c r="B47">
        <v>40</v>
      </c>
      <c r="C47" s="7">
        <v>1.2409999999999999E-2</v>
      </c>
      <c r="D47">
        <f t="shared" si="1"/>
        <v>0.61058052969832688</v>
      </c>
      <c r="G47">
        <f t="shared" si="7"/>
        <v>40</v>
      </c>
      <c r="H47">
        <f t="shared" si="2"/>
        <v>3</v>
      </c>
      <c r="I47">
        <f t="shared" si="3"/>
        <v>7.8799999999999999E-3</v>
      </c>
      <c r="J47">
        <f t="shared" si="4"/>
        <v>6.5430687736722781E-4</v>
      </c>
      <c r="K47">
        <f t="shared" si="5"/>
        <v>0.97417558795637205</v>
      </c>
      <c r="L47">
        <f t="shared" si="6"/>
        <v>0.97417558795637016</v>
      </c>
    </row>
    <row r="48" spans="1:12" x14ac:dyDescent="0.55000000000000004">
      <c r="A48">
        <f t="shared" si="0"/>
        <v>492</v>
      </c>
      <c r="B48">
        <v>41</v>
      </c>
      <c r="C48" s="7">
        <v>1.235E-2</v>
      </c>
      <c r="D48">
        <f t="shared" si="1"/>
        <v>0.60456336280105283</v>
      </c>
      <c r="G48">
        <f t="shared" si="7"/>
        <v>41</v>
      </c>
      <c r="H48">
        <f t="shared" si="2"/>
        <v>3</v>
      </c>
      <c r="I48">
        <f t="shared" si="3"/>
        <v>7.8799999999999999E-3</v>
      </c>
      <c r="J48">
        <f t="shared" si="4"/>
        <v>6.5430687736722781E-4</v>
      </c>
      <c r="K48">
        <f t="shared" si="5"/>
        <v>0.97353859495830852</v>
      </c>
      <c r="L48">
        <f t="shared" si="6"/>
        <v>0.97353859495830664</v>
      </c>
    </row>
    <row r="49" spans="1:12" x14ac:dyDescent="0.55000000000000004">
      <c r="A49">
        <f t="shared" si="0"/>
        <v>504</v>
      </c>
      <c r="B49">
        <v>42</v>
      </c>
      <c r="C49" s="7">
        <v>1.2290000000000001E-2</v>
      </c>
      <c r="D49">
        <f t="shared" si="1"/>
        <v>0.59867654083235577</v>
      </c>
      <c r="G49">
        <f t="shared" si="7"/>
        <v>42</v>
      </c>
      <c r="H49">
        <f t="shared" si="2"/>
        <v>3</v>
      </c>
      <c r="I49">
        <f t="shared" si="3"/>
        <v>7.8799999999999999E-3</v>
      </c>
      <c r="J49">
        <f t="shared" si="4"/>
        <v>6.5430687736722781E-4</v>
      </c>
      <c r="K49">
        <f t="shared" si="5"/>
        <v>0.97290201847661484</v>
      </c>
      <c r="L49">
        <f t="shared" si="6"/>
        <v>0.97290201847661295</v>
      </c>
    </row>
    <row r="50" spans="1:12" x14ac:dyDescent="0.55000000000000004">
      <c r="A50">
        <f t="shared" si="0"/>
        <v>516</v>
      </c>
      <c r="B50">
        <v>43</v>
      </c>
      <c r="C50" s="7">
        <v>1.222E-2</v>
      </c>
      <c r="D50">
        <f t="shared" si="1"/>
        <v>0.59316933908254132</v>
      </c>
      <c r="G50">
        <f t="shared" si="7"/>
        <v>43</v>
      </c>
      <c r="H50">
        <f t="shared" si="2"/>
        <v>3</v>
      </c>
      <c r="I50">
        <f t="shared" si="3"/>
        <v>7.8799999999999999E-3</v>
      </c>
      <c r="J50">
        <f t="shared" si="4"/>
        <v>6.5430687736722781E-4</v>
      </c>
      <c r="K50">
        <f t="shared" si="5"/>
        <v>0.97226585823893985</v>
      </c>
      <c r="L50">
        <f t="shared" si="6"/>
        <v>0.97226585823893796</v>
      </c>
    </row>
    <row r="51" spans="1:12" x14ac:dyDescent="0.55000000000000004">
      <c r="A51">
        <f t="shared" si="0"/>
        <v>528</v>
      </c>
      <c r="B51">
        <v>44</v>
      </c>
      <c r="C51" s="7">
        <v>1.214E-2</v>
      </c>
      <c r="D51">
        <f t="shared" si="1"/>
        <v>0.58804979246955824</v>
      </c>
      <c r="G51">
        <f t="shared" si="7"/>
        <v>44</v>
      </c>
      <c r="H51">
        <f t="shared" si="2"/>
        <v>3</v>
      </c>
      <c r="I51">
        <f t="shared" si="3"/>
        <v>7.8799999999999999E-3</v>
      </c>
      <c r="J51">
        <f t="shared" si="4"/>
        <v>6.5430687736722781E-4</v>
      </c>
      <c r="K51">
        <f t="shared" si="5"/>
        <v>0.97163011397311017</v>
      </c>
      <c r="L51">
        <f t="shared" si="6"/>
        <v>0.97163011397310828</v>
      </c>
    </row>
    <row r="52" spans="1:12" x14ac:dyDescent="0.55000000000000004">
      <c r="A52">
        <f t="shared" si="0"/>
        <v>540</v>
      </c>
      <c r="B52">
        <v>45</v>
      </c>
      <c r="C52" s="7">
        <v>1.2030000000000001E-2</v>
      </c>
      <c r="D52">
        <f t="shared" si="1"/>
        <v>0.58384504733848863</v>
      </c>
      <c r="G52">
        <f t="shared" si="7"/>
        <v>45</v>
      </c>
      <c r="H52">
        <f t="shared" si="2"/>
        <v>3</v>
      </c>
      <c r="I52">
        <f t="shared" si="3"/>
        <v>7.8799999999999999E-3</v>
      </c>
      <c r="J52">
        <f t="shared" si="4"/>
        <v>6.5430687736722781E-4</v>
      </c>
      <c r="K52">
        <f t="shared" si="5"/>
        <v>0.97099478540713047</v>
      </c>
      <c r="L52">
        <f t="shared" si="6"/>
        <v>0.97099478540712858</v>
      </c>
    </row>
    <row r="53" spans="1:12" x14ac:dyDescent="0.55000000000000004">
      <c r="A53">
        <f t="shared" si="0"/>
        <v>552</v>
      </c>
      <c r="B53">
        <v>46</v>
      </c>
      <c r="C53" s="7">
        <v>1.1900000000000001E-2</v>
      </c>
      <c r="D53">
        <f t="shared" si="1"/>
        <v>0.58032407547573595</v>
      </c>
      <c r="G53">
        <f t="shared" si="7"/>
        <v>46</v>
      </c>
      <c r="H53">
        <f t="shared" si="2"/>
        <v>3</v>
      </c>
      <c r="I53">
        <f t="shared" si="3"/>
        <v>7.8799999999999999E-3</v>
      </c>
      <c r="J53">
        <f t="shared" si="4"/>
        <v>6.5430687736722781E-4</v>
      </c>
      <c r="K53">
        <f t="shared" si="5"/>
        <v>0.97035987226918385</v>
      </c>
      <c r="L53">
        <f t="shared" si="6"/>
        <v>0.97035987226918174</v>
      </c>
    </row>
    <row r="54" spans="1:12" x14ac:dyDescent="0.55000000000000004">
      <c r="A54">
        <f t="shared" si="0"/>
        <v>564</v>
      </c>
      <c r="B54">
        <v>47</v>
      </c>
      <c r="C54" s="7">
        <v>1.1780000000000001E-2</v>
      </c>
      <c r="D54">
        <f t="shared" si="1"/>
        <v>0.5767050459995825</v>
      </c>
      <c r="G54">
        <f t="shared" si="7"/>
        <v>47</v>
      </c>
      <c r="H54">
        <f t="shared" si="2"/>
        <v>3</v>
      </c>
      <c r="I54">
        <f t="shared" si="3"/>
        <v>7.8799999999999999E-3</v>
      </c>
      <c r="J54">
        <f t="shared" si="4"/>
        <v>6.5430687736722781E-4</v>
      </c>
      <c r="K54">
        <f t="shared" si="5"/>
        <v>0.96972537428762984</v>
      </c>
      <c r="L54">
        <f t="shared" si="6"/>
        <v>0.96972537428762795</v>
      </c>
    </row>
    <row r="55" spans="1:12" x14ac:dyDescent="0.55000000000000004">
      <c r="A55">
        <f t="shared" si="0"/>
        <v>576</v>
      </c>
      <c r="B55">
        <v>48</v>
      </c>
      <c r="C55" s="7">
        <v>1.1679999999999999E-2</v>
      </c>
      <c r="D55">
        <f t="shared" si="1"/>
        <v>0.57270121631893822</v>
      </c>
      <c r="G55">
        <f t="shared" si="7"/>
        <v>48</v>
      </c>
      <c r="H55">
        <f t="shared" si="2"/>
        <v>4</v>
      </c>
      <c r="I55">
        <f t="shared" si="3"/>
        <v>8.6599999999999993E-3</v>
      </c>
      <c r="J55">
        <f t="shared" si="4"/>
        <v>7.1881800016160291E-4</v>
      </c>
      <c r="K55">
        <f t="shared" si="5"/>
        <v>0.96609716092139786</v>
      </c>
      <c r="L55">
        <f t="shared" si="6"/>
        <v>0.9660971609213993</v>
      </c>
    </row>
    <row r="56" spans="1:12" x14ac:dyDescent="0.55000000000000004">
      <c r="A56">
        <f t="shared" si="0"/>
        <v>588</v>
      </c>
      <c r="B56">
        <v>49</v>
      </c>
      <c r="C56" s="7">
        <v>1.1639999999999999E-2</v>
      </c>
      <c r="D56">
        <f t="shared" si="1"/>
        <v>0.56718710342870149</v>
      </c>
      <c r="G56">
        <f t="shared" si="7"/>
        <v>49</v>
      </c>
      <c r="H56">
        <f t="shared" ref="H56:H119" si="8">INT(G56/12)</f>
        <v>4</v>
      </c>
      <c r="I56">
        <f t="shared" ref="I56:I119" si="9">VLOOKUP(H56,$B$7:$C$157,2,FALSE)</f>
        <v>8.6599999999999993E-3</v>
      </c>
      <c r="J56">
        <f t="shared" ref="J56:J119" si="10">(1+I56)^(1/12)-1</f>
        <v>7.1881800016160291E-4</v>
      </c>
      <c r="K56">
        <f t="shared" ref="K56:K119" si="11">(1+J56)^(-G56)</f>
        <v>0.96540321171540311</v>
      </c>
      <c r="L56">
        <f t="shared" ref="L56:L119" si="12">(1+I56)^(-G56/12)</f>
        <v>0.96540321171540455</v>
      </c>
    </row>
    <row r="57" spans="1:12" x14ac:dyDescent="0.55000000000000004">
      <c r="A57">
        <f t="shared" si="0"/>
        <v>600</v>
      </c>
      <c r="B57">
        <v>50</v>
      </c>
      <c r="C57" s="7">
        <v>1.166E-2</v>
      </c>
      <c r="D57">
        <f t="shared" si="1"/>
        <v>0.56010707857508224</v>
      </c>
      <c r="G57">
        <f t="shared" si="7"/>
        <v>50</v>
      </c>
      <c r="H57">
        <f t="shared" si="8"/>
        <v>4</v>
      </c>
      <c r="I57">
        <f t="shared" si="9"/>
        <v>8.6599999999999993E-3</v>
      </c>
      <c r="J57">
        <f t="shared" si="10"/>
        <v>7.1881800016160291E-4</v>
      </c>
      <c r="K57">
        <f t="shared" si="11"/>
        <v>0.96470976097428318</v>
      </c>
      <c r="L57">
        <f t="shared" si="12"/>
        <v>0.96470976097428462</v>
      </c>
    </row>
    <row r="58" spans="1:12" x14ac:dyDescent="0.55000000000000004">
      <c r="A58">
        <f t="shared" si="0"/>
        <v>612</v>
      </c>
      <c r="B58">
        <v>51</v>
      </c>
      <c r="C58" s="7">
        <v>1.1769999999999999E-2</v>
      </c>
      <c r="D58">
        <f t="shared" si="1"/>
        <v>0.55058997839151669</v>
      </c>
      <c r="G58">
        <f t="shared" si="7"/>
        <v>51</v>
      </c>
      <c r="H58">
        <f t="shared" si="8"/>
        <v>4</v>
      </c>
      <c r="I58">
        <f t="shared" si="9"/>
        <v>8.6599999999999993E-3</v>
      </c>
      <c r="J58">
        <f t="shared" si="10"/>
        <v>7.1881800016160291E-4</v>
      </c>
      <c r="K58">
        <f t="shared" si="11"/>
        <v>0.96401680833998993</v>
      </c>
      <c r="L58">
        <f t="shared" si="12"/>
        <v>0.96401680833999137</v>
      </c>
    </row>
    <row r="59" spans="1:12" x14ac:dyDescent="0.55000000000000004">
      <c r="A59">
        <f t="shared" si="0"/>
        <v>624</v>
      </c>
      <c r="B59">
        <v>52</v>
      </c>
      <c r="C59" s="7">
        <v>1.193E-2</v>
      </c>
      <c r="D59">
        <f t="shared" si="1"/>
        <v>0.53972867324718399</v>
      </c>
      <c r="G59">
        <f t="shared" si="7"/>
        <v>52</v>
      </c>
      <c r="H59">
        <f t="shared" si="8"/>
        <v>4</v>
      </c>
      <c r="I59">
        <f t="shared" si="9"/>
        <v>8.6599999999999993E-3</v>
      </c>
      <c r="J59">
        <f t="shared" si="10"/>
        <v>7.1881800016160291E-4</v>
      </c>
      <c r="K59">
        <f t="shared" si="11"/>
        <v>0.96332435345473288</v>
      </c>
      <c r="L59">
        <f t="shared" si="12"/>
        <v>0.96332435345473433</v>
      </c>
    </row>
    <row r="60" spans="1:12" x14ac:dyDescent="0.55000000000000004">
      <c r="A60">
        <f t="shared" si="0"/>
        <v>636</v>
      </c>
      <c r="B60">
        <v>53</v>
      </c>
      <c r="C60" s="7">
        <v>1.2149999999999999E-2</v>
      </c>
      <c r="D60">
        <f t="shared" si="1"/>
        <v>0.52725582860931186</v>
      </c>
      <c r="G60">
        <f t="shared" si="7"/>
        <v>53</v>
      </c>
      <c r="H60">
        <f t="shared" si="8"/>
        <v>4</v>
      </c>
      <c r="I60">
        <f t="shared" si="9"/>
        <v>8.6599999999999993E-3</v>
      </c>
      <c r="J60">
        <f t="shared" si="10"/>
        <v>7.1881800016160291E-4</v>
      </c>
      <c r="K60">
        <f t="shared" si="11"/>
        <v>0.96263239596097738</v>
      </c>
      <c r="L60">
        <f t="shared" si="12"/>
        <v>0.96263239596097883</v>
      </c>
    </row>
    <row r="61" spans="1:12" x14ac:dyDescent="0.55000000000000004">
      <c r="A61">
        <f t="shared" si="0"/>
        <v>648</v>
      </c>
      <c r="B61">
        <v>54</v>
      </c>
      <c r="C61" s="7">
        <v>1.2409999999999999E-2</v>
      </c>
      <c r="D61">
        <f t="shared" si="1"/>
        <v>0.51375135969027819</v>
      </c>
      <c r="G61">
        <f t="shared" si="7"/>
        <v>54</v>
      </c>
      <c r="H61">
        <f t="shared" si="8"/>
        <v>4</v>
      </c>
      <c r="I61">
        <f t="shared" si="9"/>
        <v>8.6599999999999993E-3</v>
      </c>
      <c r="J61">
        <f t="shared" si="10"/>
        <v>7.1881800016160291E-4</v>
      </c>
      <c r="K61">
        <f t="shared" si="11"/>
        <v>0.96194093550144666</v>
      </c>
      <c r="L61">
        <f t="shared" si="12"/>
        <v>0.9619409355014481</v>
      </c>
    </row>
    <row r="62" spans="1:12" x14ac:dyDescent="0.55000000000000004">
      <c r="A62">
        <f t="shared" si="0"/>
        <v>660</v>
      </c>
      <c r="B62">
        <v>55</v>
      </c>
      <c r="C62" s="7">
        <v>1.2699999999999999E-2</v>
      </c>
      <c r="D62">
        <f t="shared" si="1"/>
        <v>0.49952295570327498</v>
      </c>
      <c r="G62">
        <f t="shared" si="7"/>
        <v>55</v>
      </c>
      <c r="H62">
        <f t="shared" si="8"/>
        <v>4</v>
      </c>
      <c r="I62">
        <f t="shared" si="9"/>
        <v>8.6599999999999993E-3</v>
      </c>
      <c r="J62">
        <f t="shared" si="10"/>
        <v>7.1881800016160291E-4</v>
      </c>
      <c r="K62">
        <f t="shared" si="11"/>
        <v>0.96124997171912019</v>
      </c>
      <c r="L62">
        <f t="shared" si="12"/>
        <v>0.96124997171912163</v>
      </c>
    </row>
    <row r="63" spans="1:12" x14ac:dyDescent="0.55000000000000004">
      <c r="A63">
        <f t="shared" si="0"/>
        <v>672</v>
      </c>
      <c r="B63">
        <v>56</v>
      </c>
      <c r="C63" s="7">
        <v>1.3010000000000001E-2</v>
      </c>
      <c r="D63">
        <f t="shared" si="1"/>
        <v>0.48487632254613605</v>
      </c>
      <c r="G63">
        <f t="shared" si="7"/>
        <v>56</v>
      </c>
      <c r="H63">
        <f t="shared" si="8"/>
        <v>4</v>
      </c>
      <c r="I63">
        <f t="shared" si="9"/>
        <v>8.6599999999999993E-3</v>
      </c>
      <c r="J63">
        <f t="shared" si="10"/>
        <v>7.1881800016160291E-4</v>
      </c>
      <c r="K63">
        <f t="shared" si="11"/>
        <v>0.9605595042572338</v>
      </c>
      <c r="L63">
        <f t="shared" si="12"/>
        <v>0.96055950425723524</v>
      </c>
    </row>
    <row r="64" spans="1:12" x14ac:dyDescent="0.55000000000000004">
      <c r="A64">
        <f t="shared" si="0"/>
        <v>684</v>
      </c>
      <c r="B64">
        <v>57</v>
      </c>
      <c r="C64" s="7">
        <v>1.333E-2</v>
      </c>
      <c r="D64">
        <f t="shared" si="1"/>
        <v>0.47010912778961811</v>
      </c>
      <c r="G64">
        <f t="shared" si="7"/>
        <v>57</v>
      </c>
      <c r="H64">
        <f t="shared" si="8"/>
        <v>4</v>
      </c>
      <c r="I64">
        <f t="shared" si="9"/>
        <v>8.6599999999999993E-3</v>
      </c>
      <c r="J64">
        <f t="shared" si="10"/>
        <v>7.1881800016160291E-4</v>
      </c>
      <c r="K64">
        <f t="shared" si="11"/>
        <v>0.95986953275927989</v>
      </c>
      <c r="L64">
        <f t="shared" si="12"/>
        <v>0.95986953275928133</v>
      </c>
    </row>
    <row r="65" spans="1:12" x14ac:dyDescent="0.55000000000000004">
      <c r="A65">
        <f t="shared" si="0"/>
        <v>696</v>
      </c>
      <c r="B65">
        <v>58</v>
      </c>
      <c r="C65" s="7">
        <v>1.367E-2</v>
      </c>
      <c r="D65">
        <f t="shared" si="1"/>
        <v>0.45498551850743568</v>
      </c>
      <c r="G65">
        <f t="shared" si="7"/>
        <v>58</v>
      </c>
      <c r="H65">
        <f t="shared" si="8"/>
        <v>4</v>
      </c>
      <c r="I65">
        <f t="shared" si="9"/>
        <v>8.6599999999999993E-3</v>
      </c>
      <c r="J65">
        <f t="shared" si="10"/>
        <v>7.1881800016160291E-4</v>
      </c>
      <c r="K65">
        <f t="shared" si="11"/>
        <v>0.95918005686900654</v>
      </c>
      <c r="L65">
        <f t="shared" si="12"/>
        <v>0.95918005686900798</v>
      </c>
    </row>
    <row r="66" spans="1:12" x14ac:dyDescent="0.55000000000000004">
      <c r="A66">
        <f t="shared" si="0"/>
        <v>708</v>
      </c>
      <c r="B66">
        <v>59</v>
      </c>
      <c r="C66" s="7">
        <v>1.4019999999999999E-2</v>
      </c>
      <c r="D66">
        <f t="shared" si="1"/>
        <v>0.43980004366354869</v>
      </c>
      <c r="G66">
        <f t="shared" si="7"/>
        <v>59</v>
      </c>
      <c r="H66">
        <f t="shared" si="8"/>
        <v>4</v>
      </c>
      <c r="I66">
        <f t="shared" si="9"/>
        <v>8.6599999999999993E-3</v>
      </c>
      <c r="J66">
        <f t="shared" si="10"/>
        <v>7.1881800016160291E-4</v>
      </c>
      <c r="K66">
        <f t="shared" si="11"/>
        <v>0.95849107623041763</v>
      </c>
      <c r="L66">
        <f t="shared" si="12"/>
        <v>0.95849107623041907</v>
      </c>
    </row>
    <row r="67" spans="1:12" x14ac:dyDescent="0.55000000000000004">
      <c r="A67">
        <f t="shared" si="0"/>
        <v>720</v>
      </c>
      <c r="B67">
        <v>60</v>
      </c>
      <c r="C67" s="7">
        <v>1.4370000000000001E-2</v>
      </c>
      <c r="D67">
        <f t="shared" si="1"/>
        <v>0.42483101203909857</v>
      </c>
      <c r="G67">
        <f t="shared" si="7"/>
        <v>60</v>
      </c>
      <c r="H67">
        <f t="shared" si="8"/>
        <v>5</v>
      </c>
      <c r="I67">
        <f t="shared" si="9"/>
        <v>9.3699999999999999E-3</v>
      </c>
      <c r="J67">
        <f t="shared" si="10"/>
        <v>7.7749991783826466E-4</v>
      </c>
      <c r="K67">
        <f t="shared" si="11"/>
        <v>0.95443869112682778</v>
      </c>
      <c r="L67">
        <f t="shared" si="12"/>
        <v>0.954438691126829</v>
      </c>
    </row>
    <row r="68" spans="1:12" x14ac:dyDescent="0.55000000000000004">
      <c r="A68">
        <f t="shared" si="0"/>
        <v>732</v>
      </c>
      <c r="B68">
        <v>61</v>
      </c>
      <c r="C68" s="7">
        <v>1.473E-2</v>
      </c>
      <c r="D68">
        <f t="shared" si="1"/>
        <v>0.40984485123032854</v>
      </c>
      <c r="G68">
        <f t="shared" si="7"/>
        <v>61</v>
      </c>
      <c r="H68">
        <f t="shared" si="8"/>
        <v>5</v>
      </c>
      <c r="I68">
        <f t="shared" si="9"/>
        <v>9.3699999999999999E-3</v>
      </c>
      <c r="J68">
        <f t="shared" si="10"/>
        <v>7.7749991783826466E-4</v>
      </c>
      <c r="K68">
        <f t="shared" si="11"/>
        <v>0.95369719163868594</v>
      </c>
      <c r="L68">
        <f t="shared" si="12"/>
        <v>0.95369719163868716</v>
      </c>
    </row>
    <row r="69" spans="1:12" x14ac:dyDescent="0.55000000000000004">
      <c r="A69">
        <f t="shared" si="0"/>
        <v>744</v>
      </c>
      <c r="B69">
        <v>62</v>
      </c>
      <c r="C69" s="7">
        <v>1.508E-2</v>
      </c>
      <c r="D69">
        <f t="shared" si="1"/>
        <v>0.39535132399554201</v>
      </c>
      <c r="G69">
        <f t="shared" si="7"/>
        <v>62</v>
      </c>
      <c r="H69">
        <f t="shared" si="8"/>
        <v>5</v>
      </c>
      <c r="I69">
        <f t="shared" si="9"/>
        <v>9.3699999999999999E-3</v>
      </c>
      <c r="J69">
        <f t="shared" si="10"/>
        <v>7.7749991783826466E-4</v>
      </c>
      <c r="K69">
        <f t="shared" si="11"/>
        <v>0.95295626821844248</v>
      </c>
      <c r="L69">
        <f t="shared" si="12"/>
        <v>0.95295626821844392</v>
      </c>
    </row>
    <row r="70" spans="1:12" x14ac:dyDescent="0.55000000000000004">
      <c r="A70">
        <f t="shared" si="0"/>
        <v>756</v>
      </c>
      <c r="B70">
        <v>63</v>
      </c>
      <c r="C70" s="7">
        <v>1.5429999999999999E-2</v>
      </c>
      <c r="D70">
        <f t="shared" si="1"/>
        <v>0.38111024437290003</v>
      </c>
      <c r="G70">
        <f t="shared" si="7"/>
        <v>63</v>
      </c>
      <c r="H70">
        <f t="shared" si="8"/>
        <v>5</v>
      </c>
      <c r="I70">
        <f t="shared" si="9"/>
        <v>9.3699999999999999E-3</v>
      </c>
      <c r="J70">
        <f t="shared" si="10"/>
        <v>7.7749991783826466E-4</v>
      </c>
      <c r="K70">
        <f t="shared" si="11"/>
        <v>0.95221592041855285</v>
      </c>
      <c r="L70">
        <f t="shared" si="12"/>
        <v>0.9522159204185543</v>
      </c>
    </row>
    <row r="71" spans="1:12" x14ac:dyDescent="0.55000000000000004">
      <c r="A71">
        <f t="shared" si="0"/>
        <v>768</v>
      </c>
      <c r="B71">
        <v>64</v>
      </c>
      <c r="C71" s="7">
        <v>1.5789999999999998E-2</v>
      </c>
      <c r="D71">
        <f t="shared" si="1"/>
        <v>0.36690048260816632</v>
      </c>
      <c r="G71">
        <f t="shared" si="7"/>
        <v>64</v>
      </c>
      <c r="H71">
        <f t="shared" si="8"/>
        <v>5</v>
      </c>
      <c r="I71">
        <f t="shared" si="9"/>
        <v>9.3699999999999999E-3</v>
      </c>
      <c r="J71">
        <f t="shared" si="10"/>
        <v>7.7749991783826466E-4</v>
      </c>
      <c r="K71">
        <f t="shared" si="11"/>
        <v>0.95147614779181944</v>
      </c>
      <c r="L71">
        <f t="shared" si="12"/>
        <v>0.95147614779182099</v>
      </c>
    </row>
    <row r="72" spans="1:12" x14ac:dyDescent="0.55000000000000004">
      <c r="A72">
        <f t="shared" ref="A72:A135" si="13">B72*12</f>
        <v>780</v>
      </c>
      <c r="B72">
        <v>65</v>
      </c>
      <c r="C72" s="7">
        <v>1.6129999999999999E-2</v>
      </c>
      <c r="D72">
        <f t="shared" ref="D72:D135" si="14">((1+C72)^-B72)</f>
        <v>0.35342496040860771</v>
      </c>
      <c r="G72">
        <f t="shared" si="7"/>
        <v>65</v>
      </c>
      <c r="H72">
        <f t="shared" si="8"/>
        <v>5</v>
      </c>
      <c r="I72">
        <f t="shared" si="9"/>
        <v>9.3699999999999999E-3</v>
      </c>
      <c r="J72">
        <f t="shared" si="10"/>
        <v>7.7749991783826466E-4</v>
      </c>
      <c r="K72">
        <f t="shared" si="11"/>
        <v>0.95073694989139301</v>
      </c>
      <c r="L72">
        <f t="shared" si="12"/>
        <v>0.95073694989139468</v>
      </c>
    </row>
    <row r="73" spans="1:12" x14ac:dyDescent="0.55000000000000004">
      <c r="A73">
        <f t="shared" si="13"/>
        <v>792</v>
      </c>
      <c r="B73">
        <v>66</v>
      </c>
      <c r="C73" s="7">
        <v>1.6480000000000002E-2</v>
      </c>
      <c r="D73">
        <f t="shared" si="14"/>
        <v>0.33999825852114435</v>
      </c>
      <c r="G73">
        <f t="shared" ref="G73:G136" si="15">G72+1</f>
        <v>66</v>
      </c>
      <c r="H73">
        <f t="shared" si="8"/>
        <v>5</v>
      </c>
      <c r="I73">
        <f t="shared" si="9"/>
        <v>9.3699999999999999E-3</v>
      </c>
      <c r="J73">
        <f t="shared" si="10"/>
        <v>7.7749991783826466E-4</v>
      </c>
      <c r="K73">
        <f t="shared" si="11"/>
        <v>0.94999832627077108</v>
      </c>
      <c r="L73">
        <f t="shared" si="12"/>
        <v>0.94999832627077263</v>
      </c>
    </row>
    <row r="74" spans="1:12" x14ac:dyDescent="0.55000000000000004">
      <c r="A74">
        <f t="shared" si="13"/>
        <v>804</v>
      </c>
      <c r="B74">
        <v>67</v>
      </c>
      <c r="C74" s="7">
        <v>1.6820000000000002E-2</v>
      </c>
      <c r="D74">
        <f t="shared" si="14"/>
        <v>0.32707447332950818</v>
      </c>
      <c r="G74">
        <f t="shared" si="15"/>
        <v>67</v>
      </c>
      <c r="H74">
        <f t="shared" si="8"/>
        <v>5</v>
      </c>
      <c r="I74">
        <f t="shared" si="9"/>
        <v>9.3699999999999999E-3</v>
      </c>
      <c r="J74">
        <f t="shared" si="10"/>
        <v>7.7749991783826466E-4</v>
      </c>
      <c r="K74">
        <f t="shared" si="11"/>
        <v>0.94926027648379774</v>
      </c>
      <c r="L74">
        <f t="shared" si="12"/>
        <v>0.9492602764837994</v>
      </c>
    </row>
    <row r="75" spans="1:12" x14ac:dyDescent="0.55000000000000004">
      <c r="A75">
        <f t="shared" si="13"/>
        <v>816</v>
      </c>
      <c r="B75">
        <v>68</v>
      </c>
      <c r="C75" s="7">
        <v>1.7149999999999999E-2</v>
      </c>
      <c r="D75">
        <f t="shared" si="14"/>
        <v>0.31464422607859271</v>
      </c>
      <c r="G75">
        <f t="shared" si="15"/>
        <v>68</v>
      </c>
      <c r="H75">
        <f t="shared" si="8"/>
        <v>5</v>
      </c>
      <c r="I75">
        <f t="shared" si="9"/>
        <v>9.3699999999999999E-3</v>
      </c>
      <c r="J75">
        <f t="shared" si="10"/>
        <v>7.7749991783826466E-4</v>
      </c>
      <c r="K75">
        <f t="shared" si="11"/>
        <v>0.94852280008466405</v>
      </c>
      <c r="L75">
        <f t="shared" si="12"/>
        <v>0.94852280008466594</v>
      </c>
    </row>
    <row r="76" spans="1:12" x14ac:dyDescent="0.55000000000000004">
      <c r="A76">
        <f t="shared" si="13"/>
        <v>828</v>
      </c>
      <c r="B76">
        <v>69</v>
      </c>
      <c r="C76" s="7">
        <v>1.7479999999999999E-2</v>
      </c>
      <c r="D76">
        <f t="shared" si="14"/>
        <v>0.30249220622080819</v>
      </c>
      <c r="G76">
        <f t="shared" si="15"/>
        <v>69</v>
      </c>
      <c r="H76">
        <f t="shared" si="8"/>
        <v>5</v>
      </c>
      <c r="I76">
        <f t="shared" si="9"/>
        <v>9.3699999999999999E-3</v>
      </c>
      <c r="J76">
        <f t="shared" si="10"/>
        <v>7.7749991783826466E-4</v>
      </c>
      <c r="K76">
        <f t="shared" si="11"/>
        <v>0.94778589662790758</v>
      </c>
      <c r="L76">
        <f t="shared" si="12"/>
        <v>0.94778589662790946</v>
      </c>
    </row>
    <row r="77" spans="1:12" x14ac:dyDescent="0.55000000000000004">
      <c r="A77">
        <f t="shared" si="13"/>
        <v>840</v>
      </c>
      <c r="B77">
        <v>70</v>
      </c>
      <c r="C77" s="7">
        <v>1.78E-2</v>
      </c>
      <c r="D77">
        <f t="shared" si="14"/>
        <v>0.29082299482601565</v>
      </c>
      <c r="G77">
        <f t="shared" si="15"/>
        <v>70</v>
      </c>
      <c r="H77">
        <f t="shared" si="8"/>
        <v>5</v>
      </c>
      <c r="I77">
        <f t="shared" si="9"/>
        <v>9.3699999999999999E-3</v>
      </c>
      <c r="J77">
        <f t="shared" si="10"/>
        <v>7.7749991783826466E-4</v>
      </c>
      <c r="K77">
        <f t="shared" si="11"/>
        <v>0.9470495656684117</v>
      </c>
      <c r="L77">
        <f t="shared" si="12"/>
        <v>0.94704956566841347</v>
      </c>
    </row>
    <row r="78" spans="1:12" x14ac:dyDescent="0.55000000000000004">
      <c r="A78">
        <f t="shared" si="13"/>
        <v>852</v>
      </c>
      <c r="B78">
        <v>71</v>
      </c>
      <c r="C78" s="7">
        <v>1.8120000000000001E-2</v>
      </c>
      <c r="D78">
        <f t="shared" si="14"/>
        <v>0.27943011720502187</v>
      </c>
      <c r="G78">
        <f t="shared" si="15"/>
        <v>71</v>
      </c>
      <c r="H78">
        <f t="shared" si="8"/>
        <v>5</v>
      </c>
      <c r="I78">
        <f t="shared" si="9"/>
        <v>9.3699999999999999E-3</v>
      </c>
      <c r="J78">
        <f t="shared" si="10"/>
        <v>7.7749991783826466E-4</v>
      </c>
      <c r="K78">
        <f t="shared" si="11"/>
        <v>0.94631380676140542</v>
      </c>
      <c r="L78">
        <f t="shared" si="12"/>
        <v>0.94631380676140719</v>
      </c>
    </row>
    <row r="79" spans="1:12" x14ac:dyDescent="0.55000000000000004">
      <c r="A79">
        <f t="shared" si="13"/>
        <v>864</v>
      </c>
      <c r="B79">
        <v>72</v>
      </c>
      <c r="C79" s="7">
        <v>1.8429999999999998E-2</v>
      </c>
      <c r="D79">
        <f t="shared" si="14"/>
        <v>0.26850647291468682</v>
      </c>
      <c r="G79">
        <f t="shared" si="15"/>
        <v>72</v>
      </c>
      <c r="H79">
        <f t="shared" si="8"/>
        <v>6</v>
      </c>
      <c r="I79">
        <f t="shared" si="9"/>
        <v>9.9699999999999997E-3</v>
      </c>
      <c r="J79">
        <f t="shared" si="10"/>
        <v>8.2706077978311754E-4</v>
      </c>
      <c r="K79">
        <f t="shared" si="11"/>
        <v>0.94221314195926376</v>
      </c>
      <c r="L79">
        <f t="shared" si="12"/>
        <v>0.94221314195926942</v>
      </c>
    </row>
    <row r="80" spans="1:12" x14ac:dyDescent="0.55000000000000004">
      <c r="A80">
        <f t="shared" si="13"/>
        <v>876</v>
      </c>
      <c r="B80">
        <v>73</v>
      </c>
      <c r="C80" s="7">
        <v>1.874E-2</v>
      </c>
      <c r="D80">
        <f t="shared" si="14"/>
        <v>0.25785455872386032</v>
      </c>
      <c r="G80">
        <f t="shared" si="15"/>
        <v>73</v>
      </c>
      <c r="H80">
        <f t="shared" si="8"/>
        <v>6</v>
      </c>
      <c r="I80">
        <f t="shared" si="9"/>
        <v>9.9699999999999997E-3</v>
      </c>
      <c r="J80">
        <f t="shared" si="10"/>
        <v>8.2706077978311754E-4</v>
      </c>
      <c r="K80">
        <f t="shared" si="11"/>
        <v>0.94143451839236747</v>
      </c>
      <c r="L80">
        <f t="shared" si="12"/>
        <v>0.94143451839237291</v>
      </c>
    </row>
    <row r="81" spans="1:12" x14ac:dyDescent="0.55000000000000004">
      <c r="A81">
        <f t="shared" si="13"/>
        <v>888</v>
      </c>
      <c r="B81">
        <v>74</v>
      </c>
      <c r="C81" s="7">
        <v>1.9029999999999998E-2</v>
      </c>
      <c r="D81">
        <f t="shared" si="14"/>
        <v>0.24783591416878775</v>
      </c>
      <c r="G81">
        <f t="shared" si="15"/>
        <v>74</v>
      </c>
      <c r="H81">
        <f t="shared" si="8"/>
        <v>6</v>
      </c>
      <c r="I81">
        <f t="shared" si="9"/>
        <v>9.9699999999999997E-3</v>
      </c>
      <c r="J81">
        <f t="shared" si="10"/>
        <v>8.2706077978311754E-4</v>
      </c>
      <c r="K81">
        <f t="shared" si="11"/>
        <v>0.9406565382623242</v>
      </c>
      <c r="L81">
        <f t="shared" si="12"/>
        <v>0.94065653826232976</v>
      </c>
    </row>
    <row r="82" spans="1:12" x14ac:dyDescent="0.55000000000000004">
      <c r="A82">
        <f t="shared" si="13"/>
        <v>900</v>
      </c>
      <c r="B82">
        <v>75</v>
      </c>
      <c r="C82" s="7">
        <v>1.933E-2</v>
      </c>
      <c r="D82">
        <f t="shared" si="14"/>
        <v>0.23789731353083537</v>
      </c>
      <c r="G82">
        <f t="shared" si="15"/>
        <v>75</v>
      </c>
      <c r="H82">
        <f t="shared" si="8"/>
        <v>6</v>
      </c>
      <c r="I82">
        <f t="shared" si="9"/>
        <v>9.9699999999999997E-3</v>
      </c>
      <c r="J82">
        <f t="shared" si="10"/>
        <v>8.2706077978311754E-4</v>
      </c>
      <c r="K82">
        <f t="shared" si="11"/>
        <v>0.93987920103741218</v>
      </c>
      <c r="L82">
        <f t="shared" si="12"/>
        <v>0.93987920103741796</v>
      </c>
    </row>
    <row r="83" spans="1:12" x14ac:dyDescent="0.55000000000000004">
      <c r="A83">
        <f t="shared" si="13"/>
        <v>912</v>
      </c>
      <c r="B83">
        <v>76</v>
      </c>
      <c r="C83" s="7">
        <v>1.9609999999999999E-2</v>
      </c>
      <c r="D83">
        <f t="shared" si="14"/>
        <v>0.22856485166242571</v>
      </c>
      <c r="G83">
        <f t="shared" si="15"/>
        <v>76</v>
      </c>
      <c r="H83">
        <f t="shared" si="8"/>
        <v>6</v>
      </c>
      <c r="I83">
        <f t="shared" si="9"/>
        <v>9.9699999999999997E-3</v>
      </c>
      <c r="J83">
        <f t="shared" si="10"/>
        <v>8.2706077978311754E-4</v>
      </c>
      <c r="K83">
        <f t="shared" si="11"/>
        <v>0.93910250618634938</v>
      </c>
      <c r="L83">
        <f t="shared" si="12"/>
        <v>0.93910250618635527</v>
      </c>
    </row>
    <row r="84" spans="1:12" x14ac:dyDescent="0.55000000000000004">
      <c r="A84">
        <f t="shared" si="13"/>
        <v>924</v>
      </c>
      <c r="B84">
        <v>77</v>
      </c>
      <c r="C84" s="7">
        <v>1.9890000000000001E-2</v>
      </c>
      <c r="D84">
        <f t="shared" si="14"/>
        <v>0.2194791735159981</v>
      </c>
      <c r="G84">
        <f t="shared" si="15"/>
        <v>77</v>
      </c>
      <c r="H84">
        <f t="shared" si="8"/>
        <v>6</v>
      </c>
      <c r="I84">
        <f t="shared" si="9"/>
        <v>9.9699999999999997E-3</v>
      </c>
      <c r="J84">
        <f t="shared" si="10"/>
        <v>8.2706077978311754E-4</v>
      </c>
      <c r="K84">
        <f t="shared" si="11"/>
        <v>0.93832645317829255</v>
      </c>
      <c r="L84">
        <f t="shared" si="12"/>
        <v>0.93832645317829844</v>
      </c>
    </row>
    <row r="85" spans="1:12" x14ac:dyDescent="0.55000000000000004">
      <c r="A85">
        <f t="shared" si="13"/>
        <v>936</v>
      </c>
      <c r="B85">
        <v>78</v>
      </c>
      <c r="C85" s="7">
        <v>2.0160000000000001E-2</v>
      </c>
      <c r="D85">
        <f t="shared" si="14"/>
        <v>0.21080130667437647</v>
      </c>
      <c r="G85">
        <f t="shared" si="15"/>
        <v>78</v>
      </c>
      <c r="H85">
        <f t="shared" si="8"/>
        <v>6</v>
      </c>
      <c r="I85">
        <f t="shared" si="9"/>
        <v>9.9699999999999997E-3</v>
      </c>
      <c r="J85">
        <f t="shared" si="10"/>
        <v>8.2706077978311754E-4</v>
      </c>
      <c r="K85">
        <f t="shared" si="11"/>
        <v>0.9375510414828373</v>
      </c>
      <c r="L85">
        <f t="shared" si="12"/>
        <v>0.93755104148284318</v>
      </c>
    </row>
    <row r="86" spans="1:12" x14ac:dyDescent="0.55000000000000004">
      <c r="A86">
        <f t="shared" si="13"/>
        <v>948</v>
      </c>
      <c r="B86">
        <v>79</v>
      </c>
      <c r="C86" s="7">
        <v>2.043E-2</v>
      </c>
      <c r="D86">
        <f t="shared" si="14"/>
        <v>0.20236051188312376</v>
      </c>
      <c r="G86">
        <f t="shared" si="15"/>
        <v>79</v>
      </c>
      <c r="H86">
        <f t="shared" si="8"/>
        <v>6</v>
      </c>
      <c r="I86">
        <f t="shared" si="9"/>
        <v>9.9699999999999997E-3</v>
      </c>
      <c r="J86">
        <f t="shared" si="10"/>
        <v>8.2706077978311754E-4</v>
      </c>
      <c r="K86">
        <f t="shared" si="11"/>
        <v>0.93677627057001744</v>
      </c>
      <c r="L86">
        <f t="shared" si="12"/>
        <v>0.93677627057002322</v>
      </c>
    </row>
    <row r="87" spans="1:12" x14ac:dyDescent="0.55000000000000004">
      <c r="A87">
        <f t="shared" si="13"/>
        <v>960</v>
      </c>
      <c r="B87">
        <v>80</v>
      </c>
      <c r="C87" s="7">
        <v>2.069E-2</v>
      </c>
      <c r="D87">
        <f t="shared" si="14"/>
        <v>0.19430823618103132</v>
      </c>
      <c r="G87">
        <f t="shared" si="15"/>
        <v>80</v>
      </c>
      <c r="H87">
        <f t="shared" si="8"/>
        <v>6</v>
      </c>
      <c r="I87">
        <f t="shared" si="9"/>
        <v>9.9699999999999997E-3</v>
      </c>
      <c r="J87">
        <f t="shared" si="10"/>
        <v>8.2706077978311754E-4</v>
      </c>
      <c r="K87">
        <f t="shared" si="11"/>
        <v>0.93600213991030434</v>
      </c>
      <c r="L87">
        <f t="shared" si="12"/>
        <v>0.93600213991031056</v>
      </c>
    </row>
    <row r="88" spans="1:12" x14ac:dyDescent="0.55000000000000004">
      <c r="A88">
        <f t="shared" si="13"/>
        <v>972</v>
      </c>
      <c r="B88">
        <v>81</v>
      </c>
      <c r="C88" s="7">
        <v>2.095E-2</v>
      </c>
      <c r="D88">
        <f t="shared" si="14"/>
        <v>0.18648231365589762</v>
      </c>
      <c r="G88">
        <f t="shared" si="15"/>
        <v>81</v>
      </c>
      <c r="H88">
        <f t="shared" si="8"/>
        <v>6</v>
      </c>
      <c r="I88">
        <f t="shared" si="9"/>
        <v>9.9699999999999997E-3</v>
      </c>
      <c r="J88">
        <f t="shared" si="10"/>
        <v>8.2706077978311754E-4</v>
      </c>
      <c r="K88">
        <f t="shared" si="11"/>
        <v>0.93522864897460811</v>
      </c>
      <c r="L88">
        <f t="shared" si="12"/>
        <v>0.93522864897461411</v>
      </c>
    </row>
    <row r="89" spans="1:12" x14ac:dyDescent="0.55000000000000004">
      <c r="A89">
        <f t="shared" si="13"/>
        <v>984</v>
      </c>
      <c r="B89">
        <v>82</v>
      </c>
      <c r="C89" s="7">
        <v>2.12E-2</v>
      </c>
      <c r="D89">
        <f t="shared" si="14"/>
        <v>0.17902508852849436</v>
      </c>
      <c r="G89">
        <f t="shared" si="15"/>
        <v>82</v>
      </c>
      <c r="H89">
        <f t="shared" si="8"/>
        <v>6</v>
      </c>
      <c r="I89">
        <f t="shared" si="9"/>
        <v>9.9699999999999997E-3</v>
      </c>
      <c r="J89">
        <f t="shared" si="10"/>
        <v>8.2706077978311754E-4</v>
      </c>
      <c r="K89">
        <f t="shared" si="11"/>
        <v>0.93445579723427452</v>
      </c>
      <c r="L89">
        <f t="shared" si="12"/>
        <v>0.93445579723428074</v>
      </c>
    </row>
    <row r="90" spans="1:12" x14ac:dyDescent="0.55000000000000004">
      <c r="A90">
        <f t="shared" si="13"/>
        <v>996</v>
      </c>
      <c r="B90">
        <v>83</v>
      </c>
      <c r="C90" s="7">
        <v>2.1440000000000001E-2</v>
      </c>
      <c r="D90">
        <f t="shared" si="14"/>
        <v>0.17192242847560388</v>
      </c>
      <c r="G90">
        <f t="shared" si="15"/>
        <v>83</v>
      </c>
      <c r="H90">
        <f t="shared" si="8"/>
        <v>6</v>
      </c>
      <c r="I90">
        <f t="shared" si="9"/>
        <v>9.9699999999999997E-3</v>
      </c>
      <c r="J90">
        <f t="shared" si="10"/>
        <v>8.2706077978311754E-4</v>
      </c>
      <c r="K90">
        <f t="shared" si="11"/>
        <v>0.93368358416108754</v>
      </c>
      <c r="L90">
        <f t="shared" si="12"/>
        <v>0.93368358416109376</v>
      </c>
    </row>
    <row r="91" spans="1:12" x14ac:dyDescent="0.55000000000000004">
      <c r="A91">
        <f t="shared" si="13"/>
        <v>1008</v>
      </c>
      <c r="B91">
        <v>84</v>
      </c>
      <c r="C91" s="7">
        <v>2.1680000000000001E-2</v>
      </c>
      <c r="D91">
        <f t="shared" si="14"/>
        <v>0.16502474918104756</v>
      </c>
      <c r="G91">
        <f t="shared" si="15"/>
        <v>84</v>
      </c>
      <c r="H91">
        <f t="shared" si="8"/>
        <v>7</v>
      </c>
      <c r="I91">
        <f t="shared" si="9"/>
        <v>1.0500000000000001E-2</v>
      </c>
      <c r="J91">
        <f t="shared" si="10"/>
        <v>8.7081709635938864E-4</v>
      </c>
      <c r="K91">
        <f t="shared" si="11"/>
        <v>0.92949225431346516</v>
      </c>
      <c r="L91">
        <f t="shared" si="12"/>
        <v>0.92949225431345539</v>
      </c>
    </row>
    <row r="92" spans="1:12" x14ac:dyDescent="0.55000000000000004">
      <c r="A92">
        <f t="shared" si="13"/>
        <v>1020</v>
      </c>
      <c r="B92">
        <v>85</v>
      </c>
      <c r="C92" s="7">
        <v>2.1919999999999999E-2</v>
      </c>
      <c r="D92">
        <f t="shared" si="14"/>
        <v>0.15833014183551775</v>
      </c>
      <c r="G92">
        <f t="shared" si="15"/>
        <v>85</v>
      </c>
      <c r="H92">
        <f t="shared" si="8"/>
        <v>7</v>
      </c>
      <c r="I92">
        <f t="shared" si="9"/>
        <v>1.0500000000000001E-2</v>
      </c>
      <c r="J92">
        <f t="shared" si="10"/>
        <v>8.7081709635938864E-4</v>
      </c>
      <c r="K92">
        <f t="shared" si="11"/>
        <v>0.92868354080902127</v>
      </c>
      <c r="L92">
        <f t="shared" si="12"/>
        <v>0.9286835408090115</v>
      </c>
    </row>
    <row r="93" spans="1:12" x14ac:dyDescent="0.55000000000000004">
      <c r="A93">
        <f t="shared" si="13"/>
        <v>1032</v>
      </c>
      <c r="B93">
        <v>86</v>
      </c>
      <c r="C93" s="7">
        <v>2.215E-2</v>
      </c>
      <c r="D93">
        <f t="shared" si="14"/>
        <v>0.15196429664754033</v>
      </c>
      <c r="G93">
        <f t="shared" si="15"/>
        <v>86</v>
      </c>
      <c r="H93">
        <f t="shared" si="8"/>
        <v>7</v>
      </c>
      <c r="I93">
        <f t="shared" si="9"/>
        <v>1.0500000000000001E-2</v>
      </c>
      <c r="J93">
        <f t="shared" si="10"/>
        <v>8.7081709635938864E-4</v>
      </c>
      <c r="K93">
        <f t="shared" si="11"/>
        <v>0.9278755309333907</v>
      </c>
      <c r="L93">
        <f t="shared" si="12"/>
        <v>0.92787553093338115</v>
      </c>
    </row>
    <row r="94" spans="1:12" x14ac:dyDescent="0.55000000000000004">
      <c r="A94">
        <f t="shared" si="13"/>
        <v>1044</v>
      </c>
      <c r="B94">
        <v>87</v>
      </c>
      <c r="C94" s="7">
        <v>2.2370000000000001E-2</v>
      </c>
      <c r="D94">
        <f t="shared" si="14"/>
        <v>0.14591352176756026</v>
      </c>
      <c r="G94">
        <f t="shared" si="15"/>
        <v>87</v>
      </c>
      <c r="H94">
        <f t="shared" si="8"/>
        <v>7</v>
      </c>
      <c r="I94">
        <f t="shared" si="9"/>
        <v>1.0500000000000001E-2</v>
      </c>
      <c r="J94">
        <f t="shared" si="10"/>
        <v>8.7081709635938864E-4</v>
      </c>
      <c r="K94">
        <f t="shared" si="11"/>
        <v>0.92706822407437539</v>
      </c>
      <c r="L94">
        <f t="shared" si="12"/>
        <v>0.9270682240743654</v>
      </c>
    </row>
    <row r="95" spans="1:12" x14ac:dyDescent="0.55000000000000004">
      <c r="A95">
        <f t="shared" si="13"/>
        <v>1056</v>
      </c>
      <c r="B95">
        <v>88</v>
      </c>
      <c r="C95" s="7">
        <v>2.2589999999999999E-2</v>
      </c>
      <c r="D95">
        <f t="shared" si="14"/>
        <v>0.14004395145626297</v>
      </c>
      <c r="G95">
        <f t="shared" si="15"/>
        <v>88</v>
      </c>
      <c r="H95">
        <f t="shared" si="8"/>
        <v>7</v>
      </c>
      <c r="I95">
        <f t="shared" si="9"/>
        <v>1.0500000000000001E-2</v>
      </c>
      <c r="J95">
        <f t="shared" si="10"/>
        <v>8.7081709635938864E-4</v>
      </c>
      <c r="K95">
        <f t="shared" si="11"/>
        <v>0.9262616196203084</v>
      </c>
      <c r="L95">
        <f t="shared" si="12"/>
        <v>0.92626161962029852</v>
      </c>
    </row>
    <row r="96" spans="1:12" x14ac:dyDescent="0.55000000000000004">
      <c r="A96">
        <f t="shared" si="13"/>
        <v>1068</v>
      </c>
      <c r="B96">
        <v>89</v>
      </c>
      <c r="C96" s="7">
        <v>2.2800000000000001E-2</v>
      </c>
      <c r="D96">
        <f t="shared" si="14"/>
        <v>0.13447017729084562</v>
      </c>
      <c r="G96">
        <f t="shared" si="15"/>
        <v>89</v>
      </c>
      <c r="H96">
        <f t="shared" si="8"/>
        <v>7</v>
      </c>
      <c r="I96">
        <f t="shared" si="9"/>
        <v>1.0500000000000001E-2</v>
      </c>
      <c r="J96">
        <f t="shared" si="10"/>
        <v>8.7081709635938864E-4</v>
      </c>
      <c r="K96">
        <f t="shared" si="11"/>
        <v>0.92545571696005624</v>
      </c>
      <c r="L96">
        <f t="shared" si="12"/>
        <v>0.92545571696004614</v>
      </c>
    </row>
    <row r="97" spans="1:12" x14ac:dyDescent="0.55000000000000004">
      <c r="A97">
        <f t="shared" si="13"/>
        <v>1080</v>
      </c>
      <c r="B97">
        <v>90</v>
      </c>
      <c r="C97" s="7">
        <v>2.3009999999999999E-2</v>
      </c>
      <c r="D97">
        <f t="shared" si="14"/>
        <v>0.12906571466125108</v>
      </c>
      <c r="G97">
        <f t="shared" si="15"/>
        <v>90</v>
      </c>
      <c r="H97">
        <f t="shared" si="8"/>
        <v>7</v>
      </c>
      <c r="I97">
        <f t="shared" si="9"/>
        <v>1.0500000000000001E-2</v>
      </c>
      <c r="J97">
        <f t="shared" si="10"/>
        <v>8.7081709635938864E-4</v>
      </c>
      <c r="K97">
        <f t="shared" si="11"/>
        <v>0.92465051548301602</v>
      </c>
      <c r="L97">
        <f t="shared" si="12"/>
        <v>0.9246505154830057</v>
      </c>
    </row>
    <row r="98" spans="1:12" x14ac:dyDescent="0.55000000000000004">
      <c r="A98">
        <f t="shared" si="13"/>
        <v>1092</v>
      </c>
      <c r="B98">
        <v>91</v>
      </c>
      <c r="C98" s="7">
        <v>2.3220000000000001E-2</v>
      </c>
      <c r="D98">
        <f t="shared" si="14"/>
        <v>0.12382808300834701</v>
      </c>
      <c r="G98">
        <f t="shared" si="15"/>
        <v>91</v>
      </c>
      <c r="H98">
        <f t="shared" si="8"/>
        <v>7</v>
      </c>
      <c r="I98">
        <f t="shared" si="9"/>
        <v>1.0500000000000001E-2</v>
      </c>
      <c r="J98">
        <f t="shared" si="10"/>
        <v>8.7081709635938864E-4</v>
      </c>
      <c r="K98">
        <f t="shared" si="11"/>
        <v>0.92384601457911697</v>
      </c>
      <c r="L98">
        <f t="shared" si="12"/>
        <v>0.92384601457910676</v>
      </c>
    </row>
    <row r="99" spans="1:12" x14ac:dyDescent="0.55000000000000004">
      <c r="A99">
        <f t="shared" si="13"/>
        <v>1104</v>
      </c>
      <c r="B99">
        <v>92</v>
      </c>
      <c r="C99" s="7">
        <v>2.342E-2</v>
      </c>
      <c r="D99">
        <f t="shared" si="14"/>
        <v>0.11886150220535033</v>
      </c>
      <c r="G99">
        <f t="shared" si="15"/>
        <v>92</v>
      </c>
      <c r="H99">
        <f t="shared" si="8"/>
        <v>7</v>
      </c>
      <c r="I99">
        <f t="shared" si="9"/>
        <v>1.0500000000000001E-2</v>
      </c>
      <c r="J99">
        <f t="shared" si="10"/>
        <v>8.7081709635938864E-4</v>
      </c>
      <c r="K99">
        <f t="shared" si="11"/>
        <v>0.92304221363881889</v>
      </c>
      <c r="L99">
        <f t="shared" si="12"/>
        <v>0.92304221363880856</v>
      </c>
    </row>
    <row r="100" spans="1:12" x14ac:dyDescent="0.55000000000000004">
      <c r="A100">
        <f t="shared" si="13"/>
        <v>1116</v>
      </c>
      <c r="B100">
        <v>93</v>
      </c>
      <c r="C100" s="7">
        <v>2.3619999999999999E-2</v>
      </c>
      <c r="D100">
        <f t="shared" si="14"/>
        <v>0.11404994054775426</v>
      </c>
      <c r="G100">
        <f t="shared" si="15"/>
        <v>93</v>
      </c>
      <c r="H100">
        <f t="shared" si="8"/>
        <v>7</v>
      </c>
      <c r="I100">
        <f t="shared" si="9"/>
        <v>1.0500000000000001E-2</v>
      </c>
      <c r="J100">
        <f t="shared" si="10"/>
        <v>8.7081709635938864E-4</v>
      </c>
      <c r="K100">
        <f t="shared" si="11"/>
        <v>0.92223911205311193</v>
      </c>
      <c r="L100">
        <f t="shared" si="12"/>
        <v>0.92223911205310127</v>
      </c>
    </row>
    <row r="101" spans="1:12" x14ac:dyDescent="0.55000000000000004">
      <c r="A101">
        <f t="shared" si="13"/>
        <v>1128</v>
      </c>
      <c r="B101">
        <v>94</v>
      </c>
      <c r="C101" s="7">
        <v>2.3810000000000001E-2</v>
      </c>
      <c r="D101">
        <f t="shared" si="14"/>
        <v>0.1094912679692598</v>
      </c>
      <c r="G101">
        <f t="shared" si="15"/>
        <v>94</v>
      </c>
      <c r="H101">
        <f t="shared" si="8"/>
        <v>7</v>
      </c>
      <c r="I101">
        <f t="shared" si="9"/>
        <v>1.0500000000000001E-2</v>
      </c>
      <c r="J101">
        <f t="shared" si="10"/>
        <v>8.7081709635938864E-4</v>
      </c>
      <c r="K101">
        <f t="shared" si="11"/>
        <v>0.9214367092135155</v>
      </c>
      <c r="L101">
        <f t="shared" si="12"/>
        <v>0.92143670921350496</v>
      </c>
    </row>
    <row r="102" spans="1:12" x14ac:dyDescent="0.55000000000000004">
      <c r="A102">
        <f t="shared" si="13"/>
        <v>1140</v>
      </c>
      <c r="B102">
        <v>95</v>
      </c>
      <c r="C102" s="7">
        <v>2.4E-2</v>
      </c>
      <c r="D102">
        <f t="shared" si="14"/>
        <v>0.10507614211323853</v>
      </c>
      <c r="G102">
        <f t="shared" si="15"/>
        <v>95</v>
      </c>
      <c r="H102">
        <f t="shared" si="8"/>
        <v>7</v>
      </c>
      <c r="I102">
        <f t="shared" si="9"/>
        <v>1.0500000000000001E-2</v>
      </c>
      <c r="J102">
        <f t="shared" si="10"/>
        <v>8.7081709635938864E-4</v>
      </c>
      <c r="K102">
        <f t="shared" si="11"/>
        <v>0.92063500451207969</v>
      </c>
      <c r="L102">
        <f t="shared" si="12"/>
        <v>0.92063500451206881</v>
      </c>
    </row>
    <row r="103" spans="1:12" x14ac:dyDescent="0.55000000000000004">
      <c r="A103">
        <f t="shared" si="13"/>
        <v>1152</v>
      </c>
      <c r="B103">
        <v>96</v>
      </c>
      <c r="C103" s="7">
        <v>2.419E-2</v>
      </c>
      <c r="D103">
        <f t="shared" si="14"/>
        <v>0.10080196767602907</v>
      </c>
      <c r="G103">
        <f t="shared" si="15"/>
        <v>96</v>
      </c>
      <c r="H103">
        <f t="shared" si="8"/>
        <v>8</v>
      </c>
      <c r="I103">
        <f t="shared" si="9"/>
        <v>1.098E-2</v>
      </c>
      <c r="J103">
        <f t="shared" si="10"/>
        <v>9.1042730831847329E-4</v>
      </c>
      <c r="K103">
        <f t="shared" si="11"/>
        <v>0.91634599704952102</v>
      </c>
      <c r="L103">
        <f t="shared" si="12"/>
        <v>0.91634599704952713</v>
      </c>
    </row>
    <row r="104" spans="1:12" x14ac:dyDescent="0.55000000000000004">
      <c r="A104">
        <f t="shared" si="13"/>
        <v>1164</v>
      </c>
      <c r="B104">
        <v>97</v>
      </c>
      <c r="C104" s="7">
        <v>2.4369999999999999E-2</v>
      </c>
      <c r="D104">
        <f t="shared" si="14"/>
        <v>9.67576791206501E-2</v>
      </c>
      <c r="G104">
        <f t="shared" si="15"/>
        <v>97</v>
      </c>
      <c r="H104">
        <f t="shared" si="8"/>
        <v>8</v>
      </c>
      <c r="I104">
        <f t="shared" si="9"/>
        <v>1.098E-2</v>
      </c>
      <c r="J104">
        <f t="shared" si="10"/>
        <v>9.1042730831847329E-4</v>
      </c>
      <c r="K104">
        <f t="shared" si="11"/>
        <v>0.91551248947799357</v>
      </c>
      <c r="L104">
        <f t="shared" si="12"/>
        <v>0.91551248947800035</v>
      </c>
    </row>
    <row r="105" spans="1:12" x14ac:dyDescent="0.55000000000000004">
      <c r="A105">
        <f t="shared" si="13"/>
        <v>1176</v>
      </c>
      <c r="B105">
        <v>98</v>
      </c>
      <c r="C105" s="7">
        <v>2.4549999999999999E-2</v>
      </c>
      <c r="D105">
        <f t="shared" si="14"/>
        <v>9.2843295981265977E-2</v>
      </c>
      <c r="G105">
        <f t="shared" si="15"/>
        <v>98</v>
      </c>
      <c r="H105">
        <f t="shared" si="8"/>
        <v>8</v>
      </c>
      <c r="I105">
        <f t="shared" si="9"/>
        <v>1.098E-2</v>
      </c>
      <c r="J105">
        <f t="shared" si="10"/>
        <v>9.1042730831847329E-4</v>
      </c>
      <c r="K105">
        <f t="shared" si="11"/>
        <v>0.91467974006427355</v>
      </c>
      <c r="L105">
        <f t="shared" si="12"/>
        <v>0.91467974006428021</v>
      </c>
    </row>
    <row r="106" spans="1:12" x14ac:dyDescent="0.55000000000000004">
      <c r="A106">
        <f t="shared" si="13"/>
        <v>1188</v>
      </c>
      <c r="B106">
        <v>99</v>
      </c>
      <c r="C106" s="7">
        <v>2.4719999999999999E-2</v>
      </c>
      <c r="D106">
        <f t="shared" si="14"/>
        <v>8.9142323190722877E-2</v>
      </c>
      <c r="G106">
        <f t="shared" si="15"/>
        <v>99</v>
      </c>
      <c r="H106">
        <f t="shared" si="8"/>
        <v>8</v>
      </c>
      <c r="I106">
        <f t="shared" si="9"/>
        <v>1.098E-2</v>
      </c>
      <c r="J106">
        <f t="shared" si="10"/>
        <v>9.1042730831847329E-4</v>
      </c>
      <c r="K106">
        <f t="shared" si="11"/>
        <v>0.91384774811874081</v>
      </c>
      <c r="L106">
        <f t="shared" si="12"/>
        <v>0.91384774811874769</v>
      </c>
    </row>
    <row r="107" spans="1:12" x14ac:dyDescent="0.55000000000000004">
      <c r="A107">
        <f t="shared" si="13"/>
        <v>1200</v>
      </c>
      <c r="B107">
        <v>100</v>
      </c>
      <c r="C107" s="7">
        <v>2.4889999999999999E-2</v>
      </c>
      <c r="D107">
        <f t="shared" si="14"/>
        <v>8.5560720327260767E-2</v>
      </c>
      <c r="G107">
        <f t="shared" si="15"/>
        <v>100</v>
      </c>
      <c r="H107">
        <f t="shared" si="8"/>
        <v>8</v>
      </c>
      <c r="I107">
        <f t="shared" si="9"/>
        <v>1.098E-2</v>
      </c>
      <c r="J107">
        <f t="shared" si="10"/>
        <v>9.1042730831847329E-4</v>
      </c>
      <c r="K107">
        <f t="shared" si="11"/>
        <v>0.91301651295240338</v>
      </c>
      <c r="L107">
        <f t="shared" si="12"/>
        <v>0.91301651295241026</v>
      </c>
    </row>
    <row r="108" spans="1:12" x14ac:dyDescent="0.55000000000000004">
      <c r="A108">
        <f t="shared" si="13"/>
        <v>1212</v>
      </c>
      <c r="B108">
        <v>101</v>
      </c>
      <c r="C108" s="7">
        <v>2.5059999999999999E-2</v>
      </c>
      <c r="D108">
        <f t="shared" si="14"/>
        <v>8.2096007476167424E-2</v>
      </c>
      <c r="G108">
        <f t="shared" si="15"/>
        <v>101</v>
      </c>
      <c r="H108">
        <f t="shared" si="8"/>
        <v>8</v>
      </c>
      <c r="I108">
        <f t="shared" si="9"/>
        <v>1.098E-2</v>
      </c>
      <c r="J108">
        <f t="shared" si="10"/>
        <v>9.1042730831847329E-4</v>
      </c>
      <c r="K108">
        <f t="shared" si="11"/>
        <v>0.91218603387689501</v>
      </c>
      <c r="L108">
        <f t="shared" si="12"/>
        <v>0.91218603387690211</v>
      </c>
    </row>
    <row r="109" spans="1:12" x14ac:dyDescent="0.55000000000000004">
      <c r="A109">
        <f t="shared" si="13"/>
        <v>1224</v>
      </c>
      <c r="B109">
        <v>102</v>
      </c>
      <c r="C109" s="7">
        <v>2.5219999999999999E-2</v>
      </c>
      <c r="D109">
        <f t="shared" si="14"/>
        <v>7.8824074247494672E-2</v>
      </c>
      <c r="G109">
        <f t="shared" si="15"/>
        <v>102</v>
      </c>
      <c r="H109">
        <f t="shared" si="8"/>
        <v>8</v>
      </c>
      <c r="I109">
        <f t="shared" si="9"/>
        <v>1.098E-2</v>
      </c>
      <c r="J109">
        <f t="shared" si="10"/>
        <v>9.1042730831847329E-4</v>
      </c>
      <c r="K109">
        <f t="shared" si="11"/>
        <v>0.91135631020447683</v>
      </c>
      <c r="L109">
        <f t="shared" si="12"/>
        <v>0.9113563102044836</v>
      </c>
    </row>
    <row r="110" spans="1:12" x14ac:dyDescent="0.55000000000000004">
      <c r="A110">
        <f t="shared" si="13"/>
        <v>1236</v>
      </c>
      <c r="B110">
        <v>103</v>
      </c>
      <c r="C110" s="7">
        <v>2.5389999999999999E-2</v>
      </c>
      <c r="D110">
        <f t="shared" si="14"/>
        <v>7.55831513106376E-2</v>
      </c>
      <c r="G110">
        <f t="shared" si="15"/>
        <v>103</v>
      </c>
      <c r="H110">
        <f t="shared" si="8"/>
        <v>8</v>
      </c>
      <c r="I110">
        <f t="shared" si="9"/>
        <v>1.098E-2</v>
      </c>
      <c r="J110">
        <f t="shared" si="10"/>
        <v>9.1042730831847329E-4</v>
      </c>
      <c r="K110">
        <f t="shared" si="11"/>
        <v>0.91052734124803392</v>
      </c>
      <c r="L110">
        <f t="shared" si="12"/>
        <v>0.91052734124804091</v>
      </c>
    </row>
    <row r="111" spans="1:12" x14ac:dyDescent="0.55000000000000004">
      <c r="A111">
        <f t="shared" si="13"/>
        <v>1248</v>
      </c>
      <c r="B111">
        <v>104</v>
      </c>
      <c r="C111" s="7">
        <v>2.554E-2</v>
      </c>
      <c r="D111">
        <f t="shared" si="14"/>
        <v>7.2598753565648613E-2</v>
      </c>
      <c r="G111">
        <f t="shared" si="15"/>
        <v>104</v>
      </c>
      <c r="H111">
        <f t="shared" si="8"/>
        <v>8</v>
      </c>
      <c r="I111">
        <f t="shared" si="9"/>
        <v>1.098E-2</v>
      </c>
      <c r="J111">
        <f t="shared" si="10"/>
        <v>9.1042730831847329E-4</v>
      </c>
      <c r="K111">
        <f t="shared" si="11"/>
        <v>0.90969912632107774</v>
      </c>
      <c r="L111">
        <f t="shared" si="12"/>
        <v>0.90969912632108496</v>
      </c>
    </row>
    <row r="112" spans="1:12" x14ac:dyDescent="0.55000000000000004">
      <c r="A112">
        <f t="shared" si="13"/>
        <v>1260</v>
      </c>
      <c r="B112">
        <v>105</v>
      </c>
      <c r="C112" s="7">
        <v>2.5700000000000001E-2</v>
      </c>
      <c r="D112">
        <f t="shared" si="14"/>
        <v>6.9640626714293302E-2</v>
      </c>
      <c r="G112">
        <f t="shared" si="15"/>
        <v>105</v>
      </c>
      <c r="H112">
        <f t="shared" si="8"/>
        <v>8</v>
      </c>
      <c r="I112">
        <f t="shared" si="9"/>
        <v>1.098E-2</v>
      </c>
      <c r="J112">
        <f t="shared" si="10"/>
        <v>9.1042730831847329E-4</v>
      </c>
      <c r="K112">
        <f t="shared" si="11"/>
        <v>0.90887166473774361</v>
      </c>
      <c r="L112">
        <f t="shared" si="12"/>
        <v>0.90887166473775083</v>
      </c>
    </row>
    <row r="113" spans="1:12" x14ac:dyDescent="0.55000000000000004">
      <c r="A113">
        <f t="shared" si="13"/>
        <v>1272</v>
      </c>
      <c r="B113">
        <v>106</v>
      </c>
      <c r="C113" s="7">
        <v>2.5850000000000001E-2</v>
      </c>
      <c r="D113">
        <f t="shared" si="14"/>
        <v>6.6851405806503283E-2</v>
      </c>
      <c r="G113">
        <f t="shared" si="15"/>
        <v>106</v>
      </c>
      <c r="H113">
        <f t="shared" si="8"/>
        <v>8</v>
      </c>
      <c r="I113">
        <f t="shared" si="9"/>
        <v>1.098E-2</v>
      </c>
      <c r="J113">
        <f t="shared" si="10"/>
        <v>9.1042730831847329E-4</v>
      </c>
      <c r="K113">
        <f t="shared" si="11"/>
        <v>0.90804495581279099</v>
      </c>
      <c r="L113">
        <f t="shared" si="12"/>
        <v>0.90804495581279809</v>
      </c>
    </row>
    <row r="114" spans="1:12" x14ac:dyDescent="0.55000000000000004">
      <c r="A114">
        <f t="shared" si="13"/>
        <v>1284</v>
      </c>
      <c r="B114">
        <v>107</v>
      </c>
      <c r="C114" s="7">
        <v>2.5999999999999999E-2</v>
      </c>
      <c r="D114">
        <f t="shared" si="14"/>
        <v>6.4155278852708678E-2</v>
      </c>
      <c r="G114">
        <f t="shared" si="15"/>
        <v>107</v>
      </c>
      <c r="H114">
        <f t="shared" si="8"/>
        <v>8</v>
      </c>
      <c r="I114">
        <f t="shared" si="9"/>
        <v>1.098E-2</v>
      </c>
      <c r="J114">
        <f t="shared" si="10"/>
        <v>9.1042730831847329E-4</v>
      </c>
      <c r="K114">
        <f t="shared" si="11"/>
        <v>0.90721899886160196</v>
      </c>
      <c r="L114">
        <f t="shared" si="12"/>
        <v>0.90721899886160928</v>
      </c>
    </row>
    <row r="115" spans="1:12" x14ac:dyDescent="0.55000000000000004">
      <c r="A115">
        <f t="shared" si="13"/>
        <v>1296</v>
      </c>
      <c r="B115">
        <v>108</v>
      </c>
      <c r="C115" s="7">
        <v>2.615E-2</v>
      </c>
      <c r="D115">
        <f t="shared" si="14"/>
        <v>6.1550028184359354E-2</v>
      </c>
      <c r="G115">
        <f t="shared" si="15"/>
        <v>108</v>
      </c>
      <c r="H115">
        <f t="shared" si="8"/>
        <v>9</v>
      </c>
      <c r="I115">
        <f t="shared" si="9"/>
        <v>1.1440000000000001E-2</v>
      </c>
      <c r="J115">
        <f t="shared" si="10"/>
        <v>9.4837092137245449E-4</v>
      </c>
      <c r="K115">
        <f t="shared" si="11"/>
        <v>0.90269050769404913</v>
      </c>
      <c r="L115">
        <f t="shared" si="12"/>
        <v>0.90269050769404968</v>
      </c>
    </row>
    <row r="116" spans="1:12" x14ac:dyDescent="0.55000000000000004">
      <c r="A116">
        <f t="shared" si="13"/>
        <v>1308</v>
      </c>
      <c r="B116">
        <v>109</v>
      </c>
      <c r="C116" s="7">
        <v>2.6290000000000001E-2</v>
      </c>
      <c r="D116">
        <f t="shared" si="14"/>
        <v>5.9096179035893669E-2</v>
      </c>
      <c r="G116">
        <f t="shared" si="15"/>
        <v>109</v>
      </c>
      <c r="H116">
        <f t="shared" si="8"/>
        <v>9</v>
      </c>
      <c r="I116">
        <f t="shared" si="9"/>
        <v>1.1440000000000001E-2</v>
      </c>
      <c r="J116">
        <f t="shared" si="10"/>
        <v>9.4837092137245449E-4</v>
      </c>
      <c r="K116">
        <f t="shared" si="11"/>
        <v>0.90183523338283977</v>
      </c>
      <c r="L116">
        <f t="shared" si="12"/>
        <v>0.90183523338284066</v>
      </c>
    </row>
    <row r="117" spans="1:12" x14ac:dyDescent="0.55000000000000004">
      <c r="A117">
        <f t="shared" si="13"/>
        <v>1320</v>
      </c>
      <c r="B117">
        <v>110</v>
      </c>
      <c r="C117" s="7">
        <v>2.6429999999999999E-2</v>
      </c>
      <c r="D117">
        <f t="shared" si="14"/>
        <v>5.672479575458729E-2</v>
      </c>
      <c r="G117">
        <f t="shared" si="15"/>
        <v>110</v>
      </c>
      <c r="H117">
        <f t="shared" si="8"/>
        <v>9</v>
      </c>
      <c r="I117">
        <f t="shared" si="9"/>
        <v>1.1440000000000001E-2</v>
      </c>
      <c r="J117">
        <f t="shared" si="10"/>
        <v>9.4837092137245449E-4</v>
      </c>
      <c r="K117">
        <f t="shared" si="11"/>
        <v>0.90098076942040584</v>
      </c>
      <c r="L117">
        <f t="shared" si="12"/>
        <v>0.90098076942040672</v>
      </c>
    </row>
    <row r="118" spans="1:12" x14ac:dyDescent="0.55000000000000004">
      <c r="A118">
        <f t="shared" si="13"/>
        <v>1332</v>
      </c>
      <c r="B118">
        <v>111</v>
      </c>
      <c r="C118" s="7">
        <v>2.657E-2</v>
      </c>
      <c r="D118">
        <f t="shared" si="14"/>
        <v>5.4433830595154095E-2</v>
      </c>
      <c r="G118">
        <f t="shared" si="15"/>
        <v>111</v>
      </c>
      <c r="H118">
        <f t="shared" si="8"/>
        <v>9</v>
      </c>
      <c r="I118">
        <f t="shared" si="9"/>
        <v>1.1440000000000001E-2</v>
      </c>
      <c r="J118">
        <f t="shared" si="10"/>
        <v>9.4837092137245449E-4</v>
      </c>
      <c r="K118">
        <f t="shared" si="11"/>
        <v>0.90012711503896381</v>
      </c>
      <c r="L118">
        <f t="shared" si="12"/>
        <v>0.9001271150389647</v>
      </c>
    </row>
    <row r="119" spans="1:12" x14ac:dyDescent="0.55000000000000004">
      <c r="A119">
        <f t="shared" si="13"/>
        <v>1344</v>
      </c>
      <c r="B119">
        <v>112</v>
      </c>
      <c r="C119" s="7">
        <v>2.6710000000000001E-2</v>
      </c>
      <c r="D119">
        <f t="shared" si="14"/>
        <v>5.2221253879871712E-2</v>
      </c>
      <c r="G119">
        <f t="shared" si="15"/>
        <v>112</v>
      </c>
      <c r="H119">
        <f t="shared" si="8"/>
        <v>9</v>
      </c>
      <c r="I119">
        <f t="shared" si="9"/>
        <v>1.1440000000000001E-2</v>
      </c>
      <c r="J119">
        <f t="shared" si="10"/>
        <v>9.4837092137245449E-4</v>
      </c>
      <c r="K119">
        <f t="shared" si="11"/>
        <v>0.89927426947145861</v>
      </c>
      <c r="L119">
        <f t="shared" si="12"/>
        <v>0.8992742694714595</v>
      </c>
    </row>
    <row r="120" spans="1:12" x14ac:dyDescent="0.55000000000000004">
      <c r="A120">
        <f t="shared" si="13"/>
        <v>1356</v>
      </c>
      <c r="B120">
        <v>113</v>
      </c>
      <c r="C120" s="7">
        <v>2.6839999999999999E-2</v>
      </c>
      <c r="D120">
        <f t="shared" si="14"/>
        <v>5.0140202295431244E-2</v>
      </c>
      <c r="G120">
        <f t="shared" si="15"/>
        <v>113</v>
      </c>
      <c r="H120">
        <f t="shared" ref="H120:H183" si="16">INT(G120/12)</f>
        <v>9</v>
      </c>
      <c r="I120">
        <f t="shared" ref="I120:I183" si="17">VLOOKUP(H120,$B$7:$C$157,2,FALSE)</f>
        <v>1.1440000000000001E-2</v>
      </c>
      <c r="J120">
        <f t="shared" ref="J120:J183" si="18">(1+I120)^(1/12)-1</f>
        <v>9.4837092137245449E-4</v>
      </c>
      <c r="K120">
        <f t="shared" ref="K120:K183" si="19">(1+J120)^(-G120)</f>
        <v>0.89842223195156101</v>
      </c>
      <c r="L120">
        <f t="shared" ref="L120:L183" si="20">(1+I120)^(-G120/12)</f>
        <v>0.89842223195156212</v>
      </c>
    </row>
    <row r="121" spans="1:12" x14ac:dyDescent="0.55000000000000004">
      <c r="A121">
        <f t="shared" si="13"/>
        <v>1368</v>
      </c>
      <c r="B121">
        <v>114</v>
      </c>
      <c r="C121" s="7">
        <v>2.6980000000000001E-2</v>
      </c>
      <c r="D121">
        <f t="shared" si="14"/>
        <v>4.8076583599999653E-2</v>
      </c>
      <c r="G121">
        <f t="shared" si="15"/>
        <v>114</v>
      </c>
      <c r="H121">
        <f t="shared" si="16"/>
        <v>9</v>
      </c>
      <c r="I121">
        <f t="shared" si="17"/>
        <v>1.1440000000000001E-2</v>
      </c>
      <c r="J121">
        <f t="shared" si="18"/>
        <v>9.4837092137245449E-4</v>
      </c>
      <c r="K121">
        <f t="shared" si="19"/>
        <v>0.89757100171366866</v>
      </c>
      <c r="L121">
        <f t="shared" si="20"/>
        <v>0.89757100171366977</v>
      </c>
    </row>
    <row r="122" spans="1:12" x14ac:dyDescent="0.55000000000000004">
      <c r="A122">
        <f t="shared" si="13"/>
        <v>1380</v>
      </c>
      <c r="B122">
        <v>115</v>
      </c>
      <c r="C122" s="7">
        <v>2.7109999999999999E-2</v>
      </c>
      <c r="D122">
        <f t="shared" si="14"/>
        <v>4.6137056250855069E-2</v>
      </c>
      <c r="G122">
        <f t="shared" si="15"/>
        <v>115</v>
      </c>
      <c r="H122">
        <f t="shared" si="16"/>
        <v>9</v>
      </c>
      <c r="I122">
        <f t="shared" si="17"/>
        <v>1.1440000000000001E-2</v>
      </c>
      <c r="J122">
        <f t="shared" si="18"/>
        <v>9.4837092137245449E-4</v>
      </c>
      <c r="K122">
        <f t="shared" si="19"/>
        <v>0.89672057799290406</v>
      </c>
      <c r="L122">
        <f t="shared" si="20"/>
        <v>0.89672057799290494</v>
      </c>
    </row>
    <row r="123" spans="1:12" x14ac:dyDescent="0.55000000000000004">
      <c r="A123">
        <f t="shared" si="13"/>
        <v>1392</v>
      </c>
      <c r="B123">
        <v>116</v>
      </c>
      <c r="C123" s="7">
        <v>2.7230000000000001E-2</v>
      </c>
      <c r="D123">
        <f t="shared" si="14"/>
        <v>4.4314663171061947E-2</v>
      </c>
      <c r="G123">
        <f t="shared" si="15"/>
        <v>116</v>
      </c>
      <c r="H123">
        <f t="shared" si="16"/>
        <v>9</v>
      </c>
      <c r="I123">
        <f t="shared" si="17"/>
        <v>1.1440000000000001E-2</v>
      </c>
      <c r="J123">
        <f t="shared" si="18"/>
        <v>9.4837092137245449E-4</v>
      </c>
      <c r="K123">
        <f t="shared" si="19"/>
        <v>0.8958709600251139</v>
      </c>
      <c r="L123">
        <f t="shared" si="20"/>
        <v>0.89587096002511502</v>
      </c>
    </row>
    <row r="124" spans="1:12" x14ac:dyDescent="0.55000000000000004">
      <c r="A124">
        <f t="shared" si="13"/>
        <v>1404</v>
      </c>
      <c r="B124">
        <v>117</v>
      </c>
      <c r="C124" s="7">
        <v>2.7359999999999999E-2</v>
      </c>
      <c r="D124">
        <f t="shared" si="14"/>
        <v>4.2505942366336175E-2</v>
      </c>
      <c r="G124">
        <f t="shared" si="15"/>
        <v>117</v>
      </c>
      <c r="H124">
        <f t="shared" si="16"/>
        <v>9</v>
      </c>
      <c r="I124">
        <f t="shared" si="17"/>
        <v>1.1440000000000001E-2</v>
      </c>
      <c r="J124">
        <f t="shared" si="18"/>
        <v>9.4837092137245449E-4</v>
      </c>
      <c r="K124">
        <f t="shared" si="19"/>
        <v>0.89502214704687022</v>
      </c>
      <c r="L124">
        <f t="shared" si="20"/>
        <v>0.89502214704687144</v>
      </c>
    </row>
    <row r="125" spans="1:12" x14ac:dyDescent="0.55000000000000004">
      <c r="A125">
        <f t="shared" si="13"/>
        <v>1416</v>
      </c>
      <c r="B125">
        <v>118</v>
      </c>
      <c r="C125" s="7">
        <v>2.7480000000000001E-2</v>
      </c>
      <c r="D125">
        <f t="shared" si="14"/>
        <v>4.0807642763622705E-2</v>
      </c>
      <c r="G125">
        <f t="shared" si="15"/>
        <v>118</v>
      </c>
      <c r="H125">
        <f t="shared" si="16"/>
        <v>9</v>
      </c>
      <c r="I125">
        <f t="shared" si="17"/>
        <v>1.1440000000000001E-2</v>
      </c>
      <c r="J125">
        <f t="shared" si="18"/>
        <v>9.4837092137245449E-4</v>
      </c>
      <c r="K125">
        <f t="shared" si="19"/>
        <v>0.89417413829546766</v>
      </c>
      <c r="L125">
        <f t="shared" si="20"/>
        <v>0.89417413829546877</v>
      </c>
    </row>
    <row r="126" spans="1:12" x14ac:dyDescent="0.55000000000000004">
      <c r="A126">
        <f t="shared" si="13"/>
        <v>1428</v>
      </c>
      <c r="B126">
        <v>119</v>
      </c>
      <c r="C126" s="7">
        <v>2.76E-2</v>
      </c>
      <c r="D126">
        <f t="shared" si="14"/>
        <v>3.9168110763926692E-2</v>
      </c>
      <c r="G126">
        <f t="shared" si="15"/>
        <v>119</v>
      </c>
      <c r="H126">
        <f t="shared" si="16"/>
        <v>9</v>
      </c>
      <c r="I126">
        <f t="shared" si="17"/>
        <v>1.1440000000000001E-2</v>
      </c>
      <c r="J126">
        <f t="shared" si="18"/>
        <v>9.4837092137245449E-4</v>
      </c>
      <c r="K126">
        <f t="shared" si="19"/>
        <v>0.89332693300892319</v>
      </c>
      <c r="L126">
        <f t="shared" si="20"/>
        <v>0.8933269330089243</v>
      </c>
    </row>
    <row r="127" spans="1:12" x14ac:dyDescent="0.55000000000000004">
      <c r="A127">
        <f t="shared" si="13"/>
        <v>1440</v>
      </c>
      <c r="B127">
        <v>120</v>
      </c>
      <c r="C127" s="7">
        <v>2.7720000000000002E-2</v>
      </c>
      <c r="D127">
        <f t="shared" si="14"/>
        <v>3.7585732063246606E-2</v>
      </c>
      <c r="G127">
        <f t="shared" si="15"/>
        <v>120</v>
      </c>
      <c r="H127">
        <f t="shared" si="16"/>
        <v>10</v>
      </c>
      <c r="I127">
        <f t="shared" si="17"/>
        <v>1.188E-2</v>
      </c>
      <c r="J127">
        <f t="shared" si="18"/>
        <v>9.8465001312098011E-4</v>
      </c>
      <c r="K127">
        <f t="shared" si="19"/>
        <v>0.88860730510999886</v>
      </c>
      <c r="L127">
        <f t="shared" si="20"/>
        <v>0.88860730510999519</v>
      </c>
    </row>
    <row r="128" spans="1:12" x14ac:dyDescent="0.55000000000000004">
      <c r="A128">
        <f t="shared" si="13"/>
        <v>1452</v>
      </c>
      <c r="B128">
        <v>121</v>
      </c>
      <c r="C128" s="7">
        <v>2.784E-2</v>
      </c>
      <c r="D128">
        <f t="shared" si="14"/>
        <v>3.6058918244091437E-2</v>
      </c>
      <c r="G128">
        <f t="shared" si="15"/>
        <v>121</v>
      </c>
      <c r="H128">
        <f t="shared" si="16"/>
        <v>10</v>
      </c>
      <c r="I128">
        <f t="shared" si="17"/>
        <v>1.188E-2</v>
      </c>
      <c r="J128">
        <f t="shared" si="18"/>
        <v>9.8465001312098011E-4</v>
      </c>
      <c r="K128">
        <f t="shared" si="19"/>
        <v>0.88773319860434519</v>
      </c>
      <c r="L128">
        <f t="shared" si="20"/>
        <v>0.88773319860434119</v>
      </c>
    </row>
    <row r="129" spans="1:12" x14ac:dyDescent="0.55000000000000004">
      <c r="A129">
        <f t="shared" si="13"/>
        <v>1464</v>
      </c>
      <c r="B129">
        <v>122</v>
      </c>
      <c r="C129" s="7">
        <v>2.7949999999999999E-2</v>
      </c>
      <c r="D129">
        <f t="shared" si="14"/>
        <v>3.4627179120313746E-2</v>
      </c>
      <c r="G129">
        <f t="shared" si="15"/>
        <v>122</v>
      </c>
      <c r="H129">
        <f t="shared" si="16"/>
        <v>10</v>
      </c>
      <c r="I129">
        <f t="shared" si="17"/>
        <v>1.188E-2</v>
      </c>
      <c r="J129">
        <f t="shared" si="18"/>
        <v>9.8465001312098011E-4</v>
      </c>
      <c r="K129">
        <f t="shared" si="19"/>
        <v>0.88685995194102973</v>
      </c>
      <c r="L129">
        <f t="shared" si="20"/>
        <v>0.88685995194102585</v>
      </c>
    </row>
    <row r="130" spans="1:12" x14ac:dyDescent="0.55000000000000004">
      <c r="A130">
        <f t="shared" si="13"/>
        <v>1476</v>
      </c>
      <c r="B130">
        <v>123</v>
      </c>
      <c r="C130" s="7">
        <v>2.8070000000000001E-2</v>
      </c>
      <c r="D130">
        <f t="shared" si="14"/>
        <v>3.3205467054756035E-2</v>
      </c>
      <c r="G130">
        <f t="shared" si="15"/>
        <v>123</v>
      </c>
      <c r="H130">
        <f t="shared" si="16"/>
        <v>10</v>
      </c>
      <c r="I130">
        <f t="shared" si="17"/>
        <v>1.188E-2</v>
      </c>
      <c r="J130">
        <f t="shared" si="18"/>
        <v>9.8465001312098011E-4</v>
      </c>
      <c r="K130">
        <f t="shared" si="19"/>
        <v>0.88598756427424219</v>
      </c>
      <c r="L130">
        <f t="shared" si="20"/>
        <v>0.88598756427423819</v>
      </c>
    </row>
    <row r="131" spans="1:12" x14ac:dyDescent="0.55000000000000004">
      <c r="A131">
        <f t="shared" si="13"/>
        <v>1488</v>
      </c>
      <c r="B131">
        <v>124</v>
      </c>
      <c r="C131" s="7">
        <v>2.818E-2</v>
      </c>
      <c r="D131">
        <f t="shared" si="14"/>
        <v>3.1873164110172651E-2</v>
      </c>
      <c r="G131">
        <f t="shared" si="15"/>
        <v>124</v>
      </c>
      <c r="H131">
        <f t="shared" si="16"/>
        <v>10</v>
      </c>
      <c r="I131">
        <f t="shared" si="17"/>
        <v>1.188E-2</v>
      </c>
      <c r="J131">
        <f t="shared" si="18"/>
        <v>9.8465001312098011E-4</v>
      </c>
      <c r="K131">
        <f t="shared" si="19"/>
        <v>0.88511603475900313</v>
      </c>
      <c r="L131">
        <f t="shared" si="20"/>
        <v>0.88511603475899914</v>
      </c>
    </row>
    <row r="132" spans="1:12" x14ac:dyDescent="0.55000000000000004">
      <c r="A132">
        <f t="shared" si="13"/>
        <v>1500</v>
      </c>
      <c r="B132">
        <v>125</v>
      </c>
      <c r="C132" s="7">
        <v>2.8289999999999999E-2</v>
      </c>
      <c r="D132">
        <f t="shared" si="14"/>
        <v>3.0587814993497157E-2</v>
      </c>
      <c r="G132">
        <f t="shared" si="15"/>
        <v>125</v>
      </c>
      <c r="H132">
        <f t="shared" si="16"/>
        <v>10</v>
      </c>
      <c r="I132">
        <f t="shared" si="17"/>
        <v>1.188E-2</v>
      </c>
      <c r="J132">
        <f t="shared" si="18"/>
        <v>9.8465001312098011E-4</v>
      </c>
      <c r="K132">
        <f t="shared" si="19"/>
        <v>0.88424536255116504</v>
      </c>
      <c r="L132">
        <f t="shared" si="20"/>
        <v>0.88424536255116082</v>
      </c>
    </row>
    <row r="133" spans="1:12" x14ac:dyDescent="0.55000000000000004">
      <c r="A133">
        <f t="shared" si="13"/>
        <v>1512</v>
      </c>
      <c r="B133">
        <v>126</v>
      </c>
      <c r="C133" s="7">
        <v>2.8400000000000002E-2</v>
      </c>
      <c r="D133">
        <f t="shared" si="14"/>
        <v>2.9348062526600591E-2</v>
      </c>
      <c r="G133">
        <f t="shared" si="15"/>
        <v>126</v>
      </c>
      <c r="H133">
        <f t="shared" si="16"/>
        <v>10</v>
      </c>
      <c r="I133">
        <f t="shared" si="17"/>
        <v>1.188E-2</v>
      </c>
      <c r="J133">
        <f t="shared" si="18"/>
        <v>9.8465001312098011E-4</v>
      </c>
      <c r="K133">
        <f t="shared" si="19"/>
        <v>0.88337554680741026</v>
      </c>
      <c r="L133">
        <f t="shared" si="20"/>
        <v>0.88337554680740615</v>
      </c>
    </row>
    <row r="134" spans="1:12" x14ac:dyDescent="0.55000000000000004">
      <c r="A134">
        <f t="shared" si="13"/>
        <v>1524</v>
      </c>
      <c r="B134">
        <v>127</v>
      </c>
      <c r="C134" s="7">
        <v>2.8500000000000001E-2</v>
      </c>
      <c r="D134">
        <f t="shared" si="14"/>
        <v>2.8187360123772136E-2</v>
      </c>
      <c r="G134">
        <f t="shared" si="15"/>
        <v>127</v>
      </c>
      <c r="H134">
        <f t="shared" si="16"/>
        <v>10</v>
      </c>
      <c r="I134">
        <f t="shared" si="17"/>
        <v>1.188E-2</v>
      </c>
      <c r="J134">
        <f t="shared" si="18"/>
        <v>9.8465001312098011E-4</v>
      </c>
      <c r="K134">
        <f t="shared" si="19"/>
        <v>0.8825065866852515</v>
      </c>
      <c r="L134">
        <f t="shared" si="20"/>
        <v>0.88250658668524717</v>
      </c>
    </row>
    <row r="135" spans="1:12" x14ac:dyDescent="0.55000000000000004">
      <c r="A135">
        <f t="shared" si="13"/>
        <v>1536</v>
      </c>
      <c r="B135">
        <v>128</v>
      </c>
      <c r="C135" s="7">
        <v>2.861E-2</v>
      </c>
      <c r="D135">
        <f t="shared" si="14"/>
        <v>2.7033669759569275E-2</v>
      </c>
      <c r="G135">
        <f t="shared" si="15"/>
        <v>128</v>
      </c>
      <c r="H135">
        <f t="shared" si="16"/>
        <v>10</v>
      </c>
      <c r="I135">
        <f t="shared" si="17"/>
        <v>1.188E-2</v>
      </c>
      <c r="J135">
        <f t="shared" si="18"/>
        <v>9.8465001312098011E-4</v>
      </c>
      <c r="K135">
        <f t="shared" si="19"/>
        <v>0.8816384813430288</v>
      </c>
      <c r="L135">
        <f t="shared" si="20"/>
        <v>0.88163848134302492</v>
      </c>
    </row>
    <row r="136" spans="1:12" x14ac:dyDescent="0.55000000000000004">
      <c r="A136">
        <f t="shared" ref="A136:A157" si="21">B136*12</f>
        <v>1548</v>
      </c>
      <c r="B136">
        <v>129</v>
      </c>
      <c r="C136" s="7">
        <v>2.8709999999999999E-2</v>
      </c>
      <c r="D136">
        <f t="shared" ref="D136:D157" si="22">((1+C136)^-B136)</f>
        <v>2.5954218374538245E-2</v>
      </c>
      <c r="G136">
        <f t="shared" si="15"/>
        <v>129</v>
      </c>
      <c r="H136">
        <f t="shared" si="16"/>
        <v>10</v>
      </c>
      <c r="I136">
        <f t="shared" si="17"/>
        <v>1.188E-2</v>
      </c>
      <c r="J136">
        <f t="shared" si="18"/>
        <v>9.8465001312098011E-4</v>
      </c>
      <c r="K136">
        <f t="shared" si="19"/>
        <v>0.88077122993991186</v>
      </c>
      <c r="L136">
        <f t="shared" si="20"/>
        <v>0.88077122993990775</v>
      </c>
    </row>
    <row r="137" spans="1:12" x14ac:dyDescent="0.55000000000000004">
      <c r="A137">
        <f t="shared" si="21"/>
        <v>1560</v>
      </c>
      <c r="B137">
        <v>130</v>
      </c>
      <c r="C137" s="7">
        <v>2.8809999999999999E-2</v>
      </c>
      <c r="D137">
        <f t="shared" si="22"/>
        <v>2.4913055712866606E-2</v>
      </c>
      <c r="G137">
        <f t="shared" ref="G137:G200" si="23">G136+1</f>
        <v>130</v>
      </c>
      <c r="H137">
        <f t="shared" si="16"/>
        <v>10</v>
      </c>
      <c r="I137">
        <f t="shared" si="17"/>
        <v>1.188E-2</v>
      </c>
      <c r="J137">
        <f t="shared" si="18"/>
        <v>9.8465001312098011E-4</v>
      </c>
      <c r="K137">
        <f t="shared" si="19"/>
        <v>0.87990483163589639</v>
      </c>
      <c r="L137">
        <f t="shared" si="20"/>
        <v>0.87990483163589228</v>
      </c>
    </row>
    <row r="138" spans="1:12" x14ac:dyDescent="0.55000000000000004">
      <c r="A138">
        <f t="shared" si="21"/>
        <v>1572</v>
      </c>
      <c r="B138">
        <v>131</v>
      </c>
      <c r="C138" s="7">
        <v>2.8910000000000002E-2</v>
      </c>
      <c r="D138">
        <f t="shared" si="22"/>
        <v>2.390904067723551E-2</v>
      </c>
      <c r="G138">
        <f t="shared" si="23"/>
        <v>131</v>
      </c>
      <c r="H138">
        <f t="shared" si="16"/>
        <v>10</v>
      </c>
      <c r="I138">
        <f t="shared" si="17"/>
        <v>1.188E-2</v>
      </c>
      <c r="J138">
        <f t="shared" si="18"/>
        <v>9.8465001312098011E-4</v>
      </c>
      <c r="K138">
        <f t="shared" si="19"/>
        <v>0.87903928559180466</v>
      </c>
      <c r="L138">
        <f t="shared" si="20"/>
        <v>0.87903928559180056</v>
      </c>
    </row>
    <row r="139" spans="1:12" x14ac:dyDescent="0.55000000000000004">
      <c r="A139">
        <f t="shared" si="21"/>
        <v>1584</v>
      </c>
      <c r="B139">
        <v>132</v>
      </c>
      <c r="C139" s="7">
        <v>2.9010000000000001E-2</v>
      </c>
      <c r="D139">
        <f t="shared" si="22"/>
        <v>2.294105687537152E-2</v>
      </c>
      <c r="G139">
        <f t="shared" si="23"/>
        <v>132</v>
      </c>
      <c r="H139">
        <f t="shared" si="16"/>
        <v>11</v>
      </c>
      <c r="I139">
        <f t="shared" si="17"/>
        <v>1.226E-2</v>
      </c>
      <c r="J139">
        <f t="shared" si="18"/>
        <v>1.0159703205356863E-3</v>
      </c>
      <c r="K139">
        <f t="shared" si="19"/>
        <v>0.87455507863787374</v>
      </c>
      <c r="L139">
        <f t="shared" si="20"/>
        <v>0.87455507863788262</v>
      </c>
    </row>
    <row r="140" spans="1:12" x14ac:dyDescent="0.55000000000000004">
      <c r="A140">
        <f t="shared" si="21"/>
        <v>1596</v>
      </c>
      <c r="B140">
        <v>133</v>
      </c>
      <c r="C140" s="7">
        <v>2.911E-2</v>
      </c>
      <c r="D140">
        <f t="shared" si="22"/>
        <v>2.2008012475484687E-2</v>
      </c>
      <c r="G140">
        <f t="shared" si="23"/>
        <v>133</v>
      </c>
      <c r="H140">
        <f t="shared" si="16"/>
        <v>11</v>
      </c>
      <c r="I140">
        <f t="shared" si="17"/>
        <v>1.226E-2</v>
      </c>
      <c r="J140">
        <f t="shared" si="18"/>
        <v>1.0159703205356863E-3</v>
      </c>
      <c r="K140">
        <f t="shared" si="19"/>
        <v>0.87366745843009108</v>
      </c>
      <c r="L140">
        <f t="shared" si="20"/>
        <v>0.87366745843009963</v>
      </c>
    </row>
    <row r="141" spans="1:12" x14ac:dyDescent="0.55000000000000004">
      <c r="A141">
        <f t="shared" si="21"/>
        <v>1608</v>
      </c>
      <c r="B141">
        <v>134</v>
      </c>
      <c r="C141" s="7">
        <v>2.92E-2</v>
      </c>
      <c r="D141">
        <f t="shared" si="22"/>
        <v>2.1136341141842971E-2</v>
      </c>
      <c r="G141">
        <f t="shared" si="23"/>
        <v>134</v>
      </c>
      <c r="H141">
        <f t="shared" si="16"/>
        <v>11</v>
      </c>
      <c r="I141">
        <f t="shared" si="17"/>
        <v>1.226E-2</v>
      </c>
      <c r="J141">
        <f t="shared" si="18"/>
        <v>1.0159703205356863E-3</v>
      </c>
      <c r="K141">
        <f t="shared" si="19"/>
        <v>0.87278073910282727</v>
      </c>
      <c r="L141">
        <f t="shared" si="20"/>
        <v>0.87278073910283605</v>
      </c>
    </row>
    <row r="142" spans="1:12" x14ac:dyDescent="0.55000000000000004">
      <c r="A142">
        <f t="shared" si="21"/>
        <v>1620</v>
      </c>
      <c r="B142">
        <v>135</v>
      </c>
      <c r="C142" s="7">
        <v>2.93E-2</v>
      </c>
      <c r="D142">
        <f t="shared" si="22"/>
        <v>2.0269063126387731E-2</v>
      </c>
      <c r="G142">
        <f t="shared" si="23"/>
        <v>135</v>
      </c>
      <c r="H142">
        <f t="shared" si="16"/>
        <v>11</v>
      </c>
      <c r="I142">
        <f t="shared" si="17"/>
        <v>1.226E-2</v>
      </c>
      <c r="J142">
        <f t="shared" si="18"/>
        <v>1.0159703205356863E-3</v>
      </c>
      <c r="K142">
        <f t="shared" si="19"/>
        <v>0.87189491974174393</v>
      </c>
      <c r="L142">
        <f t="shared" si="20"/>
        <v>0.87189491974175271</v>
      </c>
    </row>
    <row r="143" spans="1:12" x14ac:dyDescent="0.55000000000000004">
      <c r="A143">
        <f t="shared" si="21"/>
        <v>1632</v>
      </c>
      <c r="B143">
        <v>136</v>
      </c>
      <c r="C143" s="7">
        <v>2.9389999999999999E-2</v>
      </c>
      <c r="D143">
        <f t="shared" si="22"/>
        <v>1.9459312031712458E-2</v>
      </c>
      <c r="G143">
        <f t="shared" si="23"/>
        <v>136</v>
      </c>
      <c r="H143">
        <f t="shared" si="16"/>
        <v>11</v>
      </c>
      <c r="I143">
        <f t="shared" si="17"/>
        <v>1.226E-2</v>
      </c>
      <c r="J143">
        <f t="shared" si="18"/>
        <v>1.0159703205356863E-3</v>
      </c>
      <c r="K143">
        <f t="shared" si="19"/>
        <v>0.8710099994334296</v>
      </c>
      <c r="L143">
        <f t="shared" si="20"/>
        <v>0.87100999943343849</v>
      </c>
    </row>
    <row r="144" spans="1:12" x14ac:dyDescent="0.55000000000000004">
      <c r="A144">
        <f t="shared" si="21"/>
        <v>1644</v>
      </c>
      <c r="B144">
        <v>137</v>
      </c>
      <c r="C144" s="7">
        <v>2.9479999999999999E-2</v>
      </c>
      <c r="D144">
        <f t="shared" si="22"/>
        <v>1.8678663543321036E-2</v>
      </c>
      <c r="G144">
        <f t="shared" si="23"/>
        <v>137</v>
      </c>
      <c r="H144">
        <f t="shared" si="16"/>
        <v>11</v>
      </c>
      <c r="I144">
        <f t="shared" si="17"/>
        <v>1.226E-2</v>
      </c>
      <c r="J144">
        <f t="shared" si="18"/>
        <v>1.0159703205356863E-3</v>
      </c>
      <c r="K144">
        <f t="shared" si="19"/>
        <v>0.87012597726540086</v>
      </c>
      <c r="L144">
        <f t="shared" si="20"/>
        <v>0.87012597726540974</v>
      </c>
    </row>
    <row r="145" spans="1:12" x14ac:dyDescent="0.55000000000000004">
      <c r="A145">
        <f t="shared" si="21"/>
        <v>1656</v>
      </c>
      <c r="B145">
        <v>138</v>
      </c>
      <c r="C145" s="7">
        <v>2.9569999999999999E-2</v>
      </c>
      <c r="D145">
        <f t="shared" si="22"/>
        <v>1.7926216480705224E-2</v>
      </c>
      <c r="G145">
        <f t="shared" si="23"/>
        <v>138</v>
      </c>
      <c r="H145">
        <f t="shared" si="16"/>
        <v>11</v>
      </c>
      <c r="I145">
        <f t="shared" si="17"/>
        <v>1.226E-2</v>
      </c>
      <c r="J145">
        <f t="shared" si="18"/>
        <v>1.0159703205356863E-3</v>
      </c>
      <c r="K145">
        <f t="shared" si="19"/>
        <v>0.86924285232609977</v>
      </c>
      <c r="L145">
        <f t="shared" si="20"/>
        <v>0.86924285232610876</v>
      </c>
    </row>
    <row r="146" spans="1:12" x14ac:dyDescent="0.55000000000000004">
      <c r="A146">
        <f t="shared" si="21"/>
        <v>1668</v>
      </c>
      <c r="B146">
        <v>139</v>
      </c>
      <c r="C146" s="7">
        <v>2.9659999999999999E-2</v>
      </c>
      <c r="D146">
        <f t="shared" si="22"/>
        <v>1.7201091433188164E-2</v>
      </c>
      <c r="G146">
        <f t="shared" si="23"/>
        <v>139</v>
      </c>
      <c r="H146">
        <f t="shared" si="16"/>
        <v>11</v>
      </c>
      <c r="I146">
        <f t="shared" si="17"/>
        <v>1.226E-2</v>
      </c>
      <c r="J146">
        <f t="shared" si="18"/>
        <v>1.0159703205356863E-3</v>
      </c>
      <c r="K146">
        <f t="shared" si="19"/>
        <v>0.86836062370489375</v>
      </c>
      <c r="L146">
        <f t="shared" si="20"/>
        <v>0.86836062370490275</v>
      </c>
    </row>
    <row r="147" spans="1:12" x14ac:dyDescent="0.55000000000000004">
      <c r="A147">
        <f t="shared" si="21"/>
        <v>1680</v>
      </c>
      <c r="B147">
        <v>140</v>
      </c>
      <c r="C147" s="7">
        <v>2.9749999999999999E-2</v>
      </c>
      <c r="D147">
        <f t="shared" si="22"/>
        <v>1.6502430485575113E-2</v>
      </c>
      <c r="G147">
        <f t="shared" si="23"/>
        <v>140</v>
      </c>
      <c r="H147">
        <f t="shared" si="16"/>
        <v>11</v>
      </c>
      <c r="I147">
        <f t="shared" si="17"/>
        <v>1.226E-2</v>
      </c>
      <c r="J147">
        <f t="shared" si="18"/>
        <v>1.0159703205356863E-3</v>
      </c>
      <c r="K147">
        <f t="shared" si="19"/>
        <v>0.8674792904920744</v>
      </c>
      <c r="L147">
        <f t="shared" si="20"/>
        <v>0.86747929049208361</v>
      </c>
    </row>
    <row r="148" spans="1:12" x14ac:dyDescent="0.55000000000000004">
      <c r="A148">
        <f t="shared" si="21"/>
        <v>1692</v>
      </c>
      <c r="B148">
        <v>141</v>
      </c>
      <c r="C148" s="7">
        <v>2.9839999999999998E-2</v>
      </c>
      <c r="D148">
        <f t="shared" si="22"/>
        <v>1.5829396936390721E-2</v>
      </c>
      <c r="G148">
        <f t="shared" si="23"/>
        <v>141</v>
      </c>
      <c r="H148">
        <f t="shared" si="16"/>
        <v>11</v>
      </c>
      <c r="I148">
        <f t="shared" si="17"/>
        <v>1.226E-2</v>
      </c>
      <c r="J148">
        <f t="shared" si="18"/>
        <v>1.0159703205356863E-3</v>
      </c>
      <c r="K148">
        <f t="shared" si="19"/>
        <v>0.86659885177885687</v>
      </c>
      <c r="L148">
        <f t="shared" si="20"/>
        <v>0.86659885177886586</v>
      </c>
    </row>
    <row r="149" spans="1:12" x14ac:dyDescent="0.55000000000000004">
      <c r="A149">
        <f t="shared" si="21"/>
        <v>1704</v>
      </c>
      <c r="B149">
        <v>142</v>
      </c>
      <c r="C149" s="7">
        <v>2.9919999999999999E-2</v>
      </c>
      <c r="D149">
        <f t="shared" si="22"/>
        <v>1.5202120356083768E-2</v>
      </c>
      <c r="G149">
        <f t="shared" si="23"/>
        <v>142</v>
      </c>
      <c r="H149">
        <f t="shared" si="16"/>
        <v>11</v>
      </c>
      <c r="I149">
        <f t="shared" si="17"/>
        <v>1.226E-2</v>
      </c>
      <c r="J149">
        <f t="shared" si="18"/>
        <v>1.0159703205356863E-3</v>
      </c>
      <c r="K149">
        <f t="shared" si="19"/>
        <v>0.86571930665737795</v>
      </c>
      <c r="L149">
        <f t="shared" si="20"/>
        <v>0.86571930665738728</v>
      </c>
    </row>
    <row r="150" spans="1:12" x14ac:dyDescent="0.55000000000000004">
      <c r="A150">
        <f t="shared" si="21"/>
        <v>1716</v>
      </c>
      <c r="B150">
        <v>143</v>
      </c>
      <c r="C150" s="7">
        <v>3.0009999999999998E-2</v>
      </c>
      <c r="D150">
        <f t="shared" si="22"/>
        <v>1.4577193461023073E-2</v>
      </c>
      <c r="G150">
        <f t="shared" si="23"/>
        <v>143</v>
      </c>
      <c r="H150">
        <f t="shared" si="16"/>
        <v>11</v>
      </c>
      <c r="I150">
        <f t="shared" si="17"/>
        <v>1.226E-2</v>
      </c>
      <c r="J150">
        <f t="shared" si="18"/>
        <v>1.0159703205356863E-3</v>
      </c>
      <c r="K150">
        <f t="shared" si="19"/>
        <v>0.86484065422069734</v>
      </c>
      <c r="L150">
        <f t="shared" si="20"/>
        <v>0.86484065422070644</v>
      </c>
    </row>
    <row r="151" spans="1:12" x14ac:dyDescent="0.55000000000000004">
      <c r="A151">
        <f t="shared" si="21"/>
        <v>1728</v>
      </c>
      <c r="B151">
        <v>144</v>
      </c>
      <c r="C151" s="7">
        <v>3.0089999999999999E-2</v>
      </c>
      <c r="D151">
        <f t="shared" si="22"/>
        <v>1.399507919303648E-2</v>
      </c>
      <c r="G151">
        <f t="shared" si="23"/>
        <v>144</v>
      </c>
      <c r="H151">
        <f t="shared" si="16"/>
        <v>12</v>
      </c>
      <c r="I151">
        <f t="shared" si="17"/>
        <v>1.259E-2</v>
      </c>
      <c r="J151">
        <f t="shared" si="18"/>
        <v>1.0431607922198882E-3</v>
      </c>
      <c r="K151">
        <f t="shared" si="19"/>
        <v>0.8605901886418017</v>
      </c>
      <c r="L151">
        <f t="shared" si="20"/>
        <v>0.86059018864180681</v>
      </c>
    </row>
    <row r="152" spans="1:12" x14ac:dyDescent="0.55000000000000004">
      <c r="A152">
        <f t="shared" si="21"/>
        <v>1740</v>
      </c>
      <c r="B152">
        <v>145</v>
      </c>
      <c r="C152" s="7">
        <v>3.0169999999999999E-2</v>
      </c>
      <c r="D152">
        <f t="shared" si="22"/>
        <v>1.3434135456179941E-2</v>
      </c>
      <c r="G152">
        <f t="shared" si="23"/>
        <v>145</v>
      </c>
      <c r="H152">
        <f t="shared" si="16"/>
        <v>12</v>
      </c>
      <c r="I152">
        <f t="shared" si="17"/>
        <v>1.259E-2</v>
      </c>
      <c r="J152">
        <f t="shared" si="18"/>
        <v>1.0431607922198882E-3</v>
      </c>
      <c r="K152">
        <f t="shared" si="19"/>
        <v>0.85969339020381053</v>
      </c>
      <c r="L152">
        <f t="shared" si="20"/>
        <v>0.85969339020381563</v>
      </c>
    </row>
    <row r="153" spans="1:12" x14ac:dyDescent="0.55000000000000004">
      <c r="A153">
        <f t="shared" si="21"/>
        <v>1752</v>
      </c>
      <c r="B153">
        <v>146</v>
      </c>
      <c r="C153" s="7">
        <v>3.0249999999999999E-2</v>
      </c>
      <c r="D153">
        <f t="shared" si="22"/>
        <v>1.2893683733688573E-2</v>
      </c>
      <c r="G153">
        <f t="shared" si="23"/>
        <v>146</v>
      </c>
      <c r="H153">
        <f t="shared" si="16"/>
        <v>12</v>
      </c>
      <c r="I153">
        <f t="shared" si="17"/>
        <v>1.259E-2</v>
      </c>
      <c r="J153">
        <f t="shared" si="18"/>
        <v>1.0431607922198882E-3</v>
      </c>
      <c r="K153">
        <f t="shared" si="19"/>
        <v>0.85879752629592321</v>
      </c>
      <c r="L153">
        <f t="shared" si="20"/>
        <v>0.8587975262959282</v>
      </c>
    </row>
    <row r="154" spans="1:12" x14ac:dyDescent="0.55000000000000004">
      <c r="A154">
        <f t="shared" si="21"/>
        <v>1764</v>
      </c>
      <c r="B154">
        <v>147</v>
      </c>
      <c r="C154" s="7">
        <v>3.0329999999999999E-2</v>
      </c>
      <c r="D154">
        <f t="shared" si="22"/>
        <v>1.2373063423326379E-2</v>
      </c>
      <c r="G154">
        <f t="shared" si="23"/>
        <v>147</v>
      </c>
      <c r="H154">
        <f t="shared" si="16"/>
        <v>12</v>
      </c>
      <c r="I154">
        <f t="shared" si="17"/>
        <v>1.259E-2</v>
      </c>
      <c r="J154">
        <f t="shared" si="18"/>
        <v>1.0431607922198882E-3</v>
      </c>
      <c r="K154">
        <f t="shared" si="19"/>
        <v>0.85790259594429041</v>
      </c>
      <c r="L154">
        <f t="shared" si="20"/>
        <v>0.85790259594429563</v>
      </c>
    </row>
    <row r="155" spans="1:12" x14ac:dyDescent="0.55000000000000004">
      <c r="A155">
        <f t="shared" si="21"/>
        <v>1776</v>
      </c>
      <c r="B155">
        <v>148</v>
      </c>
      <c r="C155" s="7">
        <v>3.041E-2</v>
      </c>
      <c r="D155">
        <f t="shared" si="22"/>
        <v>1.1871631518619852E-2</v>
      </c>
      <c r="G155">
        <f t="shared" si="23"/>
        <v>148</v>
      </c>
      <c r="H155">
        <f t="shared" si="16"/>
        <v>12</v>
      </c>
      <c r="I155">
        <f t="shared" si="17"/>
        <v>1.259E-2</v>
      </c>
      <c r="J155">
        <f t="shared" si="18"/>
        <v>1.0431607922198882E-3</v>
      </c>
      <c r="K155">
        <f t="shared" si="19"/>
        <v>0.857008598176078</v>
      </c>
      <c r="L155">
        <f t="shared" si="20"/>
        <v>0.85700859817608299</v>
      </c>
    </row>
    <row r="156" spans="1:12" x14ac:dyDescent="0.55000000000000004">
      <c r="A156">
        <f t="shared" si="21"/>
        <v>1788</v>
      </c>
      <c r="B156">
        <v>149</v>
      </c>
      <c r="C156" s="7">
        <v>3.049E-2</v>
      </c>
      <c r="D156">
        <f t="shared" si="22"/>
        <v>1.1388762289517747E-2</v>
      </c>
      <c r="G156">
        <f t="shared" si="23"/>
        <v>149</v>
      </c>
      <c r="H156">
        <f t="shared" si="16"/>
        <v>12</v>
      </c>
      <c r="I156">
        <f t="shared" si="17"/>
        <v>1.259E-2</v>
      </c>
      <c r="J156">
        <f t="shared" si="18"/>
        <v>1.0431607922198882E-3</v>
      </c>
      <c r="K156">
        <f t="shared" si="19"/>
        <v>0.85611553201946478</v>
      </c>
      <c r="L156">
        <f t="shared" si="20"/>
        <v>0.85611553201946999</v>
      </c>
    </row>
    <row r="157" spans="1:12" x14ac:dyDescent="0.55000000000000004">
      <c r="A157">
        <f t="shared" si="21"/>
        <v>1800</v>
      </c>
      <c r="B157">
        <v>150</v>
      </c>
      <c r="C157" s="7">
        <v>3.056E-2</v>
      </c>
      <c r="D157">
        <f t="shared" si="22"/>
        <v>1.0939758332837625E-2</v>
      </c>
      <c r="G157">
        <f t="shared" si="23"/>
        <v>150</v>
      </c>
      <c r="H157">
        <f t="shared" si="16"/>
        <v>12</v>
      </c>
      <c r="I157">
        <f t="shared" si="17"/>
        <v>1.259E-2</v>
      </c>
      <c r="J157">
        <f t="shared" si="18"/>
        <v>1.0431607922198882E-3</v>
      </c>
      <c r="K157">
        <f t="shared" si="19"/>
        <v>0.85522339650364321</v>
      </c>
      <c r="L157">
        <f t="shared" si="20"/>
        <v>0.8552233965036482</v>
      </c>
    </row>
    <row r="158" spans="1:12" x14ac:dyDescent="0.55000000000000004">
      <c r="G158">
        <f t="shared" si="23"/>
        <v>151</v>
      </c>
      <c r="H158">
        <f t="shared" si="16"/>
        <v>12</v>
      </c>
      <c r="I158">
        <f t="shared" si="17"/>
        <v>1.259E-2</v>
      </c>
      <c r="J158">
        <f t="shared" si="18"/>
        <v>1.0431607922198882E-3</v>
      </c>
      <c r="K158">
        <f t="shared" si="19"/>
        <v>0.8543321906588166</v>
      </c>
      <c r="L158">
        <f t="shared" si="20"/>
        <v>0.85433219065882171</v>
      </c>
    </row>
    <row r="159" spans="1:12" x14ac:dyDescent="0.55000000000000004">
      <c r="G159">
        <f t="shared" si="23"/>
        <v>152</v>
      </c>
      <c r="H159">
        <f t="shared" si="16"/>
        <v>12</v>
      </c>
      <c r="I159">
        <f t="shared" si="17"/>
        <v>1.259E-2</v>
      </c>
      <c r="J159">
        <f t="shared" si="18"/>
        <v>1.0431607922198882E-3</v>
      </c>
      <c r="K159">
        <f t="shared" si="19"/>
        <v>0.85344191351619958</v>
      </c>
      <c r="L159">
        <f t="shared" si="20"/>
        <v>0.85344191351620458</v>
      </c>
    </row>
    <row r="160" spans="1:12" x14ac:dyDescent="0.55000000000000004">
      <c r="G160">
        <f t="shared" si="23"/>
        <v>153</v>
      </c>
      <c r="H160">
        <f t="shared" si="16"/>
        <v>12</v>
      </c>
      <c r="I160">
        <f t="shared" si="17"/>
        <v>1.259E-2</v>
      </c>
      <c r="J160">
        <f t="shared" si="18"/>
        <v>1.0431607922198882E-3</v>
      </c>
      <c r="K160">
        <f t="shared" si="19"/>
        <v>0.85255256410801539</v>
      </c>
      <c r="L160">
        <f t="shared" si="20"/>
        <v>0.85255256410802072</v>
      </c>
    </row>
    <row r="161" spans="7:12" x14ac:dyDescent="0.55000000000000004">
      <c r="G161">
        <f t="shared" si="23"/>
        <v>154</v>
      </c>
      <c r="H161">
        <f t="shared" si="16"/>
        <v>12</v>
      </c>
      <c r="I161">
        <f t="shared" si="17"/>
        <v>1.259E-2</v>
      </c>
      <c r="J161">
        <f t="shared" si="18"/>
        <v>1.0431607922198882E-3</v>
      </c>
      <c r="K161">
        <f t="shared" si="19"/>
        <v>0.85166414146749703</v>
      </c>
      <c r="L161">
        <f t="shared" si="20"/>
        <v>0.85166414146750224</v>
      </c>
    </row>
    <row r="162" spans="7:12" x14ac:dyDescent="0.55000000000000004">
      <c r="G162">
        <f t="shared" si="23"/>
        <v>155</v>
      </c>
      <c r="H162">
        <f t="shared" si="16"/>
        <v>12</v>
      </c>
      <c r="I162">
        <f t="shared" si="17"/>
        <v>1.259E-2</v>
      </c>
      <c r="J162">
        <f t="shared" si="18"/>
        <v>1.0431607922198882E-3</v>
      </c>
      <c r="K162">
        <f t="shared" si="19"/>
        <v>0.85077664462888369</v>
      </c>
      <c r="L162">
        <f t="shared" si="20"/>
        <v>0.85077664462888902</v>
      </c>
    </row>
    <row r="163" spans="7:12" x14ac:dyDescent="0.55000000000000004">
      <c r="G163">
        <f t="shared" si="23"/>
        <v>156</v>
      </c>
      <c r="H163">
        <f t="shared" si="16"/>
        <v>13</v>
      </c>
      <c r="I163">
        <f t="shared" si="17"/>
        <v>1.285E-2</v>
      </c>
      <c r="J163">
        <f t="shared" si="18"/>
        <v>1.0645778676408035E-3</v>
      </c>
      <c r="K163">
        <f t="shared" si="19"/>
        <v>0.84705825334419305</v>
      </c>
      <c r="L163">
        <f t="shared" si="20"/>
        <v>0.84705825334419083</v>
      </c>
    </row>
    <row r="164" spans="7:12" x14ac:dyDescent="0.55000000000000004">
      <c r="G164">
        <f t="shared" si="23"/>
        <v>157</v>
      </c>
      <c r="H164">
        <f t="shared" si="16"/>
        <v>13</v>
      </c>
      <c r="I164">
        <f t="shared" si="17"/>
        <v>1.285E-2</v>
      </c>
      <c r="J164">
        <f t="shared" si="18"/>
        <v>1.0645778676408035E-3</v>
      </c>
      <c r="K164">
        <f t="shared" si="19"/>
        <v>0.84615745284735255</v>
      </c>
      <c r="L164">
        <f t="shared" si="20"/>
        <v>0.84615745284734956</v>
      </c>
    </row>
    <row r="165" spans="7:12" x14ac:dyDescent="0.55000000000000004">
      <c r="G165">
        <f t="shared" si="23"/>
        <v>158</v>
      </c>
      <c r="H165">
        <f t="shared" si="16"/>
        <v>13</v>
      </c>
      <c r="I165">
        <f t="shared" si="17"/>
        <v>1.285E-2</v>
      </c>
      <c r="J165">
        <f t="shared" si="18"/>
        <v>1.0645778676408035E-3</v>
      </c>
      <c r="K165">
        <f t="shared" si="19"/>
        <v>0.84525761030296898</v>
      </c>
      <c r="L165">
        <f t="shared" si="20"/>
        <v>0.84525761030296598</v>
      </c>
    </row>
    <row r="166" spans="7:12" x14ac:dyDescent="0.55000000000000004">
      <c r="G166">
        <f t="shared" si="23"/>
        <v>159</v>
      </c>
      <c r="H166">
        <f t="shared" si="16"/>
        <v>13</v>
      </c>
      <c r="I166">
        <f t="shared" si="17"/>
        <v>1.285E-2</v>
      </c>
      <c r="J166">
        <f t="shared" si="18"/>
        <v>1.0645778676408035E-3</v>
      </c>
      <c r="K166">
        <f t="shared" si="19"/>
        <v>0.8443587246923121</v>
      </c>
      <c r="L166">
        <f t="shared" si="20"/>
        <v>0.8443587246923091</v>
      </c>
    </row>
    <row r="167" spans="7:12" x14ac:dyDescent="0.55000000000000004">
      <c r="G167">
        <f t="shared" si="23"/>
        <v>160</v>
      </c>
      <c r="H167">
        <f t="shared" si="16"/>
        <v>13</v>
      </c>
      <c r="I167">
        <f t="shared" si="17"/>
        <v>1.285E-2</v>
      </c>
      <c r="J167">
        <f t="shared" si="18"/>
        <v>1.0645778676408035E-3</v>
      </c>
      <c r="K167">
        <f t="shared" si="19"/>
        <v>0.84346079499773441</v>
      </c>
      <c r="L167">
        <f t="shared" si="20"/>
        <v>0.84346079499773174</v>
      </c>
    </row>
    <row r="168" spans="7:12" x14ac:dyDescent="0.55000000000000004">
      <c r="G168">
        <f t="shared" si="23"/>
        <v>161</v>
      </c>
      <c r="H168">
        <f t="shared" si="16"/>
        <v>13</v>
      </c>
      <c r="I168">
        <f t="shared" si="17"/>
        <v>1.285E-2</v>
      </c>
      <c r="J168">
        <f t="shared" si="18"/>
        <v>1.0645778676408035E-3</v>
      </c>
      <c r="K168">
        <f t="shared" si="19"/>
        <v>0.84256382020267173</v>
      </c>
      <c r="L168">
        <f t="shared" si="20"/>
        <v>0.84256382020266907</v>
      </c>
    </row>
    <row r="169" spans="7:12" x14ac:dyDescent="0.55000000000000004">
      <c r="G169">
        <f t="shared" si="23"/>
        <v>162</v>
      </c>
      <c r="H169">
        <f t="shared" si="16"/>
        <v>13</v>
      </c>
      <c r="I169">
        <f t="shared" si="17"/>
        <v>1.285E-2</v>
      </c>
      <c r="J169">
        <f t="shared" si="18"/>
        <v>1.0645778676408035E-3</v>
      </c>
      <c r="K169">
        <f t="shared" si="19"/>
        <v>0.84166779929163982</v>
      </c>
      <c r="L169">
        <f t="shared" si="20"/>
        <v>0.84166779929163715</v>
      </c>
    </row>
    <row r="170" spans="7:12" x14ac:dyDescent="0.55000000000000004">
      <c r="G170">
        <f t="shared" si="23"/>
        <v>163</v>
      </c>
      <c r="H170">
        <f t="shared" si="16"/>
        <v>13</v>
      </c>
      <c r="I170">
        <f t="shared" si="17"/>
        <v>1.285E-2</v>
      </c>
      <c r="J170">
        <f t="shared" si="18"/>
        <v>1.0645778676408035E-3</v>
      </c>
      <c r="K170">
        <f t="shared" si="19"/>
        <v>0.84077273125023511</v>
      </c>
      <c r="L170">
        <f t="shared" si="20"/>
        <v>0.84077273125023211</v>
      </c>
    </row>
    <row r="171" spans="7:12" x14ac:dyDescent="0.55000000000000004">
      <c r="G171">
        <f t="shared" si="23"/>
        <v>164</v>
      </c>
      <c r="H171">
        <f t="shared" si="16"/>
        <v>13</v>
      </c>
      <c r="I171">
        <f t="shared" si="17"/>
        <v>1.285E-2</v>
      </c>
      <c r="J171">
        <f t="shared" si="18"/>
        <v>1.0645778676408035E-3</v>
      </c>
      <c r="K171">
        <f t="shared" si="19"/>
        <v>0.83987861506513162</v>
      </c>
      <c r="L171">
        <f t="shared" si="20"/>
        <v>0.83987861506512895</v>
      </c>
    </row>
    <row r="172" spans="7:12" x14ac:dyDescent="0.55000000000000004">
      <c r="G172">
        <f t="shared" si="23"/>
        <v>165</v>
      </c>
      <c r="H172">
        <f t="shared" si="16"/>
        <v>13</v>
      </c>
      <c r="I172">
        <f t="shared" si="17"/>
        <v>1.285E-2</v>
      </c>
      <c r="J172">
        <f t="shared" si="18"/>
        <v>1.0645778676408035E-3</v>
      </c>
      <c r="K172">
        <f t="shared" si="19"/>
        <v>0.83898544972408273</v>
      </c>
      <c r="L172">
        <f t="shared" si="20"/>
        <v>0.83898544972407985</v>
      </c>
    </row>
    <row r="173" spans="7:12" x14ac:dyDescent="0.55000000000000004">
      <c r="G173">
        <f t="shared" si="23"/>
        <v>166</v>
      </c>
      <c r="H173">
        <f t="shared" si="16"/>
        <v>13</v>
      </c>
      <c r="I173">
        <f t="shared" si="17"/>
        <v>1.285E-2</v>
      </c>
      <c r="J173">
        <f t="shared" si="18"/>
        <v>1.0645778676408035E-3</v>
      </c>
      <c r="K173">
        <f t="shared" si="19"/>
        <v>0.83809323421591697</v>
      </c>
      <c r="L173">
        <f t="shared" si="20"/>
        <v>0.83809323421591397</v>
      </c>
    </row>
    <row r="174" spans="7:12" x14ac:dyDescent="0.55000000000000004">
      <c r="G174">
        <f t="shared" si="23"/>
        <v>167</v>
      </c>
      <c r="H174">
        <f t="shared" si="16"/>
        <v>13</v>
      </c>
      <c r="I174">
        <f t="shared" si="17"/>
        <v>1.285E-2</v>
      </c>
      <c r="J174">
        <f t="shared" si="18"/>
        <v>1.0645778676408035E-3</v>
      </c>
      <c r="K174">
        <f t="shared" si="19"/>
        <v>0.83720196753053866</v>
      </c>
      <c r="L174">
        <f t="shared" si="20"/>
        <v>0.83720196753053566</v>
      </c>
    </row>
    <row r="175" spans="7:12" x14ac:dyDescent="0.55000000000000004">
      <c r="G175">
        <f t="shared" si="23"/>
        <v>168</v>
      </c>
      <c r="H175">
        <f t="shared" si="16"/>
        <v>14</v>
      </c>
      <c r="I175">
        <f t="shared" si="17"/>
        <v>1.308E-2</v>
      </c>
      <c r="J175">
        <f t="shared" si="18"/>
        <v>1.083519541521083E-3</v>
      </c>
      <c r="K175">
        <f t="shared" si="19"/>
        <v>0.8336574128890275</v>
      </c>
      <c r="L175">
        <f t="shared" si="20"/>
        <v>0.83365741288903239</v>
      </c>
    </row>
    <row r="176" spans="7:12" x14ac:dyDescent="0.55000000000000004">
      <c r="G176">
        <f t="shared" si="23"/>
        <v>169</v>
      </c>
      <c r="H176">
        <f t="shared" si="16"/>
        <v>14</v>
      </c>
      <c r="I176">
        <f t="shared" si="17"/>
        <v>1.308E-2</v>
      </c>
      <c r="J176">
        <f t="shared" si="18"/>
        <v>1.083519541521083E-3</v>
      </c>
      <c r="K176">
        <f t="shared" si="19"/>
        <v>0.83275510645787909</v>
      </c>
      <c r="L176">
        <f t="shared" si="20"/>
        <v>0.83275510645788353</v>
      </c>
    </row>
    <row r="177" spans="7:12" x14ac:dyDescent="0.55000000000000004">
      <c r="G177">
        <f t="shared" si="23"/>
        <v>170</v>
      </c>
      <c r="H177">
        <f t="shared" si="16"/>
        <v>14</v>
      </c>
      <c r="I177">
        <f t="shared" si="17"/>
        <v>1.308E-2</v>
      </c>
      <c r="J177">
        <f t="shared" si="18"/>
        <v>1.083519541521083E-3</v>
      </c>
      <c r="K177">
        <f t="shared" si="19"/>
        <v>0.83185377663520665</v>
      </c>
      <c r="L177">
        <f t="shared" si="20"/>
        <v>0.83185377663521121</v>
      </c>
    </row>
    <row r="178" spans="7:12" x14ac:dyDescent="0.55000000000000004">
      <c r="G178">
        <f t="shared" si="23"/>
        <v>171</v>
      </c>
      <c r="H178">
        <f t="shared" si="16"/>
        <v>14</v>
      </c>
      <c r="I178">
        <f t="shared" si="17"/>
        <v>1.308E-2</v>
      </c>
      <c r="J178">
        <f t="shared" si="18"/>
        <v>1.083519541521083E-3</v>
      </c>
      <c r="K178">
        <f t="shared" si="19"/>
        <v>0.83095342236398151</v>
      </c>
      <c r="L178">
        <f t="shared" si="20"/>
        <v>0.83095342236398606</v>
      </c>
    </row>
    <row r="179" spans="7:12" x14ac:dyDescent="0.55000000000000004">
      <c r="G179">
        <f t="shared" si="23"/>
        <v>172</v>
      </c>
      <c r="H179">
        <f t="shared" si="16"/>
        <v>14</v>
      </c>
      <c r="I179">
        <f t="shared" si="17"/>
        <v>1.308E-2</v>
      </c>
      <c r="J179">
        <f t="shared" si="18"/>
        <v>1.083519541521083E-3</v>
      </c>
      <c r="K179">
        <f t="shared" si="19"/>
        <v>0.83005404258831816</v>
      </c>
      <c r="L179">
        <f t="shared" si="20"/>
        <v>0.83005404258832305</v>
      </c>
    </row>
    <row r="180" spans="7:12" x14ac:dyDescent="0.55000000000000004">
      <c r="G180">
        <f t="shared" si="23"/>
        <v>173</v>
      </c>
      <c r="H180">
        <f t="shared" si="16"/>
        <v>14</v>
      </c>
      <c r="I180">
        <f t="shared" si="17"/>
        <v>1.308E-2</v>
      </c>
      <c r="J180">
        <f t="shared" si="18"/>
        <v>1.083519541521083E-3</v>
      </c>
      <c r="K180">
        <f t="shared" si="19"/>
        <v>0.82915563625347544</v>
      </c>
      <c r="L180">
        <f t="shared" si="20"/>
        <v>0.8291556362534801</v>
      </c>
    </row>
    <row r="181" spans="7:12" x14ac:dyDescent="0.55000000000000004">
      <c r="G181">
        <f t="shared" si="23"/>
        <v>174</v>
      </c>
      <c r="H181">
        <f t="shared" si="16"/>
        <v>14</v>
      </c>
      <c r="I181">
        <f t="shared" si="17"/>
        <v>1.308E-2</v>
      </c>
      <c r="J181">
        <f t="shared" si="18"/>
        <v>1.083519541521083E-3</v>
      </c>
      <c r="K181">
        <f t="shared" si="19"/>
        <v>0.8282582023058519</v>
      </c>
      <c r="L181">
        <f t="shared" si="20"/>
        <v>0.82825820230585656</v>
      </c>
    </row>
    <row r="182" spans="7:12" x14ac:dyDescent="0.55000000000000004">
      <c r="G182">
        <f t="shared" si="23"/>
        <v>175</v>
      </c>
      <c r="H182">
        <f t="shared" si="16"/>
        <v>14</v>
      </c>
      <c r="I182">
        <f t="shared" si="17"/>
        <v>1.308E-2</v>
      </c>
      <c r="J182">
        <f t="shared" si="18"/>
        <v>1.083519541521083E-3</v>
      </c>
      <c r="K182">
        <f t="shared" si="19"/>
        <v>0.82736173969298754</v>
      </c>
      <c r="L182">
        <f t="shared" si="20"/>
        <v>0.82736173969299232</v>
      </c>
    </row>
    <row r="183" spans="7:12" x14ac:dyDescent="0.55000000000000004">
      <c r="G183">
        <f t="shared" si="23"/>
        <v>176</v>
      </c>
      <c r="H183">
        <f t="shared" si="16"/>
        <v>14</v>
      </c>
      <c r="I183">
        <f t="shared" si="17"/>
        <v>1.308E-2</v>
      </c>
      <c r="J183">
        <f t="shared" si="18"/>
        <v>1.083519541521083E-3</v>
      </c>
      <c r="K183">
        <f t="shared" si="19"/>
        <v>0.82646624736356156</v>
      </c>
      <c r="L183">
        <f t="shared" si="20"/>
        <v>0.82646624736356644</v>
      </c>
    </row>
    <row r="184" spans="7:12" x14ac:dyDescent="0.55000000000000004">
      <c r="G184">
        <f t="shared" si="23"/>
        <v>177</v>
      </c>
      <c r="H184">
        <f t="shared" ref="H184:H247" si="24">INT(G184/12)</f>
        <v>14</v>
      </c>
      <c r="I184">
        <f t="shared" ref="I184:I247" si="25">VLOOKUP(H184,$B$7:$C$157,2,FALSE)</f>
        <v>1.308E-2</v>
      </c>
      <c r="J184">
        <f t="shared" ref="J184:J247" si="26">(1+I184)^(1/12)-1</f>
        <v>1.083519541521083E-3</v>
      </c>
      <c r="K184">
        <f t="shared" ref="K184:K247" si="27">(1+J184)^(-G184)</f>
        <v>0.82557172426739056</v>
      </c>
      <c r="L184">
        <f t="shared" ref="L184:L247" si="28">(1+I184)^(-G184/12)</f>
        <v>0.82557172426739545</v>
      </c>
    </row>
    <row r="185" spans="7:12" x14ac:dyDescent="0.55000000000000004">
      <c r="G185">
        <f t="shared" si="23"/>
        <v>178</v>
      </c>
      <c r="H185">
        <f t="shared" si="24"/>
        <v>14</v>
      </c>
      <c r="I185">
        <f t="shared" si="25"/>
        <v>1.308E-2</v>
      </c>
      <c r="J185">
        <f t="shared" si="26"/>
        <v>1.083519541521083E-3</v>
      </c>
      <c r="K185">
        <f t="shared" si="27"/>
        <v>0.82467816935542815</v>
      </c>
      <c r="L185">
        <f t="shared" si="28"/>
        <v>0.82467816935543292</v>
      </c>
    </row>
    <row r="186" spans="7:12" x14ac:dyDescent="0.55000000000000004">
      <c r="G186">
        <f t="shared" si="23"/>
        <v>179</v>
      </c>
      <c r="H186">
        <f t="shared" si="24"/>
        <v>14</v>
      </c>
      <c r="I186">
        <f t="shared" si="25"/>
        <v>1.308E-2</v>
      </c>
      <c r="J186">
        <f t="shared" si="26"/>
        <v>1.083519541521083E-3</v>
      </c>
      <c r="K186">
        <f t="shared" si="27"/>
        <v>0.82378558157976312</v>
      </c>
      <c r="L186">
        <f t="shared" si="28"/>
        <v>0.823785581579768</v>
      </c>
    </row>
    <row r="187" spans="7:12" x14ac:dyDescent="0.55000000000000004">
      <c r="G187">
        <f t="shared" si="23"/>
        <v>180</v>
      </c>
      <c r="H187">
        <f t="shared" si="24"/>
        <v>15</v>
      </c>
      <c r="I187">
        <f t="shared" si="25"/>
        <v>1.3299999999999999E-2</v>
      </c>
      <c r="J187">
        <f t="shared" si="26"/>
        <v>1.1016339761076299E-3</v>
      </c>
      <c r="K187">
        <f t="shared" si="27"/>
        <v>0.82021812165156738</v>
      </c>
      <c r="L187">
        <f t="shared" si="28"/>
        <v>0.82021812165154306</v>
      </c>
    </row>
    <row r="188" spans="7:12" x14ac:dyDescent="0.55000000000000004">
      <c r="G188">
        <f t="shared" si="23"/>
        <v>181</v>
      </c>
      <c r="H188">
        <f t="shared" si="24"/>
        <v>15</v>
      </c>
      <c r="I188">
        <f t="shared" si="25"/>
        <v>1.3299999999999999E-2</v>
      </c>
      <c r="J188">
        <f t="shared" si="26"/>
        <v>1.1016339761076299E-3</v>
      </c>
      <c r="K188">
        <f t="shared" si="27"/>
        <v>0.81931553582015515</v>
      </c>
      <c r="L188">
        <f t="shared" si="28"/>
        <v>0.8193155358201315</v>
      </c>
    </row>
    <row r="189" spans="7:12" x14ac:dyDescent="0.55000000000000004">
      <c r="G189">
        <f t="shared" si="23"/>
        <v>182</v>
      </c>
      <c r="H189">
        <f t="shared" si="24"/>
        <v>15</v>
      </c>
      <c r="I189">
        <f t="shared" si="25"/>
        <v>1.3299999999999999E-2</v>
      </c>
      <c r="J189">
        <f t="shared" si="26"/>
        <v>1.1016339761076299E-3</v>
      </c>
      <c r="K189">
        <f t="shared" si="27"/>
        <v>0.81841394321379068</v>
      </c>
      <c r="L189">
        <f t="shared" si="28"/>
        <v>0.81841394321376693</v>
      </c>
    </row>
    <row r="190" spans="7:12" x14ac:dyDescent="0.55000000000000004">
      <c r="G190">
        <f t="shared" si="23"/>
        <v>183</v>
      </c>
      <c r="H190">
        <f t="shared" si="24"/>
        <v>15</v>
      </c>
      <c r="I190">
        <f t="shared" si="25"/>
        <v>1.3299999999999999E-2</v>
      </c>
      <c r="J190">
        <f t="shared" si="26"/>
        <v>1.1016339761076299E-3</v>
      </c>
      <c r="K190">
        <f t="shared" si="27"/>
        <v>0.81751334273950771</v>
      </c>
      <c r="L190">
        <f t="shared" si="28"/>
        <v>0.81751334273948373</v>
      </c>
    </row>
    <row r="191" spans="7:12" x14ac:dyDescent="0.55000000000000004">
      <c r="G191">
        <f t="shared" si="23"/>
        <v>184</v>
      </c>
      <c r="H191">
        <f t="shared" si="24"/>
        <v>15</v>
      </c>
      <c r="I191">
        <f t="shared" si="25"/>
        <v>1.3299999999999999E-2</v>
      </c>
      <c r="J191">
        <f t="shared" si="26"/>
        <v>1.1016339761076299E-3</v>
      </c>
      <c r="K191">
        <f t="shared" si="27"/>
        <v>0.81661373330554199</v>
      </c>
      <c r="L191">
        <f t="shared" si="28"/>
        <v>0.81661373330551823</v>
      </c>
    </row>
    <row r="192" spans="7:12" x14ac:dyDescent="0.55000000000000004">
      <c r="G192">
        <f t="shared" si="23"/>
        <v>185</v>
      </c>
      <c r="H192">
        <f t="shared" si="24"/>
        <v>15</v>
      </c>
      <c r="I192">
        <f t="shared" si="25"/>
        <v>1.3299999999999999E-2</v>
      </c>
      <c r="J192">
        <f t="shared" si="26"/>
        <v>1.1016339761076299E-3</v>
      </c>
      <c r="K192">
        <f t="shared" si="27"/>
        <v>0.81571511382133199</v>
      </c>
      <c r="L192">
        <f t="shared" si="28"/>
        <v>0.81571511382130812</v>
      </c>
    </row>
    <row r="193" spans="7:12" x14ac:dyDescent="0.55000000000000004">
      <c r="G193">
        <f t="shared" si="23"/>
        <v>186</v>
      </c>
      <c r="H193">
        <f t="shared" si="24"/>
        <v>15</v>
      </c>
      <c r="I193">
        <f t="shared" si="25"/>
        <v>1.3299999999999999E-2</v>
      </c>
      <c r="J193">
        <f t="shared" si="26"/>
        <v>1.1016339761076299E-3</v>
      </c>
      <c r="K193">
        <f t="shared" si="27"/>
        <v>0.81481748319751524</v>
      </c>
      <c r="L193">
        <f t="shared" si="28"/>
        <v>0.81481748319749114</v>
      </c>
    </row>
    <row r="194" spans="7:12" x14ac:dyDescent="0.55000000000000004">
      <c r="G194">
        <f t="shared" si="23"/>
        <v>187</v>
      </c>
      <c r="H194">
        <f t="shared" si="24"/>
        <v>15</v>
      </c>
      <c r="I194">
        <f t="shared" si="25"/>
        <v>1.3299999999999999E-2</v>
      </c>
      <c r="J194">
        <f t="shared" si="26"/>
        <v>1.1016339761076299E-3</v>
      </c>
      <c r="K194">
        <f t="shared" si="27"/>
        <v>0.81392084034592804</v>
      </c>
      <c r="L194">
        <f t="shared" si="28"/>
        <v>0.81392084034590395</v>
      </c>
    </row>
    <row r="195" spans="7:12" x14ac:dyDescent="0.55000000000000004">
      <c r="G195">
        <f t="shared" si="23"/>
        <v>188</v>
      </c>
      <c r="H195">
        <f t="shared" si="24"/>
        <v>15</v>
      </c>
      <c r="I195">
        <f t="shared" si="25"/>
        <v>1.3299999999999999E-2</v>
      </c>
      <c r="J195">
        <f t="shared" si="26"/>
        <v>1.1016339761076299E-3</v>
      </c>
      <c r="K195">
        <f t="shared" si="27"/>
        <v>0.8130251841796049</v>
      </c>
      <c r="L195">
        <f t="shared" si="28"/>
        <v>0.81302518417958047</v>
      </c>
    </row>
    <row r="196" spans="7:12" x14ac:dyDescent="0.55000000000000004">
      <c r="G196">
        <f t="shared" si="23"/>
        <v>189</v>
      </c>
      <c r="H196">
        <f t="shared" si="24"/>
        <v>15</v>
      </c>
      <c r="I196">
        <f t="shared" si="25"/>
        <v>1.3299999999999999E-2</v>
      </c>
      <c r="J196">
        <f t="shared" si="26"/>
        <v>1.1016339761076299E-3</v>
      </c>
      <c r="K196">
        <f t="shared" si="27"/>
        <v>0.81213051361277522</v>
      </c>
      <c r="L196">
        <f t="shared" si="28"/>
        <v>0.8121305136127509</v>
      </c>
    </row>
    <row r="197" spans="7:12" x14ac:dyDescent="0.55000000000000004">
      <c r="G197">
        <f t="shared" si="23"/>
        <v>190</v>
      </c>
      <c r="H197">
        <f t="shared" si="24"/>
        <v>15</v>
      </c>
      <c r="I197">
        <f t="shared" si="25"/>
        <v>1.3299999999999999E-2</v>
      </c>
      <c r="J197">
        <f t="shared" si="26"/>
        <v>1.1016339761076299E-3</v>
      </c>
      <c r="K197">
        <f t="shared" si="27"/>
        <v>0.81123682756086457</v>
      </c>
      <c r="L197">
        <f t="shared" si="28"/>
        <v>0.81123682756083992</v>
      </c>
    </row>
    <row r="198" spans="7:12" x14ac:dyDescent="0.55000000000000004">
      <c r="G198">
        <f t="shared" si="23"/>
        <v>191</v>
      </c>
      <c r="H198">
        <f t="shared" si="24"/>
        <v>15</v>
      </c>
      <c r="I198">
        <f t="shared" si="25"/>
        <v>1.3299999999999999E-2</v>
      </c>
      <c r="J198">
        <f t="shared" si="26"/>
        <v>1.1016339761076299E-3</v>
      </c>
      <c r="K198">
        <f t="shared" si="27"/>
        <v>0.81034412494049091</v>
      </c>
      <c r="L198">
        <f t="shared" si="28"/>
        <v>0.81034412494046626</v>
      </c>
    </row>
    <row r="199" spans="7:12" x14ac:dyDescent="0.55000000000000004">
      <c r="G199">
        <f t="shared" si="23"/>
        <v>192</v>
      </c>
      <c r="H199">
        <f t="shared" si="24"/>
        <v>16</v>
      </c>
      <c r="I199">
        <f t="shared" si="25"/>
        <v>1.345E-2</v>
      </c>
      <c r="J199">
        <f t="shared" si="26"/>
        <v>1.1139826600861102E-3</v>
      </c>
      <c r="K199">
        <f t="shared" si="27"/>
        <v>0.80753762767634674</v>
      </c>
      <c r="L199">
        <f t="shared" si="28"/>
        <v>0.80753762767632986</v>
      </c>
    </row>
    <row r="200" spans="7:12" x14ac:dyDescent="0.55000000000000004">
      <c r="G200">
        <f t="shared" si="23"/>
        <v>193</v>
      </c>
      <c r="H200">
        <f t="shared" si="24"/>
        <v>16</v>
      </c>
      <c r="I200">
        <f t="shared" si="25"/>
        <v>1.345E-2</v>
      </c>
      <c r="J200">
        <f t="shared" si="26"/>
        <v>1.1139826600861102E-3</v>
      </c>
      <c r="K200">
        <f t="shared" si="27"/>
        <v>0.80663904576641443</v>
      </c>
      <c r="L200">
        <f t="shared" si="28"/>
        <v>0.80663904576639711</v>
      </c>
    </row>
    <row r="201" spans="7:12" x14ac:dyDescent="0.55000000000000004">
      <c r="G201">
        <f t="shared" ref="G201:G264" si="29">G200+1</f>
        <v>194</v>
      </c>
      <c r="H201">
        <f t="shared" si="24"/>
        <v>16</v>
      </c>
      <c r="I201">
        <f t="shared" si="25"/>
        <v>1.345E-2</v>
      </c>
      <c r="J201">
        <f t="shared" si="26"/>
        <v>1.1139826600861102E-3</v>
      </c>
      <c r="K201">
        <f t="shared" si="27"/>
        <v>0.80574146374728783</v>
      </c>
      <c r="L201">
        <f t="shared" si="28"/>
        <v>0.80574146374727007</v>
      </c>
    </row>
    <row r="202" spans="7:12" x14ac:dyDescent="0.55000000000000004">
      <c r="G202">
        <f t="shared" si="29"/>
        <v>195</v>
      </c>
      <c r="H202">
        <f t="shared" si="24"/>
        <v>16</v>
      </c>
      <c r="I202">
        <f t="shared" si="25"/>
        <v>1.345E-2</v>
      </c>
      <c r="J202">
        <f t="shared" si="26"/>
        <v>1.1139826600861102E-3</v>
      </c>
      <c r="K202">
        <f t="shared" si="27"/>
        <v>0.80484488050634462</v>
      </c>
      <c r="L202">
        <f t="shared" si="28"/>
        <v>0.80484488050632697</v>
      </c>
    </row>
    <row r="203" spans="7:12" x14ac:dyDescent="0.55000000000000004">
      <c r="G203">
        <f t="shared" si="29"/>
        <v>196</v>
      </c>
      <c r="H203">
        <f t="shared" si="24"/>
        <v>16</v>
      </c>
      <c r="I203">
        <f t="shared" si="25"/>
        <v>1.345E-2</v>
      </c>
      <c r="J203">
        <f t="shared" si="26"/>
        <v>1.1139826600861102E-3</v>
      </c>
      <c r="K203">
        <f t="shared" si="27"/>
        <v>0.8039492949322018</v>
      </c>
      <c r="L203">
        <f t="shared" si="28"/>
        <v>0.80394929493218392</v>
      </c>
    </row>
    <row r="204" spans="7:12" x14ac:dyDescent="0.55000000000000004">
      <c r="G204">
        <f t="shared" si="29"/>
        <v>197</v>
      </c>
      <c r="H204">
        <f t="shared" si="24"/>
        <v>16</v>
      </c>
      <c r="I204">
        <f t="shared" si="25"/>
        <v>1.345E-2</v>
      </c>
      <c r="J204">
        <f t="shared" si="26"/>
        <v>1.1139826600861102E-3</v>
      </c>
      <c r="K204">
        <f t="shared" si="27"/>
        <v>0.80305470591471217</v>
      </c>
      <c r="L204">
        <f t="shared" si="28"/>
        <v>0.80305470591469441</v>
      </c>
    </row>
    <row r="205" spans="7:12" x14ac:dyDescent="0.55000000000000004">
      <c r="G205">
        <f t="shared" si="29"/>
        <v>198</v>
      </c>
      <c r="H205">
        <f t="shared" si="24"/>
        <v>16</v>
      </c>
      <c r="I205">
        <f t="shared" si="25"/>
        <v>1.345E-2</v>
      </c>
      <c r="J205">
        <f t="shared" si="26"/>
        <v>1.1139826600861102E-3</v>
      </c>
      <c r="K205">
        <f t="shared" si="27"/>
        <v>0.80216111234496457</v>
      </c>
      <c r="L205">
        <f t="shared" si="28"/>
        <v>0.80216111234494669</v>
      </c>
    </row>
    <row r="206" spans="7:12" x14ac:dyDescent="0.55000000000000004">
      <c r="G206">
        <f t="shared" si="29"/>
        <v>199</v>
      </c>
      <c r="H206">
        <f t="shared" si="24"/>
        <v>16</v>
      </c>
      <c r="I206">
        <f t="shared" si="25"/>
        <v>1.345E-2</v>
      </c>
      <c r="J206">
        <f t="shared" si="26"/>
        <v>1.1139826600861102E-3</v>
      </c>
      <c r="K206">
        <f t="shared" si="27"/>
        <v>0.80126851311528102</v>
      </c>
      <c r="L206">
        <f t="shared" si="28"/>
        <v>0.80126851311526337</v>
      </c>
    </row>
    <row r="207" spans="7:12" x14ac:dyDescent="0.55000000000000004">
      <c r="G207">
        <f t="shared" si="29"/>
        <v>200</v>
      </c>
      <c r="H207">
        <f t="shared" si="24"/>
        <v>16</v>
      </c>
      <c r="I207">
        <f t="shared" si="25"/>
        <v>1.345E-2</v>
      </c>
      <c r="J207">
        <f t="shared" si="26"/>
        <v>1.1139826600861102E-3</v>
      </c>
      <c r="K207">
        <f t="shared" si="27"/>
        <v>0.80037690711921705</v>
      </c>
      <c r="L207">
        <f t="shared" si="28"/>
        <v>0.80037690711919907</v>
      </c>
    </row>
    <row r="208" spans="7:12" x14ac:dyDescent="0.55000000000000004">
      <c r="G208">
        <f t="shared" si="29"/>
        <v>201</v>
      </c>
      <c r="H208">
        <f t="shared" si="24"/>
        <v>16</v>
      </c>
      <c r="I208">
        <f t="shared" si="25"/>
        <v>1.345E-2</v>
      </c>
      <c r="J208">
        <f t="shared" si="26"/>
        <v>1.1139826600861102E-3</v>
      </c>
      <c r="K208">
        <f t="shared" si="27"/>
        <v>0.7994862932515584</v>
      </c>
      <c r="L208">
        <f t="shared" si="28"/>
        <v>0.7994862932515403</v>
      </c>
    </row>
    <row r="209" spans="7:12" x14ac:dyDescent="0.55000000000000004">
      <c r="G209">
        <f t="shared" si="29"/>
        <v>202</v>
      </c>
      <c r="H209">
        <f t="shared" si="24"/>
        <v>16</v>
      </c>
      <c r="I209">
        <f t="shared" si="25"/>
        <v>1.345E-2</v>
      </c>
      <c r="J209">
        <f t="shared" si="26"/>
        <v>1.1139826600861102E-3</v>
      </c>
      <c r="K209">
        <f t="shared" si="27"/>
        <v>0.79859667040832116</v>
      </c>
      <c r="L209">
        <f t="shared" si="28"/>
        <v>0.79859667040830284</v>
      </c>
    </row>
    <row r="210" spans="7:12" x14ac:dyDescent="0.55000000000000004">
      <c r="G210">
        <f t="shared" si="29"/>
        <v>203</v>
      </c>
      <c r="H210">
        <f t="shared" si="24"/>
        <v>16</v>
      </c>
      <c r="I210">
        <f t="shared" si="25"/>
        <v>1.345E-2</v>
      </c>
      <c r="J210">
        <f t="shared" si="26"/>
        <v>1.1139826600861102E-3</v>
      </c>
      <c r="K210">
        <f t="shared" si="27"/>
        <v>0.79770803748674945</v>
      </c>
      <c r="L210">
        <f t="shared" si="28"/>
        <v>0.79770803748673136</v>
      </c>
    </row>
    <row r="211" spans="7:12" x14ac:dyDescent="0.55000000000000004">
      <c r="G211">
        <f t="shared" si="29"/>
        <v>204</v>
      </c>
      <c r="H211">
        <f t="shared" si="24"/>
        <v>17</v>
      </c>
      <c r="I211">
        <f t="shared" si="25"/>
        <v>1.358E-2</v>
      </c>
      <c r="J211">
        <f t="shared" si="26"/>
        <v>1.1246834977218789E-3</v>
      </c>
      <c r="K211">
        <f t="shared" si="27"/>
        <v>0.79508479545227972</v>
      </c>
      <c r="L211">
        <f t="shared" si="28"/>
        <v>0.79508479545226818</v>
      </c>
    </row>
    <row r="212" spans="7:12" x14ac:dyDescent="0.55000000000000004">
      <c r="G212">
        <f t="shared" si="29"/>
        <v>205</v>
      </c>
      <c r="H212">
        <f t="shared" si="24"/>
        <v>17</v>
      </c>
      <c r="I212">
        <f t="shared" si="25"/>
        <v>1.358E-2</v>
      </c>
      <c r="J212">
        <f t="shared" si="26"/>
        <v>1.1246834977218789E-3</v>
      </c>
      <c r="K212">
        <f t="shared" si="27"/>
        <v>0.79419158128677692</v>
      </c>
      <c r="L212">
        <f t="shared" si="28"/>
        <v>0.79419158128676526</v>
      </c>
    </row>
    <row r="213" spans="7:12" x14ac:dyDescent="0.55000000000000004">
      <c r="G213">
        <f t="shared" si="29"/>
        <v>206</v>
      </c>
      <c r="H213">
        <f t="shared" si="24"/>
        <v>17</v>
      </c>
      <c r="I213">
        <f t="shared" si="25"/>
        <v>1.358E-2</v>
      </c>
      <c r="J213">
        <f t="shared" si="26"/>
        <v>1.1246834977218789E-3</v>
      </c>
      <c r="K213">
        <f t="shared" si="27"/>
        <v>0.79329937057593702</v>
      </c>
      <c r="L213">
        <f t="shared" si="28"/>
        <v>0.79329937057592526</v>
      </c>
    </row>
    <row r="214" spans="7:12" x14ac:dyDescent="0.55000000000000004">
      <c r="G214">
        <f t="shared" si="29"/>
        <v>207</v>
      </c>
      <c r="H214">
        <f t="shared" si="24"/>
        <v>17</v>
      </c>
      <c r="I214">
        <f t="shared" si="25"/>
        <v>1.358E-2</v>
      </c>
      <c r="J214">
        <f t="shared" si="26"/>
        <v>1.1246834977218789E-3</v>
      </c>
      <c r="K214">
        <f t="shared" si="27"/>
        <v>0.79240816219245902</v>
      </c>
      <c r="L214">
        <f t="shared" si="28"/>
        <v>0.79240816219244736</v>
      </c>
    </row>
    <row r="215" spans="7:12" x14ac:dyDescent="0.55000000000000004">
      <c r="G215">
        <f t="shared" si="29"/>
        <v>208</v>
      </c>
      <c r="H215">
        <f t="shared" si="24"/>
        <v>17</v>
      </c>
      <c r="I215">
        <f t="shared" si="25"/>
        <v>1.358E-2</v>
      </c>
      <c r="J215">
        <f t="shared" si="26"/>
        <v>1.1246834977218789E-3</v>
      </c>
      <c r="K215">
        <f t="shared" si="27"/>
        <v>0.79151795501030831</v>
      </c>
      <c r="L215">
        <f t="shared" si="28"/>
        <v>0.79151795501029665</v>
      </c>
    </row>
    <row r="216" spans="7:12" x14ac:dyDescent="0.55000000000000004">
      <c r="G216">
        <f t="shared" si="29"/>
        <v>209</v>
      </c>
      <c r="H216">
        <f t="shared" si="24"/>
        <v>17</v>
      </c>
      <c r="I216">
        <f t="shared" si="25"/>
        <v>1.358E-2</v>
      </c>
      <c r="J216">
        <f t="shared" si="26"/>
        <v>1.1246834977218789E-3</v>
      </c>
      <c r="K216">
        <f t="shared" si="27"/>
        <v>0.79062874790471527</v>
      </c>
      <c r="L216">
        <f t="shared" si="28"/>
        <v>0.7906287479047035</v>
      </c>
    </row>
    <row r="217" spans="7:12" x14ac:dyDescent="0.55000000000000004">
      <c r="G217">
        <f t="shared" si="29"/>
        <v>210</v>
      </c>
      <c r="H217">
        <f t="shared" si="24"/>
        <v>17</v>
      </c>
      <c r="I217">
        <f t="shared" si="25"/>
        <v>1.358E-2</v>
      </c>
      <c r="J217">
        <f t="shared" si="26"/>
        <v>1.1246834977218789E-3</v>
      </c>
      <c r="K217">
        <f t="shared" si="27"/>
        <v>0.78974053975217418</v>
      </c>
      <c r="L217">
        <f t="shared" si="28"/>
        <v>0.7897405397521623</v>
      </c>
    </row>
    <row r="218" spans="7:12" x14ac:dyDescent="0.55000000000000004">
      <c r="G218">
        <f t="shared" si="29"/>
        <v>211</v>
      </c>
      <c r="H218">
        <f t="shared" si="24"/>
        <v>17</v>
      </c>
      <c r="I218">
        <f t="shared" si="25"/>
        <v>1.358E-2</v>
      </c>
      <c r="J218">
        <f t="shared" si="26"/>
        <v>1.1246834977218789E-3</v>
      </c>
      <c r="K218">
        <f t="shared" si="27"/>
        <v>0.78885332943044084</v>
      </c>
      <c r="L218">
        <f t="shared" si="28"/>
        <v>0.78885332943042874</v>
      </c>
    </row>
    <row r="219" spans="7:12" x14ac:dyDescent="0.55000000000000004">
      <c r="G219">
        <f t="shared" si="29"/>
        <v>212</v>
      </c>
      <c r="H219">
        <f t="shared" si="24"/>
        <v>17</v>
      </c>
      <c r="I219">
        <f t="shared" si="25"/>
        <v>1.358E-2</v>
      </c>
      <c r="J219">
        <f t="shared" si="26"/>
        <v>1.1246834977218789E-3</v>
      </c>
      <c r="K219">
        <f t="shared" si="27"/>
        <v>0.78796711581853207</v>
      </c>
      <c r="L219">
        <f t="shared" si="28"/>
        <v>0.78796711581852008</v>
      </c>
    </row>
    <row r="220" spans="7:12" x14ac:dyDescent="0.55000000000000004">
      <c r="G220">
        <f t="shared" si="29"/>
        <v>213</v>
      </c>
      <c r="H220">
        <f t="shared" si="24"/>
        <v>17</v>
      </c>
      <c r="I220">
        <f t="shared" si="25"/>
        <v>1.358E-2</v>
      </c>
      <c r="J220">
        <f t="shared" si="26"/>
        <v>1.1246834977218789E-3</v>
      </c>
      <c r="K220">
        <f t="shared" si="27"/>
        <v>0.78708189779672444</v>
      </c>
      <c r="L220">
        <f t="shared" si="28"/>
        <v>0.78708189779671245</v>
      </c>
    </row>
    <row r="221" spans="7:12" x14ac:dyDescent="0.55000000000000004">
      <c r="G221">
        <f t="shared" si="29"/>
        <v>214</v>
      </c>
      <c r="H221">
        <f t="shared" si="24"/>
        <v>17</v>
      </c>
      <c r="I221">
        <f t="shared" si="25"/>
        <v>1.358E-2</v>
      </c>
      <c r="J221">
        <f t="shared" si="26"/>
        <v>1.1246834977218789E-3</v>
      </c>
      <c r="K221">
        <f t="shared" si="27"/>
        <v>0.78619767424655207</v>
      </c>
      <c r="L221">
        <f t="shared" si="28"/>
        <v>0.78619767424654008</v>
      </c>
    </row>
    <row r="222" spans="7:12" x14ac:dyDescent="0.55000000000000004">
      <c r="G222">
        <f t="shared" si="29"/>
        <v>215</v>
      </c>
      <c r="H222">
        <f t="shared" si="24"/>
        <v>17</v>
      </c>
      <c r="I222">
        <f t="shared" si="25"/>
        <v>1.358E-2</v>
      </c>
      <c r="J222">
        <f t="shared" si="26"/>
        <v>1.1246834977218789E-3</v>
      </c>
      <c r="K222">
        <f t="shared" si="27"/>
        <v>0.78531444405080542</v>
      </c>
      <c r="L222">
        <f t="shared" si="28"/>
        <v>0.78531444405079331</v>
      </c>
    </row>
    <row r="223" spans="7:12" x14ac:dyDescent="0.55000000000000004">
      <c r="G223">
        <f t="shared" si="29"/>
        <v>216</v>
      </c>
      <c r="H223">
        <f t="shared" si="24"/>
        <v>18</v>
      </c>
      <c r="I223">
        <f t="shared" si="25"/>
        <v>1.3679999999999999E-2</v>
      </c>
      <c r="J223">
        <f t="shared" si="26"/>
        <v>1.1329140552198691E-3</v>
      </c>
      <c r="K223">
        <f t="shared" si="27"/>
        <v>0.78304045069801298</v>
      </c>
      <c r="L223">
        <f t="shared" si="28"/>
        <v>0.78304045069802375</v>
      </c>
    </row>
    <row r="224" spans="7:12" x14ac:dyDescent="0.55000000000000004">
      <c r="G224">
        <f t="shared" si="29"/>
        <v>217</v>
      </c>
      <c r="H224">
        <f t="shared" si="24"/>
        <v>18</v>
      </c>
      <c r="I224">
        <f t="shared" si="25"/>
        <v>1.3679999999999999E-2</v>
      </c>
      <c r="J224">
        <f t="shared" si="26"/>
        <v>1.1329140552198691E-3</v>
      </c>
      <c r="K224">
        <f t="shared" si="27"/>
        <v>0.78215433705621085</v>
      </c>
      <c r="L224">
        <f t="shared" si="28"/>
        <v>0.7821543370562215</v>
      </c>
    </row>
    <row r="225" spans="7:12" x14ac:dyDescent="0.55000000000000004">
      <c r="G225">
        <f t="shared" si="29"/>
        <v>218</v>
      </c>
      <c r="H225">
        <f t="shared" si="24"/>
        <v>18</v>
      </c>
      <c r="I225">
        <f t="shared" si="25"/>
        <v>1.3679999999999999E-2</v>
      </c>
      <c r="J225">
        <f t="shared" si="26"/>
        <v>1.1329140552198691E-3</v>
      </c>
      <c r="K225">
        <f t="shared" si="27"/>
        <v>0.78126922616897321</v>
      </c>
      <c r="L225">
        <f t="shared" si="28"/>
        <v>0.78126922616898375</v>
      </c>
    </row>
    <row r="226" spans="7:12" x14ac:dyDescent="0.55000000000000004">
      <c r="G226">
        <f t="shared" si="29"/>
        <v>219</v>
      </c>
      <c r="H226">
        <f t="shared" si="24"/>
        <v>18</v>
      </c>
      <c r="I226">
        <f t="shared" si="25"/>
        <v>1.3679999999999999E-2</v>
      </c>
      <c r="J226">
        <f t="shared" si="26"/>
        <v>1.1329140552198691E-3</v>
      </c>
      <c r="K226">
        <f t="shared" si="27"/>
        <v>0.78038511690155121</v>
      </c>
      <c r="L226">
        <f t="shared" si="28"/>
        <v>0.78038511690156176</v>
      </c>
    </row>
    <row r="227" spans="7:12" x14ac:dyDescent="0.55000000000000004">
      <c r="G227">
        <f t="shared" si="29"/>
        <v>220</v>
      </c>
      <c r="H227">
        <f t="shared" si="24"/>
        <v>18</v>
      </c>
      <c r="I227">
        <f t="shared" si="25"/>
        <v>1.3679999999999999E-2</v>
      </c>
      <c r="J227">
        <f t="shared" si="26"/>
        <v>1.1329140552198691E-3</v>
      </c>
      <c r="K227">
        <f t="shared" si="27"/>
        <v>0.77950200812047921</v>
      </c>
      <c r="L227">
        <f t="shared" si="28"/>
        <v>0.77950200812048986</v>
      </c>
    </row>
    <row r="228" spans="7:12" x14ac:dyDescent="0.55000000000000004">
      <c r="G228">
        <f t="shared" si="29"/>
        <v>221</v>
      </c>
      <c r="H228">
        <f t="shared" si="24"/>
        <v>18</v>
      </c>
      <c r="I228">
        <f t="shared" si="25"/>
        <v>1.3679999999999999E-2</v>
      </c>
      <c r="J228">
        <f t="shared" si="26"/>
        <v>1.1329140552198691E-3</v>
      </c>
      <c r="K228">
        <f t="shared" si="27"/>
        <v>0.77861989869357551</v>
      </c>
      <c r="L228">
        <f t="shared" si="28"/>
        <v>0.77861989869358617</v>
      </c>
    </row>
    <row r="229" spans="7:12" x14ac:dyDescent="0.55000000000000004">
      <c r="G229">
        <f t="shared" si="29"/>
        <v>222</v>
      </c>
      <c r="H229">
        <f t="shared" si="24"/>
        <v>18</v>
      </c>
      <c r="I229">
        <f t="shared" si="25"/>
        <v>1.3679999999999999E-2</v>
      </c>
      <c r="J229">
        <f t="shared" si="26"/>
        <v>1.1329140552198691E-3</v>
      </c>
      <c r="K229">
        <f t="shared" si="27"/>
        <v>0.77773878748993852</v>
      </c>
      <c r="L229">
        <f t="shared" si="28"/>
        <v>0.77773878748994918</v>
      </c>
    </row>
    <row r="230" spans="7:12" x14ac:dyDescent="0.55000000000000004">
      <c r="G230">
        <f t="shared" si="29"/>
        <v>223</v>
      </c>
      <c r="H230">
        <f t="shared" si="24"/>
        <v>18</v>
      </c>
      <c r="I230">
        <f t="shared" si="25"/>
        <v>1.3679999999999999E-2</v>
      </c>
      <c r="J230">
        <f t="shared" si="26"/>
        <v>1.1329140552198691E-3</v>
      </c>
      <c r="K230">
        <f t="shared" si="27"/>
        <v>0.77685867337994707</v>
      </c>
      <c r="L230">
        <f t="shared" si="28"/>
        <v>0.77685867337995762</v>
      </c>
    </row>
    <row r="231" spans="7:12" x14ac:dyDescent="0.55000000000000004">
      <c r="G231">
        <f t="shared" si="29"/>
        <v>224</v>
      </c>
      <c r="H231">
        <f t="shared" si="24"/>
        <v>18</v>
      </c>
      <c r="I231">
        <f t="shared" si="25"/>
        <v>1.3679999999999999E-2</v>
      </c>
      <c r="J231">
        <f t="shared" si="26"/>
        <v>1.1329140552198691E-3</v>
      </c>
      <c r="K231">
        <f t="shared" si="27"/>
        <v>0.77597955523525752</v>
      </c>
      <c r="L231">
        <f t="shared" si="28"/>
        <v>0.77597955523526829</v>
      </c>
    </row>
    <row r="232" spans="7:12" x14ac:dyDescent="0.55000000000000004">
      <c r="G232">
        <f t="shared" si="29"/>
        <v>225</v>
      </c>
      <c r="H232">
        <f t="shared" si="24"/>
        <v>18</v>
      </c>
      <c r="I232">
        <f t="shared" si="25"/>
        <v>1.3679999999999999E-2</v>
      </c>
      <c r="J232">
        <f t="shared" si="26"/>
        <v>1.1329140552198691E-3</v>
      </c>
      <c r="K232">
        <f t="shared" si="27"/>
        <v>0.77510143192880454</v>
      </c>
      <c r="L232">
        <f t="shared" si="28"/>
        <v>0.7751014319288152</v>
      </c>
    </row>
    <row r="233" spans="7:12" x14ac:dyDescent="0.55000000000000004">
      <c r="G233">
        <f t="shared" si="29"/>
        <v>226</v>
      </c>
      <c r="H233">
        <f t="shared" si="24"/>
        <v>18</v>
      </c>
      <c r="I233">
        <f t="shared" si="25"/>
        <v>1.3679999999999999E-2</v>
      </c>
      <c r="J233">
        <f t="shared" si="26"/>
        <v>1.1329140552198691E-3</v>
      </c>
      <c r="K233">
        <f t="shared" si="27"/>
        <v>0.77422430233479667</v>
      </c>
      <c r="L233">
        <f t="shared" si="28"/>
        <v>0.77422430233480743</v>
      </c>
    </row>
    <row r="234" spans="7:12" x14ac:dyDescent="0.55000000000000004">
      <c r="G234">
        <f t="shared" si="29"/>
        <v>227</v>
      </c>
      <c r="H234">
        <f t="shared" si="24"/>
        <v>18</v>
      </c>
      <c r="I234">
        <f t="shared" si="25"/>
        <v>1.3679999999999999E-2</v>
      </c>
      <c r="J234">
        <f t="shared" si="26"/>
        <v>1.1329140552198691E-3</v>
      </c>
      <c r="K234">
        <f t="shared" si="27"/>
        <v>0.7733481653287172</v>
      </c>
      <c r="L234">
        <f t="shared" si="28"/>
        <v>0.77334816532872808</v>
      </c>
    </row>
    <row r="235" spans="7:12" x14ac:dyDescent="0.55000000000000004">
      <c r="G235">
        <f t="shared" si="29"/>
        <v>228</v>
      </c>
      <c r="H235">
        <f t="shared" si="24"/>
        <v>19</v>
      </c>
      <c r="I235">
        <f t="shared" si="25"/>
        <v>1.375E-2</v>
      </c>
      <c r="J235">
        <f t="shared" si="26"/>
        <v>1.1386750026298742E-3</v>
      </c>
      <c r="K235">
        <f t="shared" si="27"/>
        <v>0.77146019523493725</v>
      </c>
      <c r="L235">
        <f t="shared" si="28"/>
        <v>0.77146019523494902</v>
      </c>
    </row>
    <row r="236" spans="7:12" x14ac:dyDescent="0.55000000000000004">
      <c r="G236">
        <f t="shared" si="29"/>
        <v>229</v>
      </c>
      <c r="H236">
        <f t="shared" si="24"/>
        <v>19</v>
      </c>
      <c r="I236">
        <f t="shared" si="25"/>
        <v>1.375E-2</v>
      </c>
      <c r="J236">
        <f t="shared" si="26"/>
        <v>1.1386750026298742E-3</v>
      </c>
      <c r="K236">
        <f t="shared" si="27"/>
        <v>0.77058275191787085</v>
      </c>
      <c r="L236">
        <f t="shared" si="28"/>
        <v>0.77058275191788306</v>
      </c>
    </row>
    <row r="237" spans="7:12" x14ac:dyDescent="0.55000000000000004">
      <c r="G237">
        <f t="shared" si="29"/>
        <v>230</v>
      </c>
      <c r="H237">
        <f t="shared" si="24"/>
        <v>19</v>
      </c>
      <c r="I237">
        <f t="shared" si="25"/>
        <v>1.375E-2</v>
      </c>
      <c r="J237">
        <f t="shared" si="26"/>
        <v>1.1386750026298742E-3</v>
      </c>
      <c r="K237">
        <f t="shared" si="27"/>
        <v>0.76970630658719352</v>
      </c>
      <c r="L237">
        <f t="shared" si="28"/>
        <v>0.76970630658720574</v>
      </c>
    </row>
    <row r="238" spans="7:12" x14ac:dyDescent="0.55000000000000004">
      <c r="G238">
        <f t="shared" si="29"/>
        <v>231</v>
      </c>
      <c r="H238">
        <f t="shared" si="24"/>
        <v>19</v>
      </c>
      <c r="I238">
        <f t="shared" si="25"/>
        <v>1.375E-2</v>
      </c>
      <c r="J238">
        <f t="shared" si="26"/>
        <v>1.1386750026298742E-3</v>
      </c>
      <c r="K238">
        <f t="shared" si="27"/>
        <v>0.76883085810781537</v>
      </c>
      <c r="L238">
        <f t="shared" si="28"/>
        <v>0.76883085810782792</v>
      </c>
    </row>
    <row r="239" spans="7:12" x14ac:dyDescent="0.55000000000000004">
      <c r="G239">
        <f t="shared" si="29"/>
        <v>232</v>
      </c>
      <c r="H239">
        <f t="shared" si="24"/>
        <v>19</v>
      </c>
      <c r="I239">
        <f t="shared" si="25"/>
        <v>1.375E-2</v>
      </c>
      <c r="J239">
        <f t="shared" si="26"/>
        <v>1.1386750026298742E-3</v>
      </c>
      <c r="K239">
        <f t="shared" si="27"/>
        <v>0.76795640534593856</v>
      </c>
      <c r="L239">
        <f t="shared" si="28"/>
        <v>0.767956405345951</v>
      </c>
    </row>
    <row r="240" spans="7:12" x14ac:dyDescent="0.55000000000000004">
      <c r="G240">
        <f t="shared" si="29"/>
        <v>233</v>
      </c>
      <c r="H240">
        <f t="shared" si="24"/>
        <v>19</v>
      </c>
      <c r="I240">
        <f t="shared" si="25"/>
        <v>1.375E-2</v>
      </c>
      <c r="J240">
        <f t="shared" si="26"/>
        <v>1.1386750026298742E-3</v>
      </c>
      <c r="K240">
        <f t="shared" si="27"/>
        <v>0.76708294716905367</v>
      </c>
      <c r="L240">
        <f t="shared" si="28"/>
        <v>0.767082947169066</v>
      </c>
    </row>
    <row r="241" spans="7:12" x14ac:dyDescent="0.55000000000000004">
      <c r="G241">
        <f t="shared" si="29"/>
        <v>234</v>
      </c>
      <c r="H241">
        <f t="shared" si="24"/>
        <v>19</v>
      </c>
      <c r="I241">
        <f t="shared" si="25"/>
        <v>1.375E-2</v>
      </c>
      <c r="J241">
        <f t="shared" si="26"/>
        <v>1.1386750026298742E-3</v>
      </c>
      <c r="K241">
        <f t="shared" si="27"/>
        <v>0.76621048244593937</v>
      </c>
      <c r="L241">
        <f t="shared" si="28"/>
        <v>0.76621048244595191</v>
      </c>
    </row>
    <row r="242" spans="7:12" x14ac:dyDescent="0.55000000000000004">
      <c r="G242">
        <f t="shared" si="29"/>
        <v>235</v>
      </c>
      <c r="H242">
        <f t="shared" si="24"/>
        <v>19</v>
      </c>
      <c r="I242">
        <f t="shared" si="25"/>
        <v>1.375E-2</v>
      </c>
      <c r="J242">
        <f t="shared" si="26"/>
        <v>1.1386750026298742E-3</v>
      </c>
      <c r="K242">
        <f t="shared" si="27"/>
        <v>0.76533901004666161</v>
      </c>
      <c r="L242">
        <f t="shared" si="28"/>
        <v>0.76533901004667426</v>
      </c>
    </row>
    <row r="243" spans="7:12" x14ac:dyDescent="0.55000000000000004">
      <c r="G243">
        <f t="shared" si="29"/>
        <v>236</v>
      </c>
      <c r="H243">
        <f t="shared" si="24"/>
        <v>19</v>
      </c>
      <c r="I243">
        <f t="shared" si="25"/>
        <v>1.375E-2</v>
      </c>
      <c r="J243">
        <f t="shared" si="26"/>
        <v>1.1386750026298742E-3</v>
      </c>
      <c r="K243">
        <f t="shared" si="27"/>
        <v>0.76446852884257155</v>
      </c>
      <c r="L243">
        <f t="shared" si="28"/>
        <v>0.76446852884258398</v>
      </c>
    </row>
    <row r="244" spans="7:12" x14ac:dyDescent="0.55000000000000004">
      <c r="G244">
        <f t="shared" si="29"/>
        <v>237</v>
      </c>
      <c r="H244">
        <f t="shared" si="24"/>
        <v>19</v>
      </c>
      <c r="I244">
        <f t="shared" si="25"/>
        <v>1.375E-2</v>
      </c>
      <c r="J244">
        <f t="shared" si="26"/>
        <v>1.1386750026298742E-3</v>
      </c>
      <c r="K244">
        <f t="shared" si="27"/>
        <v>0.76359903770630289</v>
      </c>
      <c r="L244">
        <f t="shared" si="28"/>
        <v>0.76359903770631565</v>
      </c>
    </row>
    <row r="245" spans="7:12" x14ac:dyDescent="0.55000000000000004">
      <c r="G245">
        <f t="shared" si="29"/>
        <v>238</v>
      </c>
      <c r="H245">
        <f t="shared" si="24"/>
        <v>19</v>
      </c>
      <c r="I245">
        <f t="shared" si="25"/>
        <v>1.375E-2</v>
      </c>
      <c r="J245">
        <f t="shared" si="26"/>
        <v>1.1386750026298742E-3</v>
      </c>
      <c r="K245">
        <f t="shared" si="27"/>
        <v>0.76273053551177328</v>
      </c>
      <c r="L245">
        <f t="shared" si="28"/>
        <v>0.76273053551178593</v>
      </c>
    </row>
    <row r="246" spans="7:12" x14ac:dyDescent="0.55000000000000004">
      <c r="G246">
        <f t="shared" si="29"/>
        <v>239</v>
      </c>
      <c r="H246">
        <f t="shared" si="24"/>
        <v>19</v>
      </c>
      <c r="I246">
        <f t="shared" si="25"/>
        <v>1.375E-2</v>
      </c>
      <c r="J246">
        <f t="shared" si="26"/>
        <v>1.1386750026298742E-3</v>
      </c>
      <c r="K246">
        <f t="shared" si="27"/>
        <v>0.76186302113417959</v>
      </c>
      <c r="L246">
        <f t="shared" si="28"/>
        <v>0.76186302113419246</v>
      </c>
    </row>
    <row r="247" spans="7:12" x14ac:dyDescent="0.55000000000000004">
      <c r="G247">
        <f t="shared" si="29"/>
        <v>240</v>
      </c>
      <c r="H247">
        <f t="shared" si="24"/>
        <v>20</v>
      </c>
      <c r="I247">
        <f t="shared" si="25"/>
        <v>1.3780000000000001E-2</v>
      </c>
      <c r="J247">
        <f t="shared" si="26"/>
        <v>1.1411438684654218E-3</v>
      </c>
      <c r="K247">
        <f t="shared" si="27"/>
        <v>0.76054622854312348</v>
      </c>
      <c r="L247">
        <f t="shared" si="28"/>
        <v>0.76054622854314824</v>
      </c>
    </row>
    <row r="248" spans="7:12" x14ac:dyDescent="0.55000000000000004">
      <c r="G248">
        <f t="shared" si="29"/>
        <v>241</v>
      </c>
      <c r="H248">
        <f t="shared" ref="H248:H311" si="30">INT(G248/12)</f>
        <v>20</v>
      </c>
      <c r="I248">
        <f t="shared" ref="I248:I311" si="31">VLOOKUP(H248,$B$7:$C$157,2,FALSE)</f>
        <v>1.3780000000000001E-2</v>
      </c>
      <c r="J248">
        <f t="shared" ref="J248:J311" si="32">(1+I248)^(1/12)-1</f>
        <v>1.1411438684654218E-3</v>
      </c>
      <c r="K248">
        <f t="shared" ref="K248:K311" si="33">(1+J248)^(-G248)</f>
        <v>0.75967932513924086</v>
      </c>
      <c r="L248">
        <f t="shared" ref="L248:L311" si="34">(1+I248)^(-G248/12)</f>
        <v>0.75967932513926617</v>
      </c>
    </row>
    <row r="249" spans="7:12" x14ac:dyDescent="0.55000000000000004">
      <c r="G249">
        <f t="shared" si="29"/>
        <v>242</v>
      </c>
      <c r="H249">
        <f t="shared" si="30"/>
        <v>20</v>
      </c>
      <c r="I249">
        <f t="shared" si="31"/>
        <v>1.3780000000000001E-2</v>
      </c>
      <c r="J249">
        <f t="shared" si="32"/>
        <v>1.1411438684654218E-3</v>
      </c>
      <c r="K249">
        <f t="shared" si="33"/>
        <v>0.75881340986925916</v>
      </c>
      <c r="L249">
        <f t="shared" si="34"/>
        <v>0.75881340986928447</v>
      </c>
    </row>
    <row r="250" spans="7:12" x14ac:dyDescent="0.55000000000000004">
      <c r="G250">
        <f t="shared" si="29"/>
        <v>243</v>
      </c>
      <c r="H250">
        <f t="shared" si="30"/>
        <v>20</v>
      </c>
      <c r="I250">
        <f t="shared" si="31"/>
        <v>1.3780000000000001E-2</v>
      </c>
      <c r="J250">
        <f t="shared" si="32"/>
        <v>1.1411438684654218E-3</v>
      </c>
      <c r="K250">
        <f t="shared" si="33"/>
        <v>0.7579484816068609</v>
      </c>
      <c r="L250">
        <f t="shared" si="34"/>
        <v>0.75794848160688622</v>
      </c>
    </row>
    <row r="251" spans="7:12" x14ac:dyDescent="0.55000000000000004">
      <c r="G251">
        <f t="shared" si="29"/>
        <v>244</v>
      </c>
      <c r="H251">
        <f t="shared" si="30"/>
        <v>20</v>
      </c>
      <c r="I251">
        <f t="shared" si="31"/>
        <v>1.3780000000000001E-2</v>
      </c>
      <c r="J251">
        <f t="shared" si="32"/>
        <v>1.1411438684654218E-3</v>
      </c>
      <c r="K251">
        <f t="shared" si="33"/>
        <v>0.75708453922701202</v>
      </c>
      <c r="L251">
        <f t="shared" si="34"/>
        <v>0.75708453922703733</v>
      </c>
    </row>
    <row r="252" spans="7:12" x14ac:dyDescent="0.55000000000000004">
      <c r="G252">
        <f t="shared" si="29"/>
        <v>245</v>
      </c>
      <c r="H252">
        <f t="shared" si="30"/>
        <v>20</v>
      </c>
      <c r="I252">
        <f t="shared" si="31"/>
        <v>1.3780000000000001E-2</v>
      </c>
      <c r="J252">
        <f t="shared" si="32"/>
        <v>1.1411438684654218E-3</v>
      </c>
      <c r="K252">
        <f t="shared" si="33"/>
        <v>0.75622158160596109</v>
      </c>
      <c r="L252">
        <f t="shared" si="34"/>
        <v>0.75622158160598651</v>
      </c>
    </row>
    <row r="253" spans="7:12" x14ac:dyDescent="0.55000000000000004">
      <c r="G253">
        <f t="shared" si="29"/>
        <v>246</v>
      </c>
      <c r="H253">
        <f t="shared" si="30"/>
        <v>20</v>
      </c>
      <c r="I253">
        <f t="shared" si="31"/>
        <v>1.3780000000000001E-2</v>
      </c>
      <c r="J253">
        <f t="shared" si="32"/>
        <v>1.1411438684654218E-3</v>
      </c>
      <c r="K253">
        <f t="shared" si="33"/>
        <v>0.75535960762123766</v>
      </c>
      <c r="L253">
        <f t="shared" si="34"/>
        <v>0.75535960762126308</v>
      </c>
    </row>
    <row r="254" spans="7:12" x14ac:dyDescent="0.55000000000000004">
      <c r="G254">
        <f t="shared" si="29"/>
        <v>247</v>
      </c>
      <c r="H254">
        <f t="shared" si="30"/>
        <v>20</v>
      </c>
      <c r="I254">
        <f t="shared" si="31"/>
        <v>1.3780000000000001E-2</v>
      </c>
      <c r="J254">
        <f t="shared" si="32"/>
        <v>1.1411438684654218E-3</v>
      </c>
      <c r="K254">
        <f t="shared" si="33"/>
        <v>0.75449861615165048</v>
      </c>
      <c r="L254">
        <f t="shared" si="34"/>
        <v>0.75449861615167602</v>
      </c>
    </row>
    <row r="255" spans="7:12" x14ac:dyDescent="0.55000000000000004">
      <c r="G255">
        <f t="shared" si="29"/>
        <v>248</v>
      </c>
      <c r="H255">
        <f t="shared" si="30"/>
        <v>20</v>
      </c>
      <c r="I255">
        <f t="shared" si="31"/>
        <v>1.3780000000000001E-2</v>
      </c>
      <c r="J255">
        <f t="shared" si="32"/>
        <v>1.1411438684654218E-3</v>
      </c>
      <c r="K255">
        <f t="shared" si="33"/>
        <v>0.75363860607728628</v>
      </c>
      <c r="L255">
        <f t="shared" si="34"/>
        <v>0.75363860607731215</v>
      </c>
    </row>
    <row r="256" spans="7:12" x14ac:dyDescent="0.55000000000000004">
      <c r="G256">
        <f t="shared" si="29"/>
        <v>249</v>
      </c>
      <c r="H256">
        <f t="shared" si="30"/>
        <v>20</v>
      </c>
      <c r="I256">
        <f t="shared" si="31"/>
        <v>1.3780000000000001E-2</v>
      </c>
      <c r="J256">
        <f t="shared" si="32"/>
        <v>1.1411438684654218E-3</v>
      </c>
      <c r="K256">
        <f t="shared" si="33"/>
        <v>0.75277957627950909</v>
      </c>
      <c r="L256">
        <f t="shared" si="34"/>
        <v>0.75277957627953485</v>
      </c>
    </row>
    <row r="257" spans="7:12" x14ac:dyDescent="0.55000000000000004">
      <c r="G257">
        <f t="shared" si="29"/>
        <v>250</v>
      </c>
      <c r="H257">
        <f t="shared" si="30"/>
        <v>20</v>
      </c>
      <c r="I257">
        <f t="shared" si="31"/>
        <v>1.3780000000000001E-2</v>
      </c>
      <c r="J257">
        <f t="shared" si="32"/>
        <v>1.1411438684654218E-3</v>
      </c>
      <c r="K257">
        <f t="shared" si="33"/>
        <v>0.75192152564095682</v>
      </c>
      <c r="L257">
        <f t="shared" si="34"/>
        <v>0.75192152564098258</v>
      </c>
    </row>
    <row r="258" spans="7:12" x14ac:dyDescent="0.55000000000000004">
      <c r="G258">
        <f t="shared" si="29"/>
        <v>251</v>
      </c>
      <c r="H258">
        <f t="shared" si="30"/>
        <v>20</v>
      </c>
      <c r="I258">
        <f t="shared" si="31"/>
        <v>1.3780000000000001E-2</v>
      </c>
      <c r="J258">
        <f t="shared" si="32"/>
        <v>1.1411438684654218E-3</v>
      </c>
      <c r="K258">
        <f t="shared" si="33"/>
        <v>0.75106445304554137</v>
      </c>
      <c r="L258">
        <f t="shared" si="34"/>
        <v>0.75106445304556724</v>
      </c>
    </row>
    <row r="259" spans="7:12" x14ac:dyDescent="0.55000000000000004">
      <c r="G259">
        <f t="shared" si="29"/>
        <v>252</v>
      </c>
      <c r="H259">
        <f t="shared" si="30"/>
        <v>21</v>
      </c>
      <c r="I259">
        <f t="shared" si="31"/>
        <v>1.379E-2</v>
      </c>
      <c r="J259">
        <f t="shared" si="32"/>
        <v>1.1419668088614721E-3</v>
      </c>
      <c r="K259">
        <f t="shared" si="33"/>
        <v>0.75005297192788956</v>
      </c>
      <c r="L259">
        <f t="shared" si="34"/>
        <v>0.75005297192789389</v>
      </c>
    </row>
    <row r="260" spans="7:12" x14ac:dyDescent="0.55000000000000004">
      <c r="G260">
        <f t="shared" si="29"/>
        <v>253</v>
      </c>
      <c r="H260">
        <f t="shared" si="30"/>
        <v>21</v>
      </c>
      <c r="I260">
        <f t="shared" si="31"/>
        <v>1.379E-2</v>
      </c>
      <c r="J260">
        <f t="shared" si="32"/>
        <v>1.1419668088614721E-3</v>
      </c>
      <c r="K260">
        <f t="shared" si="33"/>
        <v>0.74919741334856071</v>
      </c>
      <c r="L260">
        <f t="shared" si="34"/>
        <v>0.74919741334856449</v>
      </c>
    </row>
    <row r="261" spans="7:12" x14ac:dyDescent="0.55000000000000004">
      <c r="G261">
        <f t="shared" si="29"/>
        <v>254</v>
      </c>
      <c r="H261">
        <f t="shared" si="30"/>
        <v>21</v>
      </c>
      <c r="I261">
        <f t="shared" si="31"/>
        <v>1.379E-2</v>
      </c>
      <c r="J261">
        <f t="shared" si="32"/>
        <v>1.1419668088614721E-3</v>
      </c>
      <c r="K261">
        <f t="shared" si="33"/>
        <v>0.7483428306742812</v>
      </c>
      <c r="L261">
        <f t="shared" si="34"/>
        <v>0.74834283067428509</v>
      </c>
    </row>
    <row r="262" spans="7:12" x14ac:dyDescent="0.55000000000000004">
      <c r="G262">
        <f t="shared" si="29"/>
        <v>255</v>
      </c>
      <c r="H262">
        <f t="shared" si="30"/>
        <v>21</v>
      </c>
      <c r="I262">
        <f t="shared" si="31"/>
        <v>1.379E-2</v>
      </c>
      <c r="J262">
        <f t="shared" si="32"/>
        <v>1.1419668088614721E-3</v>
      </c>
      <c r="K262">
        <f t="shared" si="33"/>
        <v>0.74748922279187113</v>
      </c>
      <c r="L262">
        <f t="shared" si="34"/>
        <v>0.74748922279187513</v>
      </c>
    </row>
    <row r="263" spans="7:12" x14ac:dyDescent="0.55000000000000004">
      <c r="G263">
        <f t="shared" si="29"/>
        <v>256</v>
      </c>
      <c r="H263">
        <f t="shared" si="30"/>
        <v>21</v>
      </c>
      <c r="I263">
        <f t="shared" si="31"/>
        <v>1.379E-2</v>
      </c>
      <c r="J263">
        <f t="shared" si="32"/>
        <v>1.1419668088614721E-3</v>
      </c>
      <c r="K263">
        <f t="shared" si="33"/>
        <v>0.7466365885894205</v>
      </c>
      <c r="L263">
        <f t="shared" si="34"/>
        <v>0.7466365885894245</v>
      </c>
    </row>
    <row r="264" spans="7:12" x14ac:dyDescent="0.55000000000000004">
      <c r="G264">
        <f t="shared" si="29"/>
        <v>257</v>
      </c>
      <c r="H264">
        <f t="shared" si="30"/>
        <v>21</v>
      </c>
      <c r="I264">
        <f t="shared" si="31"/>
        <v>1.379E-2</v>
      </c>
      <c r="J264">
        <f t="shared" si="32"/>
        <v>1.1419668088614721E-3</v>
      </c>
      <c r="K264">
        <f t="shared" si="33"/>
        <v>0.74578492695628729</v>
      </c>
      <c r="L264">
        <f t="shared" si="34"/>
        <v>0.74578492695629117</v>
      </c>
    </row>
    <row r="265" spans="7:12" x14ac:dyDescent="0.55000000000000004">
      <c r="G265">
        <f t="shared" ref="G265:G328" si="35">G264+1</f>
        <v>258</v>
      </c>
      <c r="H265">
        <f t="shared" si="30"/>
        <v>21</v>
      </c>
      <c r="I265">
        <f t="shared" si="31"/>
        <v>1.379E-2</v>
      </c>
      <c r="J265">
        <f t="shared" si="32"/>
        <v>1.1419668088614721E-3</v>
      </c>
      <c r="K265">
        <f t="shared" si="33"/>
        <v>0.74493423678309645</v>
      </c>
      <c r="L265">
        <f t="shared" si="34"/>
        <v>0.74493423678310033</v>
      </c>
    </row>
    <row r="266" spans="7:12" x14ac:dyDescent="0.55000000000000004">
      <c r="G266">
        <f t="shared" si="35"/>
        <v>259</v>
      </c>
      <c r="H266">
        <f t="shared" si="30"/>
        <v>21</v>
      </c>
      <c r="I266">
        <f t="shared" si="31"/>
        <v>1.379E-2</v>
      </c>
      <c r="J266">
        <f t="shared" si="32"/>
        <v>1.1419668088614721E-3</v>
      </c>
      <c r="K266">
        <f t="shared" si="33"/>
        <v>0.74408451696173838</v>
      </c>
      <c r="L266">
        <f t="shared" si="34"/>
        <v>0.74408451696174238</v>
      </c>
    </row>
    <row r="267" spans="7:12" x14ac:dyDescent="0.55000000000000004">
      <c r="G267">
        <f t="shared" si="35"/>
        <v>260</v>
      </c>
      <c r="H267">
        <f t="shared" si="30"/>
        <v>21</v>
      </c>
      <c r="I267">
        <f t="shared" si="31"/>
        <v>1.379E-2</v>
      </c>
      <c r="J267">
        <f t="shared" si="32"/>
        <v>1.1419668088614721E-3</v>
      </c>
      <c r="K267">
        <f t="shared" si="33"/>
        <v>0.74323576638536759</v>
      </c>
      <c r="L267">
        <f t="shared" si="34"/>
        <v>0.74323576638537159</v>
      </c>
    </row>
    <row r="268" spans="7:12" x14ac:dyDescent="0.55000000000000004">
      <c r="G268">
        <f t="shared" si="35"/>
        <v>261</v>
      </c>
      <c r="H268">
        <f t="shared" si="30"/>
        <v>21</v>
      </c>
      <c r="I268">
        <f t="shared" si="31"/>
        <v>1.379E-2</v>
      </c>
      <c r="J268">
        <f t="shared" si="32"/>
        <v>1.1419668088614721E-3</v>
      </c>
      <c r="K268">
        <f t="shared" si="33"/>
        <v>0.74238798394840111</v>
      </c>
      <c r="L268">
        <f t="shared" si="34"/>
        <v>0.74238798394840499</v>
      </c>
    </row>
    <row r="269" spans="7:12" x14ac:dyDescent="0.55000000000000004">
      <c r="G269">
        <f t="shared" si="35"/>
        <v>262</v>
      </c>
      <c r="H269">
        <f t="shared" si="30"/>
        <v>21</v>
      </c>
      <c r="I269">
        <f t="shared" si="31"/>
        <v>1.379E-2</v>
      </c>
      <c r="J269">
        <f t="shared" si="32"/>
        <v>1.1419668088614721E-3</v>
      </c>
      <c r="K269">
        <f t="shared" si="33"/>
        <v>0.74154116854651664</v>
      </c>
      <c r="L269">
        <f t="shared" si="34"/>
        <v>0.74154116854652052</v>
      </c>
    </row>
    <row r="270" spans="7:12" x14ac:dyDescent="0.55000000000000004">
      <c r="G270">
        <f t="shared" si="35"/>
        <v>263</v>
      </c>
      <c r="H270">
        <f t="shared" si="30"/>
        <v>21</v>
      </c>
      <c r="I270">
        <f t="shared" si="31"/>
        <v>1.379E-2</v>
      </c>
      <c r="J270">
        <f t="shared" si="32"/>
        <v>1.1419668088614721E-3</v>
      </c>
      <c r="K270">
        <f t="shared" si="33"/>
        <v>0.74069531907665187</v>
      </c>
      <c r="L270">
        <f t="shared" si="34"/>
        <v>0.74069531907665598</v>
      </c>
    </row>
    <row r="271" spans="7:12" x14ac:dyDescent="0.55000000000000004">
      <c r="G271">
        <f t="shared" si="35"/>
        <v>264</v>
      </c>
      <c r="H271">
        <f t="shared" si="30"/>
        <v>22</v>
      </c>
      <c r="I271">
        <f t="shared" si="31"/>
        <v>1.376E-2</v>
      </c>
      <c r="J271">
        <f t="shared" si="32"/>
        <v>1.1394979653496229E-3</v>
      </c>
      <c r="K271">
        <f t="shared" si="33"/>
        <v>0.74033225759418708</v>
      </c>
      <c r="L271">
        <f t="shared" si="34"/>
        <v>0.7403322575941701</v>
      </c>
    </row>
    <row r="272" spans="7:12" x14ac:dyDescent="0.55000000000000004">
      <c r="G272">
        <f t="shared" si="35"/>
        <v>265</v>
      </c>
      <c r="H272">
        <f t="shared" si="30"/>
        <v>22</v>
      </c>
      <c r="I272">
        <f t="shared" si="31"/>
        <v>1.376E-2</v>
      </c>
      <c r="J272">
        <f t="shared" si="32"/>
        <v>1.1394979653496229E-3</v>
      </c>
      <c r="K272">
        <f t="shared" si="33"/>
        <v>0.73948961068741148</v>
      </c>
      <c r="L272">
        <f t="shared" si="34"/>
        <v>0.73948961068739472</v>
      </c>
    </row>
    <row r="273" spans="7:12" x14ac:dyDescent="0.55000000000000004">
      <c r="G273">
        <f t="shared" si="35"/>
        <v>266</v>
      </c>
      <c r="H273">
        <f t="shared" si="30"/>
        <v>22</v>
      </c>
      <c r="I273">
        <f t="shared" si="31"/>
        <v>1.376E-2</v>
      </c>
      <c r="J273">
        <f t="shared" si="32"/>
        <v>1.1394979653496229E-3</v>
      </c>
      <c r="K273">
        <f t="shared" si="33"/>
        <v>0.73864792288217751</v>
      </c>
      <c r="L273">
        <f t="shared" si="34"/>
        <v>0.73864792288216063</v>
      </c>
    </row>
    <row r="274" spans="7:12" x14ac:dyDescent="0.55000000000000004">
      <c r="G274">
        <f t="shared" si="35"/>
        <v>267</v>
      </c>
      <c r="H274">
        <f t="shared" si="30"/>
        <v>22</v>
      </c>
      <c r="I274">
        <f t="shared" si="31"/>
        <v>1.376E-2</v>
      </c>
      <c r="J274">
        <f t="shared" si="32"/>
        <v>1.1394979653496229E-3</v>
      </c>
      <c r="K274">
        <f t="shared" si="33"/>
        <v>0.73780719308683473</v>
      </c>
      <c r="L274">
        <f t="shared" si="34"/>
        <v>0.73780719308681786</v>
      </c>
    </row>
    <row r="275" spans="7:12" x14ac:dyDescent="0.55000000000000004">
      <c r="G275">
        <f t="shared" si="35"/>
        <v>268</v>
      </c>
      <c r="H275">
        <f t="shared" si="30"/>
        <v>22</v>
      </c>
      <c r="I275">
        <f t="shared" si="31"/>
        <v>1.376E-2</v>
      </c>
      <c r="J275">
        <f t="shared" si="32"/>
        <v>1.1394979653496229E-3</v>
      </c>
      <c r="K275">
        <f t="shared" si="33"/>
        <v>0.73696742021097561</v>
      </c>
      <c r="L275">
        <f t="shared" si="34"/>
        <v>0.73696742021095851</v>
      </c>
    </row>
    <row r="276" spans="7:12" x14ac:dyDescent="0.55000000000000004">
      <c r="G276">
        <f t="shared" si="35"/>
        <v>269</v>
      </c>
      <c r="H276">
        <f t="shared" si="30"/>
        <v>22</v>
      </c>
      <c r="I276">
        <f t="shared" si="31"/>
        <v>1.376E-2</v>
      </c>
      <c r="J276">
        <f t="shared" si="32"/>
        <v>1.1394979653496229E-3</v>
      </c>
      <c r="K276">
        <f t="shared" si="33"/>
        <v>0.73612860316543294</v>
      </c>
      <c r="L276">
        <f t="shared" si="34"/>
        <v>0.73612860316541584</v>
      </c>
    </row>
    <row r="277" spans="7:12" x14ac:dyDescent="0.55000000000000004">
      <c r="G277">
        <f t="shared" si="35"/>
        <v>270</v>
      </c>
      <c r="H277">
        <f t="shared" si="30"/>
        <v>22</v>
      </c>
      <c r="I277">
        <f t="shared" si="31"/>
        <v>1.376E-2</v>
      </c>
      <c r="J277">
        <f t="shared" si="32"/>
        <v>1.1394979653496229E-3</v>
      </c>
      <c r="K277">
        <f t="shared" si="33"/>
        <v>0.73529074086227986</v>
      </c>
      <c r="L277">
        <f t="shared" si="34"/>
        <v>0.73529074086226287</v>
      </c>
    </row>
    <row r="278" spans="7:12" x14ac:dyDescent="0.55000000000000004">
      <c r="G278">
        <f t="shared" si="35"/>
        <v>271</v>
      </c>
      <c r="H278">
        <f t="shared" si="30"/>
        <v>22</v>
      </c>
      <c r="I278">
        <f t="shared" si="31"/>
        <v>1.376E-2</v>
      </c>
      <c r="J278">
        <f t="shared" si="32"/>
        <v>1.1394979653496229E-3</v>
      </c>
      <c r="K278">
        <f t="shared" si="33"/>
        <v>0.73445383221482796</v>
      </c>
      <c r="L278">
        <f t="shared" si="34"/>
        <v>0.73445383221481075</v>
      </c>
    </row>
    <row r="279" spans="7:12" x14ac:dyDescent="0.55000000000000004">
      <c r="G279">
        <f t="shared" si="35"/>
        <v>272</v>
      </c>
      <c r="H279">
        <f t="shared" si="30"/>
        <v>22</v>
      </c>
      <c r="I279">
        <f t="shared" si="31"/>
        <v>1.376E-2</v>
      </c>
      <c r="J279">
        <f t="shared" si="32"/>
        <v>1.1394979653496229E-3</v>
      </c>
      <c r="K279">
        <f t="shared" si="33"/>
        <v>0.73361787613762508</v>
      </c>
      <c r="L279">
        <f t="shared" si="34"/>
        <v>0.73361787613760787</v>
      </c>
    </row>
    <row r="280" spans="7:12" x14ac:dyDescent="0.55000000000000004">
      <c r="G280">
        <f t="shared" si="35"/>
        <v>273</v>
      </c>
      <c r="H280">
        <f t="shared" si="30"/>
        <v>22</v>
      </c>
      <c r="I280">
        <f t="shared" si="31"/>
        <v>1.376E-2</v>
      </c>
      <c r="J280">
        <f t="shared" si="32"/>
        <v>1.1394979653496229E-3</v>
      </c>
      <c r="K280">
        <f t="shared" si="33"/>
        <v>0.73278287154645472</v>
      </c>
      <c r="L280">
        <f t="shared" si="34"/>
        <v>0.73278287154643751</v>
      </c>
    </row>
    <row r="281" spans="7:12" x14ac:dyDescent="0.55000000000000004">
      <c r="G281">
        <f t="shared" si="35"/>
        <v>274</v>
      </c>
      <c r="H281">
        <f t="shared" si="30"/>
        <v>22</v>
      </c>
      <c r="I281">
        <f t="shared" si="31"/>
        <v>1.376E-2</v>
      </c>
      <c r="J281">
        <f t="shared" si="32"/>
        <v>1.1394979653496229E-3</v>
      </c>
      <c r="K281">
        <f t="shared" si="33"/>
        <v>0.73194881735833495</v>
      </c>
      <c r="L281">
        <f t="shared" si="34"/>
        <v>0.73194881735831763</v>
      </c>
    </row>
    <row r="282" spans="7:12" x14ac:dyDescent="0.55000000000000004">
      <c r="G282">
        <f t="shared" si="35"/>
        <v>275</v>
      </c>
      <c r="H282">
        <f t="shared" si="30"/>
        <v>22</v>
      </c>
      <c r="I282">
        <f t="shared" si="31"/>
        <v>1.376E-2</v>
      </c>
      <c r="J282">
        <f t="shared" si="32"/>
        <v>1.1394979653496229E-3</v>
      </c>
      <c r="K282">
        <f t="shared" si="33"/>
        <v>0.73111571249151575</v>
      </c>
      <c r="L282">
        <f t="shared" si="34"/>
        <v>0.73111571249149843</v>
      </c>
    </row>
    <row r="283" spans="7:12" x14ac:dyDescent="0.55000000000000004">
      <c r="G283">
        <f t="shared" si="35"/>
        <v>276</v>
      </c>
      <c r="H283">
        <f t="shared" si="30"/>
        <v>23</v>
      </c>
      <c r="I283">
        <f t="shared" si="31"/>
        <v>1.3729999999999999E-2</v>
      </c>
      <c r="J283">
        <f t="shared" si="32"/>
        <v>1.1370290548653461E-3</v>
      </c>
      <c r="K283">
        <f t="shared" si="33"/>
        <v>0.73078078858117945</v>
      </c>
      <c r="L283">
        <f t="shared" si="34"/>
        <v>0.73078078858119266</v>
      </c>
    </row>
    <row r="284" spans="7:12" x14ac:dyDescent="0.55000000000000004">
      <c r="G284">
        <f t="shared" si="35"/>
        <v>277</v>
      </c>
      <c r="H284">
        <f t="shared" si="30"/>
        <v>23</v>
      </c>
      <c r="I284">
        <f t="shared" si="31"/>
        <v>1.3729999999999999E-2</v>
      </c>
      <c r="J284">
        <f t="shared" si="32"/>
        <v>1.1370290548653461E-3</v>
      </c>
      <c r="K284">
        <f t="shared" si="33"/>
        <v>0.72995081329783718</v>
      </c>
      <c r="L284">
        <f t="shared" si="34"/>
        <v>0.72995081329785161</v>
      </c>
    </row>
    <row r="285" spans="7:12" x14ac:dyDescent="0.55000000000000004">
      <c r="G285">
        <f t="shared" si="35"/>
        <v>278</v>
      </c>
      <c r="H285">
        <f t="shared" si="30"/>
        <v>23</v>
      </c>
      <c r="I285">
        <f t="shared" si="31"/>
        <v>1.3729999999999999E-2</v>
      </c>
      <c r="J285">
        <f t="shared" si="32"/>
        <v>1.1370290548653461E-3</v>
      </c>
      <c r="K285">
        <f t="shared" si="33"/>
        <v>0.72912178064870448</v>
      </c>
      <c r="L285">
        <f t="shared" si="34"/>
        <v>0.72912178064871891</v>
      </c>
    </row>
    <row r="286" spans="7:12" x14ac:dyDescent="0.55000000000000004">
      <c r="G286">
        <f t="shared" si="35"/>
        <v>279</v>
      </c>
      <c r="H286">
        <f t="shared" si="30"/>
        <v>23</v>
      </c>
      <c r="I286">
        <f t="shared" si="31"/>
        <v>1.3729999999999999E-2</v>
      </c>
      <c r="J286">
        <f t="shared" si="32"/>
        <v>1.1370290548653461E-3</v>
      </c>
      <c r="K286">
        <f t="shared" si="33"/>
        <v>0.72829368956319596</v>
      </c>
      <c r="L286">
        <f t="shared" si="34"/>
        <v>0.7282936895632105</v>
      </c>
    </row>
    <row r="287" spans="7:12" x14ac:dyDescent="0.55000000000000004">
      <c r="G287">
        <f t="shared" si="35"/>
        <v>280</v>
      </c>
      <c r="H287">
        <f t="shared" si="30"/>
        <v>23</v>
      </c>
      <c r="I287">
        <f t="shared" si="31"/>
        <v>1.3729999999999999E-2</v>
      </c>
      <c r="J287">
        <f t="shared" si="32"/>
        <v>1.1370290548653461E-3</v>
      </c>
      <c r="K287">
        <f t="shared" si="33"/>
        <v>0.72746653897194258</v>
      </c>
      <c r="L287">
        <f t="shared" si="34"/>
        <v>0.72746653897195712</v>
      </c>
    </row>
    <row r="288" spans="7:12" x14ac:dyDescent="0.55000000000000004">
      <c r="G288">
        <f t="shared" si="35"/>
        <v>281</v>
      </c>
      <c r="H288">
        <f t="shared" si="30"/>
        <v>23</v>
      </c>
      <c r="I288">
        <f t="shared" si="31"/>
        <v>1.3729999999999999E-2</v>
      </c>
      <c r="J288">
        <f t="shared" si="32"/>
        <v>1.1370290548653461E-3</v>
      </c>
      <c r="K288">
        <f t="shared" si="33"/>
        <v>0.72664032780678922</v>
      </c>
      <c r="L288">
        <f t="shared" si="34"/>
        <v>0.72664032780680388</v>
      </c>
    </row>
    <row r="289" spans="7:12" x14ac:dyDescent="0.55000000000000004">
      <c r="G289">
        <f t="shared" si="35"/>
        <v>282</v>
      </c>
      <c r="H289">
        <f t="shared" si="30"/>
        <v>23</v>
      </c>
      <c r="I289">
        <f t="shared" si="31"/>
        <v>1.3729999999999999E-2</v>
      </c>
      <c r="J289">
        <f t="shared" si="32"/>
        <v>1.1370290548653461E-3</v>
      </c>
      <c r="K289">
        <f t="shared" si="33"/>
        <v>0.72581505500079468</v>
      </c>
      <c r="L289">
        <f t="shared" si="34"/>
        <v>0.72581505500080923</v>
      </c>
    </row>
    <row r="290" spans="7:12" x14ac:dyDescent="0.55000000000000004">
      <c r="G290">
        <f t="shared" si="35"/>
        <v>283</v>
      </c>
      <c r="H290">
        <f t="shared" si="30"/>
        <v>23</v>
      </c>
      <c r="I290">
        <f t="shared" si="31"/>
        <v>1.3729999999999999E-2</v>
      </c>
      <c r="J290">
        <f t="shared" si="32"/>
        <v>1.1370290548653461E-3</v>
      </c>
      <c r="K290">
        <f t="shared" si="33"/>
        <v>0.7249907194882288</v>
      </c>
      <c r="L290">
        <f t="shared" si="34"/>
        <v>0.72499071948824345</v>
      </c>
    </row>
    <row r="291" spans="7:12" x14ac:dyDescent="0.55000000000000004">
      <c r="G291">
        <f t="shared" si="35"/>
        <v>284</v>
      </c>
      <c r="H291">
        <f t="shared" si="30"/>
        <v>23</v>
      </c>
      <c r="I291">
        <f t="shared" si="31"/>
        <v>1.3729999999999999E-2</v>
      </c>
      <c r="J291">
        <f t="shared" si="32"/>
        <v>1.1370290548653461E-3</v>
      </c>
      <c r="K291">
        <f t="shared" si="33"/>
        <v>0.72416732020457208</v>
      </c>
      <c r="L291">
        <f t="shared" si="34"/>
        <v>0.72416732020458685</v>
      </c>
    </row>
    <row r="292" spans="7:12" x14ac:dyDescent="0.55000000000000004">
      <c r="G292">
        <f t="shared" si="35"/>
        <v>285</v>
      </c>
      <c r="H292">
        <f t="shared" si="30"/>
        <v>23</v>
      </c>
      <c r="I292">
        <f t="shared" si="31"/>
        <v>1.3729999999999999E-2</v>
      </c>
      <c r="J292">
        <f t="shared" si="32"/>
        <v>1.1370290548653461E-3</v>
      </c>
      <c r="K292">
        <f t="shared" si="33"/>
        <v>0.72334485608651433</v>
      </c>
      <c r="L292">
        <f t="shared" si="34"/>
        <v>0.72334485608652921</v>
      </c>
    </row>
    <row r="293" spans="7:12" x14ac:dyDescent="0.55000000000000004">
      <c r="G293">
        <f t="shared" si="35"/>
        <v>286</v>
      </c>
      <c r="H293">
        <f t="shared" si="30"/>
        <v>23</v>
      </c>
      <c r="I293">
        <f t="shared" si="31"/>
        <v>1.3729999999999999E-2</v>
      </c>
      <c r="J293">
        <f t="shared" si="32"/>
        <v>1.1370290548653461E-3</v>
      </c>
      <c r="K293">
        <f t="shared" si="33"/>
        <v>0.72252332607195269</v>
      </c>
      <c r="L293">
        <f t="shared" si="34"/>
        <v>0.72252332607196734</v>
      </c>
    </row>
    <row r="294" spans="7:12" x14ac:dyDescent="0.55000000000000004">
      <c r="G294">
        <f t="shared" si="35"/>
        <v>287</v>
      </c>
      <c r="H294">
        <f t="shared" si="30"/>
        <v>23</v>
      </c>
      <c r="I294">
        <f t="shared" si="31"/>
        <v>1.3729999999999999E-2</v>
      </c>
      <c r="J294">
        <f t="shared" si="32"/>
        <v>1.1370290548653461E-3</v>
      </c>
      <c r="K294">
        <f t="shared" si="33"/>
        <v>0.72170272909999011</v>
      </c>
      <c r="L294">
        <f t="shared" si="34"/>
        <v>0.7217027291000051</v>
      </c>
    </row>
    <row r="295" spans="7:12" x14ac:dyDescent="0.55000000000000004">
      <c r="G295">
        <f t="shared" si="35"/>
        <v>288</v>
      </c>
      <c r="H295">
        <f t="shared" si="30"/>
        <v>24</v>
      </c>
      <c r="I295">
        <f t="shared" si="31"/>
        <v>1.3690000000000001E-2</v>
      </c>
      <c r="J295">
        <f t="shared" si="32"/>
        <v>1.1337370700335025E-3</v>
      </c>
      <c r="K295">
        <f t="shared" si="33"/>
        <v>0.72156607555935115</v>
      </c>
      <c r="L295">
        <f t="shared" si="34"/>
        <v>0.72156607555937902</v>
      </c>
    </row>
    <row r="296" spans="7:12" x14ac:dyDescent="0.55000000000000004">
      <c r="G296">
        <f t="shared" si="35"/>
        <v>289</v>
      </c>
      <c r="H296">
        <f t="shared" si="30"/>
        <v>24</v>
      </c>
      <c r="I296">
        <f t="shared" si="31"/>
        <v>1.3690000000000001E-2</v>
      </c>
      <c r="J296">
        <f t="shared" si="32"/>
        <v>1.1337370700335025E-3</v>
      </c>
      <c r="K296">
        <f t="shared" si="33"/>
        <v>0.72074893577267851</v>
      </c>
      <c r="L296">
        <f t="shared" si="34"/>
        <v>0.72074893577270638</v>
      </c>
    </row>
    <row r="297" spans="7:12" x14ac:dyDescent="0.55000000000000004">
      <c r="G297">
        <f t="shared" si="35"/>
        <v>290</v>
      </c>
      <c r="H297">
        <f t="shared" si="30"/>
        <v>24</v>
      </c>
      <c r="I297">
        <f t="shared" si="31"/>
        <v>1.3690000000000001E-2</v>
      </c>
      <c r="J297">
        <f t="shared" si="32"/>
        <v>1.1337370700335025E-3</v>
      </c>
      <c r="K297">
        <f t="shared" si="33"/>
        <v>0.71993272135854425</v>
      </c>
      <c r="L297">
        <f t="shared" si="34"/>
        <v>0.71993272135857223</v>
      </c>
    </row>
    <row r="298" spans="7:12" x14ac:dyDescent="0.55000000000000004">
      <c r="G298">
        <f t="shared" si="35"/>
        <v>291</v>
      </c>
      <c r="H298">
        <f t="shared" si="30"/>
        <v>24</v>
      </c>
      <c r="I298">
        <f t="shared" si="31"/>
        <v>1.3690000000000001E-2</v>
      </c>
      <c r="J298">
        <f t="shared" si="32"/>
        <v>1.1337370700335025E-3</v>
      </c>
      <c r="K298">
        <f t="shared" si="33"/>
        <v>0.7191174312690074</v>
      </c>
      <c r="L298">
        <f t="shared" si="34"/>
        <v>0.71911743126903527</v>
      </c>
    </row>
    <row r="299" spans="7:12" x14ac:dyDescent="0.55000000000000004">
      <c r="G299">
        <f t="shared" si="35"/>
        <v>292</v>
      </c>
      <c r="H299">
        <f t="shared" si="30"/>
        <v>24</v>
      </c>
      <c r="I299">
        <f t="shared" si="31"/>
        <v>1.3690000000000001E-2</v>
      </c>
      <c r="J299">
        <f t="shared" si="32"/>
        <v>1.1337370700335025E-3</v>
      </c>
      <c r="K299">
        <f t="shared" si="33"/>
        <v>0.71830306445731318</v>
      </c>
      <c r="L299">
        <f t="shared" si="34"/>
        <v>0.71830306445734138</v>
      </c>
    </row>
    <row r="300" spans="7:12" x14ac:dyDescent="0.55000000000000004">
      <c r="G300">
        <f t="shared" si="35"/>
        <v>293</v>
      </c>
      <c r="H300">
        <f t="shared" si="30"/>
        <v>24</v>
      </c>
      <c r="I300">
        <f t="shared" si="31"/>
        <v>1.3690000000000001E-2</v>
      </c>
      <c r="J300">
        <f t="shared" si="32"/>
        <v>1.1337370700335025E-3</v>
      </c>
      <c r="K300">
        <f t="shared" si="33"/>
        <v>0.7174896198778935</v>
      </c>
      <c r="L300">
        <f t="shared" si="34"/>
        <v>0.71748961987792159</v>
      </c>
    </row>
    <row r="301" spans="7:12" x14ac:dyDescent="0.55000000000000004">
      <c r="G301">
        <f t="shared" si="35"/>
        <v>294</v>
      </c>
      <c r="H301">
        <f t="shared" si="30"/>
        <v>24</v>
      </c>
      <c r="I301">
        <f t="shared" si="31"/>
        <v>1.3690000000000001E-2</v>
      </c>
      <c r="J301">
        <f t="shared" si="32"/>
        <v>1.1337370700335025E-3</v>
      </c>
      <c r="K301">
        <f t="shared" si="33"/>
        <v>0.7166770964863628</v>
      </c>
      <c r="L301">
        <f t="shared" si="34"/>
        <v>0.71667709648639111</v>
      </c>
    </row>
    <row r="302" spans="7:12" x14ac:dyDescent="0.55000000000000004">
      <c r="G302">
        <f t="shared" si="35"/>
        <v>295</v>
      </c>
      <c r="H302">
        <f t="shared" si="30"/>
        <v>24</v>
      </c>
      <c r="I302">
        <f t="shared" si="31"/>
        <v>1.3690000000000001E-2</v>
      </c>
      <c r="J302">
        <f t="shared" si="32"/>
        <v>1.1337370700335025E-3</v>
      </c>
      <c r="K302">
        <f t="shared" si="33"/>
        <v>0.71586549323951965</v>
      </c>
      <c r="L302">
        <f t="shared" si="34"/>
        <v>0.71586549323954773</v>
      </c>
    </row>
    <row r="303" spans="7:12" x14ac:dyDescent="0.55000000000000004">
      <c r="G303">
        <f t="shared" si="35"/>
        <v>296</v>
      </c>
      <c r="H303">
        <f t="shared" si="30"/>
        <v>24</v>
      </c>
      <c r="I303">
        <f t="shared" si="31"/>
        <v>1.3690000000000001E-2</v>
      </c>
      <c r="J303">
        <f t="shared" si="32"/>
        <v>1.1337370700335025E-3</v>
      </c>
      <c r="K303">
        <f t="shared" si="33"/>
        <v>0.71505480909534236</v>
      </c>
      <c r="L303">
        <f t="shared" si="34"/>
        <v>0.71505480909537056</v>
      </c>
    </row>
    <row r="304" spans="7:12" x14ac:dyDescent="0.55000000000000004">
      <c r="G304">
        <f t="shared" si="35"/>
        <v>297</v>
      </c>
      <c r="H304">
        <f t="shared" si="30"/>
        <v>24</v>
      </c>
      <c r="I304">
        <f t="shared" si="31"/>
        <v>1.3690000000000001E-2</v>
      </c>
      <c r="J304">
        <f t="shared" si="32"/>
        <v>1.1337370700335025E-3</v>
      </c>
      <c r="K304">
        <f t="shared" si="33"/>
        <v>0.71424504301299074</v>
      </c>
      <c r="L304">
        <f t="shared" si="34"/>
        <v>0.71424504301301917</v>
      </c>
    </row>
    <row r="305" spans="7:12" x14ac:dyDescent="0.55000000000000004">
      <c r="G305">
        <f t="shared" si="35"/>
        <v>298</v>
      </c>
      <c r="H305">
        <f t="shared" si="30"/>
        <v>24</v>
      </c>
      <c r="I305">
        <f t="shared" si="31"/>
        <v>1.3690000000000001E-2</v>
      </c>
      <c r="J305">
        <f t="shared" si="32"/>
        <v>1.1337370700335025E-3</v>
      </c>
      <c r="K305">
        <f t="shared" si="33"/>
        <v>0.71343619395280278</v>
      </c>
      <c r="L305">
        <f t="shared" si="34"/>
        <v>0.7134361939528312</v>
      </c>
    </row>
    <row r="306" spans="7:12" x14ac:dyDescent="0.55000000000000004">
      <c r="G306">
        <f t="shared" si="35"/>
        <v>299</v>
      </c>
      <c r="H306">
        <f t="shared" si="30"/>
        <v>24</v>
      </c>
      <c r="I306">
        <f t="shared" si="31"/>
        <v>1.3690000000000001E-2</v>
      </c>
      <c r="J306">
        <f t="shared" si="32"/>
        <v>1.1337370700335025E-3</v>
      </c>
      <c r="K306">
        <f t="shared" si="33"/>
        <v>0.71262826087629383</v>
      </c>
      <c r="L306">
        <f t="shared" si="34"/>
        <v>0.71262826087632236</v>
      </c>
    </row>
    <row r="307" spans="7:12" x14ac:dyDescent="0.55000000000000004">
      <c r="G307">
        <f t="shared" si="35"/>
        <v>300</v>
      </c>
      <c r="H307">
        <f t="shared" si="30"/>
        <v>25</v>
      </c>
      <c r="I307">
        <f t="shared" si="31"/>
        <v>1.3650000000000001E-2</v>
      </c>
      <c r="J307">
        <f t="shared" si="32"/>
        <v>1.1304449661233562E-3</v>
      </c>
      <c r="K307">
        <f t="shared" si="33"/>
        <v>0.71252381110597163</v>
      </c>
      <c r="L307">
        <f t="shared" si="34"/>
        <v>0.71252381110596608</v>
      </c>
    </row>
    <row r="308" spans="7:12" x14ac:dyDescent="0.55000000000000004">
      <c r="G308">
        <f t="shared" si="35"/>
        <v>301</v>
      </c>
      <c r="H308">
        <f t="shared" si="30"/>
        <v>25</v>
      </c>
      <c r="I308">
        <f t="shared" si="31"/>
        <v>1.3650000000000001E-2</v>
      </c>
      <c r="J308">
        <f t="shared" si="32"/>
        <v>1.1304449661233562E-3</v>
      </c>
      <c r="K308">
        <f t="shared" si="33"/>
        <v>0.71171925166063876</v>
      </c>
      <c r="L308">
        <f t="shared" si="34"/>
        <v>0.7117192516606341</v>
      </c>
    </row>
    <row r="309" spans="7:12" x14ac:dyDescent="0.55000000000000004">
      <c r="G309">
        <f t="shared" si="35"/>
        <v>302</v>
      </c>
      <c r="H309">
        <f t="shared" si="30"/>
        <v>25</v>
      </c>
      <c r="I309">
        <f t="shared" si="31"/>
        <v>1.3650000000000001E-2</v>
      </c>
      <c r="J309">
        <f t="shared" si="32"/>
        <v>1.1304449661233562E-3</v>
      </c>
      <c r="K309">
        <f t="shared" si="33"/>
        <v>0.71091560069849069</v>
      </c>
      <c r="L309">
        <f t="shared" si="34"/>
        <v>0.71091560069848592</v>
      </c>
    </row>
    <row r="310" spans="7:12" x14ac:dyDescent="0.55000000000000004">
      <c r="G310">
        <f t="shared" si="35"/>
        <v>303</v>
      </c>
      <c r="H310">
        <f t="shared" si="30"/>
        <v>25</v>
      </c>
      <c r="I310">
        <f t="shared" si="31"/>
        <v>1.3650000000000001E-2</v>
      </c>
      <c r="J310">
        <f t="shared" si="32"/>
        <v>1.1304449661233562E-3</v>
      </c>
      <c r="K310">
        <f t="shared" si="33"/>
        <v>0.71011285719369677</v>
      </c>
      <c r="L310">
        <f t="shared" si="34"/>
        <v>0.71011285719369188</v>
      </c>
    </row>
    <row r="311" spans="7:12" x14ac:dyDescent="0.55000000000000004">
      <c r="G311">
        <f t="shared" si="35"/>
        <v>304</v>
      </c>
      <c r="H311">
        <f t="shared" si="30"/>
        <v>25</v>
      </c>
      <c r="I311">
        <f t="shared" si="31"/>
        <v>1.3650000000000001E-2</v>
      </c>
      <c r="J311">
        <f t="shared" si="32"/>
        <v>1.1304449661233562E-3</v>
      </c>
      <c r="K311">
        <f t="shared" si="33"/>
        <v>0.70931102012158431</v>
      </c>
      <c r="L311">
        <f t="shared" si="34"/>
        <v>0.70931102012157965</v>
      </c>
    </row>
    <row r="312" spans="7:12" x14ac:dyDescent="0.55000000000000004">
      <c r="G312">
        <f t="shared" si="35"/>
        <v>305</v>
      </c>
      <c r="H312">
        <f t="shared" ref="H312:H375" si="36">INT(G312/12)</f>
        <v>25</v>
      </c>
      <c r="I312">
        <f t="shared" ref="I312:I375" si="37">VLOOKUP(H312,$B$7:$C$157,2,FALSE)</f>
        <v>1.3650000000000001E-2</v>
      </c>
      <c r="J312">
        <f t="shared" ref="J312:J375" si="38">(1+I312)^(1/12)-1</f>
        <v>1.1304449661233562E-3</v>
      </c>
      <c r="K312">
        <f t="shared" ref="K312:K375" si="39">(1+J312)^(-G312)</f>
        <v>0.7085100884586385</v>
      </c>
      <c r="L312">
        <f t="shared" ref="L312:L375" si="40">(1+I312)^(-G312/12)</f>
        <v>0.70851008845863395</v>
      </c>
    </row>
    <row r="313" spans="7:12" x14ac:dyDescent="0.55000000000000004">
      <c r="G313">
        <f t="shared" si="35"/>
        <v>306</v>
      </c>
      <c r="H313">
        <f t="shared" si="36"/>
        <v>25</v>
      </c>
      <c r="I313">
        <f t="shared" si="37"/>
        <v>1.3650000000000001E-2</v>
      </c>
      <c r="J313">
        <f t="shared" si="38"/>
        <v>1.1304449661233562E-3</v>
      </c>
      <c r="K313">
        <f t="shared" si="39"/>
        <v>0.70771006118250002</v>
      </c>
      <c r="L313">
        <f t="shared" si="40"/>
        <v>0.70771006118249524</v>
      </c>
    </row>
    <row r="314" spans="7:12" x14ac:dyDescent="0.55000000000000004">
      <c r="G314">
        <f t="shared" si="35"/>
        <v>307</v>
      </c>
      <c r="H314">
        <f t="shared" si="36"/>
        <v>25</v>
      </c>
      <c r="I314">
        <f t="shared" si="37"/>
        <v>1.3650000000000001E-2</v>
      </c>
      <c r="J314">
        <f t="shared" si="38"/>
        <v>1.1304449661233562E-3</v>
      </c>
      <c r="K314">
        <f t="shared" si="39"/>
        <v>0.70691093727196352</v>
      </c>
      <c r="L314">
        <f t="shared" si="40"/>
        <v>0.70691093727195864</v>
      </c>
    </row>
    <row r="315" spans="7:12" x14ac:dyDescent="0.55000000000000004">
      <c r="G315">
        <f t="shared" si="35"/>
        <v>308</v>
      </c>
      <c r="H315">
        <f t="shared" si="36"/>
        <v>25</v>
      </c>
      <c r="I315">
        <f t="shared" si="37"/>
        <v>1.3650000000000001E-2</v>
      </c>
      <c r="J315">
        <f t="shared" si="38"/>
        <v>1.1304449661233562E-3</v>
      </c>
      <c r="K315">
        <f t="shared" si="39"/>
        <v>0.70611271570697665</v>
      </c>
      <c r="L315">
        <f t="shared" si="40"/>
        <v>0.70611271570697209</v>
      </c>
    </row>
    <row r="316" spans="7:12" x14ac:dyDescent="0.55000000000000004">
      <c r="G316">
        <f t="shared" si="35"/>
        <v>309</v>
      </c>
      <c r="H316">
        <f t="shared" si="36"/>
        <v>25</v>
      </c>
      <c r="I316">
        <f t="shared" si="37"/>
        <v>1.3650000000000001E-2</v>
      </c>
      <c r="J316">
        <f t="shared" si="38"/>
        <v>1.1304449661233562E-3</v>
      </c>
      <c r="K316">
        <f t="shared" si="39"/>
        <v>0.70531539546863986</v>
      </c>
      <c r="L316">
        <f t="shared" si="40"/>
        <v>0.7053153954686352</v>
      </c>
    </row>
    <row r="317" spans="7:12" x14ac:dyDescent="0.55000000000000004">
      <c r="G317">
        <f t="shared" si="35"/>
        <v>310</v>
      </c>
      <c r="H317">
        <f t="shared" si="36"/>
        <v>25</v>
      </c>
      <c r="I317">
        <f t="shared" si="37"/>
        <v>1.3650000000000001E-2</v>
      </c>
      <c r="J317">
        <f t="shared" si="38"/>
        <v>1.1304449661233562E-3</v>
      </c>
      <c r="K317">
        <f t="shared" si="39"/>
        <v>0.70451897553920328</v>
      </c>
      <c r="L317">
        <f t="shared" si="40"/>
        <v>0.70451897553919862</v>
      </c>
    </row>
    <row r="318" spans="7:12" x14ac:dyDescent="0.55000000000000004">
      <c r="G318">
        <f t="shared" si="35"/>
        <v>311</v>
      </c>
      <c r="H318">
        <f t="shared" si="36"/>
        <v>25</v>
      </c>
      <c r="I318">
        <f t="shared" si="37"/>
        <v>1.3650000000000001E-2</v>
      </c>
      <c r="J318">
        <f t="shared" si="38"/>
        <v>1.1304449661233562E-3</v>
      </c>
      <c r="K318">
        <f t="shared" si="39"/>
        <v>0.70372345490206645</v>
      </c>
      <c r="L318">
        <f t="shared" si="40"/>
        <v>0.70372345490206156</v>
      </c>
    </row>
    <row r="319" spans="7:12" x14ac:dyDescent="0.55000000000000004">
      <c r="G319">
        <f t="shared" si="35"/>
        <v>312</v>
      </c>
      <c r="H319">
        <f t="shared" si="36"/>
        <v>26</v>
      </c>
      <c r="I319">
        <f t="shared" si="37"/>
        <v>1.3610000000000001E-2</v>
      </c>
      <c r="J319">
        <f t="shared" si="38"/>
        <v>1.1271527431262474E-3</v>
      </c>
      <c r="K319">
        <f t="shared" si="39"/>
        <v>0.70365041847198206</v>
      </c>
      <c r="L319">
        <f t="shared" si="40"/>
        <v>0.70365041847200116</v>
      </c>
    </row>
    <row r="320" spans="7:12" x14ac:dyDescent="0.55000000000000004">
      <c r="G320">
        <f t="shared" si="35"/>
        <v>313</v>
      </c>
      <c r="H320">
        <f t="shared" si="36"/>
        <v>26</v>
      </c>
      <c r="I320">
        <f t="shared" si="37"/>
        <v>1.3610000000000001E-2</v>
      </c>
      <c r="J320">
        <f t="shared" si="38"/>
        <v>1.1271527431262474E-3</v>
      </c>
      <c r="K320">
        <f t="shared" si="39"/>
        <v>0.70285818993516813</v>
      </c>
      <c r="L320">
        <f t="shared" si="40"/>
        <v>0.70285818993518701</v>
      </c>
    </row>
    <row r="321" spans="7:12" x14ac:dyDescent="0.55000000000000004">
      <c r="G321">
        <f t="shared" si="35"/>
        <v>314</v>
      </c>
      <c r="H321">
        <f t="shared" si="36"/>
        <v>26</v>
      </c>
      <c r="I321">
        <f t="shared" si="37"/>
        <v>1.3610000000000001E-2</v>
      </c>
      <c r="J321">
        <f t="shared" si="38"/>
        <v>1.1271527431262474E-3</v>
      </c>
      <c r="K321">
        <f t="shared" si="39"/>
        <v>0.7020668533555503</v>
      </c>
      <c r="L321">
        <f t="shared" si="40"/>
        <v>0.70206685335556929</v>
      </c>
    </row>
    <row r="322" spans="7:12" x14ac:dyDescent="0.55000000000000004">
      <c r="G322">
        <f t="shared" si="35"/>
        <v>315</v>
      </c>
      <c r="H322">
        <f t="shared" si="36"/>
        <v>26</v>
      </c>
      <c r="I322">
        <f t="shared" si="37"/>
        <v>1.3610000000000001E-2</v>
      </c>
      <c r="J322">
        <f t="shared" si="38"/>
        <v>1.1271527431262474E-3</v>
      </c>
      <c r="K322">
        <f t="shared" si="39"/>
        <v>0.701276407728889</v>
      </c>
      <c r="L322">
        <f t="shared" si="40"/>
        <v>0.70127640772890809</v>
      </c>
    </row>
    <row r="323" spans="7:12" x14ac:dyDescent="0.55000000000000004">
      <c r="G323">
        <f t="shared" si="35"/>
        <v>316</v>
      </c>
      <c r="H323">
        <f t="shared" si="36"/>
        <v>26</v>
      </c>
      <c r="I323">
        <f t="shared" si="37"/>
        <v>1.3610000000000001E-2</v>
      </c>
      <c r="J323">
        <f t="shared" si="38"/>
        <v>1.1271527431262474E-3</v>
      </c>
      <c r="K323">
        <f t="shared" si="39"/>
        <v>0.70048685205207439</v>
      </c>
      <c r="L323">
        <f t="shared" si="40"/>
        <v>0.70048685205209371</v>
      </c>
    </row>
    <row r="324" spans="7:12" x14ac:dyDescent="0.55000000000000004">
      <c r="G324">
        <f t="shared" si="35"/>
        <v>317</v>
      </c>
      <c r="H324">
        <f t="shared" si="36"/>
        <v>26</v>
      </c>
      <c r="I324">
        <f t="shared" si="37"/>
        <v>1.3610000000000001E-2</v>
      </c>
      <c r="J324">
        <f t="shared" si="38"/>
        <v>1.1271527431262474E-3</v>
      </c>
      <c r="K324">
        <f t="shared" si="39"/>
        <v>0.69969818532312711</v>
      </c>
      <c r="L324">
        <f t="shared" si="40"/>
        <v>0.69969818532314632</v>
      </c>
    </row>
    <row r="325" spans="7:12" x14ac:dyDescent="0.55000000000000004">
      <c r="G325">
        <f t="shared" si="35"/>
        <v>318</v>
      </c>
      <c r="H325">
        <f t="shared" si="36"/>
        <v>26</v>
      </c>
      <c r="I325">
        <f t="shared" si="37"/>
        <v>1.3610000000000001E-2</v>
      </c>
      <c r="J325">
        <f t="shared" si="38"/>
        <v>1.1271527431262474E-3</v>
      </c>
      <c r="K325">
        <f t="shared" si="39"/>
        <v>0.69891040654119463</v>
      </c>
      <c r="L325">
        <f t="shared" si="40"/>
        <v>0.69891040654121395</v>
      </c>
    </row>
    <row r="326" spans="7:12" x14ac:dyDescent="0.55000000000000004">
      <c r="G326">
        <f t="shared" si="35"/>
        <v>319</v>
      </c>
      <c r="H326">
        <f t="shared" si="36"/>
        <v>26</v>
      </c>
      <c r="I326">
        <f t="shared" si="37"/>
        <v>1.3610000000000001E-2</v>
      </c>
      <c r="J326">
        <f t="shared" si="38"/>
        <v>1.1271527431262474E-3</v>
      </c>
      <c r="K326">
        <f t="shared" si="39"/>
        <v>0.69812351470655243</v>
      </c>
      <c r="L326">
        <f t="shared" si="40"/>
        <v>0.69812351470657152</v>
      </c>
    </row>
    <row r="327" spans="7:12" x14ac:dyDescent="0.55000000000000004">
      <c r="G327">
        <f t="shared" si="35"/>
        <v>320</v>
      </c>
      <c r="H327">
        <f t="shared" si="36"/>
        <v>26</v>
      </c>
      <c r="I327">
        <f t="shared" si="37"/>
        <v>1.3610000000000001E-2</v>
      </c>
      <c r="J327">
        <f t="shared" si="38"/>
        <v>1.1271527431262474E-3</v>
      </c>
      <c r="K327">
        <f t="shared" si="39"/>
        <v>0.6973375088206003</v>
      </c>
      <c r="L327">
        <f t="shared" si="40"/>
        <v>0.69733750882061962</v>
      </c>
    </row>
    <row r="328" spans="7:12" x14ac:dyDescent="0.55000000000000004">
      <c r="G328">
        <f t="shared" si="35"/>
        <v>321</v>
      </c>
      <c r="H328">
        <f t="shared" si="36"/>
        <v>26</v>
      </c>
      <c r="I328">
        <f t="shared" si="37"/>
        <v>1.3610000000000001E-2</v>
      </c>
      <c r="J328">
        <f t="shared" si="38"/>
        <v>1.1271527431262474E-3</v>
      </c>
      <c r="K328">
        <f t="shared" si="39"/>
        <v>0.69655238788586349</v>
      </c>
      <c r="L328">
        <f t="shared" si="40"/>
        <v>0.69655238788588292</v>
      </c>
    </row>
    <row r="329" spans="7:12" x14ac:dyDescent="0.55000000000000004">
      <c r="G329">
        <f t="shared" ref="G329:G392" si="41">G328+1</f>
        <v>322</v>
      </c>
      <c r="H329">
        <f t="shared" si="36"/>
        <v>26</v>
      </c>
      <c r="I329">
        <f t="shared" si="37"/>
        <v>1.3610000000000001E-2</v>
      </c>
      <c r="J329">
        <f t="shared" si="38"/>
        <v>1.1271527431262474E-3</v>
      </c>
      <c r="K329">
        <f t="shared" si="39"/>
        <v>0.69576815090598998</v>
      </c>
      <c r="L329">
        <f t="shared" si="40"/>
        <v>0.69576815090600941</v>
      </c>
    </row>
    <row r="330" spans="7:12" x14ac:dyDescent="0.55000000000000004">
      <c r="G330">
        <f t="shared" si="41"/>
        <v>323</v>
      </c>
      <c r="H330">
        <f t="shared" si="36"/>
        <v>26</v>
      </c>
      <c r="I330">
        <f t="shared" si="37"/>
        <v>1.3610000000000001E-2</v>
      </c>
      <c r="J330">
        <f t="shared" si="38"/>
        <v>1.1271527431262474E-3</v>
      </c>
      <c r="K330">
        <f t="shared" si="39"/>
        <v>0.69498479688574921</v>
      </c>
      <c r="L330">
        <f t="shared" si="40"/>
        <v>0.69498479688576853</v>
      </c>
    </row>
    <row r="331" spans="7:12" x14ac:dyDescent="0.55000000000000004">
      <c r="G331">
        <f t="shared" si="41"/>
        <v>324</v>
      </c>
      <c r="H331">
        <f t="shared" si="36"/>
        <v>27</v>
      </c>
      <c r="I331">
        <f t="shared" si="37"/>
        <v>1.3559999999999999E-2</v>
      </c>
      <c r="J331">
        <f t="shared" si="38"/>
        <v>1.1230372968997759E-3</v>
      </c>
      <c r="K331">
        <f t="shared" si="39"/>
        <v>0.69512755313374197</v>
      </c>
      <c r="L331">
        <f t="shared" si="40"/>
        <v>0.6951275531337382</v>
      </c>
    </row>
    <row r="332" spans="7:12" x14ac:dyDescent="0.55000000000000004">
      <c r="G332">
        <f t="shared" si="41"/>
        <v>325</v>
      </c>
      <c r="H332">
        <f t="shared" si="36"/>
        <v>27</v>
      </c>
      <c r="I332">
        <f t="shared" si="37"/>
        <v>1.3559999999999999E-2</v>
      </c>
      <c r="J332">
        <f t="shared" si="38"/>
        <v>1.1230372968997759E-3</v>
      </c>
      <c r="K332">
        <f t="shared" si="39"/>
        <v>0.69434777468575049</v>
      </c>
      <c r="L332">
        <f t="shared" si="40"/>
        <v>0.69434777468574582</v>
      </c>
    </row>
    <row r="333" spans="7:12" x14ac:dyDescent="0.55000000000000004">
      <c r="G333">
        <f t="shared" si="41"/>
        <v>326</v>
      </c>
      <c r="H333">
        <f t="shared" si="36"/>
        <v>27</v>
      </c>
      <c r="I333">
        <f t="shared" si="37"/>
        <v>1.3559999999999999E-2</v>
      </c>
      <c r="J333">
        <f t="shared" si="38"/>
        <v>1.1230372968997759E-3</v>
      </c>
      <c r="K333">
        <f t="shared" si="39"/>
        <v>0.69356887097567621</v>
      </c>
      <c r="L333">
        <f t="shared" si="40"/>
        <v>0.69356887097567144</v>
      </c>
    </row>
    <row r="334" spans="7:12" x14ac:dyDescent="0.55000000000000004">
      <c r="G334">
        <f t="shared" si="41"/>
        <v>327</v>
      </c>
      <c r="H334">
        <f t="shared" si="36"/>
        <v>27</v>
      </c>
      <c r="I334">
        <f t="shared" si="37"/>
        <v>1.3559999999999999E-2</v>
      </c>
      <c r="J334">
        <f t="shared" si="38"/>
        <v>1.1230372968997759E-3</v>
      </c>
      <c r="K334">
        <f t="shared" si="39"/>
        <v>0.69279084102225763</v>
      </c>
      <c r="L334">
        <f t="shared" si="40"/>
        <v>0.69279084102225286</v>
      </c>
    </row>
    <row r="335" spans="7:12" x14ac:dyDescent="0.55000000000000004">
      <c r="G335">
        <f t="shared" si="41"/>
        <v>328</v>
      </c>
      <c r="H335">
        <f t="shared" si="36"/>
        <v>27</v>
      </c>
      <c r="I335">
        <f t="shared" si="37"/>
        <v>1.3559999999999999E-2</v>
      </c>
      <c r="J335">
        <f t="shared" si="38"/>
        <v>1.1230372968997759E-3</v>
      </c>
      <c r="K335">
        <f t="shared" si="39"/>
        <v>0.69201368384533446</v>
      </c>
      <c r="L335">
        <f t="shared" si="40"/>
        <v>0.69201368384532957</v>
      </c>
    </row>
    <row r="336" spans="7:12" x14ac:dyDescent="0.55000000000000004">
      <c r="G336">
        <f t="shared" si="41"/>
        <v>329</v>
      </c>
      <c r="H336">
        <f t="shared" si="36"/>
        <v>27</v>
      </c>
      <c r="I336">
        <f t="shared" si="37"/>
        <v>1.3559999999999999E-2</v>
      </c>
      <c r="J336">
        <f t="shared" si="38"/>
        <v>1.1230372968997759E-3</v>
      </c>
      <c r="K336">
        <f t="shared" si="39"/>
        <v>0.69123739846584531</v>
      </c>
      <c r="L336">
        <f t="shared" si="40"/>
        <v>0.69123739846584042</v>
      </c>
    </row>
    <row r="337" spans="7:12" x14ac:dyDescent="0.55000000000000004">
      <c r="G337">
        <f t="shared" si="41"/>
        <v>330</v>
      </c>
      <c r="H337">
        <f t="shared" si="36"/>
        <v>27</v>
      </c>
      <c r="I337">
        <f t="shared" si="37"/>
        <v>1.3559999999999999E-2</v>
      </c>
      <c r="J337">
        <f t="shared" si="38"/>
        <v>1.1230372968997759E-3</v>
      </c>
      <c r="K337">
        <f t="shared" si="39"/>
        <v>0.69046198390582769</v>
      </c>
      <c r="L337">
        <f t="shared" si="40"/>
        <v>0.69046198390582292</v>
      </c>
    </row>
    <row r="338" spans="7:12" x14ac:dyDescent="0.55000000000000004">
      <c r="G338">
        <f t="shared" si="41"/>
        <v>331</v>
      </c>
      <c r="H338">
        <f t="shared" si="36"/>
        <v>27</v>
      </c>
      <c r="I338">
        <f t="shared" si="37"/>
        <v>1.3559999999999999E-2</v>
      </c>
      <c r="J338">
        <f t="shared" si="38"/>
        <v>1.1230372968997759E-3</v>
      </c>
      <c r="K338">
        <f t="shared" si="39"/>
        <v>0.68968743918841569</v>
      </c>
      <c r="L338">
        <f t="shared" si="40"/>
        <v>0.68968743918841102</v>
      </c>
    </row>
    <row r="339" spans="7:12" x14ac:dyDescent="0.55000000000000004">
      <c r="G339">
        <f t="shared" si="41"/>
        <v>332</v>
      </c>
      <c r="H339">
        <f t="shared" si="36"/>
        <v>27</v>
      </c>
      <c r="I339">
        <f t="shared" si="37"/>
        <v>1.3559999999999999E-2</v>
      </c>
      <c r="J339">
        <f t="shared" si="38"/>
        <v>1.1230372968997759E-3</v>
      </c>
      <c r="K339">
        <f t="shared" si="39"/>
        <v>0.68891376333783994</v>
      </c>
      <c r="L339">
        <f t="shared" si="40"/>
        <v>0.68891376333783494</v>
      </c>
    </row>
    <row r="340" spans="7:12" x14ac:dyDescent="0.55000000000000004">
      <c r="G340">
        <f t="shared" si="41"/>
        <v>333</v>
      </c>
      <c r="H340">
        <f t="shared" si="36"/>
        <v>27</v>
      </c>
      <c r="I340">
        <f t="shared" si="37"/>
        <v>1.3559999999999999E-2</v>
      </c>
      <c r="J340">
        <f t="shared" si="38"/>
        <v>1.1230372968997759E-3</v>
      </c>
      <c r="K340">
        <f t="shared" si="39"/>
        <v>0.68814095537942455</v>
      </c>
      <c r="L340">
        <f t="shared" si="40"/>
        <v>0.68814095537941977</v>
      </c>
    </row>
    <row r="341" spans="7:12" x14ac:dyDescent="0.55000000000000004">
      <c r="G341">
        <f t="shared" si="41"/>
        <v>334</v>
      </c>
      <c r="H341">
        <f t="shared" si="36"/>
        <v>27</v>
      </c>
      <c r="I341">
        <f t="shared" si="37"/>
        <v>1.3559999999999999E-2</v>
      </c>
      <c r="J341">
        <f t="shared" si="38"/>
        <v>1.1230372968997759E-3</v>
      </c>
      <c r="K341">
        <f t="shared" si="39"/>
        <v>0.68736901433958808</v>
      </c>
      <c r="L341">
        <f t="shared" si="40"/>
        <v>0.6873690143395832</v>
      </c>
    </row>
    <row r="342" spans="7:12" x14ac:dyDescent="0.55000000000000004">
      <c r="G342">
        <f t="shared" si="41"/>
        <v>335</v>
      </c>
      <c r="H342">
        <f t="shared" si="36"/>
        <v>27</v>
      </c>
      <c r="I342">
        <f t="shared" si="37"/>
        <v>1.3559999999999999E-2</v>
      </c>
      <c r="J342">
        <f t="shared" si="38"/>
        <v>1.1230372968997759E-3</v>
      </c>
      <c r="K342">
        <f t="shared" si="39"/>
        <v>0.68659793924584034</v>
      </c>
      <c r="L342">
        <f t="shared" si="40"/>
        <v>0.68659793924583556</v>
      </c>
    </row>
    <row r="343" spans="7:12" x14ac:dyDescent="0.55000000000000004">
      <c r="G343">
        <f t="shared" si="41"/>
        <v>336</v>
      </c>
      <c r="H343">
        <f t="shared" si="36"/>
        <v>28</v>
      </c>
      <c r="I343">
        <f t="shared" si="37"/>
        <v>1.3509999999999999E-2</v>
      </c>
      <c r="J343">
        <f t="shared" si="38"/>
        <v>1.1189216645679512E-3</v>
      </c>
      <c r="K343">
        <f t="shared" si="39"/>
        <v>0.68677572032794099</v>
      </c>
      <c r="L343">
        <f t="shared" si="40"/>
        <v>0.68677572032791401</v>
      </c>
    </row>
    <row r="344" spans="7:12" x14ac:dyDescent="0.55000000000000004">
      <c r="G344">
        <f t="shared" si="41"/>
        <v>337</v>
      </c>
      <c r="H344">
        <f t="shared" si="36"/>
        <v>28</v>
      </c>
      <c r="I344">
        <f t="shared" si="37"/>
        <v>1.3509999999999999E-2</v>
      </c>
      <c r="J344">
        <f t="shared" si="38"/>
        <v>1.1189216645679512E-3</v>
      </c>
      <c r="K344">
        <f t="shared" si="39"/>
        <v>0.68600813096813096</v>
      </c>
      <c r="L344">
        <f t="shared" si="40"/>
        <v>0.68600813096810509</v>
      </c>
    </row>
    <row r="345" spans="7:12" x14ac:dyDescent="0.55000000000000004">
      <c r="G345">
        <f t="shared" si="41"/>
        <v>338</v>
      </c>
      <c r="H345">
        <f t="shared" si="36"/>
        <v>28</v>
      </c>
      <c r="I345">
        <f t="shared" si="37"/>
        <v>1.3509999999999999E-2</v>
      </c>
      <c r="J345">
        <f t="shared" si="38"/>
        <v>1.1189216645679512E-3</v>
      </c>
      <c r="K345">
        <f t="shared" si="39"/>
        <v>0.68524139952074825</v>
      </c>
      <c r="L345">
        <f t="shared" si="40"/>
        <v>0.68524139952072238</v>
      </c>
    </row>
    <row r="346" spans="7:12" x14ac:dyDescent="0.55000000000000004">
      <c r="G346">
        <f t="shared" si="41"/>
        <v>339</v>
      </c>
      <c r="H346">
        <f t="shared" si="36"/>
        <v>28</v>
      </c>
      <c r="I346">
        <f t="shared" si="37"/>
        <v>1.3509999999999999E-2</v>
      </c>
      <c r="J346">
        <f t="shared" si="38"/>
        <v>1.1189216645679512E-3</v>
      </c>
      <c r="K346">
        <f t="shared" si="39"/>
        <v>0.68447552502692921</v>
      </c>
      <c r="L346">
        <f t="shared" si="40"/>
        <v>0.68447552502690323</v>
      </c>
    </row>
    <row r="347" spans="7:12" x14ac:dyDescent="0.55000000000000004">
      <c r="G347">
        <f t="shared" si="41"/>
        <v>340</v>
      </c>
      <c r="H347">
        <f t="shared" si="36"/>
        <v>28</v>
      </c>
      <c r="I347">
        <f t="shared" si="37"/>
        <v>1.3509999999999999E-2</v>
      </c>
      <c r="J347">
        <f t="shared" si="38"/>
        <v>1.1189216645679512E-3</v>
      </c>
      <c r="K347">
        <f t="shared" si="39"/>
        <v>0.68371050652888155</v>
      </c>
      <c r="L347">
        <f t="shared" si="40"/>
        <v>0.68371050652885534</v>
      </c>
    </row>
    <row r="348" spans="7:12" x14ac:dyDescent="0.55000000000000004">
      <c r="G348">
        <f t="shared" si="41"/>
        <v>341</v>
      </c>
      <c r="H348">
        <f t="shared" si="36"/>
        <v>28</v>
      </c>
      <c r="I348">
        <f t="shared" si="37"/>
        <v>1.3509999999999999E-2</v>
      </c>
      <c r="J348">
        <f t="shared" si="38"/>
        <v>1.1189216645679512E-3</v>
      </c>
      <c r="K348">
        <f t="shared" si="39"/>
        <v>0.68294634306988311</v>
      </c>
      <c r="L348">
        <f t="shared" si="40"/>
        <v>0.68294634306985691</v>
      </c>
    </row>
    <row r="349" spans="7:12" x14ac:dyDescent="0.55000000000000004">
      <c r="G349">
        <f t="shared" si="41"/>
        <v>342</v>
      </c>
      <c r="H349">
        <f t="shared" si="36"/>
        <v>28</v>
      </c>
      <c r="I349">
        <f t="shared" si="37"/>
        <v>1.3509999999999999E-2</v>
      </c>
      <c r="J349">
        <f t="shared" si="38"/>
        <v>1.1189216645679512E-3</v>
      </c>
      <c r="K349">
        <f t="shared" si="39"/>
        <v>0.68218303369428201</v>
      </c>
      <c r="L349">
        <f t="shared" si="40"/>
        <v>0.6821830336942557</v>
      </c>
    </row>
    <row r="350" spans="7:12" x14ac:dyDescent="0.55000000000000004">
      <c r="G350">
        <f t="shared" si="41"/>
        <v>343</v>
      </c>
      <c r="H350">
        <f t="shared" si="36"/>
        <v>28</v>
      </c>
      <c r="I350">
        <f t="shared" si="37"/>
        <v>1.3509999999999999E-2</v>
      </c>
      <c r="J350">
        <f t="shared" si="38"/>
        <v>1.1189216645679512E-3</v>
      </c>
      <c r="K350">
        <f t="shared" si="39"/>
        <v>0.68142057744749351</v>
      </c>
      <c r="L350">
        <f t="shared" si="40"/>
        <v>0.68142057744746731</v>
      </c>
    </row>
    <row r="351" spans="7:12" x14ac:dyDescent="0.55000000000000004">
      <c r="G351">
        <f t="shared" si="41"/>
        <v>344</v>
      </c>
      <c r="H351">
        <f t="shared" si="36"/>
        <v>28</v>
      </c>
      <c r="I351">
        <f t="shared" si="37"/>
        <v>1.3509999999999999E-2</v>
      </c>
      <c r="J351">
        <f t="shared" si="38"/>
        <v>1.1189216645679512E-3</v>
      </c>
      <c r="K351">
        <f t="shared" si="39"/>
        <v>0.68065897337600068</v>
      </c>
      <c r="L351">
        <f t="shared" si="40"/>
        <v>0.68065897337597436</v>
      </c>
    </row>
    <row r="352" spans="7:12" x14ac:dyDescent="0.55000000000000004">
      <c r="G352">
        <f t="shared" si="41"/>
        <v>345</v>
      </c>
      <c r="H352">
        <f t="shared" si="36"/>
        <v>28</v>
      </c>
      <c r="I352">
        <f t="shared" si="37"/>
        <v>1.3509999999999999E-2</v>
      </c>
      <c r="J352">
        <f t="shared" si="38"/>
        <v>1.1189216645679512E-3</v>
      </c>
      <c r="K352">
        <f t="shared" si="39"/>
        <v>0.67989822052735138</v>
      </c>
      <c r="L352">
        <f t="shared" si="40"/>
        <v>0.67989822052732507</v>
      </c>
    </row>
    <row r="353" spans="7:12" x14ac:dyDescent="0.55000000000000004">
      <c r="G353">
        <f t="shared" si="41"/>
        <v>346</v>
      </c>
      <c r="H353">
        <f t="shared" si="36"/>
        <v>28</v>
      </c>
      <c r="I353">
        <f t="shared" si="37"/>
        <v>1.3509999999999999E-2</v>
      </c>
      <c r="J353">
        <f t="shared" si="38"/>
        <v>1.1189216645679512E-3</v>
      </c>
      <c r="K353">
        <f t="shared" si="39"/>
        <v>0.67913831795015889</v>
      </c>
      <c r="L353">
        <f t="shared" si="40"/>
        <v>0.67913831795013235</v>
      </c>
    </row>
    <row r="354" spans="7:12" x14ac:dyDescent="0.55000000000000004">
      <c r="G354">
        <f t="shared" si="41"/>
        <v>347</v>
      </c>
      <c r="H354">
        <f t="shared" si="36"/>
        <v>28</v>
      </c>
      <c r="I354">
        <f t="shared" si="37"/>
        <v>1.3509999999999999E-2</v>
      </c>
      <c r="J354">
        <f t="shared" si="38"/>
        <v>1.1189216645679512E-3</v>
      </c>
      <c r="K354">
        <f t="shared" si="39"/>
        <v>0.67837926469409882</v>
      </c>
      <c r="L354">
        <f t="shared" si="40"/>
        <v>0.67837926469407239</v>
      </c>
    </row>
    <row r="355" spans="7:12" x14ac:dyDescent="0.55000000000000004">
      <c r="G355">
        <f t="shared" si="41"/>
        <v>348</v>
      </c>
      <c r="H355">
        <f t="shared" si="36"/>
        <v>29</v>
      </c>
      <c r="I355">
        <f t="shared" si="37"/>
        <v>1.346E-2</v>
      </c>
      <c r="J355">
        <f t="shared" si="38"/>
        <v>1.1148058461134536E-3</v>
      </c>
      <c r="K355">
        <f t="shared" si="39"/>
        <v>0.67859123079727213</v>
      </c>
      <c r="L355">
        <f t="shared" si="40"/>
        <v>0.67859123079728567</v>
      </c>
    </row>
    <row r="356" spans="7:12" x14ac:dyDescent="0.55000000000000004">
      <c r="G356">
        <f t="shared" si="41"/>
        <v>349</v>
      </c>
      <c r="H356">
        <f t="shared" si="36"/>
        <v>29</v>
      </c>
      <c r="I356">
        <f t="shared" si="37"/>
        <v>1.346E-2</v>
      </c>
      <c r="J356">
        <f t="shared" si="38"/>
        <v>1.1148058461134536E-3</v>
      </c>
      <c r="K356">
        <f t="shared" si="39"/>
        <v>0.67783557573473918</v>
      </c>
      <c r="L356">
        <f t="shared" si="40"/>
        <v>0.67783557573475273</v>
      </c>
    </row>
    <row r="357" spans="7:12" x14ac:dyDescent="0.55000000000000004">
      <c r="G357">
        <f t="shared" si="41"/>
        <v>350</v>
      </c>
      <c r="H357">
        <f t="shared" si="36"/>
        <v>29</v>
      </c>
      <c r="I357">
        <f t="shared" si="37"/>
        <v>1.346E-2</v>
      </c>
      <c r="J357">
        <f t="shared" si="38"/>
        <v>1.1148058461134536E-3</v>
      </c>
      <c r="K357">
        <f t="shared" si="39"/>
        <v>0.67708076214281154</v>
      </c>
      <c r="L357">
        <f t="shared" si="40"/>
        <v>0.67708076214282509</v>
      </c>
    </row>
    <row r="358" spans="7:12" x14ac:dyDescent="0.55000000000000004">
      <c r="G358">
        <f t="shared" si="41"/>
        <v>351</v>
      </c>
      <c r="H358">
        <f t="shared" si="36"/>
        <v>29</v>
      </c>
      <c r="I358">
        <f t="shared" si="37"/>
        <v>1.346E-2</v>
      </c>
      <c r="J358">
        <f t="shared" si="38"/>
        <v>1.1148058461134536E-3</v>
      </c>
      <c r="K358">
        <f t="shared" si="39"/>
        <v>0.67632678908445709</v>
      </c>
      <c r="L358">
        <f t="shared" si="40"/>
        <v>0.67632678908447053</v>
      </c>
    </row>
    <row r="359" spans="7:12" x14ac:dyDescent="0.55000000000000004">
      <c r="G359">
        <f t="shared" si="41"/>
        <v>352</v>
      </c>
      <c r="H359">
        <f t="shared" si="36"/>
        <v>29</v>
      </c>
      <c r="I359">
        <f t="shared" si="37"/>
        <v>1.346E-2</v>
      </c>
      <c r="J359">
        <f t="shared" si="38"/>
        <v>1.1148058461134536E-3</v>
      </c>
      <c r="K359">
        <f t="shared" si="39"/>
        <v>0.67557365562368743</v>
      </c>
      <c r="L359">
        <f t="shared" si="40"/>
        <v>0.67557365562370109</v>
      </c>
    </row>
    <row r="360" spans="7:12" x14ac:dyDescent="0.55000000000000004">
      <c r="G360">
        <f t="shared" si="41"/>
        <v>353</v>
      </c>
      <c r="H360">
        <f t="shared" si="36"/>
        <v>29</v>
      </c>
      <c r="I360">
        <f t="shared" si="37"/>
        <v>1.346E-2</v>
      </c>
      <c r="J360">
        <f t="shared" si="38"/>
        <v>1.1148058461134536E-3</v>
      </c>
      <c r="K360">
        <f t="shared" si="39"/>
        <v>0.67482136082555688</v>
      </c>
      <c r="L360">
        <f t="shared" si="40"/>
        <v>0.67482136082557054</v>
      </c>
    </row>
    <row r="361" spans="7:12" x14ac:dyDescent="0.55000000000000004">
      <c r="G361">
        <f t="shared" si="41"/>
        <v>354</v>
      </c>
      <c r="H361">
        <f t="shared" si="36"/>
        <v>29</v>
      </c>
      <c r="I361">
        <f t="shared" si="37"/>
        <v>1.346E-2</v>
      </c>
      <c r="J361">
        <f t="shared" si="38"/>
        <v>1.1148058461134536E-3</v>
      </c>
      <c r="K361">
        <f t="shared" si="39"/>
        <v>0.67406990375616038</v>
      </c>
      <c r="L361">
        <f t="shared" si="40"/>
        <v>0.67406990375617404</v>
      </c>
    </row>
    <row r="362" spans="7:12" x14ac:dyDescent="0.55000000000000004">
      <c r="G362">
        <f t="shared" si="41"/>
        <v>355</v>
      </c>
      <c r="H362">
        <f t="shared" si="36"/>
        <v>29</v>
      </c>
      <c r="I362">
        <f t="shared" si="37"/>
        <v>1.346E-2</v>
      </c>
      <c r="J362">
        <f t="shared" si="38"/>
        <v>1.1148058461134536E-3</v>
      </c>
      <c r="K362">
        <f t="shared" si="39"/>
        <v>0.67331928348263292</v>
      </c>
      <c r="L362">
        <f t="shared" si="40"/>
        <v>0.67331928348264669</v>
      </c>
    </row>
    <row r="363" spans="7:12" x14ac:dyDescent="0.55000000000000004">
      <c r="G363">
        <f t="shared" si="41"/>
        <v>356</v>
      </c>
      <c r="H363">
        <f t="shared" si="36"/>
        <v>29</v>
      </c>
      <c r="I363">
        <f t="shared" si="37"/>
        <v>1.346E-2</v>
      </c>
      <c r="J363">
        <f t="shared" si="38"/>
        <v>1.1148058461134536E-3</v>
      </c>
      <c r="K363">
        <f t="shared" si="39"/>
        <v>0.67256949907314867</v>
      </c>
      <c r="L363">
        <f t="shared" si="40"/>
        <v>0.67256949907316232</v>
      </c>
    </row>
    <row r="364" spans="7:12" x14ac:dyDescent="0.55000000000000004">
      <c r="G364">
        <f t="shared" si="41"/>
        <v>357</v>
      </c>
      <c r="H364">
        <f t="shared" si="36"/>
        <v>29</v>
      </c>
      <c r="I364">
        <f t="shared" si="37"/>
        <v>1.346E-2</v>
      </c>
      <c r="J364">
        <f t="shared" si="38"/>
        <v>1.1148058461134536E-3</v>
      </c>
      <c r="K364">
        <f t="shared" si="39"/>
        <v>0.67182054959691895</v>
      </c>
      <c r="L364">
        <f t="shared" si="40"/>
        <v>0.6718205495969326</v>
      </c>
    </row>
    <row r="365" spans="7:12" x14ac:dyDescent="0.55000000000000004">
      <c r="G365">
        <f t="shared" si="41"/>
        <v>358</v>
      </c>
      <c r="H365">
        <f t="shared" si="36"/>
        <v>29</v>
      </c>
      <c r="I365">
        <f t="shared" si="37"/>
        <v>1.346E-2</v>
      </c>
      <c r="J365">
        <f t="shared" si="38"/>
        <v>1.1148058461134536E-3</v>
      </c>
      <c r="K365">
        <f t="shared" si="39"/>
        <v>0.67107243412419171</v>
      </c>
      <c r="L365">
        <f t="shared" si="40"/>
        <v>0.67107243412420536</v>
      </c>
    </row>
    <row r="366" spans="7:12" x14ac:dyDescent="0.55000000000000004">
      <c r="G366">
        <f t="shared" si="41"/>
        <v>359</v>
      </c>
      <c r="H366">
        <f t="shared" si="36"/>
        <v>29</v>
      </c>
      <c r="I366">
        <f t="shared" si="37"/>
        <v>1.346E-2</v>
      </c>
      <c r="J366">
        <f t="shared" si="38"/>
        <v>1.1148058461134536E-3</v>
      </c>
      <c r="K366">
        <f t="shared" si="39"/>
        <v>0.6703251517262504</v>
      </c>
      <c r="L366">
        <f t="shared" si="40"/>
        <v>0.67032515172626406</v>
      </c>
    </row>
    <row r="367" spans="7:12" x14ac:dyDescent="0.55000000000000004">
      <c r="G367">
        <f t="shared" si="41"/>
        <v>360</v>
      </c>
      <c r="H367">
        <f t="shared" si="36"/>
        <v>30</v>
      </c>
      <c r="I367">
        <f t="shared" si="37"/>
        <v>1.34E-2</v>
      </c>
      <c r="J367">
        <f t="shared" si="38"/>
        <v>1.1098666182609573E-3</v>
      </c>
      <c r="K367">
        <f t="shared" si="39"/>
        <v>0.67076902802954907</v>
      </c>
      <c r="L367">
        <f t="shared" si="40"/>
        <v>0.67076902802957938</v>
      </c>
    </row>
    <row r="368" spans="7:12" x14ac:dyDescent="0.55000000000000004">
      <c r="G368">
        <f t="shared" si="41"/>
        <v>361</v>
      </c>
      <c r="H368">
        <f t="shared" si="36"/>
        <v>30</v>
      </c>
      <c r="I368">
        <f t="shared" si="37"/>
        <v>1.34E-2</v>
      </c>
      <c r="J368">
        <f t="shared" si="38"/>
        <v>1.1098666182609573E-3</v>
      </c>
      <c r="K368">
        <f t="shared" si="39"/>
        <v>0.6700253892166701</v>
      </c>
      <c r="L368">
        <f t="shared" si="40"/>
        <v>0.67002538921670185</v>
      </c>
    </row>
    <row r="369" spans="7:12" x14ac:dyDescent="0.55000000000000004">
      <c r="G369">
        <f t="shared" si="41"/>
        <v>362</v>
      </c>
      <c r="H369">
        <f t="shared" si="36"/>
        <v>30</v>
      </c>
      <c r="I369">
        <f t="shared" si="37"/>
        <v>1.34E-2</v>
      </c>
      <c r="J369">
        <f t="shared" si="38"/>
        <v>1.1098666182609573E-3</v>
      </c>
      <c r="K369">
        <f t="shared" si="39"/>
        <v>0.66928257482868403</v>
      </c>
      <c r="L369">
        <f t="shared" si="40"/>
        <v>0.66928257482871578</v>
      </c>
    </row>
    <row r="370" spans="7:12" x14ac:dyDescent="0.55000000000000004">
      <c r="G370">
        <f t="shared" si="41"/>
        <v>363</v>
      </c>
      <c r="H370">
        <f t="shared" si="36"/>
        <v>30</v>
      </c>
      <c r="I370">
        <f t="shared" si="37"/>
        <v>1.34E-2</v>
      </c>
      <c r="J370">
        <f t="shared" si="38"/>
        <v>1.1098666182609573E-3</v>
      </c>
      <c r="K370">
        <f t="shared" si="39"/>
        <v>0.66854058395160365</v>
      </c>
      <c r="L370">
        <f t="shared" si="40"/>
        <v>0.66854058395163529</v>
      </c>
    </row>
    <row r="371" spans="7:12" x14ac:dyDescent="0.55000000000000004">
      <c r="G371">
        <f t="shared" si="41"/>
        <v>364</v>
      </c>
      <c r="H371">
        <f t="shared" si="36"/>
        <v>30</v>
      </c>
      <c r="I371">
        <f t="shared" si="37"/>
        <v>1.34E-2</v>
      </c>
      <c r="J371">
        <f t="shared" si="38"/>
        <v>1.1098666182609573E-3</v>
      </c>
      <c r="K371">
        <f t="shared" si="39"/>
        <v>0.66779941567245438</v>
      </c>
      <c r="L371">
        <f t="shared" si="40"/>
        <v>0.66779941567248635</v>
      </c>
    </row>
    <row r="372" spans="7:12" x14ac:dyDescent="0.55000000000000004">
      <c r="G372">
        <f t="shared" si="41"/>
        <v>365</v>
      </c>
      <c r="H372">
        <f t="shared" si="36"/>
        <v>30</v>
      </c>
      <c r="I372">
        <f t="shared" si="37"/>
        <v>1.34E-2</v>
      </c>
      <c r="J372">
        <f t="shared" si="38"/>
        <v>1.1098666182609573E-3</v>
      </c>
      <c r="K372">
        <f t="shared" si="39"/>
        <v>0.66705906907927515</v>
      </c>
      <c r="L372">
        <f t="shared" si="40"/>
        <v>0.66705906907930701</v>
      </c>
    </row>
    <row r="373" spans="7:12" x14ac:dyDescent="0.55000000000000004">
      <c r="G373">
        <f t="shared" si="41"/>
        <v>366</v>
      </c>
      <c r="H373">
        <f t="shared" si="36"/>
        <v>30</v>
      </c>
      <c r="I373">
        <f t="shared" si="37"/>
        <v>1.34E-2</v>
      </c>
      <c r="J373">
        <f t="shared" si="38"/>
        <v>1.1098666182609573E-3</v>
      </c>
      <c r="K373">
        <f t="shared" si="39"/>
        <v>0.66631954326111464</v>
      </c>
      <c r="L373">
        <f t="shared" si="40"/>
        <v>0.66631954326114662</v>
      </c>
    </row>
    <row r="374" spans="7:12" x14ac:dyDescent="0.55000000000000004">
      <c r="G374">
        <f t="shared" si="41"/>
        <v>367</v>
      </c>
      <c r="H374">
        <f t="shared" si="36"/>
        <v>30</v>
      </c>
      <c r="I374">
        <f t="shared" si="37"/>
        <v>1.34E-2</v>
      </c>
      <c r="J374">
        <f t="shared" si="38"/>
        <v>1.1098666182609573E-3</v>
      </c>
      <c r="K374">
        <f t="shared" si="39"/>
        <v>0.6655808373080323</v>
      </c>
      <c r="L374">
        <f t="shared" si="40"/>
        <v>0.66558083730806439</v>
      </c>
    </row>
    <row r="375" spans="7:12" x14ac:dyDescent="0.55000000000000004">
      <c r="G375">
        <f t="shared" si="41"/>
        <v>368</v>
      </c>
      <c r="H375">
        <f t="shared" si="36"/>
        <v>30</v>
      </c>
      <c r="I375">
        <f t="shared" si="37"/>
        <v>1.34E-2</v>
      </c>
      <c r="J375">
        <f t="shared" si="38"/>
        <v>1.1098666182609573E-3</v>
      </c>
      <c r="K375">
        <f t="shared" si="39"/>
        <v>0.66484295031109608</v>
      </c>
      <c r="L375">
        <f t="shared" si="40"/>
        <v>0.66484295031112794</v>
      </c>
    </row>
    <row r="376" spans="7:12" x14ac:dyDescent="0.55000000000000004">
      <c r="G376">
        <f t="shared" si="41"/>
        <v>369</v>
      </c>
      <c r="H376">
        <f t="shared" ref="H376:H439" si="42">INT(G376/12)</f>
        <v>30</v>
      </c>
      <c r="I376">
        <f t="shared" ref="I376:I439" si="43">VLOOKUP(H376,$B$7:$C$157,2,FALSE)</f>
        <v>1.34E-2</v>
      </c>
      <c r="J376">
        <f t="shared" ref="J376:J439" si="44">(1+I376)^(1/12)-1</f>
        <v>1.1098666182609573E-3</v>
      </c>
      <c r="K376">
        <f t="shared" ref="K376:K439" si="45">(1+J376)^(-G376)</f>
        <v>0.66410588136238113</v>
      </c>
      <c r="L376">
        <f t="shared" ref="L376:L439" si="46">(1+I376)^(-G376/12)</f>
        <v>0.664105881362413</v>
      </c>
    </row>
    <row r="377" spans="7:12" x14ac:dyDescent="0.55000000000000004">
      <c r="G377">
        <f t="shared" si="41"/>
        <v>370</v>
      </c>
      <c r="H377">
        <f t="shared" si="42"/>
        <v>30</v>
      </c>
      <c r="I377">
        <f t="shared" si="43"/>
        <v>1.34E-2</v>
      </c>
      <c r="J377">
        <f t="shared" si="44"/>
        <v>1.1098666182609573E-3</v>
      </c>
      <c r="K377">
        <f t="shared" si="45"/>
        <v>0.66336962955496981</v>
      </c>
      <c r="L377">
        <f t="shared" si="46"/>
        <v>0.66336962955500189</v>
      </c>
    </row>
    <row r="378" spans="7:12" x14ac:dyDescent="0.55000000000000004">
      <c r="G378">
        <f t="shared" si="41"/>
        <v>371</v>
      </c>
      <c r="H378">
        <f t="shared" si="42"/>
        <v>30</v>
      </c>
      <c r="I378">
        <f t="shared" si="43"/>
        <v>1.34E-2</v>
      </c>
      <c r="J378">
        <f t="shared" si="44"/>
        <v>1.1098666182609573E-3</v>
      </c>
      <c r="K378">
        <f t="shared" si="45"/>
        <v>0.66263419398294987</v>
      </c>
      <c r="L378">
        <f t="shared" si="46"/>
        <v>0.66263419398298207</v>
      </c>
    </row>
    <row r="379" spans="7:12" x14ac:dyDescent="0.55000000000000004">
      <c r="G379">
        <f t="shared" si="41"/>
        <v>372</v>
      </c>
      <c r="H379">
        <f t="shared" si="42"/>
        <v>31</v>
      </c>
      <c r="I379">
        <f t="shared" si="43"/>
        <v>1.333E-2</v>
      </c>
      <c r="J379">
        <f t="shared" si="44"/>
        <v>1.104103846949922E-3</v>
      </c>
      <c r="K379">
        <f t="shared" si="45"/>
        <v>0.66331847120671017</v>
      </c>
      <c r="L379">
        <f t="shared" si="46"/>
        <v>0.66331847120671883</v>
      </c>
    </row>
    <row r="380" spans="7:12" x14ac:dyDescent="0.55000000000000004">
      <c r="G380">
        <f t="shared" si="41"/>
        <v>373</v>
      </c>
      <c r="H380">
        <f t="shared" si="42"/>
        <v>31</v>
      </c>
      <c r="I380">
        <f t="shared" si="43"/>
        <v>1.333E-2</v>
      </c>
      <c r="J380">
        <f t="shared" si="44"/>
        <v>1.104103846949922E-3</v>
      </c>
      <c r="K380">
        <f t="shared" si="45"/>
        <v>0.66258690645435525</v>
      </c>
      <c r="L380">
        <f t="shared" si="46"/>
        <v>0.66258690645436391</v>
      </c>
    </row>
    <row r="381" spans="7:12" x14ac:dyDescent="0.55000000000000004">
      <c r="G381">
        <f t="shared" si="41"/>
        <v>374</v>
      </c>
      <c r="H381">
        <f t="shared" si="42"/>
        <v>31</v>
      </c>
      <c r="I381">
        <f t="shared" si="43"/>
        <v>1.333E-2</v>
      </c>
      <c r="J381">
        <f t="shared" si="44"/>
        <v>1.104103846949922E-3</v>
      </c>
      <c r="K381">
        <f t="shared" si="45"/>
        <v>0.66185614853463071</v>
      </c>
      <c r="L381">
        <f t="shared" si="46"/>
        <v>0.66185614853463937</v>
      </c>
    </row>
    <row r="382" spans="7:12" x14ac:dyDescent="0.55000000000000004">
      <c r="G382">
        <f t="shared" si="41"/>
        <v>375</v>
      </c>
      <c r="H382">
        <f t="shared" si="42"/>
        <v>31</v>
      </c>
      <c r="I382">
        <f t="shared" si="43"/>
        <v>1.333E-2</v>
      </c>
      <c r="J382">
        <f t="shared" si="44"/>
        <v>1.104103846949922E-3</v>
      </c>
      <c r="K382">
        <f t="shared" si="45"/>
        <v>0.661126196557692</v>
      </c>
      <c r="L382">
        <f t="shared" si="46"/>
        <v>0.66112619655770066</v>
      </c>
    </row>
    <row r="383" spans="7:12" x14ac:dyDescent="0.55000000000000004">
      <c r="G383">
        <f t="shared" si="41"/>
        <v>376</v>
      </c>
      <c r="H383">
        <f t="shared" si="42"/>
        <v>31</v>
      </c>
      <c r="I383">
        <f t="shared" si="43"/>
        <v>1.333E-2</v>
      </c>
      <c r="J383">
        <f t="shared" si="44"/>
        <v>1.104103846949922E-3</v>
      </c>
      <c r="K383">
        <f t="shared" si="45"/>
        <v>0.66039704963467594</v>
      </c>
      <c r="L383">
        <f t="shared" si="46"/>
        <v>0.6603970496346846</v>
      </c>
    </row>
    <row r="384" spans="7:12" x14ac:dyDescent="0.55000000000000004">
      <c r="G384">
        <f t="shared" si="41"/>
        <v>377</v>
      </c>
      <c r="H384">
        <f t="shared" si="42"/>
        <v>31</v>
      </c>
      <c r="I384">
        <f t="shared" si="43"/>
        <v>1.333E-2</v>
      </c>
      <c r="J384">
        <f t="shared" si="44"/>
        <v>1.104103846949922E-3</v>
      </c>
      <c r="K384">
        <f t="shared" si="45"/>
        <v>0.65966870687769974</v>
      </c>
      <c r="L384">
        <f t="shared" si="46"/>
        <v>0.6596687068777084</v>
      </c>
    </row>
    <row r="385" spans="7:12" x14ac:dyDescent="0.55000000000000004">
      <c r="G385">
        <f t="shared" si="41"/>
        <v>378</v>
      </c>
      <c r="H385">
        <f t="shared" si="42"/>
        <v>31</v>
      </c>
      <c r="I385">
        <f t="shared" si="43"/>
        <v>1.333E-2</v>
      </c>
      <c r="J385">
        <f t="shared" si="44"/>
        <v>1.104103846949922E-3</v>
      </c>
      <c r="K385">
        <f t="shared" si="45"/>
        <v>0.65894116739985986</v>
      </c>
      <c r="L385">
        <f t="shared" si="46"/>
        <v>0.65894116739986863</v>
      </c>
    </row>
    <row r="386" spans="7:12" x14ac:dyDescent="0.55000000000000004">
      <c r="G386">
        <f t="shared" si="41"/>
        <v>379</v>
      </c>
      <c r="H386">
        <f t="shared" si="42"/>
        <v>31</v>
      </c>
      <c r="I386">
        <f t="shared" si="43"/>
        <v>1.333E-2</v>
      </c>
      <c r="J386">
        <f t="shared" si="44"/>
        <v>1.104103846949922E-3</v>
      </c>
      <c r="K386">
        <f t="shared" si="45"/>
        <v>0.65821443031523086</v>
      </c>
      <c r="L386">
        <f t="shared" si="46"/>
        <v>0.65821443031523952</v>
      </c>
    </row>
    <row r="387" spans="7:12" x14ac:dyDescent="0.55000000000000004">
      <c r="G387">
        <f t="shared" si="41"/>
        <v>380</v>
      </c>
      <c r="H387">
        <f t="shared" si="42"/>
        <v>31</v>
      </c>
      <c r="I387">
        <f t="shared" si="43"/>
        <v>1.333E-2</v>
      </c>
      <c r="J387">
        <f t="shared" si="44"/>
        <v>1.104103846949922E-3</v>
      </c>
      <c r="K387">
        <f t="shared" si="45"/>
        <v>0.65748849473886439</v>
      </c>
      <c r="L387">
        <f t="shared" si="46"/>
        <v>0.65748849473887316</v>
      </c>
    </row>
    <row r="388" spans="7:12" x14ac:dyDescent="0.55000000000000004">
      <c r="G388">
        <f t="shared" si="41"/>
        <v>381</v>
      </c>
      <c r="H388">
        <f t="shared" si="42"/>
        <v>31</v>
      </c>
      <c r="I388">
        <f t="shared" si="43"/>
        <v>1.333E-2</v>
      </c>
      <c r="J388">
        <f t="shared" si="44"/>
        <v>1.104103846949922E-3</v>
      </c>
      <c r="K388">
        <f t="shared" si="45"/>
        <v>0.65676335978678779</v>
      </c>
      <c r="L388">
        <f t="shared" si="46"/>
        <v>0.65676335978679679</v>
      </c>
    </row>
    <row r="389" spans="7:12" x14ac:dyDescent="0.55000000000000004">
      <c r="G389">
        <f t="shared" si="41"/>
        <v>382</v>
      </c>
      <c r="H389">
        <f t="shared" si="42"/>
        <v>31</v>
      </c>
      <c r="I389">
        <f t="shared" si="43"/>
        <v>1.333E-2</v>
      </c>
      <c r="J389">
        <f t="shared" si="44"/>
        <v>1.104103846949922E-3</v>
      </c>
      <c r="K389">
        <f t="shared" si="45"/>
        <v>0.65603902457600438</v>
      </c>
      <c r="L389">
        <f t="shared" si="46"/>
        <v>0.65603902457601304</v>
      </c>
    </row>
    <row r="390" spans="7:12" x14ac:dyDescent="0.55000000000000004">
      <c r="G390">
        <f t="shared" si="41"/>
        <v>383</v>
      </c>
      <c r="H390">
        <f t="shared" si="42"/>
        <v>31</v>
      </c>
      <c r="I390">
        <f t="shared" si="43"/>
        <v>1.333E-2</v>
      </c>
      <c r="J390">
        <f t="shared" si="44"/>
        <v>1.104103846949922E-3</v>
      </c>
      <c r="K390">
        <f t="shared" si="45"/>
        <v>0.65531548822448982</v>
      </c>
      <c r="L390">
        <f t="shared" si="46"/>
        <v>0.65531548822449859</v>
      </c>
    </row>
    <row r="391" spans="7:12" x14ac:dyDescent="0.55000000000000004">
      <c r="G391">
        <f t="shared" si="41"/>
        <v>384</v>
      </c>
      <c r="H391">
        <f t="shared" si="42"/>
        <v>32</v>
      </c>
      <c r="I391">
        <f t="shared" si="43"/>
        <v>1.325E-2</v>
      </c>
      <c r="J391">
        <f t="shared" si="44"/>
        <v>1.0975173757448164E-3</v>
      </c>
      <c r="K391">
        <f t="shared" si="45"/>
        <v>0.6562486194058621</v>
      </c>
      <c r="L391">
        <f t="shared" si="46"/>
        <v>0.6562486194058792</v>
      </c>
    </row>
    <row r="392" spans="7:12" x14ac:dyDescent="0.55000000000000004">
      <c r="G392">
        <f t="shared" si="41"/>
        <v>385</v>
      </c>
      <c r="H392">
        <f t="shared" si="42"/>
        <v>32</v>
      </c>
      <c r="I392">
        <f t="shared" si="43"/>
        <v>1.325E-2</v>
      </c>
      <c r="J392">
        <f t="shared" si="44"/>
        <v>1.0975173757448164E-3</v>
      </c>
      <c r="K392">
        <f t="shared" si="45"/>
        <v>0.65552916475723355</v>
      </c>
      <c r="L392">
        <f t="shared" si="46"/>
        <v>0.65552916475724987</v>
      </c>
    </row>
    <row r="393" spans="7:12" x14ac:dyDescent="0.55000000000000004">
      <c r="G393">
        <f t="shared" ref="G393:G456" si="47">G392+1</f>
        <v>386</v>
      </c>
      <c r="H393">
        <f t="shared" si="42"/>
        <v>32</v>
      </c>
      <c r="I393">
        <f t="shared" si="43"/>
        <v>1.325E-2</v>
      </c>
      <c r="J393">
        <f t="shared" si="44"/>
        <v>1.0975173757448164E-3</v>
      </c>
      <c r="K393">
        <f t="shared" si="45"/>
        <v>0.654810498856918</v>
      </c>
      <c r="L393">
        <f t="shared" si="46"/>
        <v>0.65481049885693432</v>
      </c>
    </row>
    <row r="394" spans="7:12" x14ac:dyDescent="0.55000000000000004">
      <c r="G394">
        <f t="shared" si="47"/>
        <v>387</v>
      </c>
      <c r="H394">
        <f t="shared" si="42"/>
        <v>32</v>
      </c>
      <c r="I394">
        <f t="shared" si="43"/>
        <v>1.325E-2</v>
      </c>
      <c r="J394">
        <f t="shared" si="44"/>
        <v>1.0975173757448164E-3</v>
      </c>
      <c r="K394">
        <f t="shared" si="45"/>
        <v>0.65409262084019937</v>
      </c>
      <c r="L394">
        <f t="shared" si="46"/>
        <v>0.6540926208402158</v>
      </c>
    </row>
    <row r="395" spans="7:12" x14ac:dyDescent="0.55000000000000004">
      <c r="G395">
        <f t="shared" si="47"/>
        <v>388</v>
      </c>
      <c r="H395">
        <f t="shared" si="42"/>
        <v>32</v>
      </c>
      <c r="I395">
        <f t="shared" si="43"/>
        <v>1.325E-2</v>
      </c>
      <c r="J395">
        <f t="shared" si="44"/>
        <v>1.0975173757448164E-3</v>
      </c>
      <c r="K395">
        <f t="shared" si="45"/>
        <v>0.65337552984330993</v>
      </c>
      <c r="L395">
        <f t="shared" si="46"/>
        <v>0.65337552984332625</v>
      </c>
    </row>
    <row r="396" spans="7:12" x14ac:dyDescent="0.55000000000000004">
      <c r="G396">
        <f t="shared" si="47"/>
        <v>389</v>
      </c>
      <c r="H396">
        <f t="shared" si="42"/>
        <v>32</v>
      </c>
      <c r="I396">
        <f t="shared" si="43"/>
        <v>1.325E-2</v>
      </c>
      <c r="J396">
        <f t="shared" si="44"/>
        <v>1.0975173757448164E-3</v>
      </c>
      <c r="K396">
        <f t="shared" si="45"/>
        <v>0.65265922500342843</v>
      </c>
      <c r="L396">
        <f t="shared" si="46"/>
        <v>0.65265922500344487</v>
      </c>
    </row>
    <row r="397" spans="7:12" x14ac:dyDescent="0.55000000000000004">
      <c r="G397">
        <f t="shared" si="47"/>
        <v>390</v>
      </c>
      <c r="H397">
        <f t="shared" si="42"/>
        <v>32</v>
      </c>
      <c r="I397">
        <f t="shared" si="43"/>
        <v>1.325E-2</v>
      </c>
      <c r="J397">
        <f t="shared" si="44"/>
        <v>1.0975173757448164E-3</v>
      </c>
      <c r="K397">
        <f t="shared" si="45"/>
        <v>0.65194370545868019</v>
      </c>
      <c r="L397">
        <f t="shared" si="46"/>
        <v>0.65194370545869662</v>
      </c>
    </row>
    <row r="398" spans="7:12" x14ac:dyDescent="0.55000000000000004">
      <c r="G398">
        <f t="shared" si="47"/>
        <v>391</v>
      </c>
      <c r="H398">
        <f t="shared" si="42"/>
        <v>32</v>
      </c>
      <c r="I398">
        <f t="shared" si="43"/>
        <v>1.325E-2</v>
      </c>
      <c r="J398">
        <f t="shared" si="44"/>
        <v>1.0975173757448164E-3</v>
      </c>
      <c r="K398">
        <f t="shared" si="45"/>
        <v>0.65122897034813465</v>
      </c>
      <c r="L398">
        <f t="shared" si="46"/>
        <v>0.65122897034815108</v>
      </c>
    </row>
    <row r="399" spans="7:12" x14ac:dyDescent="0.55000000000000004">
      <c r="G399">
        <f t="shared" si="47"/>
        <v>392</v>
      </c>
      <c r="H399">
        <f t="shared" si="42"/>
        <v>32</v>
      </c>
      <c r="I399">
        <f t="shared" si="43"/>
        <v>1.325E-2</v>
      </c>
      <c r="J399">
        <f t="shared" si="44"/>
        <v>1.0975173757448164E-3</v>
      </c>
      <c r="K399">
        <f t="shared" si="45"/>
        <v>0.65051501881180585</v>
      </c>
      <c r="L399">
        <f t="shared" si="46"/>
        <v>0.65051501881182228</v>
      </c>
    </row>
    <row r="400" spans="7:12" x14ac:dyDescent="0.55000000000000004">
      <c r="G400">
        <f t="shared" si="47"/>
        <v>393</v>
      </c>
      <c r="H400">
        <f t="shared" si="42"/>
        <v>32</v>
      </c>
      <c r="I400">
        <f t="shared" si="43"/>
        <v>1.325E-2</v>
      </c>
      <c r="J400">
        <f t="shared" si="44"/>
        <v>1.0975173757448164E-3</v>
      </c>
      <c r="K400">
        <f t="shared" si="45"/>
        <v>0.64980184999065005</v>
      </c>
      <c r="L400">
        <f t="shared" si="46"/>
        <v>0.64980184999066648</v>
      </c>
    </row>
    <row r="401" spans="7:12" x14ac:dyDescent="0.55000000000000004">
      <c r="G401">
        <f t="shared" si="47"/>
        <v>394</v>
      </c>
      <c r="H401">
        <f t="shared" si="42"/>
        <v>32</v>
      </c>
      <c r="I401">
        <f t="shared" si="43"/>
        <v>1.325E-2</v>
      </c>
      <c r="J401">
        <f t="shared" si="44"/>
        <v>1.0975173757448164E-3</v>
      </c>
      <c r="K401">
        <f t="shared" si="45"/>
        <v>0.64908946302656556</v>
      </c>
      <c r="L401">
        <f t="shared" si="46"/>
        <v>0.64908946302658199</v>
      </c>
    </row>
    <row r="402" spans="7:12" x14ac:dyDescent="0.55000000000000004">
      <c r="G402">
        <f t="shared" si="47"/>
        <v>395</v>
      </c>
      <c r="H402">
        <f t="shared" si="42"/>
        <v>32</v>
      </c>
      <c r="I402">
        <f t="shared" si="43"/>
        <v>1.325E-2</v>
      </c>
      <c r="J402">
        <f t="shared" si="44"/>
        <v>1.0975173757448164E-3</v>
      </c>
      <c r="K402">
        <f t="shared" si="45"/>
        <v>0.64837785706239137</v>
      </c>
      <c r="L402">
        <f t="shared" si="46"/>
        <v>0.6483778570624078</v>
      </c>
    </row>
    <row r="403" spans="7:12" x14ac:dyDescent="0.55000000000000004">
      <c r="G403">
        <f t="shared" si="47"/>
        <v>396</v>
      </c>
      <c r="H403">
        <f t="shared" si="42"/>
        <v>33</v>
      </c>
      <c r="I403">
        <f t="shared" si="43"/>
        <v>1.316E-2</v>
      </c>
      <c r="J403">
        <f t="shared" si="44"/>
        <v>1.0901070258191314E-3</v>
      </c>
      <c r="K403">
        <f t="shared" si="45"/>
        <v>0.64956831786733604</v>
      </c>
      <c r="L403">
        <f t="shared" si="46"/>
        <v>0.64956831786735325</v>
      </c>
    </row>
    <row r="404" spans="7:12" x14ac:dyDescent="0.55000000000000004">
      <c r="G404">
        <f t="shared" si="47"/>
        <v>397</v>
      </c>
      <c r="H404">
        <f t="shared" si="42"/>
        <v>33</v>
      </c>
      <c r="I404">
        <f t="shared" si="43"/>
        <v>1.316E-2</v>
      </c>
      <c r="J404">
        <f t="shared" si="44"/>
        <v>1.0901070258191314E-3</v>
      </c>
      <c r="K404">
        <f t="shared" si="45"/>
        <v>0.64886098994341879</v>
      </c>
      <c r="L404">
        <f t="shared" si="46"/>
        <v>0.64886098994343566</v>
      </c>
    </row>
    <row r="405" spans="7:12" x14ac:dyDescent="0.55000000000000004">
      <c r="G405">
        <f t="shared" si="47"/>
        <v>398</v>
      </c>
      <c r="H405">
        <f t="shared" si="42"/>
        <v>33</v>
      </c>
      <c r="I405">
        <f t="shared" si="43"/>
        <v>1.316E-2</v>
      </c>
      <c r="J405">
        <f t="shared" si="44"/>
        <v>1.0901070258191314E-3</v>
      </c>
      <c r="K405">
        <f t="shared" si="45"/>
        <v>0.64815443224301483</v>
      </c>
      <c r="L405">
        <f t="shared" si="46"/>
        <v>0.64815443224303182</v>
      </c>
    </row>
    <row r="406" spans="7:12" x14ac:dyDescent="0.55000000000000004">
      <c r="G406">
        <f t="shared" si="47"/>
        <v>399</v>
      </c>
      <c r="H406">
        <f t="shared" si="42"/>
        <v>33</v>
      </c>
      <c r="I406">
        <f t="shared" si="43"/>
        <v>1.316E-2</v>
      </c>
      <c r="J406">
        <f t="shared" si="44"/>
        <v>1.0901070258191314E-3</v>
      </c>
      <c r="K406">
        <f t="shared" si="45"/>
        <v>0.64744864392741253</v>
      </c>
      <c r="L406">
        <f t="shared" si="46"/>
        <v>0.6474486439274294</v>
      </c>
    </row>
    <row r="407" spans="7:12" x14ac:dyDescent="0.55000000000000004">
      <c r="G407">
        <f t="shared" si="47"/>
        <v>400</v>
      </c>
      <c r="H407">
        <f t="shared" si="42"/>
        <v>33</v>
      </c>
      <c r="I407">
        <f t="shared" si="43"/>
        <v>1.316E-2</v>
      </c>
      <c r="J407">
        <f t="shared" si="44"/>
        <v>1.0901070258191314E-3</v>
      </c>
      <c r="K407">
        <f t="shared" si="45"/>
        <v>0.64674362415881315</v>
      </c>
      <c r="L407">
        <f t="shared" si="46"/>
        <v>0.64674362415883013</v>
      </c>
    </row>
    <row r="408" spans="7:12" x14ac:dyDescent="0.55000000000000004">
      <c r="G408">
        <f t="shared" si="47"/>
        <v>401</v>
      </c>
      <c r="H408">
        <f t="shared" si="42"/>
        <v>33</v>
      </c>
      <c r="I408">
        <f t="shared" si="43"/>
        <v>1.316E-2</v>
      </c>
      <c r="J408">
        <f t="shared" si="44"/>
        <v>1.0901070258191314E-3</v>
      </c>
      <c r="K408">
        <f t="shared" si="45"/>
        <v>0.6460393721003308</v>
      </c>
      <c r="L408">
        <f t="shared" si="46"/>
        <v>0.6460393721003479</v>
      </c>
    </row>
    <row r="409" spans="7:12" x14ac:dyDescent="0.55000000000000004">
      <c r="G409">
        <f t="shared" si="47"/>
        <v>402</v>
      </c>
      <c r="H409">
        <f t="shared" si="42"/>
        <v>33</v>
      </c>
      <c r="I409">
        <f t="shared" si="43"/>
        <v>1.316E-2</v>
      </c>
      <c r="J409">
        <f t="shared" si="44"/>
        <v>1.0901070258191314E-3</v>
      </c>
      <c r="K409">
        <f t="shared" si="45"/>
        <v>0.64533588691599042</v>
      </c>
      <c r="L409">
        <f t="shared" si="46"/>
        <v>0.64533588691600752</v>
      </c>
    </row>
    <row r="410" spans="7:12" x14ac:dyDescent="0.55000000000000004">
      <c r="G410">
        <f t="shared" si="47"/>
        <v>403</v>
      </c>
      <c r="H410">
        <f t="shared" si="42"/>
        <v>33</v>
      </c>
      <c r="I410">
        <f t="shared" si="43"/>
        <v>1.316E-2</v>
      </c>
      <c r="J410">
        <f t="shared" si="44"/>
        <v>1.0901070258191314E-3</v>
      </c>
      <c r="K410">
        <f t="shared" si="45"/>
        <v>0.64463316777072754</v>
      </c>
      <c r="L410">
        <f t="shared" si="46"/>
        <v>0.64463316777074464</v>
      </c>
    </row>
    <row r="411" spans="7:12" x14ac:dyDescent="0.55000000000000004">
      <c r="G411">
        <f t="shared" si="47"/>
        <v>404</v>
      </c>
      <c r="H411">
        <f t="shared" si="42"/>
        <v>33</v>
      </c>
      <c r="I411">
        <f t="shared" si="43"/>
        <v>1.316E-2</v>
      </c>
      <c r="J411">
        <f t="shared" si="44"/>
        <v>1.0901070258191314E-3</v>
      </c>
      <c r="K411">
        <f t="shared" si="45"/>
        <v>0.64393121383038665</v>
      </c>
      <c r="L411">
        <f t="shared" si="46"/>
        <v>0.64393121383040386</v>
      </c>
    </row>
    <row r="412" spans="7:12" x14ac:dyDescent="0.55000000000000004">
      <c r="G412">
        <f t="shared" si="47"/>
        <v>405</v>
      </c>
      <c r="H412">
        <f t="shared" si="42"/>
        <v>33</v>
      </c>
      <c r="I412">
        <f t="shared" si="43"/>
        <v>1.316E-2</v>
      </c>
      <c r="J412">
        <f t="shared" si="44"/>
        <v>1.0901070258191314E-3</v>
      </c>
      <c r="K412">
        <f t="shared" si="45"/>
        <v>0.64323002426172127</v>
      </c>
      <c r="L412">
        <f t="shared" si="46"/>
        <v>0.64323002426173836</v>
      </c>
    </row>
    <row r="413" spans="7:12" x14ac:dyDescent="0.55000000000000004">
      <c r="G413">
        <f t="shared" si="47"/>
        <v>406</v>
      </c>
      <c r="H413">
        <f t="shared" si="42"/>
        <v>33</v>
      </c>
      <c r="I413">
        <f t="shared" si="43"/>
        <v>1.316E-2</v>
      </c>
      <c r="J413">
        <f t="shared" si="44"/>
        <v>1.0901070258191314E-3</v>
      </c>
      <c r="K413">
        <f t="shared" si="45"/>
        <v>0.64252959823239142</v>
      </c>
      <c r="L413">
        <f t="shared" si="46"/>
        <v>0.64252959823240841</v>
      </c>
    </row>
    <row r="414" spans="7:12" x14ac:dyDescent="0.55000000000000004">
      <c r="G414">
        <f t="shared" si="47"/>
        <v>407</v>
      </c>
      <c r="H414">
        <f t="shared" si="42"/>
        <v>33</v>
      </c>
      <c r="I414">
        <f t="shared" si="43"/>
        <v>1.316E-2</v>
      </c>
      <c r="J414">
        <f t="shared" si="44"/>
        <v>1.0901070258191314E-3</v>
      </c>
      <c r="K414">
        <f t="shared" si="45"/>
        <v>0.64182993491096396</v>
      </c>
      <c r="L414">
        <f t="shared" si="46"/>
        <v>0.64182993491098106</v>
      </c>
    </row>
    <row r="415" spans="7:12" x14ac:dyDescent="0.55000000000000004">
      <c r="G415">
        <f t="shared" si="47"/>
        <v>408</v>
      </c>
      <c r="H415">
        <f t="shared" si="42"/>
        <v>34</v>
      </c>
      <c r="I415">
        <f t="shared" si="43"/>
        <v>1.306E-2</v>
      </c>
      <c r="J415">
        <f t="shared" si="44"/>
        <v>1.0818725959396147E-3</v>
      </c>
      <c r="K415">
        <f t="shared" si="45"/>
        <v>0.64328628550736322</v>
      </c>
      <c r="L415">
        <f t="shared" si="46"/>
        <v>0.64328628550734857</v>
      </c>
    </row>
    <row r="416" spans="7:12" x14ac:dyDescent="0.55000000000000004">
      <c r="G416">
        <f t="shared" si="47"/>
        <v>409</v>
      </c>
      <c r="H416">
        <f t="shared" si="42"/>
        <v>34</v>
      </c>
      <c r="I416">
        <f t="shared" si="43"/>
        <v>1.306E-2</v>
      </c>
      <c r="J416">
        <f t="shared" si="44"/>
        <v>1.0818725959396147E-3</v>
      </c>
      <c r="K416">
        <f t="shared" si="45"/>
        <v>0.64259108382337948</v>
      </c>
      <c r="L416">
        <f t="shared" si="46"/>
        <v>0.64259108382336461</v>
      </c>
    </row>
    <row r="417" spans="7:12" x14ac:dyDescent="0.55000000000000004">
      <c r="G417">
        <f t="shared" si="47"/>
        <v>410</v>
      </c>
      <c r="H417">
        <f t="shared" si="42"/>
        <v>34</v>
      </c>
      <c r="I417">
        <f t="shared" si="43"/>
        <v>1.306E-2</v>
      </c>
      <c r="J417">
        <f t="shared" si="44"/>
        <v>1.0818725959396147E-3</v>
      </c>
      <c r="K417">
        <f t="shared" si="45"/>
        <v>0.64189663344622838</v>
      </c>
      <c r="L417">
        <f t="shared" si="46"/>
        <v>0.64189663344621339</v>
      </c>
    </row>
    <row r="418" spans="7:12" x14ac:dyDescent="0.55000000000000004">
      <c r="G418">
        <f t="shared" si="47"/>
        <v>411</v>
      </c>
      <c r="H418">
        <f t="shared" si="42"/>
        <v>34</v>
      </c>
      <c r="I418">
        <f t="shared" si="43"/>
        <v>1.306E-2</v>
      </c>
      <c r="J418">
        <f t="shared" si="44"/>
        <v>1.0818725959396147E-3</v>
      </c>
      <c r="K418">
        <f t="shared" si="45"/>
        <v>0.64120293356396929</v>
      </c>
      <c r="L418">
        <f t="shared" si="46"/>
        <v>0.6412029335639543</v>
      </c>
    </row>
    <row r="419" spans="7:12" x14ac:dyDescent="0.55000000000000004">
      <c r="G419">
        <f t="shared" si="47"/>
        <v>412</v>
      </c>
      <c r="H419">
        <f t="shared" si="42"/>
        <v>34</v>
      </c>
      <c r="I419">
        <f t="shared" si="43"/>
        <v>1.306E-2</v>
      </c>
      <c r="J419">
        <f t="shared" si="44"/>
        <v>1.0818725959396147E-3</v>
      </c>
      <c r="K419">
        <f t="shared" si="45"/>
        <v>0.6405099833655401</v>
      </c>
      <c r="L419">
        <f t="shared" si="46"/>
        <v>0.64050998336552534</v>
      </c>
    </row>
    <row r="420" spans="7:12" x14ac:dyDescent="0.55000000000000004">
      <c r="G420">
        <f t="shared" si="47"/>
        <v>413</v>
      </c>
      <c r="H420">
        <f t="shared" si="42"/>
        <v>34</v>
      </c>
      <c r="I420">
        <f t="shared" si="43"/>
        <v>1.306E-2</v>
      </c>
      <c r="J420">
        <f t="shared" si="44"/>
        <v>1.0818725959396147E-3</v>
      </c>
      <c r="K420">
        <f t="shared" si="45"/>
        <v>0.63981778204075546</v>
      </c>
      <c r="L420">
        <f t="shared" si="46"/>
        <v>0.63981778204074069</v>
      </c>
    </row>
    <row r="421" spans="7:12" x14ac:dyDescent="0.55000000000000004">
      <c r="G421">
        <f t="shared" si="47"/>
        <v>414</v>
      </c>
      <c r="H421">
        <f t="shared" si="42"/>
        <v>34</v>
      </c>
      <c r="I421">
        <f t="shared" si="43"/>
        <v>1.306E-2</v>
      </c>
      <c r="J421">
        <f t="shared" si="44"/>
        <v>1.0818725959396147E-3</v>
      </c>
      <c r="K421">
        <f t="shared" si="45"/>
        <v>0.63912632878030484</v>
      </c>
      <c r="L421">
        <f t="shared" si="46"/>
        <v>0.63912632878028974</v>
      </c>
    </row>
    <row r="422" spans="7:12" x14ac:dyDescent="0.55000000000000004">
      <c r="G422">
        <f t="shared" si="47"/>
        <v>415</v>
      </c>
      <c r="H422">
        <f t="shared" si="42"/>
        <v>34</v>
      </c>
      <c r="I422">
        <f t="shared" si="43"/>
        <v>1.306E-2</v>
      </c>
      <c r="J422">
        <f t="shared" si="44"/>
        <v>1.0818725959396147E-3</v>
      </c>
      <c r="K422">
        <f t="shared" si="45"/>
        <v>0.63843562277575194</v>
      </c>
      <c r="L422">
        <f t="shared" si="46"/>
        <v>0.63843562277573696</v>
      </c>
    </row>
    <row r="423" spans="7:12" x14ac:dyDescent="0.55000000000000004">
      <c r="G423">
        <f t="shared" si="47"/>
        <v>416</v>
      </c>
      <c r="H423">
        <f t="shared" si="42"/>
        <v>34</v>
      </c>
      <c r="I423">
        <f t="shared" si="43"/>
        <v>1.306E-2</v>
      </c>
      <c r="J423">
        <f t="shared" si="44"/>
        <v>1.0818725959396147E-3</v>
      </c>
      <c r="K423">
        <f t="shared" si="45"/>
        <v>0.63774566321953552</v>
      </c>
      <c r="L423">
        <f t="shared" si="46"/>
        <v>0.63774566321952042</v>
      </c>
    </row>
    <row r="424" spans="7:12" x14ac:dyDescent="0.55000000000000004">
      <c r="G424">
        <f t="shared" si="47"/>
        <v>417</v>
      </c>
      <c r="H424">
        <f t="shared" si="42"/>
        <v>34</v>
      </c>
      <c r="I424">
        <f t="shared" si="43"/>
        <v>1.306E-2</v>
      </c>
      <c r="J424">
        <f t="shared" si="44"/>
        <v>1.0818725959396147E-3</v>
      </c>
      <c r="K424">
        <f t="shared" si="45"/>
        <v>0.63705644930496597</v>
      </c>
      <c r="L424">
        <f t="shared" si="46"/>
        <v>0.63705644930495087</v>
      </c>
    </row>
    <row r="425" spans="7:12" x14ac:dyDescent="0.55000000000000004">
      <c r="G425">
        <f t="shared" si="47"/>
        <v>418</v>
      </c>
      <c r="H425">
        <f t="shared" si="42"/>
        <v>34</v>
      </c>
      <c r="I425">
        <f t="shared" si="43"/>
        <v>1.306E-2</v>
      </c>
      <c r="J425">
        <f t="shared" si="44"/>
        <v>1.0818725959396147E-3</v>
      </c>
      <c r="K425">
        <f t="shared" si="45"/>
        <v>0.63636798022622576</v>
      </c>
      <c r="L425">
        <f t="shared" si="46"/>
        <v>0.63636798022621055</v>
      </c>
    </row>
    <row r="426" spans="7:12" x14ac:dyDescent="0.55000000000000004">
      <c r="G426">
        <f t="shared" si="47"/>
        <v>419</v>
      </c>
      <c r="H426">
        <f t="shared" si="42"/>
        <v>34</v>
      </c>
      <c r="I426">
        <f t="shared" si="43"/>
        <v>1.306E-2</v>
      </c>
      <c r="J426">
        <f t="shared" si="44"/>
        <v>1.0818725959396147E-3</v>
      </c>
      <c r="K426">
        <f t="shared" si="45"/>
        <v>0.63568025517836835</v>
      </c>
      <c r="L426">
        <f t="shared" si="46"/>
        <v>0.63568025517835325</v>
      </c>
    </row>
    <row r="427" spans="7:12" x14ac:dyDescent="0.55000000000000004">
      <c r="G427">
        <f t="shared" si="47"/>
        <v>420</v>
      </c>
      <c r="H427">
        <f t="shared" si="42"/>
        <v>35</v>
      </c>
      <c r="I427">
        <f t="shared" si="43"/>
        <v>1.295E-2</v>
      </c>
      <c r="J427">
        <f t="shared" si="44"/>
        <v>1.0728138624467309E-3</v>
      </c>
      <c r="K427">
        <f t="shared" si="45"/>
        <v>0.63741120384406302</v>
      </c>
      <c r="L427">
        <f t="shared" si="46"/>
        <v>0.63741120384403849</v>
      </c>
    </row>
    <row r="428" spans="7:12" x14ac:dyDescent="0.55000000000000004">
      <c r="G428">
        <f t="shared" si="47"/>
        <v>421</v>
      </c>
      <c r="H428">
        <f t="shared" si="42"/>
        <v>35</v>
      </c>
      <c r="I428">
        <f t="shared" si="43"/>
        <v>1.295E-2</v>
      </c>
      <c r="J428">
        <f t="shared" si="44"/>
        <v>1.0728138624467309E-3</v>
      </c>
      <c r="K428">
        <f t="shared" si="45"/>
        <v>0.63672811309772226</v>
      </c>
      <c r="L428">
        <f t="shared" si="46"/>
        <v>0.63672811309769717</v>
      </c>
    </row>
    <row r="429" spans="7:12" x14ac:dyDescent="0.55000000000000004">
      <c r="G429">
        <f t="shared" si="47"/>
        <v>422</v>
      </c>
      <c r="H429">
        <f t="shared" si="42"/>
        <v>35</v>
      </c>
      <c r="I429">
        <f t="shared" si="43"/>
        <v>1.295E-2</v>
      </c>
      <c r="J429">
        <f t="shared" si="44"/>
        <v>1.0728138624467309E-3</v>
      </c>
      <c r="K429">
        <f t="shared" si="45"/>
        <v>0.63604575439525679</v>
      </c>
      <c r="L429">
        <f t="shared" si="46"/>
        <v>0.63604575439523159</v>
      </c>
    </row>
    <row r="430" spans="7:12" x14ac:dyDescent="0.55000000000000004">
      <c r="G430">
        <f t="shared" si="47"/>
        <v>423</v>
      </c>
      <c r="H430">
        <f t="shared" si="42"/>
        <v>35</v>
      </c>
      <c r="I430">
        <f t="shared" si="43"/>
        <v>1.295E-2</v>
      </c>
      <c r="J430">
        <f t="shared" si="44"/>
        <v>1.0728138624467309E-3</v>
      </c>
      <c r="K430">
        <f t="shared" si="45"/>
        <v>0.63536412695216105</v>
      </c>
      <c r="L430">
        <f t="shared" si="46"/>
        <v>0.63536412695213584</v>
      </c>
    </row>
    <row r="431" spans="7:12" x14ac:dyDescent="0.55000000000000004">
      <c r="G431">
        <f t="shared" si="47"/>
        <v>424</v>
      </c>
      <c r="H431">
        <f t="shared" si="42"/>
        <v>35</v>
      </c>
      <c r="I431">
        <f t="shared" si="43"/>
        <v>1.295E-2</v>
      </c>
      <c r="J431">
        <f t="shared" si="44"/>
        <v>1.0728138624467309E-3</v>
      </c>
      <c r="K431">
        <f t="shared" si="45"/>
        <v>0.63468322998477078</v>
      </c>
      <c r="L431">
        <f t="shared" si="46"/>
        <v>0.63468322998474569</v>
      </c>
    </row>
    <row r="432" spans="7:12" x14ac:dyDescent="0.55000000000000004">
      <c r="G432">
        <f t="shared" si="47"/>
        <v>425</v>
      </c>
      <c r="H432">
        <f t="shared" si="42"/>
        <v>35</v>
      </c>
      <c r="I432">
        <f t="shared" si="43"/>
        <v>1.295E-2</v>
      </c>
      <c r="J432">
        <f t="shared" si="44"/>
        <v>1.0728138624467309E-3</v>
      </c>
      <c r="K432">
        <f t="shared" si="45"/>
        <v>0.63400306271026152</v>
      </c>
      <c r="L432">
        <f t="shared" si="46"/>
        <v>0.63400306271023643</v>
      </c>
    </row>
    <row r="433" spans="7:12" x14ac:dyDescent="0.55000000000000004">
      <c r="G433">
        <f t="shared" si="47"/>
        <v>426</v>
      </c>
      <c r="H433">
        <f t="shared" si="42"/>
        <v>35</v>
      </c>
      <c r="I433">
        <f t="shared" si="43"/>
        <v>1.295E-2</v>
      </c>
      <c r="J433">
        <f t="shared" si="44"/>
        <v>1.0728138624467309E-3</v>
      </c>
      <c r="K433">
        <f t="shared" si="45"/>
        <v>0.63332362434664746</v>
      </c>
      <c r="L433">
        <f t="shared" si="46"/>
        <v>0.63332362434662226</v>
      </c>
    </row>
    <row r="434" spans="7:12" x14ac:dyDescent="0.55000000000000004">
      <c r="G434">
        <f t="shared" si="47"/>
        <v>427</v>
      </c>
      <c r="H434">
        <f t="shared" si="42"/>
        <v>35</v>
      </c>
      <c r="I434">
        <f t="shared" si="43"/>
        <v>1.295E-2</v>
      </c>
      <c r="J434">
        <f t="shared" si="44"/>
        <v>1.0728138624467309E-3</v>
      </c>
      <c r="K434">
        <f t="shared" si="45"/>
        <v>0.6326449141127809</v>
      </c>
      <c r="L434">
        <f t="shared" si="46"/>
        <v>0.6326449141127557</v>
      </c>
    </row>
    <row r="435" spans="7:12" x14ac:dyDescent="0.55000000000000004">
      <c r="G435">
        <f t="shared" si="47"/>
        <v>428</v>
      </c>
      <c r="H435">
        <f t="shared" si="42"/>
        <v>35</v>
      </c>
      <c r="I435">
        <f t="shared" si="43"/>
        <v>1.295E-2</v>
      </c>
      <c r="J435">
        <f t="shared" si="44"/>
        <v>1.0728138624467309E-3</v>
      </c>
      <c r="K435">
        <f t="shared" si="45"/>
        <v>0.63196693122835101</v>
      </c>
      <c r="L435">
        <f t="shared" si="46"/>
        <v>0.63196693122832592</v>
      </c>
    </row>
    <row r="436" spans="7:12" x14ac:dyDescent="0.55000000000000004">
      <c r="G436">
        <f t="shared" si="47"/>
        <v>429</v>
      </c>
      <c r="H436">
        <f t="shared" si="42"/>
        <v>35</v>
      </c>
      <c r="I436">
        <f t="shared" si="43"/>
        <v>1.295E-2</v>
      </c>
      <c r="J436">
        <f t="shared" si="44"/>
        <v>1.0728138624467309E-3</v>
      </c>
      <c r="K436">
        <f t="shared" si="45"/>
        <v>0.63128967491388399</v>
      </c>
      <c r="L436">
        <f t="shared" si="46"/>
        <v>0.63128967491385879</v>
      </c>
    </row>
    <row r="437" spans="7:12" x14ac:dyDescent="0.55000000000000004">
      <c r="G437">
        <f t="shared" si="47"/>
        <v>430</v>
      </c>
      <c r="H437">
        <f t="shared" si="42"/>
        <v>35</v>
      </c>
      <c r="I437">
        <f t="shared" si="43"/>
        <v>1.295E-2</v>
      </c>
      <c r="J437">
        <f t="shared" si="44"/>
        <v>1.0728138624467309E-3</v>
      </c>
      <c r="K437">
        <f t="shared" si="45"/>
        <v>0.63061314439074068</v>
      </c>
      <c r="L437">
        <f t="shared" si="46"/>
        <v>0.63061314439071525</v>
      </c>
    </row>
    <row r="438" spans="7:12" x14ac:dyDescent="0.55000000000000004">
      <c r="G438">
        <f t="shared" si="47"/>
        <v>431</v>
      </c>
      <c r="H438">
        <f t="shared" si="42"/>
        <v>35</v>
      </c>
      <c r="I438">
        <f t="shared" si="43"/>
        <v>1.295E-2</v>
      </c>
      <c r="J438">
        <f t="shared" si="44"/>
        <v>1.0728138624467309E-3</v>
      </c>
      <c r="K438">
        <f t="shared" si="45"/>
        <v>0.62993733888111592</v>
      </c>
      <c r="L438">
        <f t="shared" si="46"/>
        <v>0.62993733888109071</v>
      </c>
    </row>
    <row r="439" spans="7:12" x14ac:dyDescent="0.55000000000000004">
      <c r="G439">
        <f t="shared" si="47"/>
        <v>432</v>
      </c>
      <c r="H439">
        <f t="shared" si="42"/>
        <v>36</v>
      </c>
      <c r="I439">
        <f t="shared" si="43"/>
        <v>1.2829999999999999E-2</v>
      </c>
      <c r="J439">
        <f t="shared" si="44"/>
        <v>1.0629305792335675E-3</v>
      </c>
      <c r="K439">
        <f t="shared" si="45"/>
        <v>0.63195180756350433</v>
      </c>
      <c r="L439">
        <f t="shared" si="46"/>
        <v>0.63195180756349012</v>
      </c>
    </row>
    <row r="440" spans="7:12" x14ac:dyDescent="0.55000000000000004">
      <c r="G440">
        <f t="shared" si="47"/>
        <v>433</v>
      </c>
      <c r="H440">
        <f t="shared" ref="H440:H503" si="48">INT(G440/12)</f>
        <v>36</v>
      </c>
      <c r="I440">
        <f t="shared" ref="I440:I503" si="49">VLOOKUP(H440,$B$7:$C$157,2,FALSE)</f>
        <v>1.2829999999999999E-2</v>
      </c>
      <c r="J440">
        <f t="shared" ref="J440:J503" si="50">(1+I440)^(1/12)-1</f>
        <v>1.0629305792335675E-3</v>
      </c>
      <c r="K440">
        <f t="shared" ref="K440:K503" si="51">(1+J440)^(-G440)</f>
        <v>0.63128079989721064</v>
      </c>
      <c r="L440">
        <f t="shared" ref="L440:L503" si="52">(1+I440)^(-G440/12)</f>
        <v>0.6312807998971971</v>
      </c>
    </row>
    <row r="441" spans="7:12" x14ac:dyDescent="0.55000000000000004">
      <c r="G441">
        <f t="shared" si="47"/>
        <v>434</v>
      </c>
      <c r="H441">
        <f t="shared" si="48"/>
        <v>36</v>
      </c>
      <c r="I441">
        <f t="shared" si="49"/>
        <v>1.2829999999999999E-2</v>
      </c>
      <c r="J441">
        <f t="shared" si="50"/>
        <v>1.0629305792335675E-3</v>
      </c>
      <c r="K441">
        <f t="shared" si="51"/>
        <v>0.63061050470817026</v>
      </c>
      <c r="L441">
        <f t="shared" si="52"/>
        <v>0.63061050470815694</v>
      </c>
    </row>
    <row r="442" spans="7:12" x14ac:dyDescent="0.55000000000000004">
      <c r="G442">
        <f t="shared" si="47"/>
        <v>435</v>
      </c>
      <c r="H442">
        <f t="shared" si="48"/>
        <v>36</v>
      </c>
      <c r="I442">
        <f t="shared" si="49"/>
        <v>1.2829999999999999E-2</v>
      </c>
      <c r="J442">
        <f t="shared" si="50"/>
        <v>1.0629305792335675E-3</v>
      </c>
      <c r="K442">
        <f t="shared" si="51"/>
        <v>0.629940921239874</v>
      </c>
      <c r="L442">
        <f t="shared" si="52"/>
        <v>0.62994092123986045</v>
      </c>
    </row>
    <row r="443" spans="7:12" x14ac:dyDescent="0.55000000000000004">
      <c r="G443">
        <f t="shared" si="47"/>
        <v>436</v>
      </c>
      <c r="H443">
        <f t="shared" si="48"/>
        <v>36</v>
      </c>
      <c r="I443">
        <f t="shared" si="49"/>
        <v>1.2829999999999999E-2</v>
      </c>
      <c r="J443">
        <f t="shared" si="50"/>
        <v>1.0629305792335675E-3</v>
      </c>
      <c r="K443">
        <f t="shared" si="51"/>
        <v>0.6292720487366148</v>
      </c>
      <c r="L443">
        <f t="shared" si="52"/>
        <v>0.62927204873660125</v>
      </c>
    </row>
    <row r="444" spans="7:12" x14ac:dyDescent="0.55000000000000004">
      <c r="G444">
        <f t="shared" si="47"/>
        <v>437</v>
      </c>
      <c r="H444">
        <f t="shared" si="48"/>
        <v>36</v>
      </c>
      <c r="I444">
        <f t="shared" si="49"/>
        <v>1.2829999999999999E-2</v>
      </c>
      <c r="J444">
        <f t="shared" si="50"/>
        <v>1.0629305792335675E-3</v>
      </c>
      <c r="K444">
        <f t="shared" si="51"/>
        <v>0.62860388644348897</v>
      </c>
      <c r="L444">
        <f t="shared" si="52"/>
        <v>0.62860388644347553</v>
      </c>
    </row>
    <row r="445" spans="7:12" x14ac:dyDescent="0.55000000000000004">
      <c r="G445">
        <f t="shared" si="47"/>
        <v>438</v>
      </c>
      <c r="H445">
        <f t="shared" si="48"/>
        <v>36</v>
      </c>
      <c r="I445">
        <f t="shared" si="49"/>
        <v>1.2829999999999999E-2</v>
      </c>
      <c r="J445">
        <f t="shared" si="50"/>
        <v>1.0629305792335675E-3</v>
      </c>
      <c r="K445">
        <f t="shared" si="51"/>
        <v>0.62793643360639395</v>
      </c>
      <c r="L445">
        <f t="shared" si="52"/>
        <v>0.62793643360638041</v>
      </c>
    </row>
    <row r="446" spans="7:12" x14ac:dyDescent="0.55000000000000004">
      <c r="G446">
        <f t="shared" si="47"/>
        <v>439</v>
      </c>
      <c r="H446">
        <f t="shared" si="48"/>
        <v>36</v>
      </c>
      <c r="I446">
        <f t="shared" si="49"/>
        <v>1.2829999999999999E-2</v>
      </c>
      <c r="J446">
        <f t="shared" si="50"/>
        <v>1.0629305792335675E-3</v>
      </c>
      <c r="K446">
        <f t="shared" si="51"/>
        <v>0.62726968947202788</v>
      </c>
      <c r="L446">
        <f t="shared" si="52"/>
        <v>0.62726968947201422</v>
      </c>
    </row>
    <row r="447" spans="7:12" x14ac:dyDescent="0.55000000000000004">
      <c r="G447">
        <f t="shared" si="47"/>
        <v>440</v>
      </c>
      <c r="H447">
        <f t="shared" si="48"/>
        <v>36</v>
      </c>
      <c r="I447">
        <f t="shared" si="49"/>
        <v>1.2829999999999999E-2</v>
      </c>
      <c r="J447">
        <f t="shared" si="50"/>
        <v>1.0629305792335675E-3</v>
      </c>
      <c r="K447">
        <f t="shared" si="51"/>
        <v>0.62660365328788847</v>
      </c>
      <c r="L447">
        <f t="shared" si="52"/>
        <v>0.62660365328787504</v>
      </c>
    </row>
    <row r="448" spans="7:12" x14ac:dyDescent="0.55000000000000004">
      <c r="G448">
        <f t="shared" si="47"/>
        <v>441</v>
      </c>
      <c r="H448">
        <f t="shared" si="48"/>
        <v>36</v>
      </c>
      <c r="I448">
        <f t="shared" si="49"/>
        <v>1.2829999999999999E-2</v>
      </c>
      <c r="J448">
        <f t="shared" si="50"/>
        <v>1.0629305792335675E-3</v>
      </c>
      <c r="K448">
        <f t="shared" si="51"/>
        <v>0.62593832430227325</v>
      </c>
      <c r="L448">
        <f t="shared" si="52"/>
        <v>0.62593832430225993</v>
      </c>
    </row>
    <row r="449" spans="7:12" x14ac:dyDescent="0.55000000000000004">
      <c r="G449">
        <f t="shared" si="47"/>
        <v>442</v>
      </c>
      <c r="H449">
        <f t="shared" si="48"/>
        <v>36</v>
      </c>
      <c r="I449">
        <f t="shared" si="49"/>
        <v>1.2829999999999999E-2</v>
      </c>
      <c r="J449">
        <f t="shared" si="50"/>
        <v>1.0629305792335675E-3</v>
      </c>
      <c r="K449">
        <f t="shared" si="51"/>
        <v>0.62527370176427777</v>
      </c>
      <c r="L449">
        <f t="shared" si="52"/>
        <v>0.62527370176426411</v>
      </c>
    </row>
    <row r="450" spans="7:12" x14ac:dyDescent="0.55000000000000004">
      <c r="G450">
        <f t="shared" si="47"/>
        <v>443</v>
      </c>
      <c r="H450">
        <f t="shared" si="48"/>
        <v>36</v>
      </c>
      <c r="I450">
        <f t="shared" si="49"/>
        <v>1.2829999999999999E-2</v>
      </c>
      <c r="J450">
        <f t="shared" si="50"/>
        <v>1.0629305792335675E-3</v>
      </c>
      <c r="K450">
        <f t="shared" si="51"/>
        <v>0.6246097849237936</v>
      </c>
      <c r="L450">
        <f t="shared" si="52"/>
        <v>0.62460978492378005</v>
      </c>
    </row>
    <row r="451" spans="7:12" x14ac:dyDescent="0.55000000000000004">
      <c r="G451">
        <f t="shared" si="47"/>
        <v>444</v>
      </c>
      <c r="H451">
        <f t="shared" si="48"/>
        <v>37</v>
      </c>
      <c r="I451">
        <f t="shared" si="49"/>
        <v>1.2710000000000001E-2</v>
      </c>
      <c r="J451">
        <f t="shared" si="50"/>
        <v>1.0530462225726289E-3</v>
      </c>
      <c r="K451">
        <f t="shared" si="51"/>
        <v>0.62668796963798923</v>
      </c>
      <c r="L451">
        <f t="shared" si="52"/>
        <v>0.62668796963802442</v>
      </c>
    </row>
    <row r="452" spans="7:12" x14ac:dyDescent="0.55000000000000004">
      <c r="G452">
        <f t="shared" si="47"/>
        <v>445</v>
      </c>
      <c r="H452">
        <f t="shared" si="48"/>
        <v>37</v>
      </c>
      <c r="I452">
        <f t="shared" si="49"/>
        <v>1.2710000000000001E-2</v>
      </c>
      <c r="J452">
        <f t="shared" si="50"/>
        <v>1.0530462225726289E-3</v>
      </c>
      <c r="K452">
        <f t="shared" si="51"/>
        <v>0.62602873244606483</v>
      </c>
      <c r="L452">
        <f t="shared" si="52"/>
        <v>0.62602873244609991</v>
      </c>
    </row>
    <row r="453" spans="7:12" x14ac:dyDescent="0.55000000000000004">
      <c r="G453">
        <f t="shared" si="47"/>
        <v>446</v>
      </c>
      <c r="H453">
        <f t="shared" si="48"/>
        <v>37</v>
      </c>
      <c r="I453">
        <f t="shared" si="49"/>
        <v>1.2710000000000001E-2</v>
      </c>
      <c r="J453">
        <f t="shared" si="50"/>
        <v>1.0530462225726289E-3</v>
      </c>
      <c r="K453">
        <f t="shared" si="51"/>
        <v>0.62537018873111205</v>
      </c>
      <c r="L453">
        <f t="shared" si="52"/>
        <v>0.62537018873114714</v>
      </c>
    </row>
    <row r="454" spans="7:12" x14ac:dyDescent="0.55000000000000004">
      <c r="G454">
        <f t="shared" si="47"/>
        <v>447</v>
      </c>
      <c r="H454">
        <f t="shared" si="48"/>
        <v>37</v>
      </c>
      <c r="I454">
        <f t="shared" si="49"/>
        <v>1.2710000000000001E-2</v>
      </c>
      <c r="J454">
        <f t="shared" si="50"/>
        <v>1.0530462225726289E-3</v>
      </c>
      <c r="K454">
        <f t="shared" si="51"/>
        <v>0.62471233776363555</v>
      </c>
      <c r="L454">
        <f t="shared" si="52"/>
        <v>0.62471233776367063</v>
      </c>
    </row>
    <row r="455" spans="7:12" x14ac:dyDescent="0.55000000000000004">
      <c r="G455">
        <f t="shared" si="47"/>
        <v>448</v>
      </c>
      <c r="H455">
        <f t="shared" si="48"/>
        <v>37</v>
      </c>
      <c r="I455">
        <f t="shared" si="49"/>
        <v>1.2710000000000001E-2</v>
      </c>
      <c r="J455">
        <f t="shared" si="50"/>
        <v>1.0530462225726289E-3</v>
      </c>
      <c r="K455">
        <f t="shared" si="51"/>
        <v>0.62405517881490757</v>
      </c>
      <c r="L455">
        <f t="shared" si="52"/>
        <v>0.62405517881494266</v>
      </c>
    </row>
    <row r="456" spans="7:12" x14ac:dyDescent="0.55000000000000004">
      <c r="G456">
        <f t="shared" si="47"/>
        <v>449</v>
      </c>
      <c r="H456">
        <f t="shared" si="48"/>
        <v>37</v>
      </c>
      <c r="I456">
        <f t="shared" si="49"/>
        <v>1.2710000000000001E-2</v>
      </c>
      <c r="J456">
        <f t="shared" si="50"/>
        <v>1.0530462225726289E-3</v>
      </c>
      <c r="K456">
        <f t="shared" si="51"/>
        <v>0.6233987111569671</v>
      </c>
      <c r="L456">
        <f t="shared" si="52"/>
        <v>0.62339871115700218</v>
      </c>
    </row>
    <row r="457" spans="7:12" x14ac:dyDescent="0.55000000000000004">
      <c r="G457">
        <f t="shared" ref="G457:G520" si="53">G456+1</f>
        <v>450</v>
      </c>
      <c r="H457">
        <f t="shared" si="48"/>
        <v>37</v>
      </c>
      <c r="I457">
        <f t="shared" si="49"/>
        <v>1.2710000000000001E-2</v>
      </c>
      <c r="J457">
        <f t="shared" si="50"/>
        <v>1.0530462225726289E-3</v>
      </c>
      <c r="K457">
        <f t="shared" si="51"/>
        <v>0.6227429340626186</v>
      </c>
      <c r="L457">
        <f t="shared" si="52"/>
        <v>0.6227429340626538</v>
      </c>
    </row>
    <row r="458" spans="7:12" x14ac:dyDescent="0.55000000000000004">
      <c r="G458">
        <f t="shared" si="53"/>
        <v>451</v>
      </c>
      <c r="H458">
        <f t="shared" si="48"/>
        <v>37</v>
      </c>
      <c r="I458">
        <f t="shared" si="49"/>
        <v>1.2710000000000001E-2</v>
      </c>
      <c r="J458">
        <f t="shared" si="50"/>
        <v>1.0530462225726289E-3</v>
      </c>
      <c r="K458">
        <f t="shared" si="51"/>
        <v>0.62208784680543172</v>
      </c>
      <c r="L458">
        <f t="shared" si="52"/>
        <v>0.62208784680546703</v>
      </c>
    </row>
    <row r="459" spans="7:12" x14ac:dyDescent="0.55000000000000004">
      <c r="G459">
        <f t="shared" si="53"/>
        <v>452</v>
      </c>
      <c r="H459">
        <f t="shared" si="48"/>
        <v>37</v>
      </c>
      <c r="I459">
        <f t="shared" si="49"/>
        <v>1.2710000000000001E-2</v>
      </c>
      <c r="J459">
        <f t="shared" si="50"/>
        <v>1.0530462225726289E-3</v>
      </c>
      <c r="K459">
        <f t="shared" si="51"/>
        <v>0.62143344865974026</v>
      </c>
      <c r="L459">
        <f t="shared" si="52"/>
        <v>0.62143344865977568</v>
      </c>
    </row>
    <row r="460" spans="7:12" x14ac:dyDescent="0.55000000000000004">
      <c r="G460">
        <f t="shared" si="53"/>
        <v>453</v>
      </c>
      <c r="H460">
        <f t="shared" si="48"/>
        <v>37</v>
      </c>
      <c r="I460">
        <f t="shared" si="49"/>
        <v>1.2710000000000001E-2</v>
      </c>
      <c r="J460">
        <f t="shared" si="50"/>
        <v>1.0530462225726289E-3</v>
      </c>
      <c r="K460">
        <f t="shared" si="51"/>
        <v>0.62077973890064131</v>
      </c>
      <c r="L460">
        <f t="shared" si="52"/>
        <v>0.62077973890067673</v>
      </c>
    </row>
    <row r="461" spans="7:12" x14ac:dyDescent="0.55000000000000004">
      <c r="G461">
        <f t="shared" si="53"/>
        <v>454</v>
      </c>
      <c r="H461">
        <f t="shared" si="48"/>
        <v>37</v>
      </c>
      <c r="I461">
        <f t="shared" si="49"/>
        <v>1.2710000000000001E-2</v>
      </c>
      <c r="J461">
        <f t="shared" si="50"/>
        <v>1.0530462225726289E-3</v>
      </c>
      <c r="K461">
        <f t="shared" si="51"/>
        <v>0.62012671680399456</v>
      </c>
      <c r="L461">
        <f t="shared" si="52"/>
        <v>0.62012671680402998</v>
      </c>
    </row>
    <row r="462" spans="7:12" x14ac:dyDescent="0.55000000000000004">
      <c r="G462">
        <f t="shared" si="53"/>
        <v>455</v>
      </c>
      <c r="H462">
        <f t="shared" si="48"/>
        <v>37</v>
      </c>
      <c r="I462">
        <f t="shared" si="49"/>
        <v>1.2710000000000001E-2</v>
      </c>
      <c r="J462">
        <f t="shared" si="50"/>
        <v>1.0530462225726289E-3</v>
      </c>
      <c r="K462">
        <f t="shared" si="51"/>
        <v>0.61947438164642121</v>
      </c>
      <c r="L462">
        <f t="shared" si="52"/>
        <v>0.61947438164645674</v>
      </c>
    </row>
    <row r="463" spans="7:12" x14ac:dyDescent="0.55000000000000004">
      <c r="G463">
        <f t="shared" si="53"/>
        <v>456</v>
      </c>
      <c r="H463">
        <f t="shared" si="48"/>
        <v>38</v>
      </c>
      <c r="I463">
        <f t="shared" si="49"/>
        <v>1.26E-2</v>
      </c>
      <c r="J463">
        <f t="shared" si="50"/>
        <v>1.0439846190974933E-3</v>
      </c>
      <c r="K463">
        <f t="shared" si="51"/>
        <v>0.62138236552948378</v>
      </c>
      <c r="L463">
        <f t="shared" si="52"/>
        <v>0.62138236552947634</v>
      </c>
    </row>
    <row r="464" spans="7:12" x14ac:dyDescent="0.55000000000000004">
      <c r="G464">
        <f t="shared" si="53"/>
        <v>457</v>
      </c>
      <c r="H464">
        <f t="shared" si="48"/>
        <v>38</v>
      </c>
      <c r="I464">
        <f t="shared" si="49"/>
        <v>1.26E-2</v>
      </c>
      <c r="J464">
        <f t="shared" si="50"/>
        <v>1.0439846190974933E-3</v>
      </c>
      <c r="K464">
        <f t="shared" si="51"/>
        <v>0.62073432843804877</v>
      </c>
      <c r="L464">
        <f t="shared" si="52"/>
        <v>0.62073432843804033</v>
      </c>
    </row>
    <row r="465" spans="7:12" x14ac:dyDescent="0.55000000000000004">
      <c r="G465">
        <f t="shared" si="53"/>
        <v>458</v>
      </c>
      <c r="H465">
        <f t="shared" si="48"/>
        <v>38</v>
      </c>
      <c r="I465">
        <f t="shared" si="49"/>
        <v>1.26E-2</v>
      </c>
      <c r="J465">
        <f t="shared" si="50"/>
        <v>1.0439846190974933E-3</v>
      </c>
      <c r="K465">
        <f t="shared" si="51"/>
        <v>0.62008696718180811</v>
      </c>
      <c r="L465">
        <f t="shared" si="52"/>
        <v>0.62008696718179979</v>
      </c>
    </row>
    <row r="466" spans="7:12" x14ac:dyDescent="0.55000000000000004">
      <c r="G466">
        <f t="shared" si="53"/>
        <v>459</v>
      </c>
      <c r="H466">
        <f t="shared" si="48"/>
        <v>38</v>
      </c>
      <c r="I466">
        <f t="shared" si="49"/>
        <v>1.26E-2</v>
      </c>
      <c r="J466">
        <f t="shared" si="50"/>
        <v>1.0439846190974933E-3</v>
      </c>
      <c r="K466">
        <f t="shared" si="51"/>
        <v>0.61944028105593629</v>
      </c>
      <c r="L466">
        <f t="shared" si="52"/>
        <v>0.61944028105592785</v>
      </c>
    </row>
    <row r="467" spans="7:12" x14ac:dyDescent="0.55000000000000004">
      <c r="G467">
        <f t="shared" si="53"/>
        <v>460</v>
      </c>
      <c r="H467">
        <f t="shared" si="48"/>
        <v>38</v>
      </c>
      <c r="I467">
        <f t="shared" si="49"/>
        <v>1.26E-2</v>
      </c>
      <c r="J467">
        <f t="shared" si="50"/>
        <v>1.0439846190974933E-3</v>
      </c>
      <c r="K467">
        <f t="shared" si="51"/>
        <v>0.61879426935634263</v>
      </c>
      <c r="L467">
        <f t="shared" si="52"/>
        <v>0.61879426935633419</v>
      </c>
    </row>
    <row r="468" spans="7:12" x14ac:dyDescent="0.55000000000000004">
      <c r="G468">
        <f t="shared" si="53"/>
        <v>461</v>
      </c>
      <c r="H468">
        <f t="shared" si="48"/>
        <v>38</v>
      </c>
      <c r="I468">
        <f t="shared" si="49"/>
        <v>1.26E-2</v>
      </c>
      <c r="J468">
        <f t="shared" si="50"/>
        <v>1.0439846190974933E-3</v>
      </c>
      <c r="K468">
        <f t="shared" si="51"/>
        <v>0.61814893137967053</v>
      </c>
      <c r="L468">
        <f t="shared" si="52"/>
        <v>0.61814893137966231</v>
      </c>
    </row>
    <row r="469" spans="7:12" x14ac:dyDescent="0.55000000000000004">
      <c r="G469">
        <f t="shared" si="53"/>
        <v>462</v>
      </c>
      <c r="H469">
        <f t="shared" si="48"/>
        <v>38</v>
      </c>
      <c r="I469">
        <f t="shared" si="49"/>
        <v>1.26E-2</v>
      </c>
      <c r="J469">
        <f t="shared" si="50"/>
        <v>1.0439846190974933E-3</v>
      </c>
      <c r="K469">
        <f t="shared" si="51"/>
        <v>0.61750426642329781</v>
      </c>
      <c r="L469">
        <f t="shared" si="52"/>
        <v>0.61750426642328926</v>
      </c>
    </row>
    <row r="470" spans="7:12" x14ac:dyDescent="0.55000000000000004">
      <c r="G470">
        <f t="shared" si="53"/>
        <v>463</v>
      </c>
      <c r="H470">
        <f t="shared" si="48"/>
        <v>38</v>
      </c>
      <c r="I470">
        <f t="shared" si="49"/>
        <v>1.26E-2</v>
      </c>
      <c r="J470">
        <f t="shared" si="50"/>
        <v>1.0439846190974933E-3</v>
      </c>
      <c r="K470">
        <f t="shared" si="51"/>
        <v>0.61686027378533359</v>
      </c>
      <c r="L470">
        <f t="shared" si="52"/>
        <v>0.61686027378532504</v>
      </c>
    </row>
    <row r="471" spans="7:12" x14ac:dyDescent="0.55000000000000004">
      <c r="G471">
        <f t="shared" si="53"/>
        <v>464</v>
      </c>
      <c r="H471">
        <f t="shared" si="48"/>
        <v>38</v>
      </c>
      <c r="I471">
        <f t="shared" si="49"/>
        <v>1.26E-2</v>
      </c>
      <c r="J471">
        <f t="shared" si="50"/>
        <v>1.0439846190974933E-3</v>
      </c>
      <c r="K471">
        <f t="shared" si="51"/>
        <v>0.61621695276462018</v>
      </c>
      <c r="L471">
        <f t="shared" si="52"/>
        <v>0.61621695276461175</v>
      </c>
    </row>
    <row r="472" spans="7:12" x14ac:dyDescent="0.55000000000000004">
      <c r="G472">
        <f t="shared" si="53"/>
        <v>465</v>
      </c>
      <c r="H472">
        <f t="shared" si="48"/>
        <v>38</v>
      </c>
      <c r="I472">
        <f t="shared" si="49"/>
        <v>1.26E-2</v>
      </c>
      <c r="J472">
        <f t="shared" si="50"/>
        <v>1.0439846190974933E-3</v>
      </c>
      <c r="K472">
        <f t="shared" si="51"/>
        <v>0.61557430266073088</v>
      </c>
      <c r="L472">
        <f t="shared" si="52"/>
        <v>0.61557430266072222</v>
      </c>
    </row>
    <row r="473" spans="7:12" x14ac:dyDescent="0.55000000000000004">
      <c r="G473">
        <f t="shared" si="53"/>
        <v>466</v>
      </c>
      <c r="H473">
        <f t="shared" si="48"/>
        <v>38</v>
      </c>
      <c r="I473">
        <f t="shared" si="49"/>
        <v>1.26E-2</v>
      </c>
      <c r="J473">
        <f t="shared" si="50"/>
        <v>1.0439846190974933E-3</v>
      </c>
      <c r="K473">
        <f t="shared" si="51"/>
        <v>0.61493232277396881</v>
      </c>
      <c r="L473">
        <f t="shared" si="52"/>
        <v>0.61493232277396026</v>
      </c>
    </row>
    <row r="474" spans="7:12" x14ac:dyDescent="0.55000000000000004">
      <c r="G474">
        <f t="shared" si="53"/>
        <v>467</v>
      </c>
      <c r="H474">
        <f t="shared" si="48"/>
        <v>38</v>
      </c>
      <c r="I474">
        <f t="shared" si="49"/>
        <v>1.26E-2</v>
      </c>
      <c r="J474">
        <f t="shared" si="50"/>
        <v>1.0439846190974933E-3</v>
      </c>
      <c r="K474">
        <f t="shared" si="51"/>
        <v>0.61429101240536776</v>
      </c>
      <c r="L474">
        <f t="shared" si="52"/>
        <v>0.61429101240535922</v>
      </c>
    </row>
    <row r="475" spans="7:12" x14ac:dyDescent="0.55000000000000004">
      <c r="G475">
        <f t="shared" si="53"/>
        <v>468</v>
      </c>
      <c r="H475">
        <f t="shared" si="48"/>
        <v>39</v>
      </c>
      <c r="I475">
        <f t="shared" si="49"/>
        <v>1.2500000000000001E-2</v>
      </c>
      <c r="J475">
        <f t="shared" si="50"/>
        <v>1.0357460146983577E-3</v>
      </c>
      <c r="K475">
        <f t="shared" si="51"/>
        <v>0.61601850214886256</v>
      </c>
      <c r="L475">
        <f t="shared" si="52"/>
        <v>0.61601850214887088</v>
      </c>
    </row>
    <row r="476" spans="7:12" x14ac:dyDescent="0.55000000000000004">
      <c r="G476">
        <f t="shared" si="53"/>
        <v>469</v>
      </c>
      <c r="H476">
        <f t="shared" si="48"/>
        <v>39</v>
      </c>
      <c r="I476">
        <f t="shared" si="49"/>
        <v>1.2500000000000001E-2</v>
      </c>
      <c r="J476">
        <f t="shared" si="50"/>
        <v>1.0357460146983577E-3</v>
      </c>
      <c r="K476">
        <f t="shared" si="51"/>
        <v>0.61538112360257069</v>
      </c>
      <c r="L476">
        <f t="shared" si="52"/>
        <v>0.61538112360257946</v>
      </c>
    </row>
    <row r="477" spans="7:12" x14ac:dyDescent="0.55000000000000004">
      <c r="G477">
        <f t="shared" si="53"/>
        <v>470</v>
      </c>
      <c r="H477">
        <f t="shared" si="48"/>
        <v>39</v>
      </c>
      <c r="I477">
        <f t="shared" si="49"/>
        <v>1.2500000000000001E-2</v>
      </c>
      <c r="J477">
        <f t="shared" si="50"/>
        <v>1.0357460146983577E-3</v>
      </c>
      <c r="K477">
        <f t="shared" si="51"/>
        <v>0.61474440453551504</v>
      </c>
      <c r="L477">
        <f t="shared" si="52"/>
        <v>0.61474440453552381</v>
      </c>
    </row>
    <row r="478" spans="7:12" x14ac:dyDescent="0.55000000000000004">
      <c r="G478">
        <f t="shared" si="53"/>
        <v>471</v>
      </c>
      <c r="H478">
        <f t="shared" si="48"/>
        <v>39</v>
      </c>
      <c r="I478">
        <f t="shared" si="49"/>
        <v>1.2500000000000001E-2</v>
      </c>
      <c r="J478">
        <f t="shared" si="50"/>
        <v>1.0357460146983577E-3</v>
      </c>
      <c r="K478">
        <f t="shared" si="51"/>
        <v>0.61410834426534922</v>
      </c>
      <c r="L478">
        <f t="shared" si="52"/>
        <v>0.61410834426535799</v>
      </c>
    </row>
    <row r="479" spans="7:12" x14ac:dyDescent="0.55000000000000004">
      <c r="G479">
        <f t="shared" si="53"/>
        <v>472</v>
      </c>
      <c r="H479">
        <f t="shared" si="48"/>
        <v>39</v>
      </c>
      <c r="I479">
        <f t="shared" si="49"/>
        <v>1.2500000000000001E-2</v>
      </c>
      <c r="J479">
        <f t="shared" si="50"/>
        <v>1.0357460146983577E-3</v>
      </c>
      <c r="K479">
        <f t="shared" si="51"/>
        <v>0.61347294211043291</v>
      </c>
      <c r="L479">
        <f t="shared" si="52"/>
        <v>0.61347294211044168</v>
      </c>
    </row>
    <row r="480" spans="7:12" x14ac:dyDescent="0.55000000000000004">
      <c r="G480">
        <f t="shared" si="53"/>
        <v>473</v>
      </c>
      <c r="H480">
        <f t="shared" si="48"/>
        <v>39</v>
      </c>
      <c r="I480">
        <f t="shared" si="49"/>
        <v>1.2500000000000001E-2</v>
      </c>
      <c r="J480">
        <f t="shared" si="50"/>
        <v>1.0357460146983577E-3</v>
      </c>
      <c r="K480">
        <f t="shared" si="51"/>
        <v>0.61283819738983158</v>
      </c>
      <c r="L480">
        <f t="shared" si="52"/>
        <v>0.61283819738984024</v>
      </c>
    </row>
    <row r="481" spans="7:12" x14ac:dyDescent="0.55000000000000004">
      <c r="G481">
        <f t="shared" si="53"/>
        <v>474</v>
      </c>
      <c r="H481">
        <f t="shared" si="48"/>
        <v>39</v>
      </c>
      <c r="I481">
        <f t="shared" si="49"/>
        <v>1.2500000000000001E-2</v>
      </c>
      <c r="J481">
        <f t="shared" si="50"/>
        <v>1.0357460146983577E-3</v>
      </c>
      <c r="K481">
        <f t="shared" si="51"/>
        <v>0.61220410942331438</v>
      </c>
      <c r="L481">
        <f t="shared" si="52"/>
        <v>0.61220410942332315</v>
      </c>
    </row>
    <row r="482" spans="7:12" x14ac:dyDescent="0.55000000000000004">
      <c r="G482">
        <f t="shared" si="53"/>
        <v>475</v>
      </c>
      <c r="H482">
        <f t="shared" si="48"/>
        <v>39</v>
      </c>
      <c r="I482">
        <f t="shared" si="49"/>
        <v>1.2500000000000001E-2</v>
      </c>
      <c r="J482">
        <f t="shared" si="50"/>
        <v>1.0357460146983577E-3</v>
      </c>
      <c r="K482">
        <f t="shared" si="51"/>
        <v>0.61157067753135497</v>
      </c>
      <c r="L482">
        <f t="shared" si="52"/>
        <v>0.61157067753136363</v>
      </c>
    </row>
    <row r="483" spans="7:12" x14ac:dyDescent="0.55000000000000004">
      <c r="G483">
        <f t="shared" si="53"/>
        <v>476</v>
      </c>
      <c r="H483">
        <f t="shared" si="48"/>
        <v>39</v>
      </c>
      <c r="I483">
        <f t="shared" si="49"/>
        <v>1.2500000000000001E-2</v>
      </c>
      <c r="J483">
        <f t="shared" si="50"/>
        <v>1.0357460146983577E-3</v>
      </c>
      <c r="K483">
        <f t="shared" si="51"/>
        <v>0.61093790103512946</v>
      </c>
      <c r="L483">
        <f t="shared" si="52"/>
        <v>0.61093790103513834</v>
      </c>
    </row>
    <row r="484" spans="7:12" x14ac:dyDescent="0.55000000000000004">
      <c r="G484">
        <f t="shared" si="53"/>
        <v>477</v>
      </c>
      <c r="H484">
        <f t="shared" si="48"/>
        <v>39</v>
      </c>
      <c r="I484">
        <f t="shared" si="49"/>
        <v>1.2500000000000001E-2</v>
      </c>
      <c r="J484">
        <f t="shared" si="50"/>
        <v>1.0357460146983577E-3</v>
      </c>
      <c r="K484">
        <f t="shared" si="51"/>
        <v>0.61030577925651708</v>
      </c>
      <c r="L484">
        <f t="shared" si="52"/>
        <v>0.61030577925652596</v>
      </c>
    </row>
    <row r="485" spans="7:12" x14ac:dyDescent="0.55000000000000004">
      <c r="G485">
        <f t="shared" si="53"/>
        <v>478</v>
      </c>
      <c r="H485">
        <f t="shared" si="48"/>
        <v>39</v>
      </c>
      <c r="I485">
        <f t="shared" si="49"/>
        <v>1.2500000000000001E-2</v>
      </c>
      <c r="J485">
        <f t="shared" si="50"/>
        <v>1.0357460146983577E-3</v>
      </c>
      <c r="K485">
        <f t="shared" si="51"/>
        <v>0.60967431151809837</v>
      </c>
      <c r="L485">
        <f t="shared" si="52"/>
        <v>0.60967431151810714</v>
      </c>
    </row>
    <row r="486" spans="7:12" x14ac:dyDescent="0.55000000000000004">
      <c r="G486">
        <f t="shared" si="53"/>
        <v>479</v>
      </c>
      <c r="H486">
        <f t="shared" si="48"/>
        <v>39</v>
      </c>
      <c r="I486">
        <f t="shared" si="49"/>
        <v>1.2500000000000001E-2</v>
      </c>
      <c r="J486">
        <f t="shared" si="50"/>
        <v>1.0357460146983577E-3</v>
      </c>
      <c r="K486">
        <f t="shared" si="51"/>
        <v>0.60904349714315453</v>
      </c>
      <c r="L486">
        <f t="shared" si="52"/>
        <v>0.60904349714316319</v>
      </c>
    </row>
    <row r="487" spans="7:12" x14ac:dyDescent="0.55000000000000004">
      <c r="G487">
        <f t="shared" si="53"/>
        <v>480</v>
      </c>
      <c r="H487">
        <f t="shared" si="48"/>
        <v>40</v>
      </c>
      <c r="I487">
        <f t="shared" si="49"/>
        <v>1.2409999999999999E-2</v>
      </c>
      <c r="J487">
        <f t="shared" si="50"/>
        <v>1.0283306329852415E-3</v>
      </c>
      <c r="K487">
        <f t="shared" si="51"/>
        <v>0.61058052969833954</v>
      </c>
      <c r="L487">
        <f t="shared" si="52"/>
        <v>0.61058052969832688</v>
      </c>
    </row>
    <row r="488" spans="7:12" x14ac:dyDescent="0.55000000000000004">
      <c r="G488">
        <f t="shared" si="53"/>
        <v>481</v>
      </c>
      <c r="H488">
        <f t="shared" si="48"/>
        <v>40</v>
      </c>
      <c r="I488">
        <f t="shared" si="49"/>
        <v>1.2409999999999999E-2</v>
      </c>
      <c r="J488">
        <f t="shared" si="50"/>
        <v>1.0283306329852415E-3</v>
      </c>
      <c r="K488">
        <f t="shared" si="51"/>
        <v>0.60995329603933202</v>
      </c>
      <c r="L488">
        <f t="shared" si="52"/>
        <v>0.60995329603931991</v>
      </c>
    </row>
    <row r="489" spans="7:12" x14ac:dyDescent="0.55000000000000004">
      <c r="G489">
        <f t="shared" si="53"/>
        <v>482</v>
      </c>
      <c r="H489">
        <f t="shared" si="48"/>
        <v>40</v>
      </c>
      <c r="I489">
        <f t="shared" si="49"/>
        <v>1.2409999999999999E-2</v>
      </c>
      <c r="J489">
        <f t="shared" si="50"/>
        <v>1.0283306329852415E-3</v>
      </c>
      <c r="K489">
        <f t="shared" si="51"/>
        <v>0.6093267067213145</v>
      </c>
      <c r="L489">
        <f t="shared" si="52"/>
        <v>0.60932670672130229</v>
      </c>
    </row>
    <row r="490" spans="7:12" x14ac:dyDescent="0.55000000000000004">
      <c r="G490">
        <f t="shared" si="53"/>
        <v>483</v>
      </c>
      <c r="H490">
        <f t="shared" si="48"/>
        <v>40</v>
      </c>
      <c r="I490">
        <f t="shared" si="49"/>
        <v>1.2409999999999999E-2</v>
      </c>
      <c r="J490">
        <f t="shared" si="50"/>
        <v>1.0283306329852415E-3</v>
      </c>
      <c r="K490">
        <f t="shared" si="51"/>
        <v>0.60870076108237214</v>
      </c>
      <c r="L490">
        <f t="shared" si="52"/>
        <v>0.60870076108235993</v>
      </c>
    </row>
    <row r="491" spans="7:12" x14ac:dyDescent="0.55000000000000004">
      <c r="G491">
        <f t="shared" si="53"/>
        <v>484</v>
      </c>
      <c r="H491">
        <f t="shared" si="48"/>
        <v>40</v>
      </c>
      <c r="I491">
        <f t="shared" si="49"/>
        <v>1.2409999999999999E-2</v>
      </c>
      <c r="J491">
        <f t="shared" si="50"/>
        <v>1.0283306329852415E-3</v>
      </c>
      <c r="K491">
        <f t="shared" si="51"/>
        <v>0.60807545846126987</v>
      </c>
      <c r="L491">
        <f t="shared" si="52"/>
        <v>0.60807545846125766</v>
      </c>
    </row>
    <row r="492" spans="7:12" x14ac:dyDescent="0.55000000000000004">
      <c r="G492">
        <f t="shared" si="53"/>
        <v>485</v>
      </c>
      <c r="H492">
        <f t="shared" si="48"/>
        <v>40</v>
      </c>
      <c r="I492">
        <f t="shared" si="49"/>
        <v>1.2409999999999999E-2</v>
      </c>
      <c r="J492">
        <f t="shared" si="50"/>
        <v>1.0283306329852415E-3</v>
      </c>
      <c r="K492">
        <f t="shared" si="51"/>
        <v>0.60745079819745207</v>
      </c>
      <c r="L492">
        <f t="shared" si="52"/>
        <v>0.60745079819743986</v>
      </c>
    </row>
    <row r="493" spans="7:12" x14ac:dyDescent="0.55000000000000004">
      <c r="G493">
        <f t="shared" si="53"/>
        <v>486</v>
      </c>
      <c r="H493">
        <f t="shared" si="48"/>
        <v>40</v>
      </c>
      <c r="I493">
        <f t="shared" si="49"/>
        <v>1.2409999999999999E-2</v>
      </c>
      <c r="J493">
        <f t="shared" si="50"/>
        <v>1.0283306329852415E-3</v>
      </c>
      <c r="K493">
        <f t="shared" si="51"/>
        <v>0.60682677963104159</v>
      </c>
      <c r="L493">
        <f t="shared" si="52"/>
        <v>0.60682677963102949</v>
      </c>
    </row>
    <row r="494" spans="7:12" x14ac:dyDescent="0.55000000000000004">
      <c r="G494">
        <f t="shared" si="53"/>
        <v>487</v>
      </c>
      <c r="H494">
        <f t="shared" si="48"/>
        <v>40</v>
      </c>
      <c r="I494">
        <f t="shared" si="49"/>
        <v>1.2409999999999999E-2</v>
      </c>
      <c r="J494">
        <f t="shared" si="50"/>
        <v>1.0283306329852415E-3</v>
      </c>
      <c r="K494">
        <f t="shared" si="51"/>
        <v>0.60620340210283952</v>
      </c>
      <c r="L494">
        <f t="shared" si="52"/>
        <v>0.6062034021028273</v>
      </c>
    </row>
    <row r="495" spans="7:12" x14ac:dyDescent="0.55000000000000004">
      <c r="G495">
        <f t="shared" si="53"/>
        <v>488</v>
      </c>
      <c r="H495">
        <f t="shared" si="48"/>
        <v>40</v>
      </c>
      <c r="I495">
        <f t="shared" si="49"/>
        <v>1.2409999999999999E-2</v>
      </c>
      <c r="J495">
        <f t="shared" si="50"/>
        <v>1.0283306329852415E-3</v>
      </c>
      <c r="K495">
        <f t="shared" si="51"/>
        <v>0.6055806649543235</v>
      </c>
      <c r="L495">
        <f t="shared" si="52"/>
        <v>0.60558066495431118</v>
      </c>
    </row>
    <row r="496" spans="7:12" x14ac:dyDescent="0.55000000000000004">
      <c r="G496">
        <f t="shared" si="53"/>
        <v>489</v>
      </c>
      <c r="H496">
        <f t="shared" si="48"/>
        <v>40</v>
      </c>
      <c r="I496">
        <f t="shared" si="49"/>
        <v>1.2409999999999999E-2</v>
      </c>
      <c r="J496">
        <f t="shared" si="50"/>
        <v>1.0283306329852415E-3</v>
      </c>
      <c r="K496">
        <f t="shared" si="51"/>
        <v>0.60495856752764787</v>
      </c>
      <c r="L496">
        <f t="shared" si="52"/>
        <v>0.60495856752763566</v>
      </c>
    </row>
    <row r="497" spans="7:12" x14ac:dyDescent="0.55000000000000004">
      <c r="G497">
        <f t="shared" si="53"/>
        <v>490</v>
      </c>
      <c r="H497">
        <f t="shared" si="48"/>
        <v>40</v>
      </c>
      <c r="I497">
        <f t="shared" si="49"/>
        <v>1.2409999999999999E-2</v>
      </c>
      <c r="J497">
        <f t="shared" si="50"/>
        <v>1.0283306329852415E-3</v>
      </c>
      <c r="K497">
        <f t="shared" si="51"/>
        <v>0.60433710916564309</v>
      </c>
      <c r="L497">
        <f t="shared" si="52"/>
        <v>0.60433710916563077</v>
      </c>
    </row>
    <row r="498" spans="7:12" x14ac:dyDescent="0.55000000000000004">
      <c r="G498">
        <f t="shared" si="53"/>
        <v>491</v>
      </c>
      <c r="H498">
        <f t="shared" si="48"/>
        <v>40</v>
      </c>
      <c r="I498">
        <f t="shared" si="49"/>
        <v>1.2409999999999999E-2</v>
      </c>
      <c r="J498">
        <f t="shared" si="50"/>
        <v>1.0283306329852415E-3</v>
      </c>
      <c r="K498">
        <f t="shared" si="51"/>
        <v>0.60371628921181431</v>
      </c>
      <c r="L498">
        <f t="shared" si="52"/>
        <v>0.60371628921180209</v>
      </c>
    </row>
    <row r="499" spans="7:12" x14ac:dyDescent="0.55000000000000004">
      <c r="G499">
        <f t="shared" si="53"/>
        <v>492</v>
      </c>
      <c r="H499">
        <f t="shared" si="48"/>
        <v>41</v>
      </c>
      <c r="I499">
        <f t="shared" si="49"/>
        <v>1.235E-2</v>
      </c>
      <c r="J499">
        <f t="shared" si="50"/>
        <v>1.0233867094635585E-3</v>
      </c>
      <c r="K499">
        <f t="shared" si="51"/>
        <v>0.60456336280107414</v>
      </c>
      <c r="L499">
        <f t="shared" si="52"/>
        <v>0.60456336280105283</v>
      </c>
    </row>
    <row r="500" spans="7:12" x14ac:dyDescent="0.55000000000000004">
      <c r="G500">
        <f t="shared" si="53"/>
        <v>493</v>
      </c>
      <c r="H500">
        <f t="shared" si="48"/>
        <v>41</v>
      </c>
      <c r="I500">
        <f t="shared" si="49"/>
        <v>1.235E-2</v>
      </c>
      <c r="J500">
        <f t="shared" si="50"/>
        <v>1.0233867094635585E-3</v>
      </c>
      <c r="K500">
        <f t="shared" si="51"/>
        <v>0.60394529321475521</v>
      </c>
      <c r="L500">
        <f t="shared" si="52"/>
        <v>0.60394529321473389</v>
      </c>
    </row>
    <row r="501" spans="7:12" x14ac:dyDescent="0.55000000000000004">
      <c r="G501">
        <f t="shared" si="53"/>
        <v>494</v>
      </c>
      <c r="H501">
        <f t="shared" si="48"/>
        <v>41</v>
      </c>
      <c r="I501">
        <f t="shared" si="49"/>
        <v>1.235E-2</v>
      </c>
      <c r="J501">
        <f t="shared" si="50"/>
        <v>1.0233867094635585E-3</v>
      </c>
      <c r="K501">
        <f t="shared" si="51"/>
        <v>0.60332785550598111</v>
      </c>
      <c r="L501">
        <f t="shared" si="52"/>
        <v>0.60332785550596002</v>
      </c>
    </row>
    <row r="502" spans="7:12" x14ac:dyDescent="0.55000000000000004">
      <c r="G502">
        <f t="shared" si="53"/>
        <v>495</v>
      </c>
      <c r="H502">
        <f t="shared" si="48"/>
        <v>41</v>
      </c>
      <c r="I502">
        <f t="shared" si="49"/>
        <v>1.235E-2</v>
      </c>
      <c r="J502">
        <f t="shared" si="50"/>
        <v>1.0233867094635585E-3</v>
      </c>
      <c r="K502">
        <f t="shared" si="51"/>
        <v>0.60271104902875816</v>
      </c>
      <c r="L502">
        <f t="shared" si="52"/>
        <v>0.60271104902873707</v>
      </c>
    </row>
    <row r="503" spans="7:12" x14ac:dyDescent="0.55000000000000004">
      <c r="G503">
        <f t="shared" si="53"/>
        <v>496</v>
      </c>
      <c r="H503">
        <f t="shared" si="48"/>
        <v>41</v>
      </c>
      <c r="I503">
        <f t="shared" si="49"/>
        <v>1.235E-2</v>
      </c>
      <c r="J503">
        <f t="shared" si="50"/>
        <v>1.0233867094635585E-3</v>
      </c>
      <c r="K503">
        <f t="shared" si="51"/>
        <v>0.60209487313775278</v>
      </c>
      <c r="L503">
        <f t="shared" si="52"/>
        <v>0.60209487313773169</v>
      </c>
    </row>
    <row r="504" spans="7:12" x14ac:dyDescent="0.55000000000000004">
      <c r="G504">
        <f t="shared" si="53"/>
        <v>497</v>
      </c>
      <c r="H504">
        <f t="shared" ref="H504:H567" si="54">INT(G504/12)</f>
        <v>41</v>
      </c>
      <c r="I504">
        <f t="shared" ref="I504:I567" si="55">VLOOKUP(H504,$B$7:$C$157,2,FALSE)</f>
        <v>1.235E-2</v>
      </c>
      <c r="J504">
        <f t="shared" ref="J504:J567" si="56">(1+I504)^(1/12)-1</f>
        <v>1.0233867094635585E-3</v>
      </c>
      <c r="K504">
        <f t="shared" ref="K504:K567" si="57">(1+J504)^(-G504)</f>
        <v>0.60147932718829134</v>
      </c>
      <c r="L504">
        <f t="shared" ref="L504:L567" si="58">(1+I504)^(-G504/12)</f>
        <v>0.60147932718827002</v>
      </c>
    </row>
    <row r="505" spans="7:12" x14ac:dyDescent="0.55000000000000004">
      <c r="G505">
        <f t="shared" si="53"/>
        <v>498</v>
      </c>
      <c r="H505">
        <f t="shared" si="54"/>
        <v>41</v>
      </c>
      <c r="I505">
        <f t="shared" si="55"/>
        <v>1.235E-2</v>
      </c>
      <c r="J505">
        <f t="shared" si="56"/>
        <v>1.0233867094635585E-3</v>
      </c>
      <c r="K505">
        <f t="shared" si="57"/>
        <v>0.60086441053635864</v>
      </c>
      <c r="L505">
        <f t="shared" si="58"/>
        <v>0.60086441053633743</v>
      </c>
    </row>
    <row r="506" spans="7:12" x14ac:dyDescent="0.55000000000000004">
      <c r="G506">
        <f t="shared" si="53"/>
        <v>499</v>
      </c>
      <c r="H506">
        <f t="shared" si="54"/>
        <v>41</v>
      </c>
      <c r="I506">
        <f t="shared" si="55"/>
        <v>1.235E-2</v>
      </c>
      <c r="J506">
        <f t="shared" si="56"/>
        <v>1.0233867094635585E-3</v>
      </c>
      <c r="K506">
        <f t="shared" si="57"/>
        <v>0.60025012253859877</v>
      </c>
      <c r="L506">
        <f t="shared" si="58"/>
        <v>0.60025012253857757</v>
      </c>
    </row>
    <row r="507" spans="7:12" x14ac:dyDescent="0.55000000000000004">
      <c r="G507">
        <f t="shared" si="53"/>
        <v>500</v>
      </c>
      <c r="H507">
        <f t="shared" si="54"/>
        <v>41</v>
      </c>
      <c r="I507">
        <f t="shared" si="55"/>
        <v>1.235E-2</v>
      </c>
      <c r="J507">
        <f t="shared" si="56"/>
        <v>1.0233867094635585E-3</v>
      </c>
      <c r="K507">
        <f t="shared" si="57"/>
        <v>0.59963646255231295</v>
      </c>
      <c r="L507">
        <f t="shared" si="58"/>
        <v>0.59963646255229164</v>
      </c>
    </row>
    <row r="508" spans="7:12" x14ac:dyDescent="0.55000000000000004">
      <c r="G508">
        <f t="shared" si="53"/>
        <v>501</v>
      </c>
      <c r="H508">
        <f t="shared" si="54"/>
        <v>41</v>
      </c>
      <c r="I508">
        <f t="shared" si="55"/>
        <v>1.235E-2</v>
      </c>
      <c r="J508">
        <f t="shared" si="56"/>
        <v>1.0233867094635585E-3</v>
      </c>
      <c r="K508">
        <f t="shared" si="57"/>
        <v>0.59902342993545976</v>
      </c>
      <c r="L508">
        <f t="shared" si="58"/>
        <v>0.59902342993543845</v>
      </c>
    </row>
    <row r="509" spans="7:12" x14ac:dyDescent="0.55000000000000004">
      <c r="G509">
        <f t="shared" si="53"/>
        <v>502</v>
      </c>
      <c r="H509">
        <f t="shared" si="54"/>
        <v>41</v>
      </c>
      <c r="I509">
        <f t="shared" si="55"/>
        <v>1.235E-2</v>
      </c>
      <c r="J509">
        <f t="shared" si="56"/>
        <v>1.0233867094635585E-3</v>
      </c>
      <c r="K509">
        <f t="shared" si="57"/>
        <v>0.59841102404665403</v>
      </c>
      <c r="L509">
        <f t="shared" si="58"/>
        <v>0.59841102404663249</v>
      </c>
    </row>
    <row r="510" spans="7:12" x14ac:dyDescent="0.55000000000000004">
      <c r="G510">
        <f t="shared" si="53"/>
        <v>503</v>
      </c>
      <c r="H510">
        <f t="shared" si="54"/>
        <v>41</v>
      </c>
      <c r="I510">
        <f t="shared" si="55"/>
        <v>1.235E-2</v>
      </c>
      <c r="J510">
        <f t="shared" si="56"/>
        <v>1.0233867094635585E-3</v>
      </c>
      <c r="K510">
        <f t="shared" si="57"/>
        <v>0.59779924424516606</v>
      </c>
      <c r="L510">
        <f t="shared" si="58"/>
        <v>0.59779924424514475</v>
      </c>
    </row>
    <row r="511" spans="7:12" x14ac:dyDescent="0.55000000000000004">
      <c r="G511">
        <f t="shared" si="53"/>
        <v>504</v>
      </c>
      <c r="H511">
        <f t="shared" si="54"/>
        <v>42</v>
      </c>
      <c r="I511">
        <f t="shared" si="55"/>
        <v>1.2290000000000001E-2</v>
      </c>
      <c r="J511">
        <f t="shared" si="56"/>
        <v>1.0184425173360712E-3</v>
      </c>
      <c r="K511">
        <f t="shared" si="57"/>
        <v>0.59867654083237809</v>
      </c>
      <c r="L511">
        <f t="shared" si="58"/>
        <v>0.59867654083235577</v>
      </c>
    </row>
    <row r="512" spans="7:12" x14ac:dyDescent="0.55000000000000004">
      <c r="G512">
        <f t="shared" si="53"/>
        <v>505</v>
      </c>
      <c r="H512">
        <f t="shared" si="54"/>
        <v>42</v>
      </c>
      <c r="I512">
        <f t="shared" si="55"/>
        <v>1.2290000000000001E-2</v>
      </c>
      <c r="J512">
        <f t="shared" si="56"/>
        <v>1.0184425173360712E-3</v>
      </c>
      <c r="K512">
        <f t="shared" si="57"/>
        <v>0.59806744351966312</v>
      </c>
      <c r="L512">
        <f t="shared" si="58"/>
        <v>0.59806744351964147</v>
      </c>
    </row>
    <row r="513" spans="7:12" x14ac:dyDescent="0.55000000000000004">
      <c r="G513">
        <f t="shared" si="53"/>
        <v>506</v>
      </c>
      <c r="H513">
        <f t="shared" si="54"/>
        <v>42</v>
      </c>
      <c r="I513">
        <f t="shared" si="55"/>
        <v>1.2290000000000001E-2</v>
      </c>
      <c r="J513">
        <f t="shared" si="56"/>
        <v>1.0184425173360712E-3</v>
      </c>
      <c r="K513">
        <f t="shared" si="57"/>
        <v>0.59745896590642045</v>
      </c>
      <c r="L513">
        <f t="shared" si="58"/>
        <v>0.59745896590639869</v>
      </c>
    </row>
    <row r="514" spans="7:12" x14ac:dyDescent="0.55000000000000004">
      <c r="G514">
        <f t="shared" si="53"/>
        <v>507</v>
      </c>
      <c r="H514">
        <f t="shared" si="54"/>
        <v>42</v>
      </c>
      <c r="I514">
        <f t="shared" si="55"/>
        <v>1.2290000000000001E-2</v>
      </c>
      <c r="J514">
        <f t="shared" si="56"/>
        <v>1.0184425173360712E-3</v>
      </c>
      <c r="K514">
        <f t="shared" si="57"/>
        <v>0.59685110736216374</v>
      </c>
      <c r="L514">
        <f t="shared" si="58"/>
        <v>0.59685110736214186</v>
      </c>
    </row>
    <row r="515" spans="7:12" x14ac:dyDescent="0.55000000000000004">
      <c r="G515">
        <f t="shared" si="53"/>
        <v>508</v>
      </c>
      <c r="H515">
        <f t="shared" si="54"/>
        <v>42</v>
      </c>
      <c r="I515">
        <f t="shared" si="55"/>
        <v>1.2290000000000001E-2</v>
      </c>
      <c r="J515">
        <f t="shared" si="56"/>
        <v>1.0184425173360712E-3</v>
      </c>
      <c r="K515">
        <f t="shared" si="57"/>
        <v>0.59624386725704814</v>
      </c>
      <c r="L515">
        <f t="shared" si="58"/>
        <v>0.59624386725702638</v>
      </c>
    </row>
    <row r="516" spans="7:12" x14ac:dyDescent="0.55000000000000004">
      <c r="G516">
        <f t="shared" si="53"/>
        <v>509</v>
      </c>
      <c r="H516">
        <f t="shared" si="54"/>
        <v>42</v>
      </c>
      <c r="I516">
        <f t="shared" si="55"/>
        <v>1.2290000000000001E-2</v>
      </c>
      <c r="J516">
        <f t="shared" si="56"/>
        <v>1.0184425173360712E-3</v>
      </c>
      <c r="K516">
        <f t="shared" si="57"/>
        <v>0.59563724496187009</v>
      </c>
      <c r="L516">
        <f t="shared" si="58"/>
        <v>0.59563724496184844</v>
      </c>
    </row>
    <row r="517" spans="7:12" x14ac:dyDescent="0.55000000000000004">
      <c r="G517">
        <f t="shared" si="53"/>
        <v>510</v>
      </c>
      <c r="H517">
        <f t="shared" si="54"/>
        <v>42</v>
      </c>
      <c r="I517">
        <f t="shared" si="55"/>
        <v>1.2290000000000001E-2</v>
      </c>
      <c r="J517">
        <f t="shared" si="56"/>
        <v>1.0184425173360712E-3</v>
      </c>
      <c r="K517">
        <f t="shared" si="57"/>
        <v>0.59503123984806561</v>
      </c>
      <c r="L517">
        <f t="shared" si="58"/>
        <v>0.59503123984804385</v>
      </c>
    </row>
    <row r="518" spans="7:12" x14ac:dyDescent="0.55000000000000004">
      <c r="G518">
        <f t="shared" si="53"/>
        <v>511</v>
      </c>
      <c r="H518">
        <f t="shared" si="54"/>
        <v>42</v>
      </c>
      <c r="I518">
        <f t="shared" si="55"/>
        <v>1.2290000000000001E-2</v>
      </c>
      <c r="J518">
        <f t="shared" si="56"/>
        <v>1.0184425173360712E-3</v>
      </c>
      <c r="K518">
        <f t="shared" si="57"/>
        <v>0.59442585128771064</v>
      </c>
      <c r="L518">
        <f t="shared" si="58"/>
        <v>0.59442585128768866</v>
      </c>
    </row>
    <row r="519" spans="7:12" x14ac:dyDescent="0.55000000000000004">
      <c r="G519">
        <f t="shared" si="53"/>
        <v>512</v>
      </c>
      <c r="H519">
        <f t="shared" si="54"/>
        <v>42</v>
      </c>
      <c r="I519">
        <f t="shared" si="55"/>
        <v>1.2290000000000001E-2</v>
      </c>
      <c r="J519">
        <f t="shared" si="56"/>
        <v>1.0184425173360712E-3</v>
      </c>
      <c r="K519">
        <f t="shared" si="57"/>
        <v>0.59382107865351952</v>
      </c>
      <c r="L519">
        <f t="shared" si="58"/>
        <v>0.59382107865349765</v>
      </c>
    </row>
    <row r="520" spans="7:12" x14ac:dyDescent="0.55000000000000004">
      <c r="G520">
        <f t="shared" si="53"/>
        <v>513</v>
      </c>
      <c r="H520">
        <f t="shared" si="54"/>
        <v>42</v>
      </c>
      <c r="I520">
        <f t="shared" si="55"/>
        <v>1.2290000000000001E-2</v>
      </c>
      <c r="J520">
        <f t="shared" si="56"/>
        <v>1.0184425173360712E-3</v>
      </c>
      <c r="K520">
        <f t="shared" si="57"/>
        <v>0.59321692131884518</v>
      </c>
      <c r="L520">
        <f t="shared" si="58"/>
        <v>0.59321692131882331</v>
      </c>
    </row>
    <row r="521" spans="7:12" x14ac:dyDescent="0.55000000000000004">
      <c r="G521">
        <f t="shared" ref="G521:G584" si="59">G520+1</f>
        <v>514</v>
      </c>
      <c r="H521">
        <f t="shared" si="54"/>
        <v>42</v>
      </c>
      <c r="I521">
        <f t="shared" si="55"/>
        <v>1.2290000000000001E-2</v>
      </c>
      <c r="J521">
        <f t="shared" si="56"/>
        <v>1.0184425173360712E-3</v>
      </c>
      <c r="K521">
        <f t="shared" si="57"/>
        <v>0.59261337865767805</v>
      </c>
      <c r="L521">
        <f t="shared" si="58"/>
        <v>0.59261337865765606</v>
      </c>
    </row>
    <row r="522" spans="7:12" x14ac:dyDescent="0.55000000000000004">
      <c r="G522">
        <f t="shared" si="59"/>
        <v>515</v>
      </c>
      <c r="H522">
        <f t="shared" si="54"/>
        <v>42</v>
      </c>
      <c r="I522">
        <f t="shared" si="55"/>
        <v>1.2290000000000001E-2</v>
      </c>
      <c r="J522">
        <f t="shared" si="56"/>
        <v>1.0184425173360712E-3</v>
      </c>
      <c r="K522">
        <f t="shared" si="57"/>
        <v>0.59201045004464525</v>
      </c>
      <c r="L522">
        <f t="shared" si="58"/>
        <v>0.59201045004462338</v>
      </c>
    </row>
    <row r="523" spans="7:12" x14ac:dyDescent="0.55000000000000004">
      <c r="G523">
        <f t="shared" si="59"/>
        <v>516</v>
      </c>
      <c r="H523">
        <f t="shared" si="54"/>
        <v>43</v>
      </c>
      <c r="I523">
        <f t="shared" si="55"/>
        <v>1.222E-2</v>
      </c>
      <c r="J523">
        <f t="shared" si="56"/>
        <v>1.0126739536586715E-3</v>
      </c>
      <c r="K523">
        <f t="shared" si="57"/>
        <v>0.59316933908255398</v>
      </c>
      <c r="L523">
        <f t="shared" si="58"/>
        <v>0.59316933908254132</v>
      </c>
    </row>
    <row r="524" spans="7:12" x14ac:dyDescent="0.55000000000000004">
      <c r="G524">
        <f t="shared" si="59"/>
        <v>517</v>
      </c>
      <c r="H524">
        <f t="shared" si="54"/>
        <v>43</v>
      </c>
      <c r="I524">
        <f t="shared" si="55"/>
        <v>1.222E-2</v>
      </c>
      <c r="J524">
        <f t="shared" si="56"/>
        <v>1.0126739536586715E-3</v>
      </c>
      <c r="K524">
        <f t="shared" si="57"/>
        <v>0.59256925962759033</v>
      </c>
      <c r="L524">
        <f t="shared" si="58"/>
        <v>0.59256925962757789</v>
      </c>
    </row>
    <row r="525" spans="7:12" x14ac:dyDescent="0.55000000000000004">
      <c r="G525">
        <f t="shared" si="59"/>
        <v>518</v>
      </c>
      <c r="H525">
        <f t="shared" si="54"/>
        <v>43</v>
      </c>
      <c r="I525">
        <f t="shared" si="55"/>
        <v>1.222E-2</v>
      </c>
      <c r="J525">
        <f t="shared" si="56"/>
        <v>1.0126739536586715E-3</v>
      </c>
      <c r="K525">
        <f t="shared" si="57"/>
        <v>0.59196978724269678</v>
      </c>
      <c r="L525">
        <f t="shared" si="58"/>
        <v>0.59196978724268434</v>
      </c>
    </row>
    <row r="526" spans="7:12" x14ac:dyDescent="0.55000000000000004">
      <c r="G526">
        <f t="shared" si="59"/>
        <v>519</v>
      </c>
      <c r="H526">
        <f t="shared" si="54"/>
        <v>43</v>
      </c>
      <c r="I526">
        <f t="shared" si="55"/>
        <v>1.222E-2</v>
      </c>
      <c r="J526">
        <f t="shared" si="56"/>
        <v>1.0126739536586715E-3</v>
      </c>
      <c r="K526">
        <f t="shared" si="57"/>
        <v>0.59137092131373137</v>
      </c>
      <c r="L526">
        <f t="shared" si="58"/>
        <v>0.59137092131371882</v>
      </c>
    </row>
    <row r="527" spans="7:12" x14ac:dyDescent="0.55000000000000004">
      <c r="G527">
        <f t="shared" si="59"/>
        <v>520</v>
      </c>
      <c r="H527">
        <f t="shared" si="54"/>
        <v>43</v>
      </c>
      <c r="I527">
        <f t="shared" si="55"/>
        <v>1.222E-2</v>
      </c>
      <c r="J527">
        <f t="shared" si="56"/>
        <v>1.0126739536586715E-3</v>
      </c>
      <c r="K527">
        <f t="shared" si="57"/>
        <v>0.59077266122717298</v>
      </c>
      <c r="L527">
        <f t="shared" si="58"/>
        <v>0.59077266122716054</v>
      </c>
    </row>
    <row r="528" spans="7:12" x14ac:dyDescent="0.55000000000000004">
      <c r="G528">
        <f t="shared" si="59"/>
        <v>521</v>
      </c>
      <c r="H528">
        <f t="shared" si="54"/>
        <v>43</v>
      </c>
      <c r="I528">
        <f t="shared" si="55"/>
        <v>1.222E-2</v>
      </c>
      <c r="J528">
        <f t="shared" si="56"/>
        <v>1.0126739536586715E-3</v>
      </c>
      <c r="K528">
        <f t="shared" si="57"/>
        <v>0.59017500637012166</v>
      </c>
      <c r="L528">
        <f t="shared" si="58"/>
        <v>0.59017500637010922</v>
      </c>
    </row>
    <row r="529" spans="7:12" x14ac:dyDescent="0.55000000000000004">
      <c r="G529">
        <f t="shared" si="59"/>
        <v>522</v>
      </c>
      <c r="H529">
        <f t="shared" si="54"/>
        <v>43</v>
      </c>
      <c r="I529">
        <f t="shared" si="55"/>
        <v>1.222E-2</v>
      </c>
      <c r="J529">
        <f t="shared" si="56"/>
        <v>1.0126739536586715E-3</v>
      </c>
      <c r="K529">
        <f t="shared" si="57"/>
        <v>0.58957795613029718</v>
      </c>
      <c r="L529">
        <f t="shared" si="58"/>
        <v>0.58957795613028474</v>
      </c>
    </row>
    <row r="530" spans="7:12" x14ac:dyDescent="0.55000000000000004">
      <c r="G530">
        <f t="shared" si="59"/>
        <v>523</v>
      </c>
      <c r="H530">
        <f t="shared" si="54"/>
        <v>43</v>
      </c>
      <c r="I530">
        <f t="shared" si="55"/>
        <v>1.222E-2</v>
      </c>
      <c r="J530">
        <f t="shared" si="56"/>
        <v>1.0126739536586715E-3</v>
      </c>
      <c r="K530">
        <f t="shared" si="57"/>
        <v>0.58898150989603892</v>
      </c>
      <c r="L530">
        <f t="shared" si="58"/>
        <v>0.58898150989602649</v>
      </c>
    </row>
    <row r="531" spans="7:12" x14ac:dyDescent="0.55000000000000004">
      <c r="G531">
        <f t="shared" si="59"/>
        <v>524</v>
      </c>
      <c r="H531">
        <f t="shared" si="54"/>
        <v>43</v>
      </c>
      <c r="I531">
        <f t="shared" si="55"/>
        <v>1.222E-2</v>
      </c>
      <c r="J531">
        <f t="shared" si="56"/>
        <v>1.0126739536586715E-3</v>
      </c>
      <c r="K531">
        <f t="shared" si="57"/>
        <v>0.58838566705630502</v>
      </c>
      <c r="L531">
        <f t="shared" si="58"/>
        <v>0.58838566705629258</v>
      </c>
    </row>
    <row r="532" spans="7:12" x14ac:dyDescent="0.55000000000000004">
      <c r="G532">
        <f t="shared" si="59"/>
        <v>525</v>
      </c>
      <c r="H532">
        <f t="shared" si="54"/>
        <v>43</v>
      </c>
      <c r="I532">
        <f t="shared" si="55"/>
        <v>1.222E-2</v>
      </c>
      <c r="J532">
        <f t="shared" si="56"/>
        <v>1.0126739536586715E-3</v>
      </c>
      <c r="K532">
        <f t="shared" si="57"/>
        <v>0.58779042700067163</v>
      </c>
      <c r="L532">
        <f t="shared" si="58"/>
        <v>0.58779042700065909</v>
      </c>
    </row>
    <row r="533" spans="7:12" x14ac:dyDescent="0.55000000000000004">
      <c r="G533">
        <f t="shared" si="59"/>
        <v>526</v>
      </c>
      <c r="H533">
        <f t="shared" si="54"/>
        <v>43</v>
      </c>
      <c r="I533">
        <f t="shared" si="55"/>
        <v>1.222E-2</v>
      </c>
      <c r="J533">
        <f t="shared" si="56"/>
        <v>1.0126739536586715E-3</v>
      </c>
      <c r="K533">
        <f t="shared" si="57"/>
        <v>0.58719578911933235</v>
      </c>
      <c r="L533">
        <f t="shared" si="58"/>
        <v>0.58719578911931991</v>
      </c>
    </row>
    <row r="534" spans="7:12" x14ac:dyDescent="0.55000000000000004">
      <c r="G534">
        <f t="shared" si="59"/>
        <v>527</v>
      </c>
      <c r="H534">
        <f t="shared" si="54"/>
        <v>43</v>
      </c>
      <c r="I534">
        <f t="shared" si="55"/>
        <v>1.222E-2</v>
      </c>
      <c r="J534">
        <f t="shared" si="56"/>
        <v>1.0126739536586715E-3</v>
      </c>
      <c r="K534">
        <f t="shared" si="57"/>
        <v>0.58660175280309823</v>
      </c>
      <c r="L534">
        <f t="shared" si="58"/>
        <v>0.5866017528030858</v>
      </c>
    </row>
    <row r="535" spans="7:12" x14ac:dyDescent="0.55000000000000004">
      <c r="G535">
        <f t="shared" si="59"/>
        <v>528</v>
      </c>
      <c r="H535">
        <f t="shared" si="54"/>
        <v>44</v>
      </c>
      <c r="I535">
        <f t="shared" si="55"/>
        <v>1.214E-2</v>
      </c>
      <c r="J535">
        <f t="shared" si="56"/>
        <v>1.0060808616663142E-3</v>
      </c>
      <c r="K535">
        <f t="shared" si="57"/>
        <v>0.58804979246954825</v>
      </c>
      <c r="L535">
        <f t="shared" si="58"/>
        <v>0.58804979246955824</v>
      </c>
    </row>
    <row r="536" spans="7:12" x14ac:dyDescent="0.55000000000000004">
      <c r="G536">
        <f t="shared" si="59"/>
        <v>529</v>
      </c>
      <c r="H536">
        <f t="shared" si="54"/>
        <v>44</v>
      </c>
      <c r="I536">
        <f t="shared" si="55"/>
        <v>1.214E-2</v>
      </c>
      <c r="J536">
        <f t="shared" si="56"/>
        <v>1.0060808616663142E-3</v>
      </c>
      <c r="K536">
        <f t="shared" si="57"/>
        <v>0.58745876145263254</v>
      </c>
      <c r="L536">
        <f t="shared" si="58"/>
        <v>0.58745876145264231</v>
      </c>
    </row>
    <row r="537" spans="7:12" x14ac:dyDescent="0.55000000000000004">
      <c r="G537">
        <f t="shared" si="59"/>
        <v>530</v>
      </c>
      <c r="H537">
        <f t="shared" si="54"/>
        <v>44</v>
      </c>
      <c r="I537">
        <f t="shared" si="55"/>
        <v>1.214E-2</v>
      </c>
      <c r="J537">
        <f t="shared" si="56"/>
        <v>1.0060808616663142E-3</v>
      </c>
      <c r="K537">
        <f t="shared" si="57"/>
        <v>0.58686832446307213</v>
      </c>
      <c r="L537">
        <f t="shared" si="58"/>
        <v>0.58686832446308179</v>
      </c>
    </row>
    <row r="538" spans="7:12" x14ac:dyDescent="0.55000000000000004">
      <c r="G538">
        <f t="shared" si="59"/>
        <v>531</v>
      </c>
      <c r="H538">
        <f t="shared" si="54"/>
        <v>44</v>
      </c>
      <c r="I538">
        <f t="shared" si="55"/>
        <v>1.214E-2</v>
      </c>
      <c r="J538">
        <f t="shared" si="56"/>
        <v>1.0060808616663142E-3</v>
      </c>
      <c r="K538">
        <f t="shared" si="57"/>
        <v>0.58627848090382806</v>
      </c>
      <c r="L538">
        <f t="shared" si="58"/>
        <v>0.58627848090383772</v>
      </c>
    </row>
    <row r="539" spans="7:12" x14ac:dyDescent="0.55000000000000004">
      <c r="G539">
        <f t="shared" si="59"/>
        <v>532</v>
      </c>
      <c r="H539">
        <f t="shared" si="54"/>
        <v>44</v>
      </c>
      <c r="I539">
        <f t="shared" si="55"/>
        <v>1.214E-2</v>
      </c>
      <c r="J539">
        <f t="shared" si="56"/>
        <v>1.0060808616663142E-3</v>
      </c>
      <c r="K539">
        <f t="shared" si="57"/>
        <v>0.58568923017846131</v>
      </c>
      <c r="L539">
        <f t="shared" si="58"/>
        <v>0.58568923017847108</v>
      </c>
    </row>
    <row r="540" spans="7:12" x14ac:dyDescent="0.55000000000000004">
      <c r="G540">
        <f t="shared" si="59"/>
        <v>533</v>
      </c>
      <c r="H540">
        <f t="shared" si="54"/>
        <v>44</v>
      </c>
      <c r="I540">
        <f t="shared" si="55"/>
        <v>1.214E-2</v>
      </c>
      <c r="J540">
        <f t="shared" si="56"/>
        <v>1.0060808616663142E-3</v>
      </c>
      <c r="K540">
        <f t="shared" si="57"/>
        <v>0.58510057169113272</v>
      </c>
      <c r="L540">
        <f t="shared" si="58"/>
        <v>0.5851005716911426</v>
      </c>
    </row>
    <row r="541" spans="7:12" x14ac:dyDescent="0.55000000000000004">
      <c r="G541">
        <f t="shared" si="59"/>
        <v>534</v>
      </c>
      <c r="H541">
        <f t="shared" si="54"/>
        <v>44</v>
      </c>
      <c r="I541">
        <f t="shared" si="55"/>
        <v>1.214E-2</v>
      </c>
      <c r="J541">
        <f t="shared" si="56"/>
        <v>1.0060808616663142E-3</v>
      </c>
      <c r="K541">
        <f t="shared" si="57"/>
        <v>0.584512504846602</v>
      </c>
      <c r="L541">
        <f t="shared" si="58"/>
        <v>0.58451250484661177</v>
      </c>
    </row>
    <row r="542" spans="7:12" x14ac:dyDescent="0.55000000000000004">
      <c r="G542">
        <f t="shared" si="59"/>
        <v>535</v>
      </c>
      <c r="H542">
        <f t="shared" si="54"/>
        <v>44</v>
      </c>
      <c r="I542">
        <f t="shared" si="55"/>
        <v>1.214E-2</v>
      </c>
      <c r="J542">
        <f t="shared" si="56"/>
        <v>1.0060808616663142E-3</v>
      </c>
      <c r="K542">
        <f t="shared" si="57"/>
        <v>0.5839250290502267</v>
      </c>
      <c r="L542">
        <f t="shared" si="58"/>
        <v>0.58392502905023635</v>
      </c>
    </row>
    <row r="543" spans="7:12" x14ac:dyDescent="0.55000000000000004">
      <c r="G543">
        <f t="shared" si="59"/>
        <v>536</v>
      </c>
      <c r="H543">
        <f t="shared" si="54"/>
        <v>44</v>
      </c>
      <c r="I543">
        <f t="shared" si="55"/>
        <v>1.214E-2</v>
      </c>
      <c r="J543">
        <f t="shared" si="56"/>
        <v>1.0060808616663142E-3</v>
      </c>
      <c r="K543">
        <f t="shared" si="57"/>
        <v>0.58333814370796211</v>
      </c>
      <c r="L543">
        <f t="shared" si="58"/>
        <v>0.58333814370797188</v>
      </c>
    </row>
    <row r="544" spans="7:12" x14ac:dyDescent="0.55000000000000004">
      <c r="G544">
        <f t="shared" si="59"/>
        <v>537</v>
      </c>
      <c r="H544">
        <f t="shared" si="54"/>
        <v>44</v>
      </c>
      <c r="I544">
        <f t="shared" si="55"/>
        <v>1.214E-2</v>
      </c>
      <c r="J544">
        <f t="shared" si="56"/>
        <v>1.0060808616663142E-3</v>
      </c>
      <c r="K544">
        <f t="shared" si="57"/>
        <v>0.58275184822636084</v>
      </c>
      <c r="L544">
        <f t="shared" si="58"/>
        <v>0.58275184822637072</v>
      </c>
    </row>
    <row r="545" spans="7:12" x14ac:dyDescent="0.55000000000000004">
      <c r="G545">
        <f t="shared" si="59"/>
        <v>538</v>
      </c>
      <c r="H545">
        <f t="shared" si="54"/>
        <v>44</v>
      </c>
      <c r="I545">
        <f t="shared" si="55"/>
        <v>1.214E-2</v>
      </c>
      <c r="J545">
        <f t="shared" si="56"/>
        <v>1.0060808616663142E-3</v>
      </c>
      <c r="K545">
        <f t="shared" si="57"/>
        <v>0.582166142012572</v>
      </c>
      <c r="L545">
        <f t="shared" si="58"/>
        <v>0.58216614201258177</v>
      </c>
    </row>
    <row r="546" spans="7:12" x14ac:dyDescent="0.55000000000000004">
      <c r="G546">
        <f t="shared" si="59"/>
        <v>539</v>
      </c>
      <c r="H546">
        <f t="shared" si="54"/>
        <v>44</v>
      </c>
      <c r="I546">
        <f t="shared" si="55"/>
        <v>1.214E-2</v>
      </c>
      <c r="J546">
        <f t="shared" si="56"/>
        <v>1.0060808616663142E-3</v>
      </c>
      <c r="K546">
        <f t="shared" si="57"/>
        <v>0.5815810244743399</v>
      </c>
      <c r="L546">
        <f t="shared" si="58"/>
        <v>0.58158102447434989</v>
      </c>
    </row>
    <row r="547" spans="7:12" x14ac:dyDescent="0.55000000000000004">
      <c r="G547">
        <f t="shared" si="59"/>
        <v>540</v>
      </c>
      <c r="H547">
        <f t="shared" si="54"/>
        <v>45</v>
      </c>
      <c r="I547">
        <f t="shared" si="55"/>
        <v>1.2030000000000001E-2</v>
      </c>
      <c r="J547">
        <f t="shared" si="56"/>
        <v>9.9701458014878064E-4</v>
      </c>
      <c r="K547">
        <f t="shared" si="57"/>
        <v>0.58384504733847198</v>
      </c>
      <c r="L547">
        <f t="shared" si="58"/>
        <v>0.58384504733848863</v>
      </c>
    </row>
    <row r="548" spans="7:12" x14ac:dyDescent="0.55000000000000004">
      <c r="G548">
        <f t="shared" si="59"/>
        <v>541</v>
      </c>
      <c r="H548">
        <f t="shared" si="54"/>
        <v>45</v>
      </c>
      <c r="I548">
        <f t="shared" si="55"/>
        <v>1.2030000000000001E-2</v>
      </c>
      <c r="J548">
        <f t="shared" si="56"/>
        <v>9.9701458014878064E-4</v>
      </c>
      <c r="K548">
        <f t="shared" si="57"/>
        <v>0.58326352509987855</v>
      </c>
      <c r="L548">
        <f t="shared" si="58"/>
        <v>0.58326352509989565</v>
      </c>
    </row>
    <row r="549" spans="7:12" x14ac:dyDescent="0.55000000000000004">
      <c r="G549">
        <f t="shared" si="59"/>
        <v>542</v>
      </c>
      <c r="H549">
        <f t="shared" si="54"/>
        <v>45</v>
      </c>
      <c r="I549">
        <f t="shared" si="55"/>
        <v>1.2030000000000001E-2</v>
      </c>
      <c r="J549">
        <f t="shared" si="56"/>
        <v>9.9701458014878064E-4</v>
      </c>
      <c r="K549">
        <f t="shared" si="57"/>
        <v>0.58268258206995605</v>
      </c>
      <c r="L549">
        <f t="shared" si="58"/>
        <v>0.58268258206997325</v>
      </c>
    </row>
    <row r="550" spans="7:12" x14ac:dyDescent="0.55000000000000004">
      <c r="G550">
        <f t="shared" si="59"/>
        <v>543</v>
      </c>
      <c r="H550">
        <f t="shared" si="54"/>
        <v>45</v>
      </c>
      <c r="I550">
        <f t="shared" si="55"/>
        <v>1.2030000000000001E-2</v>
      </c>
      <c r="J550">
        <f t="shared" si="56"/>
        <v>9.9701458014878064E-4</v>
      </c>
      <c r="K550">
        <f t="shared" si="57"/>
        <v>0.58210221767180037</v>
      </c>
      <c r="L550">
        <f t="shared" si="58"/>
        <v>0.58210221767181758</v>
      </c>
    </row>
    <row r="551" spans="7:12" x14ac:dyDescent="0.55000000000000004">
      <c r="G551">
        <f t="shared" si="59"/>
        <v>544</v>
      </c>
      <c r="H551">
        <f t="shared" si="54"/>
        <v>45</v>
      </c>
      <c r="I551">
        <f t="shared" si="55"/>
        <v>1.2030000000000001E-2</v>
      </c>
      <c r="J551">
        <f t="shared" si="56"/>
        <v>9.9701458014878064E-4</v>
      </c>
      <c r="K551">
        <f t="shared" si="57"/>
        <v>0.58152243132908177</v>
      </c>
      <c r="L551">
        <f t="shared" si="58"/>
        <v>0.58152243132909898</v>
      </c>
    </row>
    <row r="552" spans="7:12" x14ac:dyDescent="0.55000000000000004">
      <c r="G552">
        <f t="shared" si="59"/>
        <v>545</v>
      </c>
      <c r="H552">
        <f t="shared" si="54"/>
        <v>45</v>
      </c>
      <c r="I552">
        <f t="shared" si="55"/>
        <v>1.2030000000000001E-2</v>
      </c>
      <c r="J552">
        <f t="shared" si="56"/>
        <v>9.9701458014878064E-4</v>
      </c>
      <c r="K552">
        <f t="shared" si="57"/>
        <v>0.58094322246604457</v>
      </c>
      <c r="L552">
        <f t="shared" si="58"/>
        <v>0.58094322246606178</v>
      </c>
    </row>
    <row r="553" spans="7:12" x14ac:dyDescent="0.55000000000000004">
      <c r="G553">
        <f t="shared" si="59"/>
        <v>546</v>
      </c>
      <c r="H553">
        <f t="shared" si="54"/>
        <v>45</v>
      </c>
      <c r="I553">
        <f t="shared" si="55"/>
        <v>1.2030000000000001E-2</v>
      </c>
      <c r="J553">
        <f t="shared" si="56"/>
        <v>9.9701458014878064E-4</v>
      </c>
      <c r="K553">
        <f t="shared" si="57"/>
        <v>0.58036459050750644</v>
      </c>
      <c r="L553">
        <f t="shared" si="58"/>
        <v>0.58036459050752376</v>
      </c>
    </row>
    <row r="554" spans="7:12" x14ac:dyDescent="0.55000000000000004">
      <c r="G554">
        <f t="shared" si="59"/>
        <v>547</v>
      </c>
      <c r="H554">
        <f t="shared" si="54"/>
        <v>45</v>
      </c>
      <c r="I554">
        <f t="shared" si="55"/>
        <v>1.2030000000000001E-2</v>
      </c>
      <c r="J554">
        <f t="shared" si="56"/>
        <v>9.9701458014878064E-4</v>
      </c>
      <c r="K554">
        <f t="shared" si="57"/>
        <v>0.57978653487885823</v>
      </c>
      <c r="L554">
        <f t="shared" si="58"/>
        <v>0.57978653487887555</v>
      </c>
    </row>
    <row r="555" spans="7:12" x14ac:dyDescent="0.55000000000000004">
      <c r="G555">
        <f t="shared" si="59"/>
        <v>548</v>
      </c>
      <c r="H555">
        <f t="shared" si="54"/>
        <v>45</v>
      </c>
      <c r="I555">
        <f t="shared" si="55"/>
        <v>1.2030000000000001E-2</v>
      </c>
      <c r="J555">
        <f t="shared" si="56"/>
        <v>9.9701458014878064E-4</v>
      </c>
      <c r="K555">
        <f t="shared" si="57"/>
        <v>0.57920905500606312</v>
      </c>
      <c r="L555">
        <f t="shared" si="58"/>
        <v>0.57920905500608044</v>
      </c>
    </row>
    <row r="556" spans="7:12" x14ac:dyDescent="0.55000000000000004">
      <c r="G556">
        <f t="shared" si="59"/>
        <v>549</v>
      </c>
      <c r="H556">
        <f t="shared" si="54"/>
        <v>45</v>
      </c>
      <c r="I556">
        <f t="shared" si="55"/>
        <v>1.2030000000000001E-2</v>
      </c>
      <c r="J556">
        <f t="shared" si="56"/>
        <v>9.9701458014878064E-4</v>
      </c>
      <c r="K556">
        <f t="shared" si="57"/>
        <v>0.57863215031565551</v>
      </c>
      <c r="L556">
        <f t="shared" si="58"/>
        <v>0.57863215031567283</v>
      </c>
    </row>
    <row r="557" spans="7:12" x14ac:dyDescent="0.55000000000000004">
      <c r="G557">
        <f t="shared" si="59"/>
        <v>550</v>
      </c>
      <c r="H557">
        <f t="shared" si="54"/>
        <v>45</v>
      </c>
      <c r="I557">
        <f t="shared" si="55"/>
        <v>1.2030000000000001E-2</v>
      </c>
      <c r="J557">
        <f t="shared" si="56"/>
        <v>9.9701458014878064E-4</v>
      </c>
      <c r="K557">
        <f t="shared" si="57"/>
        <v>0.57805582023474167</v>
      </c>
      <c r="L557">
        <f t="shared" si="58"/>
        <v>0.57805582023475899</v>
      </c>
    </row>
    <row r="558" spans="7:12" x14ac:dyDescent="0.55000000000000004">
      <c r="G558">
        <f t="shared" si="59"/>
        <v>551</v>
      </c>
      <c r="H558">
        <f t="shared" si="54"/>
        <v>45</v>
      </c>
      <c r="I558">
        <f t="shared" si="55"/>
        <v>1.2030000000000001E-2</v>
      </c>
      <c r="J558">
        <f t="shared" si="56"/>
        <v>9.9701458014878064E-4</v>
      </c>
      <c r="K558">
        <f t="shared" si="57"/>
        <v>0.57748006419099807</v>
      </c>
      <c r="L558">
        <f t="shared" si="58"/>
        <v>0.57748006419101539</v>
      </c>
    </row>
    <row r="559" spans="7:12" x14ac:dyDescent="0.55000000000000004">
      <c r="G559">
        <f t="shared" si="59"/>
        <v>552</v>
      </c>
      <c r="H559">
        <f t="shared" si="54"/>
        <v>46</v>
      </c>
      <c r="I559">
        <f t="shared" si="55"/>
        <v>1.1900000000000001E-2</v>
      </c>
      <c r="J559">
        <f t="shared" si="56"/>
        <v>9.86298719130696E-4</v>
      </c>
      <c r="K559">
        <f t="shared" si="57"/>
        <v>0.58032407547571196</v>
      </c>
      <c r="L559">
        <f t="shared" si="58"/>
        <v>0.58032407547573595</v>
      </c>
    </row>
    <row r="560" spans="7:12" x14ac:dyDescent="0.55000000000000004">
      <c r="G560">
        <f t="shared" si="59"/>
        <v>553</v>
      </c>
      <c r="H560">
        <f t="shared" si="54"/>
        <v>46</v>
      </c>
      <c r="I560">
        <f t="shared" si="55"/>
        <v>1.1900000000000001E-2</v>
      </c>
      <c r="J560">
        <f t="shared" si="56"/>
        <v>9.86298719130696E-4</v>
      </c>
      <c r="K560">
        <f t="shared" si="57"/>
        <v>0.57975226655779299</v>
      </c>
      <c r="L560">
        <f t="shared" si="58"/>
        <v>0.57975226655781786</v>
      </c>
    </row>
    <row r="561" spans="7:12" x14ac:dyDescent="0.55000000000000004">
      <c r="G561">
        <f t="shared" si="59"/>
        <v>554</v>
      </c>
      <c r="H561">
        <f t="shared" si="54"/>
        <v>46</v>
      </c>
      <c r="I561">
        <f t="shared" si="55"/>
        <v>1.1900000000000001E-2</v>
      </c>
      <c r="J561">
        <f t="shared" si="56"/>
        <v>9.86298719130696E-4</v>
      </c>
      <c r="K561">
        <f t="shared" si="57"/>
        <v>0.57918102105857805</v>
      </c>
      <c r="L561">
        <f t="shared" si="58"/>
        <v>0.57918102105860303</v>
      </c>
    </row>
    <row r="562" spans="7:12" x14ac:dyDescent="0.55000000000000004">
      <c r="G562">
        <f t="shared" si="59"/>
        <v>555</v>
      </c>
      <c r="H562">
        <f t="shared" si="54"/>
        <v>46</v>
      </c>
      <c r="I562">
        <f t="shared" si="55"/>
        <v>1.1900000000000001E-2</v>
      </c>
      <c r="J562">
        <f t="shared" si="56"/>
        <v>9.86298719130696E-4</v>
      </c>
      <c r="K562">
        <f t="shared" si="57"/>
        <v>0.57861033842291576</v>
      </c>
      <c r="L562">
        <f t="shared" si="58"/>
        <v>0.57861033842294074</v>
      </c>
    </row>
    <row r="563" spans="7:12" x14ac:dyDescent="0.55000000000000004">
      <c r="G563">
        <f t="shared" si="59"/>
        <v>556</v>
      </c>
      <c r="H563">
        <f t="shared" si="54"/>
        <v>46</v>
      </c>
      <c r="I563">
        <f t="shared" si="55"/>
        <v>1.1900000000000001E-2</v>
      </c>
      <c r="J563">
        <f t="shared" si="56"/>
        <v>9.86298719130696E-4</v>
      </c>
      <c r="K563">
        <f t="shared" si="57"/>
        <v>0.57804021809620154</v>
      </c>
      <c r="L563">
        <f t="shared" si="58"/>
        <v>0.57804021809622641</v>
      </c>
    </row>
    <row r="564" spans="7:12" x14ac:dyDescent="0.55000000000000004">
      <c r="G564">
        <f t="shared" si="59"/>
        <v>557</v>
      </c>
      <c r="H564">
        <f t="shared" si="54"/>
        <v>46</v>
      </c>
      <c r="I564">
        <f t="shared" si="55"/>
        <v>1.1900000000000001E-2</v>
      </c>
      <c r="J564">
        <f t="shared" si="56"/>
        <v>9.86298719130696E-4</v>
      </c>
      <c r="K564">
        <f t="shared" si="57"/>
        <v>0.57747065952437704</v>
      </c>
      <c r="L564">
        <f t="shared" si="58"/>
        <v>0.57747065952440213</v>
      </c>
    </row>
    <row r="565" spans="7:12" x14ac:dyDescent="0.55000000000000004">
      <c r="G565">
        <f t="shared" si="59"/>
        <v>558</v>
      </c>
      <c r="H565">
        <f t="shared" si="54"/>
        <v>46</v>
      </c>
      <c r="I565">
        <f t="shared" si="55"/>
        <v>1.1900000000000001E-2</v>
      </c>
      <c r="J565">
        <f t="shared" si="56"/>
        <v>9.86298719130696E-4</v>
      </c>
      <c r="K565">
        <f t="shared" si="57"/>
        <v>0.57690166215393024</v>
      </c>
      <c r="L565">
        <f t="shared" si="58"/>
        <v>0.57690166215395533</v>
      </c>
    </row>
    <row r="566" spans="7:12" x14ac:dyDescent="0.55000000000000004">
      <c r="G566">
        <f t="shared" si="59"/>
        <v>559</v>
      </c>
      <c r="H566">
        <f t="shared" si="54"/>
        <v>46</v>
      </c>
      <c r="I566">
        <f t="shared" si="55"/>
        <v>1.1900000000000001E-2</v>
      </c>
      <c r="J566">
        <f t="shared" si="56"/>
        <v>9.86298719130696E-4</v>
      </c>
      <c r="K566">
        <f t="shared" si="57"/>
        <v>0.57633322543189414</v>
      </c>
      <c r="L566">
        <f t="shared" si="58"/>
        <v>0.57633322543191945</v>
      </c>
    </row>
    <row r="567" spans="7:12" x14ac:dyDescent="0.55000000000000004">
      <c r="G567">
        <f t="shared" si="59"/>
        <v>560</v>
      </c>
      <c r="H567">
        <f t="shared" si="54"/>
        <v>46</v>
      </c>
      <c r="I567">
        <f t="shared" si="55"/>
        <v>1.1900000000000001E-2</v>
      </c>
      <c r="J567">
        <f t="shared" si="56"/>
        <v>9.86298719130696E-4</v>
      </c>
      <c r="K567">
        <f t="shared" si="57"/>
        <v>0.5757653488058474</v>
      </c>
      <c r="L567">
        <f t="shared" si="58"/>
        <v>0.57576534880587238</v>
      </c>
    </row>
    <row r="568" spans="7:12" x14ac:dyDescent="0.55000000000000004">
      <c r="G568">
        <f t="shared" si="59"/>
        <v>561</v>
      </c>
      <c r="H568">
        <f t="shared" ref="H568:H631" si="60">INT(G568/12)</f>
        <v>46</v>
      </c>
      <c r="I568">
        <f t="shared" ref="I568:I631" si="61">VLOOKUP(H568,$B$7:$C$157,2,FALSE)</f>
        <v>1.1900000000000001E-2</v>
      </c>
      <c r="J568">
        <f t="shared" ref="J568:J631" si="62">(1+I568)^(1/12)-1</f>
        <v>9.86298719130696E-4</v>
      </c>
      <c r="K568">
        <f t="shared" ref="K568:K631" si="63">(1+J568)^(-G568)</f>
        <v>0.5751980317239116</v>
      </c>
      <c r="L568">
        <f t="shared" ref="L568:L631" si="64">(1+I568)^(-G568/12)</f>
        <v>0.57519803172393669</v>
      </c>
    </row>
    <row r="569" spans="7:12" x14ac:dyDescent="0.55000000000000004">
      <c r="G569">
        <f t="shared" si="59"/>
        <v>562</v>
      </c>
      <c r="H569">
        <f t="shared" si="60"/>
        <v>46</v>
      </c>
      <c r="I569">
        <f t="shared" si="61"/>
        <v>1.1900000000000001E-2</v>
      </c>
      <c r="J569">
        <f t="shared" si="62"/>
        <v>9.86298719130696E-4</v>
      </c>
      <c r="K569">
        <f t="shared" si="63"/>
        <v>0.57463127363475319</v>
      </c>
      <c r="L569">
        <f t="shared" si="64"/>
        <v>0.57463127363477828</v>
      </c>
    </row>
    <row r="570" spans="7:12" x14ac:dyDescent="0.55000000000000004">
      <c r="G570">
        <f t="shared" si="59"/>
        <v>563</v>
      </c>
      <c r="H570">
        <f t="shared" si="60"/>
        <v>46</v>
      </c>
      <c r="I570">
        <f t="shared" si="61"/>
        <v>1.1900000000000001E-2</v>
      </c>
      <c r="J570">
        <f t="shared" si="62"/>
        <v>9.86298719130696E-4</v>
      </c>
      <c r="K570">
        <f t="shared" si="63"/>
        <v>0.57406507398758144</v>
      </c>
      <c r="L570">
        <f t="shared" si="64"/>
        <v>0.57406507398760676</v>
      </c>
    </row>
    <row r="571" spans="7:12" x14ac:dyDescent="0.55000000000000004">
      <c r="G571">
        <f t="shared" si="59"/>
        <v>564</v>
      </c>
      <c r="H571">
        <f t="shared" si="60"/>
        <v>47</v>
      </c>
      <c r="I571">
        <f t="shared" si="61"/>
        <v>1.1780000000000001E-2</v>
      </c>
      <c r="J571">
        <f t="shared" si="62"/>
        <v>9.7640603497550771E-4</v>
      </c>
      <c r="K571">
        <f t="shared" si="63"/>
        <v>0.57670504599960148</v>
      </c>
      <c r="L571">
        <f t="shared" si="64"/>
        <v>0.5767050459995825</v>
      </c>
    </row>
    <row r="572" spans="7:12" x14ac:dyDescent="0.55000000000000004">
      <c r="G572">
        <f t="shared" si="59"/>
        <v>565</v>
      </c>
      <c r="H572">
        <f t="shared" si="60"/>
        <v>47</v>
      </c>
      <c r="I572">
        <f t="shared" si="61"/>
        <v>1.1780000000000001E-2</v>
      </c>
      <c r="J572">
        <f t="shared" si="62"/>
        <v>9.7640603497550771E-4</v>
      </c>
      <c r="K572">
        <f t="shared" si="63"/>
        <v>0.57614249698853581</v>
      </c>
      <c r="L572">
        <f t="shared" si="64"/>
        <v>0.57614249698851672</v>
      </c>
    </row>
    <row r="573" spans="7:12" x14ac:dyDescent="0.55000000000000004">
      <c r="G573">
        <f t="shared" si="59"/>
        <v>566</v>
      </c>
      <c r="H573">
        <f t="shared" si="60"/>
        <v>47</v>
      </c>
      <c r="I573">
        <f t="shared" si="61"/>
        <v>1.1780000000000001E-2</v>
      </c>
      <c r="J573">
        <f t="shared" si="62"/>
        <v>9.7640603497550771E-4</v>
      </c>
      <c r="K573">
        <f t="shared" si="63"/>
        <v>0.57558049671792633</v>
      </c>
      <c r="L573">
        <f t="shared" si="64"/>
        <v>0.57558049671790712</v>
      </c>
    </row>
    <row r="574" spans="7:12" x14ac:dyDescent="0.55000000000000004">
      <c r="G574">
        <f t="shared" si="59"/>
        <v>567</v>
      </c>
      <c r="H574">
        <f t="shared" si="60"/>
        <v>47</v>
      </c>
      <c r="I574">
        <f t="shared" si="61"/>
        <v>1.1780000000000001E-2</v>
      </c>
      <c r="J574">
        <f t="shared" si="62"/>
        <v>9.7640603497550771E-4</v>
      </c>
      <c r="K574">
        <f t="shared" si="63"/>
        <v>0.57501904465250198</v>
      </c>
      <c r="L574">
        <f t="shared" si="64"/>
        <v>0.57501904465248255</v>
      </c>
    </row>
    <row r="575" spans="7:12" x14ac:dyDescent="0.55000000000000004">
      <c r="G575">
        <f t="shared" si="59"/>
        <v>568</v>
      </c>
      <c r="H575">
        <f t="shared" si="60"/>
        <v>47</v>
      </c>
      <c r="I575">
        <f t="shared" si="61"/>
        <v>1.1780000000000001E-2</v>
      </c>
      <c r="J575">
        <f t="shared" si="62"/>
        <v>9.7640603497550771E-4</v>
      </c>
      <c r="K575">
        <f t="shared" si="63"/>
        <v>0.57445814025751352</v>
      </c>
      <c r="L575">
        <f t="shared" si="64"/>
        <v>0.57445814025749431</v>
      </c>
    </row>
    <row r="576" spans="7:12" x14ac:dyDescent="0.55000000000000004">
      <c r="G576">
        <f t="shared" si="59"/>
        <v>569</v>
      </c>
      <c r="H576">
        <f t="shared" si="60"/>
        <v>47</v>
      </c>
      <c r="I576">
        <f t="shared" si="61"/>
        <v>1.1780000000000001E-2</v>
      </c>
      <c r="J576">
        <f t="shared" si="62"/>
        <v>9.7640603497550771E-4</v>
      </c>
      <c r="K576">
        <f t="shared" si="63"/>
        <v>0.5738977829987344</v>
      </c>
      <c r="L576">
        <f t="shared" si="64"/>
        <v>0.5738977829987153</v>
      </c>
    </row>
    <row r="577" spans="7:12" x14ac:dyDescent="0.55000000000000004">
      <c r="G577">
        <f t="shared" si="59"/>
        <v>570</v>
      </c>
      <c r="H577">
        <f t="shared" si="60"/>
        <v>47</v>
      </c>
      <c r="I577">
        <f t="shared" si="61"/>
        <v>1.1780000000000001E-2</v>
      </c>
      <c r="J577">
        <f t="shared" si="62"/>
        <v>9.7640603497550771E-4</v>
      </c>
      <c r="K577">
        <f t="shared" si="63"/>
        <v>0.57333797234245876</v>
      </c>
      <c r="L577">
        <f t="shared" si="64"/>
        <v>0.57333797234243955</v>
      </c>
    </row>
    <row r="578" spans="7:12" x14ac:dyDescent="0.55000000000000004">
      <c r="G578">
        <f t="shared" si="59"/>
        <v>571</v>
      </c>
      <c r="H578">
        <f t="shared" si="60"/>
        <v>47</v>
      </c>
      <c r="I578">
        <f t="shared" si="61"/>
        <v>1.1780000000000001E-2</v>
      </c>
      <c r="J578">
        <f t="shared" si="62"/>
        <v>9.7640603497550771E-4</v>
      </c>
      <c r="K578">
        <f t="shared" si="63"/>
        <v>0.57277870775550088</v>
      </c>
      <c r="L578">
        <f t="shared" si="64"/>
        <v>0.57277870775548156</v>
      </c>
    </row>
    <row r="579" spans="7:12" x14ac:dyDescent="0.55000000000000004">
      <c r="G579">
        <f t="shared" si="59"/>
        <v>572</v>
      </c>
      <c r="H579">
        <f t="shared" si="60"/>
        <v>47</v>
      </c>
      <c r="I579">
        <f t="shared" si="61"/>
        <v>1.1780000000000001E-2</v>
      </c>
      <c r="J579">
        <f t="shared" si="62"/>
        <v>9.7640603497550771E-4</v>
      </c>
      <c r="K579">
        <f t="shared" si="63"/>
        <v>0.57221998870519541</v>
      </c>
      <c r="L579">
        <f t="shared" si="64"/>
        <v>0.57221998870517621</v>
      </c>
    </row>
    <row r="580" spans="7:12" x14ac:dyDescent="0.55000000000000004">
      <c r="G580">
        <f t="shared" si="59"/>
        <v>573</v>
      </c>
      <c r="H580">
        <f t="shared" si="60"/>
        <v>47</v>
      </c>
      <c r="I580">
        <f t="shared" si="61"/>
        <v>1.1780000000000001E-2</v>
      </c>
      <c r="J580">
        <f t="shared" si="62"/>
        <v>9.7640603497550771E-4</v>
      </c>
      <c r="K580">
        <f t="shared" si="63"/>
        <v>0.57166181465939681</v>
      </c>
      <c r="L580">
        <f t="shared" si="64"/>
        <v>0.57166181465937771</v>
      </c>
    </row>
    <row r="581" spans="7:12" x14ac:dyDescent="0.55000000000000004">
      <c r="G581">
        <f t="shared" si="59"/>
        <v>574</v>
      </c>
      <c r="H581">
        <f t="shared" si="60"/>
        <v>47</v>
      </c>
      <c r="I581">
        <f t="shared" si="61"/>
        <v>1.1780000000000001E-2</v>
      </c>
      <c r="J581">
        <f t="shared" si="62"/>
        <v>9.7640603497550771E-4</v>
      </c>
      <c r="K581">
        <f t="shared" si="63"/>
        <v>0.57110418508647876</v>
      </c>
      <c r="L581">
        <f t="shared" si="64"/>
        <v>0.57110418508645944</v>
      </c>
    </row>
    <row r="582" spans="7:12" x14ac:dyDescent="0.55000000000000004">
      <c r="G582">
        <f t="shared" si="59"/>
        <v>575</v>
      </c>
      <c r="H582">
        <f t="shared" si="60"/>
        <v>47</v>
      </c>
      <c r="I582">
        <f t="shared" si="61"/>
        <v>1.1780000000000001E-2</v>
      </c>
      <c r="J582">
        <f t="shared" si="62"/>
        <v>9.7640603497550771E-4</v>
      </c>
      <c r="K582">
        <f t="shared" si="63"/>
        <v>0.57054709945533288</v>
      </c>
      <c r="L582">
        <f t="shared" si="64"/>
        <v>0.57054709945531357</v>
      </c>
    </row>
    <row r="583" spans="7:12" x14ac:dyDescent="0.55000000000000004">
      <c r="G583">
        <f t="shared" si="59"/>
        <v>576</v>
      </c>
      <c r="H583">
        <f t="shared" si="60"/>
        <v>48</v>
      </c>
      <c r="I583">
        <f t="shared" si="61"/>
        <v>1.1679999999999999E-2</v>
      </c>
      <c r="J583">
        <f t="shared" si="62"/>
        <v>9.6816130989663129E-4</v>
      </c>
      <c r="K583">
        <f t="shared" si="63"/>
        <v>0.57270121631897586</v>
      </c>
      <c r="L583">
        <f t="shared" si="64"/>
        <v>0.57270121631893822</v>
      </c>
    </row>
    <row r="584" spans="7:12" x14ac:dyDescent="0.55000000000000004">
      <c r="G584">
        <f t="shared" si="59"/>
        <v>577</v>
      </c>
      <c r="H584">
        <f t="shared" si="60"/>
        <v>48</v>
      </c>
      <c r="I584">
        <f t="shared" si="61"/>
        <v>1.1679999999999999E-2</v>
      </c>
      <c r="J584">
        <f t="shared" si="62"/>
        <v>9.6816130989663129E-4</v>
      </c>
      <c r="K584">
        <f t="shared" si="63"/>
        <v>0.57214728545363724</v>
      </c>
      <c r="L584">
        <f t="shared" si="64"/>
        <v>0.57214728545360038</v>
      </c>
    </row>
    <row r="585" spans="7:12" x14ac:dyDescent="0.55000000000000004">
      <c r="G585">
        <f t="shared" ref="G585:G648" si="65">G584+1</f>
        <v>578</v>
      </c>
      <c r="H585">
        <f t="shared" si="60"/>
        <v>48</v>
      </c>
      <c r="I585">
        <f t="shared" si="61"/>
        <v>1.1679999999999999E-2</v>
      </c>
      <c r="J585">
        <f t="shared" si="62"/>
        <v>9.6816130989663129E-4</v>
      </c>
      <c r="K585">
        <f t="shared" si="63"/>
        <v>0.57159389036401353</v>
      </c>
      <c r="L585">
        <f t="shared" si="64"/>
        <v>0.57159389036397668</v>
      </c>
    </row>
    <row r="586" spans="7:12" x14ac:dyDescent="0.55000000000000004">
      <c r="G586">
        <f t="shared" si="65"/>
        <v>579</v>
      </c>
      <c r="H586">
        <f t="shared" si="60"/>
        <v>48</v>
      </c>
      <c r="I586">
        <f t="shared" si="61"/>
        <v>1.1679999999999999E-2</v>
      </c>
      <c r="J586">
        <f t="shared" si="62"/>
        <v>9.6816130989663129E-4</v>
      </c>
      <c r="K586">
        <f t="shared" si="63"/>
        <v>0.57104103053188904</v>
      </c>
      <c r="L586">
        <f t="shared" si="64"/>
        <v>0.57104103053185229</v>
      </c>
    </row>
    <row r="587" spans="7:12" x14ac:dyDescent="0.55000000000000004">
      <c r="G587">
        <f t="shared" si="65"/>
        <v>580</v>
      </c>
      <c r="H587">
        <f t="shared" si="60"/>
        <v>48</v>
      </c>
      <c r="I587">
        <f t="shared" si="61"/>
        <v>1.1679999999999999E-2</v>
      </c>
      <c r="J587">
        <f t="shared" si="62"/>
        <v>9.6816130989663129E-4</v>
      </c>
      <c r="K587">
        <f t="shared" si="63"/>
        <v>0.57048870543954955</v>
      </c>
      <c r="L587">
        <f t="shared" si="64"/>
        <v>0.57048870543951269</v>
      </c>
    </row>
    <row r="588" spans="7:12" x14ac:dyDescent="0.55000000000000004">
      <c r="G588">
        <f t="shared" si="65"/>
        <v>581</v>
      </c>
      <c r="H588">
        <f t="shared" si="60"/>
        <v>48</v>
      </c>
      <c r="I588">
        <f t="shared" si="61"/>
        <v>1.1679999999999999E-2</v>
      </c>
      <c r="J588">
        <f t="shared" si="62"/>
        <v>9.6816130989663129E-4</v>
      </c>
      <c r="K588">
        <f t="shared" si="63"/>
        <v>0.56993691456978113</v>
      </c>
      <c r="L588">
        <f t="shared" si="64"/>
        <v>0.56993691456974427</v>
      </c>
    </row>
    <row r="589" spans="7:12" x14ac:dyDescent="0.55000000000000004">
      <c r="G589">
        <f t="shared" si="65"/>
        <v>582</v>
      </c>
      <c r="H589">
        <f t="shared" si="60"/>
        <v>48</v>
      </c>
      <c r="I589">
        <f t="shared" si="61"/>
        <v>1.1679999999999999E-2</v>
      </c>
      <c r="J589">
        <f t="shared" si="62"/>
        <v>9.6816130989663129E-4</v>
      </c>
      <c r="K589">
        <f t="shared" si="63"/>
        <v>0.56938565740587077</v>
      </c>
      <c r="L589">
        <f t="shared" si="64"/>
        <v>0.5693856574058338</v>
      </c>
    </row>
    <row r="590" spans="7:12" x14ac:dyDescent="0.55000000000000004">
      <c r="G590">
        <f t="shared" si="65"/>
        <v>583</v>
      </c>
      <c r="H590">
        <f t="shared" si="60"/>
        <v>48</v>
      </c>
      <c r="I590">
        <f t="shared" si="61"/>
        <v>1.1679999999999999E-2</v>
      </c>
      <c r="J590">
        <f t="shared" si="62"/>
        <v>9.6816130989663129E-4</v>
      </c>
      <c r="K590">
        <f t="shared" si="63"/>
        <v>0.56883493343160463</v>
      </c>
      <c r="L590">
        <f t="shared" si="64"/>
        <v>0.56883493343156766</v>
      </c>
    </row>
    <row r="591" spans="7:12" x14ac:dyDescent="0.55000000000000004">
      <c r="G591">
        <f t="shared" si="65"/>
        <v>584</v>
      </c>
      <c r="H591">
        <f t="shared" si="60"/>
        <v>48</v>
      </c>
      <c r="I591">
        <f t="shared" si="61"/>
        <v>1.1679999999999999E-2</v>
      </c>
      <c r="J591">
        <f t="shared" si="62"/>
        <v>9.6816130989663129E-4</v>
      </c>
      <c r="K591">
        <f t="shared" si="63"/>
        <v>0.56828474213126867</v>
      </c>
      <c r="L591">
        <f t="shared" si="64"/>
        <v>0.56828474213123159</v>
      </c>
    </row>
    <row r="592" spans="7:12" x14ac:dyDescent="0.55000000000000004">
      <c r="G592">
        <f t="shared" si="65"/>
        <v>585</v>
      </c>
      <c r="H592">
        <f t="shared" si="60"/>
        <v>48</v>
      </c>
      <c r="I592">
        <f t="shared" si="61"/>
        <v>1.1679999999999999E-2</v>
      </c>
      <c r="J592">
        <f t="shared" si="62"/>
        <v>9.6816130989663129E-4</v>
      </c>
      <c r="K592">
        <f t="shared" si="63"/>
        <v>0.56773508298964714</v>
      </c>
      <c r="L592">
        <f t="shared" si="64"/>
        <v>0.56773508298961017</v>
      </c>
    </row>
    <row r="593" spans="7:12" x14ac:dyDescent="0.55000000000000004">
      <c r="G593">
        <f t="shared" si="65"/>
        <v>586</v>
      </c>
      <c r="H593">
        <f t="shared" si="60"/>
        <v>48</v>
      </c>
      <c r="I593">
        <f t="shared" si="61"/>
        <v>1.1679999999999999E-2</v>
      </c>
      <c r="J593">
        <f t="shared" si="62"/>
        <v>9.6816130989663129E-4</v>
      </c>
      <c r="K593">
        <f t="shared" si="63"/>
        <v>0.56718595549202311</v>
      </c>
      <c r="L593">
        <f t="shared" si="64"/>
        <v>0.56718595549198592</v>
      </c>
    </row>
    <row r="594" spans="7:12" x14ac:dyDescent="0.55000000000000004">
      <c r="G594">
        <f t="shared" si="65"/>
        <v>587</v>
      </c>
      <c r="H594">
        <f t="shared" si="60"/>
        <v>48</v>
      </c>
      <c r="I594">
        <f t="shared" si="61"/>
        <v>1.1679999999999999E-2</v>
      </c>
      <c r="J594">
        <f t="shared" si="62"/>
        <v>9.6816130989663129E-4</v>
      </c>
      <c r="K594">
        <f t="shared" si="63"/>
        <v>0.56663735912417701</v>
      </c>
      <c r="L594">
        <f t="shared" si="64"/>
        <v>0.56663735912413993</v>
      </c>
    </row>
    <row r="595" spans="7:12" x14ac:dyDescent="0.55000000000000004">
      <c r="G595">
        <f t="shared" si="65"/>
        <v>588</v>
      </c>
      <c r="H595">
        <f t="shared" si="60"/>
        <v>49</v>
      </c>
      <c r="I595">
        <f t="shared" si="61"/>
        <v>1.1639999999999999E-2</v>
      </c>
      <c r="J595">
        <f t="shared" si="62"/>
        <v>9.6486321069222392E-4</v>
      </c>
      <c r="K595">
        <f t="shared" si="63"/>
        <v>0.56718710342866108</v>
      </c>
      <c r="L595">
        <f t="shared" si="64"/>
        <v>0.56718710342870149</v>
      </c>
    </row>
    <row r="596" spans="7:12" x14ac:dyDescent="0.55000000000000004">
      <c r="G596">
        <f t="shared" si="65"/>
        <v>589</v>
      </c>
      <c r="H596">
        <f t="shared" si="60"/>
        <v>49</v>
      </c>
      <c r="I596">
        <f t="shared" si="61"/>
        <v>1.1639999999999999E-2</v>
      </c>
      <c r="J596">
        <f t="shared" si="62"/>
        <v>9.6486321069222392E-4</v>
      </c>
      <c r="K596">
        <f t="shared" si="63"/>
        <v>0.56664037297908065</v>
      </c>
      <c r="L596">
        <f t="shared" si="64"/>
        <v>0.56664037297912229</v>
      </c>
    </row>
    <row r="597" spans="7:12" x14ac:dyDescent="0.55000000000000004">
      <c r="G597">
        <f t="shared" si="65"/>
        <v>590</v>
      </c>
      <c r="H597">
        <f t="shared" si="60"/>
        <v>49</v>
      </c>
      <c r="I597">
        <f t="shared" si="61"/>
        <v>1.1639999999999999E-2</v>
      </c>
      <c r="J597">
        <f t="shared" si="62"/>
        <v>9.6486321069222392E-4</v>
      </c>
      <c r="K597">
        <f t="shared" si="63"/>
        <v>0.56609416954110314</v>
      </c>
      <c r="L597">
        <f t="shared" si="64"/>
        <v>0.56609416954114478</v>
      </c>
    </row>
    <row r="598" spans="7:12" x14ac:dyDescent="0.55000000000000004">
      <c r="G598">
        <f t="shared" si="65"/>
        <v>591</v>
      </c>
      <c r="H598">
        <f t="shared" si="60"/>
        <v>49</v>
      </c>
      <c r="I598">
        <f t="shared" si="61"/>
        <v>1.1639999999999999E-2</v>
      </c>
      <c r="J598">
        <f t="shared" si="62"/>
        <v>9.6486321069222392E-4</v>
      </c>
      <c r="K598">
        <f t="shared" si="63"/>
        <v>0.56554849260672435</v>
      </c>
      <c r="L598">
        <f t="shared" si="64"/>
        <v>0.5655484926067661</v>
      </c>
    </row>
    <row r="599" spans="7:12" x14ac:dyDescent="0.55000000000000004">
      <c r="G599">
        <f t="shared" si="65"/>
        <v>592</v>
      </c>
      <c r="H599">
        <f t="shared" si="60"/>
        <v>49</v>
      </c>
      <c r="I599">
        <f t="shared" si="61"/>
        <v>1.1639999999999999E-2</v>
      </c>
      <c r="J599">
        <f t="shared" si="62"/>
        <v>9.6486321069222392E-4</v>
      </c>
      <c r="K599">
        <f t="shared" si="63"/>
        <v>0.56500334166843036</v>
      </c>
      <c r="L599">
        <f t="shared" si="64"/>
        <v>0.56500334166847199</v>
      </c>
    </row>
    <row r="600" spans="7:12" x14ac:dyDescent="0.55000000000000004">
      <c r="G600">
        <f t="shared" si="65"/>
        <v>593</v>
      </c>
      <c r="H600">
        <f t="shared" si="60"/>
        <v>49</v>
      </c>
      <c r="I600">
        <f t="shared" si="61"/>
        <v>1.1639999999999999E-2</v>
      </c>
      <c r="J600">
        <f t="shared" si="62"/>
        <v>9.6486321069222392E-4</v>
      </c>
      <c r="K600">
        <f t="shared" si="63"/>
        <v>0.56445871621919586</v>
      </c>
      <c r="L600">
        <f t="shared" si="64"/>
        <v>0.5644587162192376</v>
      </c>
    </row>
    <row r="601" spans="7:12" x14ac:dyDescent="0.55000000000000004">
      <c r="G601">
        <f t="shared" si="65"/>
        <v>594</v>
      </c>
      <c r="H601">
        <f t="shared" si="60"/>
        <v>49</v>
      </c>
      <c r="I601">
        <f t="shared" si="61"/>
        <v>1.1639999999999999E-2</v>
      </c>
      <c r="J601">
        <f t="shared" si="62"/>
        <v>9.6486321069222392E-4</v>
      </c>
      <c r="K601">
        <f t="shared" si="63"/>
        <v>0.56391461575248458</v>
      </c>
      <c r="L601">
        <f t="shared" si="64"/>
        <v>0.56391461575252633</v>
      </c>
    </row>
    <row r="602" spans="7:12" x14ac:dyDescent="0.55000000000000004">
      <c r="G602">
        <f t="shared" si="65"/>
        <v>595</v>
      </c>
      <c r="H602">
        <f t="shared" si="60"/>
        <v>49</v>
      </c>
      <c r="I602">
        <f t="shared" si="61"/>
        <v>1.1639999999999999E-2</v>
      </c>
      <c r="J602">
        <f t="shared" si="62"/>
        <v>9.6486321069222392E-4</v>
      </c>
      <c r="K602">
        <f t="shared" si="63"/>
        <v>0.56337103976224856</v>
      </c>
      <c r="L602">
        <f t="shared" si="64"/>
        <v>0.5633710397622903</v>
      </c>
    </row>
    <row r="603" spans="7:12" x14ac:dyDescent="0.55000000000000004">
      <c r="G603">
        <f t="shared" si="65"/>
        <v>596</v>
      </c>
      <c r="H603">
        <f t="shared" si="60"/>
        <v>49</v>
      </c>
      <c r="I603">
        <f t="shared" si="61"/>
        <v>1.1639999999999999E-2</v>
      </c>
      <c r="J603">
        <f t="shared" si="62"/>
        <v>9.6486321069222392E-4</v>
      </c>
      <c r="K603">
        <f t="shared" si="63"/>
        <v>0.5628279877429273</v>
      </c>
      <c r="L603">
        <f t="shared" si="64"/>
        <v>0.56282798774296916</v>
      </c>
    </row>
    <row r="604" spans="7:12" x14ac:dyDescent="0.55000000000000004">
      <c r="G604">
        <f t="shared" si="65"/>
        <v>597</v>
      </c>
      <c r="H604">
        <f t="shared" si="60"/>
        <v>49</v>
      </c>
      <c r="I604">
        <f t="shared" si="61"/>
        <v>1.1639999999999999E-2</v>
      </c>
      <c r="J604">
        <f t="shared" si="62"/>
        <v>9.6486321069222392E-4</v>
      </c>
      <c r="K604">
        <f t="shared" si="63"/>
        <v>0.56228545918944817</v>
      </c>
      <c r="L604">
        <f t="shared" si="64"/>
        <v>0.56228545918949013</v>
      </c>
    </row>
    <row r="605" spans="7:12" x14ac:dyDescent="0.55000000000000004">
      <c r="G605">
        <f t="shared" si="65"/>
        <v>598</v>
      </c>
      <c r="H605">
        <f t="shared" si="60"/>
        <v>49</v>
      </c>
      <c r="I605">
        <f t="shared" si="61"/>
        <v>1.1639999999999999E-2</v>
      </c>
      <c r="J605">
        <f t="shared" si="62"/>
        <v>9.6486321069222392E-4</v>
      </c>
      <c r="K605">
        <f t="shared" si="63"/>
        <v>0.56174345359722511</v>
      </c>
      <c r="L605">
        <f t="shared" si="64"/>
        <v>0.56174345359726696</v>
      </c>
    </row>
    <row r="606" spans="7:12" x14ac:dyDescent="0.55000000000000004">
      <c r="G606">
        <f t="shared" si="65"/>
        <v>599</v>
      </c>
      <c r="H606">
        <f t="shared" si="60"/>
        <v>49</v>
      </c>
      <c r="I606">
        <f t="shared" si="61"/>
        <v>1.1639999999999999E-2</v>
      </c>
      <c r="J606">
        <f t="shared" si="62"/>
        <v>9.6486321069222392E-4</v>
      </c>
      <c r="K606">
        <f t="shared" si="63"/>
        <v>0.56120197046215814</v>
      </c>
      <c r="L606">
        <f t="shared" si="64"/>
        <v>0.56120197046220011</v>
      </c>
    </row>
    <row r="607" spans="7:12" x14ac:dyDescent="0.55000000000000004">
      <c r="G607">
        <f t="shared" si="65"/>
        <v>600</v>
      </c>
      <c r="H607">
        <f t="shared" si="60"/>
        <v>50</v>
      </c>
      <c r="I607">
        <f t="shared" si="61"/>
        <v>1.166E-2</v>
      </c>
      <c r="J607">
        <f t="shared" si="62"/>
        <v>9.665122752364752E-4</v>
      </c>
      <c r="K607">
        <f t="shared" si="63"/>
        <v>0.56010707857510034</v>
      </c>
      <c r="L607">
        <f t="shared" si="64"/>
        <v>0.56010707857508224</v>
      </c>
    </row>
    <row r="608" spans="7:12" x14ac:dyDescent="0.55000000000000004">
      <c r="G608">
        <f t="shared" si="65"/>
        <v>601</v>
      </c>
      <c r="H608">
        <f t="shared" si="60"/>
        <v>50</v>
      </c>
      <c r="I608">
        <f t="shared" si="61"/>
        <v>1.166E-2</v>
      </c>
      <c r="J608">
        <f t="shared" si="62"/>
        <v>9.665122752364752E-4</v>
      </c>
      <c r="K608">
        <f t="shared" si="63"/>
        <v>0.55956625092477341</v>
      </c>
      <c r="L608">
        <f t="shared" si="64"/>
        <v>0.55956625092475465</v>
      </c>
    </row>
    <row r="609" spans="7:12" x14ac:dyDescent="0.55000000000000004">
      <c r="G609">
        <f t="shared" si="65"/>
        <v>602</v>
      </c>
      <c r="H609">
        <f t="shared" si="60"/>
        <v>50</v>
      </c>
      <c r="I609">
        <f t="shared" si="61"/>
        <v>1.166E-2</v>
      </c>
      <c r="J609">
        <f t="shared" si="62"/>
        <v>9.665122752364752E-4</v>
      </c>
      <c r="K609">
        <f t="shared" si="63"/>
        <v>0.55902594548628537</v>
      </c>
      <c r="L609">
        <f t="shared" si="64"/>
        <v>0.5590259454862665</v>
      </c>
    </row>
    <row r="610" spans="7:12" x14ac:dyDescent="0.55000000000000004">
      <c r="G610">
        <f t="shared" si="65"/>
        <v>603</v>
      </c>
      <c r="H610">
        <f t="shared" si="60"/>
        <v>50</v>
      </c>
      <c r="I610">
        <f t="shared" si="61"/>
        <v>1.166E-2</v>
      </c>
      <c r="J610">
        <f t="shared" si="62"/>
        <v>9.665122752364752E-4</v>
      </c>
      <c r="K610">
        <f t="shared" si="63"/>
        <v>0.55848616175539911</v>
      </c>
      <c r="L610">
        <f t="shared" si="64"/>
        <v>0.55848616175538024</v>
      </c>
    </row>
    <row r="611" spans="7:12" x14ac:dyDescent="0.55000000000000004">
      <c r="G611">
        <f t="shared" si="65"/>
        <v>604</v>
      </c>
      <c r="H611">
        <f t="shared" si="60"/>
        <v>50</v>
      </c>
      <c r="I611">
        <f t="shared" si="61"/>
        <v>1.166E-2</v>
      </c>
      <c r="J611">
        <f t="shared" si="62"/>
        <v>9.665122752364752E-4</v>
      </c>
      <c r="K611">
        <f t="shared" si="63"/>
        <v>0.55794689922836482</v>
      </c>
      <c r="L611">
        <f t="shared" si="64"/>
        <v>0.55794689922834584</v>
      </c>
    </row>
    <row r="612" spans="7:12" x14ac:dyDescent="0.55000000000000004">
      <c r="G612">
        <f t="shared" si="65"/>
        <v>605</v>
      </c>
      <c r="H612">
        <f t="shared" si="60"/>
        <v>50</v>
      </c>
      <c r="I612">
        <f t="shared" si="61"/>
        <v>1.166E-2</v>
      </c>
      <c r="J612">
        <f t="shared" si="62"/>
        <v>9.665122752364752E-4</v>
      </c>
      <c r="K612">
        <f t="shared" si="63"/>
        <v>0.55740815740191885</v>
      </c>
      <c r="L612">
        <f t="shared" si="64"/>
        <v>0.55740815740189997</v>
      </c>
    </row>
    <row r="613" spans="7:12" x14ac:dyDescent="0.55000000000000004">
      <c r="G613">
        <f t="shared" si="65"/>
        <v>606</v>
      </c>
      <c r="H613">
        <f t="shared" si="60"/>
        <v>50</v>
      </c>
      <c r="I613">
        <f t="shared" si="61"/>
        <v>1.166E-2</v>
      </c>
      <c r="J613">
        <f t="shared" si="62"/>
        <v>9.665122752364752E-4</v>
      </c>
      <c r="K613">
        <f t="shared" si="63"/>
        <v>0.55686993577328392</v>
      </c>
      <c r="L613">
        <f t="shared" si="64"/>
        <v>0.55686993577326493</v>
      </c>
    </row>
    <row r="614" spans="7:12" x14ac:dyDescent="0.55000000000000004">
      <c r="G614">
        <f t="shared" si="65"/>
        <v>607</v>
      </c>
      <c r="H614">
        <f t="shared" si="60"/>
        <v>50</v>
      </c>
      <c r="I614">
        <f t="shared" si="61"/>
        <v>1.166E-2</v>
      </c>
      <c r="J614">
        <f t="shared" si="62"/>
        <v>9.665122752364752E-4</v>
      </c>
      <c r="K614">
        <f t="shared" si="63"/>
        <v>0.55633223384016772</v>
      </c>
      <c r="L614">
        <f t="shared" si="64"/>
        <v>0.55633223384014874</v>
      </c>
    </row>
    <row r="615" spans="7:12" x14ac:dyDescent="0.55000000000000004">
      <c r="G615">
        <f t="shared" si="65"/>
        <v>608</v>
      </c>
      <c r="H615">
        <f t="shared" si="60"/>
        <v>50</v>
      </c>
      <c r="I615">
        <f t="shared" si="61"/>
        <v>1.166E-2</v>
      </c>
      <c r="J615">
        <f t="shared" si="62"/>
        <v>9.665122752364752E-4</v>
      </c>
      <c r="K615">
        <f t="shared" si="63"/>
        <v>0.5557950511007631</v>
      </c>
      <c r="L615">
        <f t="shared" si="64"/>
        <v>0.55579505110074412</v>
      </c>
    </row>
    <row r="616" spans="7:12" x14ac:dyDescent="0.55000000000000004">
      <c r="G616">
        <f t="shared" si="65"/>
        <v>609</v>
      </c>
      <c r="H616">
        <f t="shared" si="60"/>
        <v>50</v>
      </c>
      <c r="I616">
        <f t="shared" si="61"/>
        <v>1.166E-2</v>
      </c>
      <c r="J616">
        <f t="shared" si="62"/>
        <v>9.665122752364752E-4</v>
      </c>
      <c r="K616">
        <f t="shared" si="63"/>
        <v>0.55525838705374775</v>
      </c>
      <c r="L616">
        <f t="shared" si="64"/>
        <v>0.55525838705372865</v>
      </c>
    </row>
    <row r="617" spans="7:12" x14ac:dyDescent="0.55000000000000004">
      <c r="G617">
        <f t="shared" si="65"/>
        <v>610</v>
      </c>
      <c r="H617">
        <f t="shared" si="60"/>
        <v>50</v>
      </c>
      <c r="I617">
        <f t="shared" si="61"/>
        <v>1.166E-2</v>
      </c>
      <c r="J617">
        <f t="shared" si="62"/>
        <v>9.665122752364752E-4</v>
      </c>
      <c r="K617">
        <f t="shared" si="63"/>
        <v>0.55472224119828306</v>
      </c>
      <c r="L617">
        <f t="shared" si="64"/>
        <v>0.55472224119826385</v>
      </c>
    </row>
    <row r="618" spans="7:12" x14ac:dyDescent="0.55000000000000004">
      <c r="G618">
        <f t="shared" si="65"/>
        <v>611</v>
      </c>
      <c r="H618">
        <f t="shared" si="60"/>
        <v>50</v>
      </c>
      <c r="I618">
        <f t="shared" si="61"/>
        <v>1.166E-2</v>
      </c>
      <c r="J618">
        <f t="shared" si="62"/>
        <v>9.665122752364752E-4</v>
      </c>
      <c r="K618">
        <f t="shared" si="63"/>
        <v>0.55418661303401384</v>
      </c>
      <c r="L618">
        <f t="shared" si="64"/>
        <v>0.55418661303399486</v>
      </c>
    </row>
    <row r="619" spans="7:12" x14ac:dyDescent="0.55000000000000004">
      <c r="G619">
        <f t="shared" si="65"/>
        <v>612</v>
      </c>
      <c r="H619">
        <f t="shared" si="60"/>
        <v>51</v>
      </c>
      <c r="I619">
        <f t="shared" si="61"/>
        <v>1.1769999999999999E-2</v>
      </c>
      <c r="J619">
        <f t="shared" si="62"/>
        <v>9.755815960819092E-4</v>
      </c>
      <c r="K619">
        <f t="shared" si="63"/>
        <v>0.55058997839156876</v>
      </c>
      <c r="L619">
        <f t="shared" si="64"/>
        <v>0.55058997839151669</v>
      </c>
    </row>
    <row r="620" spans="7:12" x14ac:dyDescent="0.55000000000000004">
      <c r="G620">
        <f t="shared" si="65"/>
        <v>613</v>
      </c>
      <c r="H620">
        <f t="shared" si="60"/>
        <v>51</v>
      </c>
      <c r="I620">
        <f t="shared" si="61"/>
        <v>1.1769999999999999E-2</v>
      </c>
      <c r="J620">
        <f t="shared" si="62"/>
        <v>9.755815960819092E-4</v>
      </c>
      <c r="K620">
        <f t="shared" si="63"/>
        <v>0.55005335646014308</v>
      </c>
      <c r="L620">
        <f t="shared" si="64"/>
        <v>0.5500533564600929</v>
      </c>
    </row>
    <row r="621" spans="7:12" x14ac:dyDescent="0.55000000000000004">
      <c r="G621">
        <f t="shared" si="65"/>
        <v>614</v>
      </c>
      <c r="H621">
        <f t="shared" si="60"/>
        <v>51</v>
      </c>
      <c r="I621">
        <f t="shared" si="61"/>
        <v>1.1769999999999999E-2</v>
      </c>
      <c r="J621">
        <f t="shared" si="62"/>
        <v>9.755815960819092E-4</v>
      </c>
      <c r="K621">
        <f t="shared" si="63"/>
        <v>0.54951725753696079</v>
      </c>
      <c r="L621">
        <f t="shared" si="64"/>
        <v>0.54951725753691039</v>
      </c>
    </row>
    <row r="622" spans="7:12" x14ac:dyDescent="0.55000000000000004">
      <c r="G622">
        <f t="shared" si="65"/>
        <v>615</v>
      </c>
      <c r="H622">
        <f t="shared" si="60"/>
        <v>51</v>
      </c>
      <c r="I622">
        <f t="shared" si="61"/>
        <v>1.1769999999999999E-2</v>
      </c>
      <c r="J622">
        <f t="shared" si="62"/>
        <v>9.755815960819092E-4</v>
      </c>
      <c r="K622">
        <f t="shared" si="63"/>
        <v>0.54898168111228141</v>
      </c>
      <c r="L622">
        <f t="shared" si="64"/>
        <v>0.54898168111223111</v>
      </c>
    </row>
    <row r="623" spans="7:12" x14ac:dyDescent="0.55000000000000004">
      <c r="G623">
        <f t="shared" si="65"/>
        <v>616</v>
      </c>
      <c r="H623">
        <f t="shared" si="60"/>
        <v>51</v>
      </c>
      <c r="I623">
        <f t="shared" si="61"/>
        <v>1.1769999999999999E-2</v>
      </c>
      <c r="J623">
        <f t="shared" si="62"/>
        <v>9.755815960819092E-4</v>
      </c>
      <c r="K623">
        <f t="shared" si="63"/>
        <v>0.54844662667686239</v>
      </c>
      <c r="L623">
        <f t="shared" si="64"/>
        <v>0.54844662667681188</v>
      </c>
    </row>
    <row r="624" spans="7:12" x14ac:dyDescent="0.55000000000000004">
      <c r="G624">
        <f t="shared" si="65"/>
        <v>617</v>
      </c>
      <c r="H624">
        <f t="shared" si="60"/>
        <v>51</v>
      </c>
      <c r="I624">
        <f t="shared" si="61"/>
        <v>1.1769999999999999E-2</v>
      </c>
      <c r="J624">
        <f t="shared" si="62"/>
        <v>9.755815960819092E-4</v>
      </c>
      <c r="K624">
        <f t="shared" si="63"/>
        <v>0.54791209372195648</v>
      </c>
      <c r="L624">
        <f t="shared" si="64"/>
        <v>0.54791209372190608</v>
      </c>
    </row>
    <row r="625" spans="7:12" x14ac:dyDescent="0.55000000000000004">
      <c r="G625">
        <f t="shared" si="65"/>
        <v>618</v>
      </c>
      <c r="H625">
        <f t="shared" si="60"/>
        <v>51</v>
      </c>
      <c r="I625">
        <f t="shared" si="61"/>
        <v>1.1769999999999999E-2</v>
      </c>
      <c r="J625">
        <f t="shared" si="62"/>
        <v>9.755815960819092E-4</v>
      </c>
      <c r="K625">
        <f t="shared" si="63"/>
        <v>0.54737808173931313</v>
      </c>
      <c r="L625">
        <f t="shared" si="64"/>
        <v>0.54737808173926261</v>
      </c>
    </row>
    <row r="626" spans="7:12" x14ac:dyDescent="0.55000000000000004">
      <c r="G626">
        <f t="shared" si="65"/>
        <v>619</v>
      </c>
      <c r="H626">
        <f t="shared" si="60"/>
        <v>51</v>
      </c>
      <c r="I626">
        <f t="shared" si="61"/>
        <v>1.1769999999999999E-2</v>
      </c>
      <c r="J626">
        <f t="shared" si="62"/>
        <v>9.755815960819092E-4</v>
      </c>
      <c r="K626">
        <f t="shared" si="63"/>
        <v>0.54684459022117637</v>
      </c>
      <c r="L626">
        <f t="shared" si="64"/>
        <v>0.54684459022112586</v>
      </c>
    </row>
    <row r="627" spans="7:12" x14ac:dyDescent="0.55000000000000004">
      <c r="G627">
        <f t="shared" si="65"/>
        <v>620</v>
      </c>
      <c r="H627">
        <f t="shared" si="60"/>
        <v>51</v>
      </c>
      <c r="I627">
        <f t="shared" si="61"/>
        <v>1.1769999999999999E-2</v>
      </c>
      <c r="J627">
        <f t="shared" si="62"/>
        <v>9.755815960819092E-4</v>
      </c>
      <c r="K627">
        <f t="shared" si="63"/>
        <v>0.54631161866028577</v>
      </c>
      <c r="L627">
        <f t="shared" si="64"/>
        <v>0.54631161866023514</v>
      </c>
    </row>
    <row r="628" spans="7:12" x14ac:dyDescent="0.55000000000000004">
      <c r="G628">
        <f t="shared" si="65"/>
        <v>621</v>
      </c>
      <c r="H628">
        <f t="shared" si="60"/>
        <v>51</v>
      </c>
      <c r="I628">
        <f t="shared" si="61"/>
        <v>1.1769999999999999E-2</v>
      </c>
      <c r="J628">
        <f t="shared" si="62"/>
        <v>9.755815960819092E-4</v>
      </c>
      <c r="K628">
        <f t="shared" si="63"/>
        <v>0.54577916654987468</v>
      </c>
      <c r="L628">
        <f t="shared" si="64"/>
        <v>0.54577916654982417</v>
      </c>
    </row>
    <row r="629" spans="7:12" x14ac:dyDescent="0.55000000000000004">
      <c r="G629">
        <f t="shared" si="65"/>
        <v>622</v>
      </c>
      <c r="H629">
        <f t="shared" si="60"/>
        <v>51</v>
      </c>
      <c r="I629">
        <f t="shared" si="61"/>
        <v>1.1769999999999999E-2</v>
      </c>
      <c r="J629">
        <f t="shared" si="62"/>
        <v>9.755815960819092E-4</v>
      </c>
      <c r="K629">
        <f t="shared" si="63"/>
        <v>0.5452472333836712</v>
      </c>
      <c r="L629">
        <f t="shared" si="64"/>
        <v>0.54524723338362047</v>
      </c>
    </row>
    <row r="630" spans="7:12" x14ac:dyDescent="0.55000000000000004">
      <c r="G630">
        <f t="shared" si="65"/>
        <v>623</v>
      </c>
      <c r="H630">
        <f t="shared" si="60"/>
        <v>51</v>
      </c>
      <c r="I630">
        <f t="shared" si="61"/>
        <v>1.1769999999999999E-2</v>
      </c>
      <c r="J630">
        <f t="shared" si="62"/>
        <v>9.755815960819092E-4</v>
      </c>
      <c r="K630">
        <f t="shared" si="63"/>
        <v>0.54471581865589569</v>
      </c>
      <c r="L630">
        <f t="shared" si="64"/>
        <v>0.54471581865584517</v>
      </c>
    </row>
    <row r="631" spans="7:12" x14ac:dyDescent="0.55000000000000004">
      <c r="G631">
        <f t="shared" si="65"/>
        <v>624</v>
      </c>
      <c r="H631">
        <f t="shared" si="60"/>
        <v>52</v>
      </c>
      <c r="I631">
        <f t="shared" si="61"/>
        <v>1.193E-2</v>
      </c>
      <c r="J631">
        <f t="shared" si="62"/>
        <v>9.8877172213795994E-4</v>
      </c>
      <c r="K631">
        <f t="shared" si="63"/>
        <v>0.53972867324720475</v>
      </c>
      <c r="L631">
        <f t="shared" si="64"/>
        <v>0.53972867324718399</v>
      </c>
    </row>
    <row r="632" spans="7:12" x14ac:dyDescent="0.55000000000000004">
      <c r="G632">
        <f t="shared" si="65"/>
        <v>625</v>
      </c>
      <c r="H632">
        <f t="shared" ref="H632:H695" si="66">INT(G632/12)</f>
        <v>52</v>
      </c>
      <c r="I632">
        <f t="shared" ref="I632:I695" si="67">VLOOKUP(H632,$B$7:$C$157,2,FALSE)</f>
        <v>1.193E-2</v>
      </c>
      <c r="J632">
        <f t="shared" ref="J632:J695" si="68">(1+I632)^(1/12)-1</f>
        <v>9.8877172213795994E-4</v>
      </c>
      <c r="K632">
        <f t="shared" ref="K632:K695" si="69">(1+J632)^(-G632)</f>
        <v>0.53919553195250691</v>
      </c>
      <c r="L632">
        <f t="shared" ref="L632:L695" si="70">(1+I632)^(-G632/12)</f>
        <v>0.53919553195248704</v>
      </c>
    </row>
    <row r="633" spans="7:12" x14ac:dyDescent="0.55000000000000004">
      <c r="G633">
        <f t="shared" si="65"/>
        <v>626</v>
      </c>
      <c r="H633">
        <f t="shared" si="66"/>
        <v>52</v>
      </c>
      <c r="I633">
        <f t="shared" si="67"/>
        <v>1.193E-2</v>
      </c>
      <c r="J633">
        <f t="shared" si="68"/>
        <v>9.8877172213795994E-4</v>
      </c>
      <c r="K633">
        <f t="shared" si="69"/>
        <v>0.53866291729212412</v>
      </c>
      <c r="L633">
        <f t="shared" si="70"/>
        <v>0.53866291729210436</v>
      </c>
    </row>
    <row r="634" spans="7:12" x14ac:dyDescent="0.55000000000000004">
      <c r="G634">
        <f t="shared" si="65"/>
        <v>627</v>
      </c>
      <c r="H634">
        <f t="shared" si="66"/>
        <v>52</v>
      </c>
      <c r="I634">
        <f t="shared" si="67"/>
        <v>1.193E-2</v>
      </c>
      <c r="J634">
        <f t="shared" si="68"/>
        <v>9.8877172213795994E-4</v>
      </c>
      <c r="K634">
        <f t="shared" si="69"/>
        <v>0.5381308287458495</v>
      </c>
      <c r="L634">
        <f t="shared" si="70"/>
        <v>0.53813082874582974</v>
      </c>
    </row>
    <row r="635" spans="7:12" x14ac:dyDescent="0.55000000000000004">
      <c r="G635">
        <f t="shared" si="65"/>
        <v>628</v>
      </c>
      <c r="H635">
        <f t="shared" si="66"/>
        <v>52</v>
      </c>
      <c r="I635">
        <f t="shared" si="67"/>
        <v>1.193E-2</v>
      </c>
      <c r="J635">
        <f t="shared" si="68"/>
        <v>9.8877172213795994E-4</v>
      </c>
      <c r="K635">
        <f t="shared" si="69"/>
        <v>0.53759926579399042</v>
      </c>
      <c r="L635">
        <f t="shared" si="70"/>
        <v>0.53759926579397055</v>
      </c>
    </row>
    <row r="636" spans="7:12" x14ac:dyDescent="0.55000000000000004">
      <c r="G636">
        <f t="shared" si="65"/>
        <v>629</v>
      </c>
      <c r="H636">
        <f t="shared" si="66"/>
        <v>52</v>
      </c>
      <c r="I636">
        <f t="shared" si="67"/>
        <v>1.193E-2</v>
      </c>
      <c r="J636">
        <f t="shared" si="68"/>
        <v>9.8877172213795994E-4</v>
      </c>
      <c r="K636">
        <f t="shared" si="69"/>
        <v>0.53706822791736686</v>
      </c>
      <c r="L636">
        <f t="shared" si="70"/>
        <v>0.5370682279173471</v>
      </c>
    </row>
    <row r="637" spans="7:12" x14ac:dyDescent="0.55000000000000004">
      <c r="G637">
        <f t="shared" si="65"/>
        <v>630</v>
      </c>
      <c r="H637">
        <f t="shared" si="66"/>
        <v>52</v>
      </c>
      <c r="I637">
        <f t="shared" si="67"/>
        <v>1.193E-2</v>
      </c>
      <c r="J637">
        <f t="shared" si="68"/>
        <v>9.8877172213795994E-4</v>
      </c>
      <c r="K637">
        <f t="shared" si="69"/>
        <v>0.53653771459731259</v>
      </c>
      <c r="L637">
        <f t="shared" si="70"/>
        <v>0.53653771459729271</v>
      </c>
    </row>
    <row r="638" spans="7:12" x14ac:dyDescent="0.55000000000000004">
      <c r="G638">
        <f t="shared" si="65"/>
        <v>631</v>
      </c>
      <c r="H638">
        <f t="shared" si="66"/>
        <v>52</v>
      </c>
      <c r="I638">
        <f t="shared" si="67"/>
        <v>1.193E-2</v>
      </c>
      <c r="J638">
        <f t="shared" si="68"/>
        <v>9.8877172213795994E-4</v>
      </c>
      <c r="K638">
        <f t="shared" si="69"/>
        <v>0.53600772531567298</v>
      </c>
      <c r="L638">
        <f t="shared" si="70"/>
        <v>0.53600772531565322</v>
      </c>
    </row>
    <row r="639" spans="7:12" x14ac:dyDescent="0.55000000000000004">
      <c r="G639">
        <f t="shared" si="65"/>
        <v>632</v>
      </c>
      <c r="H639">
        <f t="shared" si="66"/>
        <v>52</v>
      </c>
      <c r="I639">
        <f t="shared" si="67"/>
        <v>1.193E-2</v>
      </c>
      <c r="J639">
        <f t="shared" si="68"/>
        <v>9.8877172213795994E-4</v>
      </c>
      <c r="K639">
        <f t="shared" si="69"/>
        <v>0.53547825955480566</v>
      </c>
      <c r="L639">
        <f t="shared" si="70"/>
        <v>0.53547825955478567</v>
      </c>
    </row>
    <row r="640" spans="7:12" x14ac:dyDescent="0.55000000000000004">
      <c r="G640">
        <f t="shared" si="65"/>
        <v>633</v>
      </c>
      <c r="H640">
        <f t="shared" si="66"/>
        <v>52</v>
      </c>
      <c r="I640">
        <f t="shared" si="67"/>
        <v>1.193E-2</v>
      </c>
      <c r="J640">
        <f t="shared" si="68"/>
        <v>9.8877172213795994E-4</v>
      </c>
      <c r="K640">
        <f t="shared" si="69"/>
        <v>0.53494931679757918</v>
      </c>
      <c r="L640">
        <f t="shared" si="70"/>
        <v>0.53494931679755919</v>
      </c>
    </row>
    <row r="641" spans="7:12" x14ac:dyDescent="0.55000000000000004">
      <c r="G641">
        <f t="shared" si="65"/>
        <v>634</v>
      </c>
      <c r="H641">
        <f t="shared" si="66"/>
        <v>52</v>
      </c>
      <c r="I641">
        <f t="shared" si="67"/>
        <v>1.193E-2</v>
      </c>
      <c r="J641">
        <f t="shared" si="68"/>
        <v>9.8877172213795994E-4</v>
      </c>
      <c r="K641">
        <f t="shared" si="69"/>
        <v>0.53442089652737323</v>
      </c>
      <c r="L641">
        <f t="shared" si="70"/>
        <v>0.53442089652735336</v>
      </c>
    </row>
    <row r="642" spans="7:12" x14ac:dyDescent="0.55000000000000004">
      <c r="G642">
        <f t="shared" si="65"/>
        <v>635</v>
      </c>
      <c r="H642">
        <f t="shared" si="66"/>
        <v>52</v>
      </c>
      <c r="I642">
        <f t="shared" si="67"/>
        <v>1.193E-2</v>
      </c>
      <c r="J642">
        <f t="shared" si="68"/>
        <v>9.8877172213795994E-4</v>
      </c>
      <c r="K642">
        <f t="shared" si="69"/>
        <v>0.53389299822807801</v>
      </c>
      <c r="L642">
        <f t="shared" si="70"/>
        <v>0.53389299822805802</v>
      </c>
    </row>
    <row r="643" spans="7:12" x14ac:dyDescent="0.55000000000000004">
      <c r="G643">
        <f t="shared" si="65"/>
        <v>636</v>
      </c>
      <c r="H643">
        <f t="shared" si="66"/>
        <v>53</v>
      </c>
      <c r="I643">
        <f t="shared" si="67"/>
        <v>1.2149999999999999E-2</v>
      </c>
      <c r="J643">
        <f t="shared" si="68"/>
        <v>1.0069050242886846E-3</v>
      </c>
      <c r="K643">
        <f t="shared" si="69"/>
        <v>0.52725582860930742</v>
      </c>
      <c r="L643">
        <f t="shared" si="70"/>
        <v>0.52725582860931186</v>
      </c>
    </row>
    <row r="644" spans="7:12" x14ac:dyDescent="0.55000000000000004">
      <c r="G644">
        <f t="shared" si="65"/>
        <v>637</v>
      </c>
      <c r="H644">
        <f t="shared" si="66"/>
        <v>53</v>
      </c>
      <c r="I644">
        <f t="shared" si="67"/>
        <v>1.2149999999999999E-2</v>
      </c>
      <c r="J644">
        <f t="shared" si="68"/>
        <v>1.0069050242886846E-3</v>
      </c>
      <c r="K644">
        <f t="shared" si="69"/>
        <v>0.52672546609107951</v>
      </c>
      <c r="L644">
        <f t="shared" si="70"/>
        <v>0.5267254660910855</v>
      </c>
    </row>
    <row r="645" spans="7:12" x14ac:dyDescent="0.55000000000000004">
      <c r="G645">
        <f t="shared" si="65"/>
        <v>638</v>
      </c>
      <c r="H645">
        <f t="shared" si="66"/>
        <v>53</v>
      </c>
      <c r="I645">
        <f t="shared" si="67"/>
        <v>1.2149999999999999E-2</v>
      </c>
      <c r="J645">
        <f t="shared" si="68"/>
        <v>1.0069050242886846E-3</v>
      </c>
      <c r="K645">
        <f t="shared" si="69"/>
        <v>0.52619563706036454</v>
      </c>
      <c r="L645">
        <f t="shared" si="70"/>
        <v>0.52619563706037054</v>
      </c>
    </row>
    <row r="646" spans="7:12" x14ac:dyDescent="0.55000000000000004">
      <c r="G646">
        <f t="shared" si="65"/>
        <v>639</v>
      </c>
      <c r="H646">
        <f t="shared" si="66"/>
        <v>53</v>
      </c>
      <c r="I646">
        <f t="shared" si="67"/>
        <v>1.2149999999999999E-2</v>
      </c>
      <c r="J646">
        <f t="shared" si="68"/>
        <v>1.0069050242886846E-3</v>
      </c>
      <c r="K646">
        <f t="shared" si="69"/>
        <v>0.52566634098053178</v>
      </c>
      <c r="L646">
        <f t="shared" si="70"/>
        <v>0.52566634098053777</v>
      </c>
    </row>
    <row r="647" spans="7:12" x14ac:dyDescent="0.55000000000000004">
      <c r="G647">
        <f t="shared" si="65"/>
        <v>640</v>
      </c>
      <c r="H647">
        <f t="shared" si="66"/>
        <v>53</v>
      </c>
      <c r="I647">
        <f t="shared" si="67"/>
        <v>1.2149999999999999E-2</v>
      </c>
      <c r="J647">
        <f t="shared" si="68"/>
        <v>1.0069050242886846E-3</v>
      </c>
      <c r="K647">
        <f t="shared" si="69"/>
        <v>0.52513757731549005</v>
      </c>
      <c r="L647">
        <f t="shared" si="70"/>
        <v>0.52513757731549604</v>
      </c>
    </row>
    <row r="648" spans="7:12" x14ac:dyDescent="0.55000000000000004">
      <c r="G648">
        <f t="shared" si="65"/>
        <v>641</v>
      </c>
      <c r="H648">
        <f t="shared" si="66"/>
        <v>53</v>
      </c>
      <c r="I648">
        <f t="shared" si="67"/>
        <v>1.2149999999999999E-2</v>
      </c>
      <c r="J648">
        <f t="shared" si="68"/>
        <v>1.0069050242886846E-3</v>
      </c>
      <c r="K648">
        <f t="shared" si="69"/>
        <v>0.5246093455296873</v>
      </c>
      <c r="L648">
        <f t="shared" si="70"/>
        <v>0.5246093455296934</v>
      </c>
    </row>
    <row r="649" spans="7:12" x14ac:dyDescent="0.55000000000000004">
      <c r="G649">
        <f t="shared" ref="G649:G712" si="71">G648+1</f>
        <v>642</v>
      </c>
      <c r="H649">
        <f t="shared" si="66"/>
        <v>53</v>
      </c>
      <c r="I649">
        <f t="shared" si="67"/>
        <v>1.2149999999999999E-2</v>
      </c>
      <c r="J649">
        <f t="shared" si="68"/>
        <v>1.0069050242886846E-3</v>
      </c>
      <c r="K649">
        <f t="shared" si="69"/>
        <v>0.52408164508811061</v>
      </c>
      <c r="L649">
        <f t="shared" si="70"/>
        <v>0.52408164508811672</v>
      </c>
    </row>
    <row r="650" spans="7:12" x14ac:dyDescent="0.55000000000000004">
      <c r="G650">
        <f t="shared" si="71"/>
        <v>643</v>
      </c>
      <c r="H650">
        <f t="shared" si="66"/>
        <v>53</v>
      </c>
      <c r="I650">
        <f t="shared" si="67"/>
        <v>1.2149999999999999E-2</v>
      </c>
      <c r="J650">
        <f t="shared" si="68"/>
        <v>1.0069050242886846E-3</v>
      </c>
      <c r="K650">
        <f t="shared" si="69"/>
        <v>0.52355447545628486</v>
      </c>
      <c r="L650">
        <f t="shared" si="70"/>
        <v>0.52355447545629086</v>
      </c>
    </row>
    <row r="651" spans="7:12" x14ac:dyDescent="0.55000000000000004">
      <c r="G651">
        <f t="shared" si="71"/>
        <v>644</v>
      </c>
      <c r="H651">
        <f t="shared" si="66"/>
        <v>53</v>
      </c>
      <c r="I651">
        <f t="shared" si="67"/>
        <v>1.2149999999999999E-2</v>
      </c>
      <c r="J651">
        <f t="shared" si="68"/>
        <v>1.0069050242886846E-3</v>
      </c>
      <c r="K651">
        <f t="shared" si="69"/>
        <v>0.5230278361002727</v>
      </c>
      <c r="L651">
        <f t="shared" si="70"/>
        <v>0.5230278361002787</v>
      </c>
    </row>
    <row r="652" spans="7:12" x14ac:dyDescent="0.55000000000000004">
      <c r="G652">
        <f t="shared" si="71"/>
        <v>645</v>
      </c>
      <c r="H652">
        <f t="shared" si="66"/>
        <v>53</v>
      </c>
      <c r="I652">
        <f t="shared" si="67"/>
        <v>1.2149999999999999E-2</v>
      </c>
      <c r="J652">
        <f t="shared" si="68"/>
        <v>1.0069050242886846E-3</v>
      </c>
      <c r="K652">
        <f t="shared" si="69"/>
        <v>0.5225017264866737</v>
      </c>
      <c r="L652">
        <f t="shared" si="70"/>
        <v>0.5225017264866797</v>
      </c>
    </row>
    <row r="653" spans="7:12" x14ac:dyDescent="0.55000000000000004">
      <c r="G653">
        <f t="shared" si="71"/>
        <v>646</v>
      </c>
      <c r="H653">
        <f t="shared" si="66"/>
        <v>53</v>
      </c>
      <c r="I653">
        <f t="shared" si="67"/>
        <v>1.2149999999999999E-2</v>
      </c>
      <c r="J653">
        <f t="shared" si="68"/>
        <v>1.0069050242886846E-3</v>
      </c>
      <c r="K653">
        <f t="shared" si="69"/>
        <v>0.5219761460826241</v>
      </c>
      <c r="L653">
        <f t="shared" si="70"/>
        <v>0.52197614608263021</v>
      </c>
    </row>
    <row r="654" spans="7:12" x14ac:dyDescent="0.55000000000000004">
      <c r="G654">
        <f t="shared" si="71"/>
        <v>647</v>
      </c>
      <c r="H654">
        <f t="shared" si="66"/>
        <v>53</v>
      </c>
      <c r="I654">
        <f t="shared" si="67"/>
        <v>1.2149999999999999E-2</v>
      </c>
      <c r="J654">
        <f t="shared" si="68"/>
        <v>1.0069050242886846E-3</v>
      </c>
      <c r="K654">
        <f t="shared" si="69"/>
        <v>0.52145109435579662</v>
      </c>
      <c r="L654">
        <f t="shared" si="70"/>
        <v>0.5214510943558025</v>
      </c>
    </row>
    <row r="655" spans="7:12" x14ac:dyDescent="0.55000000000000004">
      <c r="G655">
        <f t="shared" si="71"/>
        <v>648</v>
      </c>
      <c r="H655">
        <f t="shared" si="66"/>
        <v>54</v>
      </c>
      <c r="I655">
        <f t="shared" si="67"/>
        <v>1.2409999999999999E-2</v>
      </c>
      <c r="J655">
        <f t="shared" si="68"/>
        <v>1.0283306329852415E-3</v>
      </c>
      <c r="K655">
        <f t="shared" si="69"/>
        <v>0.51375135969029262</v>
      </c>
      <c r="L655">
        <f t="shared" si="70"/>
        <v>0.51375135969027819</v>
      </c>
    </row>
    <row r="656" spans="7:12" x14ac:dyDescent="0.55000000000000004">
      <c r="G656">
        <f t="shared" si="71"/>
        <v>649</v>
      </c>
      <c r="H656">
        <f t="shared" si="66"/>
        <v>54</v>
      </c>
      <c r="I656">
        <f t="shared" si="67"/>
        <v>1.2409999999999999E-2</v>
      </c>
      <c r="J656">
        <f t="shared" si="68"/>
        <v>1.0283306329852415E-3</v>
      </c>
      <c r="K656">
        <f t="shared" si="69"/>
        <v>0.51322359614480617</v>
      </c>
      <c r="L656">
        <f t="shared" si="70"/>
        <v>0.51322359614479229</v>
      </c>
    </row>
    <row r="657" spans="7:12" x14ac:dyDescent="0.55000000000000004">
      <c r="G657">
        <f t="shared" si="71"/>
        <v>650</v>
      </c>
      <c r="H657">
        <f t="shared" si="66"/>
        <v>54</v>
      </c>
      <c r="I657">
        <f t="shared" si="67"/>
        <v>1.2409999999999999E-2</v>
      </c>
      <c r="J657">
        <f t="shared" si="68"/>
        <v>1.0283306329852415E-3</v>
      </c>
      <c r="K657">
        <f t="shared" si="69"/>
        <v>0.51269637475722285</v>
      </c>
      <c r="L657">
        <f t="shared" si="70"/>
        <v>0.51269637475720908</v>
      </c>
    </row>
    <row r="658" spans="7:12" x14ac:dyDescent="0.55000000000000004">
      <c r="G658">
        <f t="shared" si="71"/>
        <v>651</v>
      </c>
      <c r="H658">
        <f t="shared" si="66"/>
        <v>54</v>
      </c>
      <c r="I658">
        <f t="shared" si="67"/>
        <v>1.2409999999999999E-2</v>
      </c>
      <c r="J658">
        <f t="shared" si="68"/>
        <v>1.0283306329852415E-3</v>
      </c>
      <c r="K658">
        <f t="shared" si="69"/>
        <v>0.51216969497059794</v>
      </c>
      <c r="L658">
        <f t="shared" si="70"/>
        <v>0.51216969497058407</v>
      </c>
    </row>
    <row r="659" spans="7:12" x14ac:dyDescent="0.55000000000000004">
      <c r="G659">
        <f t="shared" si="71"/>
        <v>652</v>
      </c>
      <c r="H659">
        <f t="shared" si="66"/>
        <v>54</v>
      </c>
      <c r="I659">
        <f t="shared" si="67"/>
        <v>1.2409999999999999E-2</v>
      </c>
      <c r="J659">
        <f t="shared" si="68"/>
        <v>1.0283306329852415E-3</v>
      </c>
      <c r="K659">
        <f t="shared" si="69"/>
        <v>0.51164355622855839</v>
      </c>
      <c r="L659">
        <f t="shared" si="70"/>
        <v>0.51164355622854474</v>
      </c>
    </row>
    <row r="660" spans="7:12" x14ac:dyDescent="0.55000000000000004">
      <c r="G660">
        <f t="shared" si="71"/>
        <v>653</v>
      </c>
      <c r="H660">
        <f t="shared" si="66"/>
        <v>54</v>
      </c>
      <c r="I660">
        <f t="shared" si="67"/>
        <v>1.2409999999999999E-2</v>
      </c>
      <c r="J660">
        <f t="shared" si="68"/>
        <v>1.0283306329852415E-3</v>
      </c>
      <c r="K660">
        <f t="shared" si="69"/>
        <v>0.51111795797530357</v>
      </c>
      <c r="L660">
        <f t="shared" si="70"/>
        <v>0.51111795797528992</v>
      </c>
    </row>
    <row r="661" spans="7:12" x14ac:dyDescent="0.55000000000000004">
      <c r="G661">
        <f t="shared" si="71"/>
        <v>654</v>
      </c>
      <c r="H661">
        <f t="shared" si="66"/>
        <v>54</v>
      </c>
      <c r="I661">
        <f t="shared" si="67"/>
        <v>1.2409999999999999E-2</v>
      </c>
      <c r="J661">
        <f t="shared" si="68"/>
        <v>1.0283306329852415E-3</v>
      </c>
      <c r="K661">
        <f t="shared" si="69"/>
        <v>0.51059289965560306</v>
      </c>
      <c r="L661">
        <f t="shared" si="70"/>
        <v>0.51059289965558929</v>
      </c>
    </row>
    <row r="662" spans="7:12" x14ac:dyDescent="0.55000000000000004">
      <c r="G662">
        <f t="shared" si="71"/>
        <v>655</v>
      </c>
      <c r="H662">
        <f t="shared" si="66"/>
        <v>54</v>
      </c>
      <c r="I662">
        <f t="shared" si="67"/>
        <v>1.2409999999999999E-2</v>
      </c>
      <c r="J662">
        <f t="shared" si="68"/>
        <v>1.0283306329852415E-3</v>
      </c>
      <c r="K662">
        <f t="shared" si="69"/>
        <v>0.51006838071479677</v>
      </c>
      <c r="L662">
        <f t="shared" si="70"/>
        <v>0.51006838071478311</v>
      </c>
    </row>
    <row r="663" spans="7:12" x14ac:dyDescent="0.55000000000000004">
      <c r="G663">
        <f t="shared" si="71"/>
        <v>656</v>
      </c>
      <c r="H663">
        <f t="shared" si="66"/>
        <v>54</v>
      </c>
      <c r="I663">
        <f t="shared" si="67"/>
        <v>1.2409999999999999E-2</v>
      </c>
      <c r="J663">
        <f t="shared" si="68"/>
        <v>1.0283306329852415E-3</v>
      </c>
      <c r="K663">
        <f t="shared" si="69"/>
        <v>0.50954440059879491</v>
      </c>
      <c r="L663">
        <f t="shared" si="70"/>
        <v>0.50954440059878126</v>
      </c>
    </row>
    <row r="664" spans="7:12" x14ac:dyDescent="0.55000000000000004">
      <c r="G664">
        <f t="shared" si="71"/>
        <v>657</v>
      </c>
      <c r="H664">
        <f t="shared" si="66"/>
        <v>54</v>
      </c>
      <c r="I664">
        <f t="shared" si="67"/>
        <v>1.2409999999999999E-2</v>
      </c>
      <c r="J664">
        <f t="shared" si="68"/>
        <v>1.0283306329852415E-3</v>
      </c>
      <c r="K664">
        <f t="shared" si="69"/>
        <v>0.5090209587540766</v>
      </c>
      <c r="L664">
        <f t="shared" si="70"/>
        <v>0.50902095875406284</v>
      </c>
    </row>
    <row r="665" spans="7:12" x14ac:dyDescent="0.55000000000000004">
      <c r="G665">
        <f t="shared" si="71"/>
        <v>658</v>
      </c>
      <c r="H665">
        <f t="shared" si="66"/>
        <v>54</v>
      </c>
      <c r="I665">
        <f t="shared" si="67"/>
        <v>1.2409999999999999E-2</v>
      </c>
      <c r="J665">
        <f t="shared" si="68"/>
        <v>1.0283306329852415E-3</v>
      </c>
      <c r="K665">
        <f t="shared" si="69"/>
        <v>0.5084980546276896</v>
      </c>
      <c r="L665">
        <f t="shared" si="70"/>
        <v>0.50849805462767583</v>
      </c>
    </row>
    <row r="666" spans="7:12" x14ac:dyDescent="0.55000000000000004">
      <c r="G666">
        <f t="shared" si="71"/>
        <v>659</v>
      </c>
      <c r="H666">
        <f t="shared" si="66"/>
        <v>54</v>
      </c>
      <c r="I666">
        <f t="shared" si="67"/>
        <v>1.2409999999999999E-2</v>
      </c>
      <c r="J666">
        <f t="shared" si="68"/>
        <v>1.0283306329852415E-3</v>
      </c>
      <c r="K666">
        <f t="shared" si="69"/>
        <v>0.50797568766724965</v>
      </c>
      <c r="L666">
        <f t="shared" si="70"/>
        <v>0.50797568766723589</v>
      </c>
    </row>
    <row r="667" spans="7:12" x14ac:dyDescent="0.55000000000000004">
      <c r="G667">
        <f t="shared" si="71"/>
        <v>660</v>
      </c>
      <c r="H667">
        <f t="shared" si="66"/>
        <v>55</v>
      </c>
      <c r="I667">
        <f t="shared" si="67"/>
        <v>1.2699999999999999E-2</v>
      </c>
      <c r="J667">
        <f t="shared" si="68"/>
        <v>1.0522224777222977E-3</v>
      </c>
      <c r="K667">
        <f t="shared" si="69"/>
        <v>0.49952295570325533</v>
      </c>
      <c r="L667">
        <f t="shared" si="70"/>
        <v>0.49952295570327498</v>
      </c>
    </row>
    <row r="668" spans="7:12" x14ac:dyDescent="0.55000000000000004">
      <c r="G668">
        <f t="shared" si="71"/>
        <v>661</v>
      </c>
      <c r="H668">
        <f t="shared" si="66"/>
        <v>55</v>
      </c>
      <c r="I668">
        <f t="shared" si="67"/>
        <v>1.2699999999999999E-2</v>
      </c>
      <c r="J668">
        <f t="shared" si="68"/>
        <v>1.0522224777222977E-3</v>
      </c>
      <c r="K668">
        <f t="shared" si="69"/>
        <v>0.49899789889769908</v>
      </c>
      <c r="L668">
        <f t="shared" si="70"/>
        <v>0.49899789889771928</v>
      </c>
    </row>
    <row r="669" spans="7:12" x14ac:dyDescent="0.55000000000000004">
      <c r="G669">
        <f t="shared" si="71"/>
        <v>662</v>
      </c>
      <c r="H669">
        <f t="shared" si="66"/>
        <v>55</v>
      </c>
      <c r="I669">
        <f t="shared" si="67"/>
        <v>1.2699999999999999E-2</v>
      </c>
      <c r="J669">
        <f t="shared" si="68"/>
        <v>1.0522224777222977E-3</v>
      </c>
      <c r="K669">
        <f t="shared" si="69"/>
        <v>0.49847339398799834</v>
      </c>
      <c r="L669">
        <f t="shared" si="70"/>
        <v>0.49847339398801865</v>
      </c>
    </row>
    <row r="670" spans="7:12" x14ac:dyDescent="0.55000000000000004">
      <c r="G670">
        <f t="shared" si="71"/>
        <v>663</v>
      </c>
      <c r="H670">
        <f t="shared" si="66"/>
        <v>55</v>
      </c>
      <c r="I670">
        <f t="shared" si="67"/>
        <v>1.2699999999999999E-2</v>
      </c>
      <c r="J670">
        <f t="shared" si="68"/>
        <v>1.0522224777222977E-3</v>
      </c>
      <c r="K670">
        <f t="shared" si="69"/>
        <v>0.49794944039404648</v>
      </c>
      <c r="L670">
        <f t="shared" si="70"/>
        <v>0.49794944039406674</v>
      </c>
    </row>
    <row r="671" spans="7:12" x14ac:dyDescent="0.55000000000000004">
      <c r="G671">
        <f t="shared" si="71"/>
        <v>664</v>
      </c>
      <c r="H671">
        <f t="shared" si="66"/>
        <v>55</v>
      </c>
      <c r="I671">
        <f t="shared" si="67"/>
        <v>1.2699999999999999E-2</v>
      </c>
      <c r="J671">
        <f t="shared" si="68"/>
        <v>1.0522224777222977E-3</v>
      </c>
      <c r="K671">
        <f t="shared" si="69"/>
        <v>0.4974260375363464</v>
      </c>
      <c r="L671">
        <f t="shared" si="70"/>
        <v>0.49742603753636672</v>
      </c>
    </row>
    <row r="672" spans="7:12" x14ac:dyDescent="0.55000000000000004">
      <c r="G672">
        <f t="shared" si="71"/>
        <v>665</v>
      </c>
      <c r="H672">
        <f t="shared" si="66"/>
        <v>55</v>
      </c>
      <c r="I672">
        <f t="shared" si="67"/>
        <v>1.2699999999999999E-2</v>
      </c>
      <c r="J672">
        <f t="shared" si="68"/>
        <v>1.0522224777222977E-3</v>
      </c>
      <c r="K672">
        <f t="shared" si="69"/>
        <v>0.49690318483601026</v>
      </c>
      <c r="L672">
        <f t="shared" si="70"/>
        <v>0.49690318483603058</v>
      </c>
    </row>
    <row r="673" spans="7:12" x14ac:dyDescent="0.55000000000000004">
      <c r="G673">
        <f t="shared" si="71"/>
        <v>666</v>
      </c>
      <c r="H673">
        <f t="shared" si="66"/>
        <v>55</v>
      </c>
      <c r="I673">
        <f t="shared" si="67"/>
        <v>1.2699999999999999E-2</v>
      </c>
      <c r="J673">
        <f t="shared" si="68"/>
        <v>1.0522224777222977E-3</v>
      </c>
      <c r="K673">
        <f t="shared" si="69"/>
        <v>0.49638088171475825</v>
      </c>
      <c r="L673">
        <f t="shared" si="70"/>
        <v>0.49638088171477862</v>
      </c>
    </row>
    <row r="674" spans="7:12" x14ac:dyDescent="0.55000000000000004">
      <c r="G674">
        <f t="shared" si="71"/>
        <v>667</v>
      </c>
      <c r="H674">
        <f t="shared" si="66"/>
        <v>55</v>
      </c>
      <c r="I674">
        <f t="shared" si="67"/>
        <v>1.2699999999999999E-2</v>
      </c>
      <c r="J674">
        <f t="shared" si="68"/>
        <v>1.0522224777222977E-3</v>
      </c>
      <c r="K674">
        <f t="shared" si="69"/>
        <v>0.49585912759491912</v>
      </c>
      <c r="L674">
        <f t="shared" si="70"/>
        <v>0.49585912759493955</v>
      </c>
    </row>
    <row r="675" spans="7:12" x14ac:dyDescent="0.55000000000000004">
      <c r="G675">
        <f t="shared" si="71"/>
        <v>668</v>
      </c>
      <c r="H675">
        <f t="shared" si="66"/>
        <v>55</v>
      </c>
      <c r="I675">
        <f t="shared" si="67"/>
        <v>1.2699999999999999E-2</v>
      </c>
      <c r="J675">
        <f t="shared" si="68"/>
        <v>1.0522224777222977E-3</v>
      </c>
      <c r="K675">
        <f t="shared" si="69"/>
        <v>0.49533792189942827</v>
      </c>
      <c r="L675">
        <f t="shared" si="70"/>
        <v>0.49533792189944875</v>
      </c>
    </row>
    <row r="676" spans="7:12" x14ac:dyDescent="0.55000000000000004">
      <c r="G676">
        <f t="shared" si="71"/>
        <v>669</v>
      </c>
      <c r="H676">
        <f t="shared" si="66"/>
        <v>55</v>
      </c>
      <c r="I676">
        <f t="shared" si="67"/>
        <v>1.2699999999999999E-2</v>
      </c>
      <c r="J676">
        <f t="shared" si="68"/>
        <v>1.0522224777222977E-3</v>
      </c>
      <c r="K676">
        <f t="shared" si="69"/>
        <v>0.49481726405182791</v>
      </c>
      <c r="L676">
        <f t="shared" si="70"/>
        <v>0.49481726405184828</v>
      </c>
    </row>
    <row r="677" spans="7:12" x14ac:dyDescent="0.55000000000000004">
      <c r="G677">
        <f t="shared" si="71"/>
        <v>670</v>
      </c>
      <c r="H677">
        <f t="shared" si="66"/>
        <v>55</v>
      </c>
      <c r="I677">
        <f t="shared" si="67"/>
        <v>1.2699999999999999E-2</v>
      </c>
      <c r="J677">
        <f t="shared" si="68"/>
        <v>1.0522224777222977E-3</v>
      </c>
      <c r="K677">
        <f t="shared" si="69"/>
        <v>0.49429715347626607</v>
      </c>
      <c r="L677">
        <f t="shared" si="70"/>
        <v>0.4942971534762865</v>
      </c>
    </row>
    <row r="678" spans="7:12" x14ac:dyDescent="0.55000000000000004">
      <c r="G678">
        <f t="shared" si="71"/>
        <v>671</v>
      </c>
      <c r="H678">
        <f t="shared" si="66"/>
        <v>55</v>
      </c>
      <c r="I678">
        <f t="shared" si="67"/>
        <v>1.2699999999999999E-2</v>
      </c>
      <c r="J678">
        <f t="shared" si="68"/>
        <v>1.0522224777222977E-3</v>
      </c>
      <c r="K678">
        <f t="shared" si="69"/>
        <v>0.4937775895974959</v>
      </c>
      <c r="L678">
        <f t="shared" si="70"/>
        <v>0.4937775895975165</v>
      </c>
    </row>
    <row r="679" spans="7:12" x14ac:dyDescent="0.55000000000000004">
      <c r="G679">
        <f t="shared" si="71"/>
        <v>672</v>
      </c>
      <c r="H679">
        <f t="shared" si="66"/>
        <v>56</v>
      </c>
      <c r="I679">
        <f t="shared" si="67"/>
        <v>1.3010000000000001E-2</v>
      </c>
      <c r="J679">
        <f t="shared" si="68"/>
        <v>1.0777551015865861E-3</v>
      </c>
      <c r="K679">
        <f t="shared" si="69"/>
        <v>0.48487632254617102</v>
      </c>
      <c r="L679">
        <f t="shared" si="70"/>
        <v>0.48487632254613605</v>
      </c>
    </row>
    <row r="680" spans="7:12" x14ac:dyDescent="0.55000000000000004">
      <c r="G680">
        <f t="shared" si="71"/>
        <v>673</v>
      </c>
      <c r="H680">
        <f t="shared" si="66"/>
        <v>56</v>
      </c>
      <c r="I680">
        <f t="shared" si="67"/>
        <v>1.3010000000000001E-2</v>
      </c>
      <c r="J680">
        <f t="shared" si="68"/>
        <v>1.0777551015865861E-3</v>
      </c>
      <c r="K680">
        <f t="shared" si="69"/>
        <v>0.48435430722058859</v>
      </c>
      <c r="L680">
        <f t="shared" si="70"/>
        <v>0.48435430722055456</v>
      </c>
    </row>
    <row r="681" spans="7:12" x14ac:dyDescent="0.55000000000000004">
      <c r="G681">
        <f t="shared" si="71"/>
        <v>674</v>
      </c>
      <c r="H681">
        <f t="shared" si="66"/>
        <v>56</v>
      </c>
      <c r="I681">
        <f t="shared" si="67"/>
        <v>1.3010000000000001E-2</v>
      </c>
      <c r="J681">
        <f t="shared" si="68"/>
        <v>1.0777551015865861E-3</v>
      </c>
      <c r="K681">
        <f t="shared" si="69"/>
        <v>0.48383285389398917</v>
      </c>
      <c r="L681">
        <f t="shared" si="70"/>
        <v>0.48383285389395508</v>
      </c>
    </row>
    <row r="682" spans="7:12" x14ac:dyDescent="0.55000000000000004">
      <c r="G682">
        <f t="shared" si="71"/>
        <v>675</v>
      </c>
      <c r="H682">
        <f t="shared" si="66"/>
        <v>56</v>
      </c>
      <c r="I682">
        <f t="shared" si="67"/>
        <v>1.3010000000000001E-2</v>
      </c>
      <c r="J682">
        <f t="shared" si="68"/>
        <v>1.0777551015865861E-3</v>
      </c>
      <c r="K682">
        <f t="shared" si="69"/>
        <v>0.48331196196132742</v>
      </c>
      <c r="L682">
        <f t="shared" si="70"/>
        <v>0.48331196196129345</v>
      </c>
    </row>
    <row r="683" spans="7:12" x14ac:dyDescent="0.55000000000000004">
      <c r="G683">
        <f t="shared" si="71"/>
        <v>676</v>
      </c>
      <c r="H683">
        <f t="shared" si="66"/>
        <v>56</v>
      </c>
      <c r="I683">
        <f t="shared" si="67"/>
        <v>1.3010000000000001E-2</v>
      </c>
      <c r="J683">
        <f t="shared" si="68"/>
        <v>1.0777551015865861E-3</v>
      </c>
      <c r="K683">
        <f t="shared" si="69"/>
        <v>0.48279163081820997</v>
      </c>
      <c r="L683">
        <f t="shared" si="70"/>
        <v>0.48279163081817583</v>
      </c>
    </row>
    <row r="684" spans="7:12" x14ac:dyDescent="0.55000000000000004">
      <c r="G684">
        <f t="shared" si="71"/>
        <v>677</v>
      </c>
      <c r="H684">
        <f t="shared" si="66"/>
        <v>56</v>
      </c>
      <c r="I684">
        <f t="shared" si="67"/>
        <v>1.3010000000000001E-2</v>
      </c>
      <c r="J684">
        <f t="shared" si="68"/>
        <v>1.0777551015865861E-3</v>
      </c>
      <c r="K684">
        <f t="shared" si="69"/>
        <v>0.48227185986089333</v>
      </c>
      <c r="L684">
        <f t="shared" si="70"/>
        <v>0.48227185986085913</v>
      </c>
    </row>
    <row r="685" spans="7:12" x14ac:dyDescent="0.55000000000000004">
      <c r="G685">
        <f t="shared" si="71"/>
        <v>678</v>
      </c>
      <c r="H685">
        <f t="shared" si="66"/>
        <v>56</v>
      </c>
      <c r="I685">
        <f t="shared" si="67"/>
        <v>1.3010000000000001E-2</v>
      </c>
      <c r="J685">
        <f t="shared" si="68"/>
        <v>1.0777551015865861E-3</v>
      </c>
      <c r="K685">
        <f t="shared" si="69"/>
        <v>0.48175264848628424</v>
      </c>
      <c r="L685">
        <f t="shared" si="70"/>
        <v>0.48175264848625016</v>
      </c>
    </row>
    <row r="686" spans="7:12" x14ac:dyDescent="0.55000000000000004">
      <c r="G686">
        <f t="shared" si="71"/>
        <v>679</v>
      </c>
      <c r="H686">
        <f t="shared" si="66"/>
        <v>56</v>
      </c>
      <c r="I686">
        <f t="shared" si="67"/>
        <v>1.3010000000000001E-2</v>
      </c>
      <c r="J686">
        <f t="shared" si="68"/>
        <v>1.0777551015865861E-3</v>
      </c>
      <c r="K686">
        <f t="shared" si="69"/>
        <v>0.48123399609193929</v>
      </c>
      <c r="L686">
        <f t="shared" si="70"/>
        <v>0.48123399609190515</v>
      </c>
    </row>
    <row r="687" spans="7:12" x14ac:dyDescent="0.55000000000000004">
      <c r="G687">
        <f t="shared" si="71"/>
        <v>680</v>
      </c>
      <c r="H687">
        <f t="shared" si="66"/>
        <v>56</v>
      </c>
      <c r="I687">
        <f t="shared" si="67"/>
        <v>1.3010000000000001E-2</v>
      </c>
      <c r="J687">
        <f t="shared" si="68"/>
        <v>1.0777551015865861E-3</v>
      </c>
      <c r="K687">
        <f t="shared" si="69"/>
        <v>0.48071590207606313</v>
      </c>
      <c r="L687">
        <f t="shared" si="70"/>
        <v>0.48071590207602899</v>
      </c>
    </row>
    <row r="688" spans="7:12" x14ac:dyDescent="0.55000000000000004">
      <c r="G688">
        <f t="shared" si="71"/>
        <v>681</v>
      </c>
      <c r="H688">
        <f t="shared" si="66"/>
        <v>56</v>
      </c>
      <c r="I688">
        <f t="shared" si="67"/>
        <v>1.3010000000000001E-2</v>
      </c>
      <c r="J688">
        <f t="shared" si="68"/>
        <v>1.0777551015865861E-3</v>
      </c>
      <c r="K688">
        <f t="shared" si="69"/>
        <v>0.48019836583750819</v>
      </c>
      <c r="L688">
        <f t="shared" si="70"/>
        <v>0.48019836583747399</v>
      </c>
    </row>
    <row r="689" spans="7:12" x14ac:dyDescent="0.55000000000000004">
      <c r="G689">
        <f t="shared" si="71"/>
        <v>682</v>
      </c>
      <c r="H689">
        <f t="shared" si="66"/>
        <v>56</v>
      </c>
      <c r="I689">
        <f t="shared" si="67"/>
        <v>1.3010000000000001E-2</v>
      </c>
      <c r="J689">
        <f t="shared" si="68"/>
        <v>1.0777551015865861E-3</v>
      </c>
      <c r="K689">
        <f t="shared" si="69"/>
        <v>0.47968138677577438</v>
      </c>
      <c r="L689">
        <f t="shared" si="70"/>
        <v>0.47968138677574029</v>
      </c>
    </row>
    <row r="690" spans="7:12" x14ac:dyDescent="0.55000000000000004">
      <c r="G690">
        <f t="shared" si="71"/>
        <v>683</v>
      </c>
      <c r="H690">
        <f t="shared" si="66"/>
        <v>56</v>
      </c>
      <c r="I690">
        <f t="shared" si="67"/>
        <v>1.3010000000000001E-2</v>
      </c>
      <c r="J690">
        <f t="shared" si="68"/>
        <v>1.0777551015865861E-3</v>
      </c>
      <c r="K690">
        <f t="shared" si="69"/>
        <v>0.47916496429100819</v>
      </c>
      <c r="L690">
        <f t="shared" si="70"/>
        <v>0.47916496429097416</v>
      </c>
    </row>
    <row r="691" spans="7:12" x14ac:dyDescent="0.55000000000000004">
      <c r="G691">
        <f t="shared" si="71"/>
        <v>684</v>
      </c>
      <c r="H691">
        <f t="shared" si="66"/>
        <v>57</v>
      </c>
      <c r="I691">
        <f t="shared" si="67"/>
        <v>1.333E-2</v>
      </c>
      <c r="J691">
        <f t="shared" si="68"/>
        <v>1.104103846949922E-3</v>
      </c>
      <c r="K691">
        <f t="shared" si="69"/>
        <v>0.47010912778960701</v>
      </c>
      <c r="L691">
        <f t="shared" si="70"/>
        <v>0.47010912778961811</v>
      </c>
    </row>
    <row r="692" spans="7:12" x14ac:dyDescent="0.55000000000000004">
      <c r="G692">
        <f t="shared" si="71"/>
        <v>685</v>
      </c>
      <c r="H692">
        <f t="shared" si="66"/>
        <v>57</v>
      </c>
      <c r="I692">
        <f t="shared" si="67"/>
        <v>1.333E-2</v>
      </c>
      <c r="J692">
        <f t="shared" si="68"/>
        <v>1.104103846949922E-3</v>
      </c>
      <c r="K692">
        <f t="shared" si="69"/>
        <v>0.46959065094540647</v>
      </c>
      <c r="L692">
        <f t="shared" si="70"/>
        <v>0.46959065094541774</v>
      </c>
    </row>
    <row r="693" spans="7:12" x14ac:dyDescent="0.55000000000000004">
      <c r="G693">
        <f t="shared" si="71"/>
        <v>686</v>
      </c>
      <c r="H693">
        <f t="shared" si="66"/>
        <v>57</v>
      </c>
      <c r="I693">
        <f t="shared" si="67"/>
        <v>1.333E-2</v>
      </c>
      <c r="J693">
        <f t="shared" si="68"/>
        <v>1.104103846949922E-3</v>
      </c>
      <c r="K693">
        <f t="shared" si="69"/>
        <v>0.46907274592213449</v>
      </c>
      <c r="L693">
        <f t="shared" si="70"/>
        <v>0.46907274592214571</v>
      </c>
    </row>
    <row r="694" spans="7:12" x14ac:dyDescent="0.55000000000000004">
      <c r="G694">
        <f t="shared" si="71"/>
        <v>687</v>
      </c>
      <c r="H694">
        <f t="shared" si="66"/>
        <v>57</v>
      </c>
      <c r="I694">
        <f t="shared" si="67"/>
        <v>1.333E-2</v>
      </c>
      <c r="J694">
        <f t="shared" si="68"/>
        <v>1.104103846949922E-3</v>
      </c>
      <c r="K694">
        <f t="shared" si="69"/>
        <v>0.46855541208913765</v>
      </c>
      <c r="L694">
        <f t="shared" si="70"/>
        <v>0.46855541208914886</v>
      </c>
    </row>
    <row r="695" spans="7:12" x14ac:dyDescent="0.55000000000000004">
      <c r="G695">
        <f t="shared" si="71"/>
        <v>688</v>
      </c>
      <c r="H695">
        <f t="shared" si="66"/>
        <v>57</v>
      </c>
      <c r="I695">
        <f t="shared" si="67"/>
        <v>1.333E-2</v>
      </c>
      <c r="J695">
        <f t="shared" si="68"/>
        <v>1.104103846949922E-3</v>
      </c>
      <c r="K695">
        <f t="shared" si="69"/>
        <v>0.46803864881645807</v>
      </c>
      <c r="L695">
        <f t="shared" si="70"/>
        <v>0.46803864881646934</v>
      </c>
    </row>
    <row r="696" spans="7:12" x14ac:dyDescent="0.55000000000000004">
      <c r="G696">
        <f t="shared" si="71"/>
        <v>689</v>
      </c>
      <c r="H696">
        <f t="shared" ref="H696:H759" si="72">INT(G696/12)</f>
        <v>57</v>
      </c>
      <c r="I696">
        <f t="shared" ref="I696:I759" si="73">VLOOKUP(H696,$B$7:$C$157,2,FALSE)</f>
        <v>1.333E-2</v>
      </c>
      <c r="J696">
        <f t="shared" ref="J696:J759" si="74">(1+I696)^(1/12)-1</f>
        <v>1.104103846949922E-3</v>
      </c>
      <c r="K696">
        <f t="shared" ref="K696:K759" si="75">(1+J696)^(-G696)</f>
        <v>0.46752245547483279</v>
      </c>
      <c r="L696">
        <f t="shared" ref="L696:L759" si="76">(1+I696)^(-G696/12)</f>
        <v>0.46752245547484406</v>
      </c>
    </row>
    <row r="697" spans="7:12" x14ac:dyDescent="0.55000000000000004">
      <c r="G697">
        <f t="shared" si="71"/>
        <v>690</v>
      </c>
      <c r="H697">
        <f t="shared" si="72"/>
        <v>57</v>
      </c>
      <c r="I697">
        <f t="shared" si="73"/>
        <v>1.333E-2</v>
      </c>
      <c r="J697">
        <f t="shared" si="74"/>
        <v>1.104103846949922E-3</v>
      </c>
      <c r="K697">
        <f t="shared" si="75"/>
        <v>0.46700683143569277</v>
      </c>
      <c r="L697">
        <f t="shared" si="76"/>
        <v>0.46700683143570404</v>
      </c>
    </row>
    <row r="698" spans="7:12" x14ac:dyDescent="0.55000000000000004">
      <c r="G698">
        <f t="shared" si="71"/>
        <v>691</v>
      </c>
      <c r="H698">
        <f t="shared" si="72"/>
        <v>57</v>
      </c>
      <c r="I698">
        <f t="shared" si="73"/>
        <v>1.333E-2</v>
      </c>
      <c r="J698">
        <f t="shared" si="74"/>
        <v>1.104103846949922E-3</v>
      </c>
      <c r="K698">
        <f t="shared" si="75"/>
        <v>0.46649177607116205</v>
      </c>
      <c r="L698">
        <f t="shared" si="76"/>
        <v>0.46649177607117337</v>
      </c>
    </row>
    <row r="699" spans="7:12" x14ac:dyDescent="0.55000000000000004">
      <c r="G699">
        <f t="shared" si="71"/>
        <v>692</v>
      </c>
      <c r="H699">
        <f t="shared" si="72"/>
        <v>57</v>
      </c>
      <c r="I699">
        <f t="shared" si="73"/>
        <v>1.333E-2</v>
      </c>
      <c r="J699">
        <f t="shared" si="74"/>
        <v>1.104103846949922E-3</v>
      </c>
      <c r="K699">
        <f t="shared" si="75"/>
        <v>0.46597728875405736</v>
      </c>
      <c r="L699">
        <f t="shared" si="76"/>
        <v>0.46597728875406874</v>
      </c>
    </row>
    <row r="700" spans="7:12" x14ac:dyDescent="0.55000000000000004">
      <c r="G700">
        <f t="shared" si="71"/>
        <v>693</v>
      </c>
      <c r="H700">
        <f t="shared" si="72"/>
        <v>57</v>
      </c>
      <c r="I700">
        <f t="shared" si="73"/>
        <v>1.333E-2</v>
      </c>
      <c r="J700">
        <f t="shared" si="74"/>
        <v>1.104103846949922E-3</v>
      </c>
      <c r="K700">
        <f t="shared" si="75"/>
        <v>0.46546336885788708</v>
      </c>
      <c r="L700">
        <f t="shared" si="76"/>
        <v>0.46546336885789846</v>
      </c>
    </row>
    <row r="701" spans="7:12" x14ac:dyDescent="0.55000000000000004">
      <c r="G701">
        <f t="shared" si="71"/>
        <v>694</v>
      </c>
      <c r="H701">
        <f t="shared" si="72"/>
        <v>57</v>
      </c>
      <c r="I701">
        <f t="shared" si="73"/>
        <v>1.333E-2</v>
      </c>
      <c r="J701">
        <f t="shared" si="74"/>
        <v>1.104103846949922E-3</v>
      </c>
      <c r="K701">
        <f t="shared" si="75"/>
        <v>0.46495001575685058</v>
      </c>
      <c r="L701">
        <f t="shared" si="76"/>
        <v>0.46495001575686179</v>
      </c>
    </row>
    <row r="702" spans="7:12" x14ac:dyDescent="0.55000000000000004">
      <c r="G702">
        <f t="shared" si="71"/>
        <v>695</v>
      </c>
      <c r="H702">
        <f t="shared" si="72"/>
        <v>57</v>
      </c>
      <c r="I702">
        <f t="shared" si="73"/>
        <v>1.333E-2</v>
      </c>
      <c r="J702">
        <f t="shared" si="74"/>
        <v>1.104103846949922E-3</v>
      </c>
      <c r="K702">
        <f t="shared" si="75"/>
        <v>0.46443722882583721</v>
      </c>
      <c r="L702">
        <f t="shared" si="76"/>
        <v>0.46443722882584848</v>
      </c>
    </row>
    <row r="703" spans="7:12" x14ac:dyDescent="0.55000000000000004">
      <c r="G703">
        <f t="shared" si="71"/>
        <v>696</v>
      </c>
      <c r="H703">
        <f t="shared" si="72"/>
        <v>58</v>
      </c>
      <c r="I703">
        <f t="shared" si="73"/>
        <v>1.367E-2</v>
      </c>
      <c r="J703">
        <f t="shared" si="74"/>
        <v>1.1320910329637446E-3</v>
      </c>
      <c r="K703">
        <f t="shared" si="75"/>
        <v>0.45498551850743374</v>
      </c>
      <c r="L703">
        <f t="shared" si="76"/>
        <v>0.45498551850743568</v>
      </c>
    </row>
    <row r="704" spans="7:12" x14ac:dyDescent="0.55000000000000004">
      <c r="G704">
        <f t="shared" si="71"/>
        <v>697</v>
      </c>
      <c r="H704">
        <f t="shared" si="72"/>
        <v>58</v>
      </c>
      <c r="I704">
        <f t="shared" si="73"/>
        <v>1.367E-2</v>
      </c>
      <c r="J704">
        <f t="shared" si="74"/>
        <v>1.1320910329637446E-3</v>
      </c>
      <c r="K704">
        <f t="shared" si="75"/>
        <v>0.45447101594554001</v>
      </c>
      <c r="L704">
        <f t="shared" si="76"/>
        <v>0.45447101594554112</v>
      </c>
    </row>
    <row r="705" spans="7:12" x14ac:dyDescent="0.55000000000000004">
      <c r="G705">
        <f t="shared" si="71"/>
        <v>698</v>
      </c>
      <c r="H705">
        <f t="shared" si="72"/>
        <v>58</v>
      </c>
      <c r="I705">
        <f t="shared" si="73"/>
        <v>1.367E-2</v>
      </c>
      <c r="J705">
        <f t="shared" si="74"/>
        <v>1.1320910329637446E-3</v>
      </c>
      <c r="K705">
        <f t="shared" si="75"/>
        <v>0.45395709518872651</v>
      </c>
      <c r="L705">
        <f t="shared" si="76"/>
        <v>0.45395709518872773</v>
      </c>
    </row>
    <row r="706" spans="7:12" x14ac:dyDescent="0.55000000000000004">
      <c r="G706">
        <f t="shared" si="71"/>
        <v>699</v>
      </c>
      <c r="H706">
        <f t="shared" si="72"/>
        <v>58</v>
      </c>
      <c r="I706">
        <f t="shared" si="73"/>
        <v>1.367E-2</v>
      </c>
      <c r="J706">
        <f t="shared" si="74"/>
        <v>1.1320910329637446E-3</v>
      </c>
      <c r="K706">
        <f t="shared" si="75"/>
        <v>0.45344375557908212</v>
      </c>
      <c r="L706">
        <f t="shared" si="76"/>
        <v>0.45344375557908323</v>
      </c>
    </row>
    <row r="707" spans="7:12" x14ac:dyDescent="0.55000000000000004">
      <c r="G707">
        <f t="shared" si="71"/>
        <v>700</v>
      </c>
      <c r="H707">
        <f t="shared" si="72"/>
        <v>58</v>
      </c>
      <c r="I707">
        <f t="shared" si="73"/>
        <v>1.367E-2</v>
      </c>
      <c r="J707">
        <f t="shared" si="74"/>
        <v>1.1320910329637446E-3</v>
      </c>
      <c r="K707">
        <f t="shared" si="75"/>
        <v>0.45293099645943902</v>
      </c>
      <c r="L707">
        <f t="shared" si="76"/>
        <v>0.45293099645944018</v>
      </c>
    </row>
    <row r="708" spans="7:12" x14ac:dyDescent="0.55000000000000004">
      <c r="G708">
        <f t="shared" si="71"/>
        <v>701</v>
      </c>
      <c r="H708">
        <f t="shared" si="72"/>
        <v>58</v>
      </c>
      <c r="I708">
        <f t="shared" si="73"/>
        <v>1.367E-2</v>
      </c>
      <c r="J708">
        <f t="shared" si="74"/>
        <v>1.1320910329637446E-3</v>
      </c>
      <c r="K708">
        <f t="shared" si="75"/>
        <v>0.4524188171733729</v>
      </c>
      <c r="L708">
        <f t="shared" si="76"/>
        <v>0.45241881717337418</v>
      </c>
    </row>
    <row r="709" spans="7:12" x14ac:dyDescent="0.55000000000000004">
      <c r="G709">
        <f t="shared" si="71"/>
        <v>702</v>
      </c>
      <c r="H709">
        <f t="shared" si="72"/>
        <v>58</v>
      </c>
      <c r="I709">
        <f t="shared" si="73"/>
        <v>1.367E-2</v>
      </c>
      <c r="J709">
        <f t="shared" si="74"/>
        <v>1.1320910329637446E-3</v>
      </c>
      <c r="K709">
        <f t="shared" si="75"/>
        <v>0.45190721706520171</v>
      </c>
      <c r="L709">
        <f t="shared" si="76"/>
        <v>0.45190721706520304</v>
      </c>
    </row>
    <row r="710" spans="7:12" x14ac:dyDescent="0.55000000000000004">
      <c r="G710">
        <f t="shared" si="71"/>
        <v>703</v>
      </c>
      <c r="H710">
        <f t="shared" si="72"/>
        <v>58</v>
      </c>
      <c r="I710">
        <f t="shared" si="73"/>
        <v>1.367E-2</v>
      </c>
      <c r="J710">
        <f t="shared" si="74"/>
        <v>1.1320910329637446E-3</v>
      </c>
      <c r="K710">
        <f t="shared" si="75"/>
        <v>0.45139619547998511</v>
      </c>
      <c r="L710">
        <f t="shared" si="76"/>
        <v>0.45139619547998627</v>
      </c>
    </row>
    <row r="711" spans="7:12" x14ac:dyDescent="0.55000000000000004">
      <c r="G711">
        <f t="shared" si="71"/>
        <v>704</v>
      </c>
      <c r="H711">
        <f t="shared" si="72"/>
        <v>58</v>
      </c>
      <c r="I711">
        <f t="shared" si="73"/>
        <v>1.367E-2</v>
      </c>
      <c r="J711">
        <f t="shared" si="74"/>
        <v>1.1320910329637446E-3</v>
      </c>
      <c r="K711">
        <f t="shared" si="75"/>
        <v>0.45088575176352247</v>
      </c>
      <c r="L711">
        <f t="shared" si="76"/>
        <v>0.45088575176352369</v>
      </c>
    </row>
    <row r="712" spans="7:12" x14ac:dyDescent="0.55000000000000004">
      <c r="G712">
        <f t="shared" si="71"/>
        <v>705</v>
      </c>
      <c r="H712">
        <f t="shared" si="72"/>
        <v>58</v>
      </c>
      <c r="I712">
        <f t="shared" si="73"/>
        <v>1.367E-2</v>
      </c>
      <c r="J712">
        <f t="shared" si="74"/>
        <v>1.1320910329637446E-3</v>
      </c>
      <c r="K712">
        <f t="shared" si="75"/>
        <v>0.45037588526235384</v>
      </c>
      <c r="L712">
        <f t="shared" si="76"/>
        <v>0.45037588526235511</v>
      </c>
    </row>
    <row r="713" spans="7:12" x14ac:dyDescent="0.55000000000000004">
      <c r="G713">
        <f t="shared" ref="G713:G776" si="77">G712+1</f>
        <v>706</v>
      </c>
      <c r="H713">
        <f t="shared" si="72"/>
        <v>58</v>
      </c>
      <c r="I713">
        <f t="shared" si="73"/>
        <v>1.367E-2</v>
      </c>
      <c r="J713">
        <f t="shared" si="74"/>
        <v>1.1320910329637446E-3</v>
      </c>
      <c r="K713">
        <f t="shared" si="75"/>
        <v>0.44986659532375789</v>
      </c>
      <c r="L713">
        <f t="shared" si="76"/>
        <v>0.44986659532375917</v>
      </c>
    </row>
    <row r="714" spans="7:12" x14ac:dyDescent="0.55000000000000004">
      <c r="G714">
        <f t="shared" si="77"/>
        <v>707</v>
      </c>
      <c r="H714">
        <f t="shared" si="72"/>
        <v>58</v>
      </c>
      <c r="I714">
        <f t="shared" si="73"/>
        <v>1.367E-2</v>
      </c>
      <c r="J714">
        <f t="shared" si="74"/>
        <v>1.1320910329637446E-3</v>
      </c>
      <c r="K714">
        <f t="shared" si="75"/>
        <v>0.44935788129575144</v>
      </c>
      <c r="L714">
        <f t="shared" si="76"/>
        <v>0.4493578812957526</v>
      </c>
    </row>
    <row r="715" spans="7:12" x14ac:dyDescent="0.55000000000000004">
      <c r="G715">
        <f t="shared" si="77"/>
        <v>708</v>
      </c>
      <c r="H715">
        <f t="shared" si="72"/>
        <v>59</v>
      </c>
      <c r="I715">
        <f t="shared" si="73"/>
        <v>1.4019999999999999E-2</v>
      </c>
      <c r="J715">
        <f t="shared" si="74"/>
        <v>1.1608923845471963E-3</v>
      </c>
      <c r="K715">
        <f t="shared" si="75"/>
        <v>0.43980004366355713</v>
      </c>
      <c r="L715">
        <f t="shared" si="76"/>
        <v>0.43980004366354869</v>
      </c>
    </row>
    <row r="716" spans="7:12" x14ac:dyDescent="0.55000000000000004">
      <c r="G716">
        <f t="shared" si="77"/>
        <v>709</v>
      </c>
      <c r="H716">
        <f t="shared" si="72"/>
        <v>59</v>
      </c>
      <c r="I716">
        <f t="shared" si="73"/>
        <v>1.4019999999999999E-2</v>
      </c>
      <c r="J716">
        <f t="shared" si="74"/>
        <v>1.1608923845471963E-3</v>
      </c>
      <c r="K716">
        <f t="shared" si="75"/>
        <v>0.43929007516069585</v>
      </c>
      <c r="L716">
        <f t="shared" si="76"/>
        <v>0.43929007516068824</v>
      </c>
    </row>
    <row r="717" spans="7:12" x14ac:dyDescent="0.55000000000000004">
      <c r="G717">
        <f t="shared" si="77"/>
        <v>710</v>
      </c>
      <c r="H717">
        <f t="shared" si="72"/>
        <v>59</v>
      </c>
      <c r="I717">
        <f t="shared" si="73"/>
        <v>1.4019999999999999E-2</v>
      </c>
      <c r="J717">
        <f t="shared" si="74"/>
        <v>1.1608923845471963E-3</v>
      </c>
      <c r="K717">
        <f t="shared" si="75"/>
        <v>0.43878069798991309</v>
      </c>
      <c r="L717">
        <f t="shared" si="76"/>
        <v>0.43878069798990549</v>
      </c>
    </row>
    <row r="718" spans="7:12" x14ac:dyDescent="0.55000000000000004">
      <c r="G718">
        <f t="shared" si="77"/>
        <v>711</v>
      </c>
      <c r="H718">
        <f t="shared" si="72"/>
        <v>59</v>
      </c>
      <c r="I718">
        <f t="shared" si="73"/>
        <v>1.4019999999999999E-2</v>
      </c>
      <c r="J718">
        <f t="shared" si="74"/>
        <v>1.1608923845471963E-3</v>
      </c>
      <c r="K718">
        <f t="shared" si="75"/>
        <v>0.43827191146553179</v>
      </c>
      <c r="L718">
        <f t="shared" si="76"/>
        <v>0.43827191146552424</v>
      </c>
    </row>
    <row r="719" spans="7:12" x14ac:dyDescent="0.55000000000000004">
      <c r="G719">
        <f t="shared" si="77"/>
        <v>712</v>
      </c>
      <c r="H719">
        <f t="shared" si="72"/>
        <v>59</v>
      </c>
      <c r="I719">
        <f t="shared" si="73"/>
        <v>1.4019999999999999E-2</v>
      </c>
      <c r="J719">
        <f t="shared" si="74"/>
        <v>1.1608923845471963E-3</v>
      </c>
      <c r="K719">
        <f t="shared" si="75"/>
        <v>0.43776371490267024</v>
      </c>
      <c r="L719">
        <f t="shared" si="76"/>
        <v>0.43776371490266258</v>
      </c>
    </row>
    <row r="720" spans="7:12" x14ac:dyDescent="0.55000000000000004">
      <c r="G720">
        <f t="shared" si="77"/>
        <v>713</v>
      </c>
      <c r="H720">
        <f t="shared" si="72"/>
        <v>59</v>
      </c>
      <c r="I720">
        <f t="shared" si="73"/>
        <v>1.4019999999999999E-2</v>
      </c>
      <c r="J720">
        <f t="shared" si="74"/>
        <v>1.1608923845471963E-3</v>
      </c>
      <c r="K720">
        <f t="shared" si="75"/>
        <v>0.43725610761724071</v>
      </c>
      <c r="L720">
        <f t="shared" si="76"/>
        <v>0.43725610761723305</v>
      </c>
    </row>
    <row r="721" spans="7:12" x14ac:dyDescent="0.55000000000000004">
      <c r="G721">
        <f t="shared" si="77"/>
        <v>714</v>
      </c>
      <c r="H721">
        <f t="shared" si="72"/>
        <v>59</v>
      </c>
      <c r="I721">
        <f t="shared" si="73"/>
        <v>1.4019999999999999E-2</v>
      </c>
      <c r="J721">
        <f t="shared" si="74"/>
        <v>1.1608923845471963E-3</v>
      </c>
      <c r="K721">
        <f t="shared" si="75"/>
        <v>0.4367490889259486</v>
      </c>
      <c r="L721">
        <f t="shared" si="76"/>
        <v>0.436749088925941</v>
      </c>
    </row>
    <row r="722" spans="7:12" x14ac:dyDescent="0.55000000000000004">
      <c r="G722">
        <f t="shared" si="77"/>
        <v>715</v>
      </c>
      <c r="H722">
        <f t="shared" si="72"/>
        <v>59</v>
      </c>
      <c r="I722">
        <f t="shared" si="73"/>
        <v>1.4019999999999999E-2</v>
      </c>
      <c r="J722">
        <f t="shared" si="74"/>
        <v>1.1608923845471963E-3</v>
      </c>
      <c r="K722">
        <f t="shared" si="75"/>
        <v>0.43624265814629198</v>
      </c>
      <c r="L722">
        <f t="shared" si="76"/>
        <v>0.43624265814628432</v>
      </c>
    </row>
    <row r="723" spans="7:12" x14ac:dyDescent="0.55000000000000004">
      <c r="G723">
        <f t="shared" si="77"/>
        <v>716</v>
      </c>
      <c r="H723">
        <f t="shared" si="72"/>
        <v>59</v>
      </c>
      <c r="I723">
        <f t="shared" si="73"/>
        <v>1.4019999999999999E-2</v>
      </c>
      <c r="J723">
        <f t="shared" si="74"/>
        <v>1.1608923845471963E-3</v>
      </c>
      <c r="K723">
        <f t="shared" si="75"/>
        <v>0.43573681459656</v>
      </c>
      <c r="L723">
        <f t="shared" si="76"/>
        <v>0.43573681459655234</v>
      </c>
    </row>
    <row r="724" spans="7:12" x14ac:dyDescent="0.55000000000000004">
      <c r="G724">
        <f t="shared" si="77"/>
        <v>717</v>
      </c>
      <c r="H724">
        <f t="shared" si="72"/>
        <v>59</v>
      </c>
      <c r="I724">
        <f t="shared" si="73"/>
        <v>1.4019999999999999E-2</v>
      </c>
      <c r="J724">
        <f t="shared" si="74"/>
        <v>1.1608923845471963E-3</v>
      </c>
      <c r="K724">
        <f t="shared" si="75"/>
        <v>0.43523155759583237</v>
      </c>
      <c r="L724">
        <f t="shared" si="76"/>
        <v>0.43523155759582471</v>
      </c>
    </row>
    <row r="725" spans="7:12" x14ac:dyDescent="0.55000000000000004">
      <c r="G725">
        <f t="shared" si="77"/>
        <v>718</v>
      </c>
      <c r="H725">
        <f t="shared" si="72"/>
        <v>59</v>
      </c>
      <c r="I725">
        <f t="shared" si="73"/>
        <v>1.4019999999999999E-2</v>
      </c>
      <c r="J725">
        <f t="shared" si="74"/>
        <v>1.1608923845471963E-3</v>
      </c>
      <c r="K725">
        <f t="shared" si="75"/>
        <v>0.43472688646397839</v>
      </c>
      <c r="L725">
        <f t="shared" si="76"/>
        <v>0.43472688646397079</v>
      </c>
    </row>
    <row r="726" spans="7:12" x14ac:dyDescent="0.55000000000000004">
      <c r="G726">
        <f t="shared" si="77"/>
        <v>719</v>
      </c>
      <c r="H726">
        <f t="shared" si="72"/>
        <v>59</v>
      </c>
      <c r="I726">
        <f t="shared" si="73"/>
        <v>1.4019999999999999E-2</v>
      </c>
      <c r="J726">
        <f t="shared" si="74"/>
        <v>1.1608923845471963E-3</v>
      </c>
      <c r="K726">
        <f t="shared" si="75"/>
        <v>0.43422280052165613</v>
      </c>
      <c r="L726">
        <f t="shared" si="76"/>
        <v>0.43422280052164852</v>
      </c>
    </row>
    <row r="727" spans="7:12" x14ac:dyDescent="0.55000000000000004">
      <c r="G727">
        <f t="shared" si="77"/>
        <v>720</v>
      </c>
      <c r="H727">
        <f t="shared" si="72"/>
        <v>60</v>
      </c>
      <c r="I727">
        <f t="shared" si="73"/>
        <v>1.4370000000000001E-2</v>
      </c>
      <c r="J727">
        <f t="shared" si="74"/>
        <v>1.1896846248979909E-3</v>
      </c>
      <c r="K727">
        <f t="shared" si="75"/>
        <v>0.42483101203908807</v>
      </c>
      <c r="L727">
        <f t="shared" si="76"/>
        <v>0.42483101203909857</v>
      </c>
    </row>
    <row r="728" spans="7:12" x14ac:dyDescent="0.55000000000000004">
      <c r="G728">
        <f t="shared" si="77"/>
        <v>721</v>
      </c>
      <c r="H728">
        <f t="shared" si="72"/>
        <v>60</v>
      </c>
      <c r="I728">
        <f t="shared" si="73"/>
        <v>1.4370000000000001E-2</v>
      </c>
      <c r="J728">
        <f t="shared" si="74"/>
        <v>1.1896846248979909E-3</v>
      </c>
      <c r="K728">
        <f t="shared" si="75"/>
        <v>0.4243261976857598</v>
      </c>
      <c r="L728">
        <f t="shared" si="76"/>
        <v>0.42432619768577035</v>
      </c>
    </row>
    <row r="729" spans="7:12" x14ac:dyDescent="0.55000000000000004">
      <c r="G729">
        <f t="shared" si="77"/>
        <v>722</v>
      </c>
      <c r="H729">
        <f t="shared" si="72"/>
        <v>60</v>
      </c>
      <c r="I729">
        <f t="shared" si="73"/>
        <v>1.4370000000000001E-2</v>
      </c>
      <c r="J729">
        <f t="shared" si="74"/>
        <v>1.1896846248979909E-3</v>
      </c>
      <c r="K729">
        <f t="shared" si="75"/>
        <v>0.42382198318866654</v>
      </c>
      <c r="L729">
        <f t="shared" si="76"/>
        <v>0.42382198318867714</v>
      </c>
    </row>
    <row r="730" spans="7:12" x14ac:dyDescent="0.55000000000000004">
      <c r="G730">
        <f t="shared" si="77"/>
        <v>723</v>
      </c>
      <c r="H730">
        <f t="shared" si="72"/>
        <v>60</v>
      </c>
      <c r="I730">
        <f t="shared" si="73"/>
        <v>1.4370000000000001E-2</v>
      </c>
      <c r="J730">
        <f t="shared" si="74"/>
        <v>1.1896846248979909E-3</v>
      </c>
      <c r="K730">
        <f t="shared" si="75"/>
        <v>0.42331836783501625</v>
      </c>
      <c r="L730">
        <f t="shared" si="76"/>
        <v>0.42331836783502691</v>
      </c>
    </row>
    <row r="731" spans="7:12" x14ac:dyDescent="0.55000000000000004">
      <c r="G731">
        <f t="shared" si="77"/>
        <v>724</v>
      </c>
      <c r="H731">
        <f t="shared" si="72"/>
        <v>60</v>
      </c>
      <c r="I731">
        <f t="shared" si="73"/>
        <v>1.4370000000000001E-2</v>
      </c>
      <c r="J731">
        <f t="shared" si="74"/>
        <v>1.1896846248979909E-3</v>
      </c>
      <c r="K731">
        <f t="shared" si="75"/>
        <v>0.42281535091286443</v>
      </c>
      <c r="L731">
        <f t="shared" si="76"/>
        <v>0.42281535091287498</v>
      </c>
    </row>
    <row r="732" spans="7:12" x14ac:dyDescent="0.55000000000000004">
      <c r="G732">
        <f t="shared" si="77"/>
        <v>725</v>
      </c>
      <c r="H732">
        <f t="shared" si="72"/>
        <v>60</v>
      </c>
      <c r="I732">
        <f t="shared" si="73"/>
        <v>1.4370000000000001E-2</v>
      </c>
      <c r="J732">
        <f t="shared" si="74"/>
        <v>1.1896846248979909E-3</v>
      </c>
      <c r="K732">
        <f t="shared" si="75"/>
        <v>0.42231293171111212</v>
      </c>
      <c r="L732">
        <f t="shared" si="76"/>
        <v>0.42231293171112272</v>
      </c>
    </row>
    <row r="733" spans="7:12" x14ac:dyDescent="0.55000000000000004">
      <c r="G733">
        <f t="shared" si="77"/>
        <v>726</v>
      </c>
      <c r="H733">
        <f t="shared" si="72"/>
        <v>60</v>
      </c>
      <c r="I733">
        <f t="shared" si="73"/>
        <v>1.4370000000000001E-2</v>
      </c>
      <c r="J733">
        <f t="shared" si="74"/>
        <v>1.1896846248979909E-3</v>
      </c>
      <c r="K733">
        <f t="shared" si="75"/>
        <v>0.42181110951950562</v>
      </c>
      <c r="L733">
        <f t="shared" si="76"/>
        <v>0.42181110951951623</v>
      </c>
    </row>
    <row r="734" spans="7:12" x14ac:dyDescent="0.55000000000000004">
      <c r="G734">
        <f t="shared" si="77"/>
        <v>727</v>
      </c>
      <c r="H734">
        <f t="shared" si="72"/>
        <v>60</v>
      </c>
      <c r="I734">
        <f t="shared" si="73"/>
        <v>1.4370000000000001E-2</v>
      </c>
      <c r="J734">
        <f t="shared" si="74"/>
        <v>1.1896846248979909E-3</v>
      </c>
      <c r="K734">
        <f t="shared" si="75"/>
        <v>0.42130988362863503</v>
      </c>
      <c r="L734">
        <f t="shared" si="76"/>
        <v>0.42130988362864563</v>
      </c>
    </row>
    <row r="735" spans="7:12" x14ac:dyDescent="0.55000000000000004">
      <c r="G735">
        <f t="shared" si="77"/>
        <v>728</v>
      </c>
      <c r="H735">
        <f t="shared" si="72"/>
        <v>60</v>
      </c>
      <c r="I735">
        <f t="shared" si="73"/>
        <v>1.4370000000000001E-2</v>
      </c>
      <c r="J735">
        <f t="shared" si="74"/>
        <v>1.1896846248979909E-3</v>
      </c>
      <c r="K735">
        <f t="shared" si="75"/>
        <v>0.42080925332993374</v>
      </c>
      <c r="L735">
        <f t="shared" si="76"/>
        <v>0.42080925332994429</v>
      </c>
    </row>
    <row r="736" spans="7:12" x14ac:dyDescent="0.55000000000000004">
      <c r="G736">
        <f t="shared" si="77"/>
        <v>729</v>
      </c>
      <c r="H736">
        <f t="shared" si="72"/>
        <v>60</v>
      </c>
      <c r="I736">
        <f t="shared" si="73"/>
        <v>1.4370000000000001E-2</v>
      </c>
      <c r="J736">
        <f t="shared" si="74"/>
        <v>1.1896846248979909E-3</v>
      </c>
      <c r="K736">
        <f t="shared" si="75"/>
        <v>0.42030921791567655</v>
      </c>
      <c r="L736">
        <f t="shared" si="76"/>
        <v>0.42030921791568715</v>
      </c>
    </row>
    <row r="737" spans="7:12" x14ac:dyDescent="0.55000000000000004">
      <c r="G737">
        <f t="shared" si="77"/>
        <v>730</v>
      </c>
      <c r="H737">
        <f t="shared" si="72"/>
        <v>60</v>
      </c>
      <c r="I737">
        <f t="shared" si="73"/>
        <v>1.4370000000000001E-2</v>
      </c>
      <c r="J737">
        <f t="shared" si="74"/>
        <v>1.1896846248979909E-3</v>
      </c>
      <c r="K737">
        <f t="shared" si="75"/>
        <v>0.41980977667897967</v>
      </c>
      <c r="L737">
        <f t="shared" si="76"/>
        <v>0.41980977667899028</v>
      </c>
    </row>
    <row r="738" spans="7:12" x14ac:dyDescent="0.55000000000000004">
      <c r="G738">
        <f t="shared" si="77"/>
        <v>731</v>
      </c>
      <c r="H738">
        <f t="shared" si="72"/>
        <v>60</v>
      </c>
      <c r="I738">
        <f t="shared" si="73"/>
        <v>1.4370000000000001E-2</v>
      </c>
      <c r="J738">
        <f t="shared" si="74"/>
        <v>1.1896846248979909E-3</v>
      </c>
      <c r="K738">
        <f t="shared" si="75"/>
        <v>0.41931092891379917</v>
      </c>
      <c r="L738">
        <f t="shared" si="76"/>
        <v>0.41931092891380989</v>
      </c>
    </row>
    <row r="739" spans="7:12" x14ac:dyDescent="0.55000000000000004">
      <c r="G739">
        <f t="shared" si="77"/>
        <v>732</v>
      </c>
      <c r="H739">
        <f t="shared" si="72"/>
        <v>61</v>
      </c>
      <c r="I739">
        <f t="shared" si="73"/>
        <v>1.473E-2</v>
      </c>
      <c r="J739">
        <f t="shared" si="74"/>
        <v>1.2192900015992603E-3</v>
      </c>
      <c r="K739">
        <f t="shared" si="75"/>
        <v>0.40984485123032827</v>
      </c>
      <c r="L739">
        <f t="shared" si="76"/>
        <v>0.40984485123032854</v>
      </c>
    </row>
    <row r="740" spans="7:12" x14ac:dyDescent="0.55000000000000004">
      <c r="G740">
        <f t="shared" si="77"/>
        <v>733</v>
      </c>
      <c r="H740">
        <f t="shared" si="72"/>
        <v>61</v>
      </c>
      <c r="I740">
        <f t="shared" si="73"/>
        <v>1.473E-2</v>
      </c>
      <c r="J740">
        <f t="shared" si="74"/>
        <v>1.2192900015992603E-3</v>
      </c>
      <c r="K740">
        <f t="shared" si="75"/>
        <v>0.40934574006227314</v>
      </c>
      <c r="L740">
        <f t="shared" si="76"/>
        <v>0.40934574006227126</v>
      </c>
    </row>
    <row r="741" spans="7:12" x14ac:dyDescent="0.55000000000000004">
      <c r="G741">
        <f t="shared" si="77"/>
        <v>734</v>
      </c>
      <c r="H741">
        <f t="shared" si="72"/>
        <v>61</v>
      </c>
      <c r="I741">
        <f t="shared" si="73"/>
        <v>1.473E-2</v>
      </c>
      <c r="J741">
        <f t="shared" si="74"/>
        <v>1.2192900015992603E-3</v>
      </c>
      <c r="K741">
        <f t="shared" si="75"/>
        <v>0.40884723671436585</v>
      </c>
      <c r="L741">
        <f t="shared" si="76"/>
        <v>0.4088472367143639</v>
      </c>
    </row>
    <row r="742" spans="7:12" x14ac:dyDescent="0.55000000000000004">
      <c r="G742">
        <f t="shared" si="77"/>
        <v>735</v>
      </c>
      <c r="H742">
        <f t="shared" si="72"/>
        <v>61</v>
      </c>
      <c r="I742">
        <f t="shared" si="73"/>
        <v>1.473E-2</v>
      </c>
      <c r="J742">
        <f t="shared" si="74"/>
        <v>1.2192900015992603E-3</v>
      </c>
      <c r="K742">
        <f t="shared" si="75"/>
        <v>0.40834934044639992</v>
      </c>
      <c r="L742">
        <f t="shared" si="76"/>
        <v>0.40834934044639798</v>
      </c>
    </row>
    <row r="743" spans="7:12" x14ac:dyDescent="0.55000000000000004">
      <c r="G743">
        <f t="shared" si="77"/>
        <v>736</v>
      </c>
      <c r="H743">
        <f t="shared" si="72"/>
        <v>61</v>
      </c>
      <c r="I743">
        <f t="shared" si="73"/>
        <v>1.473E-2</v>
      </c>
      <c r="J743">
        <f t="shared" si="74"/>
        <v>1.2192900015992603E-3</v>
      </c>
      <c r="K743">
        <f t="shared" si="75"/>
        <v>0.40785205051907009</v>
      </c>
      <c r="L743">
        <f t="shared" si="76"/>
        <v>0.40785205051906825</v>
      </c>
    </row>
    <row r="744" spans="7:12" x14ac:dyDescent="0.55000000000000004">
      <c r="G744">
        <f t="shared" si="77"/>
        <v>737</v>
      </c>
      <c r="H744">
        <f t="shared" si="72"/>
        <v>61</v>
      </c>
      <c r="I744">
        <f t="shared" si="73"/>
        <v>1.473E-2</v>
      </c>
      <c r="J744">
        <f t="shared" si="74"/>
        <v>1.2192900015992603E-3</v>
      </c>
      <c r="K744">
        <f t="shared" si="75"/>
        <v>0.407355366193972</v>
      </c>
      <c r="L744">
        <f t="shared" si="76"/>
        <v>0.40735536619397028</v>
      </c>
    </row>
    <row r="745" spans="7:12" x14ac:dyDescent="0.55000000000000004">
      <c r="G745">
        <f t="shared" si="77"/>
        <v>738</v>
      </c>
      <c r="H745">
        <f t="shared" si="72"/>
        <v>61</v>
      </c>
      <c r="I745">
        <f t="shared" si="73"/>
        <v>1.473E-2</v>
      </c>
      <c r="J745">
        <f t="shared" si="74"/>
        <v>1.2192900015992603E-3</v>
      </c>
      <c r="K745">
        <f t="shared" si="75"/>
        <v>0.40685928673359995</v>
      </c>
      <c r="L745">
        <f t="shared" si="76"/>
        <v>0.40685928673359811</v>
      </c>
    </row>
    <row r="746" spans="7:12" x14ac:dyDescent="0.55000000000000004">
      <c r="G746">
        <f t="shared" si="77"/>
        <v>739</v>
      </c>
      <c r="H746">
        <f t="shared" si="72"/>
        <v>61</v>
      </c>
      <c r="I746">
        <f t="shared" si="73"/>
        <v>1.473E-2</v>
      </c>
      <c r="J746">
        <f t="shared" si="74"/>
        <v>1.2192900015992603E-3</v>
      </c>
      <c r="K746">
        <f t="shared" si="75"/>
        <v>0.40636381140134653</v>
      </c>
      <c r="L746">
        <f t="shared" si="76"/>
        <v>0.4063638114013447</v>
      </c>
    </row>
    <row r="747" spans="7:12" x14ac:dyDescent="0.55000000000000004">
      <c r="G747">
        <f t="shared" si="77"/>
        <v>740</v>
      </c>
      <c r="H747">
        <f t="shared" si="72"/>
        <v>61</v>
      </c>
      <c r="I747">
        <f t="shared" si="73"/>
        <v>1.473E-2</v>
      </c>
      <c r="J747">
        <f t="shared" si="74"/>
        <v>1.2192900015992603E-3</v>
      </c>
      <c r="K747">
        <f t="shared" si="75"/>
        <v>0.40586893946150143</v>
      </c>
      <c r="L747">
        <f t="shared" si="76"/>
        <v>0.4058689394614996</v>
      </c>
    </row>
    <row r="748" spans="7:12" x14ac:dyDescent="0.55000000000000004">
      <c r="G748">
        <f t="shared" si="77"/>
        <v>741</v>
      </c>
      <c r="H748">
        <f t="shared" si="72"/>
        <v>61</v>
      </c>
      <c r="I748">
        <f t="shared" si="73"/>
        <v>1.473E-2</v>
      </c>
      <c r="J748">
        <f t="shared" si="74"/>
        <v>1.2192900015992603E-3</v>
      </c>
      <c r="K748">
        <f t="shared" si="75"/>
        <v>0.40537467017925027</v>
      </c>
      <c r="L748">
        <f t="shared" si="76"/>
        <v>0.40537467017924839</v>
      </c>
    </row>
    <row r="749" spans="7:12" x14ac:dyDescent="0.55000000000000004">
      <c r="G749">
        <f t="shared" si="77"/>
        <v>742</v>
      </c>
      <c r="H749">
        <f t="shared" si="72"/>
        <v>61</v>
      </c>
      <c r="I749">
        <f t="shared" si="73"/>
        <v>1.473E-2</v>
      </c>
      <c r="J749">
        <f t="shared" si="74"/>
        <v>1.2192900015992603E-3</v>
      </c>
      <c r="K749">
        <f t="shared" si="75"/>
        <v>0.40488100282067352</v>
      </c>
      <c r="L749">
        <f t="shared" si="76"/>
        <v>0.40488100282067169</v>
      </c>
    </row>
    <row r="750" spans="7:12" x14ac:dyDescent="0.55000000000000004">
      <c r="G750">
        <f t="shared" si="77"/>
        <v>743</v>
      </c>
      <c r="H750">
        <f t="shared" si="72"/>
        <v>61</v>
      </c>
      <c r="I750">
        <f t="shared" si="73"/>
        <v>1.473E-2</v>
      </c>
      <c r="J750">
        <f t="shared" si="74"/>
        <v>1.2192900015992603E-3</v>
      </c>
      <c r="K750">
        <f t="shared" si="75"/>
        <v>0.40438793665274553</v>
      </c>
      <c r="L750">
        <f t="shared" si="76"/>
        <v>0.40438793665274364</v>
      </c>
    </row>
    <row r="751" spans="7:12" x14ac:dyDescent="0.55000000000000004">
      <c r="G751">
        <f t="shared" si="77"/>
        <v>744</v>
      </c>
      <c r="H751">
        <f t="shared" si="72"/>
        <v>62</v>
      </c>
      <c r="I751">
        <f t="shared" si="73"/>
        <v>1.508E-2</v>
      </c>
      <c r="J751">
        <f t="shared" si="74"/>
        <v>1.2480637776637327E-3</v>
      </c>
      <c r="K751">
        <f t="shared" si="75"/>
        <v>0.39535132399554723</v>
      </c>
      <c r="L751">
        <f t="shared" si="76"/>
        <v>0.39535132399554201</v>
      </c>
    </row>
    <row r="752" spans="7:12" x14ac:dyDescent="0.55000000000000004">
      <c r="G752">
        <f t="shared" si="77"/>
        <v>745</v>
      </c>
      <c r="H752">
        <f t="shared" si="72"/>
        <v>62</v>
      </c>
      <c r="I752">
        <f t="shared" si="73"/>
        <v>1.508E-2</v>
      </c>
      <c r="J752">
        <f t="shared" si="74"/>
        <v>1.2480637776637327E-3</v>
      </c>
      <c r="K752">
        <f t="shared" si="75"/>
        <v>0.39485851538519295</v>
      </c>
      <c r="L752">
        <f t="shared" si="76"/>
        <v>0.3948585153851884</v>
      </c>
    </row>
    <row r="753" spans="7:12" x14ac:dyDescent="0.55000000000000004">
      <c r="G753">
        <f t="shared" si="77"/>
        <v>746</v>
      </c>
      <c r="H753">
        <f t="shared" si="72"/>
        <v>62</v>
      </c>
      <c r="I753">
        <f t="shared" si="73"/>
        <v>1.508E-2</v>
      </c>
      <c r="J753">
        <f t="shared" si="74"/>
        <v>1.2480637776637327E-3</v>
      </c>
      <c r="K753">
        <f t="shared" si="75"/>
        <v>0.39436632106474145</v>
      </c>
      <c r="L753">
        <f t="shared" si="76"/>
        <v>0.39436632106473701</v>
      </c>
    </row>
    <row r="754" spans="7:12" x14ac:dyDescent="0.55000000000000004">
      <c r="G754">
        <f t="shared" si="77"/>
        <v>747</v>
      </c>
      <c r="H754">
        <f t="shared" si="72"/>
        <v>62</v>
      </c>
      <c r="I754">
        <f t="shared" si="73"/>
        <v>1.508E-2</v>
      </c>
      <c r="J754">
        <f t="shared" si="74"/>
        <v>1.2480637776637327E-3</v>
      </c>
      <c r="K754">
        <f t="shared" si="75"/>
        <v>0.39387474026847563</v>
      </c>
      <c r="L754">
        <f t="shared" si="76"/>
        <v>0.39387474026847114</v>
      </c>
    </row>
    <row r="755" spans="7:12" x14ac:dyDescent="0.55000000000000004">
      <c r="G755">
        <f t="shared" si="77"/>
        <v>748</v>
      </c>
      <c r="H755">
        <f t="shared" si="72"/>
        <v>62</v>
      </c>
      <c r="I755">
        <f t="shared" si="73"/>
        <v>1.508E-2</v>
      </c>
      <c r="J755">
        <f t="shared" si="74"/>
        <v>1.2480637776637327E-3</v>
      </c>
      <c r="K755">
        <f t="shared" si="75"/>
        <v>0.39338377223163262</v>
      </c>
      <c r="L755">
        <f t="shared" si="76"/>
        <v>0.39338377223162818</v>
      </c>
    </row>
    <row r="756" spans="7:12" x14ac:dyDescent="0.55000000000000004">
      <c r="G756">
        <f t="shared" si="77"/>
        <v>749</v>
      </c>
      <c r="H756">
        <f t="shared" si="72"/>
        <v>62</v>
      </c>
      <c r="I756">
        <f t="shared" si="73"/>
        <v>1.508E-2</v>
      </c>
      <c r="J756">
        <f t="shared" si="74"/>
        <v>1.2480637776637327E-3</v>
      </c>
      <c r="K756">
        <f t="shared" si="75"/>
        <v>0.39289341619040291</v>
      </c>
      <c r="L756">
        <f t="shared" si="76"/>
        <v>0.39289341619039836</v>
      </c>
    </row>
    <row r="757" spans="7:12" x14ac:dyDescent="0.55000000000000004">
      <c r="G757">
        <f t="shared" si="77"/>
        <v>750</v>
      </c>
      <c r="H757">
        <f t="shared" si="72"/>
        <v>62</v>
      </c>
      <c r="I757">
        <f t="shared" si="73"/>
        <v>1.508E-2</v>
      </c>
      <c r="J757">
        <f t="shared" si="74"/>
        <v>1.2480637776637327E-3</v>
      </c>
      <c r="K757">
        <f t="shared" si="75"/>
        <v>0.39240367138192878</v>
      </c>
      <c r="L757">
        <f t="shared" si="76"/>
        <v>0.39240367138192433</v>
      </c>
    </row>
    <row r="758" spans="7:12" x14ac:dyDescent="0.55000000000000004">
      <c r="G758">
        <f t="shared" si="77"/>
        <v>751</v>
      </c>
      <c r="H758">
        <f t="shared" si="72"/>
        <v>62</v>
      </c>
      <c r="I758">
        <f t="shared" si="73"/>
        <v>1.508E-2</v>
      </c>
      <c r="J758">
        <f t="shared" si="74"/>
        <v>1.2480637776637327E-3</v>
      </c>
      <c r="K758">
        <f t="shared" si="75"/>
        <v>0.3919145370443039</v>
      </c>
      <c r="L758">
        <f t="shared" si="76"/>
        <v>0.39191453704429946</v>
      </c>
    </row>
    <row r="759" spans="7:12" x14ac:dyDescent="0.55000000000000004">
      <c r="G759">
        <f t="shared" si="77"/>
        <v>752</v>
      </c>
      <c r="H759">
        <f t="shared" si="72"/>
        <v>62</v>
      </c>
      <c r="I759">
        <f t="shared" si="73"/>
        <v>1.508E-2</v>
      </c>
      <c r="J759">
        <f t="shared" si="74"/>
        <v>1.2480637776637327E-3</v>
      </c>
      <c r="K759">
        <f t="shared" si="75"/>
        <v>0.39142601241657143</v>
      </c>
      <c r="L759">
        <f t="shared" si="76"/>
        <v>0.39142601241656699</v>
      </c>
    </row>
    <row r="760" spans="7:12" x14ac:dyDescent="0.55000000000000004">
      <c r="G760">
        <f t="shared" si="77"/>
        <v>753</v>
      </c>
      <c r="H760">
        <f t="shared" ref="H760:H768" si="78">INT(G760/12)</f>
        <v>62</v>
      </c>
      <c r="I760">
        <f t="shared" ref="I760:I768" si="79">VLOOKUP(H760,$B$7:$C$157,2,FALSE)</f>
        <v>1.508E-2</v>
      </c>
      <c r="J760">
        <f t="shared" ref="J760:J768" si="80">(1+I760)^(1/12)-1</f>
        <v>1.2480637776637327E-3</v>
      </c>
      <c r="K760">
        <f t="shared" ref="K760:K768" si="81">(1+J760)^(-G760)</f>
        <v>0.3909380967387231</v>
      </c>
      <c r="L760">
        <f t="shared" ref="L760:L768" si="82">(1+I760)^(-G760/12)</f>
        <v>0.3909380967387186</v>
      </c>
    </row>
    <row r="761" spans="7:12" x14ac:dyDescent="0.55000000000000004">
      <c r="G761">
        <f t="shared" si="77"/>
        <v>754</v>
      </c>
      <c r="H761">
        <f t="shared" si="78"/>
        <v>62</v>
      </c>
      <c r="I761">
        <f t="shared" si="79"/>
        <v>1.508E-2</v>
      </c>
      <c r="J761">
        <f t="shared" si="80"/>
        <v>1.2480637776637327E-3</v>
      </c>
      <c r="K761">
        <f t="shared" si="81"/>
        <v>0.39045078925169779</v>
      </c>
      <c r="L761">
        <f t="shared" si="82"/>
        <v>0.39045078925169335</v>
      </c>
    </row>
    <row r="762" spans="7:12" x14ac:dyDescent="0.55000000000000004">
      <c r="G762">
        <f t="shared" si="77"/>
        <v>755</v>
      </c>
      <c r="H762">
        <f t="shared" si="78"/>
        <v>62</v>
      </c>
      <c r="I762">
        <f t="shared" si="79"/>
        <v>1.508E-2</v>
      </c>
      <c r="J762">
        <f t="shared" si="80"/>
        <v>1.2480637776637327E-3</v>
      </c>
      <c r="K762">
        <f t="shared" si="81"/>
        <v>0.38996408919738096</v>
      </c>
      <c r="L762">
        <f t="shared" si="82"/>
        <v>0.38996408919737652</v>
      </c>
    </row>
    <row r="763" spans="7:12" x14ac:dyDescent="0.55000000000000004">
      <c r="G763">
        <f t="shared" si="77"/>
        <v>756</v>
      </c>
      <c r="H763">
        <f t="shared" si="78"/>
        <v>63</v>
      </c>
      <c r="I763">
        <f t="shared" si="79"/>
        <v>1.5429999999999999E-2</v>
      </c>
      <c r="J763">
        <f t="shared" si="80"/>
        <v>1.2768284607227454E-3</v>
      </c>
      <c r="K763">
        <f t="shared" si="81"/>
        <v>0.38111024437290508</v>
      </c>
      <c r="L763">
        <f t="shared" si="82"/>
        <v>0.38111024437290003</v>
      </c>
    </row>
    <row r="764" spans="7:12" x14ac:dyDescent="0.55000000000000004">
      <c r="G764">
        <f t="shared" si="77"/>
        <v>757</v>
      </c>
      <c r="H764">
        <f t="shared" si="78"/>
        <v>63</v>
      </c>
      <c r="I764">
        <f t="shared" si="79"/>
        <v>1.5429999999999999E-2</v>
      </c>
      <c r="J764">
        <f t="shared" si="80"/>
        <v>1.2768284607227454E-3</v>
      </c>
      <c r="K764">
        <f t="shared" si="81"/>
        <v>0.38062425249447879</v>
      </c>
      <c r="L764">
        <f t="shared" si="82"/>
        <v>0.38062425249447512</v>
      </c>
    </row>
    <row r="765" spans="7:12" x14ac:dyDescent="0.55000000000000004">
      <c r="G765">
        <f t="shared" si="77"/>
        <v>758</v>
      </c>
      <c r="H765">
        <f t="shared" si="78"/>
        <v>63</v>
      </c>
      <c r="I765">
        <f t="shared" si="79"/>
        <v>1.5429999999999999E-2</v>
      </c>
      <c r="J765">
        <f t="shared" si="80"/>
        <v>1.2768284607227454E-3</v>
      </c>
      <c r="K765">
        <f t="shared" si="81"/>
        <v>0.38013888035301685</v>
      </c>
      <c r="L765">
        <f t="shared" si="82"/>
        <v>0.38013888035301313</v>
      </c>
    </row>
    <row r="766" spans="7:12" x14ac:dyDescent="0.55000000000000004">
      <c r="G766">
        <f t="shared" si="77"/>
        <v>759</v>
      </c>
      <c r="H766">
        <f t="shared" si="78"/>
        <v>63</v>
      </c>
      <c r="I766">
        <f t="shared" si="79"/>
        <v>1.5429999999999999E-2</v>
      </c>
      <c r="J766">
        <f t="shared" si="80"/>
        <v>1.2768284607227454E-3</v>
      </c>
      <c r="K766">
        <f t="shared" si="81"/>
        <v>0.37965412715823033</v>
      </c>
      <c r="L766">
        <f t="shared" si="82"/>
        <v>0.37965412715822666</v>
      </c>
    </row>
    <row r="767" spans="7:12" x14ac:dyDescent="0.55000000000000004">
      <c r="G767">
        <f t="shared" si="77"/>
        <v>760</v>
      </c>
      <c r="H767">
        <f t="shared" si="78"/>
        <v>63</v>
      </c>
      <c r="I767">
        <f t="shared" si="79"/>
        <v>1.5429999999999999E-2</v>
      </c>
      <c r="J767">
        <f t="shared" si="80"/>
        <v>1.2768284607227454E-3</v>
      </c>
      <c r="K767">
        <f t="shared" si="81"/>
        <v>0.37916999212083857</v>
      </c>
      <c r="L767">
        <f t="shared" si="82"/>
        <v>0.3791699921208348</v>
      </c>
    </row>
    <row r="768" spans="7:12" x14ac:dyDescent="0.55000000000000004">
      <c r="G768">
        <f t="shared" si="77"/>
        <v>761</v>
      </c>
      <c r="H768">
        <f t="shared" si="78"/>
        <v>63</v>
      </c>
      <c r="I768">
        <f t="shared" si="79"/>
        <v>1.5429999999999999E-2</v>
      </c>
      <c r="J768">
        <f t="shared" si="80"/>
        <v>1.2768284607227454E-3</v>
      </c>
      <c r="K768">
        <f t="shared" si="81"/>
        <v>0.37868647445256676</v>
      </c>
      <c r="L768">
        <f t="shared" si="82"/>
        <v>0.37868647445256304</v>
      </c>
    </row>
    <row r="769" spans="7:12" x14ac:dyDescent="0.55000000000000004">
      <c r="G769">
        <f t="shared" si="77"/>
        <v>762</v>
      </c>
      <c r="H769">
        <f t="shared" ref="H769:H832" si="83">INT(G769/12)</f>
        <v>63</v>
      </c>
      <c r="I769">
        <f t="shared" ref="I769:I832" si="84">VLOOKUP(H769,$B$7:$C$157,2,FALSE)</f>
        <v>1.5429999999999999E-2</v>
      </c>
      <c r="J769">
        <f t="shared" ref="J769:J832" si="85">(1+I769)^(1/12)-1</f>
        <v>1.2768284607227454E-3</v>
      </c>
      <c r="K769">
        <f t="shared" ref="K769:K832" si="86">(1+J769)^(-G769)</f>
        <v>0.37820357336614591</v>
      </c>
      <c r="L769">
        <f t="shared" ref="L769:L832" si="87">(1+I769)^(-G769/12)</f>
        <v>0.37820357336614213</v>
      </c>
    </row>
    <row r="770" spans="7:12" x14ac:dyDescent="0.55000000000000004">
      <c r="G770">
        <f t="shared" si="77"/>
        <v>763</v>
      </c>
      <c r="H770">
        <f t="shared" si="83"/>
        <v>63</v>
      </c>
      <c r="I770">
        <f t="shared" si="84"/>
        <v>1.5429999999999999E-2</v>
      </c>
      <c r="J770">
        <f t="shared" si="85"/>
        <v>1.2768284607227454E-3</v>
      </c>
      <c r="K770">
        <f t="shared" si="86"/>
        <v>0.37772128807531036</v>
      </c>
      <c r="L770">
        <f t="shared" si="87"/>
        <v>0.37772128807530669</v>
      </c>
    </row>
    <row r="771" spans="7:12" x14ac:dyDescent="0.55000000000000004">
      <c r="G771">
        <f t="shared" si="77"/>
        <v>764</v>
      </c>
      <c r="H771">
        <f t="shared" si="83"/>
        <v>63</v>
      </c>
      <c r="I771">
        <f t="shared" si="84"/>
        <v>1.5429999999999999E-2</v>
      </c>
      <c r="J771">
        <f t="shared" si="85"/>
        <v>1.2768284607227454E-3</v>
      </c>
      <c r="K771">
        <f t="shared" si="86"/>
        <v>0.37723961779479792</v>
      </c>
      <c r="L771">
        <f t="shared" si="87"/>
        <v>0.3772396177947942</v>
      </c>
    </row>
    <row r="772" spans="7:12" x14ac:dyDescent="0.55000000000000004">
      <c r="G772">
        <f t="shared" si="77"/>
        <v>765</v>
      </c>
      <c r="H772">
        <f t="shared" si="83"/>
        <v>63</v>
      </c>
      <c r="I772">
        <f t="shared" si="84"/>
        <v>1.5429999999999999E-2</v>
      </c>
      <c r="J772">
        <f t="shared" si="85"/>
        <v>1.2768284607227454E-3</v>
      </c>
      <c r="K772">
        <f t="shared" si="86"/>
        <v>0.37675856174034678</v>
      </c>
      <c r="L772">
        <f t="shared" si="87"/>
        <v>0.37675856174034317</v>
      </c>
    </row>
    <row r="773" spans="7:12" x14ac:dyDescent="0.55000000000000004">
      <c r="G773">
        <f t="shared" si="77"/>
        <v>766</v>
      </c>
      <c r="H773">
        <f t="shared" si="83"/>
        <v>63</v>
      </c>
      <c r="I773">
        <f t="shared" si="84"/>
        <v>1.5429999999999999E-2</v>
      </c>
      <c r="J773">
        <f t="shared" si="85"/>
        <v>1.2768284607227454E-3</v>
      </c>
      <c r="K773">
        <f t="shared" si="86"/>
        <v>0.37627811912869613</v>
      </c>
      <c r="L773">
        <f t="shared" si="87"/>
        <v>0.37627811912869241</v>
      </c>
    </row>
    <row r="774" spans="7:12" x14ac:dyDescent="0.55000000000000004">
      <c r="G774">
        <f t="shared" si="77"/>
        <v>767</v>
      </c>
      <c r="H774">
        <f t="shared" si="83"/>
        <v>63</v>
      </c>
      <c r="I774">
        <f t="shared" si="84"/>
        <v>1.5429999999999999E-2</v>
      </c>
      <c r="J774">
        <f t="shared" si="85"/>
        <v>1.2768284607227454E-3</v>
      </c>
      <c r="K774">
        <f t="shared" si="86"/>
        <v>0.37579828917758323</v>
      </c>
      <c r="L774">
        <f t="shared" si="87"/>
        <v>0.37579828917757963</v>
      </c>
    </row>
    <row r="775" spans="7:12" x14ac:dyDescent="0.55000000000000004">
      <c r="G775">
        <f t="shared" si="77"/>
        <v>768</v>
      </c>
      <c r="H775">
        <f t="shared" si="83"/>
        <v>64</v>
      </c>
      <c r="I775">
        <f t="shared" si="84"/>
        <v>1.5789999999999998E-2</v>
      </c>
      <c r="J775">
        <f t="shared" si="85"/>
        <v>1.3064055117777418E-3</v>
      </c>
      <c r="K775">
        <f t="shared" si="86"/>
        <v>0.36690048260812486</v>
      </c>
      <c r="L775">
        <f t="shared" si="87"/>
        <v>0.36690048260816632</v>
      </c>
    </row>
    <row r="776" spans="7:12" x14ac:dyDescent="0.55000000000000004">
      <c r="G776">
        <f t="shared" si="77"/>
        <v>769</v>
      </c>
      <c r="H776">
        <f t="shared" si="83"/>
        <v>64</v>
      </c>
      <c r="I776">
        <f t="shared" si="84"/>
        <v>1.5789999999999998E-2</v>
      </c>
      <c r="J776">
        <f t="shared" si="85"/>
        <v>1.3064055117777418E-3</v>
      </c>
      <c r="K776">
        <f t="shared" si="86"/>
        <v>0.36642178716573609</v>
      </c>
      <c r="L776">
        <f t="shared" si="87"/>
        <v>0.36642178716577634</v>
      </c>
    </row>
    <row r="777" spans="7:12" x14ac:dyDescent="0.55000000000000004">
      <c r="G777">
        <f t="shared" ref="G777:G840" si="88">G776+1</f>
        <v>770</v>
      </c>
      <c r="H777">
        <f t="shared" si="83"/>
        <v>64</v>
      </c>
      <c r="I777">
        <f t="shared" si="84"/>
        <v>1.5789999999999998E-2</v>
      </c>
      <c r="J777">
        <f t="shared" si="85"/>
        <v>1.3064055117777418E-3</v>
      </c>
      <c r="K777">
        <f t="shared" si="86"/>
        <v>0.36594371627779038</v>
      </c>
      <c r="L777">
        <f t="shared" si="87"/>
        <v>0.36594371627783051</v>
      </c>
    </row>
    <row r="778" spans="7:12" x14ac:dyDescent="0.55000000000000004">
      <c r="G778">
        <f t="shared" si="88"/>
        <v>771</v>
      </c>
      <c r="H778">
        <f t="shared" si="83"/>
        <v>64</v>
      </c>
      <c r="I778">
        <f t="shared" si="84"/>
        <v>1.5789999999999998E-2</v>
      </c>
      <c r="J778">
        <f t="shared" si="85"/>
        <v>1.3064055117777418E-3</v>
      </c>
      <c r="K778">
        <f t="shared" si="86"/>
        <v>0.36546626912943081</v>
      </c>
      <c r="L778">
        <f t="shared" si="87"/>
        <v>0.365466269129471</v>
      </c>
    </row>
    <row r="779" spans="7:12" x14ac:dyDescent="0.55000000000000004">
      <c r="G779">
        <f t="shared" si="88"/>
        <v>772</v>
      </c>
      <c r="H779">
        <f t="shared" si="83"/>
        <v>64</v>
      </c>
      <c r="I779">
        <f t="shared" si="84"/>
        <v>1.5789999999999998E-2</v>
      </c>
      <c r="J779">
        <f t="shared" si="85"/>
        <v>1.3064055117777418E-3</v>
      </c>
      <c r="K779">
        <f t="shared" si="86"/>
        <v>0.36498944490686375</v>
      </c>
      <c r="L779">
        <f t="shared" si="87"/>
        <v>0.36498944490690388</v>
      </c>
    </row>
    <row r="780" spans="7:12" x14ac:dyDescent="0.55000000000000004">
      <c r="G780">
        <f t="shared" si="88"/>
        <v>773</v>
      </c>
      <c r="H780">
        <f t="shared" si="83"/>
        <v>64</v>
      </c>
      <c r="I780">
        <f t="shared" si="84"/>
        <v>1.5789999999999998E-2</v>
      </c>
      <c r="J780">
        <f t="shared" si="85"/>
        <v>1.3064055117777418E-3</v>
      </c>
      <c r="K780">
        <f t="shared" si="86"/>
        <v>0.36451324279735725</v>
      </c>
      <c r="L780">
        <f t="shared" si="87"/>
        <v>0.36451324279739744</v>
      </c>
    </row>
    <row r="781" spans="7:12" x14ac:dyDescent="0.55000000000000004">
      <c r="G781">
        <f t="shared" si="88"/>
        <v>774</v>
      </c>
      <c r="H781">
        <f t="shared" si="83"/>
        <v>64</v>
      </c>
      <c r="I781">
        <f t="shared" si="84"/>
        <v>1.5789999999999998E-2</v>
      </c>
      <c r="J781">
        <f t="shared" si="85"/>
        <v>1.3064055117777418E-3</v>
      </c>
      <c r="K781">
        <f t="shared" si="86"/>
        <v>0.36403766198923981</v>
      </c>
      <c r="L781">
        <f t="shared" si="87"/>
        <v>0.36403766198928006</v>
      </c>
    </row>
    <row r="782" spans="7:12" x14ac:dyDescent="0.55000000000000004">
      <c r="G782">
        <f t="shared" si="88"/>
        <v>775</v>
      </c>
      <c r="H782">
        <f t="shared" si="83"/>
        <v>64</v>
      </c>
      <c r="I782">
        <f t="shared" si="84"/>
        <v>1.5789999999999998E-2</v>
      </c>
      <c r="J782">
        <f t="shared" si="85"/>
        <v>1.3064055117777418E-3</v>
      </c>
      <c r="K782">
        <f t="shared" si="86"/>
        <v>0.36356270167189886</v>
      </c>
      <c r="L782">
        <f t="shared" si="87"/>
        <v>0.36356270167193905</v>
      </c>
    </row>
    <row r="783" spans="7:12" x14ac:dyDescent="0.55000000000000004">
      <c r="G783">
        <f t="shared" si="88"/>
        <v>776</v>
      </c>
      <c r="H783">
        <f t="shared" si="83"/>
        <v>64</v>
      </c>
      <c r="I783">
        <f t="shared" si="84"/>
        <v>1.5789999999999998E-2</v>
      </c>
      <c r="J783">
        <f t="shared" si="85"/>
        <v>1.3064055117777418E-3</v>
      </c>
      <c r="K783">
        <f t="shared" si="86"/>
        <v>0.36308836103577929</v>
      </c>
      <c r="L783">
        <f t="shared" si="87"/>
        <v>0.36308836103581948</v>
      </c>
    </row>
    <row r="784" spans="7:12" x14ac:dyDescent="0.55000000000000004">
      <c r="G784">
        <f t="shared" si="88"/>
        <v>777</v>
      </c>
      <c r="H784">
        <f t="shared" si="83"/>
        <v>64</v>
      </c>
      <c r="I784">
        <f t="shared" si="84"/>
        <v>1.5789999999999998E-2</v>
      </c>
      <c r="J784">
        <f t="shared" si="85"/>
        <v>1.3064055117777418E-3</v>
      </c>
      <c r="K784">
        <f t="shared" si="86"/>
        <v>0.36261463927238252</v>
      </c>
      <c r="L784">
        <f t="shared" si="87"/>
        <v>0.36261463927242271</v>
      </c>
    </row>
    <row r="785" spans="7:12" x14ac:dyDescent="0.55000000000000004">
      <c r="G785">
        <f t="shared" si="88"/>
        <v>778</v>
      </c>
      <c r="H785">
        <f t="shared" si="83"/>
        <v>64</v>
      </c>
      <c r="I785">
        <f t="shared" si="84"/>
        <v>1.5789999999999998E-2</v>
      </c>
      <c r="J785">
        <f t="shared" si="85"/>
        <v>1.3064055117777418E-3</v>
      </c>
      <c r="K785">
        <f t="shared" si="86"/>
        <v>0.36214153557426471</v>
      </c>
      <c r="L785">
        <f t="shared" si="87"/>
        <v>0.3621415355743049</v>
      </c>
    </row>
    <row r="786" spans="7:12" x14ac:dyDescent="0.55000000000000004">
      <c r="G786">
        <f t="shared" si="88"/>
        <v>779</v>
      </c>
      <c r="H786">
        <f t="shared" si="83"/>
        <v>64</v>
      </c>
      <c r="I786">
        <f t="shared" si="84"/>
        <v>1.5789999999999998E-2</v>
      </c>
      <c r="J786">
        <f t="shared" si="85"/>
        <v>1.3064055117777418E-3</v>
      </c>
      <c r="K786">
        <f t="shared" si="86"/>
        <v>0.36166904913503534</v>
      </c>
      <c r="L786">
        <f t="shared" si="87"/>
        <v>0.36166904913507542</v>
      </c>
    </row>
    <row r="787" spans="7:12" x14ac:dyDescent="0.55000000000000004">
      <c r="G787">
        <f t="shared" si="88"/>
        <v>780</v>
      </c>
      <c r="H787">
        <f t="shared" si="83"/>
        <v>65</v>
      </c>
      <c r="I787">
        <f t="shared" si="84"/>
        <v>1.6129999999999999E-2</v>
      </c>
      <c r="J787">
        <f t="shared" si="85"/>
        <v>1.3343305718431786E-3</v>
      </c>
      <c r="K787">
        <f t="shared" si="86"/>
        <v>0.35342496040859001</v>
      </c>
      <c r="L787">
        <f t="shared" si="87"/>
        <v>0.35342496040860771</v>
      </c>
    </row>
    <row r="788" spans="7:12" x14ac:dyDescent="0.55000000000000004">
      <c r="G788">
        <f t="shared" si="88"/>
        <v>781</v>
      </c>
      <c r="H788">
        <f t="shared" si="83"/>
        <v>65</v>
      </c>
      <c r="I788">
        <f t="shared" si="84"/>
        <v>1.6129999999999999E-2</v>
      </c>
      <c r="J788">
        <f t="shared" si="85"/>
        <v>1.3343305718431786E-3</v>
      </c>
      <c r="K788">
        <f t="shared" si="86"/>
        <v>0.35295400309181013</v>
      </c>
      <c r="L788">
        <f t="shared" si="87"/>
        <v>0.35295400309182667</v>
      </c>
    </row>
    <row r="789" spans="7:12" x14ac:dyDescent="0.55000000000000004">
      <c r="G789">
        <f t="shared" si="88"/>
        <v>782</v>
      </c>
      <c r="H789">
        <f t="shared" si="83"/>
        <v>65</v>
      </c>
      <c r="I789">
        <f t="shared" si="84"/>
        <v>1.6129999999999999E-2</v>
      </c>
      <c r="J789">
        <f t="shared" si="85"/>
        <v>1.3343305718431786E-3</v>
      </c>
      <c r="K789">
        <f t="shared" si="86"/>
        <v>0.35248367335038311</v>
      </c>
      <c r="L789">
        <f t="shared" si="87"/>
        <v>0.35248367335039965</v>
      </c>
    </row>
    <row r="790" spans="7:12" x14ac:dyDescent="0.55000000000000004">
      <c r="G790">
        <f t="shared" si="88"/>
        <v>783</v>
      </c>
      <c r="H790">
        <f t="shared" si="83"/>
        <v>65</v>
      </c>
      <c r="I790">
        <f t="shared" si="84"/>
        <v>1.6129999999999999E-2</v>
      </c>
      <c r="J790">
        <f t="shared" si="85"/>
        <v>1.3343305718431786E-3</v>
      </c>
      <c r="K790">
        <f t="shared" si="86"/>
        <v>0.35201397034803189</v>
      </c>
      <c r="L790">
        <f t="shared" si="87"/>
        <v>0.35201397034804832</v>
      </c>
    </row>
    <row r="791" spans="7:12" x14ac:dyDescent="0.55000000000000004">
      <c r="G791">
        <f t="shared" si="88"/>
        <v>784</v>
      </c>
      <c r="H791">
        <f t="shared" si="83"/>
        <v>65</v>
      </c>
      <c r="I791">
        <f t="shared" si="84"/>
        <v>1.6129999999999999E-2</v>
      </c>
      <c r="J791">
        <f t="shared" si="85"/>
        <v>1.3343305718431786E-3</v>
      </c>
      <c r="K791">
        <f t="shared" si="86"/>
        <v>0.35154489324959359</v>
      </c>
      <c r="L791">
        <f t="shared" si="87"/>
        <v>0.35154489324961008</v>
      </c>
    </row>
    <row r="792" spans="7:12" x14ac:dyDescent="0.55000000000000004">
      <c r="G792">
        <f t="shared" si="88"/>
        <v>785</v>
      </c>
      <c r="H792">
        <f t="shared" si="83"/>
        <v>65</v>
      </c>
      <c r="I792">
        <f t="shared" si="84"/>
        <v>1.6129999999999999E-2</v>
      </c>
      <c r="J792">
        <f t="shared" si="85"/>
        <v>1.3343305718431786E-3</v>
      </c>
      <c r="K792">
        <f t="shared" si="86"/>
        <v>0.3510764412210185</v>
      </c>
      <c r="L792">
        <f t="shared" si="87"/>
        <v>0.35107644122103498</v>
      </c>
    </row>
    <row r="793" spans="7:12" x14ac:dyDescent="0.55000000000000004">
      <c r="G793">
        <f t="shared" si="88"/>
        <v>786</v>
      </c>
      <c r="H793">
        <f t="shared" si="83"/>
        <v>65</v>
      </c>
      <c r="I793">
        <f t="shared" si="84"/>
        <v>1.6129999999999999E-2</v>
      </c>
      <c r="J793">
        <f t="shared" si="85"/>
        <v>1.3343305718431786E-3</v>
      </c>
      <c r="K793">
        <f t="shared" si="86"/>
        <v>0.35060861342936805</v>
      </c>
      <c r="L793">
        <f t="shared" si="87"/>
        <v>0.3506086134293846</v>
      </c>
    </row>
    <row r="794" spans="7:12" x14ac:dyDescent="0.55000000000000004">
      <c r="G794">
        <f t="shared" si="88"/>
        <v>787</v>
      </c>
      <c r="H794">
        <f t="shared" si="83"/>
        <v>65</v>
      </c>
      <c r="I794">
        <f t="shared" si="84"/>
        <v>1.6129999999999999E-2</v>
      </c>
      <c r="J794">
        <f t="shared" si="85"/>
        <v>1.3343305718431786E-3</v>
      </c>
      <c r="K794">
        <f t="shared" si="86"/>
        <v>0.3501414090428141</v>
      </c>
      <c r="L794">
        <f t="shared" si="87"/>
        <v>0.35014140904283053</v>
      </c>
    </row>
    <row r="795" spans="7:12" x14ac:dyDescent="0.55000000000000004">
      <c r="G795">
        <f t="shared" si="88"/>
        <v>788</v>
      </c>
      <c r="H795">
        <f t="shared" si="83"/>
        <v>65</v>
      </c>
      <c r="I795">
        <f t="shared" si="84"/>
        <v>1.6129999999999999E-2</v>
      </c>
      <c r="J795">
        <f t="shared" si="85"/>
        <v>1.3343305718431786E-3</v>
      </c>
      <c r="K795">
        <f t="shared" si="86"/>
        <v>0.34967482723063614</v>
      </c>
      <c r="L795">
        <f t="shared" si="87"/>
        <v>0.34967482723065263</v>
      </c>
    </row>
    <row r="796" spans="7:12" x14ac:dyDescent="0.55000000000000004">
      <c r="G796">
        <f t="shared" si="88"/>
        <v>789</v>
      </c>
      <c r="H796">
        <f t="shared" si="83"/>
        <v>65</v>
      </c>
      <c r="I796">
        <f t="shared" si="84"/>
        <v>1.6129999999999999E-2</v>
      </c>
      <c r="J796">
        <f t="shared" si="85"/>
        <v>1.3343305718431786E-3</v>
      </c>
      <c r="K796">
        <f t="shared" si="86"/>
        <v>0.34920886716322158</v>
      </c>
      <c r="L796">
        <f t="shared" si="87"/>
        <v>0.34920886716323807</v>
      </c>
    </row>
    <row r="797" spans="7:12" x14ac:dyDescent="0.55000000000000004">
      <c r="G797">
        <f t="shared" si="88"/>
        <v>790</v>
      </c>
      <c r="H797">
        <f t="shared" si="83"/>
        <v>65</v>
      </c>
      <c r="I797">
        <f t="shared" si="84"/>
        <v>1.6129999999999999E-2</v>
      </c>
      <c r="J797">
        <f t="shared" si="85"/>
        <v>1.3343305718431786E-3</v>
      </c>
      <c r="K797">
        <f t="shared" si="86"/>
        <v>0.34874352801206265</v>
      </c>
      <c r="L797">
        <f t="shared" si="87"/>
        <v>0.34874352801207914</v>
      </c>
    </row>
    <row r="798" spans="7:12" x14ac:dyDescent="0.55000000000000004">
      <c r="G798">
        <f t="shared" si="88"/>
        <v>791</v>
      </c>
      <c r="H798">
        <f t="shared" si="83"/>
        <v>65</v>
      </c>
      <c r="I798">
        <f t="shared" si="84"/>
        <v>1.6129999999999999E-2</v>
      </c>
      <c r="J798">
        <f t="shared" si="85"/>
        <v>1.3343305718431786E-3</v>
      </c>
      <c r="K798">
        <f t="shared" si="86"/>
        <v>0.34827880894975582</v>
      </c>
      <c r="L798">
        <f t="shared" si="87"/>
        <v>0.34827880894977226</v>
      </c>
    </row>
    <row r="799" spans="7:12" x14ac:dyDescent="0.55000000000000004">
      <c r="G799">
        <f t="shared" si="88"/>
        <v>792</v>
      </c>
      <c r="H799">
        <f t="shared" si="83"/>
        <v>66</v>
      </c>
      <c r="I799">
        <f t="shared" si="84"/>
        <v>1.6480000000000002E-2</v>
      </c>
      <c r="J799">
        <f t="shared" si="85"/>
        <v>1.3630680118990046E-3</v>
      </c>
      <c r="K799">
        <f t="shared" si="86"/>
        <v>0.33999825852116172</v>
      </c>
      <c r="L799">
        <f t="shared" si="87"/>
        <v>0.33999825852114435</v>
      </c>
    </row>
    <row r="800" spans="7:12" x14ac:dyDescent="0.55000000000000004">
      <c r="G800">
        <f t="shared" si="88"/>
        <v>793</v>
      </c>
      <c r="H800">
        <f t="shared" si="83"/>
        <v>66</v>
      </c>
      <c r="I800">
        <f t="shared" si="84"/>
        <v>1.6480000000000002E-2</v>
      </c>
      <c r="J800">
        <f t="shared" si="85"/>
        <v>1.3630680118990046E-3</v>
      </c>
      <c r="K800">
        <f t="shared" si="86"/>
        <v>0.33953544861225254</v>
      </c>
      <c r="L800">
        <f t="shared" si="87"/>
        <v>0.33953544861223456</v>
      </c>
    </row>
    <row r="801" spans="7:12" x14ac:dyDescent="0.55000000000000004">
      <c r="G801">
        <f t="shared" si="88"/>
        <v>794</v>
      </c>
      <c r="H801">
        <f t="shared" si="83"/>
        <v>66</v>
      </c>
      <c r="I801">
        <f t="shared" si="84"/>
        <v>1.6480000000000002E-2</v>
      </c>
      <c r="J801">
        <f t="shared" si="85"/>
        <v>1.3630680118990046E-3</v>
      </c>
      <c r="K801">
        <f t="shared" si="86"/>
        <v>0.33907326868601667</v>
      </c>
      <c r="L801">
        <f t="shared" si="87"/>
        <v>0.33907326868599869</v>
      </c>
    </row>
    <row r="802" spans="7:12" x14ac:dyDescent="0.55000000000000004">
      <c r="G802">
        <f t="shared" si="88"/>
        <v>795</v>
      </c>
      <c r="H802">
        <f t="shared" si="83"/>
        <v>66</v>
      </c>
      <c r="I802">
        <f t="shared" si="84"/>
        <v>1.6480000000000002E-2</v>
      </c>
      <c r="J802">
        <f t="shared" si="85"/>
        <v>1.3630680118990046E-3</v>
      </c>
      <c r="K802">
        <f t="shared" si="86"/>
        <v>0.33861171788491351</v>
      </c>
      <c r="L802">
        <f t="shared" si="87"/>
        <v>0.33861171788489552</v>
      </c>
    </row>
    <row r="803" spans="7:12" x14ac:dyDescent="0.55000000000000004">
      <c r="G803">
        <f t="shared" si="88"/>
        <v>796</v>
      </c>
      <c r="H803">
        <f t="shared" si="83"/>
        <v>66</v>
      </c>
      <c r="I803">
        <f t="shared" si="84"/>
        <v>1.6480000000000002E-2</v>
      </c>
      <c r="J803">
        <f t="shared" si="85"/>
        <v>1.3630680118990046E-3</v>
      </c>
      <c r="K803">
        <f t="shared" si="86"/>
        <v>0.33815079535257031</v>
      </c>
      <c r="L803">
        <f t="shared" si="87"/>
        <v>0.33815079535255227</v>
      </c>
    </row>
    <row r="804" spans="7:12" x14ac:dyDescent="0.55000000000000004">
      <c r="G804">
        <f t="shared" si="88"/>
        <v>797</v>
      </c>
      <c r="H804">
        <f t="shared" si="83"/>
        <v>66</v>
      </c>
      <c r="I804">
        <f t="shared" si="84"/>
        <v>1.6480000000000002E-2</v>
      </c>
      <c r="J804">
        <f t="shared" si="85"/>
        <v>1.3630680118990046E-3</v>
      </c>
      <c r="K804">
        <f t="shared" si="86"/>
        <v>0.3376905002337795</v>
      </c>
      <c r="L804">
        <f t="shared" si="87"/>
        <v>0.33769050023376146</v>
      </c>
    </row>
    <row r="805" spans="7:12" x14ac:dyDescent="0.55000000000000004">
      <c r="G805">
        <f t="shared" si="88"/>
        <v>798</v>
      </c>
      <c r="H805">
        <f t="shared" si="83"/>
        <v>66</v>
      </c>
      <c r="I805">
        <f t="shared" si="84"/>
        <v>1.6480000000000002E-2</v>
      </c>
      <c r="J805">
        <f t="shared" si="85"/>
        <v>1.3630680118990046E-3</v>
      </c>
      <c r="K805">
        <f t="shared" si="86"/>
        <v>0.33723083167449797</v>
      </c>
      <c r="L805">
        <f t="shared" si="87"/>
        <v>0.33723083167447993</v>
      </c>
    </row>
    <row r="806" spans="7:12" x14ac:dyDescent="0.55000000000000004">
      <c r="G806">
        <f t="shared" si="88"/>
        <v>799</v>
      </c>
      <c r="H806">
        <f t="shared" si="83"/>
        <v>66</v>
      </c>
      <c r="I806">
        <f t="shared" si="84"/>
        <v>1.6480000000000002E-2</v>
      </c>
      <c r="J806">
        <f t="shared" si="85"/>
        <v>1.3630680118990046E-3</v>
      </c>
      <c r="K806">
        <f t="shared" si="86"/>
        <v>0.33677178882184483</v>
      </c>
      <c r="L806">
        <f t="shared" si="87"/>
        <v>0.33677178882182685</v>
      </c>
    </row>
    <row r="807" spans="7:12" x14ac:dyDescent="0.55000000000000004">
      <c r="G807">
        <f t="shared" si="88"/>
        <v>800</v>
      </c>
      <c r="H807">
        <f t="shared" si="83"/>
        <v>66</v>
      </c>
      <c r="I807">
        <f t="shared" si="84"/>
        <v>1.6480000000000002E-2</v>
      </c>
      <c r="J807">
        <f t="shared" si="85"/>
        <v>1.3630680118990046E-3</v>
      </c>
      <c r="K807">
        <f t="shared" si="86"/>
        <v>0.33631337082410068</v>
      </c>
      <c r="L807">
        <f t="shared" si="87"/>
        <v>0.33631337082408258</v>
      </c>
    </row>
    <row r="808" spans="7:12" x14ac:dyDescent="0.55000000000000004">
      <c r="G808">
        <f t="shared" si="88"/>
        <v>801</v>
      </c>
      <c r="H808">
        <f t="shared" si="83"/>
        <v>66</v>
      </c>
      <c r="I808">
        <f t="shared" si="84"/>
        <v>1.6480000000000002E-2</v>
      </c>
      <c r="J808">
        <f t="shared" si="85"/>
        <v>1.3630680118990046E-3</v>
      </c>
      <c r="K808">
        <f t="shared" si="86"/>
        <v>0.33585557683070477</v>
      </c>
      <c r="L808">
        <f t="shared" si="87"/>
        <v>0.33585557683068679</v>
      </c>
    </row>
    <row r="809" spans="7:12" x14ac:dyDescent="0.55000000000000004">
      <c r="G809">
        <f t="shared" si="88"/>
        <v>802</v>
      </c>
      <c r="H809">
        <f t="shared" si="83"/>
        <v>66</v>
      </c>
      <c r="I809">
        <f t="shared" si="84"/>
        <v>1.6480000000000002E-2</v>
      </c>
      <c r="J809">
        <f t="shared" si="85"/>
        <v>1.3630680118990046E-3</v>
      </c>
      <c r="K809">
        <f t="shared" si="86"/>
        <v>0.3353984059922549</v>
      </c>
      <c r="L809">
        <f t="shared" si="87"/>
        <v>0.33539840599223691</v>
      </c>
    </row>
    <row r="810" spans="7:12" x14ac:dyDescent="0.55000000000000004">
      <c r="G810">
        <f t="shared" si="88"/>
        <v>803</v>
      </c>
      <c r="H810">
        <f t="shared" si="83"/>
        <v>66</v>
      </c>
      <c r="I810">
        <f t="shared" si="84"/>
        <v>1.6480000000000002E-2</v>
      </c>
      <c r="J810">
        <f t="shared" si="85"/>
        <v>1.3630680118990046E-3</v>
      </c>
      <c r="K810">
        <f t="shared" si="86"/>
        <v>0.33494185746050442</v>
      </c>
      <c r="L810">
        <f t="shared" si="87"/>
        <v>0.33494185746048638</v>
      </c>
    </row>
    <row r="811" spans="7:12" x14ac:dyDescent="0.55000000000000004">
      <c r="G811">
        <f t="shared" si="88"/>
        <v>804</v>
      </c>
      <c r="H811">
        <f t="shared" si="83"/>
        <v>67</v>
      </c>
      <c r="I811">
        <f t="shared" si="84"/>
        <v>1.6820000000000002E-2</v>
      </c>
      <c r="J811">
        <f t="shared" si="85"/>
        <v>1.3909756981382859E-3</v>
      </c>
      <c r="K811">
        <f t="shared" si="86"/>
        <v>0.32707447332950335</v>
      </c>
      <c r="L811">
        <f t="shared" si="87"/>
        <v>0.32707447332950818</v>
      </c>
    </row>
    <row r="812" spans="7:12" x14ac:dyDescent="0.55000000000000004">
      <c r="G812">
        <f t="shared" si="88"/>
        <v>805</v>
      </c>
      <c r="H812">
        <f t="shared" si="83"/>
        <v>67</v>
      </c>
      <c r="I812">
        <f t="shared" si="84"/>
        <v>1.6820000000000002E-2</v>
      </c>
      <c r="J812">
        <f t="shared" si="85"/>
        <v>1.3909756981382859E-3</v>
      </c>
      <c r="K812">
        <f t="shared" si="86"/>
        <v>0.32662015263466637</v>
      </c>
      <c r="L812">
        <f t="shared" si="87"/>
        <v>0.3266201526346717</v>
      </c>
    </row>
    <row r="813" spans="7:12" x14ac:dyDescent="0.55000000000000004">
      <c r="G813">
        <f t="shared" si="88"/>
        <v>806</v>
      </c>
      <c r="H813">
        <f t="shared" si="83"/>
        <v>67</v>
      </c>
      <c r="I813">
        <f t="shared" si="84"/>
        <v>1.6820000000000002E-2</v>
      </c>
      <c r="J813">
        <f t="shared" si="85"/>
        <v>1.3909756981382859E-3</v>
      </c>
      <c r="K813">
        <f t="shared" si="86"/>
        <v>0.32616646301107027</v>
      </c>
      <c r="L813">
        <f t="shared" si="87"/>
        <v>0.32616646301107549</v>
      </c>
    </row>
    <row r="814" spans="7:12" x14ac:dyDescent="0.55000000000000004">
      <c r="G814">
        <f t="shared" si="88"/>
        <v>807</v>
      </c>
      <c r="H814">
        <f t="shared" si="83"/>
        <v>67</v>
      </c>
      <c r="I814">
        <f t="shared" si="84"/>
        <v>1.6820000000000002E-2</v>
      </c>
      <c r="J814">
        <f t="shared" si="85"/>
        <v>1.3909756981382859E-3</v>
      </c>
      <c r="K814">
        <f t="shared" si="86"/>
        <v>0.32571340358212958</v>
      </c>
      <c r="L814">
        <f t="shared" si="87"/>
        <v>0.32571340358213485</v>
      </c>
    </row>
    <row r="815" spans="7:12" x14ac:dyDescent="0.55000000000000004">
      <c r="G815">
        <f t="shared" si="88"/>
        <v>808</v>
      </c>
      <c r="H815">
        <f t="shared" si="83"/>
        <v>67</v>
      </c>
      <c r="I815">
        <f t="shared" si="84"/>
        <v>1.6820000000000002E-2</v>
      </c>
      <c r="J815">
        <f t="shared" si="85"/>
        <v>1.3909756981382859E-3</v>
      </c>
      <c r="K815">
        <f t="shared" si="86"/>
        <v>0.32526097347247657</v>
      </c>
      <c r="L815">
        <f t="shared" si="87"/>
        <v>0.3252609734724819</v>
      </c>
    </row>
    <row r="816" spans="7:12" x14ac:dyDescent="0.55000000000000004">
      <c r="G816">
        <f t="shared" si="88"/>
        <v>809</v>
      </c>
      <c r="H816">
        <f t="shared" si="83"/>
        <v>67</v>
      </c>
      <c r="I816">
        <f t="shared" si="84"/>
        <v>1.6820000000000002E-2</v>
      </c>
      <c r="J816">
        <f t="shared" si="85"/>
        <v>1.3909756981382859E-3</v>
      </c>
      <c r="K816">
        <f t="shared" si="86"/>
        <v>0.32480917180795932</v>
      </c>
      <c r="L816">
        <f t="shared" si="87"/>
        <v>0.32480917180796448</v>
      </c>
    </row>
    <row r="817" spans="7:12" x14ac:dyDescent="0.55000000000000004">
      <c r="G817">
        <f t="shared" si="88"/>
        <v>810</v>
      </c>
      <c r="H817">
        <f t="shared" si="83"/>
        <v>67</v>
      </c>
      <c r="I817">
        <f t="shared" si="84"/>
        <v>1.6820000000000002E-2</v>
      </c>
      <c r="J817">
        <f t="shared" si="85"/>
        <v>1.3909756981382859E-3</v>
      </c>
      <c r="K817">
        <f t="shared" si="86"/>
        <v>0.32435799771564</v>
      </c>
      <c r="L817">
        <f t="shared" si="87"/>
        <v>0.32435799771564527</v>
      </c>
    </row>
    <row r="818" spans="7:12" x14ac:dyDescent="0.55000000000000004">
      <c r="G818">
        <f t="shared" si="88"/>
        <v>811</v>
      </c>
      <c r="H818">
        <f t="shared" si="83"/>
        <v>67</v>
      </c>
      <c r="I818">
        <f t="shared" si="84"/>
        <v>1.6820000000000002E-2</v>
      </c>
      <c r="J818">
        <f t="shared" si="85"/>
        <v>1.3909756981382859E-3</v>
      </c>
      <c r="K818">
        <f t="shared" si="86"/>
        <v>0.32390745032379359</v>
      </c>
      <c r="L818">
        <f t="shared" si="87"/>
        <v>0.32390745032379897</v>
      </c>
    </row>
    <row r="819" spans="7:12" x14ac:dyDescent="0.55000000000000004">
      <c r="G819">
        <f t="shared" si="88"/>
        <v>812</v>
      </c>
      <c r="H819">
        <f t="shared" si="83"/>
        <v>67</v>
      </c>
      <c r="I819">
        <f t="shared" si="84"/>
        <v>1.6820000000000002E-2</v>
      </c>
      <c r="J819">
        <f t="shared" si="85"/>
        <v>1.3909756981382859E-3</v>
      </c>
      <c r="K819">
        <f t="shared" si="86"/>
        <v>0.32345752876190587</v>
      </c>
      <c r="L819">
        <f t="shared" si="87"/>
        <v>0.32345752876191119</v>
      </c>
    </row>
    <row r="820" spans="7:12" x14ac:dyDescent="0.55000000000000004">
      <c r="G820">
        <f t="shared" si="88"/>
        <v>813</v>
      </c>
      <c r="H820">
        <f t="shared" si="83"/>
        <v>67</v>
      </c>
      <c r="I820">
        <f t="shared" si="84"/>
        <v>1.6820000000000002E-2</v>
      </c>
      <c r="J820">
        <f t="shared" si="85"/>
        <v>1.3909756981382859E-3</v>
      </c>
      <c r="K820">
        <f t="shared" si="86"/>
        <v>0.32300823216067182</v>
      </c>
      <c r="L820">
        <f t="shared" si="87"/>
        <v>0.32300823216067709</v>
      </c>
    </row>
    <row r="821" spans="7:12" x14ac:dyDescent="0.55000000000000004">
      <c r="G821">
        <f t="shared" si="88"/>
        <v>814</v>
      </c>
      <c r="H821">
        <f t="shared" si="83"/>
        <v>67</v>
      </c>
      <c r="I821">
        <f t="shared" si="84"/>
        <v>1.6820000000000002E-2</v>
      </c>
      <c r="J821">
        <f t="shared" si="85"/>
        <v>1.3909756981382859E-3</v>
      </c>
      <c r="K821">
        <f t="shared" si="86"/>
        <v>0.32255955965199368</v>
      </c>
      <c r="L821">
        <f t="shared" si="87"/>
        <v>0.32255955965199901</v>
      </c>
    </row>
    <row r="822" spans="7:12" x14ac:dyDescent="0.55000000000000004">
      <c r="G822">
        <f t="shared" si="88"/>
        <v>815</v>
      </c>
      <c r="H822">
        <f t="shared" si="83"/>
        <v>67</v>
      </c>
      <c r="I822">
        <f t="shared" si="84"/>
        <v>1.6820000000000002E-2</v>
      </c>
      <c r="J822">
        <f t="shared" si="85"/>
        <v>1.3909756981382859E-3</v>
      </c>
      <c r="K822">
        <f t="shared" si="86"/>
        <v>0.32211151036897984</v>
      </c>
      <c r="L822">
        <f t="shared" si="87"/>
        <v>0.32211151036898505</v>
      </c>
    </row>
    <row r="823" spans="7:12" x14ac:dyDescent="0.55000000000000004">
      <c r="G823">
        <f t="shared" si="88"/>
        <v>816</v>
      </c>
      <c r="H823">
        <f t="shared" si="83"/>
        <v>68</v>
      </c>
      <c r="I823">
        <f t="shared" si="84"/>
        <v>1.7149999999999999E-2</v>
      </c>
      <c r="J823">
        <f t="shared" si="85"/>
        <v>1.4180543909447785E-3</v>
      </c>
      <c r="K823">
        <f t="shared" si="86"/>
        <v>0.31464422607855808</v>
      </c>
      <c r="L823">
        <f t="shared" si="87"/>
        <v>0.31464422607859271</v>
      </c>
    </row>
    <row r="824" spans="7:12" x14ac:dyDescent="0.55000000000000004">
      <c r="G824">
        <f t="shared" si="88"/>
        <v>817</v>
      </c>
      <c r="H824">
        <f t="shared" si="83"/>
        <v>68</v>
      </c>
      <c r="I824">
        <f t="shared" si="84"/>
        <v>1.7149999999999999E-2</v>
      </c>
      <c r="J824">
        <f t="shared" si="85"/>
        <v>1.4180543909447785E-3</v>
      </c>
      <c r="K824">
        <f t="shared" si="86"/>
        <v>0.31419867526746603</v>
      </c>
      <c r="L824">
        <f t="shared" si="87"/>
        <v>0.31419867526749978</v>
      </c>
    </row>
    <row r="825" spans="7:12" x14ac:dyDescent="0.55000000000000004">
      <c r="G825">
        <f t="shared" si="88"/>
        <v>818</v>
      </c>
      <c r="H825">
        <f t="shared" si="83"/>
        <v>68</v>
      </c>
      <c r="I825">
        <f t="shared" si="84"/>
        <v>1.7149999999999999E-2</v>
      </c>
      <c r="J825">
        <f t="shared" si="85"/>
        <v>1.4180543909447785E-3</v>
      </c>
      <c r="K825">
        <f t="shared" si="86"/>
        <v>0.31375375537697825</v>
      </c>
      <c r="L825">
        <f t="shared" si="87"/>
        <v>0.313753755377012</v>
      </c>
    </row>
    <row r="826" spans="7:12" x14ac:dyDescent="0.55000000000000004">
      <c r="G826">
        <f t="shared" si="88"/>
        <v>819</v>
      </c>
      <c r="H826">
        <f t="shared" si="83"/>
        <v>68</v>
      </c>
      <c r="I826">
        <f t="shared" si="84"/>
        <v>1.7149999999999999E-2</v>
      </c>
      <c r="J826">
        <f t="shared" si="85"/>
        <v>1.4180543909447785E-3</v>
      </c>
      <c r="K826">
        <f t="shared" si="86"/>
        <v>0.31330946551368205</v>
      </c>
      <c r="L826">
        <f t="shared" si="87"/>
        <v>0.31330946551371575</v>
      </c>
    </row>
    <row r="827" spans="7:12" x14ac:dyDescent="0.55000000000000004">
      <c r="G827">
        <f t="shared" si="88"/>
        <v>820</v>
      </c>
      <c r="H827">
        <f t="shared" si="83"/>
        <v>68</v>
      </c>
      <c r="I827">
        <f t="shared" si="84"/>
        <v>1.7149999999999999E-2</v>
      </c>
      <c r="J827">
        <f t="shared" si="85"/>
        <v>1.4180543909447785E-3</v>
      </c>
      <c r="K827">
        <f t="shared" si="86"/>
        <v>0.31286580478542964</v>
      </c>
      <c r="L827">
        <f t="shared" si="87"/>
        <v>0.31286580478546328</v>
      </c>
    </row>
    <row r="828" spans="7:12" x14ac:dyDescent="0.55000000000000004">
      <c r="G828">
        <f t="shared" si="88"/>
        <v>821</v>
      </c>
      <c r="H828">
        <f t="shared" si="83"/>
        <v>68</v>
      </c>
      <c r="I828">
        <f t="shared" si="84"/>
        <v>1.7149999999999999E-2</v>
      </c>
      <c r="J828">
        <f t="shared" si="85"/>
        <v>1.4180543909447785E-3</v>
      </c>
      <c r="K828">
        <f t="shared" si="86"/>
        <v>0.31242277230133653</v>
      </c>
      <c r="L828">
        <f t="shared" si="87"/>
        <v>0.31242277230137022</v>
      </c>
    </row>
    <row r="829" spans="7:12" x14ac:dyDescent="0.55000000000000004">
      <c r="G829">
        <f t="shared" si="88"/>
        <v>822</v>
      </c>
      <c r="H829">
        <f t="shared" si="83"/>
        <v>68</v>
      </c>
      <c r="I829">
        <f t="shared" si="84"/>
        <v>1.7149999999999999E-2</v>
      </c>
      <c r="J829">
        <f t="shared" si="85"/>
        <v>1.4180543909447785E-3</v>
      </c>
      <c r="K829">
        <f t="shared" si="86"/>
        <v>0.31198036717178007</v>
      </c>
      <c r="L829">
        <f t="shared" si="87"/>
        <v>0.31198036717181371</v>
      </c>
    </row>
    <row r="830" spans="7:12" x14ac:dyDescent="0.55000000000000004">
      <c r="G830">
        <f t="shared" si="88"/>
        <v>823</v>
      </c>
      <c r="H830">
        <f t="shared" si="83"/>
        <v>68</v>
      </c>
      <c r="I830">
        <f t="shared" si="84"/>
        <v>1.7149999999999999E-2</v>
      </c>
      <c r="J830">
        <f t="shared" si="85"/>
        <v>1.4180543909447785E-3</v>
      </c>
      <c r="K830">
        <f t="shared" si="86"/>
        <v>0.31153858850839694</v>
      </c>
      <c r="L830">
        <f t="shared" si="87"/>
        <v>0.31153858850843064</v>
      </c>
    </row>
    <row r="831" spans="7:12" x14ac:dyDescent="0.55000000000000004">
      <c r="G831">
        <f t="shared" si="88"/>
        <v>824</v>
      </c>
      <c r="H831">
        <f t="shared" si="83"/>
        <v>68</v>
      </c>
      <c r="I831">
        <f t="shared" si="84"/>
        <v>1.7149999999999999E-2</v>
      </c>
      <c r="J831">
        <f t="shared" si="85"/>
        <v>1.4180543909447785E-3</v>
      </c>
      <c r="K831">
        <f t="shared" si="86"/>
        <v>0.31109743542408214</v>
      </c>
      <c r="L831">
        <f t="shared" si="87"/>
        <v>0.31109743542411578</v>
      </c>
    </row>
    <row r="832" spans="7:12" x14ac:dyDescent="0.55000000000000004">
      <c r="G832">
        <f t="shared" si="88"/>
        <v>825</v>
      </c>
      <c r="H832">
        <f t="shared" si="83"/>
        <v>68</v>
      </c>
      <c r="I832">
        <f t="shared" si="84"/>
        <v>1.7149999999999999E-2</v>
      </c>
      <c r="J832">
        <f t="shared" si="85"/>
        <v>1.4180543909447785E-3</v>
      </c>
      <c r="K832">
        <f t="shared" si="86"/>
        <v>0.31065690703298671</v>
      </c>
      <c r="L832">
        <f t="shared" si="87"/>
        <v>0.31065690703302035</v>
      </c>
    </row>
    <row r="833" spans="7:12" x14ac:dyDescent="0.55000000000000004">
      <c r="G833">
        <f t="shared" si="88"/>
        <v>826</v>
      </c>
      <c r="H833">
        <f t="shared" ref="H833:H896" si="89">INT(G833/12)</f>
        <v>68</v>
      </c>
      <c r="I833">
        <f t="shared" ref="I833:I896" si="90">VLOOKUP(H833,$B$7:$C$157,2,FALSE)</f>
        <v>1.7149999999999999E-2</v>
      </c>
      <c r="J833">
        <f t="shared" ref="J833:J896" si="91">(1+I833)^(1/12)-1</f>
        <v>1.4180543909447785E-3</v>
      </c>
      <c r="K833">
        <f t="shared" ref="K833:K896" si="92">(1+J833)^(-G833)</f>
        <v>0.31021700245051603</v>
      </c>
      <c r="L833">
        <f t="shared" ref="L833:L896" si="93">(1+I833)^(-G833/12)</f>
        <v>0.31021700245054967</v>
      </c>
    </row>
    <row r="834" spans="7:12" x14ac:dyDescent="0.55000000000000004">
      <c r="G834">
        <f t="shared" si="88"/>
        <v>827</v>
      </c>
      <c r="H834">
        <f t="shared" si="89"/>
        <v>68</v>
      </c>
      <c r="I834">
        <f t="shared" si="90"/>
        <v>1.7149999999999999E-2</v>
      </c>
      <c r="J834">
        <f t="shared" si="91"/>
        <v>1.4180543909447785E-3</v>
      </c>
      <c r="K834">
        <f t="shared" si="92"/>
        <v>0.30977772079332827</v>
      </c>
      <c r="L834">
        <f t="shared" si="93"/>
        <v>0.3097777207933618</v>
      </c>
    </row>
    <row r="835" spans="7:12" x14ac:dyDescent="0.55000000000000004">
      <c r="G835">
        <f t="shared" si="88"/>
        <v>828</v>
      </c>
      <c r="H835">
        <f t="shared" si="89"/>
        <v>69</v>
      </c>
      <c r="I835">
        <f t="shared" si="90"/>
        <v>1.7479999999999999E-2</v>
      </c>
      <c r="J835">
        <f t="shared" si="91"/>
        <v>1.4451250317559783E-3</v>
      </c>
      <c r="K835">
        <f t="shared" si="92"/>
        <v>0.30249220622077505</v>
      </c>
      <c r="L835">
        <f t="shared" si="93"/>
        <v>0.30249220622080819</v>
      </c>
    </row>
    <row r="836" spans="7:12" x14ac:dyDescent="0.55000000000000004">
      <c r="G836">
        <f t="shared" si="88"/>
        <v>829</v>
      </c>
      <c r="H836">
        <f t="shared" si="89"/>
        <v>69</v>
      </c>
      <c r="I836">
        <f t="shared" si="90"/>
        <v>1.7479999999999999E-2</v>
      </c>
      <c r="J836">
        <f t="shared" si="91"/>
        <v>1.4451250317559783E-3</v>
      </c>
      <c r="K836">
        <f t="shared" si="92"/>
        <v>0.30205569797065313</v>
      </c>
      <c r="L836">
        <f t="shared" si="93"/>
        <v>0.30205569797068654</v>
      </c>
    </row>
    <row r="837" spans="7:12" x14ac:dyDescent="0.55000000000000004">
      <c r="G837">
        <f t="shared" si="88"/>
        <v>830</v>
      </c>
      <c r="H837">
        <f t="shared" si="89"/>
        <v>69</v>
      </c>
      <c r="I837">
        <f t="shared" si="90"/>
        <v>1.7479999999999999E-2</v>
      </c>
      <c r="J837">
        <f t="shared" si="91"/>
        <v>1.4451250317559783E-3</v>
      </c>
      <c r="K837">
        <f t="shared" si="92"/>
        <v>0.30161981961924766</v>
      </c>
      <c r="L837">
        <f t="shared" si="93"/>
        <v>0.30161981961928103</v>
      </c>
    </row>
    <row r="838" spans="7:12" x14ac:dyDescent="0.55000000000000004">
      <c r="G838">
        <f t="shared" si="88"/>
        <v>831</v>
      </c>
      <c r="H838">
        <f t="shared" si="89"/>
        <v>69</v>
      </c>
      <c r="I838">
        <f t="shared" si="90"/>
        <v>1.7479999999999999E-2</v>
      </c>
      <c r="J838">
        <f t="shared" si="91"/>
        <v>1.4451250317559783E-3</v>
      </c>
      <c r="K838">
        <f t="shared" si="92"/>
        <v>0.30118457025758982</v>
      </c>
      <c r="L838">
        <f t="shared" si="93"/>
        <v>0.30118457025762313</v>
      </c>
    </row>
    <row r="839" spans="7:12" x14ac:dyDescent="0.55000000000000004">
      <c r="G839">
        <f t="shared" si="88"/>
        <v>832</v>
      </c>
      <c r="H839">
        <f t="shared" si="89"/>
        <v>69</v>
      </c>
      <c r="I839">
        <f t="shared" si="90"/>
        <v>1.7479999999999999E-2</v>
      </c>
      <c r="J839">
        <f t="shared" si="91"/>
        <v>1.4451250317559783E-3</v>
      </c>
      <c r="K839">
        <f t="shared" si="92"/>
        <v>0.30074994897802221</v>
      </c>
      <c r="L839">
        <f t="shared" si="93"/>
        <v>0.30074994897805557</v>
      </c>
    </row>
    <row r="840" spans="7:12" x14ac:dyDescent="0.55000000000000004">
      <c r="G840">
        <f t="shared" si="88"/>
        <v>833</v>
      </c>
      <c r="H840">
        <f t="shared" si="89"/>
        <v>69</v>
      </c>
      <c r="I840">
        <f t="shared" si="90"/>
        <v>1.7479999999999999E-2</v>
      </c>
      <c r="J840">
        <f t="shared" si="91"/>
        <v>1.4451250317559783E-3</v>
      </c>
      <c r="K840">
        <f t="shared" si="92"/>
        <v>0.30031595487419777</v>
      </c>
      <c r="L840">
        <f t="shared" si="93"/>
        <v>0.30031595487423113</v>
      </c>
    </row>
    <row r="841" spans="7:12" x14ac:dyDescent="0.55000000000000004">
      <c r="G841">
        <f t="shared" ref="G841:G904" si="94">G840+1</f>
        <v>834</v>
      </c>
      <c r="H841">
        <f t="shared" si="89"/>
        <v>69</v>
      </c>
      <c r="I841">
        <f t="shared" si="90"/>
        <v>1.7479999999999999E-2</v>
      </c>
      <c r="J841">
        <f t="shared" si="91"/>
        <v>1.4451250317559783E-3</v>
      </c>
      <c r="K841">
        <f t="shared" si="92"/>
        <v>0.29988258704107695</v>
      </c>
      <c r="L841">
        <f t="shared" si="93"/>
        <v>0.29988258704111037</v>
      </c>
    </row>
    <row r="842" spans="7:12" x14ac:dyDescent="0.55000000000000004">
      <c r="G842">
        <f t="shared" si="94"/>
        <v>835</v>
      </c>
      <c r="H842">
        <f t="shared" si="89"/>
        <v>69</v>
      </c>
      <c r="I842">
        <f t="shared" si="90"/>
        <v>1.7479999999999999E-2</v>
      </c>
      <c r="J842">
        <f t="shared" si="91"/>
        <v>1.4451250317559783E-3</v>
      </c>
      <c r="K842">
        <f t="shared" si="92"/>
        <v>0.29944984457492629</v>
      </c>
      <c r="L842">
        <f t="shared" si="93"/>
        <v>0.29944984457495971</v>
      </c>
    </row>
    <row r="843" spans="7:12" x14ac:dyDescent="0.55000000000000004">
      <c r="G843">
        <f t="shared" si="94"/>
        <v>836</v>
      </c>
      <c r="H843">
        <f t="shared" si="89"/>
        <v>69</v>
      </c>
      <c r="I843">
        <f t="shared" si="90"/>
        <v>1.7479999999999999E-2</v>
      </c>
      <c r="J843">
        <f t="shared" si="91"/>
        <v>1.4451250317559783E-3</v>
      </c>
      <c r="K843">
        <f t="shared" si="92"/>
        <v>0.29901772657331638</v>
      </c>
      <c r="L843">
        <f t="shared" si="93"/>
        <v>0.29901772657334974</v>
      </c>
    </row>
    <row r="844" spans="7:12" x14ac:dyDescent="0.55000000000000004">
      <c r="G844">
        <f t="shared" si="94"/>
        <v>837</v>
      </c>
      <c r="H844">
        <f t="shared" si="89"/>
        <v>69</v>
      </c>
      <c r="I844">
        <f t="shared" si="90"/>
        <v>1.7479999999999999E-2</v>
      </c>
      <c r="J844">
        <f t="shared" si="91"/>
        <v>1.4451250317559783E-3</v>
      </c>
      <c r="K844">
        <f t="shared" si="92"/>
        <v>0.29858623213512026</v>
      </c>
      <c r="L844">
        <f t="shared" si="93"/>
        <v>0.29858623213515362</v>
      </c>
    </row>
    <row r="845" spans="7:12" x14ac:dyDescent="0.55000000000000004">
      <c r="G845">
        <f t="shared" si="94"/>
        <v>838</v>
      </c>
      <c r="H845">
        <f t="shared" si="89"/>
        <v>69</v>
      </c>
      <c r="I845">
        <f t="shared" si="90"/>
        <v>1.7479999999999999E-2</v>
      </c>
      <c r="J845">
        <f t="shared" si="91"/>
        <v>1.4451250317559783E-3</v>
      </c>
      <c r="K845">
        <f t="shared" si="92"/>
        <v>0.2981553603605111</v>
      </c>
      <c r="L845">
        <f t="shared" si="93"/>
        <v>0.29815536036054441</v>
      </c>
    </row>
    <row r="846" spans="7:12" x14ac:dyDescent="0.55000000000000004">
      <c r="G846">
        <f t="shared" si="94"/>
        <v>839</v>
      </c>
      <c r="H846">
        <f t="shared" si="89"/>
        <v>69</v>
      </c>
      <c r="I846">
        <f t="shared" si="90"/>
        <v>1.7479999999999999E-2</v>
      </c>
      <c r="J846">
        <f t="shared" si="91"/>
        <v>1.4451250317559783E-3</v>
      </c>
      <c r="K846">
        <f t="shared" si="92"/>
        <v>0.29772511035096061</v>
      </c>
      <c r="L846">
        <f t="shared" si="93"/>
        <v>0.2977251103509938</v>
      </c>
    </row>
    <row r="847" spans="7:12" x14ac:dyDescent="0.55000000000000004">
      <c r="G847">
        <f t="shared" si="94"/>
        <v>840</v>
      </c>
      <c r="H847">
        <f t="shared" si="89"/>
        <v>70</v>
      </c>
      <c r="I847">
        <f t="shared" si="90"/>
        <v>1.78E-2</v>
      </c>
      <c r="J847">
        <f t="shared" si="91"/>
        <v>1.4713676651572083E-3</v>
      </c>
      <c r="K847">
        <f t="shared" si="92"/>
        <v>0.29082299482600094</v>
      </c>
      <c r="L847">
        <f t="shared" si="93"/>
        <v>0.29082299482601565</v>
      </c>
    </row>
    <row r="848" spans="7:12" x14ac:dyDescent="0.55000000000000004">
      <c r="G848">
        <f t="shared" si="94"/>
        <v>841</v>
      </c>
      <c r="H848">
        <f t="shared" si="89"/>
        <v>70</v>
      </c>
      <c r="I848">
        <f t="shared" si="90"/>
        <v>1.78E-2</v>
      </c>
      <c r="J848">
        <f t="shared" si="91"/>
        <v>1.4713676651572083E-3</v>
      </c>
      <c r="K848">
        <f t="shared" si="92"/>
        <v>0.29039571595943797</v>
      </c>
      <c r="L848">
        <f t="shared" si="93"/>
        <v>0.29039571595945268</v>
      </c>
    </row>
    <row r="849" spans="7:12" x14ac:dyDescent="0.55000000000000004">
      <c r="G849">
        <f t="shared" si="94"/>
        <v>842</v>
      </c>
      <c r="H849">
        <f t="shared" si="89"/>
        <v>70</v>
      </c>
      <c r="I849">
        <f t="shared" si="90"/>
        <v>1.78E-2</v>
      </c>
      <c r="J849">
        <f t="shared" si="91"/>
        <v>1.4713676651572083E-3</v>
      </c>
      <c r="K849">
        <f t="shared" si="92"/>
        <v>0.2899690648535167</v>
      </c>
      <c r="L849">
        <f t="shared" si="93"/>
        <v>0.28996906485353124</v>
      </c>
    </row>
    <row r="850" spans="7:12" x14ac:dyDescent="0.55000000000000004">
      <c r="G850">
        <f t="shared" si="94"/>
        <v>843</v>
      </c>
      <c r="H850">
        <f t="shared" si="89"/>
        <v>70</v>
      </c>
      <c r="I850">
        <f t="shared" si="90"/>
        <v>1.78E-2</v>
      </c>
      <c r="J850">
        <f t="shared" si="91"/>
        <v>1.4713676651572083E-3</v>
      </c>
      <c r="K850">
        <f t="shared" si="92"/>
        <v>0.28954304058592722</v>
      </c>
      <c r="L850">
        <f t="shared" si="93"/>
        <v>0.28954304058594177</v>
      </c>
    </row>
    <row r="851" spans="7:12" x14ac:dyDescent="0.55000000000000004">
      <c r="G851">
        <f t="shared" si="94"/>
        <v>844</v>
      </c>
      <c r="H851">
        <f t="shared" si="89"/>
        <v>70</v>
      </c>
      <c r="I851">
        <f t="shared" si="90"/>
        <v>1.78E-2</v>
      </c>
      <c r="J851">
        <f t="shared" si="91"/>
        <v>1.4713676651572083E-3</v>
      </c>
      <c r="K851">
        <f t="shared" si="92"/>
        <v>0.28911764223571507</v>
      </c>
      <c r="L851">
        <f t="shared" si="93"/>
        <v>0.28911764223572972</v>
      </c>
    </row>
    <row r="852" spans="7:12" x14ac:dyDescent="0.55000000000000004">
      <c r="G852">
        <f t="shared" si="94"/>
        <v>845</v>
      </c>
      <c r="H852">
        <f t="shared" si="89"/>
        <v>70</v>
      </c>
      <c r="I852">
        <f t="shared" si="90"/>
        <v>1.78E-2</v>
      </c>
      <c r="J852">
        <f t="shared" si="91"/>
        <v>1.4713676651572083E-3</v>
      </c>
      <c r="K852">
        <f t="shared" si="92"/>
        <v>0.28869286888327883</v>
      </c>
      <c r="L852">
        <f t="shared" si="93"/>
        <v>0.28869286888329332</v>
      </c>
    </row>
    <row r="853" spans="7:12" x14ac:dyDescent="0.55000000000000004">
      <c r="G853">
        <f t="shared" si="94"/>
        <v>846</v>
      </c>
      <c r="H853">
        <f t="shared" si="89"/>
        <v>70</v>
      </c>
      <c r="I853">
        <f t="shared" si="90"/>
        <v>1.78E-2</v>
      </c>
      <c r="J853">
        <f t="shared" si="91"/>
        <v>1.4713676651572083E-3</v>
      </c>
      <c r="K853">
        <f t="shared" si="92"/>
        <v>0.28826871961036787</v>
      </c>
      <c r="L853">
        <f t="shared" si="93"/>
        <v>0.28826871961038236</v>
      </c>
    </row>
    <row r="854" spans="7:12" x14ac:dyDescent="0.55000000000000004">
      <c r="G854">
        <f t="shared" si="94"/>
        <v>847</v>
      </c>
      <c r="H854">
        <f t="shared" si="89"/>
        <v>70</v>
      </c>
      <c r="I854">
        <f t="shared" si="90"/>
        <v>1.78E-2</v>
      </c>
      <c r="J854">
        <f t="shared" si="91"/>
        <v>1.4713676651572083E-3</v>
      </c>
      <c r="K854">
        <f t="shared" si="92"/>
        <v>0.28784519350008086</v>
      </c>
      <c r="L854">
        <f t="shared" si="93"/>
        <v>0.28784519350009541</v>
      </c>
    </row>
    <row r="855" spans="7:12" x14ac:dyDescent="0.55000000000000004">
      <c r="G855">
        <f t="shared" si="94"/>
        <v>848</v>
      </c>
      <c r="H855">
        <f t="shared" si="89"/>
        <v>70</v>
      </c>
      <c r="I855">
        <f t="shared" si="90"/>
        <v>1.78E-2</v>
      </c>
      <c r="J855">
        <f t="shared" si="91"/>
        <v>1.4713676651572083E-3</v>
      </c>
      <c r="K855">
        <f t="shared" si="92"/>
        <v>0.28742228963686373</v>
      </c>
      <c r="L855">
        <f t="shared" si="93"/>
        <v>0.28742228963687821</v>
      </c>
    </row>
    <row r="856" spans="7:12" x14ac:dyDescent="0.55000000000000004">
      <c r="G856">
        <f t="shared" si="94"/>
        <v>849</v>
      </c>
      <c r="H856">
        <f t="shared" si="89"/>
        <v>70</v>
      </c>
      <c r="I856">
        <f t="shared" si="90"/>
        <v>1.78E-2</v>
      </c>
      <c r="J856">
        <f t="shared" si="91"/>
        <v>1.4713676651572083E-3</v>
      </c>
      <c r="K856">
        <f t="shared" si="92"/>
        <v>0.2870000071065073</v>
      </c>
      <c r="L856">
        <f t="shared" si="93"/>
        <v>0.28700000710652185</v>
      </c>
    </row>
    <row r="857" spans="7:12" x14ac:dyDescent="0.55000000000000004">
      <c r="G857">
        <f t="shared" si="94"/>
        <v>850</v>
      </c>
      <c r="H857">
        <f t="shared" si="89"/>
        <v>70</v>
      </c>
      <c r="I857">
        <f t="shared" si="90"/>
        <v>1.78E-2</v>
      </c>
      <c r="J857">
        <f t="shared" si="91"/>
        <v>1.4713676651572083E-3</v>
      </c>
      <c r="K857">
        <f t="shared" si="92"/>
        <v>0.28657834499614571</v>
      </c>
      <c r="L857">
        <f t="shared" si="93"/>
        <v>0.28657834499616025</v>
      </c>
    </row>
    <row r="858" spans="7:12" x14ac:dyDescent="0.55000000000000004">
      <c r="G858">
        <f t="shared" si="94"/>
        <v>851</v>
      </c>
      <c r="H858">
        <f t="shared" si="89"/>
        <v>70</v>
      </c>
      <c r="I858">
        <f t="shared" si="90"/>
        <v>1.78E-2</v>
      </c>
      <c r="J858">
        <f t="shared" si="91"/>
        <v>1.4713676651572083E-3</v>
      </c>
      <c r="K858">
        <f t="shared" si="92"/>
        <v>0.28615730239425413</v>
      </c>
      <c r="L858">
        <f t="shared" si="93"/>
        <v>0.28615730239426862</v>
      </c>
    </row>
    <row r="859" spans="7:12" x14ac:dyDescent="0.55000000000000004">
      <c r="G859">
        <f t="shared" si="94"/>
        <v>852</v>
      </c>
      <c r="H859">
        <f t="shared" si="89"/>
        <v>71</v>
      </c>
      <c r="I859">
        <f t="shared" si="90"/>
        <v>1.8120000000000001E-2</v>
      </c>
      <c r="J859">
        <f t="shared" si="91"/>
        <v>1.4976027364341782E-3</v>
      </c>
      <c r="K859">
        <f t="shared" si="92"/>
        <v>0.27943011720502109</v>
      </c>
      <c r="L859">
        <f t="shared" si="93"/>
        <v>0.27943011720502187</v>
      </c>
    </row>
    <row r="860" spans="7:12" x14ac:dyDescent="0.55000000000000004">
      <c r="G860">
        <f t="shared" si="94"/>
        <v>853</v>
      </c>
      <c r="H860">
        <f t="shared" si="89"/>
        <v>71</v>
      </c>
      <c r="I860">
        <f t="shared" si="90"/>
        <v>1.8120000000000001E-2</v>
      </c>
      <c r="J860">
        <f t="shared" si="91"/>
        <v>1.4976027364341782E-3</v>
      </c>
      <c r="K860">
        <f t="shared" si="92"/>
        <v>0.27901226766946063</v>
      </c>
      <c r="L860">
        <f t="shared" si="93"/>
        <v>0.27901226766946219</v>
      </c>
    </row>
    <row r="861" spans="7:12" x14ac:dyDescent="0.55000000000000004">
      <c r="G861">
        <f t="shared" si="94"/>
        <v>854</v>
      </c>
      <c r="H861">
        <f t="shared" si="89"/>
        <v>71</v>
      </c>
      <c r="I861">
        <f t="shared" si="90"/>
        <v>1.8120000000000001E-2</v>
      </c>
      <c r="J861">
        <f t="shared" si="91"/>
        <v>1.4976027364341782E-3</v>
      </c>
      <c r="K861">
        <f t="shared" si="92"/>
        <v>0.27859504297075066</v>
      </c>
      <c r="L861">
        <f t="shared" si="93"/>
        <v>0.27859504297075216</v>
      </c>
    </row>
    <row r="862" spans="7:12" x14ac:dyDescent="0.55000000000000004">
      <c r="G862">
        <f t="shared" si="94"/>
        <v>855</v>
      </c>
      <c r="H862">
        <f t="shared" si="89"/>
        <v>71</v>
      </c>
      <c r="I862">
        <f t="shared" si="90"/>
        <v>1.8120000000000001E-2</v>
      </c>
      <c r="J862">
        <f t="shared" si="91"/>
        <v>1.4976027364341782E-3</v>
      </c>
      <c r="K862">
        <f t="shared" si="92"/>
        <v>0.27817844217453308</v>
      </c>
      <c r="L862">
        <f t="shared" si="93"/>
        <v>0.27817844217453458</v>
      </c>
    </row>
    <row r="863" spans="7:12" x14ac:dyDescent="0.55000000000000004">
      <c r="G863">
        <f t="shared" si="94"/>
        <v>856</v>
      </c>
      <c r="H863">
        <f t="shared" si="89"/>
        <v>71</v>
      </c>
      <c r="I863">
        <f t="shared" si="90"/>
        <v>1.8120000000000001E-2</v>
      </c>
      <c r="J863">
        <f t="shared" si="91"/>
        <v>1.4976027364341782E-3</v>
      </c>
      <c r="K863">
        <f t="shared" si="92"/>
        <v>0.27776246434784707</v>
      </c>
      <c r="L863">
        <f t="shared" si="93"/>
        <v>0.27776246434784857</v>
      </c>
    </row>
    <row r="864" spans="7:12" x14ac:dyDescent="0.55000000000000004">
      <c r="G864">
        <f t="shared" si="94"/>
        <v>857</v>
      </c>
      <c r="H864">
        <f t="shared" si="89"/>
        <v>71</v>
      </c>
      <c r="I864">
        <f t="shared" si="90"/>
        <v>1.8120000000000001E-2</v>
      </c>
      <c r="J864">
        <f t="shared" si="91"/>
        <v>1.4976027364341782E-3</v>
      </c>
      <c r="K864">
        <f t="shared" si="92"/>
        <v>0.27734710855912675</v>
      </c>
      <c r="L864">
        <f t="shared" si="93"/>
        <v>0.27734710855912831</v>
      </c>
    </row>
    <row r="865" spans="7:12" x14ac:dyDescent="0.55000000000000004">
      <c r="G865">
        <f t="shared" si="94"/>
        <v>858</v>
      </c>
      <c r="H865">
        <f t="shared" si="89"/>
        <v>71</v>
      </c>
      <c r="I865">
        <f t="shared" si="90"/>
        <v>1.8120000000000001E-2</v>
      </c>
      <c r="J865">
        <f t="shared" si="91"/>
        <v>1.4976027364341782E-3</v>
      </c>
      <c r="K865">
        <f t="shared" si="92"/>
        <v>0.27693237387819958</v>
      </c>
      <c r="L865">
        <f t="shared" si="93"/>
        <v>0.27693237387820113</v>
      </c>
    </row>
    <row r="866" spans="7:12" x14ac:dyDescent="0.55000000000000004">
      <c r="G866">
        <f t="shared" si="94"/>
        <v>859</v>
      </c>
      <c r="H866">
        <f t="shared" si="89"/>
        <v>71</v>
      </c>
      <c r="I866">
        <f t="shared" si="90"/>
        <v>1.8120000000000001E-2</v>
      </c>
      <c r="J866">
        <f t="shared" si="91"/>
        <v>1.4976027364341782E-3</v>
      </c>
      <c r="K866">
        <f t="shared" si="92"/>
        <v>0.27651825937628366</v>
      </c>
      <c r="L866">
        <f t="shared" si="93"/>
        <v>0.27651825937628527</v>
      </c>
    </row>
    <row r="867" spans="7:12" x14ac:dyDescent="0.55000000000000004">
      <c r="G867">
        <f t="shared" si="94"/>
        <v>860</v>
      </c>
      <c r="H867">
        <f t="shared" si="89"/>
        <v>71</v>
      </c>
      <c r="I867">
        <f t="shared" si="90"/>
        <v>1.8120000000000001E-2</v>
      </c>
      <c r="J867">
        <f t="shared" si="91"/>
        <v>1.4976027364341782E-3</v>
      </c>
      <c r="K867">
        <f t="shared" si="92"/>
        <v>0.27610476412598606</v>
      </c>
      <c r="L867">
        <f t="shared" si="93"/>
        <v>0.27610476412598761</v>
      </c>
    </row>
    <row r="868" spans="7:12" x14ac:dyDescent="0.55000000000000004">
      <c r="G868">
        <f t="shared" si="94"/>
        <v>861</v>
      </c>
      <c r="H868">
        <f t="shared" si="89"/>
        <v>71</v>
      </c>
      <c r="I868">
        <f t="shared" si="90"/>
        <v>1.8120000000000001E-2</v>
      </c>
      <c r="J868">
        <f t="shared" si="91"/>
        <v>1.4976027364341782E-3</v>
      </c>
      <c r="K868">
        <f t="shared" si="92"/>
        <v>0.27569188720130072</v>
      </c>
      <c r="L868">
        <f t="shared" si="93"/>
        <v>0.27569188720130228</v>
      </c>
    </row>
    <row r="869" spans="7:12" x14ac:dyDescent="0.55000000000000004">
      <c r="G869">
        <f t="shared" si="94"/>
        <v>862</v>
      </c>
      <c r="H869">
        <f t="shared" si="89"/>
        <v>71</v>
      </c>
      <c r="I869">
        <f t="shared" si="90"/>
        <v>1.8120000000000001E-2</v>
      </c>
      <c r="J869">
        <f t="shared" si="91"/>
        <v>1.4976027364341782E-3</v>
      </c>
      <c r="K869">
        <f t="shared" si="92"/>
        <v>0.27527962767760616</v>
      </c>
      <c r="L869">
        <f t="shared" si="93"/>
        <v>0.27527962767760772</v>
      </c>
    </row>
    <row r="870" spans="7:12" x14ac:dyDescent="0.55000000000000004">
      <c r="G870">
        <f t="shared" si="94"/>
        <v>863</v>
      </c>
      <c r="H870">
        <f t="shared" si="89"/>
        <v>71</v>
      </c>
      <c r="I870">
        <f t="shared" si="90"/>
        <v>1.8120000000000001E-2</v>
      </c>
      <c r="J870">
        <f t="shared" si="91"/>
        <v>1.4976027364341782E-3</v>
      </c>
      <c r="K870">
        <f t="shared" si="92"/>
        <v>0.27486798463166368</v>
      </c>
      <c r="L870">
        <f t="shared" si="93"/>
        <v>0.27486798463166523</v>
      </c>
    </row>
    <row r="871" spans="7:12" x14ac:dyDescent="0.55000000000000004">
      <c r="G871">
        <f t="shared" si="94"/>
        <v>864</v>
      </c>
      <c r="H871">
        <f t="shared" si="89"/>
        <v>72</v>
      </c>
      <c r="I871">
        <f t="shared" si="90"/>
        <v>1.8429999999999998E-2</v>
      </c>
      <c r="J871">
        <f t="shared" si="91"/>
        <v>1.5230107546899685E-3</v>
      </c>
      <c r="K871">
        <f t="shared" si="92"/>
        <v>0.26850647291466445</v>
      </c>
      <c r="L871">
        <f t="shared" si="93"/>
        <v>0.26850647291468682</v>
      </c>
    </row>
    <row r="872" spans="7:12" x14ac:dyDescent="0.55000000000000004">
      <c r="G872">
        <f t="shared" si="94"/>
        <v>865</v>
      </c>
      <c r="H872">
        <f t="shared" si="89"/>
        <v>72</v>
      </c>
      <c r="I872">
        <f t="shared" si="90"/>
        <v>1.8429999999999998E-2</v>
      </c>
      <c r="J872">
        <f t="shared" si="91"/>
        <v>1.5230107546899685E-3</v>
      </c>
      <c r="K872">
        <f t="shared" si="92"/>
        <v>0.26809815653894309</v>
      </c>
      <c r="L872">
        <f t="shared" si="93"/>
        <v>0.26809815653896574</v>
      </c>
    </row>
    <row r="873" spans="7:12" x14ac:dyDescent="0.55000000000000004">
      <c r="G873">
        <f t="shared" si="94"/>
        <v>866</v>
      </c>
      <c r="H873">
        <f t="shared" si="89"/>
        <v>72</v>
      </c>
      <c r="I873">
        <f t="shared" si="90"/>
        <v>1.8429999999999998E-2</v>
      </c>
      <c r="J873">
        <f t="shared" si="91"/>
        <v>1.5230107546899685E-3</v>
      </c>
      <c r="K873">
        <f t="shared" si="92"/>
        <v>0.26769046108777844</v>
      </c>
      <c r="L873">
        <f t="shared" si="93"/>
        <v>0.26769046108780109</v>
      </c>
    </row>
    <row r="874" spans="7:12" x14ac:dyDescent="0.55000000000000004">
      <c r="G874">
        <f t="shared" si="94"/>
        <v>867</v>
      </c>
      <c r="H874">
        <f t="shared" si="89"/>
        <v>72</v>
      </c>
      <c r="I874">
        <f t="shared" si="90"/>
        <v>1.8429999999999998E-2</v>
      </c>
      <c r="J874">
        <f t="shared" si="91"/>
        <v>1.5230107546899685E-3</v>
      </c>
      <c r="K874">
        <f t="shared" si="92"/>
        <v>0.26728338561693399</v>
      </c>
      <c r="L874">
        <f t="shared" si="93"/>
        <v>0.26728338561695658</v>
      </c>
    </row>
    <row r="875" spans="7:12" x14ac:dyDescent="0.55000000000000004">
      <c r="G875">
        <f t="shared" si="94"/>
        <v>868</v>
      </c>
      <c r="H875">
        <f t="shared" si="89"/>
        <v>72</v>
      </c>
      <c r="I875">
        <f t="shared" si="90"/>
        <v>1.8429999999999998E-2</v>
      </c>
      <c r="J875">
        <f t="shared" si="91"/>
        <v>1.5230107546899685E-3</v>
      </c>
      <c r="K875">
        <f t="shared" si="92"/>
        <v>0.26687692918360872</v>
      </c>
      <c r="L875">
        <f t="shared" si="93"/>
        <v>0.26687692918363132</v>
      </c>
    </row>
    <row r="876" spans="7:12" x14ac:dyDescent="0.55000000000000004">
      <c r="G876">
        <f t="shared" si="94"/>
        <v>869</v>
      </c>
      <c r="H876">
        <f t="shared" si="89"/>
        <v>72</v>
      </c>
      <c r="I876">
        <f t="shared" si="90"/>
        <v>1.8429999999999998E-2</v>
      </c>
      <c r="J876">
        <f t="shared" si="91"/>
        <v>1.5230107546899685E-3</v>
      </c>
      <c r="K876">
        <f t="shared" si="92"/>
        <v>0.26647109084643555</v>
      </c>
      <c r="L876">
        <f t="shared" si="93"/>
        <v>0.2664710908464582</v>
      </c>
    </row>
    <row r="877" spans="7:12" x14ac:dyDescent="0.55000000000000004">
      <c r="G877">
        <f t="shared" si="94"/>
        <v>870</v>
      </c>
      <c r="H877">
        <f t="shared" si="89"/>
        <v>72</v>
      </c>
      <c r="I877">
        <f t="shared" si="90"/>
        <v>1.8429999999999998E-2</v>
      </c>
      <c r="J877">
        <f t="shared" si="91"/>
        <v>1.5230107546899685E-3</v>
      </c>
      <c r="K877">
        <f t="shared" si="92"/>
        <v>0.26606586966547913</v>
      </c>
      <c r="L877">
        <f t="shared" si="93"/>
        <v>0.26606586966550178</v>
      </c>
    </row>
    <row r="878" spans="7:12" x14ac:dyDescent="0.55000000000000004">
      <c r="G878">
        <f t="shared" si="94"/>
        <v>871</v>
      </c>
      <c r="H878">
        <f t="shared" si="89"/>
        <v>72</v>
      </c>
      <c r="I878">
        <f t="shared" si="90"/>
        <v>1.8429999999999998E-2</v>
      </c>
      <c r="J878">
        <f t="shared" si="91"/>
        <v>1.5230107546899685E-3</v>
      </c>
      <c r="K878">
        <f t="shared" si="92"/>
        <v>0.26566126470223311</v>
      </c>
      <c r="L878">
        <f t="shared" si="93"/>
        <v>0.26566126470225571</v>
      </c>
    </row>
    <row r="879" spans="7:12" x14ac:dyDescent="0.55000000000000004">
      <c r="G879">
        <f t="shared" si="94"/>
        <v>872</v>
      </c>
      <c r="H879">
        <f t="shared" si="89"/>
        <v>72</v>
      </c>
      <c r="I879">
        <f t="shared" si="90"/>
        <v>1.8429999999999998E-2</v>
      </c>
      <c r="J879">
        <f t="shared" si="91"/>
        <v>1.5230107546899685E-3</v>
      </c>
      <c r="K879">
        <f t="shared" si="92"/>
        <v>0.26525727501961843</v>
      </c>
      <c r="L879">
        <f t="shared" si="93"/>
        <v>0.26525727501964103</v>
      </c>
    </row>
    <row r="880" spans="7:12" x14ac:dyDescent="0.55000000000000004">
      <c r="G880">
        <f t="shared" si="94"/>
        <v>873</v>
      </c>
      <c r="H880">
        <f t="shared" si="89"/>
        <v>72</v>
      </c>
      <c r="I880">
        <f t="shared" si="90"/>
        <v>1.8429999999999998E-2</v>
      </c>
      <c r="J880">
        <f t="shared" si="91"/>
        <v>1.5230107546899685E-3</v>
      </c>
      <c r="K880">
        <f t="shared" si="92"/>
        <v>0.2648538996819812</v>
      </c>
      <c r="L880">
        <f t="shared" si="93"/>
        <v>0.26485389968200379</v>
      </c>
    </row>
    <row r="881" spans="7:12" x14ac:dyDescent="0.55000000000000004">
      <c r="G881">
        <f t="shared" si="94"/>
        <v>874</v>
      </c>
      <c r="H881">
        <f t="shared" si="89"/>
        <v>72</v>
      </c>
      <c r="I881">
        <f t="shared" si="90"/>
        <v>1.8429999999999998E-2</v>
      </c>
      <c r="J881">
        <f t="shared" si="91"/>
        <v>1.5230107546899685E-3</v>
      </c>
      <c r="K881">
        <f t="shared" si="92"/>
        <v>0.26445113775509016</v>
      </c>
      <c r="L881">
        <f t="shared" si="93"/>
        <v>0.26445113775511281</v>
      </c>
    </row>
    <row r="882" spans="7:12" x14ac:dyDescent="0.55000000000000004">
      <c r="G882">
        <f t="shared" si="94"/>
        <v>875</v>
      </c>
      <c r="H882">
        <f t="shared" si="89"/>
        <v>72</v>
      </c>
      <c r="I882">
        <f t="shared" si="90"/>
        <v>1.8429999999999998E-2</v>
      </c>
      <c r="J882">
        <f t="shared" si="91"/>
        <v>1.5230107546899685E-3</v>
      </c>
      <c r="K882">
        <f t="shared" si="92"/>
        <v>0.26404898830613494</v>
      </c>
      <c r="L882">
        <f t="shared" si="93"/>
        <v>0.26404898830615753</v>
      </c>
    </row>
    <row r="883" spans="7:12" x14ac:dyDescent="0.55000000000000004">
      <c r="G883">
        <f t="shared" si="94"/>
        <v>876</v>
      </c>
      <c r="H883">
        <f t="shared" si="89"/>
        <v>73</v>
      </c>
      <c r="I883">
        <f t="shared" si="90"/>
        <v>1.874E-2</v>
      </c>
      <c r="J883">
        <f t="shared" si="91"/>
        <v>1.5484116844812768E-3</v>
      </c>
      <c r="K883">
        <f t="shared" si="92"/>
        <v>0.25785455872383606</v>
      </c>
      <c r="L883">
        <f t="shared" si="93"/>
        <v>0.25785455872386032</v>
      </c>
    </row>
    <row r="884" spans="7:12" x14ac:dyDescent="0.55000000000000004">
      <c r="G884">
        <f t="shared" si="94"/>
        <v>877</v>
      </c>
      <c r="H884">
        <f t="shared" si="89"/>
        <v>73</v>
      </c>
      <c r="I884">
        <f t="shared" si="90"/>
        <v>1.874E-2</v>
      </c>
      <c r="J884">
        <f t="shared" si="91"/>
        <v>1.5484116844812768E-3</v>
      </c>
      <c r="K884">
        <f t="shared" si="92"/>
        <v>0.25745591098303122</v>
      </c>
      <c r="L884">
        <f t="shared" si="93"/>
        <v>0.25745591098305542</v>
      </c>
    </row>
    <row r="885" spans="7:12" x14ac:dyDescent="0.55000000000000004">
      <c r="G885">
        <f t="shared" si="94"/>
        <v>878</v>
      </c>
      <c r="H885">
        <f t="shared" si="89"/>
        <v>73</v>
      </c>
      <c r="I885">
        <f t="shared" si="90"/>
        <v>1.874E-2</v>
      </c>
      <c r="J885">
        <f t="shared" si="91"/>
        <v>1.5484116844812768E-3</v>
      </c>
      <c r="K885">
        <f t="shared" si="92"/>
        <v>0.25705787955873444</v>
      </c>
      <c r="L885">
        <f t="shared" si="93"/>
        <v>0.25705787955875864</v>
      </c>
    </row>
    <row r="886" spans="7:12" x14ac:dyDescent="0.55000000000000004">
      <c r="G886">
        <f t="shared" si="94"/>
        <v>879</v>
      </c>
      <c r="H886">
        <f t="shared" si="89"/>
        <v>73</v>
      </c>
      <c r="I886">
        <f t="shared" si="90"/>
        <v>1.874E-2</v>
      </c>
      <c r="J886">
        <f t="shared" si="91"/>
        <v>1.5484116844812768E-3</v>
      </c>
      <c r="K886">
        <f t="shared" si="92"/>
        <v>0.2566604634981095</v>
      </c>
      <c r="L886">
        <f t="shared" si="93"/>
        <v>0.25666046349813382</v>
      </c>
    </row>
    <row r="887" spans="7:12" x14ac:dyDescent="0.55000000000000004">
      <c r="G887">
        <f t="shared" si="94"/>
        <v>880</v>
      </c>
      <c r="H887">
        <f t="shared" si="89"/>
        <v>73</v>
      </c>
      <c r="I887">
        <f t="shared" si="90"/>
        <v>1.874E-2</v>
      </c>
      <c r="J887">
        <f t="shared" si="91"/>
        <v>1.5484116844812768E-3</v>
      </c>
      <c r="K887">
        <f t="shared" si="92"/>
        <v>0.25626366184979332</v>
      </c>
      <c r="L887">
        <f t="shared" si="93"/>
        <v>0.25626366184981758</v>
      </c>
    </row>
    <row r="888" spans="7:12" x14ac:dyDescent="0.55000000000000004">
      <c r="G888">
        <f t="shared" si="94"/>
        <v>881</v>
      </c>
      <c r="H888">
        <f t="shared" si="89"/>
        <v>73</v>
      </c>
      <c r="I888">
        <f t="shared" si="90"/>
        <v>1.874E-2</v>
      </c>
      <c r="J888">
        <f t="shared" si="91"/>
        <v>1.5484116844812768E-3</v>
      </c>
      <c r="K888">
        <f t="shared" si="92"/>
        <v>0.25586747366389345</v>
      </c>
      <c r="L888">
        <f t="shared" si="93"/>
        <v>0.25586747366391771</v>
      </c>
    </row>
    <row r="889" spans="7:12" x14ac:dyDescent="0.55000000000000004">
      <c r="G889">
        <f t="shared" si="94"/>
        <v>882</v>
      </c>
      <c r="H889">
        <f t="shared" si="89"/>
        <v>73</v>
      </c>
      <c r="I889">
        <f t="shared" si="90"/>
        <v>1.874E-2</v>
      </c>
      <c r="J889">
        <f t="shared" si="91"/>
        <v>1.5484116844812768E-3</v>
      </c>
      <c r="K889">
        <f t="shared" si="92"/>
        <v>0.25547189799198605</v>
      </c>
      <c r="L889">
        <f t="shared" si="93"/>
        <v>0.25547189799201031</v>
      </c>
    </row>
    <row r="890" spans="7:12" x14ac:dyDescent="0.55000000000000004">
      <c r="G890">
        <f t="shared" si="94"/>
        <v>883</v>
      </c>
      <c r="H890">
        <f t="shared" si="89"/>
        <v>73</v>
      </c>
      <c r="I890">
        <f t="shared" si="90"/>
        <v>1.874E-2</v>
      </c>
      <c r="J890">
        <f t="shared" si="91"/>
        <v>1.5484116844812768E-3</v>
      </c>
      <c r="K890">
        <f t="shared" si="92"/>
        <v>0.25507693388711355</v>
      </c>
      <c r="L890">
        <f t="shared" si="93"/>
        <v>0.25507693388713787</v>
      </c>
    </row>
    <row r="891" spans="7:12" x14ac:dyDescent="0.55000000000000004">
      <c r="G891">
        <f t="shared" si="94"/>
        <v>884</v>
      </c>
      <c r="H891">
        <f t="shared" si="89"/>
        <v>73</v>
      </c>
      <c r="I891">
        <f t="shared" si="90"/>
        <v>1.874E-2</v>
      </c>
      <c r="J891">
        <f t="shared" si="91"/>
        <v>1.5484116844812768E-3</v>
      </c>
      <c r="K891">
        <f t="shared" si="92"/>
        <v>0.25468258040378255</v>
      </c>
      <c r="L891">
        <f t="shared" si="93"/>
        <v>0.25468258040380676</v>
      </c>
    </row>
    <row r="892" spans="7:12" x14ac:dyDescent="0.55000000000000004">
      <c r="G892">
        <f t="shared" si="94"/>
        <v>885</v>
      </c>
      <c r="H892">
        <f t="shared" si="89"/>
        <v>73</v>
      </c>
      <c r="I892">
        <f t="shared" si="90"/>
        <v>1.874E-2</v>
      </c>
      <c r="J892">
        <f t="shared" si="91"/>
        <v>1.5484116844812768E-3</v>
      </c>
      <c r="K892">
        <f t="shared" si="92"/>
        <v>0.25428883659796114</v>
      </c>
      <c r="L892">
        <f t="shared" si="93"/>
        <v>0.25428883659798529</v>
      </c>
    </row>
    <row r="893" spans="7:12" x14ac:dyDescent="0.55000000000000004">
      <c r="G893">
        <f t="shared" si="94"/>
        <v>886</v>
      </c>
      <c r="H893">
        <f t="shared" si="89"/>
        <v>73</v>
      </c>
      <c r="I893">
        <f t="shared" si="90"/>
        <v>1.874E-2</v>
      </c>
      <c r="J893">
        <f t="shared" si="91"/>
        <v>1.5484116844812768E-3</v>
      </c>
      <c r="K893">
        <f t="shared" si="92"/>
        <v>0.25389570152707708</v>
      </c>
      <c r="L893">
        <f t="shared" si="93"/>
        <v>0.25389570152710123</v>
      </c>
    </row>
    <row r="894" spans="7:12" x14ac:dyDescent="0.55000000000000004">
      <c r="G894">
        <f t="shared" si="94"/>
        <v>887</v>
      </c>
      <c r="H894">
        <f t="shared" si="89"/>
        <v>73</v>
      </c>
      <c r="I894">
        <f t="shared" si="90"/>
        <v>1.874E-2</v>
      </c>
      <c r="J894">
        <f t="shared" si="91"/>
        <v>1.5484116844812768E-3</v>
      </c>
      <c r="K894">
        <f t="shared" si="92"/>
        <v>0.25350317425001517</v>
      </c>
      <c r="L894">
        <f t="shared" si="93"/>
        <v>0.25350317425003932</v>
      </c>
    </row>
    <row r="895" spans="7:12" x14ac:dyDescent="0.55000000000000004">
      <c r="G895">
        <f t="shared" si="94"/>
        <v>888</v>
      </c>
      <c r="H895">
        <f t="shared" si="89"/>
        <v>74</v>
      </c>
      <c r="I895">
        <f t="shared" si="90"/>
        <v>1.9029999999999998E-2</v>
      </c>
      <c r="J895">
        <f t="shared" si="91"/>
        <v>1.572167431034055E-3</v>
      </c>
      <c r="K895">
        <f t="shared" si="92"/>
        <v>0.24783591416880504</v>
      </c>
      <c r="L895">
        <f t="shared" si="93"/>
        <v>0.24783591416878775</v>
      </c>
    </row>
    <row r="896" spans="7:12" x14ac:dyDescent="0.55000000000000004">
      <c r="G896">
        <f t="shared" si="94"/>
        <v>889</v>
      </c>
      <c r="H896">
        <f t="shared" si="89"/>
        <v>74</v>
      </c>
      <c r="I896">
        <f t="shared" si="90"/>
        <v>1.9029999999999998E-2</v>
      </c>
      <c r="J896">
        <f t="shared" si="91"/>
        <v>1.572167431034055E-3</v>
      </c>
      <c r="K896">
        <f t="shared" si="92"/>
        <v>0.24744688623335814</v>
      </c>
      <c r="L896">
        <f t="shared" si="93"/>
        <v>0.24744688623334174</v>
      </c>
    </row>
    <row r="897" spans="7:12" x14ac:dyDescent="0.55000000000000004">
      <c r="G897">
        <f t="shared" si="94"/>
        <v>890</v>
      </c>
      <c r="H897">
        <f t="shared" ref="H897:H960" si="95">INT(G897/12)</f>
        <v>74</v>
      </c>
      <c r="I897">
        <f t="shared" ref="I897:I960" si="96">VLOOKUP(H897,$B$7:$C$157,2,FALSE)</f>
        <v>1.9029999999999998E-2</v>
      </c>
      <c r="J897">
        <f t="shared" ref="J897:J960" si="97">(1+I897)^(1/12)-1</f>
        <v>1.572167431034055E-3</v>
      </c>
      <c r="K897">
        <f t="shared" ref="K897:K960" si="98">(1+J897)^(-G897)</f>
        <v>0.24705846895490616</v>
      </c>
      <c r="L897">
        <f t="shared" ref="L897:L960" si="99">(1+I897)^(-G897/12)</f>
        <v>0.24705846895488967</v>
      </c>
    </row>
    <row r="898" spans="7:12" x14ac:dyDescent="0.55000000000000004">
      <c r="G898">
        <f t="shared" si="94"/>
        <v>891</v>
      </c>
      <c r="H898">
        <f t="shared" si="95"/>
        <v>74</v>
      </c>
      <c r="I898">
        <f t="shared" si="96"/>
        <v>1.9029999999999998E-2</v>
      </c>
      <c r="J898">
        <f t="shared" si="97"/>
        <v>1.572167431034055E-3</v>
      </c>
      <c r="K898">
        <f t="shared" si="98"/>
        <v>0.24667066137490087</v>
      </c>
      <c r="L898">
        <f t="shared" si="99"/>
        <v>0.24667066137488444</v>
      </c>
    </row>
    <row r="899" spans="7:12" x14ac:dyDescent="0.55000000000000004">
      <c r="G899">
        <f t="shared" si="94"/>
        <v>892</v>
      </c>
      <c r="H899">
        <f t="shared" si="95"/>
        <v>74</v>
      </c>
      <c r="I899">
        <f t="shared" si="96"/>
        <v>1.9029999999999998E-2</v>
      </c>
      <c r="J899">
        <f t="shared" si="97"/>
        <v>1.572167431034055E-3</v>
      </c>
      <c r="K899">
        <f t="shared" si="98"/>
        <v>0.24628346253629907</v>
      </c>
      <c r="L899">
        <f t="shared" si="99"/>
        <v>0.24628346253628264</v>
      </c>
    </row>
    <row r="900" spans="7:12" x14ac:dyDescent="0.55000000000000004">
      <c r="G900">
        <f t="shared" si="94"/>
        <v>893</v>
      </c>
      <c r="H900">
        <f t="shared" si="95"/>
        <v>74</v>
      </c>
      <c r="I900">
        <f t="shared" si="96"/>
        <v>1.9029999999999998E-2</v>
      </c>
      <c r="J900">
        <f t="shared" si="97"/>
        <v>1.572167431034055E-3</v>
      </c>
      <c r="K900">
        <f t="shared" si="98"/>
        <v>0.2458968714835594</v>
      </c>
      <c r="L900">
        <f t="shared" si="99"/>
        <v>0.24589687148354297</v>
      </c>
    </row>
    <row r="901" spans="7:12" x14ac:dyDescent="0.55000000000000004">
      <c r="G901">
        <f t="shared" si="94"/>
        <v>894</v>
      </c>
      <c r="H901">
        <f t="shared" si="95"/>
        <v>74</v>
      </c>
      <c r="I901">
        <f t="shared" si="96"/>
        <v>1.9029999999999998E-2</v>
      </c>
      <c r="J901">
        <f t="shared" si="97"/>
        <v>1.572167431034055E-3</v>
      </c>
      <c r="K901">
        <f t="shared" si="98"/>
        <v>0.24551088726264081</v>
      </c>
      <c r="L901">
        <f t="shared" si="99"/>
        <v>0.24551088726262438</v>
      </c>
    </row>
    <row r="902" spans="7:12" x14ac:dyDescent="0.55000000000000004">
      <c r="G902">
        <f t="shared" si="94"/>
        <v>895</v>
      </c>
      <c r="H902">
        <f t="shared" si="95"/>
        <v>74</v>
      </c>
      <c r="I902">
        <f t="shared" si="96"/>
        <v>1.9029999999999998E-2</v>
      </c>
      <c r="J902">
        <f t="shared" si="97"/>
        <v>1.572167431034055E-3</v>
      </c>
      <c r="K902">
        <f t="shared" si="98"/>
        <v>0.24512550892099957</v>
      </c>
      <c r="L902">
        <f t="shared" si="99"/>
        <v>0.24512550892098317</v>
      </c>
    </row>
    <row r="903" spans="7:12" x14ac:dyDescent="0.55000000000000004">
      <c r="G903">
        <f t="shared" si="94"/>
        <v>896</v>
      </c>
      <c r="H903">
        <f t="shared" si="95"/>
        <v>74</v>
      </c>
      <c r="I903">
        <f t="shared" si="96"/>
        <v>1.9029999999999998E-2</v>
      </c>
      <c r="J903">
        <f t="shared" si="97"/>
        <v>1.572167431034055E-3</v>
      </c>
      <c r="K903">
        <f t="shared" si="98"/>
        <v>0.24474073550758724</v>
      </c>
      <c r="L903">
        <f t="shared" si="99"/>
        <v>0.24474073550757081</v>
      </c>
    </row>
    <row r="904" spans="7:12" x14ac:dyDescent="0.55000000000000004">
      <c r="G904">
        <f t="shared" si="94"/>
        <v>897</v>
      </c>
      <c r="H904">
        <f t="shared" si="95"/>
        <v>74</v>
      </c>
      <c r="I904">
        <f t="shared" si="96"/>
        <v>1.9029999999999998E-2</v>
      </c>
      <c r="J904">
        <f t="shared" si="97"/>
        <v>1.572167431034055E-3</v>
      </c>
      <c r="K904">
        <f t="shared" si="98"/>
        <v>0.24435656607284817</v>
      </c>
      <c r="L904">
        <f t="shared" si="99"/>
        <v>0.24435656607283179</v>
      </c>
    </row>
    <row r="905" spans="7:12" x14ac:dyDescent="0.55000000000000004">
      <c r="G905">
        <f t="shared" ref="G905:G968" si="100">G904+1</f>
        <v>898</v>
      </c>
      <c r="H905">
        <f t="shared" si="95"/>
        <v>74</v>
      </c>
      <c r="I905">
        <f t="shared" si="96"/>
        <v>1.9029999999999998E-2</v>
      </c>
      <c r="J905">
        <f t="shared" si="97"/>
        <v>1.572167431034055E-3</v>
      </c>
      <c r="K905">
        <f t="shared" si="98"/>
        <v>0.24397299966871733</v>
      </c>
      <c r="L905">
        <f t="shared" si="99"/>
        <v>0.24397299966870098</v>
      </c>
    </row>
    <row r="906" spans="7:12" x14ac:dyDescent="0.55000000000000004">
      <c r="G906">
        <f t="shared" si="100"/>
        <v>899</v>
      </c>
      <c r="H906">
        <f t="shared" si="95"/>
        <v>74</v>
      </c>
      <c r="I906">
        <f t="shared" si="96"/>
        <v>1.9029999999999998E-2</v>
      </c>
      <c r="J906">
        <f t="shared" si="97"/>
        <v>1.572167431034055E-3</v>
      </c>
      <c r="K906">
        <f t="shared" si="98"/>
        <v>0.24359003534861784</v>
      </c>
      <c r="L906">
        <f t="shared" si="99"/>
        <v>0.24359003534860144</v>
      </c>
    </row>
    <row r="907" spans="7:12" x14ac:dyDescent="0.55000000000000004">
      <c r="G907">
        <f t="shared" si="100"/>
        <v>900</v>
      </c>
      <c r="H907">
        <f t="shared" si="95"/>
        <v>75</v>
      </c>
      <c r="I907">
        <f t="shared" si="96"/>
        <v>1.933E-2</v>
      </c>
      <c r="J907">
        <f t="shared" si="97"/>
        <v>1.5967358207888971E-3</v>
      </c>
      <c r="K907">
        <f t="shared" si="98"/>
        <v>0.23789731353082683</v>
      </c>
      <c r="L907">
        <f t="shared" si="99"/>
        <v>0.23789731353083537</v>
      </c>
    </row>
    <row r="908" spans="7:12" x14ac:dyDescent="0.55000000000000004">
      <c r="G908">
        <f t="shared" si="100"/>
        <v>901</v>
      </c>
      <c r="H908">
        <f t="shared" si="95"/>
        <v>75</v>
      </c>
      <c r="I908">
        <f t="shared" si="96"/>
        <v>1.933E-2</v>
      </c>
      <c r="J908">
        <f t="shared" si="97"/>
        <v>1.5967358207888971E-3</v>
      </c>
      <c r="K908">
        <f t="shared" si="98"/>
        <v>0.23751805993644209</v>
      </c>
      <c r="L908">
        <f t="shared" si="99"/>
        <v>0.23751805993644934</v>
      </c>
    </row>
    <row r="909" spans="7:12" x14ac:dyDescent="0.55000000000000004">
      <c r="G909">
        <f t="shared" si="100"/>
        <v>902</v>
      </c>
      <c r="H909">
        <f t="shared" si="95"/>
        <v>75</v>
      </c>
      <c r="I909">
        <f t="shared" si="96"/>
        <v>1.933E-2</v>
      </c>
      <c r="J909">
        <f t="shared" si="97"/>
        <v>1.5967358207888971E-3</v>
      </c>
      <c r="K909">
        <f t="shared" si="98"/>
        <v>0.23713941094446628</v>
      </c>
      <c r="L909">
        <f t="shared" si="99"/>
        <v>0.23713941094447347</v>
      </c>
    </row>
    <row r="910" spans="7:12" x14ac:dyDescent="0.55000000000000004">
      <c r="G910">
        <f t="shared" si="100"/>
        <v>903</v>
      </c>
      <c r="H910">
        <f t="shared" si="95"/>
        <v>75</v>
      </c>
      <c r="I910">
        <f t="shared" si="96"/>
        <v>1.933E-2</v>
      </c>
      <c r="J910">
        <f t="shared" si="97"/>
        <v>1.5967358207888971E-3</v>
      </c>
      <c r="K910">
        <f t="shared" si="98"/>
        <v>0.23676136559104818</v>
      </c>
      <c r="L910">
        <f t="shared" si="99"/>
        <v>0.2367613655910554</v>
      </c>
    </row>
    <row r="911" spans="7:12" x14ac:dyDescent="0.55000000000000004">
      <c r="G911">
        <f t="shared" si="100"/>
        <v>904</v>
      </c>
      <c r="H911">
        <f t="shared" si="95"/>
        <v>75</v>
      </c>
      <c r="I911">
        <f t="shared" si="96"/>
        <v>1.933E-2</v>
      </c>
      <c r="J911">
        <f t="shared" si="97"/>
        <v>1.5967358207888971E-3</v>
      </c>
      <c r="K911">
        <f t="shared" si="98"/>
        <v>0.236383922913873</v>
      </c>
      <c r="L911">
        <f t="shared" si="99"/>
        <v>0.23638392291388025</v>
      </c>
    </row>
    <row r="912" spans="7:12" x14ac:dyDescent="0.55000000000000004">
      <c r="G912">
        <f t="shared" si="100"/>
        <v>905</v>
      </c>
      <c r="H912">
        <f t="shared" si="95"/>
        <v>75</v>
      </c>
      <c r="I912">
        <f t="shared" si="96"/>
        <v>1.933E-2</v>
      </c>
      <c r="J912">
        <f t="shared" si="97"/>
        <v>1.5967358207888971E-3</v>
      </c>
      <c r="K912">
        <f t="shared" si="98"/>
        <v>0.23600708195216011</v>
      </c>
      <c r="L912">
        <f t="shared" si="99"/>
        <v>0.23600708195216732</v>
      </c>
    </row>
    <row r="913" spans="7:12" x14ac:dyDescent="0.55000000000000004">
      <c r="G913">
        <f t="shared" si="100"/>
        <v>906</v>
      </c>
      <c r="H913">
        <f t="shared" si="95"/>
        <v>75</v>
      </c>
      <c r="I913">
        <f t="shared" si="96"/>
        <v>1.933E-2</v>
      </c>
      <c r="J913">
        <f t="shared" si="97"/>
        <v>1.5967358207888971E-3</v>
      </c>
      <c r="K913">
        <f t="shared" si="98"/>
        <v>0.23563084174666052</v>
      </c>
      <c r="L913">
        <f t="shared" si="99"/>
        <v>0.23563084174666782</v>
      </c>
    </row>
    <row r="914" spans="7:12" x14ac:dyDescent="0.55000000000000004">
      <c r="G914">
        <f t="shared" si="100"/>
        <v>907</v>
      </c>
      <c r="H914">
        <f t="shared" si="95"/>
        <v>75</v>
      </c>
      <c r="I914">
        <f t="shared" si="96"/>
        <v>1.933E-2</v>
      </c>
      <c r="J914">
        <f t="shared" si="97"/>
        <v>1.5967358207888971E-3</v>
      </c>
      <c r="K914">
        <f t="shared" si="98"/>
        <v>0.23525520133965466</v>
      </c>
      <c r="L914">
        <f t="shared" si="99"/>
        <v>0.23525520133966193</v>
      </c>
    </row>
    <row r="915" spans="7:12" x14ac:dyDescent="0.55000000000000004">
      <c r="G915">
        <f t="shared" si="100"/>
        <v>908</v>
      </c>
      <c r="H915">
        <f t="shared" si="95"/>
        <v>75</v>
      </c>
      <c r="I915">
        <f t="shared" si="96"/>
        <v>1.933E-2</v>
      </c>
      <c r="J915">
        <f t="shared" si="97"/>
        <v>1.5967358207888971E-3</v>
      </c>
      <c r="K915">
        <f t="shared" si="98"/>
        <v>0.23488015977494936</v>
      </c>
      <c r="L915">
        <f t="shared" si="99"/>
        <v>0.23488015977495658</v>
      </c>
    </row>
    <row r="916" spans="7:12" x14ac:dyDescent="0.55000000000000004">
      <c r="G916">
        <f t="shared" si="100"/>
        <v>909</v>
      </c>
      <c r="H916">
        <f t="shared" si="95"/>
        <v>75</v>
      </c>
      <c r="I916">
        <f t="shared" si="96"/>
        <v>1.933E-2</v>
      </c>
      <c r="J916">
        <f t="shared" si="97"/>
        <v>1.5967358207888971E-3</v>
      </c>
      <c r="K916">
        <f t="shared" si="98"/>
        <v>0.23450571609787615</v>
      </c>
      <c r="L916">
        <f t="shared" si="99"/>
        <v>0.2345057160978834</v>
      </c>
    </row>
    <row r="917" spans="7:12" x14ac:dyDescent="0.55000000000000004">
      <c r="G917">
        <f t="shared" si="100"/>
        <v>910</v>
      </c>
      <c r="H917">
        <f t="shared" si="95"/>
        <v>75</v>
      </c>
      <c r="I917">
        <f t="shared" si="96"/>
        <v>1.933E-2</v>
      </c>
      <c r="J917">
        <f t="shared" si="97"/>
        <v>1.5967358207888971E-3</v>
      </c>
      <c r="K917">
        <f t="shared" si="98"/>
        <v>0.23413186935528837</v>
      </c>
      <c r="L917">
        <f t="shared" si="99"/>
        <v>0.23413186935529556</v>
      </c>
    </row>
    <row r="918" spans="7:12" x14ac:dyDescent="0.55000000000000004">
      <c r="G918">
        <f t="shared" si="100"/>
        <v>911</v>
      </c>
      <c r="H918">
        <f t="shared" si="95"/>
        <v>75</v>
      </c>
      <c r="I918">
        <f t="shared" si="96"/>
        <v>1.933E-2</v>
      </c>
      <c r="J918">
        <f t="shared" si="97"/>
        <v>1.5967358207888971E-3</v>
      </c>
      <c r="K918">
        <f t="shared" si="98"/>
        <v>0.23375861859555869</v>
      </c>
      <c r="L918">
        <f t="shared" si="99"/>
        <v>0.23375861859556585</v>
      </c>
    </row>
    <row r="919" spans="7:12" x14ac:dyDescent="0.55000000000000004">
      <c r="G919">
        <f t="shared" si="100"/>
        <v>912</v>
      </c>
      <c r="H919">
        <f t="shared" si="95"/>
        <v>76</v>
      </c>
      <c r="I919">
        <f t="shared" si="96"/>
        <v>1.9609999999999999E-2</v>
      </c>
      <c r="J919">
        <f t="shared" si="97"/>
        <v>1.6196603385294495E-3</v>
      </c>
      <c r="K919">
        <f t="shared" si="98"/>
        <v>0.22856485166243257</v>
      </c>
      <c r="L919">
        <f t="shared" si="99"/>
        <v>0.22856485166242571</v>
      </c>
    </row>
    <row r="920" spans="7:12" x14ac:dyDescent="0.55000000000000004">
      <c r="G920">
        <f t="shared" si="100"/>
        <v>913</v>
      </c>
      <c r="H920">
        <f t="shared" si="95"/>
        <v>76</v>
      </c>
      <c r="I920">
        <f t="shared" si="96"/>
        <v>1.9609999999999999E-2</v>
      </c>
      <c r="J920">
        <f t="shared" si="97"/>
        <v>1.6196603385294495E-3</v>
      </c>
      <c r="K920">
        <f t="shared" si="98"/>
        <v>0.2281952528619314</v>
      </c>
      <c r="L920">
        <f t="shared" si="99"/>
        <v>0.22819525286192585</v>
      </c>
    </row>
    <row r="921" spans="7:12" x14ac:dyDescent="0.55000000000000004">
      <c r="G921">
        <f t="shared" si="100"/>
        <v>914</v>
      </c>
      <c r="H921">
        <f t="shared" si="95"/>
        <v>76</v>
      </c>
      <c r="I921">
        <f t="shared" si="96"/>
        <v>1.9609999999999999E-2</v>
      </c>
      <c r="J921">
        <f t="shared" si="97"/>
        <v>1.6196603385294495E-3</v>
      </c>
      <c r="K921">
        <f t="shared" si="98"/>
        <v>0.22782625171794801</v>
      </c>
      <c r="L921">
        <f t="shared" si="99"/>
        <v>0.22782625171794244</v>
      </c>
    </row>
    <row r="922" spans="7:12" x14ac:dyDescent="0.55000000000000004">
      <c r="G922">
        <f t="shared" si="100"/>
        <v>915</v>
      </c>
      <c r="H922">
        <f t="shared" si="95"/>
        <v>76</v>
      </c>
      <c r="I922">
        <f t="shared" si="96"/>
        <v>1.9609999999999999E-2</v>
      </c>
      <c r="J922">
        <f t="shared" si="97"/>
        <v>1.6196603385294495E-3</v>
      </c>
      <c r="K922">
        <f t="shared" si="98"/>
        <v>0.22745784726404711</v>
      </c>
      <c r="L922">
        <f t="shared" si="99"/>
        <v>0.22745784726404164</v>
      </c>
    </row>
    <row r="923" spans="7:12" x14ac:dyDescent="0.55000000000000004">
      <c r="G923">
        <f t="shared" si="100"/>
        <v>916</v>
      </c>
      <c r="H923">
        <f t="shared" si="95"/>
        <v>76</v>
      </c>
      <c r="I923">
        <f t="shared" si="96"/>
        <v>1.9609999999999999E-2</v>
      </c>
      <c r="J923">
        <f t="shared" si="97"/>
        <v>1.6196603385294495E-3</v>
      </c>
      <c r="K923">
        <f t="shared" si="98"/>
        <v>0.22709003853535628</v>
      </c>
      <c r="L923">
        <f t="shared" si="99"/>
        <v>0.22709003853535079</v>
      </c>
    </row>
    <row r="924" spans="7:12" x14ac:dyDescent="0.55000000000000004">
      <c r="G924">
        <f t="shared" si="100"/>
        <v>917</v>
      </c>
      <c r="H924">
        <f t="shared" si="95"/>
        <v>76</v>
      </c>
      <c r="I924">
        <f t="shared" si="96"/>
        <v>1.9609999999999999E-2</v>
      </c>
      <c r="J924">
        <f t="shared" si="97"/>
        <v>1.6196603385294495E-3</v>
      </c>
      <c r="K924">
        <f t="shared" si="98"/>
        <v>0.22672282456856324</v>
      </c>
      <c r="L924">
        <f t="shared" si="99"/>
        <v>0.22672282456855772</v>
      </c>
    </row>
    <row r="925" spans="7:12" x14ac:dyDescent="0.55000000000000004">
      <c r="G925">
        <f t="shared" si="100"/>
        <v>918</v>
      </c>
      <c r="H925">
        <f t="shared" si="95"/>
        <v>76</v>
      </c>
      <c r="I925">
        <f t="shared" si="96"/>
        <v>1.9609999999999999E-2</v>
      </c>
      <c r="J925">
        <f t="shared" si="97"/>
        <v>1.6196603385294495E-3</v>
      </c>
      <c r="K925">
        <f t="shared" si="98"/>
        <v>0.2263562044019134</v>
      </c>
      <c r="L925">
        <f t="shared" si="99"/>
        <v>0.2263562044019079</v>
      </c>
    </row>
    <row r="926" spans="7:12" x14ac:dyDescent="0.55000000000000004">
      <c r="G926">
        <f t="shared" si="100"/>
        <v>919</v>
      </c>
      <c r="H926">
        <f t="shared" si="95"/>
        <v>76</v>
      </c>
      <c r="I926">
        <f t="shared" si="96"/>
        <v>1.9609999999999999E-2</v>
      </c>
      <c r="J926">
        <f t="shared" si="97"/>
        <v>1.6196603385294495E-3</v>
      </c>
      <c r="K926">
        <f t="shared" si="98"/>
        <v>0.22599017707520735</v>
      </c>
      <c r="L926">
        <f t="shared" si="99"/>
        <v>0.22599017707520191</v>
      </c>
    </row>
    <row r="927" spans="7:12" x14ac:dyDescent="0.55000000000000004">
      <c r="G927">
        <f t="shared" si="100"/>
        <v>920</v>
      </c>
      <c r="H927">
        <f t="shared" si="95"/>
        <v>76</v>
      </c>
      <c r="I927">
        <f t="shared" si="96"/>
        <v>1.9609999999999999E-2</v>
      </c>
      <c r="J927">
        <f t="shared" si="97"/>
        <v>1.6196603385294495E-3</v>
      </c>
      <c r="K927">
        <f t="shared" si="98"/>
        <v>0.22562474162979865</v>
      </c>
      <c r="L927">
        <f t="shared" si="99"/>
        <v>0.22562474162979315</v>
      </c>
    </row>
    <row r="928" spans="7:12" x14ac:dyDescent="0.55000000000000004">
      <c r="G928">
        <f t="shared" si="100"/>
        <v>921</v>
      </c>
      <c r="H928">
        <f t="shared" si="95"/>
        <v>76</v>
      </c>
      <c r="I928">
        <f t="shared" si="96"/>
        <v>1.9609999999999999E-2</v>
      </c>
      <c r="J928">
        <f t="shared" si="97"/>
        <v>1.6196603385294495E-3</v>
      </c>
      <c r="K928">
        <f t="shared" si="98"/>
        <v>0.22525989710859073</v>
      </c>
      <c r="L928">
        <f t="shared" si="99"/>
        <v>0.22525989710858518</v>
      </c>
    </row>
    <row r="929" spans="7:12" x14ac:dyDescent="0.55000000000000004">
      <c r="G929">
        <f t="shared" si="100"/>
        <v>922</v>
      </c>
      <c r="H929">
        <f t="shared" si="95"/>
        <v>76</v>
      </c>
      <c r="I929">
        <f t="shared" si="96"/>
        <v>1.9609999999999999E-2</v>
      </c>
      <c r="J929">
        <f t="shared" si="97"/>
        <v>1.6196603385294495E-3</v>
      </c>
      <c r="K929">
        <f t="shared" si="98"/>
        <v>0.2248956425560345</v>
      </c>
      <c r="L929">
        <f t="shared" si="99"/>
        <v>0.22489564255602909</v>
      </c>
    </row>
    <row r="930" spans="7:12" x14ac:dyDescent="0.55000000000000004">
      <c r="G930">
        <f t="shared" si="100"/>
        <v>923</v>
      </c>
      <c r="H930">
        <f t="shared" si="95"/>
        <v>76</v>
      </c>
      <c r="I930">
        <f t="shared" si="96"/>
        <v>1.9609999999999999E-2</v>
      </c>
      <c r="J930">
        <f t="shared" si="97"/>
        <v>1.6196603385294495E-3</v>
      </c>
      <c r="K930">
        <f t="shared" si="98"/>
        <v>0.22453197701812669</v>
      </c>
      <c r="L930">
        <f t="shared" si="99"/>
        <v>0.22453197701812119</v>
      </c>
    </row>
    <row r="931" spans="7:12" x14ac:dyDescent="0.55000000000000004">
      <c r="G931">
        <f t="shared" si="100"/>
        <v>924</v>
      </c>
      <c r="H931">
        <f t="shared" si="95"/>
        <v>77</v>
      </c>
      <c r="I931">
        <f t="shared" si="96"/>
        <v>1.9890000000000001E-2</v>
      </c>
      <c r="J931">
        <f t="shared" si="97"/>
        <v>1.6425790862020229E-3</v>
      </c>
      <c r="K931">
        <f t="shared" si="98"/>
        <v>0.21947917351601812</v>
      </c>
      <c r="L931">
        <f t="shared" si="99"/>
        <v>0.2194791735159981</v>
      </c>
    </row>
    <row r="932" spans="7:12" x14ac:dyDescent="0.55000000000000004">
      <c r="G932">
        <f t="shared" si="100"/>
        <v>925</v>
      </c>
      <c r="H932">
        <f t="shared" si="95"/>
        <v>77</v>
      </c>
      <c r="I932">
        <f t="shared" si="96"/>
        <v>1.9890000000000001E-2</v>
      </c>
      <c r="J932">
        <f t="shared" si="97"/>
        <v>1.6425790862020229E-3</v>
      </c>
      <c r="K932">
        <f t="shared" si="98"/>
        <v>0.21911925281396175</v>
      </c>
      <c r="L932">
        <f t="shared" si="99"/>
        <v>0.21911925281394115</v>
      </c>
    </row>
    <row r="933" spans="7:12" x14ac:dyDescent="0.55000000000000004">
      <c r="G933">
        <f t="shared" si="100"/>
        <v>926</v>
      </c>
      <c r="H933">
        <f t="shared" si="95"/>
        <v>77</v>
      </c>
      <c r="I933">
        <f t="shared" si="96"/>
        <v>1.9890000000000001E-2</v>
      </c>
      <c r="J933">
        <f t="shared" si="97"/>
        <v>1.6425790862020229E-3</v>
      </c>
      <c r="K933">
        <f t="shared" si="98"/>
        <v>0.2187599223406258</v>
      </c>
      <c r="L933">
        <f t="shared" si="99"/>
        <v>0.21875992234060523</v>
      </c>
    </row>
    <row r="934" spans="7:12" x14ac:dyDescent="0.55000000000000004">
      <c r="G934">
        <f t="shared" si="100"/>
        <v>927</v>
      </c>
      <c r="H934">
        <f t="shared" si="95"/>
        <v>77</v>
      </c>
      <c r="I934">
        <f t="shared" si="96"/>
        <v>1.9890000000000001E-2</v>
      </c>
      <c r="J934">
        <f t="shared" si="97"/>
        <v>1.6425790862020229E-3</v>
      </c>
      <c r="K934">
        <f t="shared" si="98"/>
        <v>0.21840118112810303</v>
      </c>
      <c r="L934">
        <f t="shared" si="99"/>
        <v>0.21840118112808243</v>
      </c>
    </row>
    <row r="935" spans="7:12" x14ac:dyDescent="0.55000000000000004">
      <c r="G935">
        <f t="shared" si="100"/>
        <v>928</v>
      </c>
      <c r="H935">
        <f t="shared" si="95"/>
        <v>77</v>
      </c>
      <c r="I935">
        <f t="shared" si="96"/>
        <v>1.9890000000000001E-2</v>
      </c>
      <c r="J935">
        <f t="shared" si="97"/>
        <v>1.6425790862020229E-3</v>
      </c>
      <c r="K935">
        <f t="shared" si="98"/>
        <v>0.21804302821007304</v>
      </c>
      <c r="L935">
        <f t="shared" si="99"/>
        <v>0.21804302821005248</v>
      </c>
    </row>
    <row r="936" spans="7:12" x14ac:dyDescent="0.55000000000000004">
      <c r="G936">
        <f t="shared" si="100"/>
        <v>929</v>
      </c>
      <c r="H936">
        <f t="shared" si="95"/>
        <v>77</v>
      </c>
      <c r="I936">
        <f t="shared" si="96"/>
        <v>1.9890000000000001E-2</v>
      </c>
      <c r="J936">
        <f t="shared" si="97"/>
        <v>1.6425790862020229E-3</v>
      </c>
      <c r="K936">
        <f t="shared" si="98"/>
        <v>0.21768546262180022</v>
      </c>
      <c r="L936">
        <f t="shared" si="99"/>
        <v>0.21768546262177968</v>
      </c>
    </row>
    <row r="937" spans="7:12" x14ac:dyDescent="0.55000000000000004">
      <c r="G937">
        <f t="shared" si="100"/>
        <v>930</v>
      </c>
      <c r="H937">
        <f t="shared" si="95"/>
        <v>77</v>
      </c>
      <c r="I937">
        <f t="shared" si="96"/>
        <v>1.9890000000000001E-2</v>
      </c>
      <c r="J937">
        <f t="shared" si="97"/>
        <v>1.6425790862020229E-3</v>
      </c>
      <c r="K937">
        <f t="shared" si="98"/>
        <v>0.21732848340013119</v>
      </c>
      <c r="L937">
        <f t="shared" si="99"/>
        <v>0.21732848340011066</v>
      </c>
    </row>
    <row r="938" spans="7:12" x14ac:dyDescent="0.55000000000000004">
      <c r="G938">
        <f t="shared" si="100"/>
        <v>931</v>
      </c>
      <c r="H938">
        <f t="shared" si="95"/>
        <v>77</v>
      </c>
      <c r="I938">
        <f t="shared" si="96"/>
        <v>1.9890000000000001E-2</v>
      </c>
      <c r="J938">
        <f t="shared" si="97"/>
        <v>1.6425790862020229E-3</v>
      </c>
      <c r="K938">
        <f t="shared" si="98"/>
        <v>0.21697208958349185</v>
      </c>
      <c r="L938">
        <f t="shared" si="99"/>
        <v>0.21697208958347131</v>
      </c>
    </row>
    <row r="939" spans="7:12" x14ac:dyDescent="0.55000000000000004">
      <c r="G939">
        <f t="shared" si="100"/>
        <v>932</v>
      </c>
      <c r="H939">
        <f t="shared" si="95"/>
        <v>77</v>
      </c>
      <c r="I939">
        <f t="shared" si="96"/>
        <v>1.9890000000000001E-2</v>
      </c>
      <c r="J939">
        <f t="shared" si="97"/>
        <v>1.6425790862020229E-3</v>
      </c>
      <c r="K939">
        <f t="shared" si="98"/>
        <v>0.21661628021188495</v>
      </c>
      <c r="L939">
        <f t="shared" si="99"/>
        <v>0.21661628021186441</v>
      </c>
    </row>
    <row r="940" spans="7:12" x14ac:dyDescent="0.55000000000000004">
      <c r="G940">
        <f t="shared" si="100"/>
        <v>933</v>
      </c>
      <c r="H940">
        <f t="shared" si="95"/>
        <v>77</v>
      </c>
      <c r="I940">
        <f t="shared" si="96"/>
        <v>1.9890000000000001E-2</v>
      </c>
      <c r="J940">
        <f t="shared" si="97"/>
        <v>1.6425790862020229E-3</v>
      </c>
      <c r="K940">
        <f t="shared" si="98"/>
        <v>0.21626105432688761</v>
      </c>
      <c r="L940">
        <f t="shared" si="99"/>
        <v>0.2162610543268671</v>
      </c>
    </row>
    <row r="941" spans="7:12" x14ac:dyDescent="0.55000000000000004">
      <c r="G941">
        <f t="shared" si="100"/>
        <v>934</v>
      </c>
      <c r="H941">
        <f t="shared" si="95"/>
        <v>77</v>
      </c>
      <c r="I941">
        <f t="shared" si="96"/>
        <v>1.9890000000000001E-2</v>
      </c>
      <c r="J941">
        <f t="shared" si="97"/>
        <v>1.6425790862020229E-3</v>
      </c>
      <c r="K941">
        <f t="shared" si="98"/>
        <v>0.21590641097164862</v>
      </c>
      <c r="L941">
        <f t="shared" si="99"/>
        <v>0.21590641097162813</v>
      </c>
    </row>
    <row r="942" spans="7:12" x14ac:dyDescent="0.55000000000000004">
      <c r="G942">
        <f t="shared" si="100"/>
        <v>935</v>
      </c>
      <c r="H942">
        <f t="shared" si="95"/>
        <v>77</v>
      </c>
      <c r="I942">
        <f t="shared" si="96"/>
        <v>1.9890000000000001E-2</v>
      </c>
      <c r="J942">
        <f t="shared" si="97"/>
        <v>1.6425790862020229E-3</v>
      </c>
      <c r="K942">
        <f t="shared" si="98"/>
        <v>0.21555234919088601</v>
      </c>
      <c r="L942">
        <f t="shared" si="99"/>
        <v>0.21555234919086544</v>
      </c>
    </row>
    <row r="943" spans="7:12" x14ac:dyDescent="0.55000000000000004">
      <c r="G943">
        <f t="shared" si="100"/>
        <v>936</v>
      </c>
      <c r="H943">
        <f t="shared" si="95"/>
        <v>78</v>
      </c>
      <c r="I943">
        <f t="shared" si="96"/>
        <v>2.0160000000000001E-2</v>
      </c>
      <c r="J943">
        <f t="shared" si="97"/>
        <v>1.6646738453758303E-3</v>
      </c>
      <c r="K943">
        <f t="shared" si="98"/>
        <v>0.21080130667437769</v>
      </c>
      <c r="L943">
        <f t="shared" si="99"/>
        <v>0.21080130667437647</v>
      </c>
    </row>
    <row r="944" spans="7:12" x14ac:dyDescent="0.55000000000000004">
      <c r="G944">
        <f t="shared" si="100"/>
        <v>937</v>
      </c>
      <c r="H944">
        <f t="shared" si="95"/>
        <v>78</v>
      </c>
      <c r="I944">
        <f t="shared" si="96"/>
        <v>2.0160000000000001E-2</v>
      </c>
      <c r="J944">
        <f t="shared" si="97"/>
        <v>1.6646738453758303E-3</v>
      </c>
      <c r="K944">
        <f t="shared" si="98"/>
        <v>0.21045097444149111</v>
      </c>
      <c r="L944">
        <f t="shared" si="99"/>
        <v>0.21045097444148983</v>
      </c>
    </row>
    <row r="945" spans="7:12" x14ac:dyDescent="0.55000000000000004">
      <c r="G945">
        <f t="shared" si="100"/>
        <v>938</v>
      </c>
      <c r="H945">
        <f t="shared" si="95"/>
        <v>78</v>
      </c>
      <c r="I945">
        <f t="shared" si="96"/>
        <v>2.0160000000000001E-2</v>
      </c>
      <c r="J945">
        <f t="shared" si="97"/>
        <v>1.6646738453758303E-3</v>
      </c>
      <c r="K945">
        <f t="shared" si="98"/>
        <v>0.21010122442830392</v>
      </c>
      <c r="L945">
        <f t="shared" si="99"/>
        <v>0.21010122442830259</v>
      </c>
    </row>
    <row r="946" spans="7:12" x14ac:dyDescent="0.55000000000000004">
      <c r="G946">
        <f t="shared" si="100"/>
        <v>939</v>
      </c>
      <c r="H946">
        <f t="shared" si="95"/>
        <v>78</v>
      </c>
      <c r="I946">
        <f t="shared" si="96"/>
        <v>2.0160000000000001E-2</v>
      </c>
      <c r="J946">
        <f t="shared" si="97"/>
        <v>1.6646738453758303E-3</v>
      </c>
      <c r="K946">
        <f t="shared" si="98"/>
        <v>0.20975205566722091</v>
      </c>
      <c r="L946">
        <f t="shared" si="99"/>
        <v>0.20975205566721958</v>
      </c>
    </row>
    <row r="947" spans="7:12" x14ac:dyDescent="0.55000000000000004">
      <c r="G947">
        <f t="shared" si="100"/>
        <v>940</v>
      </c>
      <c r="H947">
        <f t="shared" si="95"/>
        <v>78</v>
      </c>
      <c r="I947">
        <f t="shared" si="96"/>
        <v>2.0160000000000001E-2</v>
      </c>
      <c r="J947">
        <f t="shared" si="97"/>
        <v>1.6646738453758303E-3</v>
      </c>
      <c r="K947">
        <f t="shared" si="98"/>
        <v>0.20940346719225497</v>
      </c>
      <c r="L947">
        <f t="shared" si="99"/>
        <v>0.20940346719225364</v>
      </c>
    </row>
    <row r="948" spans="7:12" x14ac:dyDescent="0.55000000000000004">
      <c r="G948">
        <f t="shared" si="100"/>
        <v>941</v>
      </c>
      <c r="H948">
        <f t="shared" si="95"/>
        <v>78</v>
      </c>
      <c r="I948">
        <f t="shared" si="96"/>
        <v>2.0160000000000001E-2</v>
      </c>
      <c r="J948">
        <f t="shared" si="97"/>
        <v>1.6646738453758303E-3</v>
      </c>
      <c r="K948">
        <f t="shared" si="98"/>
        <v>0.20905545803902434</v>
      </c>
      <c r="L948">
        <f t="shared" si="99"/>
        <v>0.20905545803902303</v>
      </c>
    </row>
    <row r="949" spans="7:12" x14ac:dyDescent="0.55000000000000004">
      <c r="G949">
        <f t="shared" si="100"/>
        <v>942</v>
      </c>
      <c r="H949">
        <f t="shared" si="95"/>
        <v>78</v>
      </c>
      <c r="I949">
        <f t="shared" si="96"/>
        <v>2.0160000000000001E-2</v>
      </c>
      <c r="J949">
        <f t="shared" si="97"/>
        <v>1.6646738453758303E-3</v>
      </c>
      <c r="K949">
        <f t="shared" si="98"/>
        <v>0.20870802724475007</v>
      </c>
      <c r="L949">
        <f t="shared" si="99"/>
        <v>0.20870802724474874</v>
      </c>
    </row>
    <row r="950" spans="7:12" x14ac:dyDescent="0.55000000000000004">
      <c r="G950">
        <f t="shared" si="100"/>
        <v>943</v>
      </c>
      <c r="H950">
        <f t="shared" si="95"/>
        <v>78</v>
      </c>
      <c r="I950">
        <f t="shared" si="96"/>
        <v>2.0160000000000001E-2</v>
      </c>
      <c r="J950">
        <f t="shared" si="97"/>
        <v>1.6646738453758303E-3</v>
      </c>
      <c r="K950">
        <f t="shared" si="98"/>
        <v>0.20836117384825309</v>
      </c>
      <c r="L950">
        <f t="shared" si="99"/>
        <v>0.20836117384825176</v>
      </c>
    </row>
    <row r="951" spans="7:12" x14ac:dyDescent="0.55000000000000004">
      <c r="G951">
        <f t="shared" si="100"/>
        <v>944</v>
      </c>
      <c r="H951">
        <f t="shared" si="95"/>
        <v>78</v>
      </c>
      <c r="I951">
        <f t="shared" si="96"/>
        <v>2.0160000000000001E-2</v>
      </c>
      <c r="J951">
        <f t="shared" si="97"/>
        <v>1.6646738453758303E-3</v>
      </c>
      <c r="K951">
        <f t="shared" si="98"/>
        <v>0.20801489688995189</v>
      </c>
      <c r="L951">
        <f t="shared" si="99"/>
        <v>0.20801489688995048</v>
      </c>
    </row>
    <row r="952" spans="7:12" x14ac:dyDescent="0.55000000000000004">
      <c r="G952">
        <f t="shared" si="100"/>
        <v>945</v>
      </c>
      <c r="H952">
        <f t="shared" si="95"/>
        <v>78</v>
      </c>
      <c r="I952">
        <f t="shared" si="96"/>
        <v>2.0160000000000001E-2</v>
      </c>
      <c r="J952">
        <f t="shared" si="97"/>
        <v>1.6646738453758303E-3</v>
      </c>
      <c r="K952">
        <f t="shared" si="98"/>
        <v>0.20766919541185949</v>
      </c>
      <c r="L952">
        <f t="shared" si="99"/>
        <v>0.20766919541185816</v>
      </c>
    </row>
    <row r="953" spans="7:12" x14ac:dyDescent="0.55000000000000004">
      <c r="G953">
        <f t="shared" si="100"/>
        <v>946</v>
      </c>
      <c r="H953">
        <f t="shared" si="95"/>
        <v>78</v>
      </c>
      <c r="I953">
        <f t="shared" si="96"/>
        <v>2.0160000000000001E-2</v>
      </c>
      <c r="J953">
        <f t="shared" si="97"/>
        <v>1.6646738453758303E-3</v>
      </c>
      <c r="K953">
        <f t="shared" si="98"/>
        <v>0.20732406845758131</v>
      </c>
      <c r="L953">
        <f t="shared" si="99"/>
        <v>0.20732406845757995</v>
      </c>
    </row>
    <row r="954" spans="7:12" x14ac:dyDescent="0.55000000000000004">
      <c r="G954">
        <f t="shared" si="100"/>
        <v>947</v>
      </c>
      <c r="H954">
        <f t="shared" si="95"/>
        <v>78</v>
      </c>
      <c r="I954">
        <f t="shared" si="96"/>
        <v>2.0160000000000001E-2</v>
      </c>
      <c r="J954">
        <f t="shared" si="97"/>
        <v>1.6646738453758303E-3</v>
      </c>
      <c r="K954">
        <f t="shared" si="98"/>
        <v>0.20697951507231185</v>
      </c>
      <c r="L954">
        <f t="shared" si="99"/>
        <v>0.20697951507231047</v>
      </c>
    </row>
    <row r="955" spans="7:12" x14ac:dyDescent="0.55000000000000004">
      <c r="G955">
        <f t="shared" si="100"/>
        <v>948</v>
      </c>
      <c r="H955">
        <f t="shared" si="95"/>
        <v>79</v>
      </c>
      <c r="I955">
        <f t="shared" si="96"/>
        <v>2.043E-2</v>
      </c>
      <c r="J955">
        <f t="shared" si="97"/>
        <v>1.6867632448120951E-3</v>
      </c>
      <c r="K955">
        <f t="shared" si="98"/>
        <v>0.20236051188312165</v>
      </c>
      <c r="L955">
        <f t="shared" si="99"/>
        <v>0.20236051188312376</v>
      </c>
    </row>
    <row r="956" spans="7:12" x14ac:dyDescent="0.55000000000000004">
      <c r="G956">
        <f t="shared" si="100"/>
        <v>949</v>
      </c>
      <c r="H956">
        <f t="shared" si="95"/>
        <v>79</v>
      </c>
      <c r="I956">
        <f t="shared" si="96"/>
        <v>2.043E-2</v>
      </c>
      <c r="J956">
        <f t="shared" si="97"/>
        <v>1.6867632448120951E-3</v>
      </c>
      <c r="K956">
        <f t="shared" si="98"/>
        <v>0.20201975239006403</v>
      </c>
      <c r="L956">
        <f t="shared" si="99"/>
        <v>0.202019752390066</v>
      </c>
    </row>
    <row r="957" spans="7:12" x14ac:dyDescent="0.55000000000000004">
      <c r="G957">
        <f t="shared" si="100"/>
        <v>950</v>
      </c>
      <c r="H957">
        <f t="shared" si="95"/>
        <v>79</v>
      </c>
      <c r="I957">
        <f t="shared" si="96"/>
        <v>2.043E-2</v>
      </c>
      <c r="J957">
        <f t="shared" si="97"/>
        <v>1.6867632448120951E-3</v>
      </c>
      <c r="K957">
        <f t="shared" si="98"/>
        <v>0.20167956670970841</v>
      </c>
      <c r="L957">
        <f t="shared" si="99"/>
        <v>0.20167956670971043</v>
      </c>
    </row>
    <row r="958" spans="7:12" x14ac:dyDescent="0.55000000000000004">
      <c r="G958">
        <f t="shared" si="100"/>
        <v>951</v>
      </c>
      <c r="H958">
        <f t="shared" si="95"/>
        <v>79</v>
      </c>
      <c r="I958">
        <f t="shared" si="96"/>
        <v>2.043E-2</v>
      </c>
      <c r="J958">
        <f t="shared" si="97"/>
        <v>1.6867632448120951E-3</v>
      </c>
      <c r="K958">
        <f t="shared" si="98"/>
        <v>0.20133995387579859</v>
      </c>
      <c r="L958">
        <f t="shared" si="99"/>
        <v>0.20133995387580059</v>
      </c>
    </row>
    <row r="959" spans="7:12" x14ac:dyDescent="0.55000000000000004">
      <c r="G959">
        <f t="shared" si="100"/>
        <v>952</v>
      </c>
      <c r="H959">
        <f t="shared" si="95"/>
        <v>79</v>
      </c>
      <c r="I959">
        <f t="shared" si="96"/>
        <v>2.043E-2</v>
      </c>
      <c r="J959">
        <f t="shared" si="97"/>
        <v>1.6867632448120951E-3</v>
      </c>
      <c r="K959">
        <f t="shared" si="98"/>
        <v>0.20100091292370517</v>
      </c>
      <c r="L959">
        <f t="shared" si="99"/>
        <v>0.20100091292370723</v>
      </c>
    </row>
    <row r="960" spans="7:12" x14ac:dyDescent="0.55000000000000004">
      <c r="G960">
        <f t="shared" si="100"/>
        <v>953</v>
      </c>
      <c r="H960">
        <f t="shared" si="95"/>
        <v>79</v>
      </c>
      <c r="I960">
        <f t="shared" si="96"/>
        <v>2.043E-2</v>
      </c>
      <c r="J960">
        <f t="shared" si="97"/>
        <v>1.6867632448120951E-3</v>
      </c>
      <c r="K960">
        <f t="shared" si="98"/>
        <v>0.20066244289042345</v>
      </c>
      <c r="L960">
        <f t="shared" si="99"/>
        <v>0.20066244289042542</v>
      </c>
    </row>
    <row r="961" spans="7:12" x14ac:dyDescent="0.55000000000000004">
      <c r="G961">
        <f t="shared" si="100"/>
        <v>954</v>
      </c>
      <c r="H961">
        <f t="shared" ref="H961:H1024" si="101">INT(G961/12)</f>
        <v>79</v>
      </c>
      <c r="I961">
        <f t="shared" ref="I961:I1024" si="102">VLOOKUP(H961,$B$7:$C$157,2,FALSE)</f>
        <v>2.043E-2</v>
      </c>
      <c r="J961">
        <f t="shared" ref="J961:J1024" si="103">(1+I961)^(1/12)-1</f>
        <v>1.6867632448120951E-3</v>
      </c>
      <c r="K961">
        <f t="shared" ref="K961:K1024" si="104">(1+J961)^(-G961)</f>
        <v>0.20032454281457007</v>
      </c>
      <c r="L961">
        <f t="shared" ref="L961:L1024" si="105">(1+I961)^(-G961/12)</f>
        <v>0.20032454281457204</v>
      </c>
    </row>
    <row r="962" spans="7:12" x14ac:dyDescent="0.55000000000000004">
      <c r="G962">
        <f t="shared" si="100"/>
        <v>955</v>
      </c>
      <c r="H962">
        <f t="shared" si="101"/>
        <v>79</v>
      </c>
      <c r="I962">
        <f t="shared" si="102"/>
        <v>2.043E-2</v>
      </c>
      <c r="J962">
        <f t="shared" si="103"/>
        <v>1.6867632448120951E-3</v>
      </c>
      <c r="K962">
        <f t="shared" si="104"/>
        <v>0.19998721173638065</v>
      </c>
      <c r="L962">
        <f t="shared" si="105"/>
        <v>0.19998721173638265</v>
      </c>
    </row>
    <row r="963" spans="7:12" x14ac:dyDescent="0.55000000000000004">
      <c r="G963">
        <f t="shared" si="100"/>
        <v>956</v>
      </c>
      <c r="H963">
        <f t="shared" si="101"/>
        <v>79</v>
      </c>
      <c r="I963">
        <f t="shared" si="102"/>
        <v>2.043E-2</v>
      </c>
      <c r="J963">
        <f t="shared" si="103"/>
        <v>1.6867632448120951E-3</v>
      </c>
      <c r="K963">
        <f t="shared" si="104"/>
        <v>0.19965044869770715</v>
      </c>
      <c r="L963">
        <f t="shared" si="105"/>
        <v>0.19965044869770909</v>
      </c>
    </row>
    <row r="964" spans="7:12" x14ac:dyDescent="0.55000000000000004">
      <c r="G964">
        <f t="shared" si="100"/>
        <v>957</v>
      </c>
      <c r="H964">
        <f t="shared" si="101"/>
        <v>79</v>
      </c>
      <c r="I964">
        <f t="shared" si="102"/>
        <v>2.043E-2</v>
      </c>
      <c r="J964">
        <f t="shared" si="103"/>
        <v>1.6867632448120951E-3</v>
      </c>
      <c r="K964">
        <f t="shared" si="104"/>
        <v>0.19931425274201475</v>
      </c>
      <c r="L964">
        <f t="shared" si="105"/>
        <v>0.19931425274201667</v>
      </c>
    </row>
    <row r="965" spans="7:12" x14ac:dyDescent="0.55000000000000004">
      <c r="G965">
        <f t="shared" si="100"/>
        <v>958</v>
      </c>
      <c r="H965">
        <f t="shared" si="101"/>
        <v>79</v>
      </c>
      <c r="I965">
        <f t="shared" si="102"/>
        <v>2.043E-2</v>
      </c>
      <c r="J965">
        <f t="shared" si="103"/>
        <v>1.6867632448120951E-3</v>
      </c>
      <c r="K965">
        <f t="shared" si="104"/>
        <v>0.1989786229143794</v>
      </c>
      <c r="L965">
        <f t="shared" si="105"/>
        <v>0.19897862291438143</v>
      </c>
    </row>
    <row r="966" spans="7:12" x14ac:dyDescent="0.55000000000000004">
      <c r="G966">
        <f t="shared" si="100"/>
        <v>959</v>
      </c>
      <c r="H966">
        <f t="shared" si="101"/>
        <v>79</v>
      </c>
      <c r="I966">
        <f t="shared" si="102"/>
        <v>2.043E-2</v>
      </c>
      <c r="J966">
        <f t="shared" si="103"/>
        <v>1.6867632448120951E-3</v>
      </c>
      <c r="K966">
        <f t="shared" si="104"/>
        <v>0.19864355826148525</v>
      </c>
      <c r="L966">
        <f t="shared" si="105"/>
        <v>0.19864355826148722</v>
      </c>
    </row>
    <row r="967" spans="7:12" x14ac:dyDescent="0.55000000000000004">
      <c r="G967">
        <f t="shared" si="100"/>
        <v>960</v>
      </c>
      <c r="H967">
        <f t="shared" si="101"/>
        <v>80</v>
      </c>
      <c r="I967">
        <f t="shared" si="102"/>
        <v>2.069E-2</v>
      </c>
      <c r="J967">
        <f t="shared" si="103"/>
        <v>1.7080294552300757E-3</v>
      </c>
      <c r="K967">
        <f t="shared" si="104"/>
        <v>0.19430823618102794</v>
      </c>
      <c r="L967">
        <f t="shared" si="105"/>
        <v>0.19430823618103132</v>
      </c>
    </row>
    <row r="968" spans="7:12" x14ac:dyDescent="0.55000000000000004">
      <c r="G968">
        <f t="shared" si="100"/>
        <v>961</v>
      </c>
      <c r="H968">
        <f t="shared" si="101"/>
        <v>80</v>
      </c>
      <c r="I968">
        <f t="shared" si="102"/>
        <v>2.069E-2</v>
      </c>
      <c r="J968">
        <f t="shared" si="103"/>
        <v>1.7080294552300757E-3</v>
      </c>
      <c r="K968">
        <f t="shared" si="104"/>
        <v>0.19397691789163424</v>
      </c>
      <c r="L968">
        <f t="shared" si="105"/>
        <v>0.19397691789163701</v>
      </c>
    </row>
    <row r="969" spans="7:12" x14ac:dyDescent="0.55000000000000004">
      <c r="G969">
        <f t="shared" ref="G969:G1032" si="106">G968+1</f>
        <v>962</v>
      </c>
      <c r="H969">
        <f t="shared" si="101"/>
        <v>80</v>
      </c>
      <c r="I969">
        <f t="shared" si="102"/>
        <v>2.069E-2</v>
      </c>
      <c r="J969">
        <f t="shared" si="103"/>
        <v>1.7080294552300757E-3</v>
      </c>
      <c r="K969">
        <f t="shared" si="104"/>
        <v>0.19364616453870978</v>
      </c>
      <c r="L969">
        <f t="shared" si="105"/>
        <v>0.19364616453871256</v>
      </c>
    </row>
    <row r="970" spans="7:12" x14ac:dyDescent="0.55000000000000004">
      <c r="G970">
        <f t="shared" si="106"/>
        <v>963</v>
      </c>
      <c r="H970">
        <f t="shared" si="101"/>
        <v>80</v>
      </c>
      <c r="I970">
        <f t="shared" si="102"/>
        <v>2.069E-2</v>
      </c>
      <c r="J970">
        <f t="shared" si="103"/>
        <v>1.7080294552300757E-3</v>
      </c>
      <c r="K970">
        <f t="shared" si="104"/>
        <v>0.19331597515897175</v>
      </c>
      <c r="L970">
        <f t="shared" si="105"/>
        <v>0.1933159751589745</v>
      </c>
    </row>
    <row r="971" spans="7:12" x14ac:dyDescent="0.55000000000000004">
      <c r="G971">
        <f t="shared" si="106"/>
        <v>964</v>
      </c>
      <c r="H971">
        <f t="shared" si="101"/>
        <v>80</v>
      </c>
      <c r="I971">
        <f t="shared" si="102"/>
        <v>2.069E-2</v>
      </c>
      <c r="J971">
        <f t="shared" si="103"/>
        <v>1.7080294552300757E-3</v>
      </c>
      <c r="K971">
        <f t="shared" si="104"/>
        <v>0.1929863487907798</v>
      </c>
      <c r="L971">
        <f t="shared" si="105"/>
        <v>0.19298634879078255</v>
      </c>
    </row>
    <row r="972" spans="7:12" x14ac:dyDescent="0.55000000000000004">
      <c r="G972">
        <f t="shared" si="106"/>
        <v>965</v>
      </c>
      <c r="H972">
        <f t="shared" si="101"/>
        <v>80</v>
      </c>
      <c r="I972">
        <f t="shared" si="102"/>
        <v>2.069E-2</v>
      </c>
      <c r="J972">
        <f t="shared" si="103"/>
        <v>1.7080294552300757E-3</v>
      </c>
      <c r="K972">
        <f t="shared" si="104"/>
        <v>0.1926572844741333</v>
      </c>
      <c r="L972">
        <f t="shared" si="105"/>
        <v>0.19265728447413608</v>
      </c>
    </row>
    <row r="973" spans="7:12" x14ac:dyDescent="0.55000000000000004">
      <c r="G973">
        <f t="shared" si="106"/>
        <v>966</v>
      </c>
      <c r="H973">
        <f t="shared" si="101"/>
        <v>80</v>
      </c>
      <c r="I973">
        <f t="shared" si="102"/>
        <v>2.069E-2</v>
      </c>
      <c r="J973">
        <f t="shared" si="103"/>
        <v>1.7080294552300757E-3</v>
      </c>
      <c r="K973">
        <f t="shared" si="104"/>
        <v>0.19232878125066871</v>
      </c>
      <c r="L973">
        <f t="shared" si="105"/>
        <v>0.1923287812506714</v>
      </c>
    </row>
    <row r="974" spans="7:12" x14ac:dyDescent="0.55000000000000004">
      <c r="G974">
        <f t="shared" si="106"/>
        <v>967</v>
      </c>
      <c r="H974">
        <f t="shared" si="101"/>
        <v>80</v>
      </c>
      <c r="I974">
        <f t="shared" si="102"/>
        <v>2.069E-2</v>
      </c>
      <c r="J974">
        <f t="shared" si="103"/>
        <v>1.7080294552300757E-3</v>
      </c>
      <c r="K974">
        <f t="shared" si="104"/>
        <v>0.19200083816365637</v>
      </c>
      <c r="L974">
        <f t="shared" si="105"/>
        <v>0.19200083816365909</v>
      </c>
    </row>
    <row r="975" spans="7:12" x14ac:dyDescent="0.55000000000000004">
      <c r="G975">
        <f t="shared" si="106"/>
        <v>968</v>
      </c>
      <c r="H975">
        <f t="shared" si="101"/>
        <v>80</v>
      </c>
      <c r="I975">
        <f t="shared" si="102"/>
        <v>2.069E-2</v>
      </c>
      <c r="J975">
        <f t="shared" si="103"/>
        <v>1.7080294552300757E-3</v>
      </c>
      <c r="K975">
        <f t="shared" si="104"/>
        <v>0.19167345425799798</v>
      </c>
      <c r="L975">
        <f t="shared" si="105"/>
        <v>0.19167345425800064</v>
      </c>
    </row>
    <row r="976" spans="7:12" x14ac:dyDescent="0.55000000000000004">
      <c r="G976">
        <f t="shared" si="106"/>
        <v>969</v>
      </c>
      <c r="H976">
        <f t="shared" si="101"/>
        <v>80</v>
      </c>
      <c r="I976">
        <f t="shared" si="102"/>
        <v>2.069E-2</v>
      </c>
      <c r="J976">
        <f t="shared" si="103"/>
        <v>1.7080294552300757E-3</v>
      </c>
      <c r="K976">
        <f t="shared" si="104"/>
        <v>0.19134662858022397</v>
      </c>
      <c r="L976">
        <f t="shared" si="105"/>
        <v>0.19134662858022669</v>
      </c>
    </row>
    <row r="977" spans="7:12" x14ac:dyDescent="0.55000000000000004">
      <c r="G977">
        <f t="shared" si="106"/>
        <v>970</v>
      </c>
      <c r="H977">
        <f t="shared" si="101"/>
        <v>80</v>
      </c>
      <c r="I977">
        <f t="shared" si="102"/>
        <v>2.069E-2</v>
      </c>
      <c r="J977">
        <f t="shared" si="103"/>
        <v>1.7080294552300757E-3</v>
      </c>
      <c r="K977">
        <f t="shared" si="104"/>
        <v>0.1910203601784905</v>
      </c>
      <c r="L977">
        <f t="shared" si="105"/>
        <v>0.19102036017849322</v>
      </c>
    </row>
    <row r="978" spans="7:12" x14ac:dyDescent="0.55000000000000004">
      <c r="G978">
        <f t="shared" si="106"/>
        <v>971</v>
      </c>
      <c r="H978">
        <f t="shared" si="101"/>
        <v>80</v>
      </c>
      <c r="I978">
        <f t="shared" si="102"/>
        <v>2.069E-2</v>
      </c>
      <c r="J978">
        <f t="shared" si="103"/>
        <v>1.7080294552300757E-3</v>
      </c>
      <c r="K978">
        <f t="shared" si="104"/>
        <v>0.19069464810257652</v>
      </c>
      <c r="L978">
        <f t="shared" si="105"/>
        <v>0.19069464810257922</v>
      </c>
    </row>
    <row r="979" spans="7:12" x14ac:dyDescent="0.55000000000000004">
      <c r="G979">
        <f t="shared" si="106"/>
        <v>972</v>
      </c>
      <c r="H979">
        <f t="shared" si="101"/>
        <v>81</v>
      </c>
      <c r="I979">
        <f t="shared" si="102"/>
        <v>2.095E-2</v>
      </c>
      <c r="J979">
        <f t="shared" si="103"/>
        <v>1.7292907005213021E-3</v>
      </c>
      <c r="K979">
        <f t="shared" si="104"/>
        <v>0.18648231365588233</v>
      </c>
      <c r="L979">
        <f t="shared" si="105"/>
        <v>0.18648231365589762</v>
      </c>
    </row>
    <row r="980" spans="7:12" x14ac:dyDescent="0.55000000000000004">
      <c r="G980">
        <f t="shared" si="106"/>
        <v>973</v>
      </c>
      <c r="H980">
        <f t="shared" si="101"/>
        <v>81</v>
      </c>
      <c r="I980">
        <f t="shared" si="102"/>
        <v>2.095E-2</v>
      </c>
      <c r="J980">
        <f t="shared" si="103"/>
        <v>1.7292907005213021E-3</v>
      </c>
      <c r="K980">
        <f t="shared" si="104"/>
        <v>0.18616038822771477</v>
      </c>
      <c r="L980">
        <f t="shared" si="105"/>
        <v>0.18616038822773009</v>
      </c>
    </row>
    <row r="981" spans="7:12" x14ac:dyDescent="0.55000000000000004">
      <c r="G981">
        <f t="shared" si="106"/>
        <v>974</v>
      </c>
      <c r="H981">
        <f t="shared" si="101"/>
        <v>81</v>
      </c>
      <c r="I981">
        <f t="shared" si="102"/>
        <v>2.095E-2</v>
      </c>
      <c r="J981">
        <f t="shared" si="103"/>
        <v>1.7292907005213021E-3</v>
      </c>
      <c r="K981">
        <f t="shared" si="104"/>
        <v>0.18583901854115745</v>
      </c>
      <c r="L981">
        <f t="shared" si="105"/>
        <v>0.1858390185411728</v>
      </c>
    </row>
    <row r="982" spans="7:12" x14ac:dyDescent="0.55000000000000004">
      <c r="G982">
        <f t="shared" si="106"/>
        <v>975</v>
      </c>
      <c r="H982">
        <f t="shared" si="101"/>
        <v>81</v>
      </c>
      <c r="I982">
        <f t="shared" si="102"/>
        <v>2.095E-2</v>
      </c>
      <c r="J982">
        <f t="shared" si="103"/>
        <v>1.7292907005213021E-3</v>
      </c>
      <c r="K982">
        <f t="shared" si="104"/>
        <v>0.18551820363683097</v>
      </c>
      <c r="L982">
        <f t="shared" si="105"/>
        <v>0.18551820363684618</v>
      </c>
    </row>
    <row r="983" spans="7:12" x14ac:dyDescent="0.55000000000000004">
      <c r="G983">
        <f t="shared" si="106"/>
        <v>976</v>
      </c>
      <c r="H983">
        <f t="shared" si="101"/>
        <v>81</v>
      </c>
      <c r="I983">
        <f t="shared" si="102"/>
        <v>2.095E-2</v>
      </c>
      <c r="J983">
        <f t="shared" si="103"/>
        <v>1.7292907005213021E-3</v>
      </c>
      <c r="K983">
        <f t="shared" si="104"/>
        <v>0.18519794255701136</v>
      </c>
      <c r="L983">
        <f t="shared" si="105"/>
        <v>0.18519794255702671</v>
      </c>
    </row>
    <row r="984" spans="7:12" x14ac:dyDescent="0.55000000000000004">
      <c r="G984">
        <f t="shared" si="106"/>
        <v>977</v>
      </c>
      <c r="H984">
        <f t="shared" si="101"/>
        <v>81</v>
      </c>
      <c r="I984">
        <f t="shared" si="102"/>
        <v>2.095E-2</v>
      </c>
      <c r="J984">
        <f t="shared" si="103"/>
        <v>1.7292907005213021E-3</v>
      </c>
      <c r="K984">
        <f t="shared" si="104"/>
        <v>0.18487823434562864</v>
      </c>
      <c r="L984">
        <f t="shared" si="105"/>
        <v>0.18487823434564393</v>
      </c>
    </row>
    <row r="985" spans="7:12" x14ac:dyDescent="0.55000000000000004">
      <c r="G985">
        <f t="shared" si="106"/>
        <v>978</v>
      </c>
      <c r="H985">
        <f t="shared" si="101"/>
        <v>81</v>
      </c>
      <c r="I985">
        <f t="shared" si="102"/>
        <v>2.095E-2</v>
      </c>
      <c r="J985">
        <f t="shared" si="103"/>
        <v>1.7292907005213021E-3</v>
      </c>
      <c r="K985">
        <f t="shared" si="104"/>
        <v>0.18455907804826296</v>
      </c>
      <c r="L985">
        <f t="shared" si="105"/>
        <v>0.18455907804827831</v>
      </c>
    </row>
    <row r="986" spans="7:12" x14ac:dyDescent="0.55000000000000004">
      <c r="G986">
        <f t="shared" si="106"/>
        <v>979</v>
      </c>
      <c r="H986">
        <f t="shared" si="101"/>
        <v>81</v>
      </c>
      <c r="I986">
        <f t="shared" si="102"/>
        <v>2.095E-2</v>
      </c>
      <c r="J986">
        <f t="shared" si="103"/>
        <v>1.7292907005213021E-3</v>
      </c>
      <c r="K986">
        <f t="shared" si="104"/>
        <v>0.18424047271214222</v>
      </c>
      <c r="L986">
        <f t="shared" si="105"/>
        <v>0.18424047271215752</v>
      </c>
    </row>
    <row r="987" spans="7:12" x14ac:dyDescent="0.55000000000000004">
      <c r="G987">
        <f t="shared" si="106"/>
        <v>980</v>
      </c>
      <c r="H987">
        <f t="shared" si="101"/>
        <v>81</v>
      </c>
      <c r="I987">
        <f t="shared" si="102"/>
        <v>2.095E-2</v>
      </c>
      <c r="J987">
        <f t="shared" si="103"/>
        <v>1.7292907005213021E-3</v>
      </c>
      <c r="K987">
        <f t="shared" si="104"/>
        <v>0.18392241738613899</v>
      </c>
      <c r="L987">
        <f t="shared" si="105"/>
        <v>0.18392241738615425</v>
      </c>
    </row>
    <row r="988" spans="7:12" x14ac:dyDescent="0.55000000000000004">
      <c r="G988">
        <f t="shared" si="106"/>
        <v>981</v>
      </c>
      <c r="H988">
        <f t="shared" si="101"/>
        <v>81</v>
      </c>
      <c r="I988">
        <f t="shared" si="102"/>
        <v>2.095E-2</v>
      </c>
      <c r="J988">
        <f t="shared" si="103"/>
        <v>1.7292907005213021E-3</v>
      </c>
      <c r="K988">
        <f t="shared" si="104"/>
        <v>0.18360491112076782</v>
      </c>
      <c r="L988">
        <f t="shared" si="105"/>
        <v>0.18360491112078303</v>
      </c>
    </row>
    <row r="989" spans="7:12" x14ac:dyDescent="0.55000000000000004">
      <c r="G989">
        <f t="shared" si="106"/>
        <v>982</v>
      </c>
      <c r="H989">
        <f t="shared" si="101"/>
        <v>81</v>
      </c>
      <c r="I989">
        <f t="shared" si="102"/>
        <v>2.095E-2</v>
      </c>
      <c r="J989">
        <f t="shared" si="103"/>
        <v>1.7292907005213021E-3</v>
      </c>
      <c r="K989">
        <f t="shared" si="104"/>
        <v>0.18328795296818234</v>
      </c>
      <c r="L989">
        <f t="shared" si="105"/>
        <v>0.18328795296819758</v>
      </c>
    </row>
    <row r="990" spans="7:12" x14ac:dyDescent="0.55000000000000004">
      <c r="G990">
        <f t="shared" si="106"/>
        <v>983</v>
      </c>
      <c r="H990">
        <f t="shared" si="101"/>
        <v>81</v>
      </c>
      <c r="I990">
        <f t="shared" si="102"/>
        <v>2.095E-2</v>
      </c>
      <c r="J990">
        <f t="shared" si="103"/>
        <v>1.7292907005213021E-3</v>
      </c>
      <c r="K990">
        <f t="shared" si="104"/>
        <v>0.18297154198217244</v>
      </c>
      <c r="L990">
        <f t="shared" si="105"/>
        <v>0.18297154198218771</v>
      </c>
    </row>
    <row r="991" spans="7:12" x14ac:dyDescent="0.55000000000000004">
      <c r="G991">
        <f t="shared" si="106"/>
        <v>984</v>
      </c>
      <c r="H991">
        <f t="shared" si="101"/>
        <v>82</v>
      </c>
      <c r="I991">
        <f t="shared" si="102"/>
        <v>2.12E-2</v>
      </c>
      <c r="J991">
        <f t="shared" si="103"/>
        <v>1.7497295255153311E-3</v>
      </c>
      <c r="K991">
        <f t="shared" si="104"/>
        <v>0.17902508852850471</v>
      </c>
      <c r="L991">
        <f t="shared" si="105"/>
        <v>0.17902508852849436</v>
      </c>
    </row>
    <row r="992" spans="7:12" x14ac:dyDescent="0.55000000000000004">
      <c r="G992">
        <f t="shared" si="106"/>
        <v>985</v>
      </c>
      <c r="H992">
        <f t="shared" si="101"/>
        <v>82</v>
      </c>
      <c r="I992">
        <f t="shared" si="102"/>
        <v>2.12E-2</v>
      </c>
      <c r="J992">
        <f t="shared" si="103"/>
        <v>1.7497295255153311E-3</v>
      </c>
      <c r="K992">
        <f t="shared" si="104"/>
        <v>0.17871239018282642</v>
      </c>
      <c r="L992">
        <f t="shared" si="105"/>
        <v>0.17871239018281568</v>
      </c>
    </row>
    <row r="993" spans="7:12" x14ac:dyDescent="0.55000000000000004">
      <c r="G993">
        <f t="shared" si="106"/>
        <v>986</v>
      </c>
      <c r="H993">
        <f t="shared" si="101"/>
        <v>82</v>
      </c>
      <c r="I993">
        <f t="shared" si="102"/>
        <v>2.12E-2</v>
      </c>
      <c r="J993">
        <f t="shared" si="103"/>
        <v>1.7497295255153311E-3</v>
      </c>
      <c r="K993">
        <f t="shared" si="104"/>
        <v>0.17840023801900562</v>
      </c>
      <c r="L993">
        <f t="shared" si="105"/>
        <v>0.17840023801899479</v>
      </c>
    </row>
    <row r="994" spans="7:12" x14ac:dyDescent="0.55000000000000004">
      <c r="G994">
        <f t="shared" si="106"/>
        <v>987</v>
      </c>
      <c r="H994">
        <f t="shared" si="101"/>
        <v>82</v>
      </c>
      <c r="I994">
        <f t="shared" si="102"/>
        <v>2.12E-2</v>
      </c>
      <c r="J994">
        <f t="shared" si="103"/>
        <v>1.7497295255153311E-3</v>
      </c>
      <c r="K994">
        <f t="shared" si="104"/>
        <v>0.17808863108304096</v>
      </c>
      <c r="L994">
        <f t="shared" si="105"/>
        <v>0.17808863108303022</v>
      </c>
    </row>
    <row r="995" spans="7:12" x14ac:dyDescent="0.55000000000000004">
      <c r="G995">
        <f t="shared" si="106"/>
        <v>988</v>
      </c>
      <c r="H995">
        <f t="shared" si="101"/>
        <v>82</v>
      </c>
      <c r="I995">
        <f t="shared" si="102"/>
        <v>2.12E-2</v>
      </c>
      <c r="J995">
        <f t="shared" si="103"/>
        <v>1.7497295255153311E-3</v>
      </c>
      <c r="K995">
        <f t="shared" si="104"/>
        <v>0.17777756842259765</v>
      </c>
      <c r="L995">
        <f t="shared" si="105"/>
        <v>0.17777756842258693</v>
      </c>
    </row>
    <row r="996" spans="7:12" x14ac:dyDescent="0.55000000000000004">
      <c r="G996">
        <f t="shared" si="106"/>
        <v>989</v>
      </c>
      <c r="H996">
        <f t="shared" si="101"/>
        <v>82</v>
      </c>
      <c r="I996">
        <f t="shared" si="102"/>
        <v>2.12E-2</v>
      </c>
      <c r="J996">
        <f t="shared" si="103"/>
        <v>1.7497295255153311E-3</v>
      </c>
      <c r="K996">
        <f t="shared" si="104"/>
        <v>0.17746704908700395</v>
      </c>
      <c r="L996">
        <f t="shared" si="105"/>
        <v>0.17746704908699323</v>
      </c>
    </row>
    <row r="997" spans="7:12" x14ac:dyDescent="0.55000000000000004">
      <c r="G997">
        <f t="shared" si="106"/>
        <v>990</v>
      </c>
      <c r="H997">
        <f t="shared" si="101"/>
        <v>82</v>
      </c>
      <c r="I997">
        <f t="shared" si="102"/>
        <v>2.12E-2</v>
      </c>
      <c r="J997">
        <f t="shared" si="103"/>
        <v>1.7497295255153311E-3</v>
      </c>
      <c r="K997">
        <f t="shared" si="104"/>
        <v>0.1771570721272491</v>
      </c>
      <c r="L997">
        <f t="shared" si="105"/>
        <v>0.17715707212723839</v>
      </c>
    </row>
    <row r="998" spans="7:12" x14ac:dyDescent="0.55000000000000004">
      <c r="G998">
        <f t="shared" si="106"/>
        <v>991</v>
      </c>
      <c r="H998">
        <f t="shared" si="101"/>
        <v>82</v>
      </c>
      <c r="I998">
        <f t="shared" si="102"/>
        <v>2.12E-2</v>
      </c>
      <c r="J998">
        <f t="shared" si="103"/>
        <v>1.7497295255153311E-3</v>
      </c>
      <c r="K998">
        <f t="shared" si="104"/>
        <v>0.17684763659597955</v>
      </c>
      <c r="L998">
        <f t="shared" si="105"/>
        <v>0.1768476365959688</v>
      </c>
    </row>
    <row r="999" spans="7:12" x14ac:dyDescent="0.55000000000000004">
      <c r="G999">
        <f t="shared" si="106"/>
        <v>992</v>
      </c>
      <c r="H999">
        <f t="shared" si="101"/>
        <v>82</v>
      </c>
      <c r="I999">
        <f t="shared" si="102"/>
        <v>2.12E-2</v>
      </c>
      <c r="J999">
        <f t="shared" si="103"/>
        <v>1.7497295255153311E-3</v>
      </c>
      <c r="K999">
        <f t="shared" si="104"/>
        <v>0.17653874154749657</v>
      </c>
      <c r="L999">
        <f t="shared" si="105"/>
        <v>0.17653874154748581</v>
      </c>
    </row>
    <row r="1000" spans="7:12" x14ac:dyDescent="0.55000000000000004">
      <c r="G1000">
        <f t="shared" si="106"/>
        <v>993</v>
      </c>
      <c r="H1000">
        <f t="shared" si="101"/>
        <v>82</v>
      </c>
      <c r="I1000">
        <f t="shared" si="102"/>
        <v>2.12E-2</v>
      </c>
      <c r="J1000">
        <f t="shared" si="103"/>
        <v>1.7497295255153311E-3</v>
      </c>
      <c r="K1000">
        <f t="shared" si="104"/>
        <v>0.17623038603775334</v>
      </c>
      <c r="L1000">
        <f t="shared" si="105"/>
        <v>0.1762303860377426</v>
      </c>
    </row>
    <row r="1001" spans="7:12" x14ac:dyDescent="0.55000000000000004">
      <c r="G1001">
        <f t="shared" si="106"/>
        <v>994</v>
      </c>
      <c r="H1001">
        <f t="shared" si="101"/>
        <v>82</v>
      </c>
      <c r="I1001">
        <f t="shared" si="102"/>
        <v>2.12E-2</v>
      </c>
      <c r="J1001">
        <f t="shared" si="103"/>
        <v>1.7497295255153311E-3</v>
      </c>
      <c r="K1001">
        <f t="shared" si="104"/>
        <v>0.17592256912435197</v>
      </c>
      <c r="L1001">
        <f t="shared" si="105"/>
        <v>0.17592256912434123</v>
      </c>
    </row>
    <row r="1002" spans="7:12" x14ac:dyDescent="0.55000000000000004">
      <c r="G1002">
        <f t="shared" si="106"/>
        <v>995</v>
      </c>
      <c r="H1002">
        <f t="shared" si="101"/>
        <v>82</v>
      </c>
      <c r="I1002">
        <f t="shared" si="102"/>
        <v>2.12E-2</v>
      </c>
      <c r="J1002">
        <f t="shared" si="103"/>
        <v>1.7497295255153311E-3</v>
      </c>
      <c r="K1002">
        <f t="shared" si="104"/>
        <v>0.17561528986654049</v>
      </c>
      <c r="L1002">
        <f t="shared" si="105"/>
        <v>0.1756152898665298</v>
      </c>
    </row>
    <row r="1003" spans="7:12" x14ac:dyDescent="0.55000000000000004">
      <c r="G1003">
        <f t="shared" si="106"/>
        <v>996</v>
      </c>
      <c r="H1003">
        <f t="shared" si="101"/>
        <v>83</v>
      </c>
      <c r="I1003">
        <f t="shared" si="102"/>
        <v>2.1440000000000001E-2</v>
      </c>
      <c r="J1003">
        <f t="shared" si="103"/>
        <v>1.7693464828369976E-3</v>
      </c>
      <c r="K1003">
        <f t="shared" si="104"/>
        <v>0.17192242847559225</v>
      </c>
      <c r="L1003">
        <f t="shared" si="105"/>
        <v>0.17192242847560388</v>
      </c>
    </row>
    <row r="1004" spans="7:12" x14ac:dyDescent="0.55000000000000004">
      <c r="G1004">
        <f t="shared" si="106"/>
        <v>997</v>
      </c>
      <c r="H1004">
        <f t="shared" si="101"/>
        <v>83</v>
      </c>
      <c r="I1004">
        <f t="shared" si="102"/>
        <v>2.1440000000000001E-2</v>
      </c>
      <c r="J1004">
        <f t="shared" si="103"/>
        <v>1.7693464828369976E-3</v>
      </c>
      <c r="K1004">
        <f t="shared" si="104"/>
        <v>0.17161877539895137</v>
      </c>
      <c r="L1004">
        <f t="shared" si="105"/>
        <v>0.171618775398963</v>
      </c>
    </row>
    <row r="1005" spans="7:12" x14ac:dyDescent="0.55000000000000004">
      <c r="G1005">
        <f t="shared" si="106"/>
        <v>998</v>
      </c>
      <c r="H1005">
        <f t="shared" si="101"/>
        <v>83</v>
      </c>
      <c r="I1005">
        <f t="shared" si="102"/>
        <v>2.1440000000000001E-2</v>
      </c>
      <c r="J1005">
        <f t="shared" si="103"/>
        <v>1.7693464828369976E-3</v>
      </c>
      <c r="K1005">
        <f t="shared" si="104"/>
        <v>0.17131565864088019</v>
      </c>
      <c r="L1005">
        <f t="shared" si="105"/>
        <v>0.17131565864089179</v>
      </c>
    </row>
    <row r="1006" spans="7:12" x14ac:dyDescent="0.55000000000000004">
      <c r="G1006">
        <f t="shared" si="106"/>
        <v>999</v>
      </c>
      <c r="H1006">
        <f t="shared" si="101"/>
        <v>83</v>
      </c>
      <c r="I1006">
        <f t="shared" si="102"/>
        <v>2.1440000000000001E-2</v>
      </c>
      <c r="J1006">
        <f t="shared" si="103"/>
        <v>1.7693464828369976E-3</v>
      </c>
      <c r="K1006">
        <f t="shared" si="104"/>
        <v>0.1710130772541214</v>
      </c>
      <c r="L1006">
        <f t="shared" si="105"/>
        <v>0.17101307725413309</v>
      </c>
    </row>
    <row r="1007" spans="7:12" x14ac:dyDescent="0.55000000000000004">
      <c r="G1007">
        <f t="shared" si="106"/>
        <v>1000</v>
      </c>
      <c r="H1007">
        <f t="shared" si="101"/>
        <v>83</v>
      </c>
      <c r="I1007">
        <f t="shared" si="102"/>
        <v>2.1440000000000001E-2</v>
      </c>
      <c r="J1007">
        <f t="shared" si="103"/>
        <v>1.7693464828369976E-3</v>
      </c>
      <c r="K1007">
        <f t="shared" si="104"/>
        <v>0.1707110302930909</v>
      </c>
      <c r="L1007">
        <f t="shared" si="105"/>
        <v>0.17071103029310256</v>
      </c>
    </row>
    <row r="1008" spans="7:12" x14ac:dyDescent="0.55000000000000004">
      <c r="G1008">
        <f t="shared" si="106"/>
        <v>1001</v>
      </c>
      <c r="H1008">
        <f t="shared" si="101"/>
        <v>83</v>
      </c>
      <c r="I1008">
        <f t="shared" si="102"/>
        <v>2.1440000000000001E-2</v>
      </c>
      <c r="J1008">
        <f t="shared" si="103"/>
        <v>1.7693464828369976E-3</v>
      </c>
      <c r="K1008">
        <f t="shared" si="104"/>
        <v>0.17040951681387431</v>
      </c>
      <c r="L1008">
        <f t="shared" si="105"/>
        <v>0.17040951681388591</v>
      </c>
    </row>
    <row r="1009" spans="7:12" x14ac:dyDescent="0.55000000000000004">
      <c r="G1009">
        <f t="shared" si="106"/>
        <v>1002</v>
      </c>
      <c r="H1009">
        <f t="shared" si="101"/>
        <v>83</v>
      </c>
      <c r="I1009">
        <f t="shared" si="102"/>
        <v>2.1440000000000001E-2</v>
      </c>
      <c r="J1009">
        <f t="shared" si="103"/>
        <v>1.7693464828369976E-3</v>
      </c>
      <c r="K1009">
        <f t="shared" si="104"/>
        <v>0.1701085358742247</v>
      </c>
      <c r="L1009">
        <f t="shared" si="105"/>
        <v>0.1701085358742363</v>
      </c>
    </row>
    <row r="1010" spans="7:12" x14ac:dyDescent="0.55000000000000004">
      <c r="G1010">
        <f t="shared" si="106"/>
        <v>1003</v>
      </c>
      <c r="H1010">
        <f t="shared" si="101"/>
        <v>83</v>
      </c>
      <c r="I1010">
        <f t="shared" si="102"/>
        <v>2.1440000000000001E-2</v>
      </c>
      <c r="J1010">
        <f t="shared" si="103"/>
        <v>1.7693464828369976E-3</v>
      </c>
      <c r="K1010">
        <f t="shared" si="104"/>
        <v>0.1698080865335593</v>
      </c>
      <c r="L1010">
        <f t="shared" si="105"/>
        <v>0.16980808653357091</v>
      </c>
    </row>
    <row r="1011" spans="7:12" x14ac:dyDescent="0.55000000000000004">
      <c r="G1011">
        <f t="shared" si="106"/>
        <v>1004</v>
      </c>
      <c r="H1011">
        <f t="shared" si="101"/>
        <v>83</v>
      </c>
      <c r="I1011">
        <f t="shared" si="102"/>
        <v>2.1440000000000001E-2</v>
      </c>
      <c r="J1011">
        <f t="shared" si="103"/>
        <v>1.7693464828369976E-3</v>
      </c>
      <c r="K1011">
        <f t="shared" si="104"/>
        <v>0.16950816785295653</v>
      </c>
      <c r="L1011">
        <f t="shared" si="105"/>
        <v>0.16950816785296807</v>
      </c>
    </row>
    <row r="1012" spans="7:12" x14ac:dyDescent="0.55000000000000004">
      <c r="G1012">
        <f t="shared" si="106"/>
        <v>1005</v>
      </c>
      <c r="H1012">
        <f t="shared" si="101"/>
        <v>83</v>
      </c>
      <c r="I1012">
        <f t="shared" si="102"/>
        <v>2.1440000000000001E-2</v>
      </c>
      <c r="J1012">
        <f t="shared" si="103"/>
        <v>1.7693464828369976E-3</v>
      </c>
      <c r="K1012">
        <f t="shared" si="104"/>
        <v>0.16920877889515321</v>
      </c>
      <c r="L1012">
        <f t="shared" si="105"/>
        <v>0.16920877889516481</v>
      </c>
    </row>
    <row r="1013" spans="7:12" x14ac:dyDescent="0.55000000000000004">
      <c r="G1013">
        <f t="shared" si="106"/>
        <v>1006</v>
      </c>
      <c r="H1013">
        <f t="shared" si="101"/>
        <v>83</v>
      </c>
      <c r="I1013">
        <f t="shared" si="102"/>
        <v>2.1440000000000001E-2</v>
      </c>
      <c r="J1013">
        <f t="shared" si="103"/>
        <v>1.7693464828369976E-3</v>
      </c>
      <c r="K1013">
        <f t="shared" si="104"/>
        <v>0.16890991872454167</v>
      </c>
      <c r="L1013">
        <f t="shared" si="105"/>
        <v>0.16890991872455327</v>
      </c>
    </row>
    <row r="1014" spans="7:12" x14ac:dyDescent="0.55000000000000004">
      <c r="G1014">
        <f t="shared" si="106"/>
        <v>1007</v>
      </c>
      <c r="H1014">
        <f t="shared" si="101"/>
        <v>83</v>
      </c>
      <c r="I1014">
        <f t="shared" si="102"/>
        <v>2.1440000000000001E-2</v>
      </c>
      <c r="J1014">
        <f t="shared" si="103"/>
        <v>1.7693464828369976E-3</v>
      </c>
      <c r="K1014">
        <f t="shared" si="104"/>
        <v>0.16861158640716656</v>
      </c>
      <c r="L1014">
        <f t="shared" si="105"/>
        <v>0.1686115864071781</v>
      </c>
    </row>
    <row r="1015" spans="7:12" x14ac:dyDescent="0.55000000000000004">
      <c r="G1015">
        <f t="shared" si="106"/>
        <v>1008</v>
      </c>
      <c r="H1015">
        <f t="shared" si="101"/>
        <v>84</v>
      </c>
      <c r="I1015">
        <f t="shared" si="102"/>
        <v>2.1680000000000001E-2</v>
      </c>
      <c r="J1015">
        <f t="shared" si="103"/>
        <v>1.788959215469843E-3</v>
      </c>
      <c r="K1015">
        <f t="shared" si="104"/>
        <v>0.16502474918105914</v>
      </c>
      <c r="L1015">
        <f t="shared" si="105"/>
        <v>0.16502474918104756</v>
      </c>
    </row>
    <row r="1016" spans="7:12" x14ac:dyDescent="0.55000000000000004">
      <c r="G1016">
        <f t="shared" si="106"/>
        <v>1009</v>
      </c>
      <c r="H1016">
        <f t="shared" si="101"/>
        <v>84</v>
      </c>
      <c r="I1016">
        <f t="shared" si="102"/>
        <v>2.1680000000000001E-2</v>
      </c>
      <c r="J1016">
        <f t="shared" si="103"/>
        <v>1.788959215469843E-3</v>
      </c>
      <c r="K1016">
        <f t="shared" si="104"/>
        <v>0.16473005383318942</v>
      </c>
      <c r="L1016">
        <f t="shared" si="105"/>
        <v>0.16473005383317779</v>
      </c>
    </row>
    <row r="1017" spans="7:12" x14ac:dyDescent="0.55000000000000004">
      <c r="G1017">
        <f t="shared" si="106"/>
        <v>1010</v>
      </c>
      <c r="H1017">
        <f t="shared" si="101"/>
        <v>84</v>
      </c>
      <c r="I1017">
        <f t="shared" si="102"/>
        <v>2.1680000000000001E-2</v>
      </c>
      <c r="J1017">
        <f t="shared" si="103"/>
        <v>1.788959215469843E-3</v>
      </c>
      <c r="K1017">
        <f t="shared" si="104"/>
        <v>0.1644358847418266</v>
      </c>
      <c r="L1017">
        <f t="shared" si="105"/>
        <v>0.16443588474181497</v>
      </c>
    </row>
    <row r="1018" spans="7:12" x14ac:dyDescent="0.55000000000000004">
      <c r="G1018">
        <f t="shared" si="106"/>
        <v>1011</v>
      </c>
      <c r="H1018">
        <f t="shared" si="101"/>
        <v>84</v>
      </c>
      <c r="I1018">
        <f t="shared" si="102"/>
        <v>2.1680000000000001E-2</v>
      </c>
      <c r="J1018">
        <f t="shared" si="103"/>
        <v>1.788959215469843E-3</v>
      </c>
      <c r="K1018">
        <f t="shared" si="104"/>
        <v>0.16414224096720048</v>
      </c>
      <c r="L1018">
        <f t="shared" si="105"/>
        <v>0.16414224096718885</v>
      </c>
    </row>
    <row r="1019" spans="7:12" x14ac:dyDescent="0.55000000000000004">
      <c r="G1019">
        <f t="shared" si="106"/>
        <v>1012</v>
      </c>
      <c r="H1019">
        <f t="shared" si="101"/>
        <v>84</v>
      </c>
      <c r="I1019">
        <f t="shared" si="102"/>
        <v>2.1680000000000001E-2</v>
      </c>
      <c r="J1019">
        <f t="shared" si="103"/>
        <v>1.788959215469843E-3</v>
      </c>
      <c r="K1019">
        <f t="shared" si="104"/>
        <v>0.16384912157121898</v>
      </c>
      <c r="L1019">
        <f t="shared" si="105"/>
        <v>0.1638491215712074</v>
      </c>
    </row>
    <row r="1020" spans="7:12" x14ac:dyDescent="0.55000000000000004">
      <c r="G1020">
        <f t="shared" si="106"/>
        <v>1013</v>
      </c>
      <c r="H1020">
        <f t="shared" si="101"/>
        <v>84</v>
      </c>
      <c r="I1020">
        <f t="shared" si="102"/>
        <v>2.1680000000000001E-2</v>
      </c>
      <c r="J1020">
        <f t="shared" si="103"/>
        <v>1.788959215469843E-3</v>
      </c>
      <c r="K1020">
        <f t="shared" si="104"/>
        <v>0.16355652561746542</v>
      </c>
      <c r="L1020">
        <f t="shared" si="105"/>
        <v>0.16355652561745382</v>
      </c>
    </row>
    <row r="1021" spans="7:12" x14ac:dyDescent="0.55000000000000004">
      <c r="G1021">
        <f t="shared" si="106"/>
        <v>1014</v>
      </c>
      <c r="H1021">
        <f t="shared" si="101"/>
        <v>84</v>
      </c>
      <c r="I1021">
        <f t="shared" si="102"/>
        <v>2.1680000000000001E-2</v>
      </c>
      <c r="J1021">
        <f t="shared" si="103"/>
        <v>1.788959215469843E-3</v>
      </c>
      <c r="K1021">
        <f t="shared" si="104"/>
        <v>0.16326445217119512</v>
      </c>
      <c r="L1021">
        <f t="shared" si="105"/>
        <v>0.16326445217118354</v>
      </c>
    </row>
    <row r="1022" spans="7:12" x14ac:dyDescent="0.55000000000000004">
      <c r="G1022">
        <f t="shared" si="106"/>
        <v>1015</v>
      </c>
      <c r="H1022">
        <f t="shared" si="101"/>
        <v>84</v>
      </c>
      <c r="I1022">
        <f t="shared" si="102"/>
        <v>2.1680000000000001E-2</v>
      </c>
      <c r="J1022">
        <f t="shared" si="103"/>
        <v>1.788959215469843E-3</v>
      </c>
      <c r="K1022">
        <f t="shared" si="104"/>
        <v>0.16297290029933284</v>
      </c>
      <c r="L1022">
        <f t="shared" si="105"/>
        <v>0.16297290029932121</v>
      </c>
    </row>
    <row r="1023" spans="7:12" x14ac:dyDescent="0.55000000000000004">
      <c r="G1023">
        <f t="shared" si="106"/>
        <v>1016</v>
      </c>
      <c r="H1023">
        <f t="shared" si="101"/>
        <v>84</v>
      </c>
      <c r="I1023">
        <f t="shared" si="102"/>
        <v>2.1680000000000001E-2</v>
      </c>
      <c r="J1023">
        <f t="shared" si="103"/>
        <v>1.788959215469843E-3</v>
      </c>
      <c r="K1023">
        <f t="shared" si="104"/>
        <v>0.16268186907046936</v>
      </c>
      <c r="L1023">
        <f t="shared" si="105"/>
        <v>0.16268186907045776</v>
      </c>
    </row>
    <row r="1024" spans="7:12" x14ac:dyDescent="0.55000000000000004">
      <c r="G1024">
        <f t="shared" si="106"/>
        <v>1017</v>
      </c>
      <c r="H1024">
        <f t="shared" si="101"/>
        <v>84</v>
      </c>
      <c r="I1024">
        <f t="shared" si="102"/>
        <v>2.1680000000000001E-2</v>
      </c>
      <c r="J1024">
        <f t="shared" si="103"/>
        <v>1.788959215469843E-3</v>
      </c>
      <c r="K1024">
        <f t="shared" si="104"/>
        <v>0.1623913575548589</v>
      </c>
      <c r="L1024">
        <f t="shared" si="105"/>
        <v>0.16239135755484735</v>
      </c>
    </row>
    <row r="1025" spans="7:12" x14ac:dyDescent="0.55000000000000004">
      <c r="G1025">
        <f t="shared" si="106"/>
        <v>1018</v>
      </c>
      <c r="H1025">
        <f t="shared" ref="H1025:H1088" si="107">INT(G1025/12)</f>
        <v>84</v>
      </c>
      <c r="I1025">
        <f t="shared" ref="I1025:I1088" si="108">VLOOKUP(H1025,$B$7:$C$157,2,FALSE)</f>
        <v>2.1680000000000001E-2</v>
      </c>
      <c r="J1025">
        <f t="shared" ref="J1025:J1088" si="109">(1+I1025)^(1/12)-1</f>
        <v>1.788959215469843E-3</v>
      </c>
      <c r="K1025">
        <f t="shared" ref="K1025:K1088" si="110">(1+J1025)^(-G1025)</f>
        <v>0.16210136482441603</v>
      </c>
      <c r="L1025">
        <f t="shared" ref="L1025:L1088" si="111">(1+I1025)^(-G1025/12)</f>
        <v>0.16210136482440451</v>
      </c>
    </row>
    <row r="1026" spans="7:12" x14ac:dyDescent="0.55000000000000004">
      <c r="G1026">
        <f t="shared" si="106"/>
        <v>1019</v>
      </c>
      <c r="H1026">
        <f t="shared" si="107"/>
        <v>84</v>
      </c>
      <c r="I1026">
        <f t="shared" si="108"/>
        <v>2.1680000000000001E-2</v>
      </c>
      <c r="J1026">
        <f t="shared" si="109"/>
        <v>1.788959215469843E-3</v>
      </c>
      <c r="K1026">
        <f t="shared" si="110"/>
        <v>0.16181188995271259</v>
      </c>
      <c r="L1026">
        <f t="shared" si="111"/>
        <v>0.16181188995270099</v>
      </c>
    </row>
    <row r="1027" spans="7:12" x14ac:dyDescent="0.55000000000000004">
      <c r="G1027">
        <f t="shared" si="106"/>
        <v>1020</v>
      </c>
      <c r="H1027">
        <f t="shared" si="107"/>
        <v>85</v>
      </c>
      <c r="I1027">
        <f t="shared" si="108"/>
        <v>2.1919999999999999E-2</v>
      </c>
      <c r="J1027">
        <f t="shared" si="109"/>
        <v>1.8085677253161236E-3</v>
      </c>
      <c r="K1027">
        <f t="shared" si="110"/>
        <v>0.15833014183550889</v>
      </c>
      <c r="L1027">
        <f t="shared" si="111"/>
        <v>0.15833014183551775</v>
      </c>
    </row>
    <row r="1028" spans="7:12" x14ac:dyDescent="0.55000000000000004">
      <c r="G1028">
        <f t="shared" si="106"/>
        <v>1021</v>
      </c>
      <c r="H1028">
        <f t="shared" si="107"/>
        <v>85</v>
      </c>
      <c r="I1028">
        <f t="shared" si="108"/>
        <v>2.1919999999999999E-2</v>
      </c>
      <c r="J1028">
        <f t="shared" si="109"/>
        <v>1.8085677253161236E-3</v>
      </c>
      <c r="K1028">
        <f t="shared" si="110"/>
        <v>0.15804430800088856</v>
      </c>
      <c r="L1028">
        <f t="shared" si="111"/>
        <v>0.15804430800089786</v>
      </c>
    </row>
    <row r="1029" spans="7:12" x14ac:dyDescent="0.55000000000000004">
      <c r="G1029">
        <f t="shared" si="106"/>
        <v>1022</v>
      </c>
      <c r="H1029">
        <f t="shared" si="107"/>
        <v>85</v>
      </c>
      <c r="I1029">
        <f t="shared" si="108"/>
        <v>2.1919999999999999E-2</v>
      </c>
      <c r="J1029">
        <f t="shared" si="109"/>
        <v>1.8085677253161236E-3</v>
      </c>
      <c r="K1029">
        <f t="shared" si="110"/>
        <v>0.15775899018286538</v>
      </c>
      <c r="L1029">
        <f t="shared" si="111"/>
        <v>0.15775899018287465</v>
      </c>
    </row>
    <row r="1030" spans="7:12" x14ac:dyDescent="0.55000000000000004">
      <c r="G1030">
        <f t="shared" si="106"/>
        <v>1023</v>
      </c>
      <c r="H1030">
        <f t="shared" si="107"/>
        <v>85</v>
      </c>
      <c r="I1030">
        <f t="shared" si="108"/>
        <v>2.1919999999999999E-2</v>
      </c>
      <c r="J1030">
        <f t="shared" si="109"/>
        <v>1.8085677253161236E-3</v>
      </c>
      <c r="K1030">
        <f t="shared" si="110"/>
        <v>0.15747418744987318</v>
      </c>
      <c r="L1030">
        <f t="shared" si="111"/>
        <v>0.15747418744988242</v>
      </c>
    </row>
    <row r="1031" spans="7:12" x14ac:dyDescent="0.55000000000000004">
      <c r="G1031">
        <f t="shared" si="106"/>
        <v>1024</v>
      </c>
      <c r="H1031">
        <f t="shared" si="107"/>
        <v>85</v>
      </c>
      <c r="I1031">
        <f t="shared" si="108"/>
        <v>2.1919999999999999E-2</v>
      </c>
      <c r="J1031">
        <f t="shared" si="109"/>
        <v>1.8085677253161236E-3</v>
      </c>
      <c r="K1031">
        <f t="shared" si="110"/>
        <v>0.15718989887202744</v>
      </c>
      <c r="L1031">
        <f t="shared" si="111"/>
        <v>0.15718989887203674</v>
      </c>
    </row>
    <row r="1032" spans="7:12" x14ac:dyDescent="0.55000000000000004">
      <c r="G1032">
        <f t="shared" si="106"/>
        <v>1025</v>
      </c>
      <c r="H1032">
        <f t="shared" si="107"/>
        <v>85</v>
      </c>
      <c r="I1032">
        <f t="shared" si="108"/>
        <v>2.1919999999999999E-2</v>
      </c>
      <c r="J1032">
        <f t="shared" si="109"/>
        <v>1.8085677253161236E-3</v>
      </c>
      <c r="K1032">
        <f t="shared" si="110"/>
        <v>0.15690612352112268</v>
      </c>
      <c r="L1032">
        <f t="shared" si="111"/>
        <v>0.15690612352113192</v>
      </c>
    </row>
    <row r="1033" spans="7:12" x14ac:dyDescent="0.55000000000000004">
      <c r="G1033">
        <f t="shared" ref="G1033:G1096" si="112">G1032+1</f>
        <v>1026</v>
      </c>
      <c r="H1033">
        <f t="shared" si="107"/>
        <v>85</v>
      </c>
      <c r="I1033">
        <f t="shared" si="108"/>
        <v>2.1919999999999999E-2</v>
      </c>
      <c r="J1033">
        <f t="shared" si="109"/>
        <v>1.8085677253161236E-3</v>
      </c>
      <c r="K1033">
        <f t="shared" si="110"/>
        <v>0.15662286047062882</v>
      </c>
      <c r="L1033">
        <f t="shared" si="111"/>
        <v>0.15662286047063809</v>
      </c>
    </row>
    <row r="1034" spans="7:12" x14ac:dyDescent="0.55000000000000004">
      <c r="G1034">
        <f t="shared" si="112"/>
        <v>1027</v>
      </c>
      <c r="H1034">
        <f t="shared" si="107"/>
        <v>85</v>
      </c>
      <c r="I1034">
        <f t="shared" si="108"/>
        <v>2.1919999999999999E-2</v>
      </c>
      <c r="J1034">
        <f t="shared" si="109"/>
        <v>1.8085677253161236E-3</v>
      </c>
      <c r="K1034">
        <f t="shared" si="110"/>
        <v>0.15634010879568852</v>
      </c>
      <c r="L1034">
        <f t="shared" si="111"/>
        <v>0.15634010879569779</v>
      </c>
    </row>
    <row r="1035" spans="7:12" x14ac:dyDescent="0.55000000000000004">
      <c r="G1035">
        <f t="shared" si="112"/>
        <v>1028</v>
      </c>
      <c r="H1035">
        <f t="shared" si="107"/>
        <v>85</v>
      </c>
      <c r="I1035">
        <f t="shared" si="108"/>
        <v>2.1919999999999999E-2</v>
      </c>
      <c r="J1035">
        <f t="shared" si="109"/>
        <v>1.8085677253161236E-3</v>
      </c>
      <c r="K1035">
        <f t="shared" si="110"/>
        <v>0.1560578675731141</v>
      </c>
      <c r="L1035">
        <f t="shared" si="111"/>
        <v>0.15605786757312332</v>
      </c>
    </row>
    <row r="1036" spans="7:12" x14ac:dyDescent="0.55000000000000004">
      <c r="G1036">
        <f t="shared" si="112"/>
        <v>1029</v>
      </c>
      <c r="H1036">
        <f t="shared" si="107"/>
        <v>85</v>
      </c>
      <c r="I1036">
        <f t="shared" si="108"/>
        <v>2.1919999999999999E-2</v>
      </c>
      <c r="J1036">
        <f t="shared" si="109"/>
        <v>1.8085677253161236E-3</v>
      </c>
      <c r="K1036">
        <f t="shared" si="110"/>
        <v>0.15577613588138459</v>
      </c>
      <c r="L1036">
        <f t="shared" si="111"/>
        <v>0.1557761358813938</v>
      </c>
    </row>
    <row r="1037" spans="7:12" x14ac:dyDescent="0.55000000000000004">
      <c r="G1037">
        <f t="shared" si="112"/>
        <v>1030</v>
      </c>
      <c r="H1037">
        <f t="shared" si="107"/>
        <v>85</v>
      </c>
      <c r="I1037">
        <f t="shared" si="108"/>
        <v>2.1919999999999999E-2</v>
      </c>
      <c r="J1037">
        <f t="shared" si="109"/>
        <v>1.8085677253161236E-3</v>
      </c>
      <c r="K1037">
        <f t="shared" si="110"/>
        <v>0.15549491280064248</v>
      </c>
      <c r="L1037">
        <f t="shared" si="111"/>
        <v>0.15549491280065172</v>
      </c>
    </row>
    <row r="1038" spans="7:12" x14ac:dyDescent="0.55000000000000004">
      <c r="G1038">
        <f t="shared" si="112"/>
        <v>1031</v>
      </c>
      <c r="H1038">
        <f t="shared" si="107"/>
        <v>85</v>
      </c>
      <c r="I1038">
        <f t="shared" si="108"/>
        <v>2.1919999999999999E-2</v>
      </c>
      <c r="J1038">
        <f t="shared" si="109"/>
        <v>1.8085677253161236E-3</v>
      </c>
      <c r="K1038">
        <f t="shared" si="110"/>
        <v>0.15521419741269105</v>
      </c>
      <c r="L1038">
        <f t="shared" si="111"/>
        <v>0.15521419741270023</v>
      </c>
    </row>
    <row r="1039" spans="7:12" x14ac:dyDescent="0.55000000000000004">
      <c r="G1039">
        <f t="shared" si="112"/>
        <v>1032</v>
      </c>
      <c r="H1039">
        <f t="shared" si="107"/>
        <v>86</v>
      </c>
      <c r="I1039">
        <f t="shared" si="108"/>
        <v>2.215E-2</v>
      </c>
      <c r="J1039">
        <f t="shared" si="109"/>
        <v>1.8273552531493653E-3</v>
      </c>
      <c r="K1039">
        <f t="shared" si="110"/>
        <v>0.15196429664753938</v>
      </c>
      <c r="L1039">
        <f t="shared" si="111"/>
        <v>0.15196429664754033</v>
      </c>
    </row>
    <row r="1040" spans="7:12" x14ac:dyDescent="0.55000000000000004">
      <c r="G1040">
        <f t="shared" si="112"/>
        <v>1033</v>
      </c>
      <c r="H1040">
        <f t="shared" si="107"/>
        <v>86</v>
      </c>
      <c r="I1040">
        <f t="shared" si="108"/>
        <v>2.215E-2</v>
      </c>
      <c r="J1040">
        <f t="shared" si="109"/>
        <v>1.8273552531493653E-3</v>
      </c>
      <c r="K1040">
        <f t="shared" si="110"/>
        <v>0.15168711040949751</v>
      </c>
      <c r="L1040">
        <f t="shared" si="111"/>
        <v>0.15168711040949923</v>
      </c>
    </row>
    <row r="1041" spans="7:12" x14ac:dyDescent="0.55000000000000004">
      <c r="G1041">
        <f t="shared" si="112"/>
        <v>1034</v>
      </c>
      <c r="H1041">
        <f t="shared" si="107"/>
        <v>86</v>
      </c>
      <c r="I1041">
        <f t="shared" si="108"/>
        <v>2.215E-2</v>
      </c>
      <c r="J1041">
        <f t="shared" si="109"/>
        <v>1.8273552531493653E-3</v>
      </c>
      <c r="K1041">
        <f t="shared" si="110"/>
        <v>0.15141042976528432</v>
      </c>
      <c r="L1041">
        <f t="shared" si="111"/>
        <v>0.15141042976528596</v>
      </c>
    </row>
    <row r="1042" spans="7:12" x14ac:dyDescent="0.55000000000000004">
      <c r="G1042">
        <f t="shared" si="112"/>
        <v>1035</v>
      </c>
      <c r="H1042">
        <f t="shared" si="107"/>
        <v>86</v>
      </c>
      <c r="I1042">
        <f t="shared" si="108"/>
        <v>2.215E-2</v>
      </c>
      <c r="J1042">
        <f t="shared" si="109"/>
        <v>1.8273552531493653E-3</v>
      </c>
      <c r="K1042">
        <f t="shared" si="110"/>
        <v>0.15113425379268547</v>
      </c>
      <c r="L1042">
        <f t="shared" si="111"/>
        <v>0.15113425379268711</v>
      </c>
    </row>
    <row r="1043" spans="7:12" x14ac:dyDescent="0.55000000000000004">
      <c r="G1043">
        <f t="shared" si="112"/>
        <v>1036</v>
      </c>
      <c r="H1043">
        <f t="shared" si="107"/>
        <v>86</v>
      </c>
      <c r="I1043">
        <f t="shared" si="108"/>
        <v>2.215E-2</v>
      </c>
      <c r="J1043">
        <f t="shared" si="109"/>
        <v>1.8273552531493653E-3</v>
      </c>
      <c r="K1043">
        <f t="shared" si="110"/>
        <v>0.15085858157116874</v>
      </c>
      <c r="L1043">
        <f t="shared" si="111"/>
        <v>0.15085858157117038</v>
      </c>
    </row>
    <row r="1044" spans="7:12" x14ac:dyDescent="0.55000000000000004">
      <c r="G1044">
        <f t="shared" si="112"/>
        <v>1037</v>
      </c>
      <c r="H1044">
        <f t="shared" si="107"/>
        <v>86</v>
      </c>
      <c r="I1044">
        <f t="shared" si="108"/>
        <v>2.215E-2</v>
      </c>
      <c r="J1044">
        <f t="shared" si="109"/>
        <v>1.8273552531493653E-3</v>
      </c>
      <c r="K1044">
        <f t="shared" si="110"/>
        <v>0.15058341218188104</v>
      </c>
      <c r="L1044">
        <f t="shared" si="111"/>
        <v>0.15058341218188265</v>
      </c>
    </row>
    <row r="1045" spans="7:12" x14ac:dyDescent="0.55000000000000004">
      <c r="G1045">
        <f t="shared" si="112"/>
        <v>1038</v>
      </c>
      <c r="H1045">
        <f t="shared" si="107"/>
        <v>86</v>
      </c>
      <c r="I1045">
        <f t="shared" si="108"/>
        <v>2.215E-2</v>
      </c>
      <c r="J1045">
        <f t="shared" si="109"/>
        <v>1.8273552531493653E-3</v>
      </c>
      <c r="K1045">
        <f t="shared" si="110"/>
        <v>0.15030874470764521</v>
      </c>
      <c r="L1045">
        <f t="shared" si="111"/>
        <v>0.15030874470764688</v>
      </c>
    </row>
    <row r="1046" spans="7:12" x14ac:dyDescent="0.55000000000000004">
      <c r="G1046">
        <f t="shared" si="112"/>
        <v>1039</v>
      </c>
      <c r="H1046">
        <f t="shared" si="107"/>
        <v>86</v>
      </c>
      <c r="I1046">
        <f t="shared" si="108"/>
        <v>2.215E-2</v>
      </c>
      <c r="J1046">
        <f t="shared" si="109"/>
        <v>1.8273552531493653E-3</v>
      </c>
      <c r="K1046">
        <f t="shared" si="110"/>
        <v>0.15003457823295718</v>
      </c>
      <c r="L1046">
        <f t="shared" si="111"/>
        <v>0.15003457823295885</v>
      </c>
    </row>
    <row r="1047" spans="7:12" x14ac:dyDescent="0.55000000000000004">
      <c r="G1047">
        <f t="shared" si="112"/>
        <v>1040</v>
      </c>
      <c r="H1047">
        <f t="shared" si="107"/>
        <v>86</v>
      </c>
      <c r="I1047">
        <f t="shared" si="108"/>
        <v>2.215E-2</v>
      </c>
      <c r="J1047">
        <f t="shared" si="109"/>
        <v>1.8273552531493653E-3</v>
      </c>
      <c r="K1047">
        <f t="shared" si="110"/>
        <v>0.14976091184398269</v>
      </c>
      <c r="L1047">
        <f t="shared" si="111"/>
        <v>0.1497609118439843</v>
      </c>
    </row>
    <row r="1048" spans="7:12" x14ac:dyDescent="0.55000000000000004">
      <c r="G1048">
        <f t="shared" si="112"/>
        <v>1041</v>
      </c>
      <c r="H1048">
        <f t="shared" si="107"/>
        <v>86</v>
      </c>
      <c r="I1048">
        <f t="shared" si="108"/>
        <v>2.215E-2</v>
      </c>
      <c r="J1048">
        <f t="shared" si="109"/>
        <v>1.8273552531493653E-3</v>
      </c>
      <c r="K1048">
        <f t="shared" si="110"/>
        <v>0.14948774462855424</v>
      </c>
      <c r="L1048">
        <f t="shared" si="111"/>
        <v>0.14948774462855588</v>
      </c>
    </row>
    <row r="1049" spans="7:12" x14ac:dyDescent="0.55000000000000004">
      <c r="G1049">
        <f t="shared" si="112"/>
        <v>1042</v>
      </c>
      <c r="H1049">
        <f t="shared" si="107"/>
        <v>86</v>
      </c>
      <c r="I1049">
        <f t="shared" si="108"/>
        <v>2.215E-2</v>
      </c>
      <c r="J1049">
        <f t="shared" si="109"/>
        <v>1.8273552531493653E-3</v>
      </c>
      <c r="K1049">
        <f t="shared" si="110"/>
        <v>0.14921507567616832</v>
      </c>
      <c r="L1049">
        <f t="shared" si="111"/>
        <v>0.14921507567616998</v>
      </c>
    </row>
    <row r="1050" spans="7:12" x14ac:dyDescent="0.55000000000000004">
      <c r="G1050">
        <f t="shared" si="112"/>
        <v>1043</v>
      </c>
      <c r="H1050">
        <f t="shared" si="107"/>
        <v>86</v>
      </c>
      <c r="I1050">
        <f t="shared" si="108"/>
        <v>2.215E-2</v>
      </c>
      <c r="J1050">
        <f t="shared" si="109"/>
        <v>1.8273552531493653E-3</v>
      </c>
      <c r="K1050">
        <f t="shared" si="110"/>
        <v>0.14894290407798208</v>
      </c>
      <c r="L1050">
        <f t="shared" si="111"/>
        <v>0.14894290407798369</v>
      </c>
    </row>
    <row r="1051" spans="7:12" x14ac:dyDescent="0.55000000000000004">
      <c r="G1051">
        <f t="shared" si="112"/>
        <v>1044</v>
      </c>
      <c r="H1051">
        <f t="shared" si="107"/>
        <v>87</v>
      </c>
      <c r="I1051">
        <f t="shared" si="108"/>
        <v>2.2370000000000001E-2</v>
      </c>
      <c r="J1051">
        <f t="shared" si="109"/>
        <v>1.8453223061638546E-3</v>
      </c>
      <c r="K1051">
        <f t="shared" si="110"/>
        <v>0.14591352176757516</v>
      </c>
      <c r="L1051">
        <f t="shared" si="111"/>
        <v>0.14591352176756026</v>
      </c>
    </row>
    <row r="1052" spans="7:12" x14ac:dyDescent="0.55000000000000004">
      <c r="G1052">
        <f t="shared" si="112"/>
        <v>1045</v>
      </c>
      <c r="H1052">
        <f t="shared" si="107"/>
        <v>87</v>
      </c>
      <c r="I1052">
        <f t="shared" si="108"/>
        <v>2.2370000000000001E-2</v>
      </c>
      <c r="J1052">
        <f t="shared" si="109"/>
        <v>1.8453223061638546E-3</v>
      </c>
      <c r="K1052">
        <f t="shared" si="110"/>
        <v>0.14564476024272338</v>
      </c>
      <c r="L1052">
        <f t="shared" si="111"/>
        <v>0.14564476024270895</v>
      </c>
    </row>
    <row r="1053" spans="7:12" x14ac:dyDescent="0.55000000000000004">
      <c r="G1053">
        <f t="shared" si="112"/>
        <v>1046</v>
      </c>
      <c r="H1053">
        <f t="shared" si="107"/>
        <v>87</v>
      </c>
      <c r="I1053">
        <f t="shared" si="108"/>
        <v>2.2370000000000001E-2</v>
      </c>
      <c r="J1053">
        <f t="shared" si="109"/>
        <v>1.8453223061638546E-3</v>
      </c>
      <c r="K1053">
        <f t="shared" si="110"/>
        <v>0.14537649375600356</v>
      </c>
      <c r="L1053">
        <f t="shared" si="111"/>
        <v>0.1453764937559891</v>
      </c>
    </row>
    <row r="1054" spans="7:12" x14ac:dyDescent="0.55000000000000004">
      <c r="G1054">
        <f t="shared" si="112"/>
        <v>1047</v>
      </c>
      <c r="H1054">
        <f t="shared" si="107"/>
        <v>87</v>
      </c>
      <c r="I1054">
        <f t="shared" si="108"/>
        <v>2.2370000000000001E-2</v>
      </c>
      <c r="J1054">
        <f t="shared" si="109"/>
        <v>1.8453223061638546E-3</v>
      </c>
      <c r="K1054">
        <f t="shared" si="110"/>
        <v>0.14510872139559339</v>
      </c>
      <c r="L1054">
        <f t="shared" si="111"/>
        <v>0.1451087213955789</v>
      </c>
    </row>
    <row r="1055" spans="7:12" x14ac:dyDescent="0.55000000000000004">
      <c r="G1055">
        <f t="shared" si="112"/>
        <v>1048</v>
      </c>
      <c r="H1055">
        <f t="shared" si="107"/>
        <v>87</v>
      </c>
      <c r="I1055">
        <f t="shared" si="108"/>
        <v>2.2370000000000001E-2</v>
      </c>
      <c r="J1055">
        <f t="shared" si="109"/>
        <v>1.8453223061638546E-3</v>
      </c>
      <c r="K1055">
        <f t="shared" si="110"/>
        <v>0.14484144225135001</v>
      </c>
      <c r="L1055">
        <f t="shared" si="111"/>
        <v>0.14484144225133558</v>
      </c>
    </row>
    <row r="1056" spans="7:12" x14ac:dyDescent="0.55000000000000004">
      <c r="G1056">
        <f t="shared" si="112"/>
        <v>1049</v>
      </c>
      <c r="H1056">
        <f t="shared" si="107"/>
        <v>87</v>
      </c>
      <c r="I1056">
        <f t="shared" si="108"/>
        <v>2.2370000000000001E-2</v>
      </c>
      <c r="J1056">
        <f t="shared" si="109"/>
        <v>1.8453223061638546E-3</v>
      </c>
      <c r="K1056">
        <f t="shared" si="110"/>
        <v>0.14457465541480713</v>
      </c>
      <c r="L1056">
        <f t="shared" si="111"/>
        <v>0.14457465541479267</v>
      </c>
    </row>
    <row r="1057" spans="7:12" x14ac:dyDescent="0.55000000000000004">
      <c r="G1057">
        <f t="shared" si="112"/>
        <v>1050</v>
      </c>
      <c r="H1057">
        <f t="shared" si="107"/>
        <v>87</v>
      </c>
      <c r="I1057">
        <f t="shared" si="108"/>
        <v>2.2370000000000001E-2</v>
      </c>
      <c r="J1057">
        <f t="shared" si="109"/>
        <v>1.8453223061638546E-3</v>
      </c>
      <c r="K1057">
        <f t="shared" si="110"/>
        <v>0.14430835997917166</v>
      </c>
      <c r="L1057">
        <f t="shared" si="111"/>
        <v>0.14430835997915722</v>
      </c>
    </row>
    <row r="1058" spans="7:12" x14ac:dyDescent="0.55000000000000004">
      <c r="G1058">
        <f t="shared" si="112"/>
        <v>1051</v>
      </c>
      <c r="H1058">
        <f t="shared" si="107"/>
        <v>87</v>
      </c>
      <c r="I1058">
        <f t="shared" si="108"/>
        <v>2.2370000000000001E-2</v>
      </c>
      <c r="J1058">
        <f t="shared" si="109"/>
        <v>1.8453223061638546E-3</v>
      </c>
      <c r="K1058">
        <f t="shared" si="110"/>
        <v>0.14404255503932073</v>
      </c>
      <c r="L1058">
        <f t="shared" si="111"/>
        <v>0.14404255503930635</v>
      </c>
    </row>
    <row r="1059" spans="7:12" x14ac:dyDescent="0.55000000000000004">
      <c r="G1059">
        <f t="shared" si="112"/>
        <v>1052</v>
      </c>
      <c r="H1059">
        <f t="shared" si="107"/>
        <v>87</v>
      </c>
      <c r="I1059">
        <f t="shared" si="108"/>
        <v>2.2370000000000001E-2</v>
      </c>
      <c r="J1059">
        <f t="shared" si="109"/>
        <v>1.8453223061638546E-3</v>
      </c>
      <c r="K1059">
        <f t="shared" si="110"/>
        <v>0.14377723969179879</v>
      </c>
      <c r="L1059">
        <f t="shared" si="111"/>
        <v>0.14377723969178438</v>
      </c>
    </row>
    <row r="1060" spans="7:12" x14ac:dyDescent="0.55000000000000004">
      <c r="G1060">
        <f t="shared" si="112"/>
        <v>1053</v>
      </c>
      <c r="H1060">
        <f t="shared" si="107"/>
        <v>87</v>
      </c>
      <c r="I1060">
        <f t="shared" si="108"/>
        <v>2.2370000000000001E-2</v>
      </c>
      <c r="J1060">
        <f t="shared" si="109"/>
        <v>1.8453223061638546E-3</v>
      </c>
      <c r="K1060">
        <f t="shared" si="110"/>
        <v>0.14351241303481424</v>
      </c>
      <c r="L1060">
        <f t="shared" si="111"/>
        <v>0.14351241303479989</v>
      </c>
    </row>
    <row r="1061" spans="7:12" x14ac:dyDescent="0.55000000000000004">
      <c r="G1061">
        <f t="shared" si="112"/>
        <v>1054</v>
      </c>
      <c r="H1061">
        <f t="shared" si="107"/>
        <v>87</v>
      </c>
      <c r="I1061">
        <f t="shared" si="108"/>
        <v>2.2370000000000001E-2</v>
      </c>
      <c r="J1061">
        <f t="shared" si="109"/>
        <v>1.8453223061638546E-3</v>
      </c>
      <c r="K1061">
        <f t="shared" si="110"/>
        <v>0.14324807416823662</v>
      </c>
      <c r="L1061">
        <f t="shared" si="111"/>
        <v>0.14324807416822227</v>
      </c>
    </row>
    <row r="1062" spans="7:12" x14ac:dyDescent="0.55000000000000004">
      <c r="G1062">
        <f t="shared" si="112"/>
        <v>1055</v>
      </c>
      <c r="H1062">
        <f t="shared" si="107"/>
        <v>87</v>
      </c>
      <c r="I1062">
        <f t="shared" si="108"/>
        <v>2.2370000000000001E-2</v>
      </c>
      <c r="J1062">
        <f t="shared" si="109"/>
        <v>1.8453223061638546E-3</v>
      </c>
      <c r="K1062">
        <f t="shared" si="110"/>
        <v>0.14298422219359327</v>
      </c>
      <c r="L1062">
        <f t="shared" si="111"/>
        <v>0.14298422219357892</v>
      </c>
    </row>
    <row r="1063" spans="7:12" x14ac:dyDescent="0.55000000000000004">
      <c r="G1063">
        <f t="shared" si="112"/>
        <v>1056</v>
      </c>
      <c r="H1063">
        <f t="shared" si="107"/>
        <v>88</v>
      </c>
      <c r="I1063">
        <f t="shared" si="108"/>
        <v>2.2589999999999999E-2</v>
      </c>
      <c r="J1063">
        <f t="shared" si="109"/>
        <v>1.8632858154532528E-3</v>
      </c>
      <c r="K1063">
        <f t="shared" si="110"/>
        <v>0.14004395145626555</v>
      </c>
      <c r="L1063">
        <f t="shared" si="111"/>
        <v>0.14004395145626297</v>
      </c>
    </row>
    <row r="1064" spans="7:12" x14ac:dyDescent="0.55000000000000004">
      <c r="G1064">
        <f t="shared" si="112"/>
        <v>1057</v>
      </c>
      <c r="H1064">
        <f t="shared" si="107"/>
        <v>88</v>
      </c>
      <c r="I1064">
        <f t="shared" si="108"/>
        <v>2.2589999999999999E-2</v>
      </c>
      <c r="J1064">
        <f t="shared" si="109"/>
        <v>1.8632858154532528E-3</v>
      </c>
      <c r="K1064">
        <f t="shared" si="110"/>
        <v>0.13978349485307134</v>
      </c>
      <c r="L1064">
        <f t="shared" si="111"/>
        <v>0.13978349485306868</v>
      </c>
    </row>
    <row r="1065" spans="7:12" x14ac:dyDescent="0.55000000000000004">
      <c r="G1065">
        <f t="shared" si="112"/>
        <v>1058</v>
      </c>
      <c r="H1065">
        <f t="shared" si="107"/>
        <v>88</v>
      </c>
      <c r="I1065">
        <f t="shared" si="108"/>
        <v>2.2589999999999999E-2</v>
      </c>
      <c r="J1065">
        <f t="shared" si="109"/>
        <v>1.8632858154532528E-3</v>
      </c>
      <c r="K1065">
        <f t="shared" si="110"/>
        <v>0.13952352265239107</v>
      </c>
      <c r="L1065">
        <f t="shared" si="111"/>
        <v>0.13952352265238835</v>
      </c>
    </row>
    <row r="1066" spans="7:12" x14ac:dyDescent="0.55000000000000004">
      <c r="G1066">
        <f t="shared" si="112"/>
        <v>1059</v>
      </c>
      <c r="H1066">
        <f t="shared" si="107"/>
        <v>88</v>
      </c>
      <c r="I1066">
        <f t="shared" si="108"/>
        <v>2.2589999999999999E-2</v>
      </c>
      <c r="J1066">
        <f t="shared" si="109"/>
        <v>1.8632858154532528E-3</v>
      </c>
      <c r="K1066">
        <f t="shared" si="110"/>
        <v>0.13926403395332307</v>
      </c>
      <c r="L1066">
        <f t="shared" si="111"/>
        <v>0.13926403395332035</v>
      </c>
    </row>
    <row r="1067" spans="7:12" x14ac:dyDescent="0.55000000000000004">
      <c r="G1067">
        <f t="shared" si="112"/>
        <v>1060</v>
      </c>
      <c r="H1067">
        <f t="shared" si="107"/>
        <v>88</v>
      </c>
      <c r="I1067">
        <f t="shared" si="108"/>
        <v>2.2589999999999999E-2</v>
      </c>
      <c r="J1067">
        <f t="shared" si="109"/>
        <v>1.8632858154532528E-3</v>
      </c>
      <c r="K1067">
        <f t="shared" si="110"/>
        <v>0.13900502785664112</v>
      </c>
      <c r="L1067">
        <f t="shared" si="111"/>
        <v>0.1390050278566384</v>
      </c>
    </row>
    <row r="1068" spans="7:12" x14ac:dyDescent="0.55000000000000004">
      <c r="G1068">
        <f t="shared" si="112"/>
        <v>1061</v>
      </c>
      <c r="H1068">
        <f t="shared" si="107"/>
        <v>88</v>
      </c>
      <c r="I1068">
        <f t="shared" si="108"/>
        <v>2.2589999999999999E-2</v>
      </c>
      <c r="J1068">
        <f t="shared" si="109"/>
        <v>1.8632858154532528E-3</v>
      </c>
      <c r="K1068">
        <f t="shared" si="110"/>
        <v>0.13874650346479139</v>
      </c>
      <c r="L1068">
        <f t="shared" si="111"/>
        <v>0.1387465034647887</v>
      </c>
    </row>
    <row r="1069" spans="7:12" x14ac:dyDescent="0.55000000000000004">
      <c r="G1069">
        <f t="shared" si="112"/>
        <v>1062</v>
      </c>
      <c r="H1069">
        <f t="shared" si="107"/>
        <v>88</v>
      </c>
      <c r="I1069">
        <f t="shared" si="108"/>
        <v>2.2589999999999999E-2</v>
      </c>
      <c r="J1069">
        <f t="shared" si="109"/>
        <v>1.8632858154532528E-3</v>
      </c>
      <c r="K1069">
        <f t="shared" si="110"/>
        <v>0.13848845988188954</v>
      </c>
      <c r="L1069">
        <f t="shared" si="111"/>
        <v>0.13848845988188682</v>
      </c>
    </row>
    <row r="1070" spans="7:12" x14ac:dyDescent="0.55000000000000004">
      <c r="G1070">
        <f t="shared" si="112"/>
        <v>1063</v>
      </c>
      <c r="H1070">
        <f t="shared" si="107"/>
        <v>88</v>
      </c>
      <c r="I1070">
        <f t="shared" si="108"/>
        <v>2.2589999999999999E-2</v>
      </c>
      <c r="J1070">
        <f t="shared" si="109"/>
        <v>1.8632858154532528E-3</v>
      </c>
      <c r="K1070">
        <f t="shared" si="110"/>
        <v>0.13823089621371715</v>
      </c>
      <c r="L1070">
        <f t="shared" si="111"/>
        <v>0.13823089621371443</v>
      </c>
    </row>
    <row r="1071" spans="7:12" x14ac:dyDescent="0.55000000000000004">
      <c r="G1071">
        <f t="shared" si="112"/>
        <v>1064</v>
      </c>
      <c r="H1071">
        <f t="shared" si="107"/>
        <v>88</v>
      </c>
      <c r="I1071">
        <f t="shared" si="108"/>
        <v>2.2589999999999999E-2</v>
      </c>
      <c r="J1071">
        <f t="shared" si="109"/>
        <v>1.8632858154532528E-3</v>
      </c>
      <c r="K1071">
        <f t="shared" si="110"/>
        <v>0.13797381156771898</v>
      </c>
      <c r="L1071">
        <f t="shared" si="111"/>
        <v>0.13797381156771626</v>
      </c>
    </row>
    <row r="1072" spans="7:12" x14ac:dyDescent="0.55000000000000004">
      <c r="G1072">
        <f t="shared" si="112"/>
        <v>1065</v>
      </c>
      <c r="H1072">
        <f t="shared" si="107"/>
        <v>88</v>
      </c>
      <c r="I1072">
        <f t="shared" si="108"/>
        <v>2.2589999999999999E-2</v>
      </c>
      <c r="J1072">
        <f t="shared" si="109"/>
        <v>1.8632858154532528E-3</v>
      </c>
      <c r="K1072">
        <f t="shared" si="110"/>
        <v>0.13771720505299986</v>
      </c>
      <c r="L1072">
        <f t="shared" si="111"/>
        <v>0.13771720505299717</v>
      </c>
    </row>
    <row r="1073" spans="7:12" x14ac:dyDescent="0.55000000000000004">
      <c r="G1073">
        <f t="shared" si="112"/>
        <v>1066</v>
      </c>
      <c r="H1073">
        <f t="shared" si="107"/>
        <v>88</v>
      </c>
      <c r="I1073">
        <f t="shared" si="108"/>
        <v>2.2589999999999999E-2</v>
      </c>
      <c r="J1073">
        <f t="shared" si="109"/>
        <v>1.8632858154532528E-3</v>
      </c>
      <c r="K1073">
        <f t="shared" si="110"/>
        <v>0.13746107578032143</v>
      </c>
      <c r="L1073">
        <f t="shared" si="111"/>
        <v>0.13746107578031877</v>
      </c>
    </row>
    <row r="1074" spans="7:12" x14ac:dyDescent="0.55000000000000004">
      <c r="G1074">
        <f t="shared" si="112"/>
        <v>1067</v>
      </c>
      <c r="H1074">
        <f t="shared" si="107"/>
        <v>88</v>
      </c>
      <c r="I1074">
        <f t="shared" si="108"/>
        <v>2.2589999999999999E-2</v>
      </c>
      <c r="J1074">
        <f t="shared" si="109"/>
        <v>1.8632858154532528E-3</v>
      </c>
      <c r="K1074">
        <f t="shared" si="110"/>
        <v>0.13720542286209925</v>
      </c>
      <c r="L1074">
        <f t="shared" si="111"/>
        <v>0.13720542286209655</v>
      </c>
    </row>
    <row r="1075" spans="7:12" x14ac:dyDescent="0.55000000000000004">
      <c r="G1075">
        <f t="shared" si="112"/>
        <v>1068</v>
      </c>
      <c r="H1075">
        <f t="shared" si="107"/>
        <v>89</v>
      </c>
      <c r="I1075">
        <f t="shared" si="108"/>
        <v>2.2800000000000001E-2</v>
      </c>
      <c r="J1075">
        <f t="shared" si="109"/>
        <v>1.8804294971668245E-3</v>
      </c>
      <c r="K1075">
        <f t="shared" si="110"/>
        <v>0.13447017729085686</v>
      </c>
      <c r="L1075">
        <f t="shared" si="111"/>
        <v>0.13447017729084562</v>
      </c>
    </row>
    <row r="1076" spans="7:12" x14ac:dyDescent="0.55000000000000004">
      <c r="G1076">
        <f t="shared" si="112"/>
        <v>1069</v>
      </c>
      <c r="H1076">
        <f t="shared" si="107"/>
        <v>89</v>
      </c>
      <c r="I1076">
        <f t="shared" si="108"/>
        <v>2.2800000000000001E-2</v>
      </c>
      <c r="J1076">
        <f t="shared" si="109"/>
        <v>1.8804294971668245E-3</v>
      </c>
      <c r="K1076">
        <f t="shared" si="110"/>
        <v>0.13421779019912189</v>
      </c>
      <c r="L1076">
        <f t="shared" si="111"/>
        <v>0.13421779019911007</v>
      </c>
    </row>
    <row r="1077" spans="7:12" x14ac:dyDescent="0.55000000000000004">
      <c r="G1077">
        <f t="shared" si="112"/>
        <v>1070</v>
      </c>
      <c r="H1077">
        <f t="shared" si="107"/>
        <v>89</v>
      </c>
      <c r="I1077">
        <f t="shared" si="108"/>
        <v>2.2800000000000001E-2</v>
      </c>
      <c r="J1077">
        <f t="shared" si="109"/>
        <v>1.8804294971668245E-3</v>
      </c>
      <c r="K1077">
        <f t="shared" si="110"/>
        <v>0.13396587681274932</v>
      </c>
      <c r="L1077">
        <f t="shared" si="111"/>
        <v>0.13396587681273753</v>
      </c>
    </row>
    <row r="1078" spans="7:12" x14ac:dyDescent="0.55000000000000004">
      <c r="G1078">
        <f t="shared" si="112"/>
        <v>1071</v>
      </c>
      <c r="H1078">
        <f t="shared" si="107"/>
        <v>89</v>
      </c>
      <c r="I1078">
        <f t="shared" si="108"/>
        <v>2.2800000000000001E-2</v>
      </c>
      <c r="J1078">
        <f t="shared" si="109"/>
        <v>1.8804294971668245E-3</v>
      </c>
      <c r="K1078">
        <f t="shared" si="110"/>
        <v>0.13371443624264168</v>
      </c>
      <c r="L1078">
        <f t="shared" si="111"/>
        <v>0.13371443624262985</v>
      </c>
    </row>
    <row r="1079" spans="7:12" x14ac:dyDescent="0.55000000000000004">
      <c r="G1079">
        <f t="shared" si="112"/>
        <v>1072</v>
      </c>
      <c r="H1079">
        <f t="shared" si="107"/>
        <v>89</v>
      </c>
      <c r="I1079">
        <f t="shared" si="108"/>
        <v>2.2800000000000001E-2</v>
      </c>
      <c r="J1079">
        <f t="shared" si="109"/>
        <v>1.8804294971668245E-3</v>
      </c>
      <c r="K1079">
        <f t="shared" si="110"/>
        <v>0.13346346760136987</v>
      </c>
      <c r="L1079">
        <f t="shared" si="111"/>
        <v>0.1334634676013581</v>
      </c>
    </row>
    <row r="1080" spans="7:12" x14ac:dyDescent="0.55000000000000004">
      <c r="G1080">
        <f t="shared" si="112"/>
        <v>1073</v>
      </c>
      <c r="H1080">
        <f t="shared" si="107"/>
        <v>89</v>
      </c>
      <c r="I1080">
        <f t="shared" si="108"/>
        <v>2.2800000000000001E-2</v>
      </c>
      <c r="J1080">
        <f t="shared" si="109"/>
        <v>1.8804294971668245E-3</v>
      </c>
      <c r="K1080">
        <f t="shared" si="110"/>
        <v>0.1332129700031707</v>
      </c>
      <c r="L1080">
        <f t="shared" si="111"/>
        <v>0.13321297000315896</v>
      </c>
    </row>
    <row r="1081" spans="7:12" x14ac:dyDescent="0.55000000000000004">
      <c r="G1081">
        <f t="shared" si="112"/>
        <v>1074</v>
      </c>
      <c r="H1081">
        <f t="shared" si="107"/>
        <v>89</v>
      </c>
      <c r="I1081">
        <f t="shared" si="108"/>
        <v>2.2800000000000001E-2</v>
      </c>
      <c r="J1081">
        <f t="shared" si="109"/>
        <v>1.8804294971668245E-3</v>
      </c>
      <c r="K1081">
        <f t="shared" si="110"/>
        <v>0.13296294256394339</v>
      </c>
      <c r="L1081">
        <f t="shared" si="111"/>
        <v>0.13296294256393162</v>
      </c>
    </row>
    <row r="1082" spans="7:12" x14ac:dyDescent="0.55000000000000004">
      <c r="G1082">
        <f t="shared" si="112"/>
        <v>1075</v>
      </c>
      <c r="H1082">
        <f t="shared" si="107"/>
        <v>89</v>
      </c>
      <c r="I1082">
        <f t="shared" si="108"/>
        <v>2.2800000000000001E-2</v>
      </c>
      <c r="J1082">
        <f t="shared" si="109"/>
        <v>1.8804294971668245E-3</v>
      </c>
      <c r="K1082">
        <f t="shared" si="110"/>
        <v>0.13271338440124641</v>
      </c>
      <c r="L1082">
        <f t="shared" si="111"/>
        <v>0.13271338440123473</v>
      </c>
    </row>
    <row r="1083" spans="7:12" x14ac:dyDescent="0.55000000000000004">
      <c r="G1083">
        <f t="shared" si="112"/>
        <v>1076</v>
      </c>
      <c r="H1083">
        <f t="shared" si="107"/>
        <v>89</v>
      </c>
      <c r="I1083">
        <f t="shared" si="108"/>
        <v>2.2800000000000001E-2</v>
      </c>
      <c r="J1083">
        <f t="shared" si="109"/>
        <v>1.8804294971668245E-3</v>
      </c>
      <c r="K1083">
        <f t="shared" si="110"/>
        <v>0.13246429463429471</v>
      </c>
      <c r="L1083">
        <f t="shared" si="111"/>
        <v>0.13246429463428294</v>
      </c>
    </row>
    <row r="1084" spans="7:12" x14ac:dyDescent="0.55000000000000004">
      <c r="G1084">
        <f t="shared" si="112"/>
        <v>1077</v>
      </c>
      <c r="H1084">
        <f t="shared" si="107"/>
        <v>89</v>
      </c>
      <c r="I1084">
        <f t="shared" si="108"/>
        <v>2.2800000000000001E-2</v>
      </c>
      <c r="J1084">
        <f t="shared" si="109"/>
        <v>1.8804294971668245E-3</v>
      </c>
      <c r="K1084">
        <f t="shared" si="110"/>
        <v>0.13221567238395618</v>
      </c>
      <c r="L1084">
        <f t="shared" si="111"/>
        <v>0.13221567238394444</v>
      </c>
    </row>
    <row r="1085" spans="7:12" x14ac:dyDescent="0.55000000000000004">
      <c r="G1085">
        <f t="shared" si="112"/>
        <v>1078</v>
      </c>
      <c r="H1085">
        <f t="shared" si="107"/>
        <v>89</v>
      </c>
      <c r="I1085">
        <f t="shared" si="108"/>
        <v>2.2800000000000001E-2</v>
      </c>
      <c r="J1085">
        <f t="shared" si="109"/>
        <v>1.8804294971668245E-3</v>
      </c>
      <c r="K1085">
        <f t="shared" si="110"/>
        <v>0.13196751677274882</v>
      </c>
      <c r="L1085">
        <f t="shared" si="111"/>
        <v>0.13196751677273713</v>
      </c>
    </row>
    <row r="1086" spans="7:12" x14ac:dyDescent="0.55000000000000004">
      <c r="G1086">
        <f t="shared" si="112"/>
        <v>1079</v>
      </c>
      <c r="H1086">
        <f t="shared" si="107"/>
        <v>89</v>
      </c>
      <c r="I1086">
        <f t="shared" si="108"/>
        <v>2.2800000000000001E-2</v>
      </c>
      <c r="J1086">
        <f t="shared" si="109"/>
        <v>1.8804294971668245E-3</v>
      </c>
      <c r="K1086">
        <f t="shared" si="110"/>
        <v>0.13171982692483766</v>
      </c>
      <c r="L1086">
        <f t="shared" si="111"/>
        <v>0.13171982692482598</v>
      </c>
    </row>
    <row r="1087" spans="7:12" x14ac:dyDescent="0.55000000000000004">
      <c r="G1087">
        <f t="shared" si="112"/>
        <v>1080</v>
      </c>
      <c r="H1087">
        <f t="shared" si="107"/>
        <v>90</v>
      </c>
      <c r="I1087">
        <f t="shared" si="108"/>
        <v>2.3009999999999999E-2</v>
      </c>
      <c r="J1087">
        <f t="shared" si="109"/>
        <v>1.8975699525918266E-3</v>
      </c>
      <c r="K1087">
        <f t="shared" si="110"/>
        <v>0.12906571466123851</v>
      </c>
      <c r="L1087">
        <f t="shared" si="111"/>
        <v>0.12906571466125108</v>
      </c>
    </row>
    <row r="1088" spans="7:12" x14ac:dyDescent="0.55000000000000004">
      <c r="G1088">
        <f t="shared" si="112"/>
        <v>1081</v>
      </c>
      <c r="H1088">
        <f t="shared" si="107"/>
        <v>90</v>
      </c>
      <c r="I1088">
        <f t="shared" si="108"/>
        <v>2.3009999999999999E-2</v>
      </c>
      <c r="J1088">
        <f t="shared" si="109"/>
        <v>1.8975699525918266E-3</v>
      </c>
      <c r="K1088">
        <f t="shared" si="110"/>
        <v>0.12882126729516441</v>
      </c>
      <c r="L1088">
        <f t="shared" si="111"/>
        <v>0.12882126729517765</v>
      </c>
    </row>
    <row r="1089" spans="7:12" x14ac:dyDescent="0.55000000000000004">
      <c r="G1089">
        <f t="shared" si="112"/>
        <v>1082</v>
      </c>
      <c r="H1089">
        <f t="shared" ref="H1089:H1152" si="113">INT(G1089/12)</f>
        <v>90</v>
      </c>
      <c r="I1089">
        <f t="shared" ref="I1089:I1152" si="114">VLOOKUP(H1089,$B$7:$C$157,2,FALSE)</f>
        <v>2.3009999999999999E-2</v>
      </c>
      <c r="J1089">
        <f t="shared" ref="J1089:J1152" si="115">(1+I1089)^(1/12)-1</f>
        <v>1.8975699525918266E-3</v>
      </c>
      <c r="K1089">
        <f t="shared" ref="K1089:K1152" si="116">(1+J1089)^(-G1089)</f>
        <v>0.12857728290653506</v>
      </c>
      <c r="L1089">
        <f t="shared" ref="L1089:L1152" si="117">(1+I1089)^(-G1089/12)</f>
        <v>0.12857728290654827</v>
      </c>
    </row>
    <row r="1090" spans="7:12" x14ac:dyDescent="0.55000000000000004">
      <c r="G1090">
        <f t="shared" si="112"/>
        <v>1083</v>
      </c>
      <c r="H1090">
        <f t="shared" si="113"/>
        <v>90</v>
      </c>
      <c r="I1090">
        <f t="shared" si="114"/>
        <v>2.3009999999999999E-2</v>
      </c>
      <c r="J1090">
        <f t="shared" si="115"/>
        <v>1.8975699525918266E-3</v>
      </c>
      <c r="K1090">
        <f t="shared" si="116"/>
        <v>0.12833376061848231</v>
      </c>
      <c r="L1090">
        <f t="shared" si="117"/>
        <v>0.12833376061849555</v>
      </c>
    </row>
    <row r="1091" spans="7:12" x14ac:dyDescent="0.55000000000000004">
      <c r="G1091">
        <f t="shared" si="112"/>
        <v>1084</v>
      </c>
      <c r="H1091">
        <f t="shared" si="113"/>
        <v>90</v>
      </c>
      <c r="I1091">
        <f t="shared" si="114"/>
        <v>2.3009999999999999E-2</v>
      </c>
      <c r="J1091">
        <f t="shared" si="115"/>
        <v>1.8975699525918266E-3</v>
      </c>
      <c r="K1091">
        <f t="shared" si="116"/>
        <v>0.12809069955579877</v>
      </c>
      <c r="L1091">
        <f t="shared" si="117"/>
        <v>0.12809069955581195</v>
      </c>
    </row>
    <row r="1092" spans="7:12" x14ac:dyDescent="0.55000000000000004">
      <c r="G1092">
        <f t="shared" si="112"/>
        <v>1085</v>
      </c>
      <c r="H1092">
        <f t="shared" si="113"/>
        <v>90</v>
      </c>
      <c r="I1092">
        <f t="shared" si="114"/>
        <v>2.3009999999999999E-2</v>
      </c>
      <c r="J1092">
        <f t="shared" si="115"/>
        <v>1.8975699525918266E-3</v>
      </c>
      <c r="K1092">
        <f t="shared" si="116"/>
        <v>0.12784809884493462</v>
      </c>
      <c r="L1092">
        <f t="shared" si="117"/>
        <v>0.1278480988449478</v>
      </c>
    </row>
    <row r="1093" spans="7:12" x14ac:dyDescent="0.55000000000000004">
      <c r="G1093">
        <f t="shared" si="112"/>
        <v>1086</v>
      </c>
      <c r="H1093">
        <f t="shared" si="113"/>
        <v>90</v>
      </c>
      <c r="I1093">
        <f t="shared" si="114"/>
        <v>2.3009999999999999E-2</v>
      </c>
      <c r="J1093">
        <f t="shared" si="115"/>
        <v>1.8975699525918266E-3</v>
      </c>
      <c r="K1093">
        <f t="shared" si="116"/>
        <v>0.1276059576139946</v>
      </c>
      <c r="L1093">
        <f t="shared" si="117"/>
        <v>0.12760595761400778</v>
      </c>
    </row>
    <row r="1094" spans="7:12" x14ac:dyDescent="0.55000000000000004">
      <c r="G1094">
        <f t="shared" si="112"/>
        <v>1087</v>
      </c>
      <c r="H1094">
        <f t="shared" si="113"/>
        <v>90</v>
      </c>
      <c r="I1094">
        <f t="shared" si="114"/>
        <v>2.3009999999999999E-2</v>
      </c>
      <c r="J1094">
        <f t="shared" si="115"/>
        <v>1.8975699525918266E-3</v>
      </c>
      <c r="K1094">
        <f t="shared" si="116"/>
        <v>0.12736427499273473</v>
      </c>
      <c r="L1094">
        <f t="shared" si="117"/>
        <v>0.12736427499274794</v>
      </c>
    </row>
    <row r="1095" spans="7:12" x14ac:dyDescent="0.55000000000000004">
      <c r="G1095">
        <f t="shared" si="112"/>
        <v>1088</v>
      </c>
      <c r="H1095">
        <f t="shared" si="113"/>
        <v>90</v>
      </c>
      <c r="I1095">
        <f t="shared" si="114"/>
        <v>2.3009999999999999E-2</v>
      </c>
      <c r="J1095">
        <f t="shared" si="115"/>
        <v>1.8975699525918266E-3</v>
      </c>
      <c r="K1095">
        <f t="shared" si="116"/>
        <v>0.12712305011255931</v>
      </c>
      <c r="L1095">
        <f t="shared" si="117"/>
        <v>0.12712305011257249</v>
      </c>
    </row>
    <row r="1096" spans="7:12" x14ac:dyDescent="0.55000000000000004">
      <c r="G1096">
        <f t="shared" si="112"/>
        <v>1089</v>
      </c>
      <c r="H1096">
        <f t="shared" si="113"/>
        <v>90</v>
      </c>
      <c r="I1096">
        <f t="shared" si="114"/>
        <v>2.3009999999999999E-2</v>
      </c>
      <c r="J1096">
        <f t="shared" si="115"/>
        <v>1.8975699525918266E-3</v>
      </c>
      <c r="K1096">
        <f t="shared" si="116"/>
        <v>0.1268822821065177</v>
      </c>
      <c r="L1096">
        <f t="shared" si="117"/>
        <v>0.12688228210653085</v>
      </c>
    </row>
    <row r="1097" spans="7:12" x14ac:dyDescent="0.55000000000000004">
      <c r="G1097">
        <f t="shared" ref="G1097:G1160" si="118">G1096+1</f>
        <v>1090</v>
      </c>
      <c r="H1097">
        <f t="shared" si="113"/>
        <v>90</v>
      </c>
      <c r="I1097">
        <f t="shared" si="114"/>
        <v>2.3009999999999999E-2</v>
      </c>
      <c r="J1097">
        <f t="shared" si="115"/>
        <v>1.8975699525918266E-3</v>
      </c>
      <c r="K1097">
        <f t="shared" si="116"/>
        <v>0.12664197010930126</v>
      </c>
      <c r="L1097">
        <f t="shared" si="117"/>
        <v>0.12664197010931441</v>
      </c>
    </row>
    <row r="1098" spans="7:12" x14ac:dyDescent="0.55000000000000004">
      <c r="G1098">
        <f t="shared" si="118"/>
        <v>1091</v>
      </c>
      <c r="H1098">
        <f t="shared" si="113"/>
        <v>90</v>
      </c>
      <c r="I1098">
        <f t="shared" si="114"/>
        <v>2.3009999999999999E-2</v>
      </c>
      <c r="J1098">
        <f t="shared" si="115"/>
        <v>1.8975699525918266E-3</v>
      </c>
      <c r="K1098">
        <f t="shared" si="116"/>
        <v>0.12640211325724021</v>
      </c>
      <c r="L1098">
        <f t="shared" si="117"/>
        <v>0.12640211325725334</v>
      </c>
    </row>
    <row r="1099" spans="7:12" x14ac:dyDescent="0.55000000000000004">
      <c r="G1099">
        <f t="shared" si="118"/>
        <v>1092</v>
      </c>
      <c r="H1099">
        <f t="shared" si="113"/>
        <v>91</v>
      </c>
      <c r="I1099">
        <f t="shared" si="114"/>
        <v>2.3220000000000001E-2</v>
      </c>
      <c r="J1099">
        <f t="shared" si="115"/>
        <v>1.9147071829970219E-3</v>
      </c>
      <c r="K1099">
        <f t="shared" si="116"/>
        <v>0.12382808300833716</v>
      </c>
      <c r="L1099">
        <f t="shared" si="117"/>
        <v>0.12382808300834701</v>
      </c>
    </row>
    <row r="1100" spans="7:12" x14ac:dyDescent="0.55000000000000004">
      <c r="G1100">
        <f t="shared" si="118"/>
        <v>1093</v>
      </c>
      <c r="H1100">
        <f t="shared" si="113"/>
        <v>91</v>
      </c>
      <c r="I1100">
        <f t="shared" si="114"/>
        <v>2.3220000000000001E-2</v>
      </c>
      <c r="J1100">
        <f t="shared" si="115"/>
        <v>1.9147071829970219E-3</v>
      </c>
      <c r="K1100">
        <f t="shared" si="116"/>
        <v>0.12359144158737284</v>
      </c>
      <c r="L1100">
        <f t="shared" si="117"/>
        <v>0.12359144158738287</v>
      </c>
    </row>
    <row r="1101" spans="7:12" x14ac:dyDescent="0.55000000000000004">
      <c r="G1101">
        <f t="shared" si="118"/>
        <v>1094</v>
      </c>
      <c r="H1101">
        <f t="shared" si="113"/>
        <v>91</v>
      </c>
      <c r="I1101">
        <f t="shared" si="114"/>
        <v>2.3220000000000001E-2</v>
      </c>
      <c r="J1101">
        <f t="shared" si="115"/>
        <v>1.9147071829970219E-3</v>
      </c>
      <c r="K1101">
        <f t="shared" si="116"/>
        <v>0.12335525239954302</v>
      </c>
      <c r="L1101">
        <f t="shared" si="117"/>
        <v>0.123355252399553</v>
      </c>
    </row>
    <row r="1102" spans="7:12" x14ac:dyDescent="0.55000000000000004">
      <c r="G1102">
        <f t="shared" si="118"/>
        <v>1095</v>
      </c>
      <c r="H1102">
        <f t="shared" si="113"/>
        <v>91</v>
      </c>
      <c r="I1102">
        <f t="shared" si="114"/>
        <v>2.3220000000000001E-2</v>
      </c>
      <c r="J1102">
        <f t="shared" si="115"/>
        <v>1.9147071829970219E-3</v>
      </c>
      <c r="K1102">
        <f t="shared" si="116"/>
        <v>0.12311951458060844</v>
      </c>
      <c r="L1102">
        <f t="shared" si="117"/>
        <v>0.1231195145806184</v>
      </c>
    </row>
    <row r="1103" spans="7:12" x14ac:dyDescent="0.55000000000000004">
      <c r="G1103">
        <f t="shared" si="118"/>
        <v>1096</v>
      </c>
      <c r="H1103">
        <f t="shared" si="113"/>
        <v>91</v>
      </c>
      <c r="I1103">
        <f t="shared" si="114"/>
        <v>2.3220000000000001E-2</v>
      </c>
      <c r="J1103">
        <f t="shared" si="115"/>
        <v>1.9147071829970219E-3</v>
      </c>
      <c r="K1103">
        <f t="shared" si="116"/>
        <v>0.12288422726798137</v>
      </c>
      <c r="L1103">
        <f t="shared" si="117"/>
        <v>0.12288422726799135</v>
      </c>
    </row>
    <row r="1104" spans="7:12" x14ac:dyDescent="0.55000000000000004">
      <c r="G1104">
        <f t="shared" si="118"/>
        <v>1097</v>
      </c>
      <c r="H1104">
        <f t="shared" si="113"/>
        <v>91</v>
      </c>
      <c r="I1104">
        <f t="shared" si="114"/>
        <v>2.3220000000000001E-2</v>
      </c>
      <c r="J1104">
        <f t="shared" si="115"/>
        <v>1.9147071829970219E-3</v>
      </c>
      <c r="K1104">
        <f t="shared" si="116"/>
        <v>0.12264938960072268</v>
      </c>
      <c r="L1104">
        <f t="shared" si="117"/>
        <v>0.12264938960073261</v>
      </c>
    </row>
    <row r="1105" spans="7:12" x14ac:dyDescent="0.55000000000000004">
      <c r="G1105">
        <f t="shared" si="118"/>
        <v>1098</v>
      </c>
      <c r="H1105">
        <f t="shared" si="113"/>
        <v>91</v>
      </c>
      <c r="I1105">
        <f t="shared" si="114"/>
        <v>2.3220000000000001E-2</v>
      </c>
      <c r="J1105">
        <f t="shared" si="115"/>
        <v>1.9147071829970219E-3</v>
      </c>
      <c r="K1105">
        <f t="shared" si="116"/>
        <v>0.12241500071953836</v>
      </c>
      <c r="L1105">
        <f t="shared" si="117"/>
        <v>0.12241500071954833</v>
      </c>
    </row>
    <row r="1106" spans="7:12" x14ac:dyDescent="0.55000000000000004">
      <c r="G1106">
        <f t="shared" si="118"/>
        <v>1099</v>
      </c>
      <c r="H1106">
        <f t="shared" si="113"/>
        <v>91</v>
      </c>
      <c r="I1106">
        <f t="shared" si="114"/>
        <v>2.3220000000000001E-2</v>
      </c>
      <c r="J1106">
        <f t="shared" si="115"/>
        <v>1.9147071829970219E-3</v>
      </c>
      <c r="K1106">
        <f t="shared" si="116"/>
        <v>0.12218105976677675</v>
      </c>
      <c r="L1106">
        <f t="shared" si="117"/>
        <v>0.12218105976678668</v>
      </c>
    </row>
    <row r="1107" spans="7:12" x14ac:dyDescent="0.55000000000000004">
      <c r="G1107">
        <f t="shared" si="118"/>
        <v>1100</v>
      </c>
      <c r="H1107">
        <f t="shared" si="113"/>
        <v>91</v>
      </c>
      <c r="I1107">
        <f t="shared" si="114"/>
        <v>2.3220000000000001E-2</v>
      </c>
      <c r="J1107">
        <f t="shared" si="115"/>
        <v>1.9147071829970219E-3</v>
      </c>
      <c r="K1107">
        <f t="shared" si="116"/>
        <v>0.12194756588642498</v>
      </c>
      <c r="L1107">
        <f t="shared" si="117"/>
        <v>0.12194756588643489</v>
      </c>
    </row>
    <row r="1108" spans="7:12" x14ac:dyDescent="0.55000000000000004">
      <c r="G1108">
        <f t="shared" si="118"/>
        <v>1101</v>
      </c>
      <c r="H1108">
        <f t="shared" si="113"/>
        <v>91</v>
      </c>
      <c r="I1108">
        <f t="shared" si="114"/>
        <v>2.3220000000000001E-2</v>
      </c>
      <c r="J1108">
        <f t="shared" si="115"/>
        <v>1.9147071829970219E-3</v>
      </c>
      <c r="K1108">
        <f t="shared" si="116"/>
        <v>0.12171451822410624</v>
      </c>
      <c r="L1108">
        <f t="shared" si="117"/>
        <v>0.12171451822411619</v>
      </c>
    </row>
    <row r="1109" spans="7:12" x14ac:dyDescent="0.55000000000000004">
      <c r="G1109">
        <f t="shared" si="118"/>
        <v>1102</v>
      </c>
      <c r="H1109">
        <f t="shared" si="113"/>
        <v>91</v>
      </c>
      <c r="I1109">
        <f t="shared" si="114"/>
        <v>2.3220000000000001E-2</v>
      </c>
      <c r="J1109">
        <f t="shared" si="115"/>
        <v>1.9147071829970219E-3</v>
      </c>
      <c r="K1109">
        <f t="shared" si="116"/>
        <v>0.12148191592707647</v>
      </c>
      <c r="L1109">
        <f t="shared" si="117"/>
        <v>0.12148191592708638</v>
      </c>
    </row>
    <row r="1110" spans="7:12" x14ac:dyDescent="0.55000000000000004">
      <c r="G1110">
        <f t="shared" si="118"/>
        <v>1103</v>
      </c>
      <c r="H1110">
        <f t="shared" si="113"/>
        <v>91</v>
      </c>
      <c r="I1110">
        <f t="shared" si="114"/>
        <v>2.3220000000000001E-2</v>
      </c>
      <c r="J1110">
        <f t="shared" si="115"/>
        <v>1.9147071829970219E-3</v>
      </c>
      <c r="K1110">
        <f t="shared" si="116"/>
        <v>0.12124975814422104</v>
      </c>
      <c r="L1110">
        <f t="shared" si="117"/>
        <v>0.12124975814423093</v>
      </c>
    </row>
    <row r="1111" spans="7:12" x14ac:dyDescent="0.55000000000000004">
      <c r="G1111">
        <f t="shared" si="118"/>
        <v>1104</v>
      </c>
      <c r="H1111">
        <f t="shared" si="113"/>
        <v>92</v>
      </c>
      <c r="I1111">
        <f t="shared" si="114"/>
        <v>2.342E-2</v>
      </c>
      <c r="J1111">
        <f t="shared" si="115"/>
        <v>1.9310253576545477E-3</v>
      </c>
      <c r="K1111">
        <f t="shared" si="116"/>
        <v>0.1188615022053619</v>
      </c>
      <c r="L1111">
        <f t="shared" si="117"/>
        <v>0.11886150220535033</v>
      </c>
    </row>
    <row r="1112" spans="7:12" x14ac:dyDescent="0.55000000000000004">
      <c r="G1112">
        <f t="shared" si="118"/>
        <v>1105</v>
      </c>
      <c r="H1112">
        <f t="shared" si="113"/>
        <v>92</v>
      </c>
      <c r="I1112">
        <f t="shared" si="114"/>
        <v>2.342E-2</v>
      </c>
      <c r="J1112">
        <f t="shared" si="115"/>
        <v>1.9310253576545477E-3</v>
      </c>
      <c r="K1112">
        <f t="shared" si="116"/>
        <v>0.11863241999411332</v>
      </c>
      <c r="L1112">
        <f t="shared" si="117"/>
        <v>0.11863241999410182</v>
      </c>
    </row>
    <row r="1113" spans="7:12" x14ac:dyDescent="0.55000000000000004">
      <c r="G1113">
        <f t="shared" si="118"/>
        <v>1106</v>
      </c>
      <c r="H1113">
        <f t="shared" si="113"/>
        <v>92</v>
      </c>
      <c r="I1113">
        <f t="shared" si="114"/>
        <v>2.342E-2</v>
      </c>
      <c r="J1113">
        <f t="shared" si="115"/>
        <v>1.9310253576545477E-3</v>
      </c>
      <c r="K1113">
        <f t="shared" si="116"/>
        <v>0.11840377929385479</v>
      </c>
      <c r="L1113">
        <f t="shared" si="117"/>
        <v>0.11840377929384323</v>
      </c>
    </row>
    <row r="1114" spans="7:12" x14ac:dyDescent="0.55000000000000004">
      <c r="G1114">
        <f t="shared" si="118"/>
        <v>1107</v>
      </c>
      <c r="H1114">
        <f t="shared" si="113"/>
        <v>92</v>
      </c>
      <c r="I1114">
        <f t="shared" si="114"/>
        <v>2.342E-2</v>
      </c>
      <c r="J1114">
        <f t="shared" si="115"/>
        <v>1.9310253576545477E-3</v>
      </c>
      <c r="K1114">
        <f t="shared" si="116"/>
        <v>0.11817557925366044</v>
      </c>
      <c r="L1114">
        <f t="shared" si="117"/>
        <v>0.11817557925364895</v>
      </c>
    </row>
    <row r="1115" spans="7:12" x14ac:dyDescent="0.55000000000000004">
      <c r="G1115">
        <f t="shared" si="118"/>
        <v>1108</v>
      </c>
      <c r="H1115">
        <f t="shared" si="113"/>
        <v>92</v>
      </c>
      <c r="I1115">
        <f t="shared" si="114"/>
        <v>2.342E-2</v>
      </c>
      <c r="J1115">
        <f t="shared" si="115"/>
        <v>1.9310253576545477E-3</v>
      </c>
      <c r="K1115">
        <f t="shared" si="116"/>
        <v>0.11794781902424462</v>
      </c>
      <c r="L1115">
        <f t="shared" si="117"/>
        <v>0.11794781902423312</v>
      </c>
    </row>
    <row r="1116" spans="7:12" x14ac:dyDescent="0.55000000000000004">
      <c r="G1116">
        <f t="shared" si="118"/>
        <v>1109</v>
      </c>
      <c r="H1116">
        <f t="shared" si="113"/>
        <v>92</v>
      </c>
      <c r="I1116">
        <f t="shared" si="114"/>
        <v>2.342E-2</v>
      </c>
      <c r="J1116">
        <f t="shared" si="115"/>
        <v>1.9310253576545477E-3</v>
      </c>
      <c r="K1116">
        <f t="shared" si="116"/>
        <v>0.11772049775795829</v>
      </c>
      <c r="L1116">
        <f t="shared" si="117"/>
        <v>0.11772049775794677</v>
      </c>
    </row>
    <row r="1117" spans="7:12" x14ac:dyDescent="0.55000000000000004">
      <c r="G1117">
        <f t="shared" si="118"/>
        <v>1110</v>
      </c>
      <c r="H1117">
        <f t="shared" si="113"/>
        <v>92</v>
      </c>
      <c r="I1117">
        <f t="shared" si="114"/>
        <v>2.342E-2</v>
      </c>
      <c r="J1117">
        <f t="shared" si="115"/>
        <v>1.9310253576545477E-3</v>
      </c>
      <c r="K1117">
        <f t="shared" si="116"/>
        <v>0.11749361460878621</v>
      </c>
      <c r="L1117">
        <f t="shared" si="117"/>
        <v>0.11749361460877474</v>
      </c>
    </row>
    <row r="1118" spans="7:12" x14ac:dyDescent="0.55000000000000004">
      <c r="G1118">
        <f t="shared" si="118"/>
        <v>1111</v>
      </c>
      <c r="H1118">
        <f t="shared" si="113"/>
        <v>92</v>
      </c>
      <c r="I1118">
        <f t="shared" si="114"/>
        <v>2.342E-2</v>
      </c>
      <c r="J1118">
        <f t="shared" si="115"/>
        <v>1.9310253576545477E-3</v>
      </c>
      <c r="K1118">
        <f t="shared" si="116"/>
        <v>0.11726716873234366</v>
      </c>
      <c r="L1118">
        <f t="shared" si="117"/>
        <v>0.11726716873233226</v>
      </c>
    </row>
    <row r="1119" spans="7:12" x14ac:dyDescent="0.55000000000000004">
      <c r="G1119">
        <f t="shared" si="118"/>
        <v>1112</v>
      </c>
      <c r="H1119">
        <f t="shared" si="113"/>
        <v>92</v>
      </c>
      <c r="I1119">
        <f t="shared" si="114"/>
        <v>2.342E-2</v>
      </c>
      <c r="J1119">
        <f t="shared" si="115"/>
        <v>1.9310253576545477E-3</v>
      </c>
      <c r="K1119">
        <f t="shared" si="116"/>
        <v>0.11704115928587341</v>
      </c>
      <c r="L1119">
        <f t="shared" si="117"/>
        <v>0.11704115928586195</v>
      </c>
    </row>
    <row r="1120" spans="7:12" x14ac:dyDescent="0.55000000000000004">
      <c r="G1120">
        <f t="shared" si="118"/>
        <v>1113</v>
      </c>
      <c r="H1120">
        <f t="shared" si="113"/>
        <v>92</v>
      </c>
      <c r="I1120">
        <f t="shared" si="114"/>
        <v>2.342E-2</v>
      </c>
      <c r="J1120">
        <f t="shared" si="115"/>
        <v>1.9310253576545477E-3</v>
      </c>
      <c r="K1120">
        <f t="shared" si="116"/>
        <v>0.11681558542824218</v>
      </c>
      <c r="L1120">
        <f t="shared" si="117"/>
        <v>0.11681558542823078</v>
      </c>
    </row>
    <row r="1121" spans="7:12" x14ac:dyDescent="0.55000000000000004">
      <c r="G1121">
        <f t="shared" si="118"/>
        <v>1114</v>
      </c>
      <c r="H1121">
        <f t="shared" si="113"/>
        <v>92</v>
      </c>
      <c r="I1121">
        <f t="shared" si="114"/>
        <v>2.342E-2</v>
      </c>
      <c r="J1121">
        <f t="shared" si="115"/>
        <v>1.9310253576545477E-3</v>
      </c>
      <c r="K1121">
        <f t="shared" si="116"/>
        <v>0.11659044631993815</v>
      </c>
      <c r="L1121">
        <f t="shared" si="117"/>
        <v>0.11659044631992677</v>
      </c>
    </row>
    <row r="1122" spans="7:12" x14ac:dyDescent="0.55000000000000004">
      <c r="G1122">
        <f t="shared" si="118"/>
        <v>1115</v>
      </c>
      <c r="H1122">
        <f t="shared" si="113"/>
        <v>92</v>
      </c>
      <c r="I1122">
        <f t="shared" si="114"/>
        <v>2.342E-2</v>
      </c>
      <c r="J1122">
        <f t="shared" si="115"/>
        <v>1.9310253576545477E-3</v>
      </c>
      <c r="K1122">
        <f t="shared" si="116"/>
        <v>0.11636574112306725</v>
      </c>
      <c r="L1122">
        <f t="shared" si="117"/>
        <v>0.11636574112305584</v>
      </c>
    </row>
    <row r="1123" spans="7:12" x14ac:dyDescent="0.55000000000000004">
      <c r="G1123">
        <f t="shared" si="118"/>
        <v>1116</v>
      </c>
      <c r="H1123">
        <f t="shared" si="113"/>
        <v>93</v>
      </c>
      <c r="I1123">
        <f t="shared" si="114"/>
        <v>2.3619999999999999E-2</v>
      </c>
      <c r="J1123">
        <f t="shared" si="115"/>
        <v>1.947340609369963E-3</v>
      </c>
      <c r="K1123">
        <f t="shared" si="116"/>
        <v>0.11404994054776375</v>
      </c>
      <c r="L1123">
        <f t="shared" si="117"/>
        <v>0.11404994054775426</v>
      </c>
    </row>
    <row r="1124" spans="7:12" x14ac:dyDescent="0.55000000000000004">
      <c r="G1124">
        <f t="shared" si="118"/>
        <v>1117</v>
      </c>
      <c r="H1124">
        <f t="shared" si="113"/>
        <v>93</v>
      </c>
      <c r="I1124">
        <f t="shared" si="114"/>
        <v>2.3619999999999999E-2</v>
      </c>
      <c r="J1124">
        <f t="shared" si="115"/>
        <v>1.947340609369963E-3</v>
      </c>
      <c r="K1124">
        <f t="shared" si="116"/>
        <v>0.11382827811928739</v>
      </c>
      <c r="L1124">
        <f t="shared" si="117"/>
        <v>0.11382827811927757</v>
      </c>
    </row>
    <row r="1125" spans="7:12" x14ac:dyDescent="0.55000000000000004">
      <c r="G1125">
        <f t="shared" si="118"/>
        <v>1118</v>
      </c>
      <c r="H1125">
        <f t="shared" si="113"/>
        <v>93</v>
      </c>
      <c r="I1125">
        <f t="shared" si="114"/>
        <v>2.3619999999999999E-2</v>
      </c>
      <c r="J1125">
        <f t="shared" si="115"/>
        <v>1.947340609369963E-3</v>
      </c>
      <c r="K1125">
        <f t="shared" si="116"/>
        <v>0.11360704650411932</v>
      </c>
      <c r="L1125">
        <f t="shared" si="117"/>
        <v>0.11360704650410951</v>
      </c>
    </row>
    <row r="1126" spans="7:12" x14ac:dyDescent="0.55000000000000004">
      <c r="G1126">
        <f t="shared" si="118"/>
        <v>1119</v>
      </c>
      <c r="H1126">
        <f t="shared" si="113"/>
        <v>93</v>
      </c>
      <c r="I1126">
        <f t="shared" si="114"/>
        <v>2.3619999999999999E-2</v>
      </c>
      <c r="J1126">
        <f t="shared" si="115"/>
        <v>1.947340609369963E-3</v>
      </c>
      <c r="K1126">
        <f t="shared" si="116"/>
        <v>0.11338624486494986</v>
      </c>
      <c r="L1126">
        <f t="shared" si="117"/>
        <v>0.11338624486494006</v>
      </c>
    </row>
    <row r="1127" spans="7:12" x14ac:dyDescent="0.55000000000000004">
      <c r="G1127">
        <f t="shared" si="118"/>
        <v>1120</v>
      </c>
      <c r="H1127">
        <f t="shared" si="113"/>
        <v>93</v>
      </c>
      <c r="I1127">
        <f t="shared" si="114"/>
        <v>2.3619999999999999E-2</v>
      </c>
      <c r="J1127">
        <f t="shared" si="115"/>
        <v>1.947340609369963E-3</v>
      </c>
      <c r="K1127">
        <f t="shared" si="116"/>
        <v>0.11316587236609658</v>
      </c>
      <c r="L1127">
        <f t="shared" si="117"/>
        <v>0.11316587236608677</v>
      </c>
    </row>
    <row r="1128" spans="7:12" x14ac:dyDescent="0.55000000000000004">
      <c r="G1128">
        <f t="shared" si="118"/>
        <v>1121</v>
      </c>
      <c r="H1128">
        <f t="shared" si="113"/>
        <v>93</v>
      </c>
      <c r="I1128">
        <f t="shared" si="114"/>
        <v>2.3619999999999999E-2</v>
      </c>
      <c r="J1128">
        <f t="shared" si="115"/>
        <v>1.947340609369963E-3</v>
      </c>
      <c r="K1128">
        <f t="shared" si="116"/>
        <v>0.11294592817350135</v>
      </c>
      <c r="L1128">
        <f t="shared" si="117"/>
        <v>0.11294592817349151</v>
      </c>
    </row>
    <row r="1129" spans="7:12" x14ac:dyDescent="0.55000000000000004">
      <c r="G1129">
        <f t="shared" si="118"/>
        <v>1122</v>
      </c>
      <c r="H1129">
        <f t="shared" si="113"/>
        <v>93</v>
      </c>
      <c r="I1129">
        <f t="shared" si="114"/>
        <v>2.3619999999999999E-2</v>
      </c>
      <c r="J1129">
        <f t="shared" si="115"/>
        <v>1.947340609369963E-3</v>
      </c>
      <c r="K1129">
        <f t="shared" si="116"/>
        <v>0.11272641145472699</v>
      </c>
      <c r="L1129">
        <f t="shared" si="117"/>
        <v>0.11272641145471722</v>
      </c>
    </row>
    <row r="1130" spans="7:12" x14ac:dyDescent="0.55000000000000004">
      <c r="G1130">
        <f t="shared" si="118"/>
        <v>1123</v>
      </c>
      <c r="H1130">
        <f t="shared" si="113"/>
        <v>93</v>
      </c>
      <c r="I1130">
        <f t="shared" si="114"/>
        <v>2.3619999999999999E-2</v>
      </c>
      <c r="J1130">
        <f t="shared" si="115"/>
        <v>1.947340609369963E-3</v>
      </c>
      <c r="K1130">
        <f t="shared" si="116"/>
        <v>0.11250732137895433</v>
      </c>
      <c r="L1130">
        <f t="shared" si="117"/>
        <v>0.11250732137894452</v>
      </c>
    </row>
    <row r="1131" spans="7:12" x14ac:dyDescent="0.55000000000000004">
      <c r="G1131">
        <f t="shared" si="118"/>
        <v>1124</v>
      </c>
      <c r="H1131">
        <f t="shared" si="113"/>
        <v>93</v>
      </c>
      <c r="I1131">
        <f t="shared" si="114"/>
        <v>2.3619999999999999E-2</v>
      </c>
      <c r="J1131">
        <f t="shared" si="115"/>
        <v>1.947340609369963E-3</v>
      </c>
      <c r="K1131">
        <f t="shared" si="116"/>
        <v>0.11228865711697879</v>
      </c>
      <c r="L1131">
        <f t="shared" si="117"/>
        <v>0.11228865711696899</v>
      </c>
    </row>
    <row r="1132" spans="7:12" x14ac:dyDescent="0.55000000000000004">
      <c r="G1132">
        <f t="shared" si="118"/>
        <v>1125</v>
      </c>
      <c r="H1132">
        <f t="shared" si="113"/>
        <v>93</v>
      </c>
      <c r="I1132">
        <f t="shared" si="114"/>
        <v>2.3619999999999999E-2</v>
      </c>
      <c r="J1132">
        <f t="shared" si="115"/>
        <v>1.947340609369963E-3</v>
      </c>
      <c r="K1132">
        <f t="shared" si="116"/>
        <v>0.11207041784120755</v>
      </c>
      <c r="L1132">
        <f t="shared" si="117"/>
        <v>0.1120704178411978</v>
      </c>
    </row>
    <row r="1133" spans="7:12" x14ac:dyDescent="0.55000000000000004">
      <c r="G1133">
        <f t="shared" si="118"/>
        <v>1126</v>
      </c>
      <c r="H1133">
        <f t="shared" si="113"/>
        <v>93</v>
      </c>
      <c r="I1133">
        <f t="shared" si="114"/>
        <v>2.3619999999999999E-2</v>
      </c>
      <c r="J1133">
        <f t="shared" si="115"/>
        <v>1.947340609369963E-3</v>
      </c>
      <c r="K1133">
        <f t="shared" si="116"/>
        <v>0.11185260272565616</v>
      </c>
      <c r="L1133">
        <f t="shared" si="117"/>
        <v>0.11185260272564644</v>
      </c>
    </row>
    <row r="1134" spans="7:12" x14ac:dyDescent="0.55000000000000004">
      <c r="G1134">
        <f t="shared" si="118"/>
        <v>1127</v>
      </c>
      <c r="H1134">
        <f t="shared" si="113"/>
        <v>93</v>
      </c>
      <c r="I1134">
        <f t="shared" si="114"/>
        <v>2.3619999999999999E-2</v>
      </c>
      <c r="J1134">
        <f t="shared" si="115"/>
        <v>1.947340609369963E-3</v>
      </c>
      <c r="K1134">
        <f t="shared" si="116"/>
        <v>0.11163521094594551</v>
      </c>
      <c r="L1134">
        <f t="shared" si="117"/>
        <v>0.11163521094593575</v>
      </c>
    </row>
    <row r="1135" spans="7:12" x14ac:dyDescent="0.55000000000000004">
      <c r="G1135">
        <f t="shared" si="118"/>
        <v>1128</v>
      </c>
      <c r="H1135">
        <f t="shared" si="113"/>
        <v>94</v>
      </c>
      <c r="I1135">
        <f t="shared" si="114"/>
        <v>2.3810000000000001E-2</v>
      </c>
      <c r="J1135">
        <f t="shared" si="115"/>
        <v>1.9628373921214415E-3</v>
      </c>
      <c r="K1135">
        <f t="shared" si="116"/>
        <v>0.10949126796927483</v>
      </c>
      <c r="L1135">
        <f t="shared" si="117"/>
        <v>0.1094912679692598</v>
      </c>
    </row>
    <row r="1136" spans="7:12" x14ac:dyDescent="0.55000000000000004">
      <c r="G1136">
        <f t="shared" si="118"/>
        <v>1129</v>
      </c>
      <c r="H1136">
        <f t="shared" si="113"/>
        <v>94</v>
      </c>
      <c r="I1136">
        <f t="shared" si="114"/>
        <v>2.3810000000000001E-2</v>
      </c>
      <c r="J1136">
        <f t="shared" si="115"/>
        <v>1.9628373921214415E-3</v>
      </c>
      <c r="K1136">
        <f t="shared" si="116"/>
        <v>0.10927677542837357</v>
      </c>
      <c r="L1136">
        <f t="shared" si="117"/>
        <v>0.10927677542835826</v>
      </c>
    </row>
    <row r="1137" spans="7:12" x14ac:dyDescent="0.55000000000000004">
      <c r="G1137">
        <f t="shared" si="118"/>
        <v>1130</v>
      </c>
      <c r="H1137">
        <f t="shared" si="113"/>
        <v>94</v>
      </c>
      <c r="I1137">
        <f t="shared" si="114"/>
        <v>2.3810000000000001E-2</v>
      </c>
      <c r="J1137">
        <f t="shared" si="115"/>
        <v>1.9628373921214415E-3</v>
      </c>
      <c r="K1137">
        <f t="shared" si="116"/>
        <v>0.10906270307668881</v>
      </c>
      <c r="L1137">
        <f t="shared" si="117"/>
        <v>0.10906270307667346</v>
      </c>
    </row>
    <row r="1138" spans="7:12" x14ac:dyDescent="0.55000000000000004">
      <c r="G1138">
        <f t="shared" si="118"/>
        <v>1131</v>
      </c>
      <c r="H1138">
        <f t="shared" si="113"/>
        <v>94</v>
      </c>
      <c r="I1138">
        <f t="shared" si="114"/>
        <v>2.3810000000000001E-2</v>
      </c>
      <c r="J1138">
        <f t="shared" si="115"/>
        <v>1.9628373921214415E-3</v>
      </c>
      <c r="K1138">
        <f t="shared" si="116"/>
        <v>0.10884905009107314</v>
      </c>
      <c r="L1138">
        <f t="shared" si="117"/>
        <v>0.10884905009105784</v>
      </c>
    </row>
    <row r="1139" spans="7:12" x14ac:dyDescent="0.55000000000000004">
      <c r="G1139">
        <f t="shared" si="118"/>
        <v>1132</v>
      </c>
      <c r="H1139">
        <f t="shared" si="113"/>
        <v>94</v>
      </c>
      <c r="I1139">
        <f t="shared" si="114"/>
        <v>2.3810000000000001E-2</v>
      </c>
      <c r="J1139">
        <f t="shared" si="115"/>
        <v>1.9628373921214415E-3</v>
      </c>
      <c r="K1139">
        <f t="shared" si="116"/>
        <v>0.10863581564999177</v>
      </c>
      <c r="L1139">
        <f t="shared" si="117"/>
        <v>0.10863581564997646</v>
      </c>
    </row>
    <row r="1140" spans="7:12" x14ac:dyDescent="0.55000000000000004">
      <c r="G1140">
        <f t="shared" si="118"/>
        <v>1133</v>
      </c>
      <c r="H1140">
        <f t="shared" si="113"/>
        <v>94</v>
      </c>
      <c r="I1140">
        <f t="shared" si="114"/>
        <v>2.3810000000000001E-2</v>
      </c>
      <c r="J1140">
        <f t="shared" si="115"/>
        <v>1.9628373921214415E-3</v>
      </c>
      <c r="K1140">
        <f t="shared" si="116"/>
        <v>0.10842299893351907</v>
      </c>
      <c r="L1140">
        <f t="shared" si="117"/>
        <v>0.10842299893350381</v>
      </c>
    </row>
    <row r="1141" spans="7:12" x14ac:dyDescent="0.55000000000000004">
      <c r="G1141">
        <f t="shared" si="118"/>
        <v>1134</v>
      </c>
      <c r="H1141">
        <f t="shared" si="113"/>
        <v>94</v>
      </c>
      <c r="I1141">
        <f t="shared" si="114"/>
        <v>2.3810000000000001E-2</v>
      </c>
      <c r="J1141">
        <f t="shared" si="115"/>
        <v>1.9628373921214415E-3</v>
      </c>
      <c r="K1141">
        <f t="shared" si="116"/>
        <v>0.10821059912333594</v>
      </c>
      <c r="L1141">
        <f t="shared" si="117"/>
        <v>0.10821059912332068</v>
      </c>
    </row>
    <row r="1142" spans="7:12" x14ac:dyDescent="0.55000000000000004">
      <c r="G1142">
        <f t="shared" si="118"/>
        <v>1135</v>
      </c>
      <c r="H1142">
        <f t="shared" si="113"/>
        <v>94</v>
      </c>
      <c r="I1142">
        <f t="shared" si="114"/>
        <v>2.3810000000000001E-2</v>
      </c>
      <c r="J1142">
        <f t="shared" si="115"/>
        <v>1.9628373921214415E-3</v>
      </c>
      <c r="K1142">
        <f t="shared" si="116"/>
        <v>0.10799861540272612</v>
      </c>
      <c r="L1142">
        <f t="shared" si="117"/>
        <v>0.10799861540271091</v>
      </c>
    </row>
    <row r="1143" spans="7:12" x14ac:dyDescent="0.55000000000000004">
      <c r="G1143">
        <f t="shared" si="118"/>
        <v>1136</v>
      </c>
      <c r="H1143">
        <f t="shared" si="113"/>
        <v>94</v>
      </c>
      <c r="I1143">
        <f t="shared" si="114"/>
        <v>2.3810000000000001E-2</v>
      </c>
      <c r="J1143">
        <f t="shared" si="115"/>
        <v>1.9628373921214415E-3</v>
      </c>
      <c r="K1143">
        <f t="shared" si="116"/>
        <v>0.10778704695657344</v>
      </c>
      <c r="L1143">
        <f t="shared" si="117"/>
        <v>0.10778704695655818</v>
      </c>
    </row>
    <row r="1144" spans="7:12" x14ac:dyDescent="0.55000000000000004">
      <c r="G1144">
        <f t="shared" si="118"/>
        <v>1137</v>
      </c>
      <c r="H1144">
        <f t="shared" si="113"/>
        <v>94</v>
      </c>
      <c r="I1144">
        <f t="shared" si="114"/>
        <v>2.3810000000000001E-2</v>
      </c>
      <c r="J1144">
        <f t="shared" si="115"/>
        <v>1.9628373921214415E-3</v>
      </c>
      <c r="K1144">
        <f t="shared" si="116"/>
        <v>0.10757589297135842</v>
      </c>
      <c r="L1144">
        <f t="shared" si="117"/>
        <v>0.10757589297134318</v>
      </c>
    </row>
    <row r="1145" spans="7:12" x14ac:dyDescent="0.55000000000000004">
      <c r="G1145">
        <f t="shared" si="118"/>
        <v>1138</v>
      </c>
      <c r="H1145">
        <f t="shared" si="113"/>
        <v>94</v>
      </c>
      <c r="I1145">
        <f t="shared" si="114"/>
        <v>2.3810000000000001E-2</v>
      </c>
      <c r="J1145">
        <f t="shared" si="115"/>
        <v>1.9628373921214415E-3</v>
      </c>
      <c r="K1145">
        <f t="shared" si="116"/>
        <v>0.10736515263515529</v>
      </c>
      <c r="L1145">
        <f t="shared" si="117"/>
        <v>0.10736515263514011</v>
      </c>
    </row>
    <row r="1146" spans="7:12" x14ac:dyDescent="0.55000000000000004">
      <c r="G1146">
        <f t="shared" si="118"/>
        <v>1139</v>
      </c>
      <c r="H1146">
        <f t="shared" si="113"/>
        <v>94</v>
      </c>
      <c r="I1146">
        <f t="shared" si="114"/>
        <v>2.3810000000000001E-2</v>
      </c>
      <c r="J1146">
        <f t="shared" si="115"/>
        <v>1.9628373921214415E-3</v>
      </c>
      <c r="K1146">
        <f t="shared" si="116"/>
        <v>0.10715482513762892</v>
      </c>
      <c r="L1146">
        <f t="shared" si="117"/>
        <v>0.10715482513761372</v>
      </c>
    </row>
    <row r="1147" spans="7:12" x14ac:dyDescent="0.55000000000000004">
      <c r="G1147">
        <f t="shared" si="118"/>
        <v>1140</v>
      </c>
      <c r="H1147">
        <f t="shared" si="113"/>
        <v>95</v>
      </c>
      <c r="I1147">
        <f t="shared" si="114"/>
        <v>2.4E-2</v>
      </c>
      <c r="J1147">
        <f t="shared" si="115"/>
        <v>1.9783315388433032E-3</v>
      </c>
      <c r="K1147">
        <f t="shared" si="116"/>
        <v>0.10507614211325025</v>
      </c>
      <c r="L1147">
        <f t="shared" si="117"/>
        <v>0.10507614211323853</v>
      </c>
    </row>
    <row r="1148" spans="7:12" x14ac:dyDescent="0.55000000000000004">
      <c r="G1148">
        <f t="shared" si="118"/>
        <v>1141</v>
      </c>
      <c r="H1148">
        <f t="shared" si="113"/>
        <v>95</v>
      </c>
      <c r="I1148">
        <f t="shared" si="114"/>
        <v>2.4E-2</v>
      </c>
      <c r="J1148">
        <f t="shared" si="115"/>
        <v>1.9783315388433032E-3</v>
      </c>
      <c r="K1148">
        <f t="shared" si="116"/>
        <v>0.1048686771019028</v>
      </c>
      <c r="L1148">
        <f t="shared" si="117"/>
        <v>0.10486867710189077</v>
      </c>
    </row>
    <row r="1149" spans="7:12" x14ac:dyDescent="0.55000000000000004">
      <c r="G1149">
        <f t="shared" si="118"/>
        <v>1142</v>
      </c>
      <c r="H1149">
        <f t="shared" si="113"/>
        <v>95</v>
      </c>
      <c r="I1149">
        <f t="shared" si="114"/>
        <v>2.4E-2</v>
      </c>
      <c r="J1149">
        <f t="shared" si="115"/>
        <v>1.9783315388433032E-3</v>
      </c>
      <c r="K1149">
        <f t="shared" si="116"/>
        <v>0.104661621714758</v>
      </c>
      <c r="L1149">
        <f t="shared" si="117"/>
        <v>0.10466162171474595</v>
      </c>
    </row>
    <row r="1150" spans="7:12" x14ac:dyDescent="0.55000000000000004">
      <c r="G1150">
        <f t="shared" si="118"/>
        <v>1143</v>
      </c>
      <c r="H1150">
        <f t="shared" si="113"/>
        <v>95</v>
      </c>
      <c r="I1150">
        <f t="shared" si="114"/>
        <v>2.4E-2</v>
      </c>
      <c r="J1150">
        <f t="shared" si="115"/>
        <v>1.9783315388433032E-3</v>
      </c>
      <c r="K1150">
        <f t="shared" si="116"/>
        <v>0.10445497514304342</v>
      </c>
      <c r="L1150">
        <f t="shared" si="117"/>
        <v>0.1044549751430314</v>
      </c>
    </row>
    <row r="1151" spans="7:12" x14ac:dyDescent="0.55000000000000004">
      <c r="G1151">
        <f t="shared" si="118"/>
        <v>1144</v>
      </c>
      <c r="H1151">
        <f t="shared" si="113"/>
        <v>95</v>
      </c>
      <c r="I1151">
        <f t="shared" si="114"/>
        <v>2.4E-2</v>
      </c>
      <c r="J1151">
        <f t="shared" si="115"/>
        <v>1.9783315388433032E-3</v>
      </c>
      <c r="K1151">
        <f t="shared" si="116"/>
        <v>0.10424873657958345</v>
      </c>
      <c r="L1151">
        <f t="shared" si="117"/>
        <v>0.10424873657957151</v>
      </c>
    </row>
    <row r="1152" spans="7:12" x14ac:dyDescent="0.55000000000000004">
      <c r="G1152">
        <f t="shared" si="118"/>
        <v>1145</v>
      </c>
      <c r="H1152">
        <f t="shared" si="113"/>
        <v>95</v>
      </c>
      <c r="I1152">
        <f t="shared" si="114"/>
        <v>2.4E-2</v>
      </c>
      <c r="J1152">
        <f t="shared" si="115"/>
        <v>1.9783315388433032E-3</v>
      </c>
      <c r="K1152">
        <f t="shared" si="116"/>
        <v>0.10404290521879622</v>
      </c>
      <c r="L1152">
        <f t="shared" si="117"/>
        <v>0.10404290521878426</v>
      </c>
    </row>
    <row r="1153" spans="7:12" x14ac:dyDescent="0.55000000000000004">
      <c r="G1153">
        <f t="shared" si="118"/>
        <v>1146</v>
      </c>
      <c r="H1153">
        <f t="shared" ref="H1153:H1207" si="119">INT(G1153/12)</f>
        <v>95</v>
      </c>
      <c r="I1153">
        <f t="shared" ref="I1153:I1207" si="120">VLOOKUP(H1153,$B$7:$C$157,2,FALSE)</f>
        <v>2.4E-2</v>
      </c>
      <c r="J1153">
        <f t="shared" ref="J1153:J1207" si="121">(1+I1153)^(1/12)-1</f>
        <v>1.9783315388433032E-3</v>
      </c>
      <c r="K1153">
        <f t="shared" ref="K1153:K1207" si="122">(1+J1153)^(-G1153)</f>
        <v>0.10383748025669041</v>
      </c>
      <c r="L1153">
        <f t="shared" ref="L1153:L1207" si="123">(1+I1153)^(-G1153/12)</f>
        <v>0.10383748025667845</v>
      </c>
    </row>
    <row r="1154" spans="7:12" x14ac:dyDescent="0.55000000000000004">
      <c r="G1154">
        <f t="shared" si="118"/>
        <v>1147</v>
      </c>
      <c r="H1154">
        <f t="shared" si="119"/>
        <v>95</v>
      </c>
      <c r="I1154">
        <f t="shared" si="120"/>
        <v>2.4E-2</v>
      </c>
      <c r="J1154">
        <f t="shared" si="121"/>
        <v>1.9783315388433032E-3</v>
      </c>
      <c r="K1154">
        <f t="shared" si="122"/>
        <v>0.10363246089086205</v>
      </c>
      <c r="L1154">
        <f t="shared" si="123"/>
        <v>0.10363246089085013</v>
      </c>
    </row>
    <row r="1155" spans="7:12" x14ac:dyDescent="0.55000000000000004">
      <c r="G1155">
        <f t="shared" si="118"/>
        <v>1148</v>
      </c>
      <c r="H1155">
        <f t="shared" si="119"/>
        <v>95</v>
      </c>
      <c r="I1155">
        <f t="shared" si="120"/>
        <v>2.4E-2</v>
      </c>
      <c r="J1155">
        <f t="shared" si="121"/>
        <v>1.9783315388433032E-3</v>
      </c>
      <c r="K1155">
        <f t="shared" si="122"/>
        <v>0.1034278463204916</v>
      </c>
      <c r="L1155">
        <f t="shared" si="123"/>
        <v>0.10342784632047969</v>
      </c>
    </row>
    <row r="1156" spans="7:12" x14ac:dyDescent="0.55000000000000004">
      <c r="G1156">
        <f t="shared" si="118"/>
        <v>1149</v>
      </c>
      <c r="H1156">
        <f t="shared" si="119"/>
        <v>95</v>
      </c>
      <c r="I1156">
        <f t="shared" si="120"/>
        <v>2.4E-2</v>
      </c>
      <c r="J1156">
        <f t="shared" si="121"/>
        <v>1.9783315388433032E-3</v>
      </c>
      <c r="K1156">
        <f t="shared" si="122"/>
        <v>0.10322363574634055</v>
      </c>
      <c r="L1156">
        <f t="shared" si="123"/>
        <v>0.10322363574632865</v>
      </c>
    </row>
    <row r="1157" spans="7:12" x14ac:dyDescent="0.55000000000000004">
      <c r="G1157">
        <f t="shared" si="118"/>
        <v>1150</v>
      </c>
      <c r="H1157">
        <f t="shared" si="119"/>
        <v>95</v>
      </c>
      <c r="I1157">
        <f t="shared" si="120"/>
        <v>2.4E-2</v>
      </c>
      <c r="J1157">
        <f t="shared" si="121"/>
        <v>1.9783315388433032E-3</v>
      </c>
      <c r="K1157">
        <f t="shared" si="122"/>
        <v>0.1030198283707485</v>
      </c>
      <c r="L1157">
        <f t="shared" si="123"/>
        <v>0.1030198283707366</v>
      </c>
    </row>
    <row r="1158" spans="7:12" x14ac:dyDescent="0.55000000000000004">
      <c r="G1158">
        <f t="shared" si="118"/>
        <v>1151</v>
      </c>
      <c r="H1158">
        <f t="shared" si="119"/>
        <v>95</v>
      </c>
      <c r="I1158">
        <f t="shared" si="120"/>
        <v>2.4E-2</v>
      </c>
      <c r="J1158">
        <f t="shared" si="121"/>
        <v>1.9783315388433032E-3</v>
      </c>
      <c r="K1158">
        <f t="shared" si="122"/>
        <v>0.10281642339762988</v>
      </c>
      <c r="L1158">
        <f t="shared" si="123"/>
        <v>0.10281642339761797</v>
      </c>
    </row>
    <row r="1159" spans="7:12" x14ac:dyDescent="0.55000000000000004">
      <c r="G1159">
        <f t="shared" si="118"/>
        <v>1152</v>
      </c>
      <c r="H1159">
        <f t="shared" si="119"/>
        <v>96</v>
      </c>
      <c r="I1159">
        <f t="shared" si="120"/>
        <v>2.419E-2</v>
      </c>
      <c r="J1159">
        <f t="shared" si="121"/>
        <v>1.9938230504730203E-3</v>
      </c>
      <c r="K1159">
        <f t="shared" si="122"/>
        <v>0.10080196767602034</v>
      </c>
      <c r="L1159">
        <f t="shared" si="123"/>
        <v>0.10080196767602907</v>
      </c>
    </row>
    <row r="1160" spans="7:12" x14ac:dyDescent="0.55000000000000004">
      <c r="G1160">
        <f t="shared" si="118"/>
        <v>1153</v>
      </c>
      <c r="H1160">
        <f t="shared" si="119"/>
        <v>96</v>
      </c>
      <c r="I1160">
        <f t="shared" si="120"/>
        <v>2.419E-2</v>
      </c>
      <c r="J1160">
        <f t="shared" si="121"/>
        <v>1.9938230504730203E-3</v>
      </c>
      <c r="K1160">
        <f t="shared" si="122"/>
        <v>0.1006013863130798</v>
      </c>
      <c r="L1160">
        <f t="shared" si="123"/>
        <v>0.10060138631308875</v>
      </c>
    </row>
    <row r="1161" spans="7:12" x14ac:dyDescent="0.55000000000000004">
      <c r="G1161">
        <f t="shared" ref="G1161:G1207" si="124">G1160+1</f>
        <v>1154</v>
      </c>
      <c r="H1161">
        <f t="shared" si="119"/>
        <v>96</v>
      </c>
      <c r="I1161">
        <f t="shared" si="120"/>
        <v>2.419E-2</v>
      </c>
      <c r="J1161">
        <f t="shared" si="121"/>
        <v>1.9938230504730203E-3</v>
      </c>
      <c r="K1161">
        <f t="shared" si="122"/>
        <v>0.10040120407809364</v>
      </c>
      <c r="L1161">
        <f t="shared" si="123"/>
        <v>0.10040120407810255</v>
      </c>
    </row>
    <row r="1162" spans="7:12" x14ac:dyDescent="0.55000000000000004">
      <c r="G1162">
        <f t="shared" si="124"/>
        <v>1155</v>
      </c>
      <c r="H1162">
        <f t="shared" si="119"/>
        <v>96</v>
      </c>
      <c r="I1162">
        <f t="shared" si="120"/>
        <v>2.419E-2</v>
      </c>
      <c r="J1162">
        <f t="shared" si="121"/>
        <v>1.9938230504730203E-3</v>
      </c>
      <c r="K1162">
        <f t="shared" si="122"/>
        <v>0.10020142017685489</v>
      </c>
      <c r="L1162">
        <f t="shared" si="123"/>
        <v>0.1002014201768638</v>
      </c>
    </row>
    <row r="1163" spans="7:12" x14ac:dyDescent="0.55000000000000004">
      <c r="G1163">
        <f t="shared" si="124"/>
        <v>1156</v>
      </c>
      <c r="H1163">
        <f t="shared" si="119"/>
        <v>96</v>
      </c>
      <c r="I1163">
        <f t="shared" si="120"/>
        <v>2.419E-2</v>
      </c>
      <c r="J1163">
        <f t="shared" si="121"/>
        <v>1.9938230504730203E-3</v>
      </c>
      <c r="K1163">
        <f t="shared" si="122"/>
        <v>0.10000203381673689</v>
      </c>
      <c r="L1163">
        <f t="shared" si="123"/>
        <v>0.1000020338167458</v>
      </c>
    </row>
    <row r="1164" spans="7:12" x14ac:dyDescent="0.55000000000000004">
      <c r="G1164">
        <f t="shared" si="124"/>
        <v>1157</v>
      </c>
      <c r="H1164">
        <f t="shared" si="119"/>
        <v>96</v>
      </c>
      <c r="I1164">
        <f t="shared" si="120"/>
        <v>2.419E-2</v>
      </c>
      <c r="J1164">
        <f t="shared" si="121"/>
        <v>1.9938230504730203E-3</v>
      </c>
      <c r="K1164">
        <f t="shared" si="122"/>
        <v>9.98030442066902E-2</v>
      </c>
      <c r="L1164">
        <f t="shared" si="123"/>
        <v>9.980304420669911E-2</v>
      </c>
    </row>
    <row r="1165" spans="7:12" x14ac:dyDescent="0.55000000000000004">
      <c r="G1165">
        <f t="shared" si="124"/>
        <v>1158</v>
      </c>
      <c r="H1165">
        <f t="shared" si="119"/>
        <v>96</v>
      </c>
      <c r="I1165">
        <f t="shared" si="120"/>
        <v>2.419E-2</v>
      </c>
      <c r="J1165">
        <f t="shared" si="121"/>
        <v>1.9938230504730203E-3</v>
      </c>
      <c r="K1165">
        <f t="shared" si="122"/>
        <v>9.960445055723946E-2</v>
      </c>
      <c r="L1165">
        <f t="shared" si="123"/>
        <v>9.960445055724837E-2</v>
      </c>
    </row>
    <row r="1166" spans="7:12" x14ac:dyDescent="0.55000000000000004">
      <c r="G1166">
        <f t="shared" si="124"/>
        <v>1159</v>
      </c>
      <c r="H1166">
        <f t="shared" si="119"/>
        <v>96</v>
      </c>
      <c r="I1166">
        <f t="shared" si="120"/>
        <v>2.419E-2</v>
      </c>
      <c r="J1166">
        <f t="shared" si="121"/>
        <v>1.9938230504730203E-3</v>
      </c>
      <c r="K1166">
        <f t="shared" si="122"/>
        <v>9.940625208048029E-2</v>
      </c>
      <c r="L1166">
        <f t="shared" si="123"/>
        <v>9.9406252080489171E-2</v>
      </c>
    </row>
    <row r="1167" spans="7:12" x14ac:dyDescent="0.55000000000000004">
      <c r="G1167">
        <f t="shared" si="124"/>
        <v>1160</v>
      </c>
      <c r="H1167">
        <f t="shared" si="119"/>
        <v>96</v>
      </c>
      <c r="I1167">
        <f t="shared" si="120"/>
        <v>2.419E-2</v>
      </c>
      <c r="J1167">
        <f t="shared" si="121"/>
        <v>1.9938230504730203E-3</v>
      </c>
      <c r="K1167">
        <f t="shared" si="122"/>
        <v>9.9208447990075971E-2</v>
      </c>
      <c r="L1167">
        <f t="shared" si="123"/>
        <v>9.9208447990084853E-2</v>
      </c>
    </row>
    <row r="1168" spans="7:12" x14ac:dyDescent="0.55000000000000004">
      <c r="G1168">
        <f t="shared" si="124"/>
        <v>1161</v>
      </c>
      <c r="H1168">
        <f t="shared" si="119"/>
        <v>96</v>
      </c>
      <c r="I1168">
        <f t="shared" si="120"/>
        <v>2.419E-2</v>
      </c>
      <c r="J1168">
        <f t="shared" si="121"/>
        <v>1.9938230504730203E-3</v>
      </c>
      <c r="K1168">
        <f t="shared" si="122"/>
        <v>9.9011037501254714E-2</v>
      </c>
      <c r="L1168">
        <f t="shared" si="123"/>
        <v>9.9011037501263596E-2</v>
      </c>
    </row>
    <row r="1169" spans="7:12" x14ac:dyDescent="0.55000000000000004">
      <c r="G1169">
        <f t="shared" si="124"/>
        <v>1162</v>
      </c>
      <c r="H1169">
        <f t="shared" si="119"/>
        <v>96</v>
      </c>
      <c r="I1169">
        <f t="shared" si="120"/>
        <v>2.419E-2</v>
      </c>
      <c r="J1169">
        <f t="shared" si="121"/>
        <v>1.9938230504730203E-3</v>
      </c>
      <c r="K1169">
        <f t="shared" si="122"/>
        <v>9.8814019830806163E-2</v>
      </c>
      <c r="L1169">
        <f t="shared" si="123"/>
        <v>9.8814019830815031E-2</v>
      </c>
    </row>
    <row r="1170" spans="7:12" x14ac:dyDescent="0.55000000000000004">
      <c r="G1170">
        <f t="shared" si="124"/>
        <v>1163</v>
      </c>
      <c r="H1170">
        <f t="shared" si="119"/>
        <v>96</v>
      </c>
      <c r="I1170">
        <f t="shared" si="120"/>
        <v>2.419E-2</v>
      </c>
      <c r="J1170">
        <f t="shared" si="121"/>
        <v>1.9938230504730203E-3</v>
      </c>
      <c r="K1170">
        <f t="shared" si="122"/>
        <v>9.8617394197078434E-2</v>
      </c>
      <c r="L1170">
        <f t="shared" si="123"/>
        <v>9.8617394197087274E-2</v>
      </c>
    </row>
    <row r="1171" spans="7:12" x14ac:dyDescent="0.55000000000000004">
      <c r="G1171">
        <f t="shared" si="124"/>
        <v>1164</v>
      </c>
      <c r="H1171">
        <f t="shared" si="119"/>
        <v>97</v>
      </c>
      <c r="I1171">
        <f t="shared" si="120"/>
        <v>2.4369999999999999E-2</v>
      </c>
      <c r="J1171">
        <f t="shared" si="121"/>
        <v>2.0084967895259709E-3</v>
      </c>
      <c r="K1171">
        <f t="shared" si="122"/>
        <v>9.6757679120658871E-2</v>
      </c>
      <c r="L1171">
        <f t="shared" si="123"/>
        <v>9.67576791206501E-2</v>
      </c>
    </row>
    <row r="1172" spans="7:12" x14ac:dyDescent="0.55000000000000004">
      <c r="G1172">
        <f t="shared" si="124"/>
        <v>1165</v>
      </c>
      <c r="H1172">
        <f t="shared" si="119"/>
        <v>97</v>
      </c>
      <c r="I1172">
        <f t="shared" si="120"/>
        <v>2.4369999999999999E-2</v>
      </c>
      <c r="J1172">
        <f t="shared" si="121"/>
        <v>2.0084967895259709E-3</v>
      </c>
      <c r="K1172">
        <f t="shared" si="122"/>
        <v>9.6563731176606021E-2</v>
      </c>
      <c r="L1172">
        <f t="shared" si="123"/>
        <v>9.6563731176596709E-2</v>
      </c>
    </row>
    <row r="1173" spans="7:12" x14ac:dyDescent="0.55000000000000004">
      <c r="G1173">
        <f t="shared" si="124"/>
        <v>1166</v>
      </c>
      <c r="H1173">
        <f t="shared" si="119"/>
        <v>97</v>
      </c>
      <c r="I1173">
        <f t="shared" si="120"/>
        <v>2.4369999999999999E-2</v>
      </c>
      <c r="J1173">
        <f t="shared" si="121"/>
        <v>2.0084967895259709E-3</v>
      </c>
      <c r="K1173">
        <f t="shared" si="122"/>
        <v>9.6370171995546913E-2</v>
      </c>
      <c r="L1173">
        <f t="shared" si="123"/>
        <v>9.6370171995537587E-2</v>
      </c>
    </row>
    <row r="1174" spans="7:12" x14ac:dyDescent="0.55000000000000004">
      <c r="G1174">
        <f t="shared" si="124"/>
        <v>1167</v>
      </c>
      <c r="H1174">
        <f t="shared" si="119"/>
        <v>97</v>
      </c>
      <c r="I1174">
        <f t="shared" si="120"/>
        <v>2.4369999999999999E-2</v>
      </c>
      <c r="J1174">
        <f t="shared" si="121"/>
        <v>2.0084967895259709E-3</v>
      </c>
      <c r="K1174">
        <f t="shared" si="122"/>
        <v>9.6177000798217435E-2</v>
      </c>
      <c r="L1174">
        <f t="shared" si="123"/>
        <v>9.6177000798208123E-2</v>
      </c>
    </row>
    <row r="1175" spans="7:12" x14ac:dyDescent="0.55000000000000004">
      <c r="G1175">
        <f t="shared" si="124"/>
        <v>1168</v>
      </c>
      <c r="H1175">
        <f t="shared" si="119"/>
        <v>97</v>
      </c>
      <c r="I1175">
        <f t="shared" si="120"/>
        <v>2.4369999999999999E-2</v>
      </c>
      <c r="J1175">
        <f t="shared" si="121"/>
        <v>2.0084967895259709E-3</v>
      </c>
      <c r="K1175">
        <f t="shared" si="122"/>
        <v>9.5984216806915587E-2</v>
      </c>
      <c r="L1175">
        <f t="shared" si="123"/>
        <v>9.5984216806906317E-2</v>
      </c>
    </row>
    <row r="1176" spans="7:12" x14ac:dyDescent="0.55000000000000004">
      <c r="G1176">
        <f t="shared" si="124"/>
        <v>1169</v>
      </c>
      <c r="H1176">
        <f t="shared" si="119"/>
        <v>97</v>
      </c>
      <c r="I1176">
        <f t="shared" si="120"/>
        <v>2.4369999999999999E-2</v>
      </c>
      <c r="J1176">
        <f t="shared" si="121"/>
        <v>2.0084967895259709E-3</v>
      </c>
      <c r="K1176">
        <f t="shared" si="122"/>
        <v>9.579181924549815E-2</v>
      </c>
      <c r="L1176">
        <f t="shared" si="123"/>
        <v>9.5791819245488879E-2</v>
      </c>
    </row>
    <row r="1177" spans="7:12" x14ac:dyDescent="0.55000000000000004">
      <c r="G1177">
        <f t="shared" si="124"/>
        <v>1170</v>
      </c>
      <c r="H1177">
        <f t="shared" si="119"/>
        <v>97</v>
      </c>
      <c r="I1177">
        <f t="shared" si="120"/>
        <v>2.4369999999999999E-2</v>
      </c>
      <c r="J1177">
        <f t="shared" si="121"/>
        <v>2.0084967895259709E-3</v>
      </c>
      <c r="K1177">
        <f t="shared" si="122"/>
        <v>9.5599807339377729E-2</v>
      </c>
      <c r="L1177">
        <f t="shared" si="123"/>
        <v>9.5599807339368431E-2</v>
      </c>
    </row>
    <row r="1178" spans="7:12" x14ac:dyDescent="0.55000000000000004">
      <c r="G1178">
        <f t="shared" si="124"/>
        <v>1171</v>
      </c>
      <c r="H1178">
        <f t="shared" si="119"/>
        <v>97</v>
      </c>
      <c r="I1178">
        <f t="shared" si="120"/>
        <v>2.4369999999999999E-2</v>
      </c>
      <c r="J1178">
        <f t="shared" si="121"/>
        <v>2.0084967895259709E-3</v>
      </c>
      <c r="K1178">
        <f t="shared" si="122"/>
        <v>9.5408180315519481E-2</v>
      </c>
      <c r="L1178">
        <f t="shared" si="123"/>
        <v>9.5408180315510238E-2</v>
      </c>
    </row>
    <row r="1179" spans="7:12" x14ac:dyDescent="0.55000000000000004">
      <c r="G1179">
        <f t="shared" si="124"/>
        <v>1172</v>
      </c>
      <c r="H1179">
        <f t="shared" si="119"/>
        <v>97</v>
      </c>
      <c r="I1179">
        <f t="shared" si="120"/>
        <v>2.4369999999999999E-2</v>
      </c>
      <c r="J1179">
        <f t="shared" si="121"/>
        <v>2.0084967895259709E-3</v>
      </c>
      <c r="K1179">
        <f t="shared" si="122"/>
        <v>9.5216937402438209E-2</v>
      </c>
      <c r="L1179">
        <f t="shared" si="123"/>
        <v>9.5216937402428939E-2</v>
      </c>
    </row>
    <row r="1180" spans="7:12" x14ac:dyDescent="0.55000000000000004">
      <c r="G1180">
        <f t="shared" si="124"/>
        <v>1173</v>
      </c>
      <c r="H1180">
        <f t="shared" si="119"/>
        <v>97</v>
      </c>
      <c r="I1180">
        <f t="shared" si="120"/>
        <v>2.4369999999999999E-2</v>
      </c>
      <c r="J1180">
        <f t="shared" si="121"/>
        <v>2.0084967895259709E-3</v>
      </c>
      <c r="K1180">
        <f t="shared" si="122"/>
        <v>9.5026077830194997E-2</v>
      </c>
      <c r="L1180">
        <f t="shared" si="123"/>
        <v>9.502607783018574E-2</v>
      </c>
    </row>
    <row r="1181" spans="7:12" x14ac:dyDescent="0.55000000000000004">
      <c r="G1181">
        <f t="shared" si="124"/>
        <v>1174</v>
      </c>
      <c r="H1181">
        <f t="shared" si="119"/>
        <v>97</v>
      </c>
      <c r="I1181">
        <f t="shared" si="120"/>
        <v>2.4369999999999999E-2</v>
      </c>
      <c r="J1181">
        <f t="shared" si="121"/>
        <v>2.0084967895259709E-3</v>
      </c>
      <c r="K1181">
        <f t="shared" si="122"/>
        <v>9.4835600830394398E-2</v>
      </c>
      <c r="L1181">
        <f t="shared" si="123"/>
        <v>9.4835600830385169E-2</v>
      </c>
    </row>
    <row r="1182" spans="7:12" x14ac:dyDescent="0.55000000000000004">
      <c r="G1182">
        <f t="shared" si="124"/>
        <v>1175</v>
      </c>
      <c r="H1182">
        <f t="shared" si="119"/>
        <v>97</v>
      </c>
      <c r="I1182">
        <f t="shared" si="120"/>
        <v>2.4369999999999999E-2</v>
      </c>
      <c r="J1182">
        <f t="shared" si="121"/>
        <v>2.0084967895259709E-3</v>
      </c>
      <c r="K1182">
        <f t="shared" si="122"/>
        <v>9.4645505636181057E-2</v>
      </c>
      <c r="L1182">
        <f t="shared" si="123"/>
        <v>9.4645505636171828E-2</v>
      </c>
    </row>
    <row r="1183" spans="7:12" x14ac:dyDescent="0.55000000000000004">
      <c r="G1183">
        <f t="shared" si="124"/>
        <v>1176</v>
      </c>
      <c r="H1183">
        <f t="shared" si="119"/>
        <v>98</v>
      </c>
      <c r="I1183">
        <f t="shared" si="120"/>
        <v>2.4549999999999999E-2</v>
      </c>
      <c r="J1183">
        <f t="shared" si="121"/>
        <v>2.0231681652025379E-3</v>
      </c>
      <c r="K1183">
        <f t="shared" si="122"/>
        <v>9.2843295981261523E-2</v>
      </c>
      <c r="L1183">
        <f t="shared" si="123"/>
        <v>9.2843295981265977E-2</v>
      </c>
    </row>
    <row r="1184" spans="7:12" x14ac:dyDescent="0.55000000000000004">
      <c r="G1184">
        <f t="shared" si="124"/>
        <v>1177</v>
      </c>
      <c r="H1184">
        <f t="shared" si="119"/>
        <v>98</v>
      </c>
      <c r="I1184">
        <f t="shared" si="120"/>
        <v>2.4549999999999999E-2</v>
      </c>
      <c r="J1184">
        <f t="shared" si="121"/>
        <v>2.0231681652025379E-3</v>
      </c>
      <c r="K1184">
        <f t="shared" si="122"/>
        <v>9.2655837640227653E-2</v>
      </c>
      <c r="L1184">
        <f t="shared" si="123"/>
        <v>9.2655837640231609E-2</v>
      </c>
    </row>
    <row r="1185" spans="7:12" x14ac:dyDescent="0.55000000000000004">
      <c r="G1185">
        <f t="shared" si="124"/>
        <v>1178</v>
      </c>
      <c r="H1185">
        <f t="shared" si="119"/>
        <v>98</v>
      </c>
      <c r="I1185">
        <f t="shared" si="120"/>
        <v>2.4549999999999999E-2</v>
      </c>
      <c r="J1185">
        <f t="shared" si="121"/>
        <v>2.0231681652025379E-3</v>
      </c>
      <c r="K1185">
        <f t="shared" si="122"/>
        <v>9.2468757793184655E-2</v>
      </c>
      <c r="L1185">
        <f t="shared" si="123"/>
        <v>9.2468757793188569E-2</v>
      </c>
    </row>
    <row r="1186" spans="7:12" x14ac:dyDescent="0.55000000000000004">
      <c r="G1186">
        <f t="shared" si="124"/>
        <v>1179</v>
      </c>
      <c r="H1186">
        <f t="shared" si="119"/>
        <v>98</v>
      </c>
      <c r="I1186">
        <f t="shared" si="120"/>
        <v>2.4549999999999999E-2</v>
      </c>
      <c r="J1186">
        <f t="shared" si="121"/>
        <v>2.0231681652025379E-3</v>
      </c>
      <c r="K1186">
        <f t="shared" si="122"/>
        <v>9.2282055675921681E-2</v>
      </c>
      <c r="L1186">
        <f t="shared" si="123"/>
        <v>9.2282055675925637E-2</v>
      </c>
    </row>
    <row r="1187" spans="7:12" x14ac:dyDescent="0.55000000000000004">
      <c r="G1187">
        <f t="shared" si="124"/>
        <v>1180</v>
      </c>
      <c r="H1187">
        <f t="shared" si="119"/>
        <v>98</v>
      </c>
      <c r="I1187">
        <f t="shared" si="120"/>
        <v>2.4549999999999999E-2</v>
      </c>
      <c r="J1187">
        <f t="shared" si="121"/>
        <v>2.0231681652025379E-3</v>
      </c>
      <c r="K1187">
        <f t="shared" si="122"/>
        <v>9.2095730525770844E-2</v>
      </c>
      <c r="L1187">
        <f t="shared" si="123"/>
        <v>9.2095730525774813E-2</v>
      </c>
    </row>
    <row r="1188" spans="7:12" x14ac:dyDescent="0.55000000000000004">
      <c r="G1188">
        <f t="shared" si="124"/>
        <v>1181</v>
      </c>
      <c r="H1188">
        <f t="shared" si="119"/>
        <v>98</v>
      </c>
      <c r="I1188">
        <f t="shared" si="120"/>
        <v>2.4549999999999999E-2</v>
      </c>
      <c r="J1188">
        <f t="shared" si="121"/>
        <v>2.0231681652025379E-3</v>
      </c>
      <c r="K1188">
        <f t="shared" si="122"/>
        <v>9.1909781581604247E-2</v>
      </c>
      <c r="L1188">
        <f t="shared" si="123"/>
        <v>9.1909781581608133E-2</v>
      </c>
    </row>
    <row r="1189" spans="7:12" x14ac:dyDescent="0.55000000000000004">
      <c r="G1189">
        <f t="shared" si="124"/>
        <v>1182</v>
      </c>
      <c r="H1189">
        <f t="shared" si="119"/>
        <v>98</v>
      </c>
      <c r="I1189">
        <f t="shared" si="120"/>
        <v>2.4549999999999999E-2</v>
      </c>
      <c r="J1189">
        <f t="shared" si="121"/>
        <v>2.0231681652025379E-3</v>
      </c>
      <c r="K1189">
        <f t="shared" si="122"/>
        <v>9.1724208083830597E-2</v>
      </c>
      <c r="L1189">
        <f t="shared" si="123"/>
        <v>9.1724208083834538E-2</v>
      </c>
    </row>
    <row r="1190" spans="7:12" x14ac:dyDescent="0.55000000000000004">
      <c r="G1190">
        <f t="shared" si="124"/>
        <v>1183</v>
      </c>
      <c r="H1190">
        <f t="shared" si="119"/>
        <v>98</v>
      </c>
      <c r="I1190">
        <f t="shared" si="120"/>
        <v>2.4549999999999999E-2</v>
      </c>
      <c r="J1190">
        <f t="shared" si="121"/>
        <v>2.0231681652025379E-3</v>
      </c>
      <c r="K1190">
        <f t="shared" si="122"/>
        <v>9.1539009274392485E-2</v>
      </c>
      <c r="L1190">
        <f t="shared" si="123"/>
        <v>9.1539009274396399E-2</v>
      </c>
    </row>
    <row r="1191" spans="7:12" x14ac:dyDescent="0.55000000000000004">
      <c r="G1191">
        <f t="shared" si="124"/>
        <v>1184</v>
      </c>
      <c r="H1191">
        <f t="shared" si="119"/>
        <v>98</v>
      </c>
      <c r="I1191">
        <f t="shared" si="120"/>
        <v>2.4549999999999999E-2</v>
      </c>
      <c r="J1191">
        <f t="shared" si="121"/>
        <v>2.0231681652025379E-3</v>
      </c>
      <c r="K1191">
        <f t="shared" si="122"/>
        <v>9.1354184396762891E-2</v>
      </c>
      <c r="L1191">
        <f t="shared" si="123"/>
        <v>9.1354184396766819E-2</v>
      </c>
    </row>
    <row r="1192" spans="7:12" x14ac:dyDescent="0.55000000000000004">
      <c r="G1192">
        <f t="shared" si="124"/>
        <v>1185</v>
      </c>
      <c r="H1192">
        <f t="shared" si="119"/>
        <v>98</v>
      </c>
      <c r="I1192">
        <f t="shared" si="120"/>
        <v>2.4549999999999999E-2</v>
      </c>
      <c r="J1192">
        <f t="shared" si="121"/>
        <v>2.0231681652025379E-3</v>
      </c>
      <c r="K1192">
        <f t="shared" si="122"/>
        <v>9.1169732695942432E-2</v>
      </c>
      <c r="L1192">
        <f t="shared" si="123"/>
        <v>9.1169732695946346E-2</v>
      </c>
    </row>
    <row r="1193" spans="7:12" x14ac:dyDescent="0.55000000000000004">
      <c r="G1193">
        <f t="shared" si="124"/>
        <v>1186</v>
      </c>
      <c r="H1193">
        <f t="shared" si="119"/>
        <v>98</v>
      </c>
      <c r="I1193">
        <f t="shared" si="120"/>
        <v>2.4549999999999999E-2</v>
      </c>
      <c r="J1193">
        <f t="shared" si="121"/>
        <v>2.0231681652025379E-3</v>
      </c>
      <c r="K1193">
        <f t="shared" si="122"/>
        <v>9.0985653418456075E-2</v>
      </c>
      <c r="L1193">
        <f t="shared" si="123"/>
        <v>9.0985653418459975E-2</v>
      </c>
    </row>
    <row r="1194" spans="7:12" x14ac:dyDescent="0.55000000000000004">
      <c r="G1194">
        <f t="shared" si="124"/>
        <v>1187</v>
      </c>
      <c r="H1194">
        <f t="shared" si="119"/>
        <v>98</v>
      </c>
      <c r="I1194">
        <f t="shared" si="120"/>
        <v>2.4549999999999999E-2</v>
      </c>
      <c r="J1194">
        <f t="shared" si="121"/>
        <v>2.0231681652025379E-3</v>
      </c>
      <c r="K1194">
        <f t="shared" si="122"/>
        <v>9.0801945812350085E-2</v>
      </c>
      <c r="L1194">
        <f t="shared" si="123"/>
        <v>9.0801945812353957E-2</v>
      </c>
    </row>
    <row r="1195" spans="7:12" x14ac:dyDescent="0.55000000000000004">
      <c r="G1195">
        <f t="shared" si="124"/>
        <v>1188</v>
      </c>
      <c r="H1195">
        <f t="shared" si="119"/>
        <v>99</v>
      </c>
      <c r="I1195">
        <f t="shared" si="120"/>
        <v>2.4719999999999999E-2</v>
      </c>
      <c r="J1195">
        <f t="shared" si="121"/>
        <v>2.0370222950940597E-3</v>
      </c>
      <c r="K1195">
        <f t="shared" si="122"/>
        <v>8.9142323190730871E-2</v>
      </c>
      <c r="L1195">
        <f t="shared" si="123"/>
        <v>8.9142323190722877E-2</v>
      </c>
    </row>
    <row r="1196" spans="7:12" x14ac:dyDescent="0.55000000000000004">
      <c r="G1196">
        <f t="shared" si="124"/>
        <v>1189</v>
      </c>
      <c r="H1196">
        <f t="shared" si="119"/>
        <v>99</v>
      </c>
      <c r="I1196">
        <f t="shared" si="120"/>
        <v>2.4719999999999999E-2</v>
      </c>
      <c r="J1196">
        <f t="shared" si="121"/>
        <v>2.0370222950940597E-3</v>
      </c>
      <c r="K1196">
        <f t="shared" si="122"/>
        <v>8.8961107431496655E-2</v>
      </c>
      <c r="L1196">
        <f t="shared" si="123"/>
        <v>8.8961107431488606E-2</v>
      </c>
    </row>
    <row r="1197" spans="7:12" x14ac:dyDescent="0.55000000000000004">
      <c r="G1197">
        <f t="shared" si="124"/>
        <v>1190</v>
      </c>
      <c r="H1197">
        <f t="shared" si="119"/>
        <v>99</v>
      </c>
      <c r="I1197">
        <f t="shared" si="120"/>
        <v>2.4719999999999999E-2</v>
      </c>
      <c r="J1197">
        <f t="shared" si="121"/>
        <v>2.0370222950940597E-3</v>
      </c>
      <c r="K1197">
        <f t="shared" si="122"/>
        <v>8.8780260062385333E-2</v>
      </c>
      <c r="L1197">
        <f t="shared" si="123"/>
        <v>8.8780260062377256E-2</v>
      </c>
    </row>
    <row r="1198" spans="7:12" x14ac:dyDescent="0.55000000000000004">
      <c r="G1198">
        <f t="shared" si="124"/>
        <v>1191</v>
      </c>
      <c r="H1198">
        <f t="shared" si="119"/>
        <v>99</v>
      </c>
      <c r="I1198">
        <f t="shared" si="120"/>
        <v>2.4719999999999999E-2</v>
      </c>
      <c r="J1198">
        <f t="shared" si="121"/>
        <v>2.0370222950940597E-3</v>
      </c>
      <c r="K1198">
        <f t="shared" si="122"/>
        <v>8.8599780334503497E-2</v>
      </c>
      <c r="L1198">
        <f t="shared" si="123"/>
        <v>8.8599780334495462E-2</v>
      </c>
    </row>
    <row r="1199" spans="7:12" x14ac:dyDescent="0.55000000000000004">
      <c r="G1199">
        <f t="shared" si="124"/>
        <v>1192</v>
      </c>
      <c r="H1199">
        <f t="shared" si="119"/>
        <v>99</v>
      </c>
      <c r="I1199">
        <f t="shared" si="120"/>
        <v>2.4719999999999999E-2</v>
      </c>
      <c r="J1199">
        <f t="shared" si="121"/>
        <v>2.0370222950940597E-3</v>
      </c>
      <c r="K1199">
        <f t="shared" si="122"/>
        <v>8.8419667500480234E-2</v>
      </c>
      <c r="L1199">
        <f t="shared" si="123"/>
        <v>8.8419667500472199E-2</v>
      </c>
    </row>
    <row r="1200" spans="7:12" x14ac:dyDescent="0.55000000000000004">
      <c r="G1200">
        <f t="shared" si="124"/>
        <v>1193</v>
      </c>
      <c r="H1200">
        <f t="shared" si="119"/>
        <v>99</v>
      </c>
      <c r="I1200">
        <f t="shared" si="120"/>
        <v>2.4719999999999999E-2</v>
      </c>
      <c r="J1200">
        <f t="shared" si="121"/>
        <v>2.0370222950940597E-3</v>
      </c>
      <c r="K1200">
        <f t="shared" si="122"/>
        <v>8.8239920814463829E-2</v>
      </c>
      <c r="L1200">
        <f t="shared" si="123"/>
        <v>8.8239920814455836E-2</v>
      </c>
    </row>
    <row r="1201" spans="7:12" x14ac:dyDescent="0.55000000000000004">
      <c r="G1201">
        <f t="shared" si="124"/>
        <v>1194</v>
      </c>
      <c r="H1201">
        <f t="shared" si="119"/>
        <v>99</v>
      </c>
      <c r="I1201">
        <f t="shared" si="120"/>
        <v>2.4719999999999999E-2</v>
      </c>
      <c r="J1201">
        <f t="shared" si="121"/>
        <v>2.0370222950940597E-3</v>
      </c>
      <c r="K1201">
        <f t="shared" si="122"/>
        <v>8.8060539532118898E-2</v>
      </c>
      <c r="L1201">
        <f t="shared" si="123"/>
        <v>8.8060539532110932E-2</v>
      </c>
    </row>
    <row r="1202" spans="7:12" x14ac:dyDescent="0.55000000000000004">
      <c r="G1202">
        <f t="shared" si="124"/>
        <v>1195</v>
      </c>
      <c r="H1202">
        <f t="shared" si="119"/>
        <v>99</v>
      </c>
      <c r="I1202">
        <f t="shared" si="120"/>
        <v>2.4719999999999999E-2</v>
      </c>
      <c r="J1202">
        <f t="shared" si="121"/>
        <v>2.0370222950940597E-3</v>
      </c>
      <c r="K1202">
        <f t="shared" si="122"/>
        <v>8.7881522910623122E-2</v>
      </c>
      <c r="L1202">
        <f t="shared" si="123"/>
        <v>8.7881522910615184E-2</v>
      </c>
    </row>
    <row r="1203" spans="7:12" x14ac:dyDescent="0.55000000000000004">
      <c r="G1203">
        <f t="shared" si="124"/>
        <v>1196</v>
      </c>
      <c r="H1203">
        <f t="shared" si="119"/>
        <v>99</v>
      </c>
      <c r="I1203">
        <f t="shared" si="120"/>
        <v>2.4719999999999999E-2</v>
      </c>
      <c r="J1203">
        <f t="shared" si="121"/>
        <v>2.0370222950940597E-3</v>
      </c>
      <c r="K1203">
        <f t="shared" si="122"/>
        <v>8.7702870208664352E-2</v>
      </c>
      <c r="L1203">
        <f t="shared" si="123"/>
        <v>8.7702870208656372E-2</v>
      </c>
    </row>
    <row r="1204" spans="7:12" x14ac:dyDescent="0.55000000000000004">
      <c r="G1204">
        <f t="shared" si="124"/>
        <v>1197</v>
      </c>
      <c r="H1204">
        <f t="shared" si="119"/>
        <v>99</v>
      </c>
      <c r="I1204">
        <f t="shared" si="120"/>
        <v>2.4719999999999999E-2</v>
      </c>
      <c r="J1204">
        <f t="shared" si="121"/>
        <v>2.0370222950940597E-3</v>
      </c>
      <c r="K1204">
        <f t="shared" si="122"/>
        <v>8.7524580686437342E-2</v>
      </c>
      <c r="L1204">
        <f t="shared" si="123"/>
        <v>8.7524580686429376E-2</v>
      </c>
    </row>
    <row r="1205" spans="7:12" x14ac:dyDescent="0.55000000000000004">
      <c r="G1205">
        <f t="shared" si="124"/>
        <v>1198</v>
      </c>
      <c r="H1205">
        <f t="shared" si="119"/>
        <v>99</v>
      </c>
      <c r="I1205">
        <f t="shared" si="120"/>
        <v>2.4719999999999999E-2</v>
      </c>
      <c r="J1205">
        <f t="shared" si="121"/>
        <v>2.0370222950940597E-3</v>
      </c>
      <c r="K1205">
        <f t="shared" si="122"/>
        <v>8.7346653605640812E-2</v>
      </c>
      <c r="L1205">
        <f t="shared" si="123"/>
        <v>8.7346653605632846E-2</v>
      </c>
    </row>
    <row r="1206" spans="7:12" x14ac:dyDescent="0.55000000000000004">
      <c r="G1206">
        <f t="shared" si="124"/>
        <v>1199</v>
      </c>
      <c r="H1206">
        <f t="shared" si="119"/>
        <v>99</v>
      </c>
      <c r="I1206">
        <f t="shared" si="120"/>
        <v>2.4719999999999999E-2</v>
      </c>
      <c r="J1206">
        <f t="shared" si="121"/>
        <v>2.0370222950940597E-3</v>
      </c>
      <c r="K1206">
        <f t="shared" si="122"/>
        <v>8.7169088229474334E-2</v>
      </c>
      <c r="L1206">
        <f t="shared" si="123"/>
        <v>8.7169088229466368E-2</v>
      </c>
    </row>
    <row r="1207" spans="7:12" x14ac:dyDescent="0.55000000000000004">
      <c r="G1207">
        <f t="shared" si="124"/>
        <v>1200</v>
      </c>
      <c r="H1207">
        <f t="shared" si="119"/>
        <v>100</v>
      </c>
      <c r="I1207">
        <f t="shared" si="120"/>
        <v>2.4889999999999999E-2</v>
      </c>
      <c r="J1207">
        <f t="shared" si="121"/>
        <v>2.0508743182920952E-3</v>
      </c>
      <c r="K1207">
        <f t="shared" si="122"/>
        <v>8.5560720327250886E-2</v>
      </c>
      <c r="L1207">
        <f t="shared" si="123"/>
        <v>8.5560720327260767E-2</v>
      </c>
    </row>
  </sheetData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C1:T1806"/>
  <sheetViews>
    <sheetView workbookViewId="0">
      <selection activeCell="I4" sqref="I4"/>
    </sheetView>
  </sheetViews>
  <sheetFormatPr defaultRowHeight="18" x14ac:dyDescent="0.55000000000000004"/>
  <cols>
    <col min="16" max="16" width="20.9140625" customWidth="1"/>
    <col min="17" max="17" width="13.83203125" customWidth="1"/>
    <col min="18" max="18" width="20.9140625" bestFit="1" customWidth="1"/>
    <col min="20" max="20" width="16.4140625" bestFit="1" customWidth="1"/>
  </cols>
  <sheetData>
    <row r="1" spans="3:20" x14ac:dyDescent="0.55000000000000004">
      <c r="O1" s="11" t="s">
        <v>35</v>
      </c>
      <c r="P1" s="5">
        <v>0.02</v>
      </c>
      <c r="R1" s="12"/>
    </row>
    <row r="2" spans="3:20" x14ac:dyDescent="0.55000000000000004">
      <c r="O2" t="s">
        <v>36</v>
      </c>
      <c r="P2" s="5">
        <v>0.03</v>
      </c>
    </row>
    <row r="3" spans="3:20" x14ac:dyDescent="0.55000000000000004">
      <c r="D3" s="10" t="s">
        <v>33</v>
      </c>
      <c r="O3" s="11" t="s">
        <v>39</v>
      </c>
      <c r="P3">
        <f>saving_model!$C$4</f>
        <v>1</v>
      </c>
    </row>
    <row r="5" spans="3:20" x14ac:dyDescent="0.55000000000000004">
      <c r="C5" t="s">
        <v>34</v>
      </c>
      <c r="D5">
        <v>1</v>
      </c>
      <c r="E5">
        <f>D5+1</f>
        <v>2</v>
      </c>
      <c r="F5">
        <f t="shared" ref="F5:M5" si="0">E5+1</f>
        <v>3</v>
      </c>
      <c r="G5">
        <f t="shared" si="0"/>
        <v>4</v>
      </c>
      <c r="H5">
        <f t="shared" si="0"/>
        <v>5</v>
      </c>
      <c r="I5">
        <f t="shared" si="0"/>
        <v>6</v>
      </c>
      <c r="J5">
        <f t="shared" si="0"/>
        <v>7</v>
      </c>
      <c r="K5">
        <f t="shared" si="0"/>
        <v>8</v>
      </c>
      <c r="L5">
        <f t="shared" si="0"/>
        <v>9</v>
      </c>
      <c r="M5">
        <f t="shared" si="0"/>
        <v>10</v>
      </c>
      <c r="P5" t="s">
        <v>38</v>
      </c>
      <c r="Q5" t="s">
        <v>37</v>
      </c>
    </row>
    <row r="6" spans="3:20" x14ac:dyDescent="0.55000000000000004">
      <c r="C6">
        <v>0</v>
      </c>
      <c r="D6">
        <v>-0.44330390652468021</v>
      </c>
      <c r="E6">
        <v>-2.4095640332338437</v>
      </c>
      <c r="F6">
        <v>1.3056923399366973</v>
      </c>
      <c r="G6">
        <v>0.77810424088031116</v>
      </c>
      <c r="H6">
        <v>0.50036082094896361</v>
      </c>
      <c r="I6">
        <v>-1.2279328469049959</v>
      </c>
      <c r="J6">
        <v>1.285047247577416</v>
      </c>
      <c r="K6">
        <v>0.50362663135262353</v>
      </c>
      <c r="L6">
        <v>-1.7241499091850916</v>
      </c>
      <c r="M6">
        <v>-0.82575388777905168</v>
      </c>
      <c r="P6" s="13">
        <f t="shared" ref="P6:P69" si="1">$P$1*1/12+$P$2*SQRT(1/12)*INDEX(D6:M6,1,$P$3)</f>
        <v>-2.1724577798058848E-3</v>
      </c>
      <c r="Q6" s="23">
        <f>EXP(P6)-1</f>
        <v>-2.1700997013210932E-3</v>
      </c>
      <c r="R6" s="13"/>
      <c r="T6" s="14"/>
    </row>
    <row r="7" spans="3:20" x14ac:dyDescent="0.55000000000000004">
      <c r="C7">
        <f>C6+1</f>
        <v>1</v>
      </c>
      <c r="D7">
        <v>-1.8788145465664301</v>
      </c>
      <c r="E7">
        <v>-1.5081863000782274</v>
      </c>
      <c r="F7">
        <v>1.7105156436642894</v>
      </c>
      <c r="G7">
        <v>-1.4376256154366647</v>
      </c>
      <c r="H7">
        <v>-1.1081548760667899</v>
      </c>
      <c r="I7">
        <v>0.13864515267035277</v>
      </c>
      <c r="J7">
        <v>0.84440383125499552</v>
      </c>
      <c r="K7">
        <v>-0.92177357698168561</v>
      </c>
      <c r="L7">
        <v>2.1123049024160894</v>
      </c>
      <c r="M7">
        <v>-6.2603820079997194E-2</v>
      </c>
      <c r="P7" s="13">
        <f t="shared" si="1"/>
        <v>-1.4604344596596028E-2</v>
      </c>
      <c r="Q7" s="23">
        <f t="shared" ref="Q7:Q70" si="2">EXP(P7)-1</f>
        <v>-1.4498218418618647E-2</v>
      </c>
    </row>
    <row r="8" spans="3:20" x14ac:dyDescent="0.55000000000000004">
      <c r="C8">
        <f t="shared" ref="C8:C71" si="3">C7+1</f>
        <v>2</v>
      </c>
      <c r="D8">
        <v>1.4616345651996048</v>
      </c>
      <c r="E8">
        <v>0.98157485283486101</v>
      </c>
      <c r="F8">
        <v>-0.24815810451221035</v>
      </c>
      <c r="G8">
        <v>0.37710264960782891</v>
      </c>
      <c r="H8">
        <v>-0.36322198598464006</v>
      </c>
      <c r="I8">
        <v>1.2081499657618007</v>
      </c>
      <c r="J8">
        <v>-1.5968133148918158</v>
      </c>
      <c r="K8">
        <v>-0.43967394375262986</v>
      </c>
      <c r="L8">
        <v>-1.4463990306451411</v>
      </c>
      <c r="M8">
        <v>-1.0332566974429254</v>
      </c>
      <c r="P8" s="13">
        <f t="shared" si="1"/>
        <v>1.4324793311789466E-2</v>
      </c>
      <c r="Q8" s="23">
        <f t="shared" si="2"/>
        <v>1.442788483021884E-2</v>
      </c>
    </row>
    <row r="9" spans="3:20" x14ac:dyDescent="0.55000000000000004">
      <c r="C9">
        <f t="shared" si="3"/>
        <v>3</v>
      </c>
      <c r="D9">
        <v>0.24920594112403213</v>
      </c>
      <c r="E9">
        <v>-1.9834513936848934</v>
      </c>
      <c r="F9">
        <v>0.64789605925831051</v>
      </c>
      <c r="G9">
        <v>-0.25818676583682626</v>
      </c>
      <c r="H9">
        <v>-1.4272460877212312</v>
      </c>
      <c r="I9">
        <v>-0.9772773457936067</v>
      </c>
      <c r="J9">
        <v>0.95940778836397245</v>
      </c>
      <c r="K9">
        <v>-0.34475051107555654</v>
      </c>
      <c r="L9">
        <v>0.24225804872931245</v>
      </c>
      <c r="M9">
        <v>3.9344287054058437E-2</v>
      </c>
      <c r="P9" s="13">
        <f t="shared" si="1"/>
        <v>3.824853424540876E-3</v>
      </c>
      <c r="Q9" s="23">
        <f t="shared" si="2"/>
        <v>3.8321775112761802E-3</v>
      </c>
    </row>
    <row r="10" spans="3:20" x14ac:dyDescent="0.55000000000000004">
      <c r="C10">
        <f t="shared" si="3"/>
        <v>4</v>
      </c>
      <c r="D10">
        <v>-0.97380636187530145</v>
      </c>
      <c r="E10">
        <v>-0.99504545309825942</v>
      </c>
      <c r="F10">
        <v>0.29421739488873988</v>
      </c>
      <c r="G10">
        <v>0.40161479327236727</v>
      </c>
      <c r="H10">
        <v>1.7255424108334454</v>
      </c>
      <c r="I10">
        <v>-0.77092386982618089</v>
      </c>
      <c r="J10">
        <v>1.0727943087766159</v>
      </c>
      <c r="K10">
        <v>2.6861314425181257</v>
      </c>
      <c r="L10">
        <v>0.57973473495338512</v>
      </c>
      <c r="M10">
        <v>1.5234827646453837</v>
      </c>
      <c r="P10" s="13">
        <f t="shared" si="1"/>
        <v>-6.766743810842463E-3</v>
      </c>
      <c r="Q10" s="23">
        <f t="shared" si="2"/>
        <v>-6.7439009529052241E-3</v>
      </c>
    </row>
    <row r="11" spans="3:20" x14ac:dyDescent="0.55000000000000004">
      <c r="C11">
        <f t="shared" si="3"/>
        <v>5</v>
      </c>
      <c r="D11">
        <v>0.29024587334642277</v>
      </c>
      <c r="E11">
        <v>0.59075826601764247</v>
      </c>
      <c r="F11">
        <v>0.5568233831514694</v>
      </c>
      <c r="G11">
        <v>0.55842515443761198</v>
      </c>
      <c r="H11">
        <v>-0.70429141041932997</v>
      </c>
      <c r="I11">
        <v>1.51643990177182</v>
      </c>
      <c r="J11">
        <v>0.23480787514206511</v>
      </c>
      <c r="K11">
        <v>1.2530480280387681</v>
      </c>
      <c r="L11">
        <v>0.38091878117651218</v>
      </c>
      <c r="M11">
        <v>-0.45042571271942589</v>
      </c>
      <c r="P11" s="13">
        <f t="shared" si="1"/>
        <v>4.1802696632826947E-3</v>
      </c>
      <c r="Q11" s="23">
        <f t="shared" si="2"/>
        <v>4.1890191780402652E-3</v>
      </c>
    </row>
    <row r="12" spans="3:20" x14ac:dyDescent="0.55000000000000004">
      <c r="C12">
        <f t="shared" si="3"/>
        <v>6</v>
      </c>
      <c r="D12">
        <v>7.70033664013349E-2</v>
      </c>
      <c r="E12">
        <v>-1.091189324534253</v>
      </c>
      <c r="F12">
        <v>-0.38491788001133342</v>
      </c>
      <c r="G12">
        <v>1.3691076585584603</v>
      </c>
      <c r="H12">
        <v>-0.57721179175770376</v>
      </c>
      <c r="I12">
        <v>-0.6673893555804572</v>
      </c>
      <c r="J12">
        <v>-2.2699108989743508</v>
      </c>
      <c r="K12">
        <v>-1.135939563078322</v>
      </c>
      <c r="L12">
        <v>0.24040861351635656</v>
      </c>
      <c r="M12">
        <v>-0.82892797416345698</v>
      </c>
      <c r="P12" s="13">
        <f t="shared" si="1"/>
        <v>2.3335353814714381E-3</v>
      </c>
      <c r="Q12" s="23">
        <f t="shared" si="2"/>
        <v>2.3362601942298333E-3</v>
      </c>
    </row>
    <row r="13" spans="3:20" x14ac:dyDescent="0.55000000000000004">
      <c r="C13">
        <f t="shared" si="3"/>
        <v>7</v>
      </c>
      <c r="D13">
        <v>0.54060851396724841</v>
      </c>
      <c r="E13">
        <v>0.8121378469178282</v>
      </c>
      <c r="F13">
        <v>-0.88378260528903863</v>
      </c>
      <c r="G13">
        <v>-1.1492899668515018</v>
      </c>
      <c r="H13">
        <v>-1.1592859258779999</v>
      </c>
      <c r="I13">
        <v>0.58131661261886169</v>
      </c>
      <c r="J13">
        <v>-0.5380660079728361</v>
      </c>
      <c r="K13">
        <v>-0.15438977508569438</v>
      </c>
      <c r="L13">
        <v>-0.55096461378775008</v>
      </c>
      <c r="M13">
        <v>0.83865754861271513</v>
      </c>
      <c r="P13" s="13">
        <f t="shared" si="1"/>
        <v>6.3484737326445825E-3</v>
      </c>
      <c r="Q13" s="23">
        <f t="shared" si="2"/>
        <v>6.368668003660316E-3</v>
      </c>
    </row>
    <row r="14" spans="3:20" x14ac:dyDescent="0.55000000000000004">
      <c r="C14">
        <f t="shared" si="3"/>
        <v>8</v>
      </c>
      <c r="D14">
        <v>-0.45925610225447083</v>
      </c>
      <c r="E14">
        <v>8.7936337909432755E-2</v>
      </c>
      <c r="F14">
        <v>-1.005117451511877</v>
      </c>
      <c r="G14">
        <v>0.31549797809485963</v>
      </c>
      <c r="H14">
        <v>-0.3754188054805464</v>
      </c>
      <c r="I14">
        <v>1.2111698723279922</v>
      </c>
      <c r="J14">
        <v>1.2020594141387353</v>
      </c>
      <c r="K14">
        <v>1.2908211948032748</v>
      </c>
      <c r="L14">
        <v>-1.2025620189925741</v>
      </c>
      <c r="M14">
        <v>4.1838714189332667E-2</v>
      </c>
      <c r="P14" s="13">
        <f t="shared" si="1"/>
        <v>-2.3106078472872873E-3</v>
      </c>
      <c r="Q14" s="23">
        <f t="shared" si="2"/>
        <v>-2.3079404478089094E-3</v>
      </c>
    </row>
    <row r="15" spans="3:20" x14ac:dyDescent="0.55000000000000004">
      <c r="C15">
        <f t="shared" si="3"/>
        <v>9</v>
      </c>
      <c r="D15">
        <v>0.12040670614439893</v>
      </c>
      <c r="E15">
        <v>-0.78403685188188865</v>
      </c>
      <c r="F15">
        <v>-1.1332795900855082</v>
      </c>
      <c r="G15">
        <v>1.2165916928731983</v>
      </c>
      <c r="H15">
        <v>1.966965017810695E-2</v>
      </c>
      <c r="I15">
        <v>-2.5861661647463605</v>
      </c>
      <c r="J15">
        <v>-0.38972811964201032</v>
      </c>
      <c r="K15">
        <v>0.81298516383525032</v>
      </c>
      <c r="L15">
        <v>1.1736084350623854</v>
      </c>
      <c r="M15">
        <v>-0.28206113722332049</v>
      </c>
      <c r="P15" s="13">
        <f t="shared" si="1"/>
        <v>2.7094193297372399E-3</v>
      </c>
      <c r="Q15" s="23">
        <f t="shared" si="2"/>
        <v>2.7130931234893296E-3</v>
      </c>
    </row>
    <row r="16" spans="3:20" x14ac:dyDescent="0.55000000000000004">
      <c r="C16">
        <f t="shared" si="3"/>
        <v>10</v>
      </c>
      <c r="D16">
        <v>-0.3980727534867029</v>
      </c>
      <c r="E16">
        <v>0.25405050159590437</v>
      </c>
      <c r="F16">
        <v>-1.3062226167089426</v>
      </c>
      <c r="G16">
        <v>0.29439694090233059</v>
      </c>
      <c r="H16">
        <v>-0.19886963747351891</v>
      </c>
      <c r="I16">
        <v>0.93161789935469941</v>
      </c>
      <c r="J16">
        <v>-1.8359788669813162</v>
      </c>
      <c r="K16">
        <v>1.1489214256438127</v>
      </c>
      <c r="L16">
        <v>0.45092492599280959</v>
      </c>
      <c r="M16">
        <v>1.6660178028643362</v>
      </c>
      <c r="P16" s="13">
        <f t="shared" si="1"/>
        <v>-1.7807445040723846E-3</v>
      </c>
      <c r="Q16" s="23">
        <f t="shared" si="2"/>
        <v>-1.7791599192977792E-3</v>
      </c>
    </row>
    <row r="17" spans="3:17" x14ac:dyDescent="0.55000000000000004">
      <c r="C17">
        <f t="shared" si="3"/>
        <v>11</v>
      </c>
      <c r="D17">
        <v>0.55007421918047916</v>
      </c>
      <c r="E17">
        <v>-1.4454103951112982</v>
      </c>
      <c r="F17">
        <v>0.48374713738021202</v>
      </c>
      <c r="G17">
        <v>1.4439078197052906</v>
      </c>
      <c r="H17">
        <v>-0.64874298301829769</v>
      </c>
      <c r="I17">
        <v>-1.5103622822602405</v>
      </c>
      <c r="J17">
        <v>0.44499750650646241</v>
      </c>
      <c r="K17">
        <v>-1.3772038905110884</v>
      </c>
      <c r="L17">
        <v>1.3385649962603456</v>
      </c>
      <c r="M17">
        <v>2.1924837975195417</v>
      </c>
      <c r="P17" s="13">
        <f t="shared" si="1"/>
        <v>6.4304491444385084E-3</v>
      </c>
      <c r="Q17" s="23">
        <f t="shared" si="2"/>
        <v>6.4511688711115234E-3</v>
      </c>
    </row>
    <row r="18" spans="3:17" x14ac:dyDescent="0.55000000000000004">
      <c r="C18">
        <f t="shared" si="3"/>
        <v>12</v>
      </c>
      <c r="D18">
        <v>-0.18235299508342212</v>
      </c>
      <c r="E18">
        <v>-0.28717090365398279</v>
      </c>
      <c r="F18">
        <v>0.14048714774394247</v>
      </c>
      <c r="G18">
        <v>1.5563468526520698</v>
      </c>
      <c r="H18">
        <v>1.7484667549740343</v>
      </c>
      <c r="I18">
        <v>6.3043997467939678E-2</v>
      </c>
      <c r="J18">
        <v>-0.68320895944631943</v>
      </c>
      <c r="K18">
        <v>-1.1011918751533583</v>
      </c>
      <c r="L18">
        <v>-1.1861372229221281</v>
      </c>
      <c r="M18">
        <v>4.0005926319217872E-2</v>
      </c>
      <c r="P18" s="13">
        <f t="shared" si="1"/>
        <v>8.7443404682443137E-5</v>
      </c>
      <c r="Q18" s="23">
        <f t="shared" si="2"/>
        <v>8.7447227968384666E-5</v>
      </c>
    </row>
    <row r="19" spans="3:17" x14ac:dyDescent="0.55000000000000004">
      <c r="C19">
        <f t="shared" si="3"/>
        <v>13</v>
      </c>
      <c r="D19">
        <v>-0.74953091943548944</v>
      </c>
      <c r="E19">
        <v>-0.80545960155500851</v>
      </c>
      <c r="F19">
        <v>-1.3686373598686581</v>
      </c>
      <c r="G19">
        <v>-1.6024281372285896</v>
      </c>
      <c r="H19">
        <v>-0.62701397085179511</v>
      </c>
      <c r="I19">
        <v>-0.93791388737194659</v>
      </c>
      <c r="J19">
        <v>-0.38775864345302408</v>
      </c>
      <c r="K19">
        <v>8.2164608933822908E-2</v>
      </c>
      <c r="L19">
        <v>0.56316918023110185</v>
      </c>
      <c r="M19">
        <v>1.1805205173100539</v>
      </c>
      <c r="P19" s="13">
        <f t="shared" si="1"/>
        <v>-4.8244615048637449E-3</v>
      </c>
      <c r="Q19" s="23">
        <f t="shared" si="2"/>
        <v>-4.8128424831418437E-3</v>
      </c>
    </row>
    <row r="20" spans="3:17" x14ac:dyDescent="0.55000000000000004">
      <c r="C20">
        <f t="shared" si="3"/>
        <v>14</v>
      </c>
      <c r="D20">
        <v>0.54633667126194252</v>
      </c>
      <c r="E20">
        <v>1.2153728028833468</v>
      </c>
      <c r="F20">
        <v>0.58026761254653225</v>
      </c>
      <c r="G20">
        <v>-5.040039008063614E-2</v>
      </c>
      <c r="H20">
        <v>-7.6134102662424236E-2</v>
      </c>
      <c r="I20">
        <v>-0.52544843197372737</v>
      </c>
      <c r="J20">
        <v>-1.3402687544447269</v>
      </c>
      <c r="K20">
        <v>-0.4131960871890985</v>
      </c>
      <c r="L20">
        <v>0.63138180562171065</v>
      </c>
      <c r="M20">
        <v>-0.36059142466331873</v>
      </c>
      <c r="P20" s="13">
        <f t="shared" si="1"/>
        <v>6.3980810299853648E-3</v>
      </c>
      <c r="Q20" s="23">
        <f t="shared" si="2"/>
        <v>6.418592471707063E-3</v>
      </c>
    </row>
    <row r="21" spans="3:17" x14ac:dyDescent="0.55000000000000004">
      <c r="C21">
        <f t="shared" si="3"/>
        <v>15</v>
      </c>
      <c r="D21">
        <v>-1.8951374060700681</v>
      </c>
      <c r="E21">
        <v>0.27483780256467516</v>
      </c>
      <c r="F21">
        <v>-0.65359204285983608</v>
      </c>
      <c r="G21">
        <v>-1.0209935253060212</v>
      </c>
      <c r="H21">
        <v>-1.23559396404748</v>
      </c>
      <c r="I21">
        <v>0.70223876214640046</v>
      </c>
      <c r="J21">
        <v>-1.6247754705435993</v>
      </c>
      <c r="K21">
        <v>-1.1752302505427159</v>
      </c>
      <c r="L21">
        <v>0.41515612830380438</v>
      </c>
      <c r="M21">
        <v>0.6533722078802473</v>
      </c>
      <c r="P21" s="13">
        <f t="shared" si="1"/>
        <v>-1.4745704706521572E-2</v>
      </c>
      <c r="Q21" s="23">
        <f t="shared" si="2"/>
        <v>-1.4637519212775008E-2</v>
      </c>
    </row>
    <row r="22" spans="3:17" x14ac:dyDescent="0.55000000000000004">
      <c r="C22">
        <f t="shared" si="3"/>
        <v>16</v>
      </c>
      <c r="D22">
        <v>0.5135576125322866</v>
      </c>
      <c r="E22">
        <v>0.31978658281309674</v>
      </c>
      <c r="F22">
        <v>-0.72758272836255167</v>
      </c>
      <c r="G22">
        <v>1.0599278882337222</v>
      </c>
      <c r="H22">
        <v>0.48980962689029572</v>
      </c>
      <c r="I22">
        <v>0.46600498920856143</v>
      </c>
      <c r="J22">
        <v>-0.19560123692490633</v>
      </c>
      <c r="K22">
        <v>-0.5275123500928286</v>
      </c>
      <c r="L22">
        <v>-0.59564526790721961</v>
      </c>
      <c r="M22">
        <v>-1.3176215436640952</v>
      </c>
      <c r="P22" s="13">
        <f t="shared" si="1"/>
        <v>6.1142060542651241E-3</v>
      </c>
      <c r="Q22" s="23">
        <f t="shared" si="2"/>
        <v>6.1329359654900273E-3</v>
      </c>
    </row>
    <row r="23" spans="3:17" x14ac:dyDescent="0.55000000000000004">
      <c r="C23">
        <f t="shared" si="3"/>
        <v>17</v>
      </c>
      <c r="D23">
        <v>-0.83967646072510438</v>
      </c>
      <c r="E23">
        <v>-1.2087329193639731</v>
      </c>
      <c r="F23">
        <v>3.1051645511159274</v>
      </c>
      <c r="G23">
        <v>-1.3810516650389884</v>
      </c>
      <c r="H23">
        <v>-0.81506864185363637</v>
      </c>
      <c r="I23">
        <v>-0.29239656677983683</v>
      </c>
      <c r="J23">
        <v>-0.12754875819255213</v>
      </c>
      <c r="K23">
        <v>-1.3823354450415031</v>
      </c>
      <c r="L23">
        <v>2.4318172349160863</v>
      </c>
      <c r="M23">
        <v>-1.7643721608884215</v>
      </c>
      <c r="P23" s="13">
        <f t="shared" si="1"/>
        <v>-5.6051447928107999E-3</v>
      </c>
      <c r="Q23" s="23">
        <f t="shared" si="2"/>
        <v>-5.5894652777326304E-3</v>
      </c>
    </row>
    <row r="24" spans="3:17" x14ac:dyDescent="0.55000000000000004">
      <c r="C24">
        <f t="shared" si="3"/>
        <v>18</v>
      </c>
      <c r="D24">
        <v>0.6877366865764889</v>
      </c>
      <c r="E24">
        <v>1.6686519490402283</v>
      </c>
      <c r="F24">
        <v>-1.044179260072299</v>
      </c>
      <c r="G24">
        <v>-0.35303442232742238</v>
      </c>
      <c r="H24">
        <v>-0.35351749755786976</v>
      </c>
      <c r="I24">
        <v>0.29805762718609102</v>
      </c>
      <c r="J24">
        <v>-1.1859596375758119</v>
      </c>
      <c r="K24">
        <v>-1.4180594466883374</v>
      </c>
      <c r="L24">
        <v>-1.2447657314321054</v>
      </c>
      <c r="M24">
        <v>-0.8000554679083034</v>
      </c>
      <c r="P24" s="13">
        <f t="shared" si="1"/>
        <v>7.6226410835644231E-3</v>
      </c>
      <c r="Q24" s="23">
        <f t="shared" si="2"/>
        <v>7.6517673714875389E-3</v>
      </c>
    </row>
    <row r="25" spans="3:17" x14ac:dyDescent="0.55000000000000004">
      <c r="C25">
        <f t="shared" si="3"/>
        <v>19</v>
      </c>
      <c r="D25">
        <v>-0.27170730667587156</v>
      </c>
      <c r="E25">
        <v>-1.1139740308678927</v>
      </c>
      <c r="F25">
        <v>-1.3114512371589018</v>
      </c>
      <c r="G25">
        <v>0.27263923897751896</v>
      </c>
      <c r="H25">
        <v>-1.2569841763958096</v>
      </c>
      <c r="I25">
        <v>0.49295501523525731</v>
      </c>
      <c r="J25">
        <v>-0.96381790169932313</v>
      </c>
      <c r="K25">
        <v>0.10445391421329558</v>
      </c>
      <c r="L25">
        <v>0.14461282232542005</v>
      </c>
      <c r="M25">
        <v>0.76172093918934225</v>
      </c>
      <c r="P25" s="13">
        <f t="shared" si="1"/>
        <v>-6.8638763308487261E-4</v>
      </c>
      <c r="Q25" s="23">
        <f t="shared" si="2"/>
        <v>-6.8615212298028805E-4</v>
      </c>
    </row>
    <row r="26" spans="3:17" x14ac:dyDescent="0.55000000000000004">
      <c r="C26">
        <f t="shared" si="3"/>
        <v>20</v>
      </c>
      <c r="D26">
        <v>0.43118626362242907</v>
      </c>
      <c r="E26">
        <v>-2.185267412215568</v>
      </c>
      <c r="F26">
        <v>-1.2429226430841143</v>
      </c>
      <c r="G26">
        <v>-1.8020196413227716</v>
      </c>
      <c r="H26">
        <v>1.9436759095802603</v>
      </c>
      <c r="I26">
        <v>1.2216319644876081</v>
      </c>
      <c r="J26">
        <v>0.29433509650647427</v>
      </c>
      <c r="K26">
        <v>-5.2260907003731073E-2</v>
      </c>
      <c r="L26">
        <v>-0.59261425369253906</v>
      </c>
      <c r="M26">
        <v>-0.99217878896818568</v>
      </c>
      <c r="P26" s="13">
        <f t="shared" si="1"/>
        <v>5.4008492472658416E-3</v>
      </c>
      <c r="Q26" s="23">
        <f t="shared" si="2"/>
        <v>5.4154601254357004E-3</v>
      </c>
    </row>
    <row r="27" spans="3:17" x14ac:dyDescent="0.55000000000000004">
      <c r="C27">
        <f t="shared" si="3"/>
        <v>21</v>
      </c>
      <c r="D27">
        <v>1.6014664785250432</v>
      </c>
      <c r="E27">
        <v>0.84629005607689145</v>
      </c>
      <c r="F27">
        <v>-0.75479832585465356</v>
      </c>
      <c r="G27">
        <v>1.1658202636765216</v>
      </c>
      <c r="H27">
        <v>1.9056814844251098</v>
      </c>
      <c r="I27">
        <v>0.92337418094276369</v>
      </c>
      <c r="J27">
        <v>-1.0624287106319614</v>
      </c>
      <c r="K27">
        <v>-0.10150471483232427</v>
      </c>
      <c r="L27">
        <v>0.14324090141122151</v>
      </c>
      <c r="M27">
        <v>0.9575021046724741</v>
      </c>
      <c r="P27" s="13">
        <f t="shared" si="1"/>
        <v>1.55357732037856E-2</v>
      </c>
      <c r="Q27" s="23">
        <f t="shared" si="2"/>
        <v>1.5657080716163785E-2</v>
      </c>
    </row>
    <row r="28" spans="3:17" x14ac:dyDescent="0.55000000000000004">
      <c r="C28">
        <f t="shared" si="3"/>
        <v>22</v>
      </c>
      <c r="D28">
        <v>-0.75250275492627317</v>
      </c>
      <c r="E28">
        <v>2.1921514279711567</v>
      </c>
      <c r="F28">
        <v>2.4561304608156234</v>
      </c>
      <c r="G28">
        <v>0.1871856346126638</v>
      </c>
      <c r="H28">
        <v>0.61278893959458847</v>
      </c>
      <c r="I28">
        <v>0.52609429112265838</v>
      </c>
      <c r="J28">
        <v>1.3622724950432852</v>
      </c>
      <c r="K28">
        <v>-0.36307024027142942</v>
      </c>
      <c r="L28">
        <v>2.5530830583043973</v>
      </c>
      <c r="M28">
        <v>-2.1528793869631007</v>
      </c>
      <c r="P28" s="13">
        <f t="shared" si="1"/>
        <v>-4.8501983551726136E-3</v>
      </c>
      <c r="Q28" s="23">
        <f t="shared" si="2"/>
        <v>-4.8384551364483164E-3</v>
      </c>
    </row>
    <row r="29" spans="3:17" x14ac:dyDescent="0.55000000000000004">
      <c r="C29">
        <f t="shared" si="3"/>
        <v>23</v>
      </c>
      <c r="D29">
        <v>0.15628148701601635</v>
      </c>
      <c r="E29">
        <v>0.5015088575365575</v>
      </c>
      <c r="F29">
        <v>0.39923922479354745</v>
      </c>
      <c r="G29">
        <v>-0.62338394142843545</v>
      </c>
      <c r="H29">
        <v>0.56033132150192533</v>
      </c>
      <c r="I29">
        <v>-1.3663045951319891E-2</v>
      </c>
      <c r="J29">
        <v>-0.51452135105240082</v>
      </c>
      <c r="K29">
        <v>1.5555312789893727</v>
      </c>
      <c r="L29">
        <v>0.63142340209273129</v>
      </c>
      <c r="M29">
        <v>0.5536943050780806</v>
      </c>
      <c r="P29" s="13">
        <f t="shared" si="1"/>
        <v>3.020104045637447E-3</v>
      </c>
      <c r="Q29" s="23">
        <f t="shared" si="2"/>
        <v>3.0246691544049131E-3</v>
      </c>
    </row>
    <row r="30" spans="3:17" x14ac:dyDescent="0.55000000000000004">
      <c r="C30">
        <f t="shared" si="3"/>
        <v>24</v>
      </c>
      <c r="D30">
        <v>1.6772907906613244</v>
      </c>
      <c r="E30">
        <v>-7.2799994974602211E-2</v>
      </c>
      <c r="F30">
        <v>-0.25088369991971082</v>
      </c>
      <c r="G30">
        <v>1.1129745201440695</v>
      </c>
      <c r="H30">
        <v>1.3018498609122906</v>
      </c>
      <c r="I30">
        <v>-0.97335806221803545</v>
      </c>
      <c r="J30">
        <v>0.90509879131451754</v>
      </c>
      <c r="K30">
        <v>0.78610882615684041</v>
      </c>
      <c r="L30">
        <v>-1.146265130718207</v>
      </c>
      <c r="M30">
        <v>0.40600858450498123</v>
      </c>
      <c r="P30" s="13">
        <f t="shared" si="1"/>
        <v>1.6192431009130603E-2</v>
      </c>
      <c r="Q30" s="23">
        <f t="shared" si="2"/>
        <v>1.6324238889107612E-2</v>
      </c>
    </row>
    <row r="31" spans="3:17" x14ac:dyDescent="0.55000000000000004">
      <c r="C31">
        <f t="shared" si="3"/>
        <v>25</v>
      </c>
      <c r="D31">
        <v>0.66190129879447002</v>
      </c>
      <c r="E31">
        <v>0.45982964575726137</v>
      </c>
      <c r="F31">
        <v>1.1466819824224701</v>
      </c>
      <c r="G31">
        <v>-0.10088024437661777</v>
      </c>
      <c r="H31">
        <v>-0.76167919491945069</v>
      </c>
      <c r="I31">
        <v>-0.80858046243044623</v>
      </c>
      <c r="J31">
        <v>0.54394605594182865</v>
      </c>
      <c r="K31">
        <v>0.25102903267591198</v>
      </c>
      <c r="L31">
        <v>0.34940541055118562</v>
      </c>
      <c r="M31">
        <v>1.2469093134851952</v>
      </c>
      <c r="P31" s="13">
        <f t="shared" si="1"/>
        <v>7.3989000622059183E-3</v>
      </c>
      <c r="Q31" s="23">
        <f t="shared" si="2"/>
        <v>7.4263395555473899E-3</v>
      </c>
    </row>
    <row r="32" spans="3:17" x14ac:dyDescent="0.55000000000000004">
      <c r="C32">
        <f t="shared" si="3"/>
        <v>26</v>
      </c>
      <c r="D32">
        <v>-0.16285932607452017</v>
      </c>
      <c r="E32">
        <v>-5.3489570734500634E-2</v>
      </c>
      <c r="F32">
        <v>-0.78125096206988587</v>
      </c>
      <c r="G32">
        <v>-0.33575436669577646</v>
      </c>
      <c r="H32">
        <v>-0.13751999021586855</v>
      </c>
      <c r="I32">
        <v>-0.6808723088482872</v>
      </c>
      <c r="J32">
        <v>-0.32330888447992345</v>
      </c>
      <c r="K32">
        <v>-2.7542632425036444E-2</v>
      </c>
      <c r="L32">
        <v>-0.36178720837328432</v>
      </c>
      <c r="M32">
        <v>-0.67070737911515532</v>
      </c>
      <c r="P32" s="13">
        <f t="shared" si="1"/>
        <v>2.5626353042918827E-4</v>
      </c>
      <c r="Q32" s="23">
        <f t="shared" si="2"/>
        <v>2.5629636873270023E-4</v>
      </c>
    </row>
    <row r="33" spans="3:17" x14ac:dyDescent="0.55000000000000004">
      <c r="C33">
        <f t="shared" si="3"/>
        <v>27</v>
      </c>
      <c r="D33">
        <v>0.28520242697308351</v>
      </c>
      <c r="E33">
        <v>-0.87018613691219449</v>
      </c>
      <c r="F33">
        <v>1.8108841819231689</v>
      </c>
      <c r="G33">
        <v>-1.3808476856982421</v>
      </c>
      <c r="H33">
        <v>-0.7828320078392953</v>
      </c>
      <c r="I33">
        <v>-0.53865967221944633</v>
      </c>
      <c r="J33">
        <v>1.1574648220975445</v>
      </c>
      <c r="K33">
        <v>0.12024563411547014</v>
      </c>
      <c r="L33">
        <v>1.7721792505032026</v>
      </c>
      <c r="M33">
        <v>-4.4384192758501716E-3</v>
      </c>
      <c r="P33" s="13">
        <f t="shared" si="1"/>
        <v>4.1365921364633317E-3</v>
      </c>
      <c r="Q33" s="23">
        <f t="shared" si="2"/>
        <v>4.1451596430683857E-3</v>
      </c>
    </row>
    <row r="34" spans="3:17" x14ac:dyDescent="0.55000000000000004">
      <c r="C34">
        <f t="shared" si="3"/>
        <v>28</v>
      </c>
      <c r="D34">
        <v>-2.4078275012337773</v>
      </c>
      <c r="E34">
        <v>-0.26522239322440044</v>
      </c>
      <c r="F34">
        <v>-0.66089398457149817</v>
      </c>
      <c r="G34">
        <v>-1.232653174602402E-2</v>
      </c>
      <c r="H34">
        <v>-0.62500442358681307</v>
      </c>
      <c r="I34">
        <v>0.86289671753008801</v>
      </c>
      <c r="J34">
        <v>2.1358231993185632</v>
      </c>
      <c r="K34">
        <v>-0.61325205115282622</v>
      </c>
      <c r="L34">
        <v>-1.5773230291484286</v>
      </c>
      <c r="M34">
        <v>1.3783331047246707</v>
      </c>
      <c r="P34" s="13">
        <f t="shared" si="1"/>
        <v>-1.9185731173325907E-2</v>
      </c>
      <c r="Q34" s="23">
        <f t="shared" si="2"/>
        <v>-1.9002856429018888E-2</v>
      </c>
    </row>
    <row r="35" spans="3:17" x14ac:dyDescent="0.55000000000000004">
      <c r="C35">
        <f t="shared" si="3"/>
        <v>29</v>
      </c>
      <c r="D35">
        <v>-0.1419074527512233</v>
      </c>
      <c r="E35">
        <v>0.69669516075477922</v>
      </c>
      <c r="F35">
        <v>0.62618083445280637</v>
      </c>
      <c r="G35">
        <v>1.5147671607874489</v>
      </c>
      <c r="H35">
        <v>0.83852743035795418</v>
      </c>
      <c r="I35">
        <v>-0.156034325392505</v>
      </c>
      <c r="J35">
        <v>-0.1933967316344839</v>
      </c>
      <c r="K35">
        <v>0.24999141695558141</v>
      </c>
      <c r="L35">
        <v>0.30765089838070458</v>
      </c>
      <c r="M35">
        <v>1.7612527576901988</v>
      </c>
      <c r="P35" s="13">
        <f t="shared" si="1"/>
        <v>4.3771207597767406E-4</v>
      </c>
      <c r="Q35" s="23">
        <f t="shared" si="2"/>
        <v>4.3780788588687614E-4</v>
      </c>
    </row>
    <row r="36" spans="3:17" x14ac:dyDescent="0.55000000000000004">
      <c r="C36">
        <f t="shared" si="3"/>
        <v>30</v>
      </c>
      <c r="D36">
        <v>0.51425248851305305</v>
      </c>
      <c r="E36">
        <v>-0.87009709079634256</v>
      </c>
      <c r="F36">
        <v>0.60486367129357577</v>
      </c>
      <c r="G36">
        <v>-0.79873425490956396</v>
      </c>
      <c r="H36">
        <v>1.7939776894276798</v>
      </c>
      <c r="I36">
        <v>0.43177949657691445</v>
      </c>
      <c r="J36">
        <v>-0.34859924310895107</v>
      </c>
      <c r="K36">
        <v>-1.5930730675457851</v>
      </c>
      <c r="L36">
        <v>-0.22952324285368086</v>
      </c>
      <c r="M36">
        <v>-0.52598925885030712</v>
      </c>
      <c r="P36" s="13">
        <f t="shared" si="1"/>
        <v>6.120223856783358E-3</v>
      </c>
      <c r="Q36" s="23">
        <f t="shared" si="2"/>
        <v>6.1389906930238158E-3</v>
      </c>
    </row>
    <row r="37" spans="3:17" x14ac:dyDescent="0.55000000000000004">
      <c r="C37">
        <f t="shared" si="3"/>
        <v>31</v>
      </c>
      <c r="D37">
        <v>0.25919144558774393</v>
      </c>
      <c r="E37">
        <v>-1.782636996958836</v>
      </c>
      <c r="F37">
        <v>0.71876597308063961</v>
      </c>
      <c r="G37">
        <v>1.1469151598502287</v>
      </c>
      <c r="H37">
        <v>0.32321084858317395</v>
      </c>
      <c r="I37">
        <v>-6.1829903651480042E-2</v>
      </c>
      <c r="J37">
        <v>-1.6686784016191101</v>
      </c>
      <c r="K37">
        <v>0.70140203521805422</v>
      </c>
      <c r="L37">
        <v>6.8184847584862832E-2</v>
      </c>
      <c r="M37">
        <v>-2.2766555274895819E-2</v>
      </c>
      <c r="P37" s="13">
        <f t="shared" si="1"/>
        <v>3.9113304298926494E-3</v>
      </c>
      <c r="Q37" s="23">
        <f t="shared" si="2"/>
        <v>3.9189896654365786E-3</v>
      </c>
    </row>
    <row r="38" spans="3:17" x14ac:dyDescent="0.55000000000000004">
      <c r="C38">
        <f t="shared" si="3"/>
        <v>32</v>
      </c>
      <c r="D38">
        <v>0.30574654761464598</v>
      </c>
      <c r="E38">
        <v>1.1074729513806614</v>
      </c>
      <c r="F38">
        <v>-1.267636478809586</v>
      </c>
      <c r="G38">
        <v>0.31222323273759206</v>
      </c>
      <c r="H38">
        <v>-0.91184763996381646</v>
      </c>
      <c r="I38">
        <v>0.9856608981359184</v>
      </c>
      <c r="J38">
        <v>-0.21670512035721992</v>
      </c>
      <c r="K38">
        <v>-0.16892611217740483</v>
      </c>
      <c r="L38">
        <v>-0.84976853103997207</v>
      </c>
      <c r="M38">
        <v>0.57726018501202869</v>
      </c>
      <c r="P38" s="13">
        <f t="shared" si="1"/>
        <v>4.3145094402033853E-3</v>
      </c>
      <c r="Q38" s="23">
        <f t="shared" si="2"/>
        <v>4.323830336268486E-3</v>
      </c>
    </row>
    <row r="39" spans="3:17" x14ac:dyDescent="0.55000000000000004">
      <c r="C39">
        <f t="shared" si="3"/>
        <v>33</v>
      </c>
      <c r="D39">
        <v>0.69939861198843578</v>
      </c>
      <c r="E39">
        <v>-0.75577587530743451</v>
      </c>
      <c r="F39">
        <v>1.1900847143174134</v>
      </c>
      <c r="G39">
        <v>0.16551482416087709</v>
      </c>
      <c r="H39">
        <v>-0.29430037302695139</v>
      </c>
      <c r="I39">
        <v>-0.12139005928813959</v>
      </c>
      <c r="J39">
        <v>-1.9429744384691219</v>
      </c>
      <c r="K39">
        <v>0.22741810397217616</v>
      </c>
      <c r="L39">
        <v>-0.26241651851914477</v>
      </c>
      <c r="M39">
        <v>0.77835399514650461</v>
      </c>
      <c r="P39" s="13">
        <f t="shared" si="1"/>
        <v>7.723636320202276E-3</v>
      </c>
      <c r="Q39" s="23">
        <f t="shared" si="2"/>
        <v>7.7535405393978074E-3</v>
      </c>
    </row>
    <row r="40" spans="3:17" x14ac:dyDescent="0.55000000000000004">
      <c r="C40">
        <f t="shared" si="3"/>
        <v>34</v>
      </c>
      <c r="D40">
        <v>-0.72791464881982826</v>
      </c>
      <c r="E40">
        <v>0.80828304107794136</v>
      </c>
      <c r="F40">
        <v>0.6943444934564561</v>
      </c>
      <c r="G40">
        <v>-0.61421130048034933</v>
      </c>
      <c r="H40">
        <v>1.2021254456374897</v>
      </c>
      <c r="I40">
        <v>-0.40568306357670281</v>
      </c>
      <c r="J40">
        <v>0.18423878606729388</v>
      </c>
      <c r="K40">
        <v>-0.92556934089502052</v>
      </c>
      <c r="L40">
        <v>1.1774363113512016</v>
      </c>
      <c r="M40">
        <v>0.5093450420312845</v>
      </c>
      <c r="P40" s="13">
        <f t="shared" si="1"/>
        <v>-4.6372591099813282E-3</v>
      </c>
      <c r="Q40" s="23">
        <f t="shared" si="2"/>
        <v>-4.6265236247743369E-3</v>
      </c>
    </row>
    <row r="41" spans="3:17" x14ac:dyDescent="0.55000000000000004">
      <c r="C41">
        <f t="shared" si="3"/>
        <v>35</v>
      </c>
      <c r="D41">
        <v>-0.97380662951035002</v>
      </c>
      <c r="E41">
        <v>-0.81371939766494916</v>
      </c>
      <c r="F41">
        <v>-2.9833757139122147E-2</v>
      </c>
      <c r="G41">
        <v>-1.2873544908971706</v>
      </c>
      <c r="H41">
        <v>-0.28011426750728324</v>
      </c>
      <c r="I41">
        <v>0.72973300636636895</v>
      </c>
      <c r="J41">
        <v>-0.49927715244712817</v>
      </c>
      <c r="K41">
        <v>-0.37454308928414259</v>
      </c>
      <c r="L41">
        <v>0.53571126240631961</v>
      </c>
      <c r="M41">
        <v>-0.80853958584290841</v>
      </c>
      <c r="P41" s="13">
        <f t="shared" si="1"/>
        <v>-6.7667461286299718E-3</v>
      </c>
      <c r="Q41" s="23">
        <f t="shared" si="2"/>
        <v>-6.7439032550618006E-3</v>
      </c>
    </row>
    <row r="42" spans="3:17" x14ac:dyDescent="0.55000000000000004">
      <c r="C42">
        <f t="shared" si="3"/>
        <v>36</v>
      </c>
      <c r="D42">
        <v>1.6231347560901079</v>
      </c>
      <c r="E42">
        <v>-1.509957157357019</v>
      </c>
      <c r="F42">
        <v>0.42233709295953986</v>
      </c>
      <c r="G42">
        <v>-2.0460548062862776</v>
      </c>
      <c r="H42">
        <v>-1.1676962195748015</v>
      </c>
      <c r="I42">
        <v>1.045024927777608</v>
      </c>
      <c r="J42">
        <v>-0.3437634264540898</v>
      </c>
      <c r="K42">
        <v>-0.74828637616703397</v>
      </c>
      <c r="L42">
        <v>0.59011070127488896</v>
      </c>
      <c r="M42">
        <v>-0.46297407202802088</v>
      </c>
      <c r="P42" s="13">
        <f t="shared" si="1"/>
        <v>1.5723425992061585E-2</v>
      </c>
      <c r="Q42" s="23">
        <f t="shared" si="2"/>
        <v>1.5847689482866301E-2</v>
      </c>
    </row>
    <row r="43" spans="3:17" x14ac:dyDescent="0.55000000000000004">
      <c r="C43">
        <f t="shared" si="3"/>
        <v>37</v>
      </c>
      <c r="D43">
        <v>-0.81676244077520044</v>
      </c>
      <c r="E43">
        <v>-1.0309334561108014</v>
      </c>
      <c r="F43">
        <v>-0.82855430440820932</v>
      </c>
      <c r="G43">
        <v>-1.6104660242101225</v>
      </c>
      <c r="H43">
        <v>2.2620763198529708</v>
      </c>
      <c r="I43">
        <v>1.1686138624732407</v>
      </c>
      <c r="J43">
        <v>-0.14056401085486003</v>
      </c>
      <c r="K43">
        <v>0.47952290629995592</v>
      </c>
      <c r="L43">
        <v>-2.2220532784379559E-2</v>
      </c>
      <c r="M43">
        <v>-0.48347214684279943</v>
      </c>
      <c r="P43" s="13">
        <f t="shared" si="1"/>
        <v>-5.406703559016398E-3</v>
      </c>
      <c r="Q43" s="23">
        <f t="shared" si="2"/>
        <v>-5.3921136436209105E-3</v>
      </c>
    </row>
    <row r="44" spans="3:17" x14ac:dyDescent="0.55000000000000004">
      <c r="C44">
        <f t="shared" si="3"/>
        <v>38</v>
      </c>
      <c r="D44">
        <v>-0.77340489858235151</v>
      </c>
      <c r="E44">
        <v>-0.64358416712280808</v>
      </c>
      <c r="F44">
        <v>1.7266827283693533</v>
      </c>
      <c r="G44">
        <v>-0.39081493505482356</v>
      </c>
      <c r="H44">
        <v>1.9178403955443371</v>
      </c>
      <c r="I44">
        <v>0.38811571871769257</v>
      </c>
      <c r="J44">
        <v>-0.26165015491178523</v>
      </c>
      <c r="K44">
        <v>-0.23267974159282268</v>
      </c>
      <c r="L44">
        <v>-1.1287197595362997</v>
      </c>
      <c r="M44">
        <v>-0.54061652443002328</v>
      </c>
      <c r="P44" s="13">
        <f t="shared" si="1"/>
        <v>-5.0312162291697698E-3</v>
      </c>
      <c r="Q44" s="23">
        <f t="shared" si="2"/>
        <v>-5.0185808601035387E-3</v>
      </c>
    </row>
    <row r="45" spans="3:17" x14ac:dyDescent="0.55000000000000004">
      <c r="C45">
        <f t="shared" si="3"/>
        <v>39</v>
      </c>
      <c r="D45">
        <v>1.3771102830476152</v>
      </c>
      <c r="E45">
        <v>5.1772157171718972E-2</v>
      </c>
      <c r="F45">
        <v>-2.7788263533862864E-2</v>
      </c>
      <c r="G45">
        <v>0.34185706799843335</v>
      </c>
      <c r="H45">
        <v>-0.4381420153570198</v>
      </c>
      <c r="I45">
        <v>0.23925122750732966</v>
      </c>
      <c r="J45">
        <v>0.74571385476529284</v>
      </c>
      <c r="K45">
        <v>-0.93889167102966142</v>
      </c>
      <c r="L45">
        <v>0.18752925078455171</v>
      </c>
      <c r="M45">
        <v>-0.50488332330544627</v>
      </c>
      <c r="P45" s="13">
        <f t="shared" si="1"/>
        <v>1.35927915559868E-2</v>
      </c>
      <c r="Q45" s="23">
        <f t="shared" si="2"/>
        <v>1.368559354979304E-2</v>
      </c>
    </row>
    <row r="46" spans="3:17" x14ac:dyDescent="0.55000000000000004">
      <c r="C46">
        <f t="shared" si="3"/>
        <v>40</v>
      </c>
      <c r="D46">
        <v>0.18291264975624258</v>
      </c>
      <c r="E46">
        <v>-0.4256649350385821</v>
      </c>
      <c r="F46">
        <v>-0.97375782986430814</v>
      </c>
      <c r="G46">
        <v>1.1300593512796104</v>
      </c>
      <c r="H46">
        <v>0.28332121392824205</v>
      </c>
      <c r="I46">
        <v>-1.060551918294617</v>
      </c>
      <c r="J46">
        <v>0.27335898633151046</v>
      </c>
      <c r="K46">
        <v>-0.8400958984986695</v>
      </c>
      <c r="L46">
        <v>-0.88388775814435694</v>
      </c>
      <c r="M46">
        <v>-6.5521412783881072E-2</v>
      </c>
      <c r="P46" s="13">
        <f t="shared" si="1"/>
        <v>3.2507366802909821E-3</v>
      </c>
      <c r="Q46" s="23">
        <f t="shared" si="2"/>
        <v>3.2560260546747877E-3</v>
      </c>
    </row>
    <row r="47" spans="3:17" x14ac:dyDescent="0.55000000000000004">
      <c r="C47">
        <f t="shared" si="3"/>
        <v>41</v>
      </c>
      <c r="D47">
        <v>-0.20568931433545179</v>
      </c>
      <c r="E47">
        <v>-2.8007801915612491E-2</v>
      </c>
      <c r="F47">
        <v>-1.1423046918934199</v>
      </c>
      <c r="G47">
        <v>0.56322106775422975</v>
      </c>
      <c r="H47">
        <v>0.50471459689672116</v>
      </c>
      <c r="I47">
        <v>0.6353242428579241</v>
      </c>
      <c r="J47">
        <v>-0.19574555258242912</v>
      </c>
      <c r="K47">
        <v>0.45981520612029453</v>
      </c>
      <c r="L47">
        <v>1.3348089909752792</v>
      </c>
      <c r="M47">
        <v>-0.95557270284037843</v>
      </c>
      <c r="P47" s="13">
        <f t="shared" si="1"/>
        <v>-1.1465504834837258E-4</v>
      </c>
      <c r="Q47" s="23">
        <f t="shared" si="2"/>
        <v>-1.146484757095223E-4</v>
      </c>
    </row>
    <row r="48" spans="3:17" x14ac:dyDescent="0.55000000000000004">
      <c r="C48">
        <f t="shared" si="3"/>
        <v>42</v>
      </c>
      <c r="D48">
        <v>0.39841949899883827</v>
      </c>
      <c r="E48">
        <v>0.76805126942881052</v>
      </c>
      <c r="F48">
        <v>-1.5277434306130444</v>
      </c>
      <c r="G48">
        <v>2.6681419603256082E-2</v>
      </c>
      <c r="H48">
        <v>-1.0425520497380654</v>
      </c>
      <c r="I48">
        <v>-1.9177500690038932E-2</v>
      </c>
      <c r="J48">
        <v>1.3224465237641914</v>
      </c>
      <c r="K48">
        <v>1.705920221241062</v>
      </c>
      <c r="L48">
        <v>-0.98441855853839577</v>
      </c>
      <c r="M48">
        <v>-2.8203665901011084</v>
      </c>
      <c r="P48" s="13">
        <f t="shared" si="1"/>
        <v>5.117080741627293E-3</v>
      </c>
      <c r="Q48" s="23">
        <f t="shared" si="2"/>
        <v>5.1301953592624017E-3</v>
      </c>
    </row>
    <row r="49" spans="3:17" x14ac:dyDescent="0.55000000000000004">
      <c r="C49">
        <f t="shared" si="3"/>
        <v>43</v>
      </c>
      <c r="D49">
        <v>-0.32463712711345533</v>
      </c>
      <c r="E49">
        <v>-0.64145432633469235</v>
      </c>
      <c r="F49">
        <v>1.491307804104044</v>
      </c>
      <c r="G49">
        <v>-0.20663727615969327</v>
      </c>
      <c r="H49">
        <v>-0.29923270878249414</v>
      </c>
      <c r="I49">
        <v>0.69053640105554925</v>
      </c>
      <c r="J49">
        <v>0.7217931294582286</v>
      </c>
      <c r="K49">
        <v>0.30336572992145594</v>
      </c>
      <c r="L49">
        <v>1.3280919211967956</v>
      </c>
      <c r="M49">
        <v>-1.0749866948445652</v>
      </c>
      <c r="P49" s="13">
        <f t="shared" si="1"/>
        <v>-1.1447733242518356E-3</v>
      </c>
      <c r="Q49" s="23">
        <f t="shared" si="2"/>
        <v>-1.1441183212370643E-3</v>
      </c>
    </row>
    <row r="50" spans="3:17" x14ac:dyDescent="0.55000000000000004">
      <c r="C50">
        <f t="shared" si="3"/>
        <v>44</v>
      </c>
      <c r="D50">
        <v>-2.0208122749011714</v>
      </c>
      <c r="E50">
        <v>-0.98359225126411076</v>
      </c>
      <c r="F50">
        <v>-1.5560762547790172</v>
      </c>
      <c r="G50">
        <v>0.86639085587585074</v>
      </c>
      <c r="H50">
        <v>1.6346543885361138</v>
      </c>
      <c r="I50">
        <v>-1.2896025387056544</v>
      </c>
      <c r="J50">
        <v>0.46244521228152263</v>
      </c>
      <c r="K50">
        <v>-1.2260655622718266</v>
      </c>
      <c r="L50">
        <v>-0.10957173391137141</v>
      </c>
      <c r="M50">
        <v>-1.8833771340364296</v>
      </c>
      <c r="P50" s="13">
        <f t="shared" si="1"/>
        <v>-1.58340809967717E-2</v>
      </c>
      <c r="Q50" s="23">
        <f t="shared" si="2"/>
        <v>-1.570938097389496E-2</v>
      </c>
    </row>
    <row r="51" spans="3:17" x14ac:dyDescent="0.55000000000000004">
      <c r="C51">
        <f t="shared" si="3"/>
        <v>45</v>
      </c>
      <c r="D51">
        <v>-1.7613372872230086</v>
      </c>
      <c r="E51">
        <v>1.8447649920244202</v>
      </c>
      <c r="F51">
        <v>-0.39881291505534811</v>
      </c>
      <c r="G51">
        <v>-0.70127033983821052</v>
      </c>
      <c r="H51">
        <v>0.35484350996900199</v>
      </c>
      <c r="I51">
        <v>1.6392768169680769</v>
      </c>
      <c r="J51">
        <v>0.26149313227628562</v>
      </c>
      <c r="K51">
        <v>0.32847918004448468</v>
      </c>
      <c r="L51">
        <v>2.4074620938977338</v>
      </c>
      <c r="M51">
        <v>-0.28567602211819049</v>
      </c>
      <c r="P51" s="13">
        <f t="shared" si="1"/>
        <v>-1.3586961687012268E-2</v>
      </c>
      <c r="Q51" s="23">
        <f t="shared" si="2"/>
        <v>-1.3495075544992408E-2</v>
      </c>
    </row>
    <row r="52" spans="3:17" x14ac:dyDescent="0.55000000000000004">
      <c r="C52">
        <f t="shared" si="3"/>
        <v>46</v>
      </c>
      <c r="D52">
        <v>-0.23786562047762935</v>
      </c>
      <c r="E52">
        <v>-0.48035952861472098</v>
      </c>
      <c r="F52">
        <v>1.5125119542623844</v>
      </c>
      <c r="G52">
        <v>-0.17737361628821841</v>
      </c>
      <c r="H52">
        <v>-1.6008546060140973</v>
      </c>
      <c r="I52">
        <v>-0.88194132664089053</v>
      </c>
      <c r="J52">
        <v>-0.73940846199671506</v>
      </c>
      <c r="K52">
        <v>-0.91428996694400999</v>
      </c>
      <c r="L52">
        <v>-2.3682719757255009</v>
      </c>
      <c r="M52">
        <v>-7.9898891187670726E-2</v>
      </c>
      <c r="P52" s="13">
        <f t="shared" si="1"/>
        <v>-3.9331003353908277E-4</v>
      </c>
      <c r="Q52" s="23">
        <f t="shared" si="2"/>
        <v>-3.9323269728719357E-4</v>
      </c>
    </row>
    <row r="53" spans="3:17" x14ac:dyDescent="0.55000000000000004">
      <c r="C53">
        <f t="shared" si="3"/>
        <v>47</v>
      </c>
      <c r="D53">
        <v>0.56492624083043541</v>
      </c>
      <c r="E53">
        <v>0.85798105089164312</v>
      </c>
      <c r="F53">
        <v>-0.49151299882676264</v>
      </c>
      <c r="G53">
        <v>0.49758506772286742</v>
      </c>
      <c r="H53">
        <v>0.50095072042852284</v>
      </c>
      <c r="I53">
        <v>-1.0977547508748102</v>
      </c>
      <c r="J53">
        <v>-0.85170353051502834</v>
      </c>
      <c r="K53">
        <v>-0.95775325733178573</v>
      </c>
      <c r="L53">
        <v>-0.46670587913531503</v>
      </c>
      <c r="M53">
        <v>-0.36461162875530023</v>
      </c>
      <c r="P53" s="13">
        <f t="shared" si="1"/>
        <v>6.5590714249026943E-3</v>
      </c>
      <c r="Q53" s="23">
        <f t="shared" si="2"/>
        <v>6.580629241193181E-3</v>
      </c>
    </row>
    <row r="54" spans="3:17" x14ac:dyDescent="0.55000000000000004">
      <c r="C54">
        <f t="shared" si="3"/>
        <v>48</v>
      </c>
      <c r="D54">
        <v>-2.4993189299476666</v>
      </c>
      <c r="E54">
        <v>-9.6230845593749864E-2</v>
      </c>
      <c r="F54">
        <v>5.7504528165434866E-2</v>
      </c>
      <c r="G54">
        <v>-4.1366229970243439E-2</v>
      </c>
      <c r="H54">
        <v>-1.5142339245204797</v>
      </c>
      <c r="I54">
        <v>0.7185117995156276</v>
      </c>
      <c r="J54">
        <v>-0.8329435950806181</v>
      </c>
      <c r="K54">
        <v>0.61837248731542271</v>
      </c>
      <c r="L54">
        <v>0.18397799282718208</v>
      </c>
      <c r="M54">
        <v>1.7566480466562575</v>
      </c>
      <c r="P54" s="13">
        <f t="shared" si="1"/>
        <v>-1.9978070188273519E-2</v>
      </c>
      <c r="Q54" s="23">
        <f t="shared" si="2"/>
        <v>-1.9779830885185867E-2</v>
      </c>
    </row>
    <row r="55" spans="3:17" x14ac:dyDescent="0.55000000000000004">
      <c r="C55">
        <f t="shared" si="3"/>
        <v>49</v>
      </c>
      <c r="D55">
        <v>0.55893119255167434</v>
      </c>
      <c r="E55">
        <v>2.5149280672654517</v>
      </c>
      <c r="F55">
        <v>-0.21600705931196895</v>
      </c>
      <c r="G55">
        <v>0.61571051581885916</v>
      </c>
      <c r="H55">
        <v>1.4077213958071739</v>
      </c>
      <c r="I55">
        <v>-0.48264223974984938</v>
      </c>
      <c r="J55">
        <v>1.2109072030479582</v>
      </c>
      <c r="K55">
        <v>-1.0554811687703114</v>
      </c>
      <c r="L55">
        <v>-1.3586926301357114</v>
      </c>
      <c r="M55">
        <v>-1.8076325571957834</v>
      </c>
      <c r="P55" s="13">
        <f t="shared" si="1"/>
        <v>6.5071527838394816E-3</v>
      </c>
      <c r="Q55" s="23">
        <f t="shared" si="2"/>
        <v>6.5283702994207715E-3</v>
      </c>
    </row>
    <row r="56" spans="3:17" x14ac:dyDescent="0.55000000000000004">
      <c r="C56">
        <f t="shared" si="3"/>
        <v>50</v>
      </c>
      <c r="D56">
        <v>0.13303328501415884</v>
      </c>
      <c r="E56">
        <v>0.45295050724329056</v>
      </c>
      <c r="F56">
        <v>-0.20807670952944582</v>
      </c>
      <c r="G56">
        <v>-0.58733973866348121</v>
      </c>
      <c r="H56">
        <v>0.75058861816359945</v>
      </c>
      <c r="I56">
        <v>1.6577105650030557</v>
      </c>
      <c r="J56">
        <v>1.2931697458660512</v>
      </c>
      <c r="K56">
        <v>0.5530392366617326</v>
      </c>
      <c r="L56">
        <v>-0.90923864500837948</v>
      </c>
      <c r="M56">
        <v>0.10938294449733395</v>
      </c>
      <c r="P56" s="13">
        <f t="shared" si="1"/>
        <v>2.818768710378239E-3</v>
      </c>
      <c r="Q56" s="23">
        <f t="shared" si="2"/>
        <v>2.8227451742657284E-3</v>
      </c>
    </row>
    <row r="57" spans="3:17" x14ac:dyDescent="0.55000000000000004">
      <c r="C57">
        <f t="shared" si="3"/>
        <v>51</v>
      </c>
      <c r="D57">
        <v>1.1394360864143473</v>
      </c>
      <c r="E57">
        <v>0.71264273547435142</v>
      </c>
      <c r="F57">
        <v>-0.39921075020774516</v>
      </c>
      <c r="G57">
        <v>0.51596037965101316</v>
      </c>
      <c r="H57">
        <v>0.72830205683990001</v>
      </c>
      <c r="I57">
        <v>-1.2940174487392615</v>
      </c>
      <c r="J57">
        <v>-0.47241833667413896</v>
      </c>
      <c r="K57">
        <v>0.50765296863171916</v>
      </c>
      <c r="L57">
        <v>-0.17150548508096986</v>
      </c>
      <c r="M57">
        <v>-0.1541833475749507</v>
      </c>
      <c r="P57" s="13">
        <f t="shared" si="1"/>
        <v>1.1534472634902123E-2</v>
      </c>
      <c r="Q57" s="23">
        <f t="shared" si="2"/>
        <v>1.1601251169129023E-2</v>
      </c>
    </row>
    <row r="58" spans="3:17" x14ac:dyDescent="0.55000000000000004">
      <c r="C58">
        <f t="shared" si="3"/>
        <v>52</v>
      </c>
      <c r="D58">
        <v>-0.60947089305229896</v>
      </c>
      <c r="E58">
        <v>0.53287722387272729</v>
      </c>
      <c r="F58">
        <v>-0.46053695737830852</v>
      </c>
      <c r="G58">
        <v>9.0493664042417793E-2</v>
      </c>
      <c r="H58">
        <v>-0.21830556395726008</v>
      </c>
      <c r="I58">
        <v>-0.63578809320575536</v>
      </c>
      <c r="J58">
        <v>-0.93424130531463856</v>
      </c>
      <c r="K58">
        <v>-0.36100381198711945</v>
      </c>
      <c r="L58">
        <v>2.0238069426607779</v>
      </c>
      <c r="M58">
        <v>0.26350512230697593</v>
      </c>
      <c r="P58" s="13">
        <f t="shared" si="1"/>
        <v>-3.6115060958381287E-3</v>
      </c>
      <c r="Q58" s="23">
        <f t="shared" si="2"/>
        <v>-3.6049924514128806E-3</v>
      </c>
    </row>
    <row r="59" spans="3:17" x14ac:dyDescent="0.55000000000000004">
      <c r="C59">
        <f t="shared" si="3"/>
        <v>53</v>
      </c>
      <c r="D59">
        <v>0.14617105350317119</v>
      </c>
      <c r="E59">
        <v>-1.029797113824936</v>
      </c>
      <c r="F59">
        <v>-0.43136882549100591</v>
      </c>
      <c r="G59">
        <v>-0.97354582662848976</v>
      </c>
      <c r="H59">
        <v>0.31714434574921835</v>
      </c>
      <c r="I59">
        <v>-0.60796353280037019</v>
      </c>
      <c r="J59">
        <v>-0.26263159458239221</v>
      </c>
      <c r="K59">
        <v>-0.75437643534838417</v>
      </c>
      <c r="L59">
        <v>-0.58430784813456094</v>
      </c>
      <c r="M59">
        <v>-0.25299716542060169</v>
      </c>
      <c r="P59" s="13">
        <f t="shared" si="1"/>
        <v>2.9325451229834727E-3</v>
      </c>
      <c r="Q59" s="23">
        <f t="shared" si="2"/>
        <v>2.9368492397430224E-3</v>
      </c>
    </row>
    <row r="60" spans="3:17" x14ac:dyDescent="0.55000000000000004">
      <c r="C60">
        <f t="shared" si="3"/>
        <v>54</v>
      </c>
      <c r="D60">
        <v>0.83840177396983984</v>
      </c>
      <c r="E60">
        <v>0.17740511908501727</v>
      </c>
      <c r="F60">
        <v>1.319488879504344</v>
      </c>
      <c r="G60">
        <v>-0.22016474666013419</v>
      </c>
      <c r="H60">
        <v>-0.14306117347855149</v>
      </c>
      <c r="I60">
        <v>0.42983600717618464</v>
      </c>
      <c r="J60">
        <v>1.3137111959985033</v>
      </c>
      <c r="K60">
        <v>-0.43200866790091341</v>
      </c>
      <c r="L60">
        <v>1.1268796638591501</v>
      </c>
      <c r="M60">
        <v>0.84313626445169254</v>
      </c>
      <c r="P60" s="13">
        <f t="shared" si="1"/>
        <v>8.9274390150248673E-3</v>
      </c>
      <c r="Q60" s="23">
        <f t="shared" si="2"/>
        <v>8.9674074487557931E-3</v>
      </c>
    </row>
    <row r="61" spans="3:17" x14ac:dyDescent="0.55000000000000004">
      <c r="C61">
        <f t="shared" si="3"/>
        <v>55</v>
      </c>
      <c r="D61">
        <v>0.82545594609856199</v>
      </c>
      <c r="E61">
        <v>0.19385678712522264</v>
      </c>
      <c r="F61">
        <v>-6.9098518342171539E-2</v>
      </c>
      <c r="G61">
        <v>0.62405302846386934</v>
      </c>
      <c r="H61">
        <v>-0.36134964682745835</v>
      </c>
      <c r="I61">
        <v>-6.6773524967697097E-3</v>
      </c>
      <c r="J61">
        <v>1.3417399333539353</v>
      </c>
      <c r="K61">
        <v>0.14505984951845941</v>
      </c>
      <c r="L61">
        <v>-0.5000176584324082</v>
      </c>
      <c r="M61">
        <v>-0.57175564839182502</v>
      </c>
      <c r="P61" s="13">
        <f t="shared" si="1"/>
        <v>8.8153248569293949E-3</v>
      </c>
      <c r="Q61" s="23">
        <f t="shared" si="2"/>
        <v>8.8542942582374717E-3</v>
      </c>
    </row>
    <row r="62" spans="3:17" x14ac:dyDescent="0.55000000000000004">
      <c r="C62">
        <f t="shared" si="3"/>
        <v>56</v>
      </c>
      <c r="D62">
        <v>-0.25364823100262179</v>
      </c>
      <c r="E62">
        <v>1.166960465921514</v>
      </c>
      <c r="F62">
        <v>-0.87131135611858601</v>
      </c>
      <c r="G62">
        <v>0.29220332092099294</v>
      </c>
      <c r="H62">
        <v>-0.75620230609467787</v>
      </c>
      <c r="I62">
        <v>1.1709931572867265</v>
      </c>
      <c r="J62">
        <v>-1.4605113268186858</v>
      </c>
      <c r="K62">
        <v>1.037146715877469</v>
      </c>
      <c r="L62">
        <v>0.41984178561605928</v>
      </c>
      <c r="M62">
        <v>0.44119961603135438</v>
      </c>
      <c r="P62" s="13">
        <f t="shared" si="1"/>
        <v>-5.2999145006587373E-4</v>
      </c>
      <c r="Q62" s="23">
        <f t="shared" si="2"/>
        <v>-5.2985102940561468E-4</v>
      </c>
    </row>
    <row r="63" spans="3:17" x14ac:dyDescent="0.55000000000000004">
      <c r="C63">
        <f t="shared" si="3"/>
        <v>57</v>
      </c>
      <c r="D63">
        <v>0.20465200977267381</v>
      </c>
      <c r="E63">
        <v>-0.97828315632729679</v>
      </c>
      <c r="F63">
        <v>1.1810121105638665</v>
      </c>
      <c r="G63">
        <v>0.63880359027472366</v>
      </c>
      <c r="H63">
        <v>-0.73882888956083326</v>
      </c>
      <c r="I63">
        <v>0.31730006076254713</v>
      </c>
      <c r="J63">
        <v>-1.0079752570678786</v>
      </c>
      <c r="K63">
        <v>0.131071080166067</v>
      </c>
      <c r="L63">
        <v>0.80281414531327633</v>
      </c>
      <c r="M63">
        <v>-1.2072165581705909</v>
      </c>
      <c r="P63" s="13">
        <f t="shared" si="1"/>
        <v>3.4390050606534339E-3</v>
      </c>
      <c r="Q63" s="23">
        <f t="shared" si="2"/>
        <v>3.4449252231012473E-3</v>
      </c>
    </row>
    <row r="64" spans="3:17" x14ac:dyDescent="0.55000000000000004">
      <c r="C64">
        <f t="shared" si="3"/>
        <v>58</v>
      </c>
      <c r="D64">
        <v>-0.61172988961181729</v>
      </c>
      <c r="E64">
        <v>-2.6382586073880812</v>
      </c>
      <c r="F64">
        <v>2.8545139924387519</v>
      </c>
      <c r="G64">
        <v>1.3286533592223984</v>
      </c>
      <c r="H64">
        <v>2.5777544171115605</v>
      </c>
      <c r="I64">
        <v>-1.557744724602488</v>
      </c>
      <c r="J64">
        <v>-0.58206421441657086</v>
      </c>
      <c r="K64">
        <v>0.17517468239482731</v>
      </c>
      <c r="L64">
        <v>-0.13469751211515565</v>
      </c>
      <c r="M64">
        <v>0.51689000479303837</v>
      </c>
      <c r="P64" s="13">
        <f t="shared" si="1"/>
        <v>-3.6310695799141738E-3</v>
      </c>
      <c r="Q64" s="23">
        <f t="shared" si="2"/>
        <v>-3.6244852186027021E-3</v>
      </c>
    </row>
    <row r="65" spans="3:17" x14ac:dyDescent="0.55000000000000004">
      <c r="C65">
        <f t="shared" si="3"/>
        <v>59</v>
      </c>
      <c r="D65">
        <v>-0.53514064125540883</v>
      </c>
      <c r="E65">
        <v>1.0892428973139343</v>
      </c>
      <c r="F65">
        <v>-1.8244228090457289E-2</v>
      </c>
      <c r="G65">
        <v>1.1471739082756278</v>
      </c>
      <c r="H65">
        <v>-3.2353732457167272E-2</v>
      </c>
      <c r="I65">
        <v>0.59017515492704831</v>
      </c>
      <c r="J65">
        <v>-1.104513790259577</v>
      </c>
      <c r="K65">
        <v>-0.6983162974569237</v>
      </c>
      <c r="L65">
        <v>0.28587515788952556</v>
      </c>
      <c r="M65">
        <v>0.70153593529632041</v>
      </c>
      <c r="P65" s="13">
        <f t="shared" si="1"/>
        <v>-2.9677872325801205E-3</v>
      </c>
      <c r="Q65" s="23">
        <f t="shared" si="2"/>
        <v>-2.9633877054142665E-3</v>
      </c>
    </row>
    <row r="66" spans="3:17" x14ac:dyDescent="0.55000000000000004">
      <c r="C66">
        <f t="shared" si="3"/>
        <v>60</v>
      </c>
      <c r="D66">
        <v>0.28156013744350744</v>
      </c>
      <c r="E66">
        <v>-0.19811768717808542</v>
      </c>
      <c r="F66">
        <v>-5.4583498091165944E-2</v>
      </c>
      <c r="G66">
        <v>0.20146401147472404</v>
      </c>
      <c r="H66">
        <v>-1.4500947226955643</v>
      </c>
      <c r="I66">
        <v>1.5955944756036438</v>
      </c>
      <c r="J66">
        <v>3.1320211899900578E-2</v>
      </c>
      <c r="K66">
        <v>0.92590293968443405</v>
      </c>
      <c r="L66">
        <v>1.3706942195524845</v>
      </c>
      <c r="M66">
        <v>-0.17334258560579943</v>
      </c>
      <c r="P66" s="13">
        <f t="shared" si="1"/>
        <v>4.1050489838578216E-3</v>
      </c>
      <c r="Q66" s="23">
        <f t="shared" si="2"/>
        <v>4.11348623860186E-3</v>
      </c>
    </row>
    <row r="67" spans="3:17" x14ac:dyDescent="0.55000000000000004">
      <c r="C67">
        <f t="shared" si="3"/>
        <v>61</v>
      </c>
      <c r="D67">
        <v>-3.1223595877555566E-2</v>
      </c>
      <c r="E67">
        <v>-1.2183254553746585</v>
      </c>
      <c r="F67">
        <v>-3.1191780714914255</v>
      </c>
      <c r="G67">
        <v>-1.3710425454421067</v>
      </c>
      <c r="H67">
        <v>-0.64494947594953123</v>
      </c>
      <c r="I67">
        <v>-2.5406412713025003E-2</v>
      </c>
      <c r="J67">
        <v>0.76499022221043855</v>
      </c>
      <c r="K67">
        <v>-1.0256044985804662</v>
      </c>
      <c r="L67">
        <v>1.6248826652436936</v>
      </c>
      <c r="M67">
        <v>0.26879610062396864</v>
      </c>
      <c r="P67" s="13">
        <f t="shared" si="1"/>
        <v>1.396262394392045E-3</v>
      </c>
      <c r="Q67" s="23">
        <f t="shared" si="2"/>
        <v>1.3972376225677152E-3</v>
      </c>
    </row>
    <row r="68" spans="3:17" x14ac:dyDescent="0.55000000000000004">
      <c r="C68">
        <f t="shared" si="3"/>
        <v>62</v>
      </c>
      <c r="D68">
        <v>2.6606884351968698E-2</v>
      </c>
      <c r="E68">
        <v>0.33088995552755851</v>
      </c>
      <c r="F68">
        <v>1.6042729822668509</v>
      </c>
      <c r="G68">
        <v>-1.6593417805492288</v>
      </c>
      <c r="H68">
        <v>0.77792852709491789</v>
      </c>
      <c r="I68">
        <v>0.47563225285587618</v>
      </c>
      <c r="J68">
        <v>0.52982489988700199</v>
      </c>
      <c r="K68">
        <v>0.1557604938427665</v>
      </c>
      <c r="L68">
        <v>0.17274277388734599</v>
      </c>
      <c r="M68">
        <v>0.11923135423345919</v>
      </c>
      <c r="P68" s="13">
        <f t="shared" si="1"/>
        <v>1.8970890443102623E-3</v>
      </c>
      <c r="Q68" s="23">
        <f t="shared" si="2"/>
        <v>1.8988896561915602E-3</v>
      </c>
    </row>
    <row r="69" spans="3:17" x14ac:dyDescent="0.55000000000000004">
      <c r="C69">
        <f t="shared" si="3"/>
        <v>63</v>
      </c>
      <c r="D69">
        <v>0.1838293859070699</v>
      </c>
      <c r="E69">
        <v>-0.32457761376072264</v>
      </c>
      <c r="F69">
        <v>0.44217481133833164</v>
      </c>
      <c r="G69">
        <v>-0.87101431849241573</v>
      </c>
      <c r="H69">
        <v>0.38959783817034699</v>
      </c>
      <c r="I69">
        <v>-1.6453950848516543</v>
      </c>
      <c r="J69">
        <v>2.3690758394175431</v>
      </c>
      <c r="K69">
        <v>1.1678329551582751</v>
      </c>
      <c r="L69">
        <v>-1.3159367280127818</v>
      </c>
      <c r="M69">
        <v>4.4883880776602519E-2</v>
      </c>
      <c r="P69" s="13">
        <f t="shared" si="1"/>
        <v>3.2586758482428223E-3</v>
      </c>
      <c r="Q69" s="23">
        <f t="shared" si="2"/>
        <v>3.2639911043821357E-3</v>
      </c>
    </row>
    <row r="70" spans="3:17" x14ac:dyDescent="0.55000000000000004">
      <c r="C70">
        <f t="shared" si="3"/>
        <v>64</v>
      </c>
      <c r="D70">
        <v>-0.1618312104688408</v>
      </c>
      <c r="E70">
        <v>-0.77032687891527973</v>
      </c>
      <c r="F70">
        <v>-0.21869305018303345</v>
      </c>
      <c r="G70">
        <v>1.8090875437299241</v>
      </c>
      <c r="H70">
        <v>-0.71449365448953206</v>
      </c>
      <c r="I70">
        <v>0.66951666029591217</v>
      </c>
      <c r="J70">
        <v>-0.29557177762390768</v>
      </c>
      <c r="K70">
        <v>1.1598472310612031</v>
      </c>
      <c r="L70">
        <v>-0.55448462785533092</v>
      </c>
      <c r="M70">
        <v>-0.75177646941469989</v>
      </c>
      <c r="P70" s="13">
        <f t="shared" ref="P70:P133" si="4">$P$1*1/12+$P$2*SQRT(1/12)*INDEX(D70:M70,1,$P$3)</f>
        <v>2.651672727546437E-4</v>
      </c>
      <c r="Q70" s="23">
        <f t="shared" si="2"/>
        <v>2.6520243270367061E-4</v>
      </c>
    </row>
    <row r="71" spans="3:17" x14ac:dyDescent="0.55000000000000004">
      <c r="C71">
        <f t="shared" si="3"/>
        <v>65</v>
      </c>
      <c r="D71">
        <v>1.5329137677981706</v>
      </c>
      <c r="E71">
        <v>1.6697583136283034</v>
      </c>
      <c r="F71">
        <v>-1.572870594951232</v>
      </c>
      <c r="G71">
        <v>1.1130875419424124</v>
      </c>
      <c r="H71">
        <v>-0.92919754732886073</v>
      </c>
      <c r="I71">
        <v>0.64793782862072413</v>
      </c>
      <c r="J71">
        <v>-0.49853494267391718</v>
      </c>
      <c r="K71">
        <v>-4.7341649202081497E-2</v>
      </c>
      <c r="L71">
        <v>0.72882053735497543</v>
      </c>
      <c r="M71">
        <v>0.44249971356568341</v>
      </c>
      <c r="P71" s="13">
        <f t="shared" si="4"/>
        <v>1.4942089313908023E-2</v>
      </c>
      <c r="Q71" s="23">
        <f t="shared" ref="Q71:Q134" si="5">EXP(P71)-1</f>
        <v>1.5054280423818955E-2</v>
      </c>
    </row>
    <row r="72" spans="3:17" x14ac:dyDescent="0.55000000000000004">
      <c r="C72">
        <f t="shared" ref="C72:C135" si="6">C71+1</f>
        <v>66</v>
      </c>
      <c r="D72">
        <v>1.9082721765253399</v>
      </c>
      <c r="E72">
        <v>0.23804083076979607</v>
      </c>
      <c r="F72">
        <v>1.2662328033798016</v>
      </c>
      <c r="G72">
        <v>0.40412014601544127</v>
      </c>
      <c r="H72">
        <v>-0.56064200333552094</v>
      </c>
      <c r="I72">
        <v>0.39245729129557749</v>
      </c>
      <c r="J72">
        <v>0.29978387895216524</v>
      </c>
      <c r="K72">
        <v>-0.20128497182844585</v>
      </c>
      <c r="L72">
        <v>0.33589413396204104</v>
      </c>
      <c r="M72">
        <v>-0.2772659455036936</v>
      </c>
      <c r="P72" s="13">
        <f t="shared" si="4"/>
        <v>1.8192788488726335E-2</v>
      </c>
      <c r="Q72" s="23">
        <f t="shared" si="5"/>
        <v>1.83592854137411E-2</v>
      </c>
    </row>
    <row r="73" spans="3:17" x14ac:dyDescent="0.55000000000000004">
      <c r="C73">
        <f t="shared" si="6"/>
        <v>67</v>
      </c>
      <c r="D73">
        <v>0.23717012626037318</v>
      </c>
      <c r="E73">
        <v>-0.10003068209089044</v>
      </c>
      <c r="F73">
        <v>0.17729818202230463</v>
      </c>
      <c r="G73">
        <v>-2.7762995307560128</v>
      </c>
      <c r="H73">
        <v>0.57700561394772509</v>
      </c>
      <c r="I73">
        <v>0.4931863467529532</v>
      </c>
      <c r="J73">
        <v>-0.75644916253430017</v>
      </c>
      <c r="K73">
        <v>0.19448801233013574</v>
      </c>
      <c r="L73">
        <v>-1.2030920508114178</v>
      </c>
      <c r="M73">
        <v>1.0743132001977009</v>
      </c>
      <c r="P73" s="13">
        <f t="shared" si="4"/>
        <v>3.7206202102691259E-3</v>
      </c>
      <c r="Q73" s="23">
        <f t="shared" si="5"/>
        <v>3.7275503097342622E-3</v>
      </c>
    </row>
    <row r="74" spans="3:17" x14ac:dyDescent="0.55000000000000004">
      <c r="C74">
        <f t="shared" si="6"/>
        <v>68</v>
      </c>
      <c r="D74">
        <v>-1.1856282126714979</v>
      </c>
      <c r="E74">
        <v>-1.3679168867096896</v>
      </c>
      <c r="F74">
        <v>0.21703044394258075</v>
      </c>
      <c r="G74">
        <v>-0.48929822204137713</v>
      </c>
      <c r="H74">
        <v>0.80785235481747208</v>
      </c>
      <c r="I74">
        <v>0.67878881816520087</v>
      </c>
      <c r="J74">
        <v>-0.85927654177193047</v>
      </c>
      <c r="K74">
        <v>4.4222810293612677E-2</v>
      </c>
      <c r="L74">
        <v>1.0291984257426015</v>
      </c>
      <c r="M74">
        <v>0.7267316823489165</v>
      </c>
      <c r="P74" s="13">
        <f t="shared" si="4"/>
        <v>-8.6011748495038939E-3</v>
      </c>
      <c r="Q74" s="23">
        <f t="shared" si="5"/>
        <v>-8.5642905702403294E-3</v>
      </c>
    </row>
    <row r="75" spans="3:17" x14ac:dyDescent="0.55000000000000004">
      <c r="C75">
        <f t="shared" si="6"/>
        <v>69</v>
      </c>
      <c r="D75">
        <v>-0.15916217045820164</v>
      </c>
      <c r="E75">
        <v>0.28492844654025762</v>
      </c>
      <c r="F75">
        <v>0.73860109572337351</v>
      </c>
      <c r="G75">
        <v>0.51154489857878016</v>
      </c>
      <c r="H75">
        <v>-2.2781621355724009</v>
      </c>
      <c r="I75">
        <v>-0.83401391834896799</v>
      </c>
      <c r="J75">
        <v>-1.1997691681873988</v>
      </c>
      <c r="K75">
        <v>-0.32497743473895535</v>
      </c>
      <c r="L75">
        <v>1.2975653828025893</v>
      </c>
      <c r="M75">
        <v>0.31595985394991577</v>
      </c>
      <c r="P75" s="13">
        <f t="shared" si="4"/>
        <v>2.882818372839499E-4</v>
      </c>
      <c r="Q75" s="23">
        <f t="shared" si="5"/>
        <v>2.8832339448614519E-4</v>
      </c>
    </row>
    <row r="76" spans="3:17" x14ac:dyDescent="0.55000000000000004">
      <c r="C76">
        <f t="shared" si="6"/>
        <v>70</v>
      </c>
      <c r="D76">
        <v>-0.10190392471633339</v>
      </c>
      <c r="E76">
        <v>-1.5617718844558397</v>
      </c>
      <c r="F76">
        <v>-1.6687477394950563</v>
      </c>
      <c r="G76">
        <v>-0.86587683958708317</v>
      </c>
      <c r="H76">
        <v>0.38409761834981554</v>
      </c>
      <c r="I76">
        <v>-0.73350577494581726</v>
      </c>
      <c r="J76">
        <v>-1.6655566326317605E-2</v>
      </c>
      <c r="K76">
        <v>0.53130459646301831</v>
      </c>
      <c r="L76">
        <v>-1.2606375999461226</v>
      </c>
      <c r="M76">
        <v>0.53060370510872512</v>
      </c>
      <c r="P76" s="13">
        <f t="shared" si="4"/>
        <v>7.8415279116985032E-4</v>
      </c>
      <c r="Q76" s="23">
        <f t="shared" si="5"/>
        <v>7.8446031934764626E-4</v>
      </c>
    </row>
    <row r="77" spans="3:17" x14ac:dyDescent="0.55000000000000004">
      <c r="C77">
        <f t="shared" si="6"/>
        <v>71</v>
      </c>
      <c r="D77">
        <v>-0.60285400226854424</v>
      </c>
      <c r="E77">
        <v>-1.1154624387240275</v>
      </c>
      <c r="F77">
        <v>-1.145757089345762</v>
      </c>
      <c r="G77">
        <v>0.35164121086212707</v>
      </c>
      <c r="H77">
        <v>-1.3874551841456195</v>
      </c>
      <c r="I77">
        <v>-0.21094699231610589</v>
      </c>
      <c r="J77">
        <v>1.424627617848073</v>
      </c>
      <c r="K77">
        <v>1.8000427969005863</v>
      </c>
      <c r="L77">
        <v>-0.89737697481498913</v>
      </c>
      <c r="M77">
        <v>-1.3234026497685962</v>
      </c>
      <c r="P77" s="13">
        <f t="shared" si="4"/>
        <v>-3.5542021407101408E-3</v>
      </c>
      <c r="Q77" s="23">
        <f t="shared" si="5"/>
        <v>-3.5478934406265594E-3</v>
      </c>
    </row>
    <row r="78" spans="3:17" x14ac:dyDescent="0.55000000000000004">
      <c r="C78">
        <f t="shared" si="6"/>
        <v>72</v>
      </c>
      <c r="D78">
        <v>-7.9224899526038645E-2</v>
      </c>
      <c r="E78">
        <v>-1.9399016286839197</v>
      </c>
      <c r="F78">
        <v>1.6704907395976332</v>
      </c>
      <c r="G78">
        <v>0.427103670747218</v>
      </c>
      <c r="H78">
        <v>0.70141837659943784</v>
      </c>
      <c r="I78">
        <v>0.35400232313671798</v>
      </c>
      <c r="J78">
        <v>-0.13412484344232173</v>
      </c>
      <c r="K78">
        <v>0.30014080941825266</v>
      </c>
      <c r="L78">
        <v>-0.21966895558138094</v>
      </c>
      <c r="M78">
        <v>-0.36886075417461217</v>
      </c>
      <c r="P78" s="13">
        <f t="shared" si="4"/>
        <v>9.8055891064847489E-4</v>
      </c>
      <c r="Q78" s="23">
        <f t="shared" si="5"/>
        <v>9.8103981570951682E-4</v>
      </c>
    </row>
    <row r="79" spans="3:17" x14ac:dyDescent="0.55000000000000004">
      <c r="C79">
        <f t="shared" si="6"/>
        <v>73</v>
      </c>
      <c r="D79">
        <v>3.1068848265793182E-2</v>
      </c>
      <c r="E79">
        <v>-7.5405086142189354E-2</v>
      </c>
      <c r="F79">
        <v>0.63486964918173094</v>
      </c>
      <c r="G79">
        <v>0.23522730339227998</v>
      </c>
      <c r="H79">
        <v>-1.1287144688669475</v>
      </c>
      <c r="I79">
        <v>0.95080259519607246</v>
      </c>
      <c r="J79">
        <v>1.5080627152130746E-2</v>
      </c>
      <c r="K79">
        <v>-0.96298287814895178</v>
      </c>
      <c r="L79">
        <v>-1.7964632186463436</v>
      </c>
      <c r="M79">
        <v>1.1762730143125379</v>
      </c>
      <c r="P79" s="13">
        <f t="shared" si="4"/>
        <v>1.9357307853116767E-3</v>
      </c>
      <c r="Q79" s="23">
        <f t="shared" si="5"/>
        <v>1.9376055216147048E-3</v>
      </c>
    </row>
    <row r="80" spans="3:17" x14ac:dyDescent="0.55000000000000004">
      <c r="C80">
        <f t="shared" si="6"/>
        <v>74</v>
      </c>
      <c r="D80">
        <v>-0.57304088099325334</v>
      </c>
      <c r="E80">
        <v>0.66613297401870053</v>
      </c>
      <c r="F80">
        <v>0.19278786525919123</v>
      </c>
      <c r="G80">
        <v>3.6937579286888768E-2</v>
      </c>
      <c r="H80">
        <v>0.73261010276569472</v>
      </c>
      <c r="I80">
        <v>1.4727059629655157</v>
      </c>
      <c r="J80">
        <v>-0.51918035989187095</v>
      </c>
      <c r="K80">
        <v>1.411937723398845</v>
      </c>
      <c r="L80">
        <v>0.73957499231259838</v>
      </c>
      <c r="M80">
        <v>-0.64658559245762115</v>
      </c>
      <c r="P80" s="13">
        <f t="shared" si="4"/>
        <v>-3.2960129368050589E-3</v>
      </c>
      <c r="Q80" s="23">
        <f t="shared" si="5"/>
        <v>-3.2905870490677058E-3</v>
      </c>
    </row>
    <row r="81" spans="3:17" x14ac:dyDescent="0.55000000000000004">
      <c r="C81">
        <f t="shared" si="6"/>
        <v>75</v>
      </c>
      <c r="D81">
        <v>-0.6539603816434334</v>
      </c>
      <c r="E81">
        <v>-0.63085407488914413</v>
      </c>
      <c r="F81">
        <v>0.70670505860150257</v>
      </c>
      <c r="G81">
        <v>0.71419619475916762</v>
      </c>
      <c r="H81">
        <v>-0.75576809998139471</v>
      </c>
      <c r="I81">
        <v>-0.40153771924155263</v>
      </c>
      <c r="J81">
        <v>0.67433232962833234</v>
      </c>
      <c r="K81">
        <v>-0.70740241612324106</v>
      </c>
      <c r="L81">
        <v>-0.35059936489446103</v>
      </c>
      <c r="M81">
        <v>-0.77345967869017795</v>
      </c>
      <c r="P81" s="13">
        <f t="shared" si="4"/>
        <v>-3.996796369051132E-3</v>
      </c>
      <c r="Q81" s="23">
        <f t="shared" si="5"/>
        <v>-3.9888198088774418E-3</v>
      </c>
    </row>
    <row r="82" spans="3:17" x14ac:dyDescent="0.55000000000000004">
      <c r="C82">
        <f t="shared" si="6"/>
        <v>76</v>
      </c>
      <c r="D82">
        <v>-0.81988562280005539</v>
      </c>
      <c r="E82">
        <v>0.67641837778547353</v>
      </c>
      <c r="F82">
        <v>1.1096986936007081</v>
      </c>
      <c r="G82">
        <v>-0.65480953862430979</v>
      </c>
      <c r="H82">
        <v>-0.70462596729002169</v>
      </c>
      <c r="I82">
        <v>-2.0729049241847681</v>
      </c>
      <c r="J82">
        <v>0.58075930467271719</v>
      </c>
      <c r="K82">
        <v>0.29762853603011991</v>
      </c>
      <c r="L82">
        <v>0.72307739710179875</v>
      </c>
      <c r="M82">
        <v>-1.8478580986807038</v>
      </c>
      <c r="P82" s="13">
        <f t="shared" si="4"/>
        <v>-5.4337511087580708E-3</v>
      </c>
      <c r="Q82" s="23">
        <f t="shared" si="5"/>
        <v>-5.4190149860913195E-3</v>
      </c>
    </row>
    <row r="83" spans="3:17" x14ac:dyDescent="0.55000000000000004">
      <c r="C83">
        <f t="shared" si="6"/>
        <v>77</v>
      </c>
      <c r="D83">
        <v>-0.47873360332910353</v>
      </c>
      <c r="E83">
        <v>0.48981766679811345</v>
      </c>
      <c r="F83">
        <v>0.21962099770564145</v>
      </c>
      <c r="G83">
        <v>-0.11152416220326219</v>
      </c>
      <c r="H83">
        <v>-0.21469370932306081</v>
      </c>
      <c r="I83">
        <v>8.2835564804075237E-2</v>
      </c>
      <c r="J83">
        <v>0.48312571588902842</v>
      </c>
      <c r="K83">
        <v>-9.5124514272049765E-2</v>
      </c>
      <c r="L83">
        <v>-2.7715778178772128</v>
      </c>
      <c r="M83">
        <v>-0.47359605215702583</v>
      </c>
      <c r="P83" s="13">
        <f t="shared" si="4"/>
        <v>-2.479287954615994E-3</v>
      </c>
      <c r="Q83" s="23">
        <f t="shared" si="5"/>
        <v>-2.4762170586377641E-3</v>
      </c>
    </row>
    <row r="84" spans="3:17" x14ac:dyDescent="0.55000000000000004">
      <c r="C84">
        <f t="shared" si="6"/>
        <v>78</v>
      </c>
      <c r="D84">
        <v>-0.12869807889969645</v>
      </c>
      <c r="E84">
        <v>-0.33603759562582886</v>
      </c>
      <c r="F84">
        <v>-0.21797088288650113</v>
      </c>
      <c r="G84">
        <v>0.22004632014359685</v>
      </c>
      <c r="H84">
        <v>0.4840776660898764</v>
      </c>
      <c r="I84">
        <v>6.6647353737611355E-3</v>
      </c>
      <c r="J84">
        <v>0.53995823997139059</v>
      </c>
      <c r="K84">
        <v>0.91310450767959273</v>
      </c>
      <c r="L84">
        <v>0.15630440021282171</v>
      </c>
      <c r="M84">
        <v>0.39395349779043026</v>
      </c>
      <c r="P84" s="13">
        <f t="shared" si="4"/>
        <v>5.5210860921275527E-4</v>
      </c>
      <c r="Q84" s="23">
        <f t="shared" si="5"/>
        <v>5.5226104922412311E-4</v>
      </c>
    </row>
    <row r="85" spans="3:17" x14ac:dyDescent="0.55000000000000004">
      <c r="C85">
        <f t="shared" si="6"/>
        <v>79</v>
      </c>
      <c r="D85">
        <v>-1.7811166808505683</v>
      </c>
      <c r="E85">
        <v>-1.6988787940229297</v>
      </c>
      <c r="F85">
        <v>0.40518709736226716</v>
      </c>
      <c r="G85">
        <v>-0.78018447584483308</v>
      </c>
      <c r="H85">
        <v>-1.12436434885071</v>
      </c>
      <c r="I85">
        <v>0.49673243864090966</v>
      </c>
      <c r="J85">
        <v>-0.90784202296756433</v>
      </c>
      <c r="K85">
        <v>-1.215827870955086</v>
      </c>
      <c r="L85">
        <v>1.2273856922509974</v>
      </c>
      <c r="M85">
        <v>-1.5758329806826648</v>
      </c>
      <c r="P85" s="13">
        <f t="shared" si="4"/>
        <v>-1.3758256260541455E-2</v>
      </c>
      <c r="Q85" s="23">
        <f t="shared" si="5"/>
        <v>-1.366404401320731E-2</v>
      </c>
    </row>
    <row r="86" spans="3:17" x14ac:dyDescent="0.55000000000000004">
      <c r="C86">
        <f t="shared" si="6"/>
        <v>80</v>
      </c>
      <c r="D86">
        <v>-0.58526443661638716</v>
      </c>
      <c r="E86">
        <v>0.17183014913753678</v>
      </c>
      <c r="F86">
        <v>-0.20954985032032167</v>
      </c>
      <c r="G86">
        <v>-0.9827091506328498</v>
      </c>
      <c r="H86">
        <v>0.14314513739691043</v>
      </c>
      <c r="I86">
        <v>-0.84348585291155487</v>
      </c>
      <c r="J86">
        <v>-0.27757648202834967</v>
      </c>
      <c r="K86">
        <v>0.69665216145020459</v>
      </c>
      <c r="L86">
        <v>-0.17991616070793987</v>
      </c>
      <c r="M86">
        <v>1.5844350650974803</v>
      </c>
      <c r="P86" s="13">
        <f t="shared" si="4"/>
        <v>-3.401872033747119E-3</v>
      </c>
      <c r="Q86" s="23">
        <f t="shared" si="5"/>
        <v>-3.3960922229965274E-3</v>
      </c>
    </row>
    <row r="87" spans="3:17" x14ac:dyDescent="0.55000000000000004">
      <c r="C87">
        <f t="shared" si="6"/>
        <v>81</v>
      </c>
      <c r="D87">
        <v>0.59126478378307668</v>
      </c>
      <c r="E87">
        <v>-1.4294390196091344</v>
      </c>
      <c r="F87">
        <v>1.7512434160353147</v>
      </c>
      <c r="G87">
        <v>-1.3077068358473412</v>
      </c>
      <c r="H87">
        <v>-0.91060705229804428</v>
      </c>
      <c r="I87">
        <v>-0.40691992389246656</v>
      </c>
      <c r="J87">
        <v>1.3629223679571814</v>
      </c>
      <c r="K87">
        <v>2.8182268646718304E-2</v>
      </c>
      <c r="L87">
        <v>0.40451913428974057</v>
      </c>
      <c r="M87">
        <v>-0.10754474108058244</v>
      </c>
      <c r="P87" s="13">
        <f t="shared" si="4"/>
        <v>6.7871698978592436E-3</v>
      </c>
      <c r="Q87" s="23">
        <f t="shared" si="5"/>
        <v>6.8102549332698104E-3</v>
      </c>
    </row>
    <row r="88" spans="3:17" x14ac:dyDescent="0.55000000000000004">
      <c r="C88">
        <f t="shared" si="6"/>
        <v>82</v>
      </c>
      <c r="D88">
        <v>0.26567337007844494</v>
      </c>
      <c r="E88">
        <v>1.0554482982115945E-2</v>
      </c>
      <c r="F88">
        <v>-0.49498453691086969</v>
      </c>
      <c r="G88">
        <v>-1.6515044242309593</v>
      </c>
      <c r="H88">
        <v>-6.0508056873826474E-2</v>
      </c>
      <c r="I88">
        <v>1.5962601186229428</v>
      </c>
      <c r="J88">
        <v>-0.39794721424179497</v>
      </c>
      <c r="K88">
        <v>-5.6091397351675266E-2</v>
      </c>
      <c r="L88">
        <v>9.8783069961613568E-2</v>
      </c>
      <c r="M88">
        <v>-0.26099154690658616</v>
      </c>
      <c r="P88" s="13">
        <f t="shared" si="4"/>
        <v>3.9674655426362448E-3</v>
      </c>
      <c r="Q88" s="23">
        <f t="shared" si="5"/>
        <v>3.975346352886433E-3</v>
      </c>
    </row>
    <row r="89" spans="3:17" x14ac:dyDescent="0.55000000000000004">
      <c r="C89">
        <f t="shared" si="6"/>
        <v>83</v>
      </c>
      <c r="D89">
        <v>0.89714265363101098</v>
      </c>
      <c r="E89">
        <v>-1.371824823935996</v>
      </c>
      <c r="F89">
        <v>0.3432798694317567</v>
      </c>
      <c r="G89">
        <v>-0.3272629802197265</v>
      </c>
      <c r="H89">
        <v>1.1057939307547164</v>
      </c>
      <c r="I89">
        <v>-0.57050244642947567</v>
      </c>
      <c r="J89">
        <v>-0.73730419355867527</v>
      </c>
      <c r="K89">
        <v>-1.1343335597881281</v>
      </c>
      <c r="L89">
        <v>-1.4834219081510283</v>
      </c>
      <c r="M89">
        <v>0.91553918402310097</v>
      </c>
      <c r="P89" s="13">
        <f t="shared" si="4"/>
        <v>9.4361499552970563E-3</v>
      </c>
      <c r="Q89" s="23">
        <f t="shared" si="5"/>
        <v>9.4808107831778621E-3</v>
      </c>
    </row>
    <row r="90" spans="3:17" x14ac:dyDescent="0.55000000000000004">
      <c r="C90">
        <f t="shared" si="6"/>
        <v>84</v>
      </c>
      <c r="D90">
        <v>-1.6116987177978697</v>
      </c>
      <c r="E90">
        <v>-1.9736899057809028</v>
      </c>
      <c r="F90">
        <v>-0.37602455356969505</v>
      </c>
      <c r="G90">
        <v>-1.0387323100865615</v>
      </c>
      <c r="H90">
        <v>-0.38056164311894009</v>
      </c>
      <c r="I90">
        <v>-1.0927403743202924</v>
      </c>
      <c r="J90">
        <v>1.831919367550686</v>
      </c>
      <c r="K90">
        <v>-1.2941841473778264</v>
      </c>
      <c r="L90">
        <v>-0.51366195059897068</v>
      </c>
      <c r="M90">
        <v>0.75779446203203726</v>
      </c>
      <c r="P90" s="13">
        <f t="shared" si="4"/>
        <v>-1.2291053661930951E-2</v>
      </c>
      <c r="Q90" s="23">
        <f t="shared" si="5"/>
        <v>-1.2215827181527139E-2</v>
      </c>
    </row>
    <row r="91" spans="3:17" x14ac:dyDescent="0.55000000000000004">
      <c r="C91">
        <f t="shared" si="6"/>
        <v>85</v>
      </c>
      <c r="D91">
        <v>-0.57163953793429145</v>
      </c>
      <c r="E91">
        <v>-0.39260584524656983</v>
      </c>
      <c r="F91">
        <v>-0.35126442622830895</v>
      </c>
      <c r="G91">
        <v>0.21556051833132678</v>
      </c>
      <c r="H91">
        <v>-0.93508242296311184</v>
      </c>
      <c r="I91">
        <v>-0.39594313505220768</v>
      </c>
      <c r="J91">
        <v>-0.89356060130261017</v>
      </c>
      <c r="K91">
        <v>0.10624989208817494</v>
      </c>
      <c r="L91">
        <v>0.25707305806737585</v>
      </c>
      <c r="M91">
        <v>0.3384919461516675</v>
      </c>
      <c r="P91" s="13">
        <f t="shared" si="4"/>
        <v>-3.2838769499202785E-3</v>
      </c>
      <c r="Q91" s="23">
        <f t="shared" si="5"/>
        <v>-3.2784909233051218E-3</v>
      </c>
    </row>
    <row r="92" spans="3:17" x14ac:dyDescent="0.55000000000000004">
      <c r="C92">
        <f t="shared" si="6"/>
        <v>86</v>
      </c>
      <c r="D92">
        <v>-0.84337140924007625</v>
      </c>
      <c r="E92">
        <v>-1.4135747879692449</v>
      </c>
      <c r="F92">
        <v>-0.57828862021324612</v>
      </c>
      <c r="G92">
        <v>0.83902919158205047</v>
      </c>
      <c r="H92">
        <v>-1.088996361152933</v>
      </c>
      <c r="I92">
        <v>1.2191077305640126</v>
      </c>
      <c r="J92">
        <v>-0.23277334925363871</v>
      </c>
      <c r="K92">
        <v>-0.31736927452750835</v>
      </c>
      <c r="L92">
        <v>2.1998451549410438</v>
      </c>
      <c r="M92">
        <v>0.27074016225474729</v>
      </c>
      <c r="P92" s="13">
        <f t="shared" si="4"/>
        <v>-5.6371439856072129E-3</v>
      </c>
      <c r="Q92" s="23">
        <f t="shared" si="5"/>
        <v>-5.6212851030449373E-3</v>
      </c>
    </row>
    <row r="93" spans="3:17" x14ac:dyDescent="0.55000000000000004">
      <c r="C93">
        <f t="shared" si="6"/>
        <v>87</v>
      </c>
      <c r="D93">
        <v>1.755643060790977</v>
      </c>
      <c r="E93">
        <v>-0.44824691913303422</v>
      </c>
      <c r="F93">
        <v>0.53025152863273628</v>
      </c>
      <c r="G93">
        <v>-0.72951864660341215</v>
      </c>
      <c r="H93">
        <v>-1.4195541014643278</v>
      </c>
      <c r="I93">
        <v>1.4380960593505292</v>
      </c>
      <c r="J93">
        <v>1.5661729211932713</v>
      </c>
      <c r="K93">
        <v>1.5417947019375775</v>
      </c>
      <c r="L93">
        <v>0.15916777048317204</v>
      </c>
      <c r="M93">
        <v>-0.50019248624269652</v>
      </c>
      <c r="P93" s="13">
        <f t="shared" si="4"/>
        <v>1.68709815728952E-2</v>
      </c>
      <c r="Q93" s="23">
        <f t="shared" si="5"/>
        <v>1.701410030082906E-2</v>
      </c>
    </row>
    <row r="94" spans="3:17" x14ac:dyDescent="0.55000000000000004">
      <c r="C94">
        <f t="shared" si="6"/>
        <v>88</v>
      </c>
      <c r="D94">
        <v>-1.0937330453845642</v>
      </c>
      <c r="E94">
        <v>7.3233111538125534E-2</v>
      </c>
      <c r="F94">
        <v>1.6808008706724704</v>
      </c>
      <c r="G94">
        <v>1.0120168977129635</v>
      </c>
      <c r="H94">
        <v>1.038133613567682</v>
      </c>
      <c r="I94">
        <v>-0.24412365458593238</v>
      </c>
      <c r="J94">
        <v>0.87401482273809217</v>
      </c>
      <c r="K94">
        <v>1.213292942657233</v>
      </c>
      <c r="L94">
        <v>-0.70150176021890653</v>
      </c>
      <c r="M94">
        <v>1.1545057220013566</v>
      </c>
      <c r="P94" s="13">
        <f t="shared" si="4"/>
        <v>-7.8053393559488413E-3</v>
      </c>
      <c r="Q94" s="23">
        <f t="shared" si="5"/>
        <v>-7.7749567948415255E-3</v>
      </c>
    </row>
    <row r="95" spans="3:17" x14ac:dyDescent="0.55000000000000004">
      <c r="C95">
        <f t="shared" si="6"/>
        <v>89</v>
      </c>
      <c r="D95">
        <v>-0.40179834265615061</v>
      </c>
      <c r="E95">
        <v>1.0952092519477186</v>
      </c>
      <c r="F95">
        <v>-0.78005822254212376</v>
      </c>
      <c r="G95">
        <v>6.2252840536271108E-2</v>
      </c>
      <c r="H95">
        <v>-0.74870581409565939</v>
      </c>
      <c r="I95">
        <v>-2.9299252597947759E-2</v>
      </c>
      <c r="J95">
        <v>0.81020653341361915</v>
      </c>
      <c r="K95">
        <v>0.1966025618461982</v>
      </c>
      <c r="L95">
        <v>0.51288904225049781</v>
      </c>
      <c r="M95">
        <v>0.40632535158773458</v>
      </c>
      <c r="P95" s="13">
        <f t="shared" si="4"/>
        <v>-1.8130090527204432E-3</v>
      </c>
      <c r="Q95" s="23">
        <f t="shared" si="5"/>
        <v>-1.8113665445851357E-3</v>
      </c>
    </row>
    <row r="96" spans="3:17" x14ac:dyDescent="0.55000000000000004">
      <c r="C96">
        <f t="shared" si="6"/>
        <v>90</v>
      </c>
      <c r="D96">
        <v>1.5117614286189822</v>
      </c>
      <c r="E96">
        <v>-0.2061081896397971</v>
      </c>
      <c r="F96">
        <v>-1.3227149749347724</v>
      </c>
      <c r="G96">
        <v>-1.3143086860248714</v>
      </c>
      <c r="H96">
        <v>1.8972485037609186</v>
      </c>
      <c r="I96">
        <v>-1.407484384416817</v>
      </c>
      <c r="J96">
        <v>0.17827486732953471</v>
      </c>
      <c r="K96">
        <v>0.80955272164227554</v>
      </c>
      <c r="L96">
        <v>-1.8733458977463289</v>
      </c>
      <c r="M96">
        <v>2.3809458800375545</v>
      </c>
      <c r="P96" s="13">
        <f t="shared" si="4"/>
        <v>1.4758904683121604E-2</v>
      </c>
      <c r="Q96" s="23">
        <f t="shared" si="5"/>
        <v>1.4868355110081222E-2</v>
      </c>
    </row>
    <row r="97" spans="3:17" x14ac:dyDescent="0.55000000000000004">
      <c r="C97">
        <f t="shared" si="6"/>
        <v>91</v>
      </c>
      <c r="D97">
        <v>0.23958649679075111</v>
      </c>
      <c r="E97">
        <v>-0.66302611268499423</v>
      </c>
      <c r="F97">
        <v>-0.13325375723663102</v>
      </c>
      <c r="G97">
        <v>2.0062135596441308</v>
      </c>
      <c r="H97">
        <v>-1.910667070563639</v>
      </c>
      <c r="I97">
        <v>0.49917671859310375</v>
      </c>
      <c r="J97">
        <v>-1.4016458156524525</v>
      </c>
      <c r="K97">
        <v>-0.10071804668374913</v>
      </c>
      <c r="L97">
        <v>-1.6660073782190956</v>
      </c>
      <c r="M97">
        <v>-0.4166425212210102</v>
      </c>
      <c r="P97" s="13">
        <f t="shared" si="4"/>
        <v>3.7415465929117597E-3</v>
      </c>
      <c r="Q97" s="23">
        <f t="shared" si="5"/>
        <v>3.7485549162954435E-3</v>
      </c>
    </row>
    <row r="98" spans="3:17" x14ac:dyDescent="0.55000000000000004">
      <c r="C98">
        <f t="shared" si="6"/>
        <v>92</v>
      </c>
      <c r="D98">
        <v>-0.19917472608420655</v>
      </c>
      <c r="E98">
        <v>0.54744948510220004</v>
      </c>
      <c r="F98">
        <v>-0.17484323513919964</v>
      </c>
      <c r="G98">
        <v>-1.9067037604449364</v>
      </c>
      <c r="H98">
        <v>1.2198136652362563</v>
      </c>
      <c r="I98">
        <v>0.14595647515964108</v>
      </c>
      <c r="J98">
        <v>0.56883476689490664</v>
      </c>
      <c r="K98">
        <v>-0.17816572401780892</v>
      </c>
      <c r="L98">
        <v>-0.18154566760065324</v>
      </c>
      <c r="M98">
        <v>-0.39185067546304464</v>
      </c>
      <c r="P98" s="13">
        <f t="shared" si="4"/>
        <v>-5.8237059140632324E-5</v>
      </c>
      <c r="Q98" s="23">
        <f t="shared" si="5"/>
        <v>-5.8235363395997553E-5</v>
      </c>
    </row>
    <row r="99" spans="3:17" x14ac:dyDescent="0.55000000000000004">
      <c r="C99">
        <f t="shared" si="6"/>
        <v>93</v>
      </c>
      <c r="D99">
        <v>1.9145427778803012</v>
      </c>
      <c r="E99">
        <v>0.65507882352879199</v>
      </c>
      <c r="F99">
        <v>0.13477088383196217</v>
      </c>
      <c r="G99">
        <v>-0.85892519557128633</v>
      </c>
      <c r="H99">
        <v>1.1596520810276099</v>
      </c>
      <c r="I99">
        <v>0.94496551886529989</v>
      </c>
      <c r="J99">
        <v>1.5628863162573898</v>
      </c>
      <c r="K99">
        <v>0.2288626576971361</v>
      </c>
      <c r="L99">
        <v>-0.70512479101085213</v>
      </c>
      <c r="M99">
        <v>-1.0317309955000082</v>
      </c>
      <c r="P99" s="13">
        <f t="shared" si="4"/>
        <v>1.8247093489430349E-2</v>
      </c>
      <c r="Q99" s="23">
        <f t="shared" si="5"/>
        <v>1.8414588917067265E-2</v>
      </c>
    </row>
    <row r="100" spans="3:17" x14ac:dyDescent="0.55000000000000004">
      <c r="C100">
        <f t="shared" si="6"/>
        <v>94</v>
      </c>
      <c r="D100">
        <v>-0.66264497489836627</v>
      </c>
      <c r="E100">
        <v>9.9456431583900828E-2</v>
      </c>
      <c r="F100">
        <v>1.1101757917060242</v>
      </c>
      <c r="G100">
        <v>1.3960808413113599</v>
      </c>
      <c r="H100">
        <v>-1.6786756455557756</v>
      </c>
      <c r="I100">
        <v>-1.4366796423842765</v>
      </c>
      <c r="J100">
        <v>0.80138913738561879</v>
      </c>
      <c r="K100">
        <v>-0.19576556450654461</v>
      </c>
      <c r="L100">
        <v>0.70683128408222995</v>
      </c>
      <c r="M100">
        <v>0.55461947744550277</v>
      </c>
      <c r="P100" s="13">
        <f t="shared" si="4"/>
        <v>-4.0720071528542005E-3</v>
      </c>
      <c r="Q100" s="23">
        <f t="shared" si="5"/>
        <v>-4.0637277734375532E-3</v>
      </c>
    </row>
    <row r="101" spans="3:17" x14ac:dyDescent="0.55000000000000004">
      <c r="C101">
        <f t="shared" si="6"/>
        <v>95</v>
      </c>
      <c r="D101">
        <v>-1.3063778926541825</v>
      </c>
      <c r="E101">
        <v>0.35072577543095435</v>
      </c>
      <c r="F101">
        <v>1.5408385806283833</v>
      </c>
      <c r="G101">
        <v>0.30329466569850849</v>
      </c>
      <c r="H101">
        <v>0.51510190817858958</v>
      </c>
      <c r="I101">
        <v>-0.33332831855885892</v>
      </c>
      <c r="J101">
        <v>1.3702232918757478</v>
      </c>
      <c r="K101">
        <v>1.0807967319218135</v>
      </c>
      <c r="L101">
        <v>-0.45097560136631643</v>
      </c>
      <c r="M101">
        <v>-0.20263679481300234</v>
      </c>
      <c r="P101" s="13">
        <f t="shared" si="4"/>
        <v>-9.6468977531423555E-3</v>
      </c>
      <c r="Q101" s="23">
        <f t="shared" si="5"/>
        <v>-9.6005157024698917E-3</v>
      </c>
    </row>
    <row r="102" spans="3:17" x14ac:dyDescent="0.55000000000000004">
      <c r="C102">
        <f t="shared" si="6"/>
        <v>96</v>
      </c>
      <c r="D102">
        <v>-0.12322507865680428</v>
      </c>
      <c r="E102">
        <v>-1.2867611724563628</v>
      </c>
      <c r="F102">
        <v>1.3682470970555314</v>
      </c>
      <c r="G102">
        <v>-0.47393405086907042</v>
      </c>
      <c r="H102">
        <v>-2.4168820056806015</v>
      </c>
      <c r="I102">
        <v>1.3724757769496594</v>
      </c>
      <c r="J102">
        <v>-2.5021909365452681</v>
      </c>
      <c r="K102">
        <v>1.3478990828135924</v>
      </c>
      <c r="L102">
        <v>-0.2950199876259631</v>
      </c>
      <c r="M102">
        <v>-0.404746663055564</v>
      </c>
      <c r="P102" s="13">
        <f t="shared" si="4"/>
        <v>5.9950618166538551E-4</v>
      </c>
      <c r="Q102" s="23">
        <f t="shared" si="5"/>
        <v>5.9968592141279586E-4</v>
      </c>
    </row>
    <row r="103" spans="3:17" x14ac:dyDescent="0.55000000000000004">
      <c r="C103">
        <f t="shared" si="6"/>
        <v>97</v>
      </c>
      <c r="D103">
        <v>0.13770418550180341</v>
      </c>
      <c r="E103">
        <v>-0.78344712652508053</v>
      </c>
      <c r="F103">
        <v>-0.46822058539386241</v>
      </c>
      <c r="G103">
        <v>-0.15345197779663813</v>
      </c>
      <c r="H103">
        <v>-0.97492577928139756</v>
      </c>
      <c r="I103">
        <v>-0.74203515136253295</v>
      </c>
      <c r="J103">
        <v>-0.4681570862035746</v>
      </c>
      <c r="K103">
        <v>2.2514955863700972</v>
      </c>
      <c r="L103">
        <v>-7.2929713896315126E-2</v>
      </c>
      <c r="M103">
        <v>-0.47960105761906346</v>
      </c>
      <c r="P103" s="13">
        <f t="shared" si="4"/>
        <v>2.8592198951867317E-3</v>
      </c>
      <c r="Q103" s="23">
        <f t="shared" si="5"/>
        <v>2.8633113629306095E-3</v>
      </c>
    </row>
    <row r="104" spans="3:17" x14ac:dyDescent="0.55000000000000004">
      <c r="C104">
        <f t="shared" si="6"/>
        <v>98</v>
      </c>
      <c r="D104">
        <v>0.27277237545644722</v>
      </c>
      <c r="E104">
        <v>-1.6248134012536708</v>
      </c>
      <c r="F104">
        <v>0.79189177009051781</v>
      </c>
      <c r="G104">
        <v>1.5259218477685355</v>
      </c>
      <c r="H104">
        <v>-0.22606716438142177</v>
      </c>
      <c r="I104">
        <v>0.95081036300279143</v>
      </c>
      <c r="J104">
        <v>1.0185940872712611</v>
      </c>
      <c r="K104">
        <v>-0.244345142365504</v>
      </c>
      <c r="L104">
        <v>3.3376237641693445</v>
      </c>
      <c r="M104">
        <v>-1.1789885448349424</v>
      </c>
      <c r="P104" s="13">
        <f t="shared" si="4"/>
        <v>4.0289447326257687E-3</v>
      </c>
      <c r="Q104" s="23">
        <f t="shared" si="5"/>
        <v>4.0370718413469397E-3</v>
      </c>
    </row>
    <row r="105" spans="3:17" x14ac:dyDescent="0.55000000000000004">
      <c r="C105">
        <f t="shared" si="6"/>
        <v>99</v>
      </c>
      <c r="D105">
        <v>-0.82724199861230974</v>
      </c>
      <c r="E105">
        <v>-1.298729473779981</v>
      </c>
      <c r="F105">
        <v>-1.1973979581532368</v>
      </c>
      <c r="G105">
        <v>0.93144339205225091</v>
      </c>
      <c r="H105">
        <v>-0.13191471418639669</v>
      </c>
      <c r="I105">
        <v>-0.7265170172395905</v>
      </c>
      <c r="J105">
        <v>-0.32526410403275491</v>
      </c>
      <c r="K105">
        <v>0.88231686256123698</v>
      </c>
      <c r="L105">
        <v>0.14242364720891759</v>
      </c>
      <c r="M105">
        <v>1.3529761224177239</v>
      </c>
      <c r="P105" s="13">
        <f t="shared" si="4"/>
        <v>-5.4974591920900475E-3</v>
      </c>
      <c r="Q105" s="23">
        <f t="shared" si="5"/>
        <v>-5.4823758160450486E-3</v>
      </c>
    </row>
    <row r="106" spans="3:17" x14ac:dyDescent="0.55000000000000004">
      <c r="C106">
        <f t="shared" si="6"/>
        <v>100</v>
      </c>
      <c r="D106">
        <v>6.1861559576938119E-2</v>
      </c>
      <c r="E106">
        <v>-0.27801328828186045</v>
      </c>
      <c r="F106">
        <v>-0.43989459981056495</v>
      </c>
      <c r="G106">
        <v>1.2629415137493505</v>
      </c>
      <c r="H106">
        <v>0.76967363189613613</v>
      </c>
      <c r="I106">
        <v>-1.258065827958093</v>
      </c>
      <c r="J106">
        <v>0.78576232683110425</v>
      </c>
      <c r="K106">
        <v>0.34568119058197477</v>
      </c>
      <c r="L106">
        <v>0.26313529764633997</v>
      </c>
      <c r="M106">
        <v>-0.78443522334530136</v>
      </c>
      <c r="P106" s="13">
        <f t="shared" si="4"/>
        <v>2.2024034877801959E-3</v>
      </c>
      <c r="Q106" s="23">
        <f t="shared" si="5"/>
        <v>2.20483055981191E-3</v>
      </c>
    </row>
    <row r="107" spans="3:17" x14ac:dyDescent="0.55000000000000004">
      <c r="C107">
        <f t="shared" si="6"/>
        <v>101</v>
      </c>
      <c r="D107">
        <v>0.56605329565459439</v>
      </c>
      <c r="E107">
        <v>0.33374321272697527</v>
      </c>
      <c r="F107">
        <v>-1.2294287479010624</v>
      </c>
      <c r="G107">
        <v>-0.19224976947873043</v>
      </c>
      <c r="H107">
        <v>-0.22173801544224186</v>
      </c>
      <c r="I107">
        <v>-0.97561323746648776</v>
      </c>
      <c r="J107">
        <v>-2.4522291847895095</v>
      </c>
      <c r="K107">
        <v>0.48154154021759776</v>
      </c>
      <c r="L107">
        <v>-4.9023332735991909E-2</v>
      </c>
      <c r="M107">
        <v>-1.8994291984030831</v>
      </c>
      <c r="P107" s="13">
        <f t="shared" si="4"/>
        <v>6.5688320059944898E-3</v>
      </c>
      <c r="Q107" s="23">
        <f t="shared" si="5"/>
        <v>6.5904541009982331E-3</v>
      </c>
    </row>
    <row r="108" spans="3:17" x14ac:dyDescent="0.55000000000000004">
      <c r="C108">
        <f t="shared" si="6"/>
        <v>102</v>
      </c>
      <c r="D108">
        <v>1.302049387484465</v>
      </c>
      <c r="E108">
        <v>1.3169113169782556</v>
      </c>
      <c r="F108">
        <v>0.39877041299897414</v>
      </c>
      <c r="G108">
        <v>0.89605049160377692</v>
      </c>
      <c r="H108">
        <v>1.1364100366149108</v>
      </c>
      <c r="I108">
        <v>-1.443860414013177</v>
      </c>
      <c r="J108">
        <v>-1.4001605546162159</v>
      </c>
      <c r="K108">
        <v>-1.3623224808733503</v>
      </c>
      <c r="L108">
        <v>-0.99559673402057103</v>
      </c>
      <c r="M108">
        <v>-1.2918174432598095</v>
      </c>
      <c r="P108" s="13">
        <f t="shared" si="4"/>
        <v>1.2942745132101812E-2</v>
      </c>
      <c r="Q108" s="23">
        <f t="shared" si="5"/>
        <v>1.3026864980034025E-2</v>
      </c>
    </row>
    <row r="109" spans="3:17" x14ac:dyDescent="0.55000000000000004">
      <c r="C109">
        <f t="shared" si="6"/>
        <v>103</v>
      </c>
      <c r="D109">
        <v>0.16748207978562965</v>
      </c>
      <c r="E109">
        <v>1.3105153799517273</v>
      </c>
      <c r="F109">
        <v>0.7897327506434042</v>
      </c>
      <c r="G109">
        <v>1.1795955367680699</v>
      </c>
      <c r="H109">
        <v>3.1006322858774443E-2</v>
      </c>
      <c r="I109">
        <v>1.493048310863314E-2</v>
      </c>
      <c r="J109">
        <v>-0.67548563452736388</v>
      </c>
      <c r="K109">
        <v>-1.1056371368894986</v>
      </c>
      <c r="L109">
        <v>-0.50946843779121853</v>
      </c>
      <c r="M109">
        <v>0.64408243873315685</v>
      </c>
      <c r="P109" s="13">
        <f t="shared" si="4"/>
        <v>3.1171040243967415E-3</v>
      </c>
      <c r="Q109" s="23">
        <f t="shared" si="5"/>
        <v>3.1219672448881131E-3</v>
      </c>
    </row>
    <row r="110" spans="3:17" x14ac:dyDescent="0.55000000000000004">
      <c r="C110">
        <f t="shared" si="6"/>
        <v>104</v>
      </c>
      <c r="D110">
        <v>0.35403994777066516</v>
      </c>
      <c r="E110">
        <v>0.2476768420833057</v>
      </c>
      <c r="F110">
        <v>-0.98370169771409666</v>
      </c>
      <c r="G110">
        <v>-1.3424286645951518</v>
      </c>
      <c r="H110">
        <v>-0.78225882665911317</v>
      </c>
      <c r="I110">
        <v>-1.1360055962013438</v>
      </c>
      <c r="J110">
        <v>-7.3592922681148643E-2</v>
      </c>
      <c r="K110">
        <v>-0.1425849868297438</v>
      </c>
      <c r="L110">
        <v>-0.46911186281507533</v>
      </c>
      <c r="M110">
        <v>-1.1230348440781952</v>
      </c>
      <c r="P110" s="13">
        <f t="shared" si="4"/>
        <v>4.7327425539057848E-3</v>
      </c>
      <c r="Q110" s="23">
        <f t="shared" si="5"/>
        <v>4.7439596688709784E-3</v>
      </c>
    </row>
    <row r="111" spans="3:17" x14ac:dyDescent="0.55000000000000004">
      <c r="C111">
        <f t="shared" si="6"/>
        <v>105</v>
      </c>
      <c r="D111">
        <v>0.43863171367417747</v>
      </c>
      <c r="E111">
        <v>7.0749391823775806E-2</v>
      </c>
      <c r="F111">
        <v>0.33000320953749185</v>
      </c>
      <c r="G111">
        <v>1.3258372561214196</v>
      </c>
      <c r="H111">
        <v>-0.33239956779621271</v>
      </c>
      <c r="I111">
        <v>0.57417142890582673</v>
      </c>
      <c r="J111">
        <v>0.36314744133297794</v>
      </c>
      <c r="K111">
        <v>-0.3300492969531017</v>
      </c>
      <c r="L111">
        <v>-1.3134102463307491</v>
      </c>
      <c r="M111">
        <v>9.5781650694737985E-2</v>
      </c>
      <c r="P111" s="13">
        <f t="shared" si="4"/>
        <v>5.465328736140064E-3</v>
      </c>
      <c r="Q111" s="23">
        <f t="shared" si="5"/>
        <v>5.4802908905156045E-3</v>
      </c>
    </row>
    <row r="112" spans="3:17" x14ac:dyDescent="0.55000000000000004">
      <c r="C112">
        <f t="shared" si="6"/>
        <v>106</v>
      </c>
      <c r="D112">
        <v>-0.52115696763653985</v>
      </c>
      <c r="E112">
        <v>0.13668087609342666</v>
      </c>
      <c r="F112">
        <v>-0.58435118616518711</v>
      </c>
      <c r="G112">
        <v>1.882679688672698</v>
      </c>
      <c r="H112">
        <v>-1.8313818237071176</v>
      </c>
      <c r="I112">
        <v>0.6343120093237552</v>
      </c>
      <c r="J112">
        <v>0.10920869105526076</v>
      </c>
      <c r="K112">
        <v>2.294494519792694</v>
      </c>
      <c r="L112">
        <v>-0.23965439421772894</v>
      </c>
      <c r="M112">
        <v>0.18014717774389868</v>
      </c>
      <c r="P112" s="13">
        <f t="shared" si="4"/>
        <v>-2.846685066658413E-3</v>
      </c>
      <c r="Q112" s="23">
        <f t="shared" si="5"/>
        <v>-2.8426371007297391E-3</v>
      </c>
    </row>
    <row r="113" spans="3:17" x14ac:dyDescent="0.55000000000000004">
      <c r="C113">
        <f t="shared" si="6"/>
        <v>107</v>
      </c>
      <c r="D113">
        <v>0.13741589630816659</v>
      </c>
      <c r="E113">
        <v>0.75132627907674976</v>
      </c>
      <c r="F113">
        <v>-1.4239643678783729</v>
      </c>
      <c r="G113">
        <v>-9.1662646550828897E-2</v>
      </c>
      <c r="H113">
        <v>-1.8227602538243999</v>
      </c>
      <c r="I113">
        <v>-0.32110945359267612</v>
      </c>
      <c r="J113">
        <v>1.3558274867291322</v>
      </c>
      <c r="K113">
        <v>-0.30249401242024715</v>
      </c>
      <c r="L113">
        <v>0.70472724016221389</v>
      </c>
      <c r="M113">
        <v>-0.34901658763874638</v>
      </c>
      <c r="P113" s="13">
        <f t="shared" si="4"/>
        <v>2.8567232375334714E-3</v>
      </c>
      <c r="Q113" s="23">
        <f t="shared" si="5"/>
        <v>2.8608075596947558E-3</v>
      </c>
    </row>
    <row r="114" spans="3:17" x14ac:dyDescent="0.55000000000000004">
      <c r="C114">
        <f t="shared" si="6"/>
        <v>108</v>
      </c>
      <c r="D114">
        <v>2.2688154752474405</v>
      </c>
      <c r="E114">
        <v>-0.46487777646684197</v>
      </c>
      <c r="F114">
        <v>0.55585676949415019</v>
      </c>
      <c r="G114">
        <v>-0.78019143873853036</v>
      </c>
      <c r="H114">
        <v>-1.2107078479635778</v>
      </c>
      <c r="I114">
        <v>0.8969218057298477</v>
      </c>
      <c r="J114">
        <v>0.7248193697338382</v>
      </c>
      <c r="K114">
        <v>-0.63352175492854013</v>
      </c>
      <c r="L114">
        <v>-1.4292161808321695</v>
      </c>
      <c r="M114">
        <v>-0.537462153728548</v>
      </c>
      <c r="P114" s="13">
        <f t="shared" si="4"/>
        <v>2.1315185047302142E-2</v>
      </c>
      <c r="Q114" s="23">
        <f t="shared" si="5"/>
        <v>2.1543976288433075E-2</v>
      </c>
    </row>
    <row r="115" spans="3:17" x14ac:dyDescent="0.55000000000000004">
      <c r="C115">
        <f t="shared" si="6"/>
        <v>109</v>
      </c>
      <c r="D115">
        <v>0.55960999455165517</v>
      </c>
      <c r="E115">
        <v>0.19943860202629399</v>
      </c>
      <c r="F115">
        <v>-1.9016061475726902</v>
      </c>
      <c r="G115">
        <v>1.8379734289708887</v>
      </c>
      <c r="H115">
        <v>-0.31801422783376398</v>
      </c>
      <c r="I115">
        <v>-8.4541773792783104E-2</v>
      </c>
      <c r="J115">
        <v>0.71893242068733687</v>
      </c>
      <c r="K115">
        <v>0.23509253543902511</v>
      </c>
      <c r="L115">
        <v>-0.2178417152167669</v>
      </c>
      <c r="M115">
        <v>-0.56611138181191101</v>
      </c>
      <c r="P115" s="13">
        <f t="shared" si="4"/>
        <v>6.5130313816007127E-3</v>
      </c>
      <c r="Q115" s="23">
        <f t="shared" si="5"/>
        <v>6.5342872922367068E-3</v>
      </c>
    </row>
    <row r="116" spans="3:17" x14ac:dyDescent="0.55000000000000004">
      <c r="C116">
        <f t="shared" si="6"/>
        <v>110</v>
      </c>
      <c r="D116">
        <v>0.47129352050886314</v>
      </c>
      <c r="E116">
        <v>-1.6068493485127349</v>
      </c>
      <c r="F116">
        <v>-0.21726412104306489</v>
      </c>
      <c r="G116">
        <v>1.0216239112684864</v>
      </c>
      <c r="H116">
        <v>0.52305925527839514</v>
      </c>
      <c r="I116">
        <v>0.81667643149972269</v>
      </c>
      <c r="J116">
        <v>-0.15472606275306713</v>
      </c>
      <c r="K116">
        <v>0.72925698559061336</v>
      </c>
      <c r="L116">
        <v>9.0801126538814086E-2</v>
      </c>
      <c r="M116">
        <v>-3.2189528341809766</v>
      </c>
      <c r="P116" s="13">
        <f t="shared" si="4"/>
        <v>5.7481882806634443E-3</v>
      </c>
      <c r="Q116" s="23">
        <f t="shared" si="5"/>
        <v>5.7647408154157809E-3</v>
      </c>
    </row>
    <row r="117" spans="3:17" x14ac:dyDescent="0.55000000000000004">
      <c r="C117">
        <f t="shared" si="6"/>
        <v>111</v>
      </c>
      <c r="D117">
        <v>-0.64200276031620274</v>
      </c>
      <c r="E117">
        <v>-0.99025036670135202</v>
      </c>
      <c r="F117">
        <v>-0.77186314221601149</v>
      </c>
      <c r="G117">
        <v>0.32359518221921446</v>
      </c>
      <c r="H117">
        <v>1.4070411227179247</v>
      </c>
      <c r="I117">
        <v>2.4327019311143552</v>
      </c>
      <c r="J117">
        <v>-0.85329503806110407</v>
      </c>
      <c r="K117">
        <v>-0.50570963838358451</v>
      </c>
      <c r="L117">
        <v>-1.2798688274573224</v>
      </c>
      <c r="M117">
        <v>-1.8281482304888408</v>
      </c>
      <c r="P117" s="13">
        <f t="shared" si="4"/>
        <v>-3.8932403306689688E-3</v>
      </c>
      <c r="Q117" s="23">
        <f t="shared" si="5"/>
        <v>-3.8856714961493788E-3</v>
      </c>
    </row>
    <row r="118" spans="3:17" x14ac:dyDescent="0.55000000000000004">
      <c r="C118">
        <f t="shared" si="6"/>
        <v>112</v>
      </c>
      <c r="D118">
        <v>-1.9515560829371406E-2</v>
      </c>
      <c r="E118">
        <v>-2.2275808154891989E-2</v>
      </c>
      <c r="F118">
        <v>-0.84029402249596008</v>
      </c>
      <c r="G118">
        <v>0.33059614206858462</v>
      </c>
      <c r="H118">
        <v>0.14430164484296742</v>
      </c>
      <c r="I118">
        <v>-0.12025717205357504</v>
      </c>
      <c r="J118">
        <v>0.60274778052410771</v>
      </c>
      <c r="K118">
        <v>1.0646408039828388</v>
      </c>
      <c r="L118">
        <v>-2.0407879212552995</v>
      </c>
      <c r="M118">
        <v>0.90201243726289115</v>
      </c>
      <c r="P118" s="13">
        <f t="shared" si="4"/>
        <v>1.4976569521933053E-3</v>
      </c>
      <c r="Q118" s="23">
        <f t="shared" si="5"/>
        <v>1.4987790004443724E-3</v>
      </c>
    </row>
    <row r="119" spans="3:17" x14ac:dyDescent="0.55000000000000004">
      <c r="C119">
        <f t="shared" si="6"/>
        <v>113</v>
      </c>
      <c r="D119">
        <v>6.6157564433261498E-2</v>
      </c>
      <c r="E119">
        <v>0.52167119261936867</v>
      </c>
      <c r="F119">
        <v>-0.90792328327884342</v>
      </c>
      <c r="G119">
        <v>0.56889142744260313</v>
      </c>
      <c r="H119">
        <v>0.49955054030199531</v>
      </c>
      <c r="I119">
        <v>-0.34207568615553346</v>
      </c>
      <c r="J119">
        <v>0.47072081451785974</v>
      </c>
      <c r="K119">
        <v>-1.9660453469311943</v>
      </c>
      <c r="L119">
        <v>1.4441082100196299</v>
      </c>
      <c r="M119">
        <v>0.2513251157886397</v>
      </c>
      <c r="P119" s="13">
        <f t="shared" si="4"/>
        <v>2.2396079811837699E-3</v>
      </c>
      <c r="Q119" s="23">
        <f t="shared" si="5"/>
        <v>2.2421177764411215E-3</v>
      </c>
    </row>
    <row r="120" spans="3:17" x14ac:dyDescent="0.55000000000000004">
      <c r="C120">
        <f t="shared" si="6"/>
        <v>114</v>
      </c>
      <c r="D120">
        <v>-0.30152157507807631</v>
      </c>
      <c r="E120">
        <v>0.89442267735611491</v>
      </c>
      <c r="F120">
        <v>1.0158886333729198</v>
      </c>
      <c r="G120">
        <v>0.54382761158935433</v>
      </c>
      <c r="H120">
        <v>-1.0069073807205533</v>
      </c>
      <c r="I120">
        <v>-1.973755263278611E-2</v>
      </c>
      <c r="J120">
        <v>1.0168996447325946</v>
      </c>
      <c r="K120">
        <v>-9.9056791196288491E-2</v>
      </c>
      <c r="L120">
        <v>-0.41238529817008068</v>
      </c>
      <c r="M120">
        <v>-1.4731362826925842</v>
      </c>
      <c r="P120" s="13">
        <f t="shared" si="4"/>
        <v>-9.445867714004423E-4</v>
      </c>
      <c r="Q120" s="23">
        <f t="shared" si="5"/>
        <v>-9.4414078974991433E-4</v>
      </c>
    </row>
    <row r="121" spans="3:17" x14ac:dyDescent="0.55000000000000004">
      <c r="C121">
        <f t="shared" si="6"/>
        <v>115</v>
      </c>
      <c r="D121">
        <v>-0.37496795928796139</v>
      </c>
      <c r="E121">
        <v>0.7379458874151209</v>
      </c>
      <c r="F121">
        <v>-1.252063410522434</v>
      </c>
      <c r="G121">
        <v>0.78636092322487339</v>
      </c>
      <c r="H121">
        <v>-1.3056961554612609</v>
      </c>
      <c r="I121">
        <v>1.104249086876125</v>
      </c>
      <c r="J121">
        <v>0.14617330333367765</v>
      </c>
      <c r="K121">
        <v>0.26665693304979227</v>
      </c>
      <c r="L121">
        <v>-1.1312186821117722</v>
      </c>
      <c r="M121">
        <v>-0.7679442775082812</v>
      </c>
      <c r="P121" s="13">
        <f t="shared" si="4"/>
        <v>-1.5806511168191698E-3</v>
      </c>
      <c r="Q121" s="23">
        <f t="shared" si="5"/>
        <v>-1.579402545781039E-3</v>
      </c>
    </row>
    <row r="122" spans="3:17" x14ac:dyDescent="0.55000000000000004">
      <c r="C122">
        <f t="shared" si="6"/>
        <v>116</v>
      </c>
      <c r="D122">
        <v>0.20571202158506116</v>
      </c>
      <c r="E122">
        <v>-1.4557470241302515</v>
      </c>
      <c r="F122">
        <v>0.9982336140023349</v>
      </c>
      <c r="G122">
        <v>0.76978220427047883</v>
      </c>
      <c r="H122">
        <v>0.37290336198624857</v>
      </c>
      <c r="I122">
        <v>-0.36276817244179194</v>
      </c>
      <c r="J122">
        <v>-1.7032658393782298</v>
      </c>
      <c r="K122">
        <v>0.82305120026681999</v>
      </c>
      <c r="L122">
        <v>0.97530686740600991</v>
      </c>
      <c r="M122">
        <v>-5.0397150319815787E-2</v>
      </c>
      <c r="P122" s="13">
        <f t="shared" si="4"/>
        <v>3.4481850322318239E-3</v>
      </c>
      <c r="Q122" s="23">
        <f t="shared" si="5"/>
        <v>3.4541368612763801E-3</v>
      </c>
    </row>
    <row r="123" spans="3:17" x14ac:dyDescent="0.55000000000000004">
      <c r="C123">
        <f t="shared" si="6"/>
        <v>117</v>
      </c>
      <c r="D123">
        <v>-0.95484697144688513</v>
      </c>
      <c r="E123">
        <v>0.51132095231366392</v>
      </c>
      <c r="F123">
        <v>-0.73343458318890453</v>
      </c>
      <c r="G123">
        <v>-0.29941202504693909</v>
      </c>
      <c r="H123">
        <v>-0.27862494188059767</v>
      </c>
      <c r="I123">
        <v>0.56762148471093199</v>
      </c>
      <c r="J123">
        <v>1.3468394370140699</v>
      </c>
      <c r="K123">
        <v>-1.4589808135383668</v>
      </c>
      <c r="L123">
        <v>1.4589724908431838</v>
      </c>
      <c r="M123">
        <v>-1.5406549824085956</v>
      </c>
      <c r="P123" s="13">
        <f t="shared" si="4"/>
        <v>-6.6025506733297015E-3</v>
      </c>
      <c r="Q123" s="23">
        <f t="shared" si="5"/>
        <v>-6.5808017281286935E-3</v>
      </c>
    </row>
    <row r="124" spans="3:17" x14ac:dyDescent="0.55000000000000004">
      <c r="C124">
        <f t="shared" si="6"/>
        <v>118</v>
      </c>
      <c r="D124">
        <v>1.5811332039719534</v>
      </c>
      <c r="E124">
        <v>-0.74467305473198253</v>
      </c>
      <c r="F124">
        <v>-2.4953818061000694</v>
      </c>
      <c r="G124">
        <v>-1.3347339531255966</v>
      </c>
      <c r="H124">
        <v>-0.52619622890058049</v>
      </c>
      <c r="I124">
        <v>-1.1934402996380167</v>
      </c>
      <c r="J124">
        <v>6.7723839391692978E-2</v>
      </c>
      <c r="K124">
        <v>-7.8314860170055817E-2</v>
      </c>
      <c r="L124">
        <v>-1.0868651558281373</v>
      </c>
      <c r="M124">
        <v>1.949288653065284</v>
      </c>
      <c r="P124" s="13">
        <f t="shared" si="4"/>
        <v>1.5359681880734607E-2</v>
      </c>
      <c r="Q124" s="23">
        <f t="shared" si="5"/>
        <v>1.5478248062955835E-2</v>
      </c>
    </row>
    <row r="125" spans="3:17" x14ac:dyDescent="0.55000000000000004">
      <c r="C125">
        <f t="shared" si="6"/>
        <v>119</v>
      </c>
      <c r="D125">
        <v>1.6016756237001517</v>
      </c>
      <c r="E125">
        <v>-6.8658569961064814E-2</v>
      </c>
      <c r="F125">
        <v>-0.97735592645605118</v>
      </c>
      <c r="G125">
        <v>1.4102786671700476</v>
      </c>
      <c r="H125">
        <v>-1.3228057095411232</v>
      </c>
      <c r="I125">
        <v>-2.1609016868966329</v>
      </c>
      <c r="J125">
        <v>1.1467352809463869</v>
      </c>
      <c r="K125">
        <v>0.26335322062646155</v>
      </c>
      <c r="L125">
        <v>-1.7389993722151214</v>
      </c>
      <c r="M125">
        <v>-0.59290235961258586</v>
      </c>
      <c r="P125" s="13">
        <f t="shared" si="4"/>
        <v>1.5537584454132829E-2</v>
      </c>
      <c r="Q125" s="23">
        <f t="shared" si="5"/>
        <v>1.5658920327069836E-2</v>
      </c>
    </row>
    <row r="126" spans="3:17" x14ac:dyDescent="0.55000000000000004">
      <c r="C126">
        <f t="shared" si="6"/>
        <v>120</v>
      </c>
      <c r="D126">
        <v>1.0001700269974187</v>
      </c>
      <c r="E126">
        <v>-1.1855255822526878</v>
      </c>
      <c r="F126">
        <v>-0.68624426113958636</v>
      </c>
      <c r="G126">
        <v>0.33073229959781292</v>
      </c>
      <c r="H126">
        <v>-3.9436905403306952E-2</v>
      </c>
      <c r="I126">
        <v>-0.95004516604651024</v>
      </c>
      <c r="J126">
        <v>-0.65180064477163058</v>
      </c>
      <c r="K126">
        <v>-4.5111101000429817E-2</v>
      </c>
      <c r="L126">
        <v>-0.39605699415425882</v>
      </c>
      <c r="M126">
        <v>-8.8794571665554184E-2</v>
      </c>
      <c r="P126" s="13">
        <f t="shared" si="4"/>
        <v>1.032839318150199E-2</v>
      </c>
      <c r="Q126" s="23">
        <f t="shared" si="5"/>
        <v>1.0381915140931897E-2</v>
      </c>
    </row>
    <row r="127" spans="3:17" x14ac:dyDescent="0.55000000000000004">
      <c r="C127">
        <f t="shared" si="6"/>
        <v>121</v>
      </c>
      <c r="D127">
        <v>0.11775527521751861</v>
      </c>
      <c r="E127">
        <v>-0.75575713590759008</v>
      </c>
      <c r="F127">
        <v>2.9257599917731252</v>
      </c>
      <c r="G127">
        <v>-5.8411979090206213E-2</v>
      </c>
      <c r="H127">
        <v>-0.43838273488225277</v>
      </c>
      <c r="I127">
        <v>-0.64582237273418386</v>
      </c>
      <c r="J127">
        <v>1.6157063854103564</v>
      </c>
      <c r="K127">
        <v>0.73889927187261673</v>
      </c>
      <c r="L127">
        <v>4.3519043094240636E-2</v>
      </c>
      <c r="M127">
        <v>1.0995996171642949E-2</v>
      </c>
      <c r="P127" s="13">
        <f t="shared" si="4"/>
        <v>2.6864572643466589E-3</v>
      </c>
      <c r="Q127" s="23">
        <f t="shared" si="5"/>
        <v>2.6900690242186442E-3</v>
      </c>
    </row>
    <row r="128" spans="3:17" x14ac:dyDescent="0.55000000000000004">
      <c r="C128">
        <f t="shared" si="6"/>
        <v>122</v>
      </c>
      <c r="D128">
        <v>4.5258383940964216E-2</v>
      </c>
      <c r="E128">
        <v>1.1482557290019051</v>
      </c>
      <c r="F128">
        <v>0.46896975027173382</v>
      </c>
      <c r="G128">
        <v>-1.6764920456056887</v>
      </c>
      <c r="H128">
        <v>0.95261519796394323</v>
      </c>
      <c r="I128">
        <v>0.91840647017359256</v>
      </c>
      <c r="J128">
        <v>-0.62457357530993629</v>
      </c>
      <c r="K128">
        <v>-4.5418973823458629E-2</v>
      </c>
      <c r="L128">
        <v>0.74501306484356056</v>
      </c>
      <c r="M128">
        <v>1.2163888258170921</v>
      </c>
      <c r="P128" s="13">
        <f t="shared" si="4"/>
        <v>2.0586157689377136E-3</v>
      </c>
      <c r="Q128" s="23">
        <f t="shared" si="5"/>
        <v>2.0607361731626028E-3</v>
      </c>
    </row>
    <row r="129" spans="3:17" x14ac:dyDescent="0.55000000000000004">
      <c r="C129">
        <f t="shared" si="6"/>
        <v>123</v>
      </c>
      <c r="D129">
        <v>0.34470581085338375</v>
      </c>
      <c r="E129">
        <v>0.29997070669698345</v>
      </c>
      <c r="F129">
        <v>-9.6479429638341857E-2</v>
      </c>
      <c r="G129">
        <v>-1.3931901254909886</v>
      </c>
      <c r="H129">
        <v>-1.4804355375730453E-3</v>
      </c>
      <c r="I129">
        <v>0.49580922398044946</v>
      </c>
      <c r="J129">
        <v>-0.11683083727608141</v>
      </c>
      <c r="K129">
        <v>0.72564091368700667</v>
      </c>
      <c r="L129">
        <v>-1.273626776679736</v>
      </c>
      <c r="M129">
        <v>0.43326808741271494</v>
      </c>
      <c r="P129" s="13">
        <f t="shared" si="4"/>
        <v>4.6519065569781059E-3</v>
      </c>
      <c r="Q129" s="23">
        <f t="shared" si="5"/>
        <v>4.6627434718744531E-3</v>
      </c>
    </row>
    <row r="130" spans="3:17" x14ac:dyDescent="0.55000000000000004">
      <c r="C130">
        <f t="shared" si="6"/>
        <v>124</v>
      </c>
      <c r="D130">
        <v>0.16498234157828612</v>
      </c>
      <c r="E130">
        <v>1.1976664856684964</v>
      </c>
      <c r="F130">
        <v>-0.67711061726328214</v>
      </c>
      <c r="G130">
        <v>-0.99395082357354869</v>
      </c>
      <c r="H130">
        <v>0.36503097485201302</v>
      </c>
      <c r="I130">
        <v>0.76976128969956437</v>
      </c>
      <c r="J130">
        <v>-7.4948982017430624E-2</v>
      </c>
      <c r="K130">
        <v>0.52845615485778952</v>
      </c>
      <c r="L130">
        <v>1.6516384327971325</v>
      </c>
      <c r="M130">
        <v>0.22959778568842185</v>
      </c>
      <c r="P130" s="13">
        <f t="shared" si="4"/>
        <v>3.0954556564930409E-3</v>
      </c>
      <c r="Q130" s="23">
        <f t="shared" si="5"/>
        <v>3.100251526544584E-3</v>
      </c>
    </row>
    <row r="131" spans="3:17" x14ac:dyDescent="0.55000000000000004">
      <c r="C131">
        <f t="shared" si="6"/>
        <v>125</v>
      </c>
      <c r="D131">
        <v>0.96307323841220438</v>
      </c>
      <c r="E131">
        <v>-1.1683627560756298</v>
      </c>
      <c r="F131">
        <v>-8.9840027474959144E-2</v>
      </c>
      <c r="G131">
        <v>0.60232505959945237</v>
      </c>
      <c r="H131">
        <v>-0.93616689259434749</v>
      </c>
      <c r="I131">
        <v>-1.2117645387855016</v>
      </c>
      <c r="J131">
        <v>0.46641816359710575</v>
      </c>
      <c r="K131">
        <v>1.3779199683773702</v>
      </c>
      <c r="L131">
        <v>0.46899670052195802</v>
      </c>
      <c r="M131">
        <v>0.93025753705156855</v>
      </c>
      <c r="P131" s="13">
        <f t="shared" si="4"/>
        <v>1.0007125568365827E-2</v>
      </c>
      <c r="Q131" s="23">
        <f t="shared" si="5"/>
        <v>1.0057364291328641E-2</v>
      </c>
    </row>
    <row r="132" spans="3:17" x14ac:dyDescent="0.55000000000000004">
      <c r="C132">
        <f t="shared" si="6"/>
        <v>126</v>
      </c>
      <c r="D132">
        <v>-0.83525131566296473</v>
      </c>
      <c r="E132">
        <v>0.20528544572245747</v>
      </c>
      <c r="F132">
        <v>1.4558791581295676</v>
      </c>
      <c r="G132">
        <v>-0.15632624386825808</v>
      </c>
      <c r="H132">
        <v>7.2169968031262882E-2</v>
      </c>
      <c r="I132">
        <v>-8.7305628281906869E-3</v>
      </c>
      <c r="J132">
        <v>-0.15754876803318249</v>
      </c>
      <c r="K132">
        <v>-0.37588158489769402</v>
      </c>
      <c r="L132">
        <v>0.49135056902086749</v>
      </c>
      <c r="M132">
        <v>-0.42135817271369874</v>
      </c>
      <c r="P132" s="13">
        <f t="shared" si="4"/>
        <v>-5.5668219124183583E-3</v>
      </c>
      <c r="Q132" s="23">
        <f t="shared" si="5"/>
        <v>-5.5513558715230005E-3</v>
      </c>
    </row>
    <row r="133" spans="3:17" x14ac:dyDescent="0.55000000000000004">
      <c r="C133">
        <f t="shared" si="6"/>
        <v>127</v>
      </c>
      <c r="D133">
        <v>0.71596609897195618</v>
      </c>
      <c r="E133">
        <v>1.5979239026256085</v>
      </c>
      <c r="F133">
        <v>0.58161985822639584</v>
      </c>
      <c r="G133">
        <v>0.76103239689584612</v>
      </c>
      <c r="H133">
        <v>0.32893463157913333</v>
      </c>
      <c r="I133">
        <v>-2.0908207113793766</v>
      </c>
      <c r="J133">
        <v>0.41026445478861218</v>
      </c>
      <c r="K133">
        <v>-0.67637237289188812</v>
      </c>
      <c r="L133">
        <v>1.5481363690459566</v>
      </c>
      <c r="M133">
        <v>-0.2830974890821753</v>
      </c>
      <c r="P133" s="13">
        <f t="shared" si="4"/>
        <v>7.8671149662482426E-3</v>
      </c>
      <c r="Q133" s="23">
        <f t="shared" si="5"/>
        <v>7.8981420263073421E-3</v>
      </c>
    </row>
    <row r="134" spans="3:17" x14ac:dyDescent="0.55000000000000004">
      <c r="C134">
        <f t="shared" si="6"/>
        <v>128</v>
      </c>
      <c r="D134">
        <v>-0.74231921768573417</v>
      </c>
      <c r="E134">
        <v>-0.90834850714963356</v>
      </c>
      <c r="F134">
        <v>-0.65368646689558674</v>
      </c>
      <c r="G134">
        <v>-0.29048282557316829</v>
      </c>
      <c r="H134">
        <v>0.33990101576357007</v>
      </c>
      <c r="I134">
        <v>1.113757464007062</v>
      </c>
      <c r="J134">
        <v>0.38633392313497161</v>
      </c>
      <c r="K134">
        <v>0.87621502494199333</v>
      </c>
      <c r="L134">
        <v>-0.61224566852222362</v>
      </c>
      <c r="M134">
        <v>-1.5908689789014092</v>
      </c>
      <c r="P134" s="13">
        <f t="shared" ref="P134:P197" si="7">$P$1*1/12+$P$2*SQRT(1/12)*INDEX(D134:M134,1,$P$3)</f>
        <v>-4.7620063356656975E-3</v>
      </c>
      <c r="Q134" s="23">
        <f t="shared" si="5"/>
        <v>-4.7506859598575035E-3</v>
      </c>
    </row>
    <row r="135" spans="3:17" x14ac:dyDescent="0.55000000000000004">
      <c r="C135">
        <f t="shared" si="6"/>
        <v>129</v>
      </c>
      <c r="D135">
        <v>-0.16883443013987579</v>
      </c>
      <c r="E135">
        <v>-0.76977637339168181</v>
      </c>
      <c r="F135">
        <v>0.54587081650587088</v>
      </c>
      <c r="G135">
        <v>0.18862104548315331</v>
      </c>
      <c r="H135">
        <v>-1.7004069329539451</v>
      </c>
      <c r="I135">
        <v>-2.2433987983920791</v>
      </c>
      <c r="J135">
        <v>0.69901301014108219</v>
      </c>
      <c r="K135">
        <v>-0.50383837940674836</v>
      </c>
      <c r="L135">
        <v>2.3721436256456854</v>
      </c>
      <c r="M135">
        <v>-1.0872527817423121</v>
      </c>
      <c r="P135" s="13">
        <f t="shared" si="7"/>
        <v>2.0451761132065185E-4</v>
      </c>
      <c r="Q135" s="23">
        <f t="shared" ref="Q135:Q198" si="8">EXP(P135)-1</f>
        <v>2.045385264730637E-4</v>
      </c>
    </row>
    <row r="136" spans="3:17" x14ac:dyDescent="0.55000000000000004">
      <c r="C136">
        <f t="shared" ref="C136:C199" si="9">C135+1</f>
        <v>130</v>
      </c>
      <c r="D136">
        <v>0.20441790698080803</v>
      </c>
      <c r="E136">
        <v>-9.2524651800227495E-2</v>
      </c>
      <c r="F136">
        <v>1.3415536609287777</v>
      </c>
      <c r="G136">
        <v>0.20808525241838419</v>
      </c>
      <c r="H136">
        <v>-1.5053886511808869</v>
      </c>
      <c r="I136">
        <v>0.53828422010264254</v>
      </c>
      <c r="J136">
        <v>-0.51510824594498472</v>
      </c>
      <c r="K136">
        <v>-0.16183684994053302</v>
      </c>
      <c r="L136">
        <v>-1.3777509829434869</v>
      </c>
      <c r="M136">
        <v>-1.2494062486716058</v>
      </c>
      <c r="P136" s="13">
        <f t="shared" si="7"/>
        <v>3.4369776710049074E-3</v>
      </c>
      <c r="Q136" s="23">
        <f t="shared" si="8"/>
        <v>3.4428908513091105E-3</v>
      </c>
    </row>
    <row r="137" spans="3:17" x14ac:dyDescent="0.55000000000000004">
      <c r="C137">
        <f t="shared" si="9"/>
        <v>131</v>
      </c>
      <c r="D137">
        <v>0.52009230021271535</v>
      </c>
      <c r="E137">
        <v>0.65717349447702822</v>
      </c>
      <c r="F137">
        <v>-1.5567933982714213</v>
      </c>
      <c r="G137">
        <v>-1.5148099390469221</v>
      </c>
      <c r="H137">
        <v>0.55643106329227099</v>
      </c>
      <c r="I137">
        <v>-0.30236308796139688</v>
      </c>
      <c r="J137">
        <v>-0.46240631981887814</v>
      </c>
      <c r="K137">
        <v>1.3153489457534788</v>
      </c>
      <c r="L137">
        <v>1.0950884727659207</v>
      </c>
      <c r="M137">
        <v>-0.13396741950069305</v>
      </c>
      <c r="P137" s="13">
        <f t="shared" si="7"/>
        <v>6.1707981096356095E-3</v>
      </c>
      <c r="Q137" s="23">
        <f t="shared" si="8"/>
        <v>6.1898767074939354E-3</v>
      </c>
    </row>
    <row r="138" spans="3:17" x14ac:dyDescent="0.55000000000000004">
      <c r="C138">
        <f t="shared" si="9"/>
        <v>132</v>
      </c>
      <c r="D138">
        <v>-0.63177118237359797</v>
      </c>
      <c r="E138">
        <v>-1.5895908770268876</v>
      </c>
      <c r="F138">
        <v>1.6479540608778029</v>
      </c>
      <c r="G138">
        <v>-0.79292024411839579</v>
      </c>
      <c r="H138">
        <v>-1.4344319382317088</v>
      </c>
      <c r="I138">
        <v>1.0603445894458896</v>
      </c>
      <c r="J138">
        <v>-0.85039671871843825</v>
      </c>
      <c r="K138">
        <v>0.11397179770905334</v>
      </c>
      <c r="L138">
        <v>0.14727523057801487</v>
      </c>
      <c r="M138">
        <v>-0.45656927839712141</v>
      </c>
      <c r="P138" s="13">
        <f t="shared" si="7"/>
        <v>-3.804632266478006E-3</v>
      </c>
      <c r="Q138" s="23">
        <f t="shared" si="8"/>
        <v>-3.797403823231682E-3</v>
      </c>
    </row>
    <row r="139" spans="3:17" x14ac:dyDescent="0.55000000000000004">
      <c r="C139">
        <f t="shared" si="9"/>
        <v>133</v>
      </c>
      <c r="D139">
        <v>0.11360733342110542</v>
      </c>
      <c r="E139">
        <v>0.96286408292069292</v>
      </c>
      <c r="F139">
        <v>-6.757489574562848E-3</v>
      </c>
      <c r="G139">
        <v>4.9647762548880045E-4</v>
      </c>
      <c r="H139">
        <v>1.1464776133086023</v>
      </c>
      <c r="I139">
        <v>0.50080894915294161</v>
      </c>
      <c r="J139">
        <v>0.46463185035163362</v>
      </c>
      <c r="K139">
        <v>-0.95551889554366387</v>
      </c>
      <c r="L139">
        <v>-0.181772611777506</v>
      </c>
      <c r="M139">
        <v>-2.357179039905918</v>
      </c>
      <c r="P139" s="13">
        <f t="shared" si="7"/>
        <v>2.6505350346555283E-3</v>
      </c>
      <c r="Q139" s="23">
        <f t="shared" si="8"/>
        <v>2.654050808181152E-3</v>
      </c>
    </row>
    <row r="140" spans="3:17" x14ac:dyDescent="0.55000000000000004">
      <c r="C140">
        <f t="shared" si="9"/>
        <v>134</v>
      </c>
      <c r="D140">
        <v>-0.69232012485187522</v>
      </c>
      <c r="E140">
        <v>-0.67411843795454296</v>
      </c>
      <c r="F140">
        <v>-1.508609350462395</v>
      </c>
      <c r="G140">
        <v>-1.290807005067985</v>
      </c>
      <c r="H140">
        <v>0.40450389278511284</v>
      </c>
      <c r="I140">
        <v>1.0352697979244363</v>
      </c>
      <c r="J140">
        <v>1.2486833887109938</v>
      </c>
      <c r="K140">
        <v>-1.1580004283558198</v>
      </c>
      <c r="L140">
        <v>1.5887036067830231</v>
      </c>
      <c r="M140">
        <v>0.46700636097440301</v>
      </c>
      <c r="P140" s="13">
        <f t="shared" si="7"/>
        <v>-4.3290014900627142E-3</v>
      </c>
      <c r="Q140" s="23">
        <f t="shared" si="8"/>
        <v>-4.3196448695894674E-3</v>
      </c>
    </row>
    <row r="141" spans="3:17" x14ac:dyDescent="0.55000000000000004">
      <c r="C141">
        <f t="shared" si="9"/>
        <v>135</v>
      </c>
      <c r="D141">
        <v>0.31924655916451117</v>
      </c>
      <c r="E141">
        <v>-0.78081856158110396</v>
      </c>
      <c r="F141">
        <v>-0.49442880392441885</v>
      </c>
      <c r="G141">
        <v>2.0324562867040004</v>
      </c>
      <c r="H141">
        <v>0.32189938592501965</v>
      </c>
      <c r="I141">
        <v>-2.5381593326568916</v>
      </c>
      <c r="J141">
        <v>0.12134026680099554</v>
      </c>
      <c r="K141">
        <v>1.243908953390767</v>
      </c>
      <c r="L141">
        <v>-1.4455958417006767</v>
      </c>
      <c r="M141">
        <v>0.87818655222963438</v>
      </c>
      <c r="P141" s="13">
        <f t="shared" si="7"/>
        <v>4.4314229697390512E-3</v>
      </c>
      <c r="Q141" s="23">
        <f t="shared" si="8"/>
        <v>4.4412562442748271E-3</v>
      </c>
    </row>
    <row r="142" spans="3:17" x14ac:dyDescent="0.55000000000000004">
      <c r="C142">
        <f t="shared" si="9"/>
        <v>136</v>
      </c>
      <c r="D142">
        <v>2.0005480490307206</v>
      </c>
      <c r="E142">
        <v>-0.87101408803223146</v>
      </c>
      <c r="F142">
        <v>0.26277777983880546</v>
      </c>
      <c r="G142">
        <v>0.25557472940958148</v>
      </c>
      <c r="H142">
        <v>-1.3105636574259081</v>
      </c>
      <c r="I142">
        <v>-0.73953851640841783</v>
      </c>
      <c r="J142">
        <v>1.0157235632831638</v>
      </c>
      <c r="K142">
        <v>-0.11795488414681668</v>
      </c>
      <c r="L142">
        <v>-0.45791412030168915</v>
      </c>
      <c r="M142">
        <v>0.62527482676323343</v>
      </c>
      <c r="P142" s="13">
        <f t="shared" si="7"/>
        <v>1.8991920986186673E-2</v>
      </c>
      <c r="Q142" s="23">
        <f t="shared" si="8"/>
        <v>1.917341466805178E-2</v>
      </c>
    </row>
    <row r="143" spans="3:17" x14ac:dyDescent="0.55000000000000004">
      <c r="C143">
        <f t="shared" si="9"/>
        <v>137</v>
      </c>
      <c r="D143">
        <v>-0.6197253306682573</v>
      </c>
      <c r="E143">
        <v>-0.48410440228852025</v>
      </c>
      <c r="F143">
        <v>-0.27272705473774039</v>
      </c>
      <c r="G143">
        <v>-0.13224873678201157</v>
      </c>
      <c r="H143">
        <v>0.13547044861821089</v>
      </c>
      <c r="I143">
        <v>0.2156991236840502</v>
      </c>
      <c r="J143">
        <v>1.2882675625371689</v>
      </c>
      <c r="K143">
        <v>0.93860649454002454</v>
      </c>
      <c r="L143">
        <v>0.54296740881949845</v>
      </c>
      <c r="M143">
        <v>1.4373976017546601</v>
      </c>
      <c r="P143" s="13">
        <f t="shared" si="7"/>
        <v>-3.700312130607555E-3</v>
      </c>
      <c r="Q143" s="23">
        <f t="shared" si="8"/>
        <v>-3.6934744121731589E-3</v>
      </c>
    </row>
    <row r="144" spans="3:17" x14ac:dyDescent="0.55000000000000004">
      <c r="C144">
        <f t="shared" si="9"/>
        <v>138</v>
      </c>
      <c r="D144">
        <v>0.90859739397477945</v>
      </c>
      <c r="E144">
        <v>-0.58757804503585487</v>
      </c>
      <c r="F144">
        <v>-0.68978081999262997</v>
      </c>
      <c r="G144">
        <v>0.87591287073207802</v>
      </c>
      <c r="H144">
        <v>0.17322083858882292</v>
      </c>
      <c r="I144">
        <v>-0.52577096841277493</v>
      </c>
      <c r="J144">
        <v>-1.1036385172185874</v>
      </c>
      <c r="K144">
        <v>1.1494718966424518</v>
      </c>
      <c r="L144">
        <v>0.95677085436468845</v>
      </c>
      <c r="M144">
        <v>-0.96905849705958491</v>
      </c>
      <c r="P144" s="13">
        <f t="shared" si="7"/>
        <v>9.5353509166116353E-3</v>
      </c>
      <c r="Q144" s="23">
        <f t="shared" si="8"/>
        <v>9.5809572172651514E-3</v>
      </c>
    </row>
    <row r="145" spans="3:17" x14ac:dyDescent="0.55000000000000004">
      <c r="C145">
        <f t="shared" si="9"/>
        <v>139</v>
      </c>
      <c r="D145">
        <v>1.2606989460897939</v>
      </c>
      <c r="E145">
        <v>-0.2478894766887981</v>
      </c>
      <c r="F145">
        <v>-2.5253902090315128</v>
      </c>
      <c r="G145">
        <v>-0.77302945106788856</v>
      </c>
      <c r="H145">
        <v>1.5369518372719182</v>
      </c>
      <c r="I145">
        <v>0.4857843650633944</v>
      </c>
      <c r="J145">
        <v>2.3719108220581826</v>
      </c>
      <c r="K145">
        <v>1.3984848130824832</v>
      </c>
      <c r="L145">
        <v>0.91989745677409074</v>
      </c>
      <c r="M145">
        <v>1.2298811939580609</v>
      </c>
      <c r="P145" s="13">
        <f t="shared" si="7"/>
        <v>1.2584639805046965E-2</v>
      </c>
      <c r="Q145" s="23">
        <f t="shared" si="8"/>
        <v>1.2664159610473513E-2</v>
      </c>
    </row>
    <row r="146" spans="3:17" x14ac:dyDescent="0.55000000000000004">
      <c r="C146">
        <f t="shared" si="9"/>
        <v>140</v>
      </c>
      <c r="D146">
        <v>0.1380814871022692</v>
      </c>
      <c r="E146">
        <v>1.0665005349867991</v>
      </c>
      <c r="F146">
        <v>-0.82520523253219868</v>
      </c>
      <c r="G146">
        <v>0.40711708537010111</v>
      </c>
      <c r="H146">
        <v>7.9667033372111978E-2</v>
      </c>
      <c r="I146">
        <v>-0.5009455289763789</v>
      </c>
      <c r="J146">
        <v>0.12544991990333212</v>
      </c>
      <c r="K146">
        <v>0.24835034177644894</v>
      </c>
      <c r="L146">
        <v>0.59950111608826673</v>
      </c>
      <c r="M146">
        <v>0.27581404940652116</v>
      </c>
      <c r="P146" s="13">
        <f t="shared" si="7"/>
        <v>2.8624874228956512E-3</v>
      </c>
      <c r="Q146" s="23">
        <f t="shared" si="8"/>
        <v>2.8665882519423036E-3</v>
      </c>
    </row>
    <row r="147" spans="3:17" x14ac:dyDescent="0.55000000000000004">
      <c r="C147">
        <f t="shared" si="9"/>
        <v>141</v>
      </c>
      <c r="D147">
        <v>-0.84407232417540701</v>
      </c>
      <c r="E147">
        <v>1.3365711413400037</v>
      </c>
      <c r="F147">
        <v>0.4323040231819183</v>
      </c>
      <c r="G147">
        <v>-0.4258637927450622</v>
      </c>
      <c r="H147">
        <v>-2.6189716183180627</v>
      </c>
      <c r="I147">
        <v>0.52857539033151035</v>
      </c>
      <c r="J147">
        <v>0.36757743390710662</v>
      </c>
      <c r="K147">
        <v>-0.21824886374713201</v>
      </c>
      <c r="L147">
        <v>0.14118801101712949</v>
      </c>
      <c r="M147">
        <v>-0.82317362320531051</v>
      </c>
      <c r="P147" s="13">
        <f t="shared" si="7"/>
        <v>-5.6432140870060965E-3</v>
      </c>
      <c r="Q147" s="23">
        <f t="shared" si="8"/>
        <v>-5.6273210643538185E-3</v>
      </c>
    </row>
    <row r="148" spans="3:17" x14ac:dyDescent="0.55000000000000004">
      <c r="C148">
        <f t="shared" si="9"/>
        <v>142</v>
      </c>
      <c r="D148">
        <v>-1.1552664354897726</v>
      </c>
      <c r="E148">
        <v>-0.52237457286000155</v>
      </c>
      <c r="F148">
        <v>7.1635746296002441E-3</v>
      </c>
      <c r="G148">
        <v>-0.81581505575408331</v>
      </c>
      <c r="H148">
        <v>-1.1294381474091879</v>
      </c>
      <c r="I148">
        <v>-0.27848831461602852</v>
      </c>
      <c r="J148">
        <v>1.599509137776391</v>
      </c>
      <c r="K148">
        <v>1.3958180134887634</v>
      </c>
      <c r="L148">
        <v>0.27692710446692298</v>
      </c>
      <c r="M148">
        <v>1.3421739726220965</v>
      </c>
      <c r="P148" s="13">
        <f t="shared" si="7"/>
        <v>-8.3382341460697257E-3</v>
      </c>
      <c r="Q148" s="23">
        <f t="shared" si="8"/>
        <v>-8.3035674915403757E-3</v>
      </c>
    </row>
    <row r="149" spans="3:17" x14ac:dyDescent="0.55000000000000004">
      <c r="C149">
        <f t="shared" si="9"/>
        <v>143</v>
      </c>
      <c r="D149">
        <v>1.4333456046328075</v>
      </c>
      <c r="E149">
        <v>0.45148992286696354</v>
      </c>
      <c r="F149">
        <v>0.37742059587741161</v>
      </c>
      <c r="G149">
        <v>-0.25089393543402316</v>
      </c>
      <c r="H149">
        <v>-0.61989609809042401</v>
      </c>
      <c r="I149">
        <v>-0.72339463332761489</v>
      </c>
      <c r="J149">
        <v>-1.0077626585547022</v>
      </c>
      <c r="K149">
        <v>0.36538702911336579</v>
      </c>
      <c r="L149">
        <v>-0.76970481601569529</v>
      </c>
      <c r="M149">
        <v>1.5763436907454462</v>
      </c>
      <c r="P149" s="13">
        <f t="shared" si="7"/>
        <v>1.4079803726814439E-2</v>
      </c>
      <c r="Q149" s="23">
        <f t="shared" si="8"/>
        <v>1.417939100416965E-2</v>
      </c>
    </row>
    <row r="150" spans="3:17" x14ac:dyDescent="0.55000000000000004">
      <c r="C150">
        <f t="shared" si="9"/>
        <v>144</v>
      </c>
      <c r="D150">
        <v>-1.4257269365360634</v>
      </c>
      <c r="E150">
        <v>-0.94161229339369135</v>
      </c>
      <c r="F150">
        <v>1.9185186162392782</v>
      </c>
      <c r="G150">
        <v>1.1973271926400058</v>
      </c>
      <c r="H150">
        <v>0.99144718750313898</v>
      </c>
      <c r="I150">
        <v>0.32552758118610736</v>
      </c>
      <c r="J150">
        <v>0.79804270878828421</v>
      </c>
      <c r="K150">
        <v>-1.6973092860368917</v>
      </c>
      <c r="L150">
        <v>0.12450340199390193</v>
      </c>
      <c r="M150">
        <v>-2.75373897922083</v>
      </c>
      <c r="P150" s="13">
        <f t="shared" si="7"/>
        <v>-1.0680490792333281E-2</v>
      </c>
      <c r="Q150" s="23">
        <f t="shared" si="8"/>
        <v>-1.0623656868578024E-2</v>
      </c>
    </row>
    <row r="151" spans="3:17" x14ac:dyDescent="0.55000000000000004">
      <c r="C151">
        <f t="shared" si="9"/>
        <v>145</v>
      </c>
      <c r="D151">
        <v>-0.54261894346648509</v>
      </c>
      <c r="E151">
        <v>0.36026245238045113</v>
      </c>
      <c r="F151">
        <v>-1.6382459342299394</v>
      </c>
      <c r="G151">
        <v>-0.33838012745123697</v>
      </c>
      <c r="H151">
        <v>0.43204839399217831</v>
      </c>
      <c r="I151">
        <v>3.1019018200412733</v>
      </c>
      <c r="J151">
        <v>-8.7339423708682931E-2</v>
      </c>
      <c r="K151">
        <v>-0.98830489919440467</v>
      </c>
      <c r="L151">
        <v>-0.61125444535170415</v>
      </c>
      <c r="M151">
        <v>0.6830419076939751</v>
      </c>
      <c r="P151" s="13">
        <f t="shared" si="7"/>
        <v>-3.0325512294998146E-3</v>
      </c>
      <c r="Q151" s="23">
        <f t="shared" si="8"/>
        <v>-3.0279576905739569E-3</v>
      </c>
    </row>
    <row r="152" spans="3:17" x14ac:dyDescent="0.55000000000000004">
      <c r="C152">
        <f t="shared" si="9"/>
        <v>146</v>
      </c>
      <c r="D152">
        <v>3.6687835430364892E-2</v>
      </c>
      <c r="E152">
        <v>2.6336182741133771</v>
      </c>
      <c r="F152">
        <v>-0.52280749193728226</v>
      </c>
      <c r="G152">
        <v>1.2805942428878812</v>
      </c>
      <c r="H152">
        <v>-3.3349071856576332E-2</v>
      </c>
      <c r="I152">
        <v>-1.5899435166184133</v>
      </c>
      <c r="J152">
        <v>-1.7799217437130364</v>
      </c>
      <c r="K152">
        <v>-0.75036704687941069</v>
      </c>
      <c r="L152">
        <v>-6.1794100998889455E-2</v>
      </c>
      <c r="M152">
        <v>-1.0747076285760897</v>
      </c>
      <c r="P152" s="13">
        <f t="shared" si="7"/>
        <v>1.9843926415922548E-3</v>
      </c>
      <c r="Q152" s="23">
        <f t="shared" si="8"/>
        <v>1.9863628516780807E-3</v>
      </c>
    </row>
    <row r="153" spans="3:17" x14ac:dyDescent="0.55000000000000004">
      <c r="C153">
        <f t="shared" si="9"/>
        <v>147</v>
      </c>
      <c r="D153">
        <v>0.36866111733794438</v>
      </c>
      <c r="E153">
        <v>0.76621105803757583</v>
      </c>
      <c r="F153">
        <v>-0.83405418178818014</v>
      </c>
      <c r="G153">
        <v>0.41618825614783994</v>
      </c>
      <c r="H153">
        <v>-1.5240107069886968</v>
      </c>
      <c r="I153">
        <v>-0.89140296902212957</v>
      </c>
      <c r="J153">
        <v>0.28505649083124202</v>
      </c>
      <c r="K153">
        <v>-0.5625342871118818</v>
      </c>
      <c r="L153">
        <v>-0.25239251738589469</v>
      </c>
      <c r="M153">
        <v>-1.4181972348500229</v>
      </c>
      <c r="P153" s="13">
        <f t="shared" si="7"/>
        <v>4.8593655966888225E-3</v>
      </c>
      <c r="Q153" s="23">
        <f t="shared" si="8"/>
        <v>4.8711914613304153E-3</v>
      </c>
    </row>
    <row r="154" spans="3:17" x14ac:dyDescent="0.55000000000000004">
      <c r="C154">
        <f t="shared" si="9"/>
        <v>148</v>
      </c>
      <c r="D154">
        <v>1.2519857941962405</v>
      </c>
      <c r="E154">
        <v>0.62983514198282842</v>
      </c>
      <c r="F154">
        <v>-0.34166280334098964</v>
      </c>
      <c r="G154">
        <v>-0.42263594107930819</v>
      </c>
      <c r="H154">
        <v>-0.8219658040664265</v>
      </c>
      <c r="I154">
        <v>1.0422939880296194</v>
      </c>
      <c r="J154">
        <v>-0.82474940392169438</v>
      </c>
      <c r="K154">
        <v>-0.15614728348754497</v>
      </c>
      <c r="L154">
        <v>-0.11763306935297607</v>
      </c>
      <c r="M154">
        <v>-0.4949656141409316</v>
      </c>
      <c r="P154" s="13">
        <f t="shared" si="7"/>
        <v>1.2509181696178467E-2</v>
      </c>
      <c r="Q154" s="23">
        <f t="shared" si="8"/>
        <v>1.2587748771015317E-2</v>
      </c>
    </row>
    <row r="155" spans="3:17" x14ac:dyDescent="0.55000000000000004">
      <c r="C155">
        <f t="shared" si="9"/>
        <v>149</v>
      </c>
      <c r="D155">
        <v>0.57236169507206835</v>
      </c>
      <c r="E155">
        <v>0.39517836242718363</v>
      </c>
      <c r="F155">
        <v>-1.4528766578544323</v>
      </c>
      <c r="G155">
        <v>1.040866672664019</v>
      </c>
      <c r="H155">
        <v>-0.35002502430766491</v>
      </c>
      <c r="I155">
        <v>0.30655685374749325</v>
      </c>
      <c r="J155">
        <v>0.97495467966720417</v>
      </c>
      <c r="K155">
        <v>-1.3241099721429717</v>
      </c>
      <c r="L155">
        <v>0.43777582520655683</v>
      </c>
      <c r="M155">
        <v>0.85668903320372192</v>
      </c>
      <c r="P155" s="13">
        <f t="shared" si="7"/>
        <v>6.6234643475220033E-3</v>
      </c>
      <c r="Q155" s="23">
        <f t="shared" si="8"/>
        <v>6.6454479966739921E-3</v>
      </c>
    </row>
    <row r="156" spans="3:17" x14ac:dyDescent="0.55000000000000004">
      <c r="C156">
        <f t="shared" si="9"/>
        <v>150</v>
      </c>
      <c r="D156">
        <v>-0.22460888679742971</v>
      </c>
      <c r="E156">
        <v>-0.48414552698502783</v>
      </c>
      <c r="F156">
        <v>-1.0781761373626373</v>
      </c>
      <c r="G156">
        <v>-1.8553393593482295</v>
      </c>
      <c r="H156">
        <v>0.53851993012395805</v>
      </c>
      <c r="I156">
        <v>-0.60718931604514204</v>
      </c>
      <c r="J156">
        <v>-1.193985528119307</v>
      </c>
      <c r="K156">
        <v>-0.94119601500572836</v>
      </c>
      <c r="L156">
        <v>-0.66696760121107512</v>
      </c>
      <c r="M156">
        <v>0.678432069638369</v>
      </c>
      <c r="P156" s="13">
        <f t="shared" si="7"/>
        <v>-2.7850335215650625E-4</v>
      </c>
      <c r="Q156" s="23">
        <f t="shared" si="8"/>
        <v>-2.784645736979563E-4</v>
      </c>
    </row>
    <row r="157" spans="3:17" x14ac:dyDescent="0.55000000000000004">
      <c r="C157">
        <f t="shared" si="9"/>
        <v>151</v>
      </c>
      <c r="D157">
        <v>1.4708061106656487</v>
      </c>
      <c r="E157">
        <v>0.17481145138464294</v>
      </c>
      <c r="F157">
        <v>1.7957999418171628</v>
      </c>
      <c r="G157">
        <v>-0.5713048275854623</v>
      </c>
      <c r="H157">
        <v>-0.83397603113314711</v>
      </c>
      <c r="I157">
        <v>-0.3578421446692826</v>
      </c>
      <c r="J157">
        <v>0.20534534809481886</v>
      </c>
      <c r="K157">
        <v>-1.8834918579051956</v>
      </c>
      <c r="L157">
        <v>1.3457981297824368</v>
      </c>
      <c r="M157">
        <v>1.3386890064437629</v>
      </c>
      <c r="P157" s="13">
        <f t="shared" si="7"/>
        <v>1.4404221225445046E-2</v>
      </c>
      <c r="Q157" s="23">
        <f t="shared" si="8"/>
        <v>1.4508461920657689E-2</v>
      </c>
    </row>
    <row r="158" spans="3:17" x14ac:dyDescent="0.55000000000000004">
      <c r="C158">
        <f t="shared" si="9"/>
        <v>152</v>
      </c>
      <c r="D158">
        <v>0.45294495215300556</v>
      </c>
      <c r="E158">
        <v>-0.19286166174108302</v>
      </c>
      <c r="F158">
        <v>0.30801843843623533</v>
      </c>
      <c r="G158">
        <v>-1.2344540847058212</v>
      </c>
      <c r="H158">
        <v>0.41460920525135114</v>
      </c>
      <c r="I158">
        <v>-0.47793271729278874</v>
      </c>
      <c r="J158">
        <v>-1.6781946926878961</v>
      </c>
      <c r="K158">
        <v>0.11334717088252652</v>
      </c>
      <c r="L158">
        <v>1.4154839198799438</v>
      </c>
      <c r="M158">
        <v>-0.75784758374148242</v>
      </c>
      <c r="P158" s="13">
        <f t="shared" si="7"/>
        <v>5.589285017470965E-3</v>
      </c>
      <c r="Q158" s="23">
        <f t="shared" si="8"/>
        <v>5.6049342133277502E-3</v>
      </c>
    </row>
    <row r="159" spans="3:17" x14ac:dyDescent="0.55000000000000004">
      <c r="C159">
        <f t="shared" si="9"/>
        <v>153</v>
      </c>
      <c r="D159">
        <v>0.40872407842652164</v>
      </c>
      <c r="E159">
        <v>0.71779515212752298</v>
      </c>
      <c r="F159">
        <v>-0.13783786996092043</v>
      </c>
      <c r="G159">
        <v>-0.6748102566441665</v>
      </c>
      <c r="H159">
        <v>-0.22602279057105717</v>
      </c>
      <c r="I159">
        <v>1.2541667005787009</v>
      </c>
      <c r="J159">
        <v>0.56210553378978612</v>
      </c>
      <c r="K159">
        <v>2.8823341497945747</v>
      </c>
      <c r="L159">
        <v>-0.86946311448190794</v>
      </c>
      <c r="M159">
        <v>-0.37739672518201378</v>
      </c>
      <c r="P159" s="13">
        <f t="shared" si="7"/>
        <v>5.2063210172241759E-3</v>
      </c>
      <c r="Q159" s="23">
        <f t="shared" si="8"/>
        <v>5.2198974573673951E-3</v>
      </c>
    </row>
    <row r="160" spans="3:17" x14ac:dyDescent="0.55000000000000004">
      <c r="C160">
        <f t="shared" si="9"/>
        <v>154</v>
      </c>
      <c r="D160">
        <v>0.8856259773426074</v>
      </c>
      <c r="E160">
        <v>-0.58602544172086268</v>
      </c>
      <c r="F160">
        <v>-0.65756004077768215</v>
      </c>
      <c r="G160">
        <v>0.87094482998146527</v>
      </c>
      <c r="H160">
        <v>0.1432803637458496</v>
      </c>
      <c r="I160">
        <v>0.17307945478563813</v>
      </c>
      <c r="J160">
        <v>-1.5778103769040742E-2</v>
      </c>
      <c r="K160">
        <v>-0.59648843057737189</v>
      </c>
      <c r="L160">
        <v>1.3031685013776695</v>
      </c>
      <c r="M160">
        <v>0.40641755028840126</v>
      </c>
      <c r="P160" s="13">
        <f t="shared" si="7"/>
        <v>9.336412612967861E-3</v>
      </c>
      <c r="Q160" s="23">
        <f t="shared" si="8"/>
        <v>9.3801328707350251E-3</v>
      </c>
    </row>
    <row r="161" spans="3:17" x14ac:dyDescent="0.55000000000000004">
      <c r="C161">
        <f t="shared" si="9"/>
        <v>155</v>
      </c>
      <c r="D161">
        <v>0.87194533220850956</v>
      </c>
      <c r="E161">
        <v>0.96599122850172503</v>
      </c>
      <c r="F161">
        <v>8.4554378989627907E-2</v>
      </c>
      <c r="G161">
        <v>-0.5884583496967104</v>
      </c>
      <c r="H161">
        <v>0.95556783655489941</v>
      </c>
      <c r="I161">
        <v>-9.9867161315615446E-2</v>
      </c>
      <c r="J161">
        <v>-0.9940820439949819</v>
      </c>
      <c r="K161">
        <v>-0.57207187594157138</v>
      </c>
      <c r="L161">
        <v>-8.7893420176882633E-2</v>
      </c>
      <c r="M161">
        <v>0.52138941205256473</v>
      </c>
      <c r="P161" s="13">
        <f t="shared" si="7"/>
        <v>9.2179347507049744E-3</v>
      </c>
      <c r="Q161" s="23">
        <f t="shared" si="8"/>
        <v>9.2605507544385457E-3</v>
      </c>
    </row>
    <row r="162" spans="3:17" x14ac:dyDescent="0.55000000000000004">
      <c r="C162">
        <f t="shared" si="9"/>
        <v>156</v>
      </c>
      <c r="D162">
        <v>-0.91508803287608531</v>
      </c>
      <c r="E162">
        <v>0.46702921150921173</v>
      </c>
      <c r="F162">
        <v>0.93327177755557411</v>
      </c>
      <c r="G162">
        <v>-1.5064181812679387</v>
      </c>
      <c r="H162">
        <v>0.5102912546408378</v>
      </c>
      <c r="I162">
        <v>0.23218052978806111</v>
      </c>
      <c r="J162">
        <v>-7.5163284671362504E-2</v>
      </c>
      <c r="K162">
        <v>-0.83907356153754153</v>
      </c>
      <c r="L162">
        <v>1.3651152235408783</v>
      </c>
      <c r="M162">
        <v>2.1305827988709523E-2</v>
      </c>
      <c r="P162" s="13">
        <f t="shared" si="7"/>
        <v>-6.258228165031526E-3</v>
      </c>
      <c r="Q162" s="23">
        <f t="shared" si="8"/>
        <v>-6.2386862423370326E-3</v>
      </c>
    </row>
    <row r="163" spans="3:17" x14ac:dyDescent="0.55000000000000004">
      <c r="C163">
        <f t="shared" si="9"/>
        <v>157</v>
      </c>
      <c r="D163">
        <v>0.70390858151094715</v>
      </c>
      <c r="E163">
        <v>-0.17447903162159112</v>
      </c>
      <c r="F163">
        <v>-0.60219099835563605</v>
      </c>
      <c r="G163">
        <v>0.2889057123480267</v>
      </c>
      <c r="H163">
        <v>0.62732462091206465</v>
      </c>
      <c r="I163">
        <v>7.7506442869707079E-2</v>
      </c>
      <c r="J163">
        <v>8.7946684831254424E-2</v>
      </c>
      <c r="K163">
        <v>-0.19648917409321481</v>
      </c>
      <c r="L163">
        <v>1.3923476358472451</v>
      </c>
      <c r="M163">
        <v>-0.48007468590925972</v>
      </c>
      <c r="P163" s="13">
        <f t="shared" si="7"/>
        <v>7.7626938019701606E-3</v>
      </c>
      <c r="Q163" s="23">
        <f t="shared" si="8"/>
        <v>7.792901623601356E-3</v>
      </c>
    </row>
    <row r="164" spans="3:17" x14ac:dyDescent="0.55000000000000004">
      <c r="C164">
        <f t="shared" si="9"/>
        <v>158</v>
      </c>
      <c r="D164">
        <v>-0.64483787198267639</v>
      </c>
      <c r="E164">
        <v>0.70814377935574058</v>
      </c>
      <c r="F164">
        <v>0.27904874717241757</v>
      </c>
      <c r="G164">
        <v>0.3182240600190025</v>
      </c>
      <c r="H164">
        <v>1.2821111719487137</v>
      </c>
      <c r="I164">
        <v>1.0676114638044394</v>
      </c>
      <c r="J164">
        <v>0.42439659476791336</v>
      </c>
      <c r="K164">
        <v>0.1458954986563768</v>
      </c>
      <c r="L164">
        <v>0.34977193531393247</v>
      </c>
      <c r="M164">
        <v>0.56402829707544677</v>
      </c>
      <c r="P164" s="13">
        <f t="shared" si="7"/>
        <v>-3.9177931179262869E-3</v>
      </c>
      <c r="Q164" s="23">
        <f t="shared" si="8"/>
        <v>-3.9101285790950069E-3</v>
      </c>
    </row>
    <row r="165" spans="3:17" x14ac:dyDescent="0.55000000000000004">
      <c r="C165">
        <f t="shared" si="9"/>
        <v>159</v>
      </c>
      <c r="D165">
        <v>-0.25258525524182018</v>
      </c>
      <c r="E165">
        <v>0.55457513643584566</v>
      </c>
      <c r="F165">
        <v>0.47762813304243656</v>
      </c>
      <c r="G165">
        <v>0.5559441578550125</v>
      </c>
      <c r="H165">
        <v>-1.1694879684088277</v>
      </c>
      <c r="I165">
        <v>9.5317260189735659E-2</v>
      </c>
      <c r="J165">
        <v>-0.36201660227096699</v>
      </c>
      <c r="K165">
        <v>-1.117277512907386</v>
      </c>
      <c r="L165">
        <v>1.3247786889928397</v>
      </c>
      <c r="M165">
        <v>0.85394797368026498</v>
      </c>
      <c r="P165" s="13">
        <f t="shared" si="7"/>
        <v>-5.2078580994126115E-4</v>
      </c>
      <c r="Q165" s="23">
        <f t="shared" si="8"/>
        <v>-5.2065022454939047E-4</v>
      </c>
    </row>
    <row r="166" spans="3:17" x14ac:dyDescent="0.55000000000000004">
      <c r="C166">
        <f t="shared" si="9"/>
        <v>160</v>
      </c>
      <c r="D166">
        <v>-0.81262138894896896</v>
      </c>
      <c r="E166">
        <v>-0.29916126414885175</v>
      </c>
      <c r="F166">
        <v>-1.979280990980421</v>
      </c>
      <c r="G166">
        <v>1.6031514768277033</v>
      </c>
      <c r="H166">
        <v>-2.4212821315512483</v>
      </c>
      <c r="I166">
        <v>-2.3258803518979008</v>
      </c>
      <c r="J166">
        <v>0.30976478100045052</v>
      </c>
      <c r="K166">
        <v>0.95921218574102529</v>
      </c>
      <c r="L166">
        <v>-0.26781069741430591</v>
      </c>
      <c r="M166">
        <v>0.64368648209154256</v>
      </c>
      <c r="P166" s="13">
        <f t="shared" si="7"/>
        <v>-5.3708409982173534E-3</v>
      </c>
      <c r="Q166" s="23">
        <f t="shared" si="8"/>
        <v>-5.356443818223422E-3</v>
      </c>
    </row>
    <row r="167" spans="3:17" x14ac:dyDescent="0.55000000000000004">
      <c r="C167">
        <f t="shared" si="9"/>
        <v>161</v>
      </c>
      <c r="D167">
        <v>0.86615065979132377</v>
      </c>
      <c r="E167">
        <v>-0.15372454046468831</v>
      </c>
      <c r="F167">
        <v>-0.7870172642683696</v>
      </c>
      <c r="G167">
        <v>-0.28247782681962341</v>
      </c>
      <c r="H167">
        <v>-4.5018867321666399E-2</v>
      </c>
      <c r="I167">
        <v>-0.53128409961284828</v>
      </c>
      <c r="J167">
        <v>-0.50561011836117731</v>
      </c>
      <c r="K167">
        <v>2.046324623394955</v>
      </c>
      <c r="L167">
        <v>0.19264013486114212</v>
      </c>
      <c r="M167">
        <v>8.5714995733991994E-2</v>
      </c>
      <c r="P167" s="13">
        <f t="shared" si="7"/>
        <v>9.1677514155060567E-3</v>
      </c>
      <c r="Q167" s="23">
        <f t="shared" si="8"/>
        <v>9.2099039647401959E-3</v>
      </c>
    </row>
    <row r="168" spans="3:17" x14ac:dyDescent="0.55000000000000004">
      <c r="C168">
        <f t="shared" si="9"/>
        <v>162</v>
      </c>
      <c r="D168">
        <v>0.18038122511332561</v>
      </c>
      <c r="E168">
        <v>2.0181257424987831E-2</v>
      </c>
      <c r="F168">
        <v>0.17028638498368803</v>
      </c>
      <c r="G168">
        <v>0.3681837368774612</v>
      </c>
      <c r="H168">
        <v>-1.1849411249193054</v>
      </c>
      <c r="I168">
        <v>0.12160892794711559</v>
      </c>
      <c r="J168">
        <v>-1.7418409825208365</v>
      </c>
      <c r="K168">
        <v>-1.1900141149257062</v>
      </c>
      <c r="L168">
        <v>-0.36400372508609408</v>
      </c>
      <c r="M168">
        <v>0.48036233279022977</v>
      </c>
      <c r="P168" s="13">
        <f t="shared" si="7"/>
        <v>3.2288138998056619E-3</v>
      </c>
      <c r="Q168" s="23">
        <f t="shared" si="8"/>
        <v>3.2340321341297606E-3</v>
      </c>
    </row>
    <row r="169" spans="3:17" x14ac:dyDescent="0.55000000000000004">
      <c r="C169">
        <f t="shared" si="9"/>
        <v>163</v>
      </c>
      <c r="D169">
        <v>-0.17563189036070773</v>
      </c>
      <c r="E169">
        <v>1.7908978826499471</v>
      </c>
      <c r="F169">
        <v>-1.3459545759914449</v>
      </c>
      <c r="G169">
        <v>0.18649497330256307</v>
      </c>
      <c r="H169">
        <v>-0.34385643248563469</v>
      </c>
      <c r="I169">
        <v>0.43213830648124119</v>
      </c>
      <c r="J169">
        <v>-0.99293431232072549</v>
      </c>
      <c r="K169">
        <v>0.90278214293901682</v>
      </c>
      <c r="L169">
        <v>-0.64235675759988387</v>
      </c>
      <c r="M169">
        <v>-0.294930646286302</v>
      </c>
      <c r="P169" s="13">
        <f t="shared" si="7"/>
        <v>1.4564987899610537E-4</v>
      </c>
      <c r="Q169" s="23">
        <f t="shared" si="8"/>
        <v>1.4566048645470175E-4</v>
      </c>
    </row>
    <row r="170" spans="3:17" x14ac:dyDescent="0.55000000000000004">
      <c r="C170">
        <f t="shared" si="9"/>
        <v>164</v>
      </c>
      <c r="D170">
        <v>-0.5606360845885715</v>
      </c>
      <c r="E170">
        <v>0.88998757567592213</v>
      </c>
      <c r="F170">
        <v>-0.31976070604900003</v>
      </c>
      <c r="G170">
        <v>-1.5677070179934534</v>
      </c>
      <c r="H170">
        <v>2.6032939225615604E-2</v>
      </c>
      <c r="I170">
        <v>-1.5565907308687957E-2</v>
      </c>
      <c r="J170">
        <v>0.52165708063008975</v>
      </c>
      <c r="K170">
        <v>-0.33884048704407826</v>
      </c>
      <c r="L170">
        <v>-0.30319943143699352</v>
      </c>
      <c r="M170">
        <v>0.98813863077181852</v>
      </c>
      <c r="P170" s="13">
        <f t="shared" si="7"/>
        <v>-3.1885842486527758E-3</v>
      </c>
      <c r="Q170" s="23">
        <f t="shared" si="8"/>
        <v>-3.1835061126860298E-3</v>
      </c>
    </row>
    <row r="171" spans="3:17" x14ac:dyDescent="0.55000000000000004">
      <c r="C171">
        <f t="shared" si="9"/>
        <v>165</v>
      </c>
      <c r="D171">
        <v>0.60723820115039751</v>
      </c>
      <c r="E171">
        <v>-0.12589742425099915</v>
      </c>
      <c r="F171">
        <v>5.2722103723041328E-2</v>
      </c>
      <c r="G171">
        <v>-7.5361437628802638E-2</v>
      </c>
      <c r="H171">
        <v>-1.2197811168397097</v>
      </c>
      <c r="I171">
        <v>0.19206673247520925</v>
      </c>
      <c r="J171">
        <v>0.19773386302734161</v>
      </c>
      <c r="K171">
        <v>-1.1253861397635689</v>
      </c>
      <c r="L171">
        <v>8.2257411589002793E-2</v>
      </c>
      <c r="M171">
        <v>0.44017998893986082</v>
      </c>
      <c r="P171" s="13">
        <f t="shared" si="7"/>
        <v>6.9255037501127579E-3</v>
      </c>
      <c r="Q171" s="23">
        <f t="shared" si="8"/>
        <v>6.9495405080561845E-3</v>
      </c>
    </row>
    <row r="172" spans="3:17" x14ac:dyDescent="0.55000000000000004">
      <c r="C172">
        <f t="shared" si="9"/>
        <v>166</v>
      </c>
      <c r="D172">
        <v>0.80147925658385322</v>
      </c>
      <c r="E172">
        <v>0.54350690494769516</v>
      </c>
      <c r="F172">
        <v>0.21806391599901612</v>
      </c>
      <c r="G172">
        <v>-0.68815977917861015</v>
      </c>
      <c r="H172">
        <v>-1.406144892704345</v>
      </c>
      <c r="I172">
        <v>-1.3485396213871064</v>
      </c>
      <c r="J172">
        <v>0.30645394161696282</v>
      </c>
      <c r="K172">
        <v>-0.40359542021273875</v>
      </c>
      <c r="L172">
        <v>0.44756228933861469</v>
      </c>
      <c r="M172">
        <v>1.177902534164933</v>
      </c>
      <c r="P172" s="13">
        <f t="shared" si="7"/>
        <v>8.607680634745497E-3</v>
      </c>
      <c r="Q172" s="23">
        <f t="shared" si="8"/>
        <v>8.6448332404469586E-3</v>
      </c>
    </row>
    <row r="173" spans="3:17" x14ac:dyDescent="0.55000000000000004">
      <c r="C173">
        <f t="shared" si="9"/>
        <v>167</v>
      </c>
      <c r="D173">
        <v>2.7136905634678667</v>
      </c>
      <c r="E173">
        <v>1.4593884607452856</v>
      </c>
      <c r="F173">
        <v>-0.82411995176959929</v>
      </c>
      <c r="G173">
        <v>-0.18373361745339459</v>
      </c>
      <c r="H173">
        <v>-0.35694641768366542</v>
      </c>
      <c r="I173">
        <v>-1.8589589269783284</v>
      </c>
      <c r="J173">
        <v>2.6225886012582897E-2</v>
      </c>
      <c r="K173">
        <v>-1.6635488965888046</v>
      </c>
      <c r="L173">
        <v>-1.4790243202225895</v>
      </c>
      <c r="M173">
        <v>-0.74896763922498677</v>
      </c>
      <c r="P173" s="13">
        <f t="shared" si="7"/>
        <v>2.5167916326399465E-2</v>
      </c>
      <c r="Q173" s="23">
        <f t="shared" si="8"/>
        <v>2.5487302128515799E-2</v>
      </c>
    </row>
    <row r="174" spans="3:17" x14ac:dyDescent="0.55000000000000004">
      <c r="C174">
        <f t="shared" si="9"/>
        <v>168</v>
      </c>
      <c r="D174">
        <v>-2.0108960098093505</v>
      </c>
      <c r="E174">
        <v>0.25900764073196886</v>
      </c>
      <c r="F174">
        <v>-0.94723126334142249</v>
      </c>
      <c r="G174">
        <v>-0.2990713456450213</v>
      </c>
      <c r="H174">
        <v>-0.11837593773548435</v>
      </c>
      <c r="I174">
        <v>1.7856193983853059</v>
      </c>
      <c r="J174">
        <v>1.6309999463807916</v>
      </c>
      <c r="K174">
        <v>-1.9013400477949045</v>
      </c>
      <c r="L174">
        <v>0.82377558386055327</v>
      </c>
      <c r="M174">
        <v>1.9600500368422693</v>
      </c>
      <c r="P174" s="13">
        <f t="shared" si="7"/>
        <v>-1.5748203621969922E-2</v>
      </c>
      <c r="Q174" s="23">
        <f t="shared" si="8"/>
        <v>-1.5624849049853062E-2</v>
      </c>
    </row>
    <row r="175" spans="3:17" x14ac:dyDescent="0.55000000000000004">
      <c r="C175">
        <f t="shared" si="9"/>
        <v>169</v>
      </c>
      <c r="D175">
        <v>-0.3533504690479049</v>
      </c>
      <c r="E175">
        <v>-0.40537088253816539</v>
      </c>
      <c r="F175">
        <v>8.3126620329325385E-2</v>
      </c>
      <c r="G175">
        <v>2.8431357129020087</v>
      </c>
      <c r="H175">
        <v>-1.0700274377134449</v>
      </c>
      <c r="I175">
        <v>-0.81201821647036021</v>
      </c>
      <c r="J175">
        <v>-0.39179908176436207</v>
      </c>
      <c r="K175">
        <v>0.12045404502945152</v>
      </c>
      <c r="L175">
        <v>-1.241501412219963</v>
      </c>
      <c r="M175">
        <v>0.66247478180231512</v>
      </c>
      <c r="P175" s="13">
        <f t="shared" si="7"/>
        <v>-1.3934381596796589E-3</v>
      </c>
      <c r="Q175" s="23">
        <f t="shared" si="8"/>
        <v>-1.392467775503059E-3</v>
      </c>
    </row>
    <row r="176" spans="3:17" x14ac:dyDescent="0.55000000000000004">
      <c r="C176">
        <f t="shared" si="9"/>
        <v>170</v>
      </c>
      <c r="D176">
        <v>0.90471842962418525</v>
      </c>
      <c r="E176">
        <v>-1.9853407952155586</v>
      </c>
      <c r="F176">
        <v>-0.59323648193822087</v>
      </c>
      <c r="G176">
        <v>-0.23673787724981454</v>
      </c>
      <c r="H176">
        <v>2.2420316861573975E-2</v>
      </c>
      <c r="I176">
        <v>-1.2400360006603042</v>
      </c>
      <c r="J176">
        <v>-0.98931729679051839</v>
      </c>
      <c r="K176">
        <v>0.39145132534664789</v>
      </c>
      <c r="L176">
        <v>0.49735067170444008</v>
      </c>
      <c r="M176">
        <v>0.4085903360653399</v>
      </c>
      <c r="P176" s="13">
        <f t="shared" si="7"/>
        <v>9.5017580999317477E-3</v>
      </c>
      <c r="Q176" s="23">
        <f t="shared" si="8"/>
        <v>9.5470431188842131E-3</v>
      </c>
    </row>
    <row r="177" spans="3:17" x14ac:dyDescent="0.55000000000000004">
      <c r="C177">
        <f t="shared" si="9"/>
        <v>171</v>
      </c>
      <c r="D177">
        <v>0.87213422560763154</v>
      </c>
      <c r="E177">
        <v>1.4385256773893897</v>
      </c>
      <c r="F177">
        <v>-2.0048150110609693</v>
      </c>
      <c r="G177">
        <v>-1.3553400760812679</v>
      </c>
      <c r="H177">
        <v>1.4398319684479222</v>
      </c>
      <c r="I177">
        <v>0.78785168312382092</v>
      </c>
      <c r="J177">
        <v>-0.14387883058480752</v>
      </c>
      <c r="K177">
        <v>0.84635404492261412</v>
      </c>
      <c r="L177">
        <v>-2.3474141133254829</v>
      </c>
      <c r="M177">
        <v>1.36210730159922</v>
      </c>
      <c r="P177" s="13">
        <f t="shared" si="7"/>
        <v>9.2195706155274431E-3</v>
      </c>
      <c r="Q177" s="23">
        <f t="shared" si="8"/>
        <v>9.2622017696206704E-3</v>
      </c>
    </row>
    <row r="178" spans="3:17" x14ac:dyDescent="0.55000000000000004">
      <c r="C178">
        <f t="shared" si="9"/>
        <v>172</v>
      </c>
      <c r="D178">
        <v>-0.95920508334932841</v>
      </c>
      <c r="E178">
        <v>0.51608654637660223</v>
      </c>
      <c r="F178">
        <v>0.44551118351641178</v>
      </c>
      <c r="G178">
        <v>0.64598817575733403</v>
      </c>
      <c r="H178">
        <v>-2.1201533825453653</v>
      </c>
      <c r="I178">
        <v>-2.9782297163016606E-2</v>
      </c>
      <c r="J178">
        <v>-1.0965024911783463</v>
      </c>
      <c r="K178">
        <v>-0.56464156632272788</v>
      </c>
      <c r="L178">
        <v>0.62142572880876112</v>
      </c>
      <c r="M178">
        <v>0.64947128347976879</v>
      </c>
      <c r="P178" s="13">
        <f t="shared" si="7"/>
        <v>-6.6402930295302136E-3</v>
      </c>
      <c r="Q178" s="23">
        <f t="shared" si="8"/>
        <v>-6.6182950018195408E-3</v>
      </c>
    </row>
    <row r="179" spans="3:17" x14ac:dyDescent="0.55000000000000004">
      <c r="C179">
        <f t="shared" si="9"/>
        <v>173</v>
      </c>
      <c r="D179">
        <v>0.2337000978537731</v>
      </c>
      <c r="E179">
        <v>0.61078557068562733</v>
      </c>
      <c r="F179">
        <v>1.1804484981177381</v>
      </c>
      <c r="G179">
        <v>-0.22023690396686091</v>
      </c>
      <c r="H179">
        <v>0.59209057442162738</v>
      </c>
      <c r="I179">
        <v>-0.6612857376489597</v>
      </c>
      <c r="J179">
        <v>-1.1627678792801004</v>
      </c>
      <c r="K179">
        <v>-2.5823219387898528</v>
      </c>
      <c r="L179">
        <v>-1.0641108799494512</v>
      </c>
      <c r="M179">
        <v>0.38213147386919988</v>
      </c>
      <c r="P179" s="13">
        <f t="shared" si="7"/>
        <v>3.6905688827494334E-3</v>
      </c>
      <c r="Q179" s="23">
        <f t="shared" si="8"/>
        <v>3.6973874175991739E-3</v>
      </c>
    </row>
    <row r="180" spans="3:17" x14ac:dyDescent="0.55000000000000004">
      <c r="C180">
        <f t="shared" si="9"/>
        <v>174</v>
      </c>
      <c r="D180">
        <v>-2.1821550866598396</v>
      </c>
      <c r="E180">
        <v>1.4139148959405665</v>
      </c>
      <c r="F180">
        <v>0.60775849971461116</v>
      </c>
      <c r="G180">
        <v>-0.26973129040153182</v>
      </c>
      <c r="H180">
        <v>0.6034518743510614</v>
      </c>
      <c r="I180">
        <v>0.20039119034235184</v>
      </c>
      <c r="J180">
        <v>-0.40647531683870902</v>
      </c>
      <c r="K180">
        <v>1.4207919559954838</v>
      </c>
      <c r="L180">
        <v>-0.4749258446027495</v>
      </c>
      <c r="M180">
        <v>0.65684046310965905</v>
      </c>
      <c r="P180" s="13">
        <f t="shared" si="7"/>
        <v>-1.7231350733781872E-2</v>
      </c>
      <c r="Q180" s="23">
        <f t="shared" si="8"/>
        <v>-1.7083740069493203E-2</v>
      </c>
    </row>
    <row r="181" spans="3:17" x14ac:dyDescent="0.55000000000000004">
      <c r="C181">
        <f t="shared" si="9"/>
        <v>175</v>
      </c>
      <c r="D181">
        <v>5.9623192602759549E-2</v>
      </c>
      <c r="E181">
        <v>-0.47495849833361231</v>
      </c>
      <c r="F181">
        <v>-0.12651919114717247</v>
      </c>
      <c r="G181">
        <v>0.25207166893505556</v>
      </c>
      <c r="H181">
        <v>-0.1497004479086782</v>
      </c>
      <c r="I181">
        <v>-0.54037173368322988</v>
      </c>
      <c r="J181">
        <v>1.2716053882676785</v>
      </c>
      <c r="K181">
        <v>-1.8732383367589345</v>
      </c>
      <c r="L181">
        <v>0.68102721657163767</v>
      </c>
      <c r="M181">
        <v>0.94476541122308244</v>
      </c>
      <c r="P181" s="13">
        <f t="shared" si="7"/>
        <v>2.1830186611538887E-3</v>
      </c>
      <c r="Q181" s="23">
        <f t="shared" si="8"/>
        <v>2.1854031812262864E-3</v>
      </c>
    </row>
    <row r="182" spans="3:17" x14ac:dyDescent="0.55000000000000004">
      <c r="C182">
        <f t="shared" si="9"/>
        <v>176</v>
      </c>
      <c r="D182">
        <v>1.4511544896127142</v>
      </c>
      <c r="E182">
        <v>0.59884192097775579</v>
      </c>
      <c r="F182">
        <v>1.1473419483268654</v>
      </c>
      <c r="G182">
        <v>-1.3755418315003298</v>
      </c>
      <c r="H182">
        <v>8.0026253179203768E-2</v>
      </c>
      <c r="I182">
        <v>1.8740486967464396</v>
      </c>
      <c r="J182">
        <v>-1.1237875226548339</v>
      </c>
      <c r="K182">
        <v>-0.11860411207115001</v>
      </c>
      <c r="L182">
        <v>0.87102259221698564</v>
      </c>
      <c r="M182">
        <v>-0.7499816778633015</v>
      </c>
      <c r="P182" s="13">
        <f t="shared" si="7"/>
        <v>1.4234033194871182E-2</v>
      </c>
      <c r="Q182" s="23">
        <f t="shared" si="8"/>
        <v>1.4335819414783568E-2</v>
      </c>
    </row>
    <row r="183" spans="3:17" x14ac:dyDescent="0.55000000000000004">
      <c r="C183">
        <f t="shared" si="9"/>
        <v>177</v>
      </c>
      <c r="D183">
        <v>-1.8113262619119586</v>
      </c>
      <c r="E183">
        <v>0.75163690992121679</v>
      </c>
      <c r="F183">
        <v>1.0643898187972989</v>
      </c>
      <c r="G183">
        <v>-1.4144925446832226</v>
      </c>
      <c r="H183">
        <v>1.3491528974879023</v>
      </c>
      <c r="I183">
        <v>-0.41192422210918683</v>
      </c>
      <c r="J183">
        <v>-1.5217649144039767</v>
      </c>
      <c r="K183">
        <v>-0.82643401956025364</v>
      </c>
      <c r="L183">
        <v>-0.52496928422357825</v>
      </c>
      <c r="M183">
        <v>0.10172165904247525</v>
      </c>
      <c r="P183" s="13">
        <f t="shared" si="7"/>
        <v>-1.4019878906909949E-2</v>
      </c>
      <c r="Q183" s="23">
        <f t="shared" si="8"/>
        <v>-1.3922058083587374E-2</v>
      </c>
    </row>
    <row r="184" spans="3:17" x14ac:dyDescent="0.55000000000000004">
      <c r="C184">
        <f t="shared" si="9"/>
        <v>178</v>
      </c>
      <c r="D184">
        <v>-1.0992845418982973</v>
      </c>
      <c r="E184">
        <v>-0.45067446359177094</v>
      </c>
      <c r="F184">
        <v>-0.75863284557926947</v>
      </c>
      <c r="G184">
        <v>1.3650590946991821</v>
      </c>
      <c r="H184">
        <v>0.37142790834793854</v>
      </c>
      <c r="I184">
        <v>-0.41153961884946305</v>
      </c>
      <c r="J184">
        <v>1.3132195834912614</v>
      </c>
      <c r="K184">
        <v>-4.6180012091225381E-2</v>
      </c>
      <c r="L184">
        <v>-1.0788027733351093</v>
      </c>
      <c r="M184">
        <v>1.4575057938895946</v>
      </c>
      <c r="P184" s="13">
        <f t="shared" si="7"/>
        <v>-7.8534167260479772E-3</v>
      </c>
      <c r="Q184" s="23">
        <f t="shared" si="8"/>
        <v>-7.8226592187525812E-3</v>
      </c>
    </row>
    <row r="185" spans="3:17" x14ac:dyDescent="0.55000000000000004">
      <c r="C185">
        <f t="shared" si="9"/>
        <v>179</v>
      </c>
      <c r="D185">
        <v>0.72503917747105739</v>
      </c>
      <c r="E185">
        <v>2.4053197660217744</v>
      </c>
      <c r="F185">
        <v>-1.2166671412892731</v>
      </c>
      <c r="G185">
        <v>2.9756130900790803</v>
      </c>
      <c r="H185">
        <v>7.2863082869878748E-2</v>
      </c>
      <c r="I185">
        <v>0.11231044759401909</v>
      </c>
      <c r="J185">
        <v>-2.2604966712109702</v>
      </c>
      <c r="K185">
        <v>-0.6120582567381897</v>
      </c>
      <c r="L185">
        <v>-0.82920823827106072</v>
      </c>
      <c r="M185">
        <v>-0.35174667308910279</v>
      </c>
      <c r="P185" s="13">
        <f t="shared" si="7"/>
        <v>7.9456901309557636E-3</v>
      </c>
      <c r="Q185" s="23">
        <f t="shared" si="8"/>
        <v>7.9773409003169871E-3</v>
      </c>
    </row>
    <row r="186" spans="3:17" x14ac:dyDescent="0.55000000000000004">
      <c r="C186">
        <f t="shared" si="9"/>
        <v>180</v>
      </c>
      <c r="D186">
        <v>-4.7965403413251242E-2</v>
      </c>
      <c r="E186">
        <v>1.4686784802234498</v>
      </c>
      <c r="F186">
        <v>-1.1341762860711395</v>
      </c>
      <c r="G186">
        <v>0.16318494280216994</v>
      </c>
      <c r="H186">
        <v>-0.82795724864840714</v>
      </c>
      <c r="I186">
        <v>0.47791901665806008</v>
      </c>
      <c r="J186">
        <v>1.1919080578346626</v>
      </c>
      <c r="K186">
        <v>1.2861114226870416</v>
      </c>
      <c r="L186">
        <v>-2.3304559122897999</v>
      </c>
      <c r="M186">
        <v>0.75490251288988997</v>
      </c>
      <c r="P186" s="13">
        <f t="shared" si="7"/>
        <v>1.2512740880802229E-3</v>
      </c>
      <c r="Q186" s="23">
        <f t="shared" si="8"/>
        <v>1.2520572581213862E-3</v>
      </c>
    </row>
    <row r="187" spans="3:17" x14ac:dyDescent="0.55000000000000004">
      <c r="C187">
        <f t="shared" si="9"/>
        <v>181</v>
      </c>
      <c r="D187">
        <v>-0.55301962430557194</v>
      </c>
      <c r="E187">
        <v>0.54435863424136877</v>
      </c>
      <c r="F187">
        <v>-0.31525410737512655</v>
      </c>
      <c r="G187">
        <v>0.2591084943986024</v>
      </c>
      <c r="H187">
        <v>0.25902751428039333</v>
      </c>
      <c r="I187">
        <v>1.2115710786344553</v>
      </c>
      <c r="J187">
        <v>1.4736880131800203</v>
      </c>
      <c r="K187">
        <v>0.65001669649181237</v>
      </c>
      <c r="L187">
        <v>1.2246491904720189</v>
      </c>
      <c r="M187">
        <v>2.4645766844624744</v>
      </c>
      <c r="P187" s="13">
        <f t="shared" si="7"/>
        <v>-3.1226237677328475E-3</v>
      </c>
      <c r="Q187" s="23">
        <f t="shared" si="8"/>
        <v>-3.1177534488454617E-3</v>
      </c>
    </row>
    <row r="188" spans="3:17" x14ac:dyDescent="0.55000000000000004">
      <c r="C188">
        <f t="shared" si="9"/>
        <v>182</v>
      </c>
      <c r="D188">
        <v>-0.84967287485513754</v>
      </c>
      <c r="E188">
        <v>-0.50726650982041732</v>
      </c>
      <c r="F188">
        <v>-1.3457275612715991</v>
      </c>
      <c r="G188">
        <v>1.1658254520922808</v>
      </c>
      <c r="H188">
        <v>-0.30452321916593006</v>
      </c>
      <c r="I188">
        <v>1.4201857123981094</v>
      </c>
      <c r="J188">
        <v>1.2903285967952385</v>
      </c>
      <c r="K188">
        <v>1.2245921569253202</v>
      </c>
      <c r="L188">
        <v>-0.56007967910356826</v>
      </c>
      <c r="M188">
        <v>0.56279587342423298</v>
      </c>
      <c r="P188" s="13">
        <f t="shared" si="7"/>
        <v>-5.6917162786443848E-3</v>
      </c>
      <c r="Q188" s="23">
        <f t="shared" si="8"/>
        <v>-5.6755491489940413E-3</v>
      </c>
    </row>
    <row r="189" spans="3:17" x14ac:dyDescent="0.55000000000000004">
      <c r="C189">
        <f t="shared" si="9"/>
        <v>183</v>
      </c>
      <c r="D189">
        <v>0.46404067770502944</v>
      </c>
      <c r="E189">
        <v>-0.42085598733199142</v>
      </c>
      <c r="F189">
        <v>-0.38410530044564029</v>
      </c>
      <c r="G189">
        <v>0.78490749260795756</v>
      </c>
      <c r="H189">
        <v>-3.4637523778038988</v>
      </c>
      <c r="I189">
        <v>-0.17326605284070062</v>
      </c>
      <c r="J189">
        <v>-1.8272683712979344E-2</v>
      </c>
      <c r="K189">
        <v>-0.6533929115712197</v>
      </c>
      <c r="L189">
        <v>0.74823854123450595</v>
      </c>
      <c r="M189">
        <v>-1.6285566444391335</v>
      </c>
      <c r="P189" s="13">
        <f t="shared" si="7"/>
        <v>5.6853768194856926E-3</v>
      </c>
      <c r="Q189" s="23">
        <f t="shared" si="8"/>
        <v>5.7015692464141843E-3</v>
      </c>
    </row>
    <row r="190" spans="3:17" x14ac:dyDescent="0.55000000000000004">
      <c r="C190">
        <f t="shared" si="9"/>
        <v>184</v>
      </c>
      <c r="D190">
        <v>0.38932064237778058</v>
      </c>
      <c r="E190">
        <v>0.15429081334472658</v>
      </c>
      <c r="F190">
        <v>7.7664236965376054E-2</v>
      </c>
      <c r="G190">
        <v>1.1312030069178429</v>
      </c>
      <c r="H190">
        <v>-6.6839382000911163E-2</v>
      </c>
      <c r="I190">
        <v>-1.173260349672248</v>
      </c>
      <c r="J190">
        <v>-0.16729074481712378</v>
      </c>
      <c r="K190">
        <v>0.48142441387085938</v>
      </c>
      <c r="L190">
        <v>0.23258747347801711</v>
      </c>
      <c r="M190">
        <v>0.66235291483829251</v>
      </c>
      <c r="P190" s="13">
        <f t="shared" si="7"/>
        <v>5.0382823318350107E-3</v>
      </c>
      <c r="Q190" s="23">
        <f t="shared" si="8"/>
        <v>5.0509958186737425E-3</v>
      </c>
    </row>
    <row r="191" spans="3:17" x14ac:dyDescent="0.55000000000000004">
      <c r="C191">
        <f t="shared" si="9"/>
        <v>185</v>
      </c>
      <c r="D191">
        <v>-1.0538666015549889</v>
      </c>
      <c r="E191">
        <v>0.31548610062039262</v>
      </c>
      <c r="F191">
        <v>0.42231451456661984</v>
      </c>
      <c r="G191">
        <v>0.11411247835747002</v>
      </c>
      <c r="H191">
        <v>0.57989684665654306</v>
      </c>
      <c r="I191">
        <v>-1.6643852901126663</v>
      </c>
      <c r="J191">
        <v>-1.4908218728200784</v>
      </c>
      <c r="K191">
        <v>1.9822323249323996</v>
      </c>
      <c r="L191">
        <v>-1.3868137377756686</v>
      </c>
      <c r="M191">
        <v>1.1405365938414276</v>
      </c>
      <c r="P191" s="13">
        <f t="shared" si="7"/>
        <v>-7.4600858247992653E-3</v>
      </c>
      <c r="Q191" s="23">
        <f t="shared" si="8"/>
        <v>-7.4323284515606103E-3</v>
      </c>
    </row>
    <row r="192" spans="3:17" x14ac:dyDescent="0.55000000000000004">
      <c r="C192">
        <f t="shared" si="9"/>
        <v>186</v>
      </c>
      <c r="D192">
        <v>-0.32837005890302201</v>
      </c>
      <c r="E192">
        <v>8.2413903833372409E-2</v>
      </c>
      <c r="F192">
        <v>-0.99275282038893875</v>
      </c>
      <c r="G192">
        <v>-0.96649870516029113</v>
      </c>
      <c r="H192">
        <v>-0.94957073259527403</v>
      </c>
      <c r="I192">
        <v>-1.3161186253178929</v>
      </c>
      <c r="J192">
        <v>0.47025455602142935</v>
      </c>
      <c r="K192">
        <v>-2.0757073776314203</v>
      </c>
      <c r="L192">
        <v>0.69053558011531346</v>
      </c>
      <c r="M192">
        <v>0.80574157322784778</v>
      </c>
      <c r="P192" s="13">
        <f t="shared" si="7"/>
        <v>-1.1771014618554281E-3</v>
      </c>
      <c r="Q192" s="23">
        <f t="shared" si="8"/>
        <v>-1.1764089496754115E-3</v>
      </c>
    </row>
    <row r="193" spans="3:17" x14ac:dyDescent="0.55000000000000004">
      <c r="C193">
        <f t="shared" si="9"/>
        <v>187</v>
      </c>
      <c r="D193">
        <v>1.2888911050933793</v>
      </c>
      <c r="E193">
        <v>5.348287658152933E-2</v>
      </c>
      <c r="F193">
        <v>0.14084025056338006</v>
      </c>
      <c r="G193">
        <v>-5.8346192125689852E-2</v>
      </c>
      <c r="H193">
        <v>-1.2469893067165125</v>
      </c>
      <c r="I193">
        <v>-0.73447756702869116</v>
      </c>
      <c r="J193">
        <v>-0.55818564096689471</v>
      </c>
      <c r="K193">
        <v>-3.8829110536210951E-2</v>
      </c>
      <c r="L193">
        <v>-0.79790683771528803</v>
      </c>
      <c r="M193">
        <v>1.0476618838366074</v>
      </c>
      <c r="P193" s="13">
        <f t="shared" si="7"/>
        <v>1.2828791063893317E-2</v>
      </c>
      <c r="Q193" s="23">
        <f t="shared" si="8"/>
        <v>1.2911433024660246E-2</v>
      </c>
    </row>
    <row r="194" spans="3:17" x14ac:dyDescent="0.55000000000000004">
      <c r="C194">
        <f t="shared" si="9"/>
        <v>188</v>
      </c>
      <c r="D194">
        <v>-0.13804758228580627</v>
      </c>
      <c r="E194">
        <v>0.68988774363812178</v>
      </c>
      <c r="F194">
        <v>0.62108655046865835</v>
      </c>
      <c r="G194">
        <v>0.32309061231870601</v>
      </c>
      <c r="H194">
        <v>-1.1502942375143654</v>
      </c>
      <c r="I194">
        <v>-1.4814711723533578</v>
      </c>
      <c r="J194">
        <v>-1.0792884786186328</v>
      </c>
      <c r="K194">
        <v>1.0673545816301999</v>
      </c>
      <c r="L194">
        <v>1.8843764205961639</v>
      </c>
      <c r="M194">
        <v>0.6539119176963043</v>
      </c>
      <c r="P194" s="13">
        <f t="shared" si="7"/>
        <v>4.71139534761358E-4</v>
      </c>
      <c r="Q194" s="23">
        <f t="shared" si="8"/>
        <v>4.7125053842411724E-4</v>
      </c>
    </row>
    <row r="195" spans="3:17" x14ac:dyDescent="0.55000000000000004">
      <c r="C195">
        <f t="shared" si="9"/>
        <v>189</v>
      </c>
      <c r="D195">
        <v>0.51726749537717087</v>
      </c>
      <c r="E195">
        <v>0.47754929746826386</v>
      </c>
      <c r="F195">
        <v>1.2059722496970595</v>
      </c>
      <c r="G195">
        <v>0.33653352657265789</v>
      </c>
      <c r="H195">
        <v>-0.62296192280360385</v>
      </c>
      <c r="I195">
        <v>-0.67765712254828214</v>
      </c>
      <c r="J195">
        <v>0.5611853492288954</v>
      </c>
      <c r="K195">
        <v>0.67638807392187128</v>
      </c>
      <c r="L195">
        <v>-1.14515854776458</v>
      </c>
      <c r="M195">
        <v>2.0160845878948612E-2</v>
      </c>
      <c r="P195" s="13">
        <f t="shared" si="7"/>
        <v>6.1463345821524623E-3</v>
      </c>
      <c r="Q195" s="23">
        <f t="shared" si="8"/>
        <v>6.1652620548735548E-3</v>
      </c>
    </row>
    <row r="196" spans="3:17" x14ac:dyDescent="0.55000000000000004">
      <c r="C196">
        <f t="shared" si="9"/>
        <v>190</v>
      </c>
      <c r="D196">
        <v>0.56397583598318712</v>
      </c>
      <c r="E196">
        <v>-1.0726576322205175</v>
      </c>
      <c r="F196">
        <v>0.19013737460536304</v>
      </c>
      <c r="G196">
        <v>0.38022448713970186</v>
      </c>
      <c r="H196">
        <v>-1.6227242356276408</v>
      </c>
      <c r="I196">
        <v>-2.1100356591323965</v>
      </c>
      <c r="J196">
        <v>-1.0096291825841073</v>
      </c>
      <c r="K196">
        <v>-1.6587215056980658</v>
      </c>
      <c r="L196">
        <v>0.77184151564639825</v>
      </c>
      <c r="M196">
        <v>-0.92713962930638094</v>
      </c>
      <c r="P196" s="13">
        <f t="shared" si="7"/>
        <v>6.5508406774867261E-3</v>
      </c>
      <c r="Q196" s="23">
        <f t="shared" si="8"/>
        <v>6.572344364375482E-3</v>
      </c>
    </row>
    <row r="197" spans="3:17" x14ac:dyDescent="0.55000000000000004">
      <c r="C197">
        <f t="shared" si="9"/>
        <v>191</v>
      </c>
      <c r="D197">
        <v>-0.67645046199161663</v>
      </c>
      <c r="E197">
        <v>-0.68100585925120005</v>
      </c>
      <c r="F197">
        <v>2.1996862651982316</v>
      </c>
      <c r="G197">
        <v>-2.3395010452952176</v>
      </c>
      <c r="H197">
        <v>1.2502439602518287</v>
      </c>
      <c r="I197">
        <v>0.93338422976163282</v>
      </c>
      <c r="J197">
        <v>0.80260579692008127</v>
      </c>
      <c r="K197">
        <v>-0.84779856448887514</v>
      </c>
      <c r="L197">
        <v>1.4447720780588917</v>
      </c>
      <c r="M197">
        <v>3.4331199867316857E-2</v>
      </c>
      <c r="P197" s="13">
        <f t="shared" si="7"/>
        <v>-4.1915661781979302E-3</v>
      </c>
      <c r="Q197" s="23">
        <f t="shared" si="8"/>
        <v>-4.1827938255969421E-3</v>
      </c>
    </row>
    <row r="198" spans="3:17" x14ac:dyDescent="0.55000000000000004">
      <c r="C198">
        <f t="shared" si="9"/>
        <v>192</v>
      </c>
      <c r="D198">
        <v>1.1899690927722526</v>
      </c>
      <c r="E198">
        <v>-1.394983826910124</v>
      </c>
      <c r="F198">
        <v>3.6034518957374195E-2</v>
      </c>
      <c r="G198">
        <v>0.18159892580299231</v>
      </c>
      <c r="H198">
        <v>0.98534068225495541</v>
      </c>
      <c r="I198">
        <v>0.25298284041791697</v>
      </c>
      <c r="J198">
        <v>-0.41865291793427883</v>
      </c>
      <c r="K198">
        <v>0.6931467956478069</v>
      </c>
      <c r="L198">
        <v>-1.8378969377728951E-2</v>
      </c>
      <c r="M198">
        <v>6.207097186871359E-2</v>
      </c>
      <c r="P198" s="13">
        <f t="shared" ref="P198:P261" si="10">$P$1*1/12+$P$2*SQRT(1/12)*INDEX(D198:M198,1,$P$3)</f>
        <v>1.1972101307257586E-2</v>
      </c>
      <c r="Q198" s="23">
        <f t="shared" si="8"/>
        <v>1.204405376612061E-2</v>
      </c>
    </row>
    <row r="199" spans="3:17" x14ac:dyDescent="0.55000000000000004">
      <c r="C199">
        <f t="shared" si="9"/>
        <v>193</v>
      </c>
      <c r="D199">
        <v>0.52677232119893713</v>
      </c>
      <c r="E199">
        <v>5.5864587391734014E-2</v>
      </c>
      <c r="F199">
        <v>-1.5818794590265164</v>
      </c>
      <c r="G199">
        <v>1.7162871745361066</v>
      </c>
      <c r="H199">
        <v>-0.48400231638392954</v>
      </c>
      <c r="I199">
        <v>1.5424280635740921</v>
      </c>
      <c r="J199">
        <v>-1.4844566062081042</v>
      </c>
      <c r="K199">
        <v>6.0927872338805006E-2</v>
      </c>
      <c r="L199">
        <v>0.45841051692596829</v>
      </c>
      <c r="M199">
        <v>-1.7344990397729505</v>
      </c>
      <c r="P199" s="13">
        <f t="shared" si="10"/>
        <v>6.2286487883544215E-3</v>
      </c>
      <c r="Q199" s="23">
        <f t="shared" ref="Q199:Q262" si="11">EXP(P199)-1</f>
        <v>6.2480871585222086E-3</v>
      </c>
    </row>
    <row r="200" spans="3:17" x14ac:dyDescent="0.55000000000000004">
      <c r="C200">
        <f t="shared" ref="C200:C263" si="12">C199+1</f>
        <v>194</v>
      </c>
      <c r="D200">
        <v>1.3378535870010819</v>
      </c>
      <c r="E200">
        <v>-0.74808419889189359</v>
      </c>
      <c r="F200">
        <v>0.19910819201120331</v>
      </c>
      <c r="G200">
        <v>0.35137780269584001</v>
      </c>
      <c r="H200">
        <v>0.18058728275441882</v>
      </c>
      <c r="I200">
        <v>-0.88487347979775477</v>
      </c>
      <c r="J200">
        <v>3.5898850818934014E-2</v>
      </c>
      <c r="K200">
        <v>-7.6746701534760986E-2</v>
      </c>
      <c r="L200">
        <v>0.52072702717930541</v>
      </c>
      <c r="M200">
        <v>-1.1072506794141657</v>
      </c>
      <c r="P200" s="13">
        <f t="shared" si="10"/>
        <v>1.3252818595537381E-2</v>
      </c>
      <c r="Q200" s="23">
        <f t="shared" si="11"/>
        <v>1.3341026432659442E-2</v>
      </c>
    </row>
    <row r="201" spans="3:17" x14ac:dyDescent="0.55000000000000004">
      <c r="C201">
        <f t="shared" si="12"/>
        <v>195</v>
      </c>
      <c r="D201">
        <v>-0.82394795845389601</v>
      </c>
      <c r="E201">
        <v>0.23834138054756834</v>
      </c>
      <c r="F201">
        <v>-0.95584303387917691</v>
      </c>
      <c r="G201">
        <v>-0.59513255476068827</v>
      </c>
      <c r="H201">
        <v>0.76731881863192397</v>
      </c>
      <c r="I201">
        <v>-1.2595032901122805</v>
      </c>
      <c r="J201">
        <v>-1.2298212877516892</v>
      </c>
      <c r="K201">
        <v>-0.20070875600046112</v>
      </c>
      <c r="L201">
        <v>2.0301299983714216</v>
      </c>
      <c r="M201">
        <v>-1.2139969024264856</v>
      </c>
      <c r="P201" s="13">
        <f t="shared" si="10"/>
        <v>-5.4689319675073232E-3</v>
      </c>
      <c r="Q201" s="23">
        <f t="shared" si="11"/>
        <v>-5.4540045837541129E-3</v>
      </c>
    </row>
    <row r="202" spans="3:17" x14ac:dyDescent="0.55000000000000004">
      <c r="C202">
        <f t="shared" si="12"/>
        <v>196</v>
      </c>
      <c r="D202">
        <v>0.25286813305970168</v>
      </c>
      <c r="E202">
        <v>-4.4015698547470443E-2</v>
      </c>
      <c r="F202">
        <v>-1.3523068855080309</v>
      </c>
      <c r="G202">
        <v>-0.55125836514718518</v>
      </c>
      <c r="H202">
        <v>-0.54972124939229394</v>
      </c>
      <c r="I202">
        <v>1.7707669083556132</v>
      </c>
      <c r="J202">
        <v>-0.10658569281799557</v>
      </c>
      <c r="K202">
        <v>1.1305918859161346</v>
      </c>
      <c r="L202">
        <v>2.1065140371694873</v>
      </c>
      <c r="M202">
        <v>0.22660114430951256</v>
      </c>
      <c r="P202" s="13">
        <f t="shared" si="10"/>
        <v>3.8565689370391194E-3</v>
      </c>
      <c r="Q202" s="23">
        <f t="shared" si="11"/>
        <v>3.8640150681177321E-3</v>
      </c>
    </row>
    <row r="203" spans="3:17" x14ac:dyDescent="0.55000000000000004">
      <c r="C203">
        <f t="shared" si="12"/>
        <v>197</v>
      </c>
      <c r="D203">
        <v>0.91831895174255895</v>
      </c>
      <c r="E203">
        <v>-0.56398739262049424</v>
      </c>
      <c r="F203">
        <v>-0.29832129871568741</v>
      </c>
      <c r="G203">
        <v>-1.0668911403887185</v>
      </c>
      <c r="H203">
        <v>0.229040420661729</v>
      </c>
      <c r="I203">
        <v>0.50192795693035075</v>
      </c>
      <c r="J203">
        <v>0.56907045027763414</v>
      </c>
      <c r="K203">
        <v>0.84883333680688833</v>
      </c>
      <c r="L203">
        <v>-4.6441642622191803E-2</v>
      </c>
      <c r="M203">
        <v>0.36532166184867115</v>
      </c>
      <c r="P203" s="13">
        <f t="shared" si="10"/>
        <v>9.6195420765241863E-3</v>
      </c>
      <c r="Q203" s="23">
        <f t="shared" si="11"/>
        <v>9.6659585872107545E-3</v>
      </c>
    </row>
    <row r="204" spans="3:17" x14ac:dyDescent="0.55000000000000004">
      <c r="C204">
        <f t="shared" si="12"/>
        <v>198</v>
      </c>
      <c r="D204">
        <v>-2.07430295108552</v>
      </c>
      <c r="E204">
        <v>-0.2002930336999332</v>
      </c>
      <c r="F204">
        <v>-0.90865293480149079</v>
      </c>
      <c r="G204">
        <v>-0.48127469429618447</v>
      </c>
      <c r="H204">
        <v>-0.22228998574788597</v>
      </c>
      <c r="I204">
        <v>-2.2671438290770061</v>
      </c>
      <c r="J204">
        <v>-0.33566401169309601</v>
      </c>
      <c r="K204">
        <v>-0.74592122658434656</v>
      </c>
      <c r="L204">
        <v>-1.4262406005388508</v>
      </c>
      <c r="M204">
        <v>1.3093349311029772</v>
      </c>
      <c r="P204" s="13">
        <f t="shared" si="10"/>
        <v>-1.6297323841184232E-2</v>
      </c>
      <c r="Q204" s="23">
        <f t="shared" si="11"/>
        <v>-1.6165240964889693E-2</v>
      </c>
    </row>
    <row r="205" spans="3:17" x14ac:dyDescent="0.55000000000000004">
      <c r="C205">
        <f t="shared" si="12"/>
        <v>199</v>
      </c>
      <c r="D205">
        <v>0.33497402684679206</v>
      </c>
      <c r="E205">
        <v>0.5341575126205409</v>
      </c>
      <c r="F205">
        <v>1.2012093501035137</v>
      </c>
      <c r="G205">
        <v>1.136633727892745</v>
      </c>
      <c r="H205">
        <v>0.2892230323467781</v>
      </c>
      <c r="I205">
        <v>-1.1476333820337818</v>
      </c>
      <c r="J205">
        <v>0.80220765916583514</v>
      </c>
      <c r="K205">
        <v>0.16852831074376615</v>
      </c>
      <c r="L205">
        <v>-0.61410414927255941</v>
      </c>
      <c r="M205">
        <v>-1.2384509874092715</v>
      </c>
      <c r="P205" s="13">
        <f t="shared" si="10"/>
        <v>4.567626835239591E-3</v>
      </c>
      <c r="Q205" s="23">
        <f t="shared" si="11"/>
        <v>4.5780743434089555E-3</v>
      </c>
    </row>
    <row r="206" spans="3:17" x14ac:dyDescent="0.55000000000000004">
      <c r="C206">
        <f t="shared" si="12"/>
        <v>200</v>
      </c>
      <c r="D206">
        <v>-0.52962517892104066</v>
      </c>
      <c r="E206">
        <v>0.17630423866573181</v>
      </c>
      <c r="F206">
        <v>-0.53296897393208553</v>
      </c>
      <c r="G206">
        <v>1.5243280631701779</v>
      </c>
      <c r="H206">
        <v>-0.70405353802961312</v>
      </c>
      <c r="I206">
        <v>-0.65097919103156099</v>
      </c>
      <c r="J206">
        <v>0.11699428952292733</v>
      </c>
      <c r="K206">
        <v>-0.71186841484961194</v>
      </c>
      <c r="L206">
        <v>1.4782092849151494</v>
      </c>
      <c r="M206">
        <v>0.40554131688103001</v>
      </c>
      <c r="P206" s="13">
        <f t="shared" si="10"/>
        <v>-2.9200219276283301E-3</v>
      </c>
      <c r="Q206" s="23">
        <f t="shared" si="11"/>
        <v>-2.9157628101801336E-3</v>
      </c>
    </row>
    <row r="207" spans="3:17" x14ac:dyDescent="0.55000000000000004">
      <c r="C207">
        <f t="shared" si="12"/>
        <v>201</v>
      </c>
      <c r="D207">
        <v>-0.41750648886434832</v>
      </c>
      <c r="E207">
        <v>1.5024273914704167</v>
      </c>
      <c r="F207">
        <v>5.9346732555591267E-2</v>
      </c>
      <c r="G207">
        <v>-0.20953878770455345</v>
      </c>
      <c r="H207">
        <v>-1.9611007609061688</v>
      </c>
      <c r="I207">
        <v>-1.6587472065595097</v>
      </c>
      <c r="J207">
        <v>0.90982186449293989</v>
      </c>
      <c r="K207">
        <v>-1.212575868210362</v>
      </c>
      <c r="L207">
        <v>-0.44609578048123744</v>
      </c>
      <c r="M207">
        <v>8.2632866370510843E-2</v>
      </c>
      <c r="P207" s="13">
        <f t="shared" si="10"/>
        <v>-1.9490455893470375E-3</v>
      </c>
      <c r="Q207" s="23">
        <f t="shared" si="11"/>
        <v>-1.947147433390084E-3</v>
      </c>
    </row>
    <row r="208" spans="3:17" x14ac:dyDescent="0.55000000000000004">
      <c r="C208">
        <f t="shared" si="12"/>
        <v>202</v>
      </c>
      <c r="D208">
        <v>-1.4734350766120563</v>
      </c>
      <c r="E208">
        <v>-0.17487846610092889</v>
      </c>
      <c r="F208">
        <v>1.8531764010524254E-2</v>
      </c>
      <c r="G208">
        <v>0.58539009542946718</v>
      </c>
      <c r="H208">
        <v>0.71635102152733088</v>
      </c>
      <c r="I208">
        <v>0.81430880920815629</v>
      </c>
      <c r="J208">
        <v>-0.60388050986406405</v>
      </c>
      <c r="K208">
        <v>2.3287809977704002</v>
      </c>
      <c r="L208">
        <v>-1.1433939435809155</v>
      </c>
      <c r="M208">
        <v>0.73837544838220881</v>
      </c>
      <c r="P208" s="13">
        <f t="shared" si="10"/>
        <v>-1.1093655405064445E-2</v>
      </c>
      <c r="Q208" s="23">
        <f t="shared" si="11"/>
        <v>-1.1032347728119118E-2</v>
      </c>
    </row>
    <row r="209" spans="3:17" x14ac:dyDescent="0.55000000000000004">
      <c r="C209">
        <f t="shared" si="12"/>
        <v>203</v>
      </c>
      <c r="D209">
        <v>-3.8869043606234069E-2</v>
      </c>
      <c r="E209">
        <v>-4.5723192949535502E-2</v>
      </c>
      <c r="F209">
        <v>3.257376343091519</v>
      </c>
      <c r="G209">
        <v>-1.0461536377116591</v>
      </c>
      <c r="H209">
        <v>1.774340775007625</v>
      </c>
      <c r="I209">
        <v>-1.2520315035722445</v>
      </c>
      <c r="J209">
        <v>0.40463621269639288</v>
      </c>
      <c r="K209">
        <v>-0.38290198492907701</v>
      </c>
      <c r="L209">
        <v>0.35384585583715145</v>
      </c>
      <c r="M209">
        <v>2.6066987268006134E-2</v>
      </c>
      <c r="P209" s="13">
        <f t="shared" si="10"/>
        <v>1.3300508748286287E-3</v>
      </c>
      <c r="Q209" s="23">
        <f t="shared" si="11"/>
        <v>1.3309357847750558E-3</v>
      </c>
    </row>
    <row r="210" spans="3:17" x14ac:dyDescent="0.55000000000000004">
      <c r="C210">
        <f t="shared" si="12"/>
        <v>204</v>
      </c>
      <c r="D210">
        <v>0.94031160548780668</v>
      </c>
      <c r="E210">
        <v>-0.31139286811950534</v>
      </c>
      <c r="F210">
        <v>-0.2152505509625518</v>
      </c>
      <c r="G210">
        <v>-0.60351706644856384</v>
      </c>
      <c r="H210">
        <v>0.31741556456793318</v>
      </c>
      <c r="I210">
        <v>0.57525724908966669</v>
      </c>
      <c r="J210">
        <v>-0.98496929390410426</v>
      </c>
      <c r="K210">
        <v>-0.3620366083396967</v>
      </c>
      <c r="L210">
        <v>-0.2727362274595177</v>
      </c>
      <c r="M210">
        <v>-1.1337242237727265</v>
      </c>
      <c r="P210" s="13">
        <f t="shared" si="10"/>
        <v>9.8100040449243808E-3</v>
      </c>
      <c r="Q210" s="23">
        <f t="shared" si="11"/>
        <v>9.8582798674733407E-3</v>
      </c>
    </row>
    <row r="211" spans="3:17" x14ac:dyDescent="0.55000000000000004">
      <c r="C211">
        <f t="shared" si="12"/>
        <v>205</v>
      </c>
      <c r="D211">
        <v>-1.0522537097204328</v>
      </c>
      <c r="E211">
        <v>1.3417840914925091E-2</v>
      </c>
      <c r="F211">
        <v>-1.3566990169750988</v>
      </c>
      <c r="G211">
        <v>-0.28898085239430332</v>
      </c>
      <c r="H211">
        <v>-1.8372708709279697</v>
      </c>
      <c r="I211">
        <v>0.83589145607795867</v>
      </c>
      <c r="J211">
        <v>0.7627491412744184</v>
      </c>
      <c r="K211">
        <v>-1.4575554699587461</v>
      </c>
      <c r="L211">
        <v>1.4303006960418208</v>
      </c>
      <c r="M211">
        <v>-0.9267840352769644</v>
      </c>
      <c r="P211" s="13">
        <f t="shared" si="10"/>
        <v>-7.4461177717764435E-3</v>
      </c>
      <c r="Q211" s="23">
        <f t="shared" si="11"/>
        <v>-7.418464116866974E-3</v>
      </c>
    </row>
    <row r="212" spans="3:17" x14ac:dyDescent="0.55000000000000004">
      <c r="C212">
        <f t="shared" si="12"/>
        <v>206</v>
      </c>
      <c r="D212">
        <v>1.3124273932599904</v>
      </c>
      <c r="E212">
        <v>1.1558593942068782</v>
      </c>
      <c r="F212">
        <v>1.9116150658848978</v>
      </c>
      <c r="G212">
        <v>1.500026687074514</v>
      </c>
      <c r="H212">
        <v>0.71698782105543846</v>
      </c>
      <c r="I212">
        <v>4.5206149181065129E-2</v>
      </c>
      <c r="J212">
        <v>0.77199506787760352</v>
      </c>
      <c r="K212">
        <v>-1.9281338495346239</v>
      </c>
      <c r="L212">
        <v>-0.82648588582907523</v>
      </c>
      <c r="M212">
        <v>-0.23913151554683923</v>
      </c>
      <c r="P212" s="13">
        <f t="shared" si="10"/>
        <v>1.3032621298524078E-2</v>
      </c>
      <c r="Q212" s="23">
        <f t="shared" si="11"/>
        <v>1.3117916042740152E-2</v>
      </c>
    </row>
    <row r="213" spans="3:17" x14ac:dyDescent="0.55000000000000004">
      <c r="C213">
        <f t="shared" si="12"/>
        <v>207</v>
      </c>
      <c r="D213">
        <v>-1.1989158775643498</v>
      </c>
      <c r="E213">
        <v>1.8552183647214022</v>
      </c>
      <c r="F213">
        <v>1.5836610066517698</v>
      </c>
      <c r="G213">
        <v>-0.59107631157011964</v>
      </c>
      <c r="H213">
        <v>-0.54889482232217846</v>
      </c>
      <c r="I213">
        <v>-1.011982937560435</v>
      </c>
      <c r="J213">
        <v>-1.0555895526217423</v>
      </c>
      <c r="K213">
        <v>-0.30025632639563427</v>
      </c>
      <c r="L213">
        <v>0.34491372141212617</v>
      </c>
      <c r="M213">
        <v>-0.20316749696114794</v>
      </c>
      <c r="P213" s="13">
        <f t="shared" si="10"/>
        <v>-8.716249403045738E-3</v>
      </c>
      <c r="Q213" s="23">
        <f t="shared" si="11"/>
        <v>-8.6783730277485427E-3</v>
      </c>
    </row>
    <row r="214" spans="3:17" x14ac:dyDescent="0.55000000000000004">
      <c r="C214">
        <f t="shared" si="12"/>
        <v>208</v>
      </c>
      <c r="D214">
        <v>1.3536925075715078</v>
      </c>
      <c r="E214">
        <v>2.1549848999394059</v>
      </c>
      <c r="F214">
        <v>0.23604045009984234</v>
      </c>
      <c r="G214">
        <v>0.35008990418694913</v>
      </c>
      <c r="H214">
        <v>0.76435120480544838</v>
      </c>
      <c r="I214">
        <v>-0.51132284050240728</v>
      </c>
      <c r="J214">
        <v>1.1559308979342617</v>
      </c>
      <c r="K214">
        <v>-0.21513925773672923</v>
      </c>
      <c r="L214">
        <v>0.72071278708490238</v>
      </c>
      <c r="M214">
        <v>0.40247865267922678</v>
      </c>
      <c r="P214" s="13">
        <f t="shared" si="10"/>
        <v>1.3389987671362508E-2</v>
      </c>
      <c r="Q214" s="23">
        <f t="shared" si="11"/>
        <v>1.3480035018372361E-2</v>
      </c>
    </row>
    <row r="215" spans="3:17" x14ac:dyDescent="0.55000000000000004">
      <c r="C215">
        <f t="shared" si="12"/>
        <v>209</v>
      </c>
      <c r="D215">
        <v>1.4830950750340928</v>
      </c>
      <c r="E215">
        <v>-1.1906395003295931</v>
      </c>
      <c r="F215">
        <v>1.1174984601188243</v>
      </c>
      <c r="G215">
        <v>1.5210447154305504</v>
      </c>
      <c r="H215">
        <v>-0.32295150302678044</v>
      </c>
      <c r="I215">
        <v>0.77574664168589569</v>
      </c>
      <c r="J215">
        <v>-0.20769671397087822</v>
      </c>
      <c r="K215">
        <v>-0.98166960864687891</v>
      </c>
      <c r="L215">
        <v>7.6578301657358294E-2</v>
      </c>
      <c r="M215">
        <v>-0.76220403134212389</v>
      </c>
      <c r="P215" s="13">
        <f t="shared" si="10"/>
        <v>1.451064677873779E-2</v>
      </c>
      <c r="Q215" s="23">
        <f t="shared" si="11"/>
        <v>1.4616437290605022E-2</v>
      </c>
    </row>
    <row r="216" spans="3:17" x14ac:dyDescent="0.55000000000000004">
      <c r="C216">
        <f t="shared" si="12"/>
        <v>210</v>
      </c>
      <c r="D216">
        <v>0.63258708364860317</v>
      </c>
      <c r="E216">
        <v>-0.7551691178701031</v>
      </c>
      <c r="F216">
        <v>1.0672477268916556</v>
      </c>
      <c r="G216">
        <v>0.27772621309410134</v>
      </c>
      <c r="H216">
        <v>0.76683131492654488</v>
      </c>
      <c r="I216">
        <v>-1.434704292478594</v>
      </c>
      <c r="J216">
        <v>0.33928280914722048</v>
      </c>
      <c r="K216">
        <v>6.7548812802645894E-2</v>
      </c>
      <c r="L216">
        <v>-0.22969790603986129</v>
      </c>
      <c r="M216">
        <v>0.54535494240348148</v>
      </c>
      <c r="P216" s="13">
        <f t="shared" si="10"/>
        <v>7.1450315121226859E-3</v>
      </c>
      <c r="Q216" s="23">
        <f t="shared" si="11"/>
        <v>7.1706181525932333E-3</v>
      </c>
    </row>
    <row r="217" spans="3:17" x14ac:dyDescent="0.55000000000000004">
      <c r="C217">
        <f t="shared" si="12"/>
        <v>211</v>
      </c>
      <c r="D217">
        <v>1.8418998566258433</v>
      </c>
      <c r="E217">
        <v>-2.6545417541196336E-2</v>
      </c>
      <c r="F217">
        <v>-1.6720514067857402</v>
      </c>
      <c r="G217">
        <v>-8.7394978934205891E-2</v>
      </c>
      <c r="H217">
        <v>-0.67433556445052545</v>
      </c>
      <c r="I217">
        <v>-0.44051676635569076</v>
      </c>
      <c r="J217">
        <v>0.88047800508151719</v>
      </c>
      <c r="K217">
        <v>0.72456202486488219</v>
      </c>
      <c r="L217">
        <v>-0.69002210746191806</v>
      </c>
      <c r="M217">
        <v>-0.7993876324408915</v>
      </c>
      <c r="P217" s="13">
        <f t="shared" si="10"/>
        <v>1.7617987337315621E-2</v>
      </c>
      <c r="Q217" s="23">
        <f t="shared" si="11"/>
        <v>1.7774099522809284E-2</v>
      </c>
    </row>
    <row r="218" spans="3:17" x14ac:dyDescent="0.55000000000000004">
      <c r="C218">
        <f t="shared" si="12"/>
        <v>212</v>
      </c>
      <c r="D218">
        <v>1.130626905149104</v>
      </c>
      <c r="E218">
        <v>0.44889745585148344</v>
      </c>
      <c r="F218">
        <v>-0.58999091887568778</v>
      </c>
      <c r="G218">
        <v>1.6697602753169294</v>
      </c>
      <c r="H218">
        <v>-4.2627635875787509E-2</v>
      </c>
      <c r="I218">
        <v>1.2986462080982932</v>
      </c>
      <c r="J218">
        <v>2.465223603669974</v>
      </c>
      <c r="K218">
        <v>-0.25307990927365254</v>
      </c>
      <c r="L218">
        <v>0.7227817003065734</v>
      </c>
      <c r="M218">
        <v>-1.4262359224412318</v>
      </c>
      <c r="P218" s="13">
        <f t="shared" si="10"/>
        <v>1.1458182887279695E-2</v>
      </c>
      <c r="Q218" s="23">
        <f t="shared" si="11"/>
        <v>1.1524079308731228E-2</v>
      </c>
    </row>
    <row r="219" spans="3:17" x14ac:dyDescent="0.55000000000000004">
      <c r="C219">
        <f t="shared" si="12"/>
        <v>213</v>
      </c>
      <c r="D219">
        <v>3.066518699620532E-2</v>
      </c>
      <c r="E219">
        <v>-0.6141059322086313</v>
      </c>
      <c r="F219">
        <v>1.9021740192306791</v>
      </c>
      <c r="G219">
        <v>-0.27913446945691089</v>
      </c>
      <c r="H219">
        <v>0.29736886468165596</v>
      </c>
      <c r="I219">
        <v>-0.59858903732299062</v>
      </c>
      <c r="J219">
        <v>-0.16358460852382478</v>
      </c>
      <c r="K219">
        <v>-1.2330127515879821</v>
      </c>
      <c r="L219">
        <v>2.1412234933100813</v>
      </c>
      <c r="M219">
        <v>-0.96469931485384253</v>
      </c>
      <c r="P219" s="13">
        <f t="shared" si="10"/>
        <v>1.9322349761718071E-3</v>
      </c>
      <c r="Q219" s="23">
        <f t="shared" si="11"/>
        <v>1.9341029450978819E-3</v>
      </c>
    </row>
    <row r="220" spans="3:17" x14ac:dyDescent="0.55000000000000004">
      <c r="C220">
        <f t="shared" si="12"/>
        <v>214</v>
      </c>
      <c r="D220">
        <v>-0.2427236375071683</v>
      </c>
      <c r="E220">
        <v>-2.2578217557942717E-2</v>
      </c>
      <c r="F220">
        <v>-9.1804300105383985E-2</v>
      </c>
      <c r="G220">
        <v>1.0511431916407179</v>
      </c>
      <c r="H220">
        <v>-0.30850960097761371</v>
      </c>
      <c r="I220">
        <v>-1.5799663357178042</v>
      </c>
      <c r="J220">
        <v>-1.2888313702223531</v>
      </c>
      <c r="K220">
        <v>-0.66992285647984517</v>
      </c>
      <c r="L220">
        <v>-3.2545328585332524E-2</v>
      </c>
      <c r="M220">
        <v>-0.75273415358195217</v>
      </c>
      <c r="P220" s="13">
        <f t="shared" si="10"/>
        <v>-4.3538169513506419E-4</v>
      </c>
      <c r="Q220" s="23">
        <f t="shared" si="11"/>
        <v>-4.3528693027827803E-4</v>
      </c>
    </row>
    <row r="221" spans="3:17" x14ac:dyDescent="0.55000000000000004">
      <c r="C221">
        <f t="shared" si="12"/>
        <v>215</v>
      </c>
      <c r="D221">
        <v>0.39499783532621519</v>
      </c>
      <c r="E221">
        <v>-0.10960083102771209</v>
      </c>
      <c r="F221">
        <v>1.2254354862414469</v>
      </c>
      <c r="G221">
        <v>-0.16821854722310645</v>
      </c>
      <c r="H221">
        <v>-0.3432162119173271</v>
      </c>
      <c r="I221">
        <v>-6.2287893724035988E-2</v>
      </c>
      <c r="J221">
        <v>1.055870322076109</v>
      </c>
      <c r="K221">
        <v>-1.2146820437529673</v>
      </c>
      <c r="L221">
        <v>-0.27877143527814169</v>
      </c>
      <c r="M221">
        <v>-1.5609253830774052</v>
      </c>
      <c r="P221" s="13">
        <f t="shared" si="10"/>
        <v>5.0874482649903132E-3</v>
      </c>
      <c r="Q221" s="23">
        <f t="shared" si="11"/>
        <v>5.100411303521124E-3</v>
      </c>
    </row>
    <row r="222" spans="3:17" x14ac:dyDescent="0.55000000000000004">
      <c r="C222">
        <f t="shared" si="12"/>
        <v>216</v>
      </c>
      <c r="D222">
        <v>0.69381422010022897</v>
      </c>
      <c r="E222">
        <v>0.39786073350671214</v>
      </c>
      <c r="F222">
        <v>-0.54045507654298142</v>
      </c>
      <c r="G222">
        <v>0.2882656345705632</v>
      </c>
      <c r="H222">
        <v>0.77817194242915866</v>
      </c>
      <c r="I222">
        <v>6.8663163837888036E-2</v>
      </c>
      <c r="J222">
        <v>0.45036401598129916</v>
      </c>
      <c r="K222">
        <v>-2.3817014837837637E-2</v>
      </c>
      <c r="L222">
        <v>0.21365546642319899</v>
      </c>
      <c r="M222">
        <v>2.4252738662167688</v>
      </c>
      <c r="P222" s="13">
        <f t="shared" si="10"/>
        <v>7.6752740678035277E-3</v>
      </c>
      <c r="Q222" s="23">
        <f t="shared" si="11"/>
        <v>7.7048044868166521E-3</v>
      </c>
    </row>
    <row r="223" spans="3:17" x14ac:dyDescent="0.55000000000000004">
      <c r="C223">
        <f t="shared" si="12"/>
        <v>217</v>
      </c>
      <c r="D223">
        <v>-0.62157742778763247</v>
      </c>
      <c r="E223">
        <v>0.21036653670697525</v>
      </c>
      <c r="F223">
        <v>-0.15672412796752233</v>
      </c>
      <c r="G223">
        <v>-0.63641861594162619</v>
      </c>
      <c r="H223">
        <v>-0.56488044168959339</v>
      </c>
      <c r="I223">
        <v>0.3986962698309634</v>
      </c>
      <c r="J223">
        <v>0.70927004856097953</v>
      </c>
      <c r="K223">
        <v>0.53018602789698865</v>
      </c>
      <c r="L223">
        <v>-0.86556939880831163</v>
      </c>
      <c r="M223">
        <v>0.59288354200239912</v>
      </c>
      <c r="P223" s="13">
        <f t="shared" si="10"/>
        <v>-3.7163517621641041E-3</v>
      </c>
      <c r="Q223" s="23">
        <f t="shared" si="11"/>
        <v>-3.7094546736018419E-3</v>
      </c>
    </row>
    <row r="224" spans="3:17" x14ac:dyDescent="0.55000000000000004">
      <c r="C224">
        <f t="shared" si="12"/>
        <v>218</v>
      </c>
      <c r="D224">
        <v>0.58361196828823481</v>
      </c>
      <c r="E224">
        <v>0.73808017524967806</v>
      </c>
      <c r="F224">
        <v>-1.819701359494954</v>
      </c>
      <c r="G224">
        <v>-0.28480825624519041</v>
      </c>
      <c r="H224">
        <v>0.3177132366489705</v>
      </c>
      <c r="I224">
        <v>0.39361784132384037</v>
      </c>
      <c r="J224">
        <v>2.2817804705792092E-2</v>
      </c>
      <c r="K224">
        <v>0.7272855878348059</v>
      </c>
      <c r="L224">
        <v>0.62726124442261311</v>
      </c>
      <c r="M224">
        <v>-1.0526681368253386</v>
      </c>
      <c r="P224" s="13">
        <f t="shared" si="10"/>
        <v>6.7208945715691616E-3</v>
      </c>
      <c r="Q224" s="23">
        <f t="shared" si="11"/>
        <v>6.7435304662293305E-3</v>
      </c>
    </row>
    <row r="225" spans="3:17" x14ac:dyDescent="0.55000000000000004">
      <c r="C225">
        <f t="shared" si="12"/>
        <v>219</v>
      </c>
      <c r="D225">
        <v>0.76401824242235139</v>
      </c>
      <c r="E225">
        <v>-1.9362463754465471</v>
      </c>
      <c r="F225">
        <v>0.63408970786683883</v>
      </c>
      <c r="G225">
        <v>-0.4150132357913679</v>
      </c>
      <c r="H225">
        <v>0.78274387675238821</v>
      </c>
      <c r="I225">
        <v>0.56132173748618386</v>
      </c>
      <c r="J225">
        <v>0.99196858478620564</v>
      </c>
      <c r="K225">
        <v>1.6664112658665136</v>
      </c>
      <c r="L225">
        <v>-0.96431693989765355</v>
      </c>
      <c r="M225">
        <v>-1.5303286573641692</v>
      </c>
      <c r="P225" s="13">
        <f t="shared" si="10"/>
        <v>8.2832587355916049E-3</v>
      </c>
      <c r="Q225" s="23">
        <f t="shared" si="11"/>
        <v>8.3176598420526826E-3</v>
      </c>
    </row>
    <row r="226" spans="3:17" x14ac:dyDescent="0.55000000000000004">
      <c r="C226">
        <f t="shared" si="12"/>
        <v>220</v>
      </c>
      <c r="D226">
        <v>-1.4880912776870858</v>
      </c>
      <c r="E226">
        <v>1.3454304477239623</v>
      </c>
      <c r="F226">
        <v>-1.7711036839164096</v>
      </c>
      <c r="G226">
        <v>0.50988208047177586</v>
      </c>
      <c r="H226">
        <v>0.5168945416004963</v>
      </c>
      <c r="I226">
        <v>0.17419968802691885</v>
      </c>
      <c r="J226">
        <v>1.2879001720133909</v>
      </c>
      <c r="K226">
        <v>-2.3516441876797525</v>
      </c>
      <c r="L226">
        <v>-0.73736895906160482</v>
      </c>
      <c r="M226">
        <v>-1.7368843907117433</v>
      </c>
      <c r="P226" s="13">
        <f t="shared" si="10"/>
        <v>-1.1220581829603928E-2</v>
      </c>
      <c r="Q226" s="23">
        <f t="shared" si="11"/>
        <v>-1.1157865890252916E-2</v>
      </c>
    </row>
    <row r="227" spans="3:17" x14ac:dyDescent="0.55000000000000004">
      <c r="C227">
        <f t="shared" si="12"/>
        <v>221</v>
      </c>
      <c r="D227">
        <v>5.5981198509571117E-2</v>
      </c>
      <c r="E227">
        <v>0.6328393918601648</v>
      </c>
      <c r="F227">
        <v>0.75906357132137514</v>
      </c>
      <c r="G227">
        <v>-1.1554832060006277</v>
      </c>
      <c r="H227">
        <v>1.0743748816176339</v>
      </c>
      <c r="I227">
        <v>1.6034639354210967</v>
      </c>
      <c r="J227">
        <v>-1.1109456684449142</v>
      </c>
      <c r="K227">
        <v>-0.11833719657618712</v>
      </c>
      <c r="L227">
        <v>0.25254036566459942</v>
      </c>
      <c r="M227">
        <v>-0.43382347954013295</v>
      </c>
      <c r="P227" s="13">
        <f t="shared" si="10"/>
        <v>2.151478067102548E-3</v>
      </c>
      <c r="Q227" s="23">
        <f t="shared" si="11"/>
        <v>2.1537941567466579E-3</v>
      </c>
    </row>
    <row r="228" spans="3:17" x14ac:dyDescent="0.55000000000000004">
      <c r="C228">
        <f t="shared" si="12"/>
        <v>222</v>
      </c>
      <c r="D228">
        <v>-2.1405972698680249</v>
      </c>
      <c r="E228">
        <v>0.64177285661225847</v>
      </c>
      <c r="F228">
        <v>0.24454854327220807</v>
      </c>
      <c r="G228">
        <v>-0.87325083463020914</v>
      </c>
      <c r="H228">
        <v>0.37092552086923392</v>
      </c>
      <c r="I228">
        <v>0.13796257454905356</v>
      </c>
      <c r="J228">
        <v>0.35680437138177762</v>
      </c>
      <c r="K228">
        <v>0.96369367948297147</v>
      </c>
      <c r="L228">
        <v>-1.9693162012279302</v>
      </c>
      <c r="M228">
        <v>-0.35866423434346184</v>
      </c>
      <c r="P228" s="13">
        <f t="shared" si="10"/>
        <v>-1.6871449483106562E-2</v>
      </c>
      <c r="Q228" s="23">
        <f t="shared" si="11"/>
        <v>-1.6729923612561537E-2</v>
      </c>
    </row>
    <row r="229" spans="3:17" x14ac:dyDescent="0.55000000000000004">
      <c r="C229">
        <f t="shared" si="12"/>
        <v>223</v>
      </c>
      <c r="D229">
        <v>-0.8417414228903296</v>
      </c>
      <c r="E229">
        <v>-1.4208929868591538</v>
      </c>
      <c r="F229">
        <v>-1.2854586047217511</v>
      </c>
      <c r="G229">
        <v>-1.0281516349672548</v>
      </c>
      <c r="H229">
        <v>-2.1030323016966377</v>
      </c>
      <c r="I229">
        <v>0.18071920155319474</v>
      </c>
      <c r="J229">
        <v>0.98367173527191532</v>
      </c>
      <c r="K229">
        <v>-5.5482617532038099E-2</v>
      </c>
      <c r="L229">
        <v>0.6846895514498561</v>
      </c>
      <c r="M229">
        <v>-0.224346264875733</v>
      </c>
      <c r="P229" s="13">
        <f t="shared" si="10"/>
        <v>-5.6230278897401878E-3</v>
      </c>
      <c r="Q229" s="23">
        <f t="shared" si="11"/>
        <v>-5.6072482587048444E-3</v>
      </c>
    </row>
    <row r="230" spans="3:17" x14ac:dyDescent="0.55000000000000004">
      <c r="C230">
        <f t="shared" si="12"/>
        <v>224</v>
      </c>
      <c r="D230">
        <v>-0.66261001307234313</v>
      </c>
      <c r="E230">
        <v>-0.5942341610520574</v>
      </c>
      <c r="F230">
        <v>-1.6588589534442073</v>
      </c>
      <c r="G230">
        <v>-0.72892339337371137</v>
      </c>
      <c r="H230">
        <v>5.3963730057115702E-2</v>
      </c>
      <c r="I230">
        <v>-1.1483161503694068</v>
      </c>
      <c r="J230">
        <v>1.171357905917578</v>
      </c>
      <c r="K230">
        <v>0.98324834097159075</v>
      </c>
      <c r="L230">
        <v>0.48985178372904714</v>
      </c>
      <c r="M230">
        <v>1.0992110172209979</v>
      </c>
      <c r="P230" s="13">
        <f t="shared" si="10"/>
        <v>-4.0717043745592133E-3</v>
      </c>
      <c r="Q230" s="23">
        <f t="shared" si="11"/>
        <v>-4.0634262255054843E-3</v>
      </c>
    </row>
    <row r="231" spans="3:17" x14ac:dyDescent="0.55000000000000004">
      <c r="C231">
        <f t="shared" si="12"/>
        <v>225</v>
      </c>
      <c r="D231">
        <v>5.5447870414562637E-2</v>
      </c>
      <c r="E231">
        <v>1.2547597080141377</v>
      </c>
      <c r="F231">
        <v>-0.71535985731176321</v>
      </c>
      <c r="G231">
        <v>0.1267116422066068</v>
      </c>
      <c r="H231">
        <v>1.3266087108568712</v>
      </c>
      <c r="I231">
        <v>0.3338392447903033</v>
      </c>
      <c r="J231">
        <v>-0.12340059771323128</v>
      </c>
      <c r="K231">
        <v>1.2437818104983536</v>
      </c>
      <c r="L231">
        <v>1.6110611785573568</v>
      </c>
      <c r="M231">
        <v>0.77367412737524466</v>
      </c>
      <c r="P231" s="13">
        <f t="shared" si="10"/>
        <v>2.1468593103142553E-3</v>
      </c>
      <c r="Q231" s="23">
        <f t="shared" si="11"/>
        <v>2.1491654627963097E-3</v>
      </c>
    </row>
    <row r="232" spans="3:17" x14ac:dyDescent="0.55000000000000004">
      <c r="C232">
        <f t="shared" si="12"/>
        <v>226</v>
      </c>
      <c r="D232">
        <v>-2.0290231512296653</v>
      </c>
      <c r="E232">
        <v>0.12867445892096263</v>
      </c>
      <c r="F232">
        <v>-0.26111194133254667</v>
      </c>
      <c r="G232">
        <v>0.82369143584715765</v>
      </c>
      <c r="H232">
        <v>0.9484659132858857</v>
      </c>
      <c r="I232">
        <v>-0.14638772212807513</v>
      </c>
      <c r="J232">
        <v>-0.24271447857204206</v>
      </c>
      <c r="K232">
        <v>0.17041364229259595</v>
      </c>
      <c r="L232">
        <v>-1.6718579736911445</v>
      </c>
      <c r="M232">
        <v>0.12667235841547902</v>
      </c>
      <c r="P232" s="13">
        <f t="shared" si="10"/>
        <v>-1.5905189271649779E-2</v>
      </c>
      <c r="Q232" s="23">
        <f t="shared" si="11"/>
        <v>-1.5779369693374568E-2</v>
      </c>
    </row>
    <row r="233" spans="3:17" x14ac:dyDescent="0.55000000000000004">
      <c r="C233">
        <f t="shared" si="12"/>
        <v>227</v>
      </c>
      <c r="D233">
        <v>0.63645965016751593</v>
      </c>
      <c r="E233">
        <v>-1.4565214804215894</v>
      </c>
      <c r="F233">
        <v>-0.56081838984534049</v>
      </c>
      <c r="G233">
        <v>0.11175134088647713</v>
      </c>
      <c r="H233">
        <v>1.1106770380629634</v>
      </c>
      <c r="I233">
        <v>0.26138171032607893</v>
      </c>
      <c r="J233">
        <v>1.2519378052722301</v>
      </c>
      <c r="K233">
        <v>-1.6520590506256327</v>
      </c>
      <c r="L233">
        <v>1.3812355388332609</v>
      </c>
      <c r="M233">
        <v>-2.5840795423818803E-2</v>
      </c>
      <c r="P233" s="13">
        <f t="shared" si="10"/>
        <v>7.178568921954921E-3</v>
      </c>
      <c r="Q233" s="23">
        <f t="shared" si="11"/>
        <v>7.2043966128030323E-3</v>
      </c>
    </row>
    <row r="234" spans="3:17" x14ac:dyDescent="0.55000000000000004">
      <c r="C234">
        <f t="shared" si="12"/>
        <v>228</v>
      </c>
      <c r="D234">
        <v>-0.97720000960337838</v>
      </c>
      <c r="E234">
        <v>-0.98287730993578071</v>
      </c>
      <c r="F234">
        <v>0.67908395899067875</v>
      </c>
      <c r="G234">
        <v>-1.3692327057087481</v>
      </c>
      <c r="H234">
        <v>0.8027811919654172</v>
      </c>
      <c r="I234">
        <v>-1.9720275927934909</v>
      </c>
      <c r="J234">
        <v>2.2279884751269696</v>
      </c>
      <c r="K234">
        <v>-1.1970869004385163</v>
      </c>
      <c r="L234">
        <v>-0.22346261928144678</v>
      </c>
      <c r="M234">
        <v>-0.86672445414598864</v>
      </c>
      <c r="P234" s="13">
        <f t="shared" si="10"/>
        <v>-6.7961336622825615E-3</v>
      </c>
      <c r="Q234" s="23">
        <f t="shared" si="11"/>
        <v>-6.7730921731332661E-3</v>
      </c>
    </row>
    <row r="235" spans="3:17" x14ac:dyDescent="0.55000000000000004">
      <c r="C235">
        <f t="shared" si="12"/>
        <v>229</v>
      </c>
      <c r="D235">
        <v>0.78988738664491653</v>
      </c>
      <c r="E235">
        <v>-1.2622719600323078</v>
      </c>
      <c r="F235">
        <v>1.4722851158476316</v>
      </c>
      <c r="G235">
        <v>-0.36354264760607069</v>
      </c>
      <c r="H235">
        <v>-1.6306306805249504</v>
      </c>
      <c r="I235">
        <v>1.8451407050983502</v>
      </c>
      <c r="J235">
        <v>-9.1443783938184253E-2</v>
      </c>
      <c r="K235">
        <v>7.755781832819228E-2</v>
      </c>
      <c r="L235">
        <v>-1.5454974701723547</v>
      </c>
      <c r="M235">
        <v>0.89296093326641468</v>
      </c>
      <c r="P235" s="13">
        <f t="shared" si="10"/>
        <v>8.5072920963006546E-3</v>
      </c>
      <c r="Q235" s="23">
        <f t="shared" si="11"/>
        <v>8.543581942147993E-3</v>
      </c>
    </row>
    <row r="236" spans="3:17" x14ac:dyDescent="0.55000000000000004">
      <c r="C236">
        <f t="shared" si="12"/>
        <v>230</v>
      </c>
      <c r="D236">
        <v>1.2550177525923831</v>
      </c>
      <c r="E236">
        <v>-0.83716137919883937</v>
      </c>
      <c r="F236">
        <v>-0.84392842966201831</v>
      </c>
      <c r="G236">
        <v>3.0159662601311092</v>
      </c>
      <c r="H236">
        <v>0.18768547525469031</v>
      </c>
      <c r="I236">
        <v>-1.1706550343006126</v>
      </c>
      <c r="J236">
        <v>1.0508706253210591</v>
      </c>
      <c r="K236">
        <v>-2.3527775887362652</v>
      </c>
      <c r="L236">
        <v>-1.5508459281571576</v>
      </c>
      <c r="M236">
        <v>-1.2559558507247457</v>
      </c>
      <c r="P236" s="13">
        <f t="shared" si="10"/>
        <v>1.2535439226121239E-2</v>
      </c>
      <c r="Q236" s="23">
        <f t="shared" si="11"/>
        <v>1.2614337173219692E-2</v>
      </c>
    </row>
    <row r="237" spans="3:17" x14ac:dyDescent="0.55000000000000004">
      <c r="C237">
        <f t="shared" si="12"/>
        <v>231</v>
      </c>
      <c r="D237">
        <v>-0.90272866436059218</v>
      </c>
      <c r="E237">
        <v>4.2636196178471052E-2</v>
      </c>
      <c r="F237">
        <v>1.3537929340230821</v>
      </c>
      <c r="G237">
        <v>-2.2042082702349496E-2</v>
      </c>
      <c r="H237">
        <v>0.44011902200418113</v>
      </c>
      <c r="I237">
        <v>0.41264464974752835</v>
      </c>
      <c r="J237">
        <v>0.31498116173994395</v>
      </c>
      <c r="K237">
        <v>-0.41169151644059071</v>
      </c>
      <c r="L237">
        <v>-0.13293743810371103</v>
      </c>
      <c r="M237">
        <v>0.32127048993821899</v>
      </c>
      <c r="P237" s="13">
        <f t="shared" si="10"/>
        <v>-6.151192893940019E-3</v>
      </c>
      <c r="Q237" s="23">
        <f t="shared" si="11"/>
        <v>-6.132313037977899E-3</v>
      </c>
    </row>
    <row r="238" spans="3:17" x14ac:dyDescent="0.55000000000000004">
      <c r="C238">
        <f t="shared" si="12"/>
        <v>232</v>
      </c>
      <c r="D238">
        <v>0.37078354473096531</v>
      </c>
      <c r="E238">
        <v>0.15619412968339841</v>
      </c>
      <c r="F238">
        <v>2.2287582616914379</v>
      </c>
      <c r="G238">
        <v>0.95386722891783227</v>
      </c>
      <c r="H238">
        <v>1.0254990410010651</v>
      </c>
      <c r="I238">
        <v>0.22142026708432688</v>
      </c>
      <c r="J238">
        <v>-1.6632388331096235</v>
      </c>
      <c r="K238">
        <v>1.0241640934515974</v>
      </c>
      <c r="L238">
        <v>-0.49984863538556884</v>
      </c>
      <c r="M238">
        <v>0.48199677017852754</v>
      </c>
      <c r="P238" s="13">
        <f t="shared" si="10"/>
        <v>4.8777463570892632E-3</v>
      </c>
      <c r="Q238" s="23">
        <f t="shared" si="11"/>
        <v>4.8896619276841413E-3</v>
      </c>
    </row>
    <row r="239" spans="3:17" x14ac:dyDescent="0.55000000000000004">
      <c r="C239">
        <f t="shared" si="12"/>
        <v>233</v>
      </c>
      <c r="D239">
        <v>1.3974199476518256</v>
      </c>
      <c r="E239">
        <v>0.8006045183562801</v>
      </c>
      <c r="F239">
        <v>1.3119904784240151</v>
      </c>
      <c r="G239">
        <v>1.0114106701073076</v>
      </c>
      <c r="H239">
        <v>-0.38372320692958434</v>
      </c>
      <c r="I239">
        <v>2.4603764841623068</v>
      </c>
      <c r="J239">
        <v>-0.65333217355771245</v>
      </c>
      <c r="K239">
        <v>-0.10648382911526838</v>
      </c>
      <c r="L239">
        <v>0.24075574502366659</v>
      </c>
      <c r="M239">
        <v>1.9680727611182587</v>
      </c>
      <c r="P239" s="13">
        <f t="shared" si="10"/>
        <v>1.3768678410882678E-2</v>
      </c>
      <c r="Q239" s="23">
        <f t="shared" si="11"/>
        <v>1.3863903201398076E-2</v>
      </c>
    </row>
    <row r="240" spans="3:17" x14ac:dyDescent="0.55000000000000004">
      <c r="C240">
        <f t="shared" si="12"/>
        <v>234</v>
      </c>
      <c r="D240">
        <v>-0.68003141524352606</v>
      </c>
      <c r="E240">
        <v>-1.2835592651477274</v>
      </c>
      <c r="F240">
        <v>1.0130870056547792</v>
      </c>
      <c r="G240">
        <v>-1.6681740187434266</v>
      </c>
      <c r="H240">
        <v>-0.30952962782632598</v>
      </c>
      <c r="I240">
        <v>-0.29632277930113787</v>
      </c>
      <c r="J240">
        <v>1.9126863707958517</v>
      </c>
      <c r="K240">
        <v>2.1696376772321493</v>
      </c>
      <c r="L240">
        <v>-0.41168995097723426</v>
      </c>
      <c r="M240">
        <v>0.34629857316033297</v>
      </c>
      <c r="P240" s="13">
        <f t="shared" si="10"/>
        <v>-4.2225781430571107E-3</v>
      </c>
      <c r="Q240" s="23">
        <f t="shared" si="11"/>
        <v>-4.2136755949463423E-3</v>
      </c>
    </row>
    <row r="241" spans="3:17" x14ac:dyDescent="0.55000000000000004">
      <c r="C241">
        <f t="shared" si="12"/>
        <v>235</v>
      </c>
      <c r="D241">
        <v>1.8356071417617228</v>
      </c>
      <c r="E241">
        <v>-1.3255868668306328</v>
      </c>
      <c r="F241">
        <v>0.86406045977791279</v>
      </c>
      <c r="G241">
        <v>1.008553477301297</v>
      </c>
      <c r="H241">
        <v>-7.2423146431392096E-2</v>
      </c>
      <c r="I241">
        <v>0.20812035739738893</v>
      </c>
      <c r="J241">
        <v>0.3613126541060146</v>
      </c>
      <c r="K241">
        <v>-2.3964263523858813</v>
      </c>
      <c r="L241">
        <v>-0.11136978260687413</v>
      </c>
      <c r="M241">
        <v>-1.0155297404957193</v>
      </c>
      <c r="P241" s="13">
        <f t="shared" si="10"/>
        <v>1.7563490828004617E-2</v>
      </c>
      <c r="Q241" s="23">
        <f t="shared" si="11"/>
        <v>1.7718635898418933E-2</v>
      </c>
    </row>
    <row r="242" spans="3:17" x14ac:dyDescent="0.55000000000000004">
      <c r="C242">
        <f t="shared" si="12"/>
        <v>236</v>
      </c>
      <c r="D242">
        <v>1.6362238464089793</v>
      </c>
      <c r="E242">
        <v>-1.9907743879539028</v>
      </c>
      <c r="F242">
        <v>-2.3574011843101559</v>
      </c>
      <c r="G242">
        <v>1.819050783255113</v>
      </c>
      <c r="H242">
        <v>-5.6570582643626723E-2</v>
      </c>
      <c r="I242">
        <v>0.45256185050275161</v>
      </c>
      <c r="J242">
        <v>-0.63342243740315041</v>
      </c>
      <c r="K242">
        <v>-2.9316424072266556</v>
      </c>
      <c r="L242">
        <v>-1.34840557144259</v>
      </c>
      <c r="M242">
        <v>0.73743110098340092</v>
      </c>
      <c r="P242" s="13">
        <f t="shared" si="10"/>
        <v>1.5836780839347298E-2</v>
      </c>
      <c r="Q242" s="23">
        <f t="shared" si="11"/>
        <v>1.5962847269296532E-2</v>
      </c>
    </row>
    <row r="243" spans="3:17" x14ac:dyDescent="0.55000000000000004">
      <c r="C243">
        <f t="shared" si="12"/>
        <v>237</v>
      </c>
      <c r="D243">
        <v>0.31918475378450262</v>
      </c>
      <c r="E243">
        <v>1.1811936088250494</v>
      </c>
      <c r="F243">
        <v>0.77164571771462043</v>
      </c>
      <c r="G243">
        <v>-2.1043601155017413</v>
      </c>
      <c r="H243">
        <v>2.7013297730120699E-2</v>
      </c>
      <c r="I243">
        <v>4.1732751043463419E-2</v>
      </c>
      <c r="J243">
        <v>-0.31700851113752232</v>
      </c>
      <c r="K243">
        <v>-0.77922766873343352</v>
      </c>
      <c r="L243">
        <v>-0.59854416670761224</v>
      </c>
      <c r="M243">
        <v>-0.58062925489249151</v>
      </c>
      <c r="P243" s="13">
        <f t="shared" si="10"/>
        <v>4.4308877194472714E-3</v>
      </c>
      <c r="Q243" s="23">
        <f t="shared" si="11"/>
        <v>4.4407186169432844E-3</v>
      </c>
    </row>
    <row r="244" spans="3:17" x14ac:dyDescent="0.55000000000000004">
      <c r="C244">
        <f t="shared" si="12"/>
        <v>238</v>
      </c>
      <c r="D244">
        <v>1.0526172459697838</v>
      </c>
      <c r="E244">
        <v>0.6481302556300893</v>
      </c>
      <c r="F244">
        <v>-1.392273367601947</v>
      </c>
      <c r="G244">
        <v>0.37495619783180956</v>
      </c>
      <c r="H244">
        <v>0.45449339519053844</v>
      </c>
      <c r="I244">
        <v>0.16290467568006906</v>
      </c>
      <c r="J244">
        <v>1.2363939535300164</v>
      </c>
      <c r="K244">
        <v>-0.69801508252584699</v>
      </c>
      <c r="L244">
        <v>-1.8306839506971537</v>
      </c>
      <c r="M244">
        <v>0.35619341851641367</v>
      </c>
      <c r="P244" s="13">
        <f t="shared" si="10"/>
        <v>1.0782599421381123E-2</v>
      </c>
      <c r="Q244" s="23">
        <f t="shared" si="11"/>
        <v>1.0840941149797167E-2</v>
      </c>
    </row>
    <row r="245" spans="3:17" x14ac:dyDescent="0.55000000000000004">
      <c r="C245">
        <f t="shared" si="12"/>
        <v>239</v>
      </c>
      <c r="D245">
        <v>-0.7204087868068878</v>
      </c>
      <c r="E245">
        <v>4.3994991853321633E-2</v>
      </c>
      <c r="F245">
        <v>-2.4923244086567191</v>
      </c>
      <c r="G245">
        <v>0.74140740270934513</v>
      </c>
      <c r="H245">
        <v>0.26255788795381041</v>
      </c>
      <c r="I245">
        <v>0.62607994666824041</v>
      </c>
      <c r="J245">
        <v>-0.31655575515177692</v>
      </c>
      <c r="K245">
        <v>-0.46964220802343015</v>
      </c>
      <c r="L245">
        <v>-1.5354582362764242</v>
      </c>
      <c r="M245">
        <v>0.38402011007201003</v>
      </c>
      <c r="P245" s="13">
        <f t="shared" si="10"/>
        <v>-4.5722564381762577E-3</v>
      </c>
      <c r="Q245" s="23">
        <f t="shared" si="11"/>
        <v>-4.5618195864212119E-3</v>
      </c>
    </row>
    <row r="246" spans="3:17" x14ac:dyDescent="0.55000000000000004">
      <c r="C246">
        <f t="shared" si="12"/>
        <v>240</v>
      </c>
      <c r="D246">
        <v>-1.2187394258488373</v>
      </c>
      <c r="E246">
        <v>0.4308935407689537</v>
      </c>
      <c r="F246">
        <v>-7.409218926514903E-2</v>
      </c>
      <c r="G246">
        <v>-0.12893638763614471</v>
      </c>
      <c r="H246">
        <v>-0.36392325767165651</v>
      </c>
      <c r="I246">
        <v>-2.0881667676031292</v>
      </c>
      <c r="J246">
        <v>-0.9937307551075254</v>
      </c>
      <c r="K246">
        <v>-0.89693871800871483</v>
      </c>
      <c r="L246">
        <v>0.13445650043408047</v>
      </c>
      <c r="M246">
        <v>0.73447978964075722</v>
      </c>
      <c r="P246" s="13">
        <f t="shared" si="10"/>
        <v>-8.8879263671208728E-3</v>
      </c>
      <c r="Q246" s="23">
        <f t="shared" si="11"/>
        <v>-8.8485455073239461E-3</v>
      </c>
    </row>
    <row r="247" spans="3:17" x14ac:dyDescent="0.55000000000000004">
      <c r="C247">
        <f t="shared" si="12"/>
        <v>241</v>
      </c>
      <c r="D247">
        <v>-1.6067682615048886</v>
      </c>
      <c r="E247">
        <v>1.0549934581139824</v>
      </c>
      <c r="F247">
        <v>-1.8332534639108156</v>
      </c>
      <c r="G247">
        <v>0.25556219484576065</v>
      </c>
      <c r="H247">
        <v>0.45063774555234726</v>
      </c>
      <c r="I247">
        <v>0.67879575195012898</v>
      </c>
      <c r="J247">
        <v>1.7807685560238964</v>
      </c>
      <c r="K247">
        <v>0.1118795691606039</v>
      </c>
      <c r="L247">
        <v>-1.960498339623062</v>
      </c>
      <c r="M247">
        <v>-1.6377470644377734</v>
      </c>
      <c r="P247" s="13">
        <f t="shared" si="10"/>
        <v>-1.2248354657911248E-2</v>
      </c>
      <c r="Q247" s="23">
        <f t="shared" si="11"/>
        <v>-1.2173648880682064E-2</v>
      </c>
    </row>
    <row r="248" spans="3:17" x14ac:dyDescent="0.55000000000000004">
      <c r="C248">
        <f t="shared" si="12"/>
        <v>242</v>
      </c>
      <c r="D248">
        <v>-1.3572706470655085</v>
      </c>
      <c r="E248">
        <v>-0.91816045780347988</v>
      </c>
      <c r="F248">
        <v>2.1151301134762678E-2</v>
      </c>
      <c r="G248">
        <v>0.21197525634114003</v>
      </c>
      <c r="H248">
        <v>0.29940821990008148</v>
      </c>
      <c r="I248">
        <v>-0.15356876272583686</v>
      </c>
      <c r="J248">
        <v>1.1018471517878601</v>
      </c>
      <c r="K248">
        <v>0.3104591325552486</v>
      </c>
      <c r="L248">
        <v>-3.8916428897646439E-2</v>
      </c>
      <c r="M248">
        <v>-0.15640443092932843</v>
      </c>
      <c r="P248" s="13">
        <f t="shared" si="10"/>
        <v>-1.0087641935030063E-2</v>
      </c>
      <c r="Q248" s="23">
        <f t="shared" si="11"/>
        <v>-1.0036932331808801E-2</v>
      </c>
    </row>
    <row r="249" spans="3:17" x14ac:dyDescent="0.55000000000000004">
      <c r="C249">
        <f t="shared" si="12"/>
        <v>243</v>
      </c>
      <c r="D249">
        <v>-1.3848893160729727</v>
      </c>
      <c r="E249">
        <v>0.71391827382604156</v>
      </c>
      <c r="F249">
        <v>-2.2319807596324912</v>
      </c>
      <c r="G249">
        <v>1.1739365048371024</v>
      </c>
      <c r="H249">
        <v>8.2107735874398763E-2</v>
      </c>
      <c r="I249">
        <v>0.21012106411027245</v>
      </c>
      <c r="J249">
        <v>-1.9508431366513834</v>
      </c>
      <c r="K249">
        <v>0.13261078451656111</v>
      </c>
      <c r="L249">
        <v>1.7114861636117573</v>
      </c>
      <c r="M249">
        <v>-0.65847660310370004</v>
      </c>
      <c r="P249" s="13">
        <f t="shared" si="10"/>
        <v>-1.0326826624821844E-2</v>
      </c>
      <c r="Q249" s="23">
        <f t="shared" si="11"/>
        <v>-1.0273688025757011E-2</v>
      </c>
    </row>
    <row r="250" spans="3:17" x14ac:dyDescent="0.55000000000000004">
      <c r="C250">
        <f t="shared" si="12"/>
        <v>244</v>
      </c>
      <c r="D250">
        <v>0.49111803292202516</v>
      </c>
      <c r="E250">
        <v>0.36292037942121824</v>
      </c>
      <c r="F250">
        <v>1.6930496261268995</v>
      </c>
      <c r="G250">
        <v>-0.58407404086322723</v>
      </c>
      <c r="H250">
        <v>-0.58289217527940673</v>
      </c>
      <c r="I250">
        <v>-0.88638877106297742</v>
      </c>
      <c r="J250">
        <v>-0.51753443440209379</v>
      </c>
      <c r="K250">
        <v>-0.23349707868266137</v>
      </c>
      <c r="L250">
        <v>-0.75825248286495184</v>
      </c>
      <c r="M250">
        <v>-0.1523253073534323</v>
      </c>
      <c r="P250" s="13">
        <f t="shared" si="10"/>
        <v>5.9198735943378272E-3</v>
      </c>
      <c r="Q250" s="23">
        <f t="shared" si="11"/>
        <v>5.9374306741573069E-3</v>
      </c>
    </row>
    <row r="251" spans="3:17" x14ac:dyDescent="0.55000000000000004">
      <c r="C251">
        <f t="shared" si="12"/>
        <v>245</v>
      </c>
      <c r="D251">
        <v>-0.57103063802521192</v>
      </c>
      <c r="E251">
        <v>0.55163257918108277</v>
      </c>
      <c r="F251">
        <v>1.8116340114171661</v>
      </c>
      <c r="G251">
        <v>1.2762790453779165</v>
      </c>
      <c r="H251">
        <v>-0.22040405661013923</v>
      </c>
      <c r="I251">
        <v>1.2376726248719947</v>
      </c>
      <c r="J251">
        <v>0.67257249236717898</v>
      </c>
      <c r="K251">
        <v>-1.0467607494438258</v>
      </c>
      <c r="L251">
        <v>-1.734871880760085E-2</v>
      </c>
      <c r="M251">
        <v>0.15834566556391114</v>
      </c>
      <c r="P251" s="13">
        <f t="shared" si="10"/>
        <v>-3.2786037220240297E-3</v>
      </c>
      <c r="Q251" s="23">
        <f t="shared" si="11"/>
        <v>-3.2732349697807139E-3</v>
      </c>
    </row>
    <row r="252" spans="3:17" x14ac:dyDescent="0.55000000000000004">
      <c r="C252">
        <f t="shared" si="12"/>
        <v>246</v>
      </c>
      <c r="D252">
        <v>1.7617765191875869</v>
      </c>
      <c r="E252">
        <v>0.83083170152540364</v>
      </c>
      <c r="F252">
        <v>-2.4318185455448065</v>
      </c>
      <c r="G252">
        <v>-0.45905645802952311</v>
      </c>
      <c r="H252">
        <v>0.74727201592364334</v>
      </c>
      <c r="I252">
        <v>1.0878663824534707</v>
      </c>
      <c r="J252">
        <v>-1.0312237263850608</v>
      </c>
      <c r="K252">
        <v>-0.1831754587891668</v>
      </c>
      <c r="L252">
        <v>-0.54618227752656401</v>
      </c>
      <c r="M252">
        <v>-0.61773234540682131</v>
      </c>
      <c r="P252" s="13">
        <f t="shared" si="10"/>
        <v>1.6924098880740392E-2</v>
      </c>
      <c r="Q252" s="23">
        <f t="shared" si="11"/>
        <v>1.7068122786629392E-2</v>
      </c>
    </row>
    <row r="253" spans="3:17" x14ac:dyDescent="0.55000000000000004">
      <c r="C253">
        <f t="shared" si="12"/>
        <v>247</v>
      </c>
      <c r="D253">
        <v>1.0356364515907992</v>
      </c>
      <c r="E253">
        <v>-0.83772216793924259</v>
      </c>
      <c r="F253">
        <v>0.28067979002688231</v>
      </c>
      <c r="G253">
        <v>-0.16477490843992126</v>
      </c>
      <c r="H253">
        <v>-1.0872003195916025</v>
      </c>
      <c r="I253">
        <v>1.9092788495103397</v>
      </c>
      <c r="J253">
        <v>0.70153946097053621</v>
      </c>
      <c r="K253">
        <v>0.29851874626246799</v>
      </c>
      <c r="L253">
        <v>1.8885654481255745</v>
      </c>
      <c r="M253">
        <v>0.67008278668606669</v>
      </c>
      <c r="P253" s="13">
        <f t="shared" si="10"/>
        <v>1.0635541428294716E-2</v>
      </c>
      <c r="Q253" s="23">
        <f t="shared" si="11"/>
        <v>1.0692299839376362E-2</v>
      </c>
    </row>
    <row r="254" spans="3:17" x14ac:dyDescent="0.55000000000000004">
      <c r="C254">
        <f t="shared" si="12"/>
        <v>248</v>
      </c>
      <c r="D254">
        <v>2.1686304632589612</v>
      </c>
      <c r="E254">
        <v>-1.6486891858698531</v>
      </c>
      <c r="F254">
        <v>-0.20523434017973638</v>
      </c>
      <c r="G254">
        <v>-8.1274783383123064E-2</v>
      </c>
      <c r="H254">
        <v>1.0513958517915976</v>
      </c>
      <c r="I254">
        <v>-3.460564353473345E-2</v>
      </c>
      <c r="J254">
        <v>0.2521627853737089</v>
      </c>
      <c r="K254">
        <v>-0.30440184667159248</v>
      </c>
      <c r="L254">
        <v>-0.43447773387194838</v>
      </c>
      <c r="M254">
        <v>2.3217330034089261</v>
      </c>
      <c r="P254" s="13">
        <f t="shared" si="10"/>
        <v>2.0447557392697425E-2</v>
      </c>
      <c r="Q254" s="23">
        <f t="shared" si="11"/>
        <v>2.0658040870820793E-2</v>
      </c>
    </row>
    <row r="255" spans="3:17" x14ac:dyDescent="0.55000000000000004">
      <c r="C255">
        <f t="shared" si="12"/>
        <v>249</v>
      </c>
      <c r="D255">
        <v>-0.55813003186039423</v>
      </c>
      <c r="E255">
        <v>2.0720281856399358</v>
      </c>
      <c r="F255">
        <v>2.3831330621039024</v>
      </c>
      <c r="G255">
        <v>-1.1173645889082546</v>
      </c>
      <c r="H255">
        <v>0.49119910812980061</v>
      </c>
      <c r="I255">
        <v>0.39629690130503886</v>
      </c>
      <c r="J255">
        <v>1.2449078471560007</v>
      </c>
      <c r="K255">
        <v>-0.16255227914386738</v>
      </c>
      <c r="L255">
        <v>-1.0389518920031806</v>
      </c>
      <c r="M255">
        <v>-1.056317372543095E-2</v>
      </c>
      <c r="P255" s="13">
        <f t="shared" si="10"/>
        <v>-3.1668811953945268E-3</v>
      </c>
      <c r="Q255" s="23">
        <f t="shared" si="11"/>
        <v>-3.1618719164673292E-3</v>
      </c>
    </row>
    <row r="256" spans="3:17" x14ac:dyDescent="0.55000000000000004">
      <c r="C256">
        <f t="shared" si="12"/>
        <v>250</v>
      </c>
      <c r="D256">
        <v>1.2728257824412113</v>
      </c>
      <c r="E256">
        <v>0.72864440194287416</v>
      </c>
      <c r="F256">
        <v>-0.80935991057340206</v>
      </c>
      <c r="G256">
        <v>5.2284704764768361E-2</v>
      </c>
      <c r="H256">
        <v>-0.50648034357944582</v>
      </c>
      <c r="I256">
        <v>-2.0663435929946892</v>
      </c>
      <c r="J256">
        <v>0.14445369393328869</v>
      </c>
      <c r="K256">
        <v>0.645446987361876</v>
      </c>
      <c r="L256">
        <v>0.98082930478303121</v>
      </c>
      <c r="M256">
        <v>1.0567702389823459</v>
      </c>
      <c r="P256" s="13">
        <f t="shared" si="10"/>
        <v>1.2689661288525606E-2</v>
      </c>
      <c r="Q256" s="23">
        <f t="shared" si="11"/>
        <v>1.2770516687572675E-2</v>
      </c>
    </row>
    <row r="257" spans="3:17" x14ac:dyDescent="0.55000000000000004">
      <c r="C257">
        <f t="shared" si="12"/>
        <v>251</v>
      </c>
      <c r="D257">
        <v>-9.9421732103910282E-2</v>
      </c>
      <c r="E257">
        <v>-5.5745542491070325E-2</v>
      </c>
      <c r="F257">
        <v>1.0608814139713985</v>
      </c>
      <c r="G257">
        <v>0.49188362814468817</v>
      </c>
      <c r="H257">
        <v>6.7557055381209805E-2</v>
      </c>
      <c r="I257">
        <v>0.71557678194157903</v>
      </c>
      <c r="J257">
        <v>1.0413257643897242</v>
      </c>
      <c r="K257">
        <v>0.75783374686571869</v>
      </c>
      <c r="L257">
        <v>1.724089994465718</v>
      </c>
      <c r="M257">
        <v>-0.59795322469001466</v>
      </c>
      <c r="P257" s="13">
        <f t="shared" si="10"/>
        <v>8.056492097642951E-4</v>
      </c>
      <c r="Q257" s="23">
        <f t="shared" si="11"/>
        <v>8.0597383226033159E-4</v>
      </c>
    </row>
    <row r="258" spans="3:17" x14ac:dyDescent="0.55000000000000004">
      <c r="C258">
        <f t="shared" si="12"/>
        <v>252</v>
      </c>
      <c r="D258">
        <v>-4.980226924154247E-2</v>
      </c>
      <c r="E258">
        <v>-0.19936411513555855</v>
      </c>
      <c r="F258">
        <v>-0.22757193237912288</v>
      </c>
      <c r="G258">
        <v>0.47862899554185556</v>
      </c>
      <c r="H258">
        <v>0.17936597643927785</v>
      </c>
      <c r="I258">
        <v>0.42264901349089523</v>
      </c>
      <c r="J258">
        <v>0.30639323085004755</v>
      </c>
      <c r="K258">
        <v>0.92347240485298376</v>
      </c>
      <c r="L258">
        <v>-0.85810136393163683</v>
      </c>
      <c r="M258">
        <v>-0.65689140841208504</v>
      </c>
      <c r="P258" s="13">
        <f t="shared" si="10"/>
        <v>1.2353663633737854E-3</v>
      </c>
      <c r="Q258" s="23">
        <f t="shared" si="11"/>
        <v>1.2361297427183615E-3</v>
      </c>
    </row>
    <row r="259" spans="3:17" x14ac:dyDescent="0.55000000000000004">
      <c r="C259">
        <f t="shared" si="12"/>
        <v>253</v>
      </c>
      <c r="D259">
        <v>0.99291780826906884</v>
      </c>
      <c r="E259">
        <v>1.2561529040511459</v>
      </c>
      <c r="F259">
        <v>2.2486620884041328</v>
      </c>
      <c r="G259">
        <v>1.3000386293774462</v>
      </c>
      <c r="H259">
        <v>1.2275202891915922</v>
      </c>
      <c r="I259">
        <v>0.64038459281168059</v>
      </c>
      <c r="J259">
        <v>-1.235029007693331</v>
      </c>
      <c r="K259">
        <v>-1.3855572427483154</v>
      </c>
      <c r="L259">
        <v>-1.5885521079176708</v>
      </c>
      <c r="M259">
        <v>0.17060760199594605</v>
      </c>
      <c r="P259" s="13">
        <f t="shared" si="10"/>
        <v>1.0265587124976466E-2</v>
      </c>
      <c r="Q259" s="23">
        <f t="shared" si="11"/>
        <v>1.0318459029992288E-2</v>
      </c>
    </row>
    <row r="260" spans="3:17" x14ac:dyDescent="0.55000000000000004">
      <c r="C260">
        <f t="shared" si="12"/>
        <v>254</v>
      </c>
      <c r="D260">
        <v>7.8033171330110729E-2</v>
      </c>
      <c r="E260">
        <v>-0.21385479909573288</v>
      </c>
      <c r="F260">
        <v>-1.4049476281686073</v>
      </c>
      <c r="G260">
        <v>0.29948097884680708</v>
      </c>
      <c r="H260">
        <v>-0.63811930396036531</v>
      </c>
      <c r="I260">
        <v>-0.18534245484013201</v>
      </c>
      <c r="J260">
        <v>-0.38385033841498539</v>
      </c>
      <c r="K260">
        <v>4.2948079772507614E-2</v>
      </c>
      <c r="L260">
        <v>0.97778455025434075</v>
      </c>
      <c r="M260">
        <v>0.5447916062932292</v>
      </c>
      <c r="P260" s="13">
        <f t="shared" si="10"/>
        <v>2.3424537537640611E-3</v>
      </c>
      <c r="Q260" s="23">
        <f t="shared" si="11"/>
        <v>2.3451994420222722E-3</v>
      </c>
    </row>
    <row r="261" spans="3:17" x14ac:dyDescent="0.55000000000000004">
      <c r="C261">
        <f t="shared" si="12"/>
        <v>255</v>
      </c>
      <c r="D261">
        <v>-0.74293477278132025</v>
      </c>
      <c r="E261">
        <v>-0.64158790648839759</v>
      </c>
      <c r="F261">
        <v>2.1938506607214174</v>
      </c>
      <c r="G261">
        <v>-0.53735196542157992</v>
      </c>
      <c r="H261">
        <v>0.7628260023579162</v>
      </c>
      <c r="I261">
        <v>1.4020715969936837</v>
      </c>
      <c r="J261">
        <v>0.46191343761685466</v>
      </c>
      <c r="K261">
        <v>0.90815156455848023</v>
      </c>
      <c r="L261">
        <v>-2.916275170121849E-2</v>
      </c>
      <c r="M261">
        <v>0.58266891777003837</v>
      </c>
      <c r="P261" s="13">
        <f t="shared" si="10"/>
        <v>-4.7673371991677621E-3</v>
      </c>
      <c r="Q261" s="23">
        <f t="shared" si="11"/>
        <v>-4.7559914839596651E-3</v>
      </c>
    </row>
    <row r="262" spans="3:17" x14ac:dyDescent="0.55000000000000004">
      <c r="C262">
        <f t="shared" si="12"/>
        <v>256</v>
      </c>
      <c r="D262">
        <v>1.8396735798305874</v>
      </c>
      <c r="E262">
        <v>-1.9736848843937835</v>
      </c>
      <c r="F262">
        <v>-0.95443861625814763</v>
      </c>
      <c r="G262">
        <v>-0.91538748247586499</v>
      </c>
      <c r="H262">
        <v>-1.355770297934525</v>
      </c>
      <c r="I262">
        <v>-0.8390985166761854</v>
      </c>
      <c r="J262">
        <v>-0.35499452061424108</v>
      </c>
      <c r="K262">
        <v>-0.22621441407655143</v>
      </c>
      <c r="L262">
        <v>0.7743425371829874</v>
      </c>
      <c r="M262">
        <v>0.98737453831741739</v>
      </c>
      <c r="P262" s="13">
        <f t="shared" ref="P262:P325" si="13">$P$1*1/12+$P$2*SQRT(1/12)*INDEX(D262:M262,1,$P$3)</f>
        <v>1.7598707214710147E-2</v>
      </c>
      <c r="Q262" s="23">
        <f t="shared" si="11"/>
        <v>1.7754476902549721E-2</v>
      </c>
    </row>
    <row r="263" spans="3:17" x14ac:dyDescent="0.55000000000000004">
      <c r="C263">
        <f t="shared" si="12"/>
        <v>257</v>
      </c>
      <c r="D263">
        <v>-0.42679405656956337</v>
      </c>
      <c r="E263">
        <v>-1.646053911655293</v>
      </c>
      <c r="F263">
        <v>-2.3576407188532329</v>
      </c>
      <c r="G263">
        <v>0.65552155975913251</v>
      </c>
      <c r="H263">
        <v>0.68257609906750827</v>
      </c>
      <c r="I263">
        <v>-0.85607471525989431</v>
      </c>
      <c r="J263">
        <v>0.76396134636050206</v>
      </c>
      <c r="K263">
        <v>0.44214840533244626</v>
      </c>
      <c r="L263">
        <v>-0.55557276057980387</v>
      </c>
      <c r="M263">
        <v>-1.570119159805869</v>
      </c>
      <c r="P263" s="13">
        <f t="shared" si="13"/>
        <v>-2.0294782850678794E-3</v>
      </c>
      <c r="Q263" s="23">
        <f t="shared" ref="Q263:Q326" si="14">EXP(P263)-1</f>
        <v>-2.0274202864696278E-3</v>
      </c>
    </row>
    <row r="264" spans="3:17" x14ac:dyDescent="0.55000000000000004">
      <c r="C264">
        <f t="shared" ref="C264:C327" si="15">C263+1</f>
        <v>258</v>
      </c>
      <c r="D264">
        <v>0.66081274306599436</v>
      </c>
      <c r="E264">
        <v>-0.10769059211713196</v>
      </c>
      <c r="F264">
        <v>-0.36708512914825564</v>
      </c>
      <c r="G264">
        <v>-1.1280607067083928</v>
      </c>
      <c r="H264">
        <v>-2.4317030351994617</v>
      </c>
      <c r="I264">
        <v>-1.1137926598984873</v>
      </c>
      <c r="J264">
        <v>0.2591071174797544</v>
      </c>
      <c r="K264">
        <v>0.6177229829568085</v>
      </c>
      <c r="L264">
        <v>1.0587465020054749</v>
      </c>
      <c r="M264">
        <v>-1.3454624567374835</v>
      </c>
      <c r="P264" s="13">
        <f t="shared" si="13"/>
        <v>7.3894728930629684E-3</v>
      </c>
      <c r="Q264" s="23">
        <f t="shared" si="14"/>
        <v>7.4168424218110651E-3</v>
      </c>
    </row>
    <row r="265" spans="3:17" x14ac:dyDescent="0.55000000000000004">
      <c r="C265">
        <f t="shared" si="15"/>
        <v>259</v>
      </c>
      <c r="D265">
        <v>0.39392567144454477</v>
      </c>
      <c r="E265">
        <v>0.55769347280154524</v>
      </c>
      <c r="F265">
        <v>-0.9578907028076028</v>
      </c>
      <c r="G265">
        <v>1.0938318875180547E-4</v>
      </c>
      <c r="H265">
        <v>0.7679527317852789</v>
      </c>
      <c r="I265">
        <v>1.2873525756987259</v>
      </c>
      <c r="J265">
        <v>-2.2847131968412224</v>
      </c>
      <c r="K265">
        <v>-0.4685208843804094</v>
      </c>
      <c r="L265">
        <v>0.78072572160790477</v>
      </c>
      <c r="M265">
        <v>0.41076382804305195</v>
      </c>
      <c r="P265" s="13">
        <f t="shared" si="13"/>
        <v>5.0781630534048458E-3</v>
      </c>
      <c r="Q265" s="23">
        <f t="shared" si="14"/>
        <v>5.0910787768649879E-3</v>
      </c>
    </row>
    <row r="266" spans="3:17" x14ac:dyDescent="0.55000000000000004">
      <c r="C266">
        <f t="shared" si="15"/>
        <v>260</v>
      </c>
      <c r="D266">
        <v>-1.026229042915259</v>
      </c>
      <c r="E266">
        <v>-1.3007340840755965</v>
      </c>
      <c r="F266">
        <v>-0.77128001287834325</v>
      </c>
      <c r="G266">
        <v>-1.0330617317705566</v>
      </c>
      <c r="H266">
        <v>0.61377700189748363</v>
      </c>
      <c r="I266">
        <v>1.6914955605297843</v>
      </c>
      <c r="J266">
        <v>1.7804550167266482</v>
      </c>
      <c r="K266">
        <v>1.0984816018308234</v>
      </c>
      <c r="L266">
        <v>-0.68870953428292347</v>
      </c>
      <c r="M266">
        <v>-1.2605022658685838</v>
      </c>
      <c r="P266" s="13">
        <f t="shared" si="13"/>
        <v>-7.2207375459933821E-3</v>
      </c>
      <c r="Q266" s="23">
        <f t="shared" si="14"/>
        <v>-7.1947306545995238E-3</v>
      </c>
    </row>
    <row r="267" spans="3:17" x14ac:dyDescent="0.55000000000000004">
      <c r="C267">
        <f t="shared" si="15"/>
        <v>261</v>
      </c>
      <c r="D267">
        <v>0.70955219189940533</v>
      </c>
      <c r="E267">
        <v>1.6624628808050248</v>
      </c>
      <c r="F267">
        <v>0.29303173929871917</v>
      </c>
      <c r="G267">
        <v>8.7124138135183049E-2</v>
      </c>
      <c r="H267">
        <v>1.7158311534860617</v>
      </c>
      <c r="I267">
        <v>-0.88829402828649151</v>
      </c>
      <c r="J267">
        <v>0.10703213966643341</v>
      </c>
      <c r="K267">
        <v>-0.35424660434907873</v>
      </c>
      <c r="L267">
        <v>-0.73373051896786756</v>
      </c>
      <c r="M267">
        <v>0.43528881216474286</v>
      </c>
      <c r="P267" s="13">
        <f t="shared" si="13"/>
        <v>7.8115689016248257E-3</v>
      </c>
      <c r="Q267" s="23">
        <f t="shared" si="14"/>
        <v>7.8421588058146252E-3</v>
      </c>
    </row>
    <row r="268" spans="3:17" x14ac:dyDescent="0.55000000000000004">
      <c r="C268">
        <f t="shared" si="15"/>
        <v>262</v>
      </c>
      <c r="D268">
        <v>0.83927356644414386</v>
      </c>
      <c r="E268">
        <v>0.8974009793375084</v>
      </c>
      <c r="F268">
        <v>-0.96817212608702763</v>
      </c>
      <c r="G268">
        <v>0.4616878323932771</v>
      </c>
      <c r="H268">
        <v>-0.37350369651022197</v>
      </c>
      <c r="I268">
        <v>0.1110116476981956</v>
      </c>
      <c r="J268">
        <v>-0.68770172974535115</v>
      </c>
      <c r="K268">
        <v>-0.27188936330979385</v>
      </c>
      <c r="L268">
        <v>1.1522422653443922</v>
      </c>
      <c r="M268">
        <v>0.69512825112616361</v>
      </c>
      <c r="P268" s="13">
        <f t="shared" si="13"/>
        <v>8.9349889593206208E-3</v>
      </c>
      <c r="Q268" s="23">
        <f t="shared" si="14"/>
        <v>8.9750251252347368E-3</v>
      </c>
    </row>
    <row r="269" spans="3:17" x14ac:dyDescent="0.55000000000000004">
      <c r="C269">
        <f t="shared" si="15"/>
        <v>263</v>
      </c>
      <c r="D269">
        <v>-1.1377004559308452</v>
      </c>
      <c r="E269">
        <v>1.1188932308553932</v>
      </c>
      <c r="F269">
        <v>-0.89379489542760637</v>
      </c>
      <c r="G269">
        <v>0.70741742035581712</v>
      </c>
      <c r="H269">
        <v>-1.2720053642779519</v>
      </c>
      <c r="I269">
        <v>0.59632685330849855</v>
      </c>
      <c r="J269">
        <v>-0.4341118984268546</v>
      </c>
      <c r="K269">
        <v>-0.38070304227798124</v>
      </c>
      <c r="L269">
        <v>0.57667177524697744</v>
      </c>
      <c r="M269">
        <v>-0.15586990271714102</v>
      </c>
      <c r="P269" s="13">
        <f t="shared" si="13"/>
        <v>-8.1861083006658335E-3</v>
      </c>
      <c r="Q269" s="23">
        <f t="shared" si="14"/>
        <v>-8.1526933577243943E-3</v>
      </c>
    </row>
    <row r="270" spans="3:17" x14ac:dyDescent="0.55000000000000004">
      <c r="C270">
        <f t="shared" si="15"/>
        <v>264</v>
      </c>
      <c r="D270">
        <v>-1.3866179820866522</v>
      </c>
      <c r="E270">
        <v>-0.63493478970361406</v>
      </c>
      <c r="F270">
        <v>1.4756697438944433</v>
      </c>
      <c r="G270">
        <v>-0.90425346558789632</v>
      </c>
      <c r="H270">
        <v>-1.2251129390502387</v>
      </c>
      <c r="I270">
        <v>-2.1723859145991038</v>
      </c>
      <c r="J270">
        <v>0.61245967332186191</v>
      </c>
      <c r="K270">
        <v>4.3955529837252358E-2</v>
      </c>
      <c r="L270">
        <v>-1.0818344361310914</v>
      </c>
      <c r="M270">
        <v>-1.1139331200045013</v>
      </c>
      <c r="P270" s="13">
        <f t="shared" si="13"/>
        <v>-1.0341797311646896E-2</v>
      </c>
      <c r="Q270" s="23">
        <f t="shared" si="14"/>
        <v>-1.0288504797507203E-2</v>
      </c>
    </row>
    <row r="271" spans="3:17" x14ac:dyDescent="0.55000000000000004">
      <c r="C271">
        <f t="shared" si="15"/>
        <v>265</v>
      </c>
      <c r="D271">
        <v>-1.2686000477189139</v>
      </c>
      <c r="E271">
        <v>-0.96000297049660754</v>
      </c>
      <c r="F271">
        <v>0.54835749415645441</v>
      </c>
      <c r="G271">
        <v>-1.0815546610383862</v>
      </c>
      <c r="H271">
        <v>-0.32879992079164011</v>
      </c>
      <c r="I271">
        <v>0.42409678184069294</v>
      </c>
      <c r="J271">
        <v>-1.9275391383939324</v>
      </c>
      <c r="K271">
        <v>0.2325410882440726</v>
      </c>
      <c r="L271">
        <v>-1.336565403606961</v>
      </c>
      <c r="M271">
        <v>0.93215661508907244</v>
      </c>
      <c r="P271" s="13">
        <f t="shared" si="13"/>
        <v>-9.3197320190006368E-3</v>
      </c>
      <c r="Q271" s="23">
        <f t="shared" si="14"/>
        <v>-9.2764379174135048E-3</v>
      </c>
    </row>
    <row r="272" spans="3:17" x14ac:dyDescent="0.55000000000000004">
      <c r="C272">
        <f t="shared" si="15"/>
        <v>266</v>
      </c>
      <c r="D272">
        <v>1.2475926761176959</v>
      </c>
      <c r="E272">
        <v>0.22952516035143741</v>
      </c>
      <c r="F272">
        <v>2.2994511571802141</v>
      </c>
      <c r="G272">
        <v>-9.2737576435202987E-2</v>
      </c>
      <c r="H272">
        <v>0.7195908737698814</v>
      </c>
      <c r="I272">
        <v>-1.16598804845313</v>
      </c>
      <c r="J272">
        <v>-0.45748492590722356</v>
      </c>
      <c r="K272">
        <v>-0.69257767087940059</v>
      </c>
      <c r="L272">
        <v>2.1942753983985219</v>
      </c>
      <c r="M272">
        <v>0.9463737528063374</v>
      </c>
      <c r="P272" s="13">
        <f t="shared" si="13"/>
        <v>1.2471136177600024E-2</v>
      </c>
      <c r="Q272" s="23">
        <f t="shared" si="14"/>
        <v>1.2549225077838733E-2</v>
      </c>
    </row>
    <row r="273" spans="3:17" x14ac:dyDescent="0.55000000000000004">
      <c r="C273">
        <f t="shared" si="15"/>
        <v>267</v>
      </c>
      <c r="D273">
        <v>-0.33598592385276521</v>
      </c>
      <c r="E273">
        <v>0.77364921917299245</v>
      </c>
      <c r="F273">
        <v>-0.22329673212041617</v>
      </c>
      <c r="G273">
        <v>-1.660384229345135</v>
      </c>
      <c r="H273">
        <v>-0.41614455209193901</v>
      </c>
      <c r="I273">
        <v>-0.13553833112739841</v>
      </c>
      <c r="J273">
        <v>-0.56719447439499471</v>
      </c>
      <c r="K273">
        <v>0.3275981623625363</v>
      </c>
      <c r="L273">
        <v>-0.545321846722439</v>
      </c>
      <c r="M273">
        <v>-1.1648119234561871</v>
      </c>
      <c r="P273" s="13">
        <f t="shared" si="13"/>
        <v>-1.2430567870381191E-3</v>
      </c>
      <c r="Q273" s="23">
        <f t="shared" si="14"/>
        <v>-1.2422845119772763E-3</v>
      </c>
    </row>
    <row r="274" spans="3:17" x14ac:dyDescent="0.55000000000000004">
      <c r="C274">
        <f t="shared" si="15"/>
        <v>268</v>
      </c>
      <c r="D274">
        <v>1.0178540196037547</v>
      </c>
      <c r="E274">
        <v>-0.34026750529138755</v>
      </c>
      <c r="F274">
        <v>0.25491594126378303</v>
      </c>
      <c r="G274">
        <v>0.28326246462186505</v>
      </c>
      <c r="H274">
        <v>-2.1193688664766306</v>
      </c>
      <c r="I274">
        <v>0.22661607097683092</v>
      </c>
      <c r="J274">
        <v>-0.71113023070232384</v>
      </c>
      <c r="K274">
        <v>-0.97331765711914764</v>
      </c>
      <c r="L274">
        <v>0.92479028422638732</v>
      </c>
      <c r="M274">
        <v>-0.13614347627697404</v>
      </c>
      <c r="P274" s="13">
        <f t="shared" si="13"/>
        <v>1.0481541049876222E-2</v>
      </c>
      <c r="Q274" s="23">
        <f t="shared" si="14"/>
        <v>1.0536664826969577E-2</v>
      </c>
    </row>
    <row r="275" spans="3:17" x14ac:dyDescent="0.55000000000000004">
      <c r="C275">
        <f t="shared" si="15"/>
        <v>269</v>
      </c>
      <c r="D275">
        <v>-0.66383651217300943</v>
      </c>
      <c r="E275">
        <v>-0.78100328796067697</v>
      </c>
      <c r="F275">
        <v>0.70700917779135475</v>
      </c>
      <c r="G275">
        <v>0.91515613998006962</v>
      </c>
      <c r="H275">
        <v>-2.9786351072337261E-3</v>
      </c>
      <c r="I275">
        <v>-0.44463469086323382</v>
      </c>
      <c r="J275">
        <v>0.97753212263616152</v>
      </c>
      <c r="K275">
        <v>5.4527164604277714E-2</v>
      </c>
      <c r="L275">
        <v>-1.0065353529031509</v>
      </c>
      <c r="M275">
        <v>-0.28761826984403921</v>
      </c>
      <c r="P275" s="13">
        <f t="shared" si="13"/>
        <v>-4.0823261683481712E-3</v>
      </c>
      <c r="Q275" s="23">
        <f t="shared" si="14"/>
        <v>-4.0740048022371855E-3</v>
      </c>
    </row>
    <row r="276" spans="3:17" x14ac:dyDescent="0.55000000000000004">
      <c r="C276">
        <f t="shared" si="15"/>
        <v>270</v>
      </c>
      <c r="D276">
        <v>0.51183685545349011</v>
      </c>
      <c r="E276">
        <v>1.8319278542050397</v>
      </c>
      <c r="F276">
        <v>0.80058323115085672</v>
      </c>
      <c r="G276">
        <v>1.0920533733972628</v>
      </c>
      <c r="H276">
        <v>-1.2013361511482448</v>
      </c>
      <c r="I276">
        <v>1.2316116594162008</v>
      </c>
      <c r="J276">
        <v>-0.66371369924643753</v>
      </c>
      <c r="K276">
        <v>1.1536308411535774</v>
      </c>
      <c r="L276">
        <v>-0.11684139682918356</v>
      </c>
      <c r="M276">
        <v>-0.22839050123896124</v>
      </c>
      <c r="P276" s="13">
        <f t="shared" si="13"/>
        <v>6.0993038608253272E-3</v>
      </c>
      <c r="Q276" s="23">
        <f t="shared" si="14"/>
        <v>6.1179424895703161E-3</v>
      </c>
    </row>
    <row r="277" spans="3:17" x14ac:dyDescent="0.55000000000000004">
      <c r="C277">
        <f t="shared" si="15"/>
        <v>271</v>
      </c>
      <c r="D277">
        <v>-1.4227573639975408</v>
      </c>
      <c r="E277">
        <v>1.0058356843281342</v>
      </c>
      <c r="F277">
        <v>-0.72693539661491868</v>
      </c>
      <c r="G277">
        <v>0.92067350043467</v>
      </c>
      <c r="H277">
        <v>0.91177236662032546</v>
      </c>
      <c r="I277">
        <v>1.418657406684205</v>
      </c>
      <c r="J277">
        <v>-1.3860840154047389</v>
      </c>
      <c r="K277">
        <v>0.13559556634684725</v>
      </c>
      <c r="L277">
        <v>0.5204886345506754</v>
      </c>
      <c r="M277">
        <v>-0.15949716077646858</v>
      </c>
      <c r="P277" s="13">
        <f t="shared" si="13"/>
        <v>-1.0654773539765868E-2</v>
      </c>
      <c r="Q277" s="23">
        <f t="shared" si="14"/>
        <v>-1.059821250009918E-2</v>
      </c>
    </row>
    <row r="278" spans="3:17" x14ac:dyDescent="0.55000000000000004">
      <c r="C278">
        <f t="shared" si="15"/>
        <v>272</v>
      </c>
      <c r="D278">
        <v>-0.2837843919418061</v>
      </c>
      <c r="E278">
        <v>1.3278748159830216</v>
      </c>
      <c r="F278">
        <v>-1.0838891763664549</v>
      </c>
      <c r="G278">
        <v>1.7404424050977105</v>
      </c>
      <c r="H278">
        <v>0.1356771331721891</v>
      </c>
      <c r="I278">
        <v>-0.36528002487561934</v>
      </c>
      <c r="J278">
        <v>-1.386888098507205</v>
      </c>
      <c r="K278">
        <v>-0.95004509668947856</v>
      </c>
      <c r="L278">
        <v>0.39635771032069267</v>
      </c>
      <c r="M278">
        <v>0.59771826569679731</v>
      </c>
      <c r="P278" s="13">
        <f t="shared" si="13"/>
        <v>-7.9097825952457296E-4</v>
      </c>
      <c r="Q278" s="23">
        <f t="shared" si="14"/>
        <v>-7.9066551868356427E-4</v>
      </c>
    </row>
    <row r="279" spans="3:17" x14ac:dyDescent="0.55000000000000004">
      <c r="C279">
        <f t="shared" si="15"/>
        <v>273</v>
      </c>
      <c r="D279">
        <v>0.46929761938669029</v>
      </c>
      <c r="E279">
        <v>0.23545710925973223</v>
      </c>
      <c r="F279">
        <v>0.31630670221320895</v>
      </c>
      <c r="G279">
        <v>-0.8864569227640301</v>
      </c>
      <c r="H279">
        <v>-0.89318328276680448</v>
      </c>
      <c r="I279">
        <v>-0.66744002156366922</v>
      </c>
      <c r="J279">
        <v>-1.2276995002721756</v>
      </c>
      <c r="K279">
        <v>-1.4336757827989688</v>
      </c>
      <c r="L279">
        <v>-1.1793432220422437</v>
      </c>
      <c r="M279">
        <v>9.8682795185584773E-2</v>
      </c>
      <c r="P279" s="13">
        <f t="shared" si="13"/>
        <v>5.7309032699110092E-3</v>
      </c>
      <c r="Q279" s="23">
        <f t="shared" si="14"/>
        <v>5.7473563113024095E-3</v>
      </c>
    </row>
    <row r="280" spans="3:17" x14ac:dyDescent="0.55000000000000004">
      <c r="C280">
        <f t="shared" si="15"/>
        <v>274</v>
      </c>
      <c r="D280">
        <v>-0.65848710623654172</v>
      </c>
      <c r="E280">
        <v>0.38469509576434352</v>
      </c>
      <c r="F280">
        <v>0.78736419990926676</v>
      </c>
      <c r="G280">
        <v>-1.0670854195788293</v>
      </c>
      <c r="H280">
        <v>0.43181469398955269</v>
      </c>
      <c r="I280">
        <v>0.49181040257034547</v>
      </c>
      <c r="J280">
        <v>-1.0550514494037113</v>
      </c>
      <c r="K280">
        <v>-0.33838310375792002</v>
      </c>
      <c r="L280">
        <v>-0.66254489886074219</v>
      </c>
      <c r="M280">
        <v>-1.000903138130856</v>
      </c>
      <c r="P280" s="13">
        <f t="shared" si="13"/>
        <v>-4.0359989539868078E-3</v>
      </c>
      <c r="Q280" s="23">
        <f t="shared" si="14"/>
        <v>-4.0278652564195161E-3</v>
      </c>
    </row>
    <row r="281" spans="3:17" x14ac:dyDescent="0.55000000000000004">
      <c r="C281">
        <f t="shared" si="15"/>
        <v>275</v>
      </c>
      <c r="D281">
        <v>-1.7263301090765739</v>
      </c>
      <c r="E281">
        <v>-0.32355137655667388</v>
      </c>
      <c r="F281">
        <v>0.62915488995042512</v>
      </c>
      <c r="G281">
        <v>-1.9055248221184755</v>
      </c>
      <c r="H281">
        <v>1.7795049627465656</v>
      </c>
      <c r="I281">
        <v>0.63398798310683269</v>
      </c>
      <c r="J281">
        <v>-0.53798131367904534</v>
      </c>
      <c r="K281">
        <v>0.22219072918797184</v>
      </c>
      <c r="L281">
        <v>-0.51369878010236969</v>
      </c>
      <c r="M281">
        <v>1.44523014047593</v>
      </c>
      <c r="P281" s="13">
        <f t="shared" si="13"/>
        <v>-1.3283790631116069E-2</v>
      </c>
      <c r="Q281" s="23">
        <f t="shared" si="14"/>
        <v>-1.3195950464656492E-2</v>
      </c>
    </row>
    <row r="282" spans="3:17" x14ac:dyDescent="0.55000000000000004">
      <c r="C282">
        <f t="shared" si="15"/>
        <v>276</v>
      </c>
      <c r="D282">
        <v>0.33526915156568193</v>
      </c>
      <c r="E282">
        <v>0.39910329611404849</v>
      </c>
      <c r="F282">
        <v>-1.8146747654556712</v>
      </c>
      <c r="G282">
        <v>1.0750801984639993</v>
      </c>
      <c r="H282">
        <v>0.66799413203253211</v>
      </c>
      <c r="I282">
        <v>-0.86072553926087925</v>
      </c>
      <c r="J282">
        <v>1.2389938213240623</v>
      </c>
      <c r="K282">
        <v>-0.55432047699901821</v>
      </c>
      <c r="L282">
        <v>0.75207173627790092</v>
      </c>
      <c r="M282">
        <v>0.2284743677389319</v>
      </c>
      <c r="P282" s="13">
        <f t="shared" si="13"/>
        <v>4.5701826902780247E-3</v>
      </c>
      <c r="Q282" s="23">
        <f t="shared" si="14"/>
        <v>4.5806419026228617E-3</v>
      </c>
    </row>
    <row r="283" spans="3:17" x14ac:dyDescent="0.55000000000000004">
      <c r="C283">
        <f t="shared" si="15"/>
        <v>277</v>
      </c>
      <c r="D283">
        <v>-1.0312055522826835</v>
      </c>
      <c r="E283">
        <v>-0.25440252484729098</v>
      </c>
      <c r="F283">
        <v>0.25903401551797828</v>
      </c>
      <c r="G283">
        <v>-0.18281082359966738</v>
      </c>
      <c r="H283">
        <v>-0.27756112970919466</v>
      </c>
      <c r="I283">
        <v>-6.4635728642464113E-2</v>
      </c>
      <c r="J283">
        <v>0.2972778320568516</v>
      </c>
      <c r="K283">
        <v>-1.022235942239861</v>
      </c>
      <c r="L283">
        <v>0.63342001320103281</v>
      </c>
      <c r="M283">
        <v>-2.2131566300146368E-2</v>
      </c>
      <c r="P283" s="13">
        <f t="shared" si="13"/>
        <v>-7.2638353813369912E-3</v>
      </c>
      <c r="Q283" s="23">
        <f t="shared" si="14"/>
        <v>-7.2375174906094131E-3</v>
      </c>
    </row>
    <row r="284" spans="3:17" x14ac:dyDescent="0.55000000000000004">
      <c r="C284">
        <f t="shared" si="15"/>
        <v>278</v>
      </c>
      <c r="D284">
        <v>-0.82826407539080082</v>
      </c>
      <c r="E284">
        <v>0.16153664527689451</v>
      </c>
      <c r="F284">
        <v>0.74870669117525945</v>
      </c>
      <c r="G284">
        <v>-1.9492147420539661</v>
      </c>
      <c r="H284">
        <v>-0.15158455865606257</v>
      </c>
      <c r="I284">
        <v>-0.64412352244154214</v>
      </c>
      <c r="J284">
        <v>0.87969419756264233</v>
      </c>
      <c r="K284">
        <v>-0.30716207063682616</v>
      </c>
      <c r="L284">
        <v>0.85375923168268641</v>
      </c>
      <c r="M284">
        <v>-0.47644450102570429</v>
      </c>
      <c r="P284" s="13">
        <f t="shared" si="13"/>
        <v>-5.5063106366379615E-3</v>
      </c>
      <c r="Q284" s="23">
        <f t="shared" si="14"/>
        <v>-5.4911786946882923E-3</v>
      </c>
    </row>
    <row r="285" spans="3:17" x14ac:dyDescent="0.55000000000000004">
      <c r="C285">
        <f t="shared" si="15"/>
        <v>279</v>
      </c>
      <c r="D285">
        <v>1.3821303002045044</v>
      </c>
      <c r="E285">
        <v>-0.94805894480903197</v>
      </c>
      <c r="F285">
        <v>-0.37806337763350945</v>
      </c>
      <c r="G285">
        <v>0.21492094540170004</v>
      </c>
      <c r="H285">
        <v>1.2535432326414235</v>
      </c>
      <c r="I285">
        <v>-0.10152617744648976</v>
      </c>
      <c r="J285">
        <v>0.46932713698033607</v>
      </c>
      <c r="K285">
        <v>-1.3197046953032204E-2</v>
      </c>
      <c r="L285">
        <v>-0.63383929147571116</v>
      </c>
      <c r="M285">
        <v>-0.19029966225449046</v>
      </c>
      <c r="P285" s="13">
        <f t="shared" si="13"/>
        <v>1.3636266179839799E-2</v>
      </c>
      <c r="Q285" s="23">
        <f t="shared" si="14"/>
        <v>1.3729664107646533E-2</v>
      </c>
    </row>
    <row r="286" spans="3:17" x14ac:dyDescent="0.55000000000000004">
      <c r="C286">
        <f t="shared" si="15"/>
        <v>280</v>
      </c>
      <c r="D286">
        <v>1.695265871581183</v>
      </c>
      <c r="E286">
        <v>1.8909836694656357</v>
      </c>
      <c r="F286">
        <v>-0.22757513387716391</v>
      </c>
      <c r="G286">
        <v>-0.676063037928474</v>
      </c>
      <c r="H286">
        <v>0.74343400866731923</v>
      </c>
      <c r="I286">
        <v>-1.7571362367990724</v>
      </c>
      <c r="J286">
        <v>-0.7691600563385228</v>
      </c>
      <c r="K286">
        <v>0.67751181999254362</v>
      </c>
      <c r="L286">
        <v>-1.516290562228406</v>
      </c>
      <c r="M286">
        <v>-1.2353800603241762</v>
      </c>
      <c r="P286" s="13">
        <f t="shared" si="13"/>
        <v>1.6348099776247387E-2</v>
      </c>
      <c r="Q286" s="23">
        <f t="shared" si="14"/>
        <v>1.6482461145178595E-2</v>
      </c>
    </row>
    <row r="287" spans="3:17" x14ac:dyDescent="0.55000000000000004">
      <c r="C287">
        <f t="shared" si="15"/>
        <v>281</v>
      </c>
      <c r="D287">
        <v>-0.14743730610880201</v>
      </c>
      <c r="E287">
        <v>-0.24531998153454906</v>
      </c>
      <c r="F287">
        <v>-4.8694911465570291E-2</v>
      </c>
      <c r="G287">
        <v>0.76334885878656633</v>
      </c>
      <c r="H287">
        <v>-1.054686493321964</v>
      </c>
      <c r="I287">
        <v>1.4229471674864731</v>
      </c>
      <c r="J287">
        <v>-0.19052957460369158</v>
      </c>
      <c r="K287">
        <v>0.25554859276718223</v>
      </c>
      <c r="L287">
        <v>1.2568162950937143</v>
      </c>
      <c r="M287">
        <v>-0.49845812056440664</v>
      </c>
      <c r="P287" s="13">
        <f t="shared" si="13"/>
        <v>3.8982214110901549E-4</v>
      </c>
      <c r="Q287" s="23">
        <f t="shared" si="14"/>
        <v>3.8989813163370357E-4</v>
      </c>
    </row>
    <row r="288" spans="3:17" x14ac:dyDescent="0.55000000000000004">
      <c r="C288">
        <f t="shared" si="15"/>
        <v>282</v>
      </c>
      <c r="D288">
        <v>-0.25493463522125753</v>
      </c>
      <c r="E288">
        <v>0.64724256083979592</v>
      </c>
      <c r="F288">
        <v>2.4582404010800833</v>
      </c>
      <c r="G288">
        <v>-1.1492756296832634</v>
      </c>
      <c r="H288">
        <v>-1.3225563844682804</v>
      </c>
      <c r="I288">
        <v>-8.6149946431128777E-2</v>
      </c>
      <c r="J288">
        <v>1.3490274258989245</v>
      </c>
      <c r="K288">
        <v>-1.3974938596466822</v>
      </c>
      <c r="L288">
        <v>-1.0493617271123223</v>
      </c>
      <c r="M288">
        <v>0.22125755779688069</v>
      </c>
      <c r="P288" s="13">
        <f t="shared" si="13"/>
        <v>-5.4113203739461426E-4</v>
      </c>
      <c r="Q288" s="23">
        <f t="shared" si="14"/>
        <v>-5.4098565185944913E-4</v>
      </c>
    </row>
    <row r="289" spans="3:17" x14ac:dyDescent="0.55000000000000004">
      <c r="C289">
        <f t="shared" si="15"/>
        <v>283</v>
      </c>
      <c r="D289">
        <v>0.14629013592601767</v>
      </c>
      <c r="E289">
        <v>0.60259779469138253</v>
      </c>
      <c r="F289">
        <v>0.4585934451650584</v>
      </c>
      <c r="G289">
        <v>-0.56789595940160809</v>
      </c>
      <c r="H289">
        <v>-0.69942922453762335</v>
      </c>
      <c r="I289">
        <v>-1.2443119293827425E-2</v>
      </c>
      <c r="J289">
        <v>0.54843984762890252</v>
      </c>
      <c r="K289">
        <v>-0.71419841738891188</v>
      </c>
      <c r="L289">
        <v>-0.68184698621887352</v>
      </c>
      <c r="M289">
        <v>-8.1748735842057302E-2</v>
      </c>
      <c r="P289" s="13">
        <f t="shared" si="13"/>
        <v>2.9335764070167651E-3</v>
      </c>
      <c r="Q289" s="23">
        <f t="shared" si="14"/>
        <v>2.9378835530355918E-3</v>
      </c>
    </row>
    <row r="290" spans="3:17" x14ac:dyDescent="0.55000000000000004">
      <c r="C290">
        <f t="shared" si="15"/>
        <v>284</v>
      </c>
      <c r="D290">
        <v>-2.1067897600167198</v>
      </c>
      <c r="E290">
        <v>2.4754967945813573E-2</v>
      </c>
      <c r="F290">
        <v>0.35357987309492706</v>
      </c>
      <c r="G290">
        <v>0.20606702469525842</v>
      </c>
      <c r="H290">
        <v>-1.6283067501135711</v>
      </c>
      <c r="I290">
        <v>-2.4415918627140925</v>
      </c>
      <c r="J290">
        <v>0.44815841131829409</v>
      </c>
      <c r="K290">
        <v>-0.7720661784087457</v>
      </c>
      <c r="L290">
        <v>-0.76969435519495844</v>
      </c>
      <c r="M290">
        <v>-0.53492183885795153</v>
      </c>
      <c r="P290" s="13">
        <f t="shared" si="13"/>
        <v>-1.6578667859407332E-2</v>
      </c>
      <c r="Q290" s="23">
        <f t="shared" si="14"/>
        <v>-1.6441998055462648E-2</v>
      </c>
    </row>
    <row r="291" spans="3:17" x14ac:dyDescent="0.55000000000000004">
      <c r="C291">
        <f t="shared" si="15"/>
        <v>285</v>
      </c>
      <c r="D291">
        <v>-0.84671432928593438</v>
      </c>
      <c r="E291">
        <v>-0.72640256094595945</v>
      </c>
      <c r="F291">
        <v>-3.0218587325403518E-2</v>
      </c>
      <c r="G291">
        <v>0.4297704307833613</v>
      </c>
      <c r="H291">
        <v>-0.99934384292967315</v>
      </c>
      <c r="I291">
        <v>-2.9369636325630855</v>
      </c>
      <c r="J291">
        <v>-1.2534926160505815</v>
      </c>
      <c r="K291">
        <v>0.23773385485774617</v>
      </c>
      <c r="L291">
        <v>1.8401377472355789</v>
      </c>
      <c r="M291">
        <v>0.23515843578670109</v>
      </c>
      <c r="P291" s="13">
        <f t="shared" si="13"/>
        <v>-5.666094522432546E-3</v>
      </c>
      <c r="Q291" s="23">
        <f t="shared" si="14"/>
        <v>-5.6500724839417815E-3</v>
      </c>
    </row>
    <row r="292" spans="3:17" x14ac:dyDescent="0.55000000000000004">
      <c r="C292">
        <f t="shared" si="15"/>
        <v>286</v>
      </c>
      <c r="D292">
        <v>0.50441583070899698</v>
      </c>
      <c r="E292">
        <v>1.5371868547991141</v>
      </c>
      <c r="F292">
        <v>0.71344522764327001</v>
      </c>
      <c r="G292">
        <v>9.7424061333904285E-2</v>
      </c>
      <c r="H292">
        <v>-0.8050489786615832</v>
      </c>
      <c r="I292">
        <v>1.1722472355143236</v>
      </c>
      <c r="J292">
        <v>1.3380358791971103</v>
      </c>
      <c r="K292">
        <v>-1.6720145333627301</v>
      </c>
      <c r="L292">
        <v>-0.67642640745318083</v>
      </c>
      <c r="M292">
        <v>-1.6778090458007804</v>
      </c>
      <c r="P292" s="13">
        <f t="shared" si="13"/>
        <v>6.0350359013168877E-3</v>
      </c>
      <c r="Q292" s="23">
        <f t="shared" si="14"/>
        <v>6.0532834201569852E-3</v>
      </c>
    </row>
    <row r="293" spans="3:17" x14ac:dyDescent="0.55000000000000004">
      <c r="C293">
        <f t="shared" si="15"/>
        <v>287</v>
      </c>
      <c r="D293">
        <v>0.92362299425188521</v>
      </c>
      <c r="E293">
        <v>-2.0555938375426104</v>
      </c>
      <c r="F293">
        <v>0.42924791774709931</v>
      </c>
      <c r="G293">
        <v>-1.3924273758871561</v>
      </c>
      <c r="H293">
        <v>-0.29203753017469564</v>
      </c>
      <c r="I293">
        <v>0.21097691658368919</v>
      </c>
      <c r="J293">
        <v>0.61057104304161292</v>
      </c>
      <c r="K293">
        <v>-1.3374561574187389</v>
      </c>
      <c r="L293">
        <v>-0.91223432166777785</v>
      </c>
      <c r="M293">
        <v>0.38696217069191902</v>
      </c>
      <c r="P293" s="13">
        <f t="shared" si="13"/>
        <v>9.6654764320824767E-3</v>
      </c>
      <c r="Q293" s="23">
        <f t="shared" si="14"/>
        <v>9.712338007543897E-3</v>
      </c>
    </row>
    <row r="294" spans="3:17" x14ac:dyDescent="0.55000000000000004">
      <c r="C294">
        <f t="shared" si="15"/>
        <v>288</v>
      </c>
      <c r="D294">
        <v>-0.21944900205796022</v>
      </c>
      <c r="E294">
        <v>1.4376934730877908</v>
      </c>
      <c r="F294">
        <v>1.0374806614228191</v>
      </c>
      <c r="G294">
        <v>-0.23184940265525728</v>
      </c>
      <c r="H294">
        <v>-0.88190021187198298</v>
      </c>
      <c r="I294">
        <v>-0.54745899042839086</v>
      </c>
      <c r="J294">
        <v>0.90503076757754686</v>
      </c>
      <c r="K294">
        <v>-1.4923588979087248</v>
      </c>
      <c r="L294">
        <v>-0.84672657963016451</v>
      </c>
      <c r="M294">
        <v>0.37044994929665848</v>
      </c>
      <c r="P294" s="13">
        <f t="shared" si="13"/>
        <v>-2.3381743950670391E-4</v>
      </c>
      <c r="Q294" s="23">
        <f t="shared" si="14"/>
        <v>-2.3379010633961528E-4</v>
      </c>
    </row>
    <row r="295" spans="3:17" x14ac:dyDescent="0.55000000000000004">
      <c r="C295">
        <f t="shared" si="15"/>
        <v>289</v>
      </c>
      <c r="D295">
        <v>-0.45146695727724123</v>
      </c>
      <c r="E295">
        <v>0.70412763613734064</v>
      </c>
      <c r="F295">
        <v>-0.14449411460582992</v>
      </c>
      <c r="G295">
        <v>0.58594230404786474</v>
      </c>
      <c r="H295">
        <v>0.4551610515755446</v>
      </c>
      <c r="I295">
        <v>-0.64096768027717987</v>
      </c>
      <c r="J295">
        <v>0.5768912153768927</v>
      </c>
      <c r="K295">
        <v>-0.41578316229611773</v>
      </c>
      <c r="L295">
        <v>0.23401645377071609</v>
      </c>
      <c r="M295">
        <v>-2.1524883060284146</v>
      </c>
      <c r="P295" s="13">
        <f t="shared" si="13"/>
        <v>-2.2431518730468801E-3</v>
      </c>
      <c r="Q295" s="23">
        <f t="shared" si="14"/>
        <v>-2.2406378879855637E-3</v>
      </c>
    </row>
    <row r="296" spans="3:17" x14ac:dyDescent="0.55000000000000004">
      <c r="C296">
        <f t="shared" si="15"/>
        <v>290</v>
      </c>
      <c r="D296">
        <v>0.15857358346952777</v>
      </c>
      <c r="E296">
        <v>-7.189364248818283E-3</v>
      </c>
      <c r="F296">
        <v>1.1371379067641001</v>
      </c>
      <c r="G296">
        <v>1.0315675234379726</v>
      </c>
      <c r="H296">
        <v>1.1173845501215878</v>
      </c>
      <c r="I296">
        <v>-0.10017479780307066</v>
      </c>
      <c r="J296">
        <v>0.32196808444053876</v>
      </c>
      <c r="K296">
        <v>-0.97488918636690025</v>
      </c>
      <c r="L296">
        <v>-0.32796244322892742</v>
      </c>
      <c r="M296">
        <v>-0.25346571601564233</v>
      </c>
      <c r="P296" s="13">
        <f t="shared" si="13"/>
        <v>3.0399541832040983E-3</v>
      </c>
      <c r="Q296" s="23">
        <f t="shared" si="14"/>
        <v>3.0445795296816236E-3</v>
      </c>
    </row>
    <row r="297" spans="3:17" x14ac:dyDescent="0.55000000000000004">
      <c r="C297">
        <f t="shared" si="15"/>
        <v>291</v>
      </c>
      <c r="D297">
        <v>-0.88944423695167785</v>
      </c>
      <c r="E297">
        <v>-1.0983103988083285</v>
      </c>
      <c r="F297">
        <v>-4.2349576772568981E-2</v>
      </c>
      <c r="G297">
        <v>-0.40504736526540658</v>
      </c>
      <c r="H297">
        <v>0.82666307127393712</v>
      </c>
      <c r="I297">
        <v>0.19614536906124747</v>
      </c>
      <c r="J297">
        <v>4.3030987023394203E-2</v>
      </c>
      <c r="K297">
        <v>0.31999143455909995</v>
      </c>
      <c r="L297">
        <v>0.64612876415857268</v>
      </c>
      <c r="M297">
        <v>0.39492115730948035</v>
      </c>
      <c r="P297" s="13">
        <f t="shared" si="13"/>
        <v>-6.0361463778315187E-3</v>
      </c>
      <c r="Q297" s="23">
        <f t="shared" si="14"/>
        <v>-6.0179654456001819E-3</v>
      </c>
    </row>
    <row r="298" spans="3:17" x14ac:dyDescent="0.55000000000000004">
      <c r="C298">
        <f t="shared" si="15"/>
        <v>292</v>
      </c>
      <c r="D298">
        <v>-1.7530173895260666</v>
      </c>
      <c r="E298">
        <v>8.5861867959270421E-2</v>
      </c>
      <c r="F298">
        <v>-0.97730677691174861</v>
      </c>
      <c r="G298">
        <v>0.16548274877932612</v>
      </c>
      <c r="H298">
        <v>-1.5875227135760261</v>
      </c>
      <c r="I298">
        <v>-0.74327631380132131</v>
      </c>
      <c r="J298">
        <v>-1.5690323637143151</v>
      </c>
      <c r="K298">
        <v>0.2431573450410639</v>
      </c>
      <c r="L298">
        <v>-1.7759589195150129</v>
      </c>
      <c r="M298">
        <v>0.99754004934833296</v>
      </c>
      <c r="P298" s="13">
        <f t="shared" si="13"/>
        <v>-1.3514909259387874E-2</v>
      </c>
      <c r="Q298" s="23">
        <f t="shared" si="14"/>
        <v>-1.3423992909514459E-2</v>
      </c>
    </row>
    <row r="299" spans="3:17" x14ac:dyDescent="0.55000000000000004">
      <c r="C299">
        <f t="shared" si="15"/>
        <v>293</v>
      </c>
      <c r="D299">
        <v>-0.11180547066350853</v>
      </c>
      <c r="E299">
        <v>-0.43850996711084206</v>
      </c>
      <c r="F299">
        <v>-5.8466966487384968E-2</v>
      </c>
      <c r="G299">
        <v>0.97246605782838502</v>
      </c>
      <c r="H299">
        <v>-2.5836323087607163</v>
      </c>
      <c r="I299">
        <v>-0.71675972740726535</v>
      </c>
      <c r="J299">
        <v>-0.99352125331558483</v>
      </c>
      <c r="K299">
        <v>1.9954930285536627</v>
      </c>
      <c r="L299">
        <v>9.5059436246453577E-2</v>
      </c>
      <c r="M299">
        <v>-0.93846675250912381</v>
      </c>
      <c r="P299" s="13">
        <f t="shared" si="13"/>
        <v>6.9840288789992512E-4</v>
      </c>
      <c r="Q299" s="23">
        <f t="shared" si="14"/>
        <v>6.9864682798304045E-4</v>
      </c>
    </row>
    <row r="300" spans="3:17" x14ac:dyDescent="0.55000000000000004">
      <c r="C300">
        <f t="shared" si="15"/>
        <v>294</v>
      </c>
      <c r="D300">
        <v>2.1280548292871044</v>
      </c>
      <c r="E300">
        <v>-2.5698188021569056E-2</v>
      </c>
      <c r="F300">
        <v>0.58545177633581613</v>
      </c>
      <c r="G300">
        <v>0.32298972398030784</v>
      </c>
      <c r="H300">
        <v>1.8257171113563846</v>
      </c>
      <c r="I300">
        <v>0.1427750541887037</v>
      </c>
      <c r="J300">
        <v>0.83461829383106623</v>
      </c>
      <c r="K300">
        <v>-0.23109820442033732</v>
      </c>
      <c r="L300">
        <v>-0.54842400578067219</v>
      </c>
      <c r="M300">
        <v>0.66159114924071005</v>
      </c>
      <c r="P300" s="13">
        <f t="shared" si="13"/>
        <v>2.0096162094754556E-2</v>
      </c>
      <c r="Q300" s="23">
        <f t="shared" si="14"/>
        <v>2.0299449441812056E-2</v>
      </c>
    </row>
    <row r="301" spans="3:17" x14ac:dyDescent="0.55000000000000004">
      <c r="C301">
        <f t="shared" si="15"/>
        <v>295</v>
      </c>
      <c r="D301">
        <v>0.15808488826276243</v>
      </c>
      <c r="E301">
        <v>2.0602857606653839</v>
      </c>
      <c r="F301">
        <v>1.0450117000623638</v>
      </c>
      <c r="G301">
        <v>0.42646168547431718</v>
      </c>
      <c r="H301">
        <v>0.49759907523521568</v>
      </c>
      <c r="I301">
        <v>0.80749623901528333</v>
      </c>
      <c r="J301">
        <v>3.9624047186366078E-2</v>
      </c>
      <c r="K301">
        <v>0.77032143289394017</v>
      </c>
      <c r="L301">
        <v>-0.43678572479410815</v>
      </c>
      <c r="M301">
        <v>-0.5959567075258646</v>
      </c>
      <c r="P301" s="13">
        <f t="shared" si="13"/>
        <v>3.0357219585664336E-3</v>
      </c>
      <c r="Q301" s="23">
        <f t="shared" si="14"/>
        <v>3.0403344286826783E-3</v>
      </c>
    </row>
    <row r="302" spans="3:17" x14ac:dyDescent="0.55000000000000004">
      <c r="C302">
        <f t="shared" si="15"/>
        <v>296</v>
      </c>
      <c r="D302">
        <v>3.6171467578684875</v>
      </c>
      <c r="E302">
        <v>1.4001174808002881</v>
      </c>
      <c r="F302">
        <v>-1.6447988582001514</v>
      </c>
      <c r="G302">
        <v>-0.93708565715971315</v>
      </c>
      <c r="H302">
        <v>-0.24438749540378207</v>
      </c>
      <c r="I302">
        <v>0.26494383423730972</v>
      </c>
      <c r="J302">
        <v>0.23841073023999101</v>
      </c>
      <c r="K302">
        <v>0.47988885100395673</v>
      </c>
      <c r="L302">
        <v>0.51609494231556885</v>
      </c>
      <c r="M302">
        <v>0.7218496151458178</v>
      </c>
      <c r="P302" s="13">
        <f t="shared" si="13"/>
        <v>3.2992076481972957E-2</v>
      </c>
      <c r="Q302" s="23">
        <f t="shared" si="14"/>
        <v>3.3542349917420111E-2</v>
      </c>
    </row>
    <row r="303" spans="3:17" x14ac:dyDescent="0.55000000000000004">
      <c r="C303">
        <f t="shared" si="15"/>
        <v>297</v>
      </c>
      <c r="D303">
        <v>0.54994154722407984</v>
      </c>
      <c r="E303">
        <v>7.6836194545870082E-2</v>
      </c>
      <c r="F303">
        <v>1.7047748572557877</v>
      </c>
      <c r="G303">
        <v>0.37660633594078369</v>
      </c>
      <c r="H303">
        <v>0.15173531193030479</v>
      </c>
      <c r="I303">
        <v>-0.18506276249215359</v>
      </c>
      <c r="J303">
        <v>0.55419975175050995</v>
      </c>
      <c r="K303">
        <v>-0.66854617556315887</v>
      </c>
      <c r="L303">
        <v>-0.30028506893500517</v>
      </c>
      <c r="M303">
        <v>0.88164709883384951</v>
      </c>
      <c r="P303" s="13">
        <f t="shared" si="13"/>
        <v>6.4293001715923928E-3</v>
      </c>
      <c r="Q303" s="23">
        <f t="shared" si="14"/>
        <v>6.4500124867119535E-3</v>
      </c>
    </row>
    <row r="304" spans="3:17" x14ac:dyDescent="0.55000000000000004">
      <c r="C304">
        <f t="shared" si="15"/>
        <v>298</v>
      </c>
      <c r="D304">
        <v>1.4934874355450574</v>
      </c>
      <c r="E304">
        <v>-1.0195972507958362</v>
      </c>
      <c r="F304">
        <v>1.4761887418612956</v>
      </c>
      <c r="G304">
        <v>1.2838763762141654</v>
      </c>
      <c r="H304">
        <v>1.2241400360633652</v>
      </c>
      <c r="I304">
        <v>-0.67326070713962094</v>
      </c>
      <c r="J304">
        <v>1.0654378175932073</v>
      </c>
      <c r="K304">
        <v>-0.12188833080626651</v>
      </c>
      <c r="L304">
        <v>-0.81932070819066183</v>
      </c>
      <c r="M304">
        <v>-0.91206610585663495</v>
      </c>
      <c r="P304" s="13">
        <f t="shared" si="13"/>
        <v>1.4600647260815605E-2</v>
      </c>
      <c r="Q304" s="23">
        <f t="shared" si="14"/>
        <v>1.4707757368449093E-2</v>
      </c>
    </row>
    <row r="305" spans="3:17" x14ac:dyDescent="0.55000000000000004">
      <c r="C305">
        <f t="shared" si="15"/>
        <v>299</v>
      </c>
      <c r="D305">
        <v>-0.19392476012162357</v>
      </c>
      <c r="E305">
        <v>-0.49087613657029888</v>
      </c>
      <c r="F305">
        <v>0.12167077510152023</v>
      </c>
      <c r="G305">
        <v>-4.4479986346416839E-2</v>
      </c>
      <c r="H305">
        <v>5.9150639195438233E-2</v>
      </c>
      <c r="I305">
        <v>-0.39781398639377424</v>
      </c>
      <c r="J305">
        <v>-1.0913949971438137</v>
      </c>
      <c r="K305">
        <v>0.83442999528243178</v>
      </c>
      <c r="L305">
        <v>-0.27311748570295497</v>
      </c>
      <c r="M305">
        <v>2.0059722904498911</v>
      </c>
      <c r="P305" s="13">
        <f t="shared" si="13"/>
        <v>-1.2771020214627461E-5</v>
      </c>
      <c r="Q305" s="23">
        <f t="shared" si="14"/>
        <v>-1.2770938665473963E-5</v>
      </c>
    </row>
    <row r="306" spans="3:17" x14ac:dyDescent="0.55000000000000004">
      <c r="C306">
        <f t="shared" si="15"/>
        <v>300</v>
      </c>
      <c r="D306">
        <v>-2.0101066261563614</v>
      </c>
      <c r="E306">
        <v>0.25205633459514742</v>
      </c>
      <c r="F306">
        <v>-0.23190660374866068</v>
      </c>
      <c r="G306">
        <v>-1.3478177010230621</v>
      </c>
      <c r="H306">
        <v>0.76980318928575353</v>
      </c>
      <c r="I306">
        <v>1.2121857618004408</v>
      </c>
      <c r="J306">
        <v>1.352779890711761</v>
      </c>
      <c r="K306">
        <v>-0.48002289603185339</v>
      </c>
      <c r="L306">
        <v>-0.97553656754417839</v>
      </c>
      <c r="M306">
        <v>1.5752230015341884</v>
      </c>
      <c r="P306" s="13">
        <f t="shared" si="13"/>
        <v>-1.5741367359001716E-2</v>
      </c>
      <c r="Q306" s="23">
        <f t="shared" si="14"/>
        <v>-1.5618119579459577E-2</v>
      </c>
    </row>
    <row r="307" spans="3:17" x14ac:dyDescent="0.55000000000000004">
      <c r="C307">
        <f t="shared" si="15"/>
        <v>301</v>
      </c>
      <c r="D307">
        <v>-0.44942840843756149</v>
      </c>
      <c r="E307">
        <v>0.74667953805901544</v>
      </c>
      <c r="F307">
        <v>-7.040777067786648E-2</v>
      </c>
      <c r="G307">
        <v>-0.1059262315418312</v>
      </c>
      <c r="H307">
        <v>0.52338940229554642</v>
      </c>
      <c r="I307">
        <v>0.51903839095017357</v>
      </c>
      <c r="J307">
        <v>0.33324065107216061</v>
      </c>
      <c r="K307">
        <v>-1.6756551637043087</v>
      </c>
      <c r="L307">
        <v>1.3332427703406151</v>
      </c>
      <c r="M307">
        <v>1.4706243401134116</v>
      </c>
      <c r="P307" s="13">
        <f t="shared" si="13"/>
        <v>-2.2254975222267001E-3</v>
      </c>
      <c r="Q307" s="23">
        <f t="shared" si="14"/>
        <v>-2.2230229386829281E-3</v>
      </c>
    </row>
    <row r="308" spans="3:17" x14ac:dyDescent="0.55000000000000004">
      <c r="C308">
        <f t="shared" si="15"/>
        <v>302</v>
      </c>
      <c r="D308">
        <v>0.60792142402190397</v>
      </c>
      <c r="E308">
        <v>0.84112701832242565</v>
      </c>
      <c r="F308">
        <v>-1.0582527797370873</v>
      </c>
      <c r="G308">
        <v>-0.40108630159629821</v>
      </c>
      <c r="H308">
        <v>-1.0271110074378416</v>
      </c>
      <c r="I308">
        <v>1.5710860838915288</v>
      </c>
      <c r="J308">
        <v>0.58691660536715451</v>
      </c>
      <c r="K308">
        <v>0.15252466007545204</v>
      </c>
      <c r="L308">
        <v>0.11738015915082203</v>
      </c>
      <c r="M308">
        <v>-0.68790664374581723</v>
      </c>
      <c r="P308" s="13">
        <f t="shared" si="13"/>
        <v>6.931420633744469E-3</v>
      </c>
      <c r="Q308" s="23">
        <f t="shared" si="14"/>
        <v>6.9554985289368432E-3</v>
      </c>
    </row>
    <row r="309" spans="3:17" x14ac:dyDescent="0.55000000000000004">
      <c r="C309">
        <f t="shared" si="15"/>
        <v>303</v>
      </c>
      <c r="D309">
        <v>-0.84767762053230944</v>
      </c>
      <c r="E309">
        <v>1.0660573930231612</v>
      </c>
      <c r="F309">
        <v>-0.51982850862893593</v>
      </c>
      <c r="G309">
        <v>-0.86443275225601424</v>
      </c>
      <c r="H309">
        <v>-0.95694955360971479</v>
      </c>
      <c r="I309">
        <v>1.4711966897710083</v>
      </c>
      <c r="J309">
        <v>-0.57403590067271193</v>
      </c>
      <c r="K309">
        <v>-1.0309265295539121</v>
      </c>
      <c r="L309">
        <v>-1.3104435202904436</v>
      </c>
      <c r="M309">
        <v>0.4686598073838229</v>
      </c>
      <c r="P309" s="13">
        <f t="shared" si="13"/>
        <v>-5.6744368693385861E-3</v>
      </c>
      <c r="Q309" s="23">
        <f t="shared" si="14"/>
        <v>-5.6583676613825018E-3</v>
      </c>
    </row>
    <row r="310" spans="3:17" x14ac:dyDescent="0.55000000000000004">
      <c r="C310">
        <f t="shared" si="15"/>
        <v>304</v>
      </c>
      <c r="D310">
        <v>0.74168965949725607</v>
      </c>
      <c r="E310">
        <v>-1.6139653779439802</v>
      </c>
      <c r="F310">
        <v>0.50528659302961432</v>
      </c>
      <c r="G310">
        <v>-0.81285420079064474</v>
      </c>
      <c r="H310">
        <v>0.62441022241463751</v>
      </c>
      <c r="I310">
        <v>0.43580585542602762</v>
      </c>
      <c r="J310">
        <v>0.99170083849180013</v>
      </c>
      <c r="K310">
        <v>-1.2168334909267753</v>
      </c>
      <c r="L310">
        <v>-0.44709358600137045</v>
      </c>
      <c r="M310">
        <v>-1.6853214017230138</v>
      </c>
      <c r="P310" s="13">
        <f t="shared" si="13"/>
        <v>8.0898875351552053E-3</v>
      </c>
      <c r="Q310" s="23">
        <f t="shared" si="14"/>
        <v>8.1226990962519618E-3</v>
      </c>
    </row>
    <row r="311" spans="3:17" x14ac:dyDescent="0.55000000000000004">
      <c r="C311">
        <f t="shared" si="15"/>
        <v>305</v>
      </c>
      <c r="D311">
        <v>-9.8461704450517343E-2</v>
      </c>
      <c r="E311">
        <v>-0.48291074074378226</v>
      </c>
      <c r="F311">
        <v>-0.82638717522230221</v>
      </c>
      <c r="G311">
        <v>-1.4658168226274086</v>
      </c>
      <c r="H311">
        <v>1.0336550353761933</v>
      </c>
      <c r="I311">
        <v>9.8824989294462512E-2</v>
      </c>
      <c r="J311">
        <v>1.7332603857744389</v>
      </c>
      <c r="K311">
        <v>-0.47282618122315551</v>
      </c>
      <c r="L311">
        <v>0.66535264286083928</v>
      </c>
      <c r="M311">
        <v>-0.36297863525754959</v>
      </c>
      <c r="P311" s="13">
        <f t="shared" si="13"/>
        <v>8.1396329312603355E-4</v>
      </c>
      <c r="Q311" s="23">
        <f t="shared" si="14"/>
        <v>8.1429465114557509E-4</v>
      </c>
    </row>
    <row r="312" spans="3:17" x14ac:dyDescent="0.55000000000000004">
      <c r="C312">
        <f t="shared" si="15"/>
        <v>306</v>
      </c>
      <c r="D312">
        <v>-1.0316003345155769</v>
      </c>
      <c r="E312">
        <v>-0.19448317410771371</v>
      </c>
      <c r="F312">
        <v>-0.79924269829797534</v>
      </c>
      <c r="G312">
        <v>-0.54591995663047621</v>
      </c>
      <c r="H312">
        <v>0.15498128136770609</v>
      </c>
      <c r="I312">
        <v>-0.2902663742579436</v>
      </c>
      <c r="J312">
        <v>-0.71135474521031372</v>
      </c>
      <c r="K312">
        <v>1.1061054100859937</v>
      </c>
      <c r="L312">
        <v>-0.64042918628012446</v>
      </c>
      <c r="M312">
        <v>0.15057920258024529</v>
      </c>
      <c r="P312" s="13">
        <f t="shared" si="13"/>
        <v>-7.2672542957634752E-3</v>
      </c>
      <c r="Q312" s="23">
        <f t="shared" si="14"/>
        <v>-7.2409116547808017E-3</v>
      </c>
    </row>
    <row r="313" spans="3:17" x14ac:dyDescent="0.55000000000000004">
      <c r="C313">
        <f t="shared" si="15"/>
        <v>307</v>
      </c>
      <c r="D313">
        <v>1.3402134217672173</v>
      </c>
      <c r="E313">
        <v>-0.303043802079488</v>
      </c>
      <c r="F313">
        <v>0.84013967988166971</v>
      </c>
      <c r="G313">
        <v>-0.24075596275178474</v>
      </c>
      <c r="H313">
        <v>0.90642124382427436</v>
      </c>
      <c r="I313">
        <v>-1.9712918628402871</v>
      </c>
      <c r="J313">
        <v>1.8088029939538488</v>
      </c>
      <c r="K313">
        <v>-0.83720747466517076</v>
      </c>
      <c r="L313">
        <v>2.3932041264780959</v>
      </c>
      <c r="M313">
        <v>-0.5586452588265638</v>
      </c>
      <c r="P313" s="13">
        <f t="shared" si="13"/>
        <v>1.327325536409945E-2</v>
      </c>
      <c r="Q313" s="23">
        <f t="shared" si="14"/>
        <v>1.3361736060309104E-2</v>
      </c>
    </row>
    <row r="314" spans="3:17" x14ac:dyDescent="0.55000000000000004">
      <c r="C314">
        <f t="shared" si="15"/>
        <v>308</v>
      </c>
      <c r="D314">
        <v>0.74344729736637172</v>
      </c>
      <c r="E314">
        <v>-2.3238127236282988</v>
      </c>
      <c r="F314">
        <v>-0.17084555978683644</v>
      </c>
      <c r="G314">
        <v>4.5642402022197472E-2</v>
      </c>
      <c r="H314">
        <v>1.6045232629819506</v>
      </c>
      <c r="I314">
        <v>-1.0549769708453467</v>
      </c>
      <c r="J314">
        <v>-2.3854041294926209</v>
      </c>
      <c r="K314">
        <v>-0.826498061075433</v>
      </c>
      <c r="L314">
        <v>-1.630796562988494</v>
      </c>
      <c r="M314">
        <v>0.33043205191037994</v>
      </c>
      <c r="P314" s="13">
        <f t="shared" si="13"/>
        <v>8.1051091256082817E-3</v>
      </c>
      <c r="Q314" s="23">
        <f t="shared" si="14"/>
        <v>8.1380444438940991E-3</v>
      </c>
    </row>
    <row r="315" spans="3:17" x14ac:dyDescent="0.55000000000000004">
      <c r="C315">
        <f t="shared" si="15"/>
        <v>309</v>
      </c>
      <c r="D315">
        <v>-0.77142604588513419</v>
      </c>
      <c r="E315">
        <v>-1.1547144594134982</v>
      </c>
      <c r="F315">
        <v>0.26033915070073432</v>
      </c>
      <c r="G315">
        <v>0.94581288243767858</v>
      </c>
      <c r="H315">
        <v>-2.5360591666986196</v>
      </c>
      <c r="I315">
        <v>-0.26256831002901226</v>
      </c>
      <c r="J315">
        <v>0.77125641671993173</v>
      </c>
      <c r="K315">
        <v>-1.1754899372617349</v>
      </c>
      <c r="L315">
        <v>-0.80807857781095838</v>
      </c>
      <c r="M315">
        <v>-0.96706740597650298</v>
      </c>
      <c r="P315" s="13">
        <f t="shared" si="13"/>
        <v>-5.0140788621083942E-3</v>
      </c>
      <c r="Q315" s="23">
        <f t="shared" si="14"/>
        <v>-5.0015293521959991E-3</v>
      </c>
    </row>
    <row r="316" spans="3:17" x14ac:dyDescent="0.55000000000000004">
      <c r="C316">
        <f t="shared" si="15"/>
        <v>310</v>
      </c>
      <c r="D316">
        <v>6.2569794903227532E-2</v>
      </c>
      <c r="E316">
        <v>-0.99965412299392842</v>
      </c>
      <c r="F316">
        <v>0.2010572690955427</v>
      </c>
      <c r="G316">
        <v>1.1353933383195789</v>
      </c>
      <c r="H316">
        <v>0.71663993508234591</v>
      </c>
      <c r="I316">
        <v>0.10420323620828933</v>
      </c>
      <c r="J316">
        <v>0.38950522152240202</v>
      </c>
      <c r="K316">
        <v>-0.50527821884793267</v>
      </c>
      <c r="L316">
        <v>0.11634822666683617</v>
      </c>
      <c r="M316">
        <v>1.0853228219951094</v>
      </c>
      <c r="P316" s="13">
        <f t="shared" si="13"/>
        <v>2.2085369856244381E-3</v>
      </c>
      <c r="Q316" s="23">
        <f t="shared" si="14"/>
        <v>2.2109775998311321E-3</v>
      </c>
    </row>
    <row r="317" spans="3:17" x14ac:dyDescent="0.55000000000000004">
      <c r="C317">
        <f t="shared" si="15"/>
        <v>311</v>
      </c>
      <c r="D317">
        <v>1.2995198070660905</v>
      </c>
      <c r="E317">
        <v>-0.62845726184631356</v>
      </c>
      <c r="F317">
        <v>-0.16944632229897227</v>
      </c>
      <c r="G317">
        <v>-0.94606589508926942</v>
      </c>
      <c r="H317">
        <v>0.58167309106017639</v>
      </c>
      <c r="I317">
        <v>-1.0641436934472588</v>
      </c>
      <c r="J317">
        <v>-0.68330713539678101</v>
      </c>
      <c r="K317">
        <v>-0.62082499115642598</v>
      </c>
      <c r="L317">
        <v>1.1921073467863676</v>
      </c>
      <c r="M317">
        <v>0.98360710685227848</v>
      </c>
      <c r="P317" s="13">
        <f t="shared" si="13"/>
        <v>1.2920838323069533E-2</v>
      </c>
      <c r="Q317" s="23">
        <f t="shared" si="14"/>
        <v>1.3004673037036563E-2</v>
      </c>
    </row>
    <row r="318" spans="3:17" x14ac:dyDescent="0.55000000000000004">
      <c r="C318">
        <f t="shared" si="15"/>
        <v>312</v>
      </c>
      <c r="D318">
        <v>-2.5541675740557315</v>
      </c>
      <c r="E318">
        <v>-9.8434814556562084E-2</v>
      </c>
      <c r="F318">
        <v>-2.4294081179217053</v>
      </c>
      <c r="G318">
        <v>1.3665950235756203</v>
      </c>
      <c r="H318">
        <v>0.63358359631790229</v>
      </c>
      <c r="I318">
        <v>0.14468983242016903</v>
      </c>
      <c r="J318">
        <v>1.3981771317025826</v>
      </c>
      <c r="K318">
        <v>-0.33373056531843825</v>
      </c>
      <c r="L318">
        <v>-0.19833276017676069</v>
      </c>
      <c r="M318">
        <v>0.63110150738799586</v>
      </c>
      <c r="P318" s="13">
        <f t="shared" si="13"/>
        <v>-2.0453073379880678E-2</v>
      </c>
      <c r="Q318" s="23">
        <f t="shared" si="14"/>
        <v>-2.0245328028926202E-2</v>
      </c>
    </row>
    <row r="319" spans="3:17" x14ac:dyDescent="0.55000000000000004">
      <c r="C319">
        <f t="shared" si="15"/>
        <v>313</v>
      </c>
      <c r="D319">
        <v>1.7421217765810455</v>
      </c>
      <c r="E319">
        <v>-0.96015116765726416</v>
      </c>
      <c r="F319">
        <v>0.74188828281207153</v>
      </c>
      <c r="G319">
        <v>1.3494418937344563</v>
      </c>
      <c r="H319">
        <v>-0.99215781757938992</v>
      </c>
      <c r="I319">
        <v>-0.14104699745061805</v>
      </c>
      <c r="J319">
        <v>2.5878929384092717</v>
      </c>
      <c r="K319">
        <v>0.9022939357655686</v>
      </c>
      <c r="L319">
        <v>0.14142600059194735</v>
      </c>
      <c r="M319">
        <v>-1.3569033191642257</v>
      </c>
      <c r="P319" s="13">
        <f t="shared" si="13"/>
        <v>1.6753883816719297E-2</v>
      </c>
      <c r="Q319" s="23">
        <f t="shared" si="14"/>
        <v>1.6895017204002327E-2</v>
      </c>
    </row>
    <row r="320" spans="3:17" x14ac:dyDescent="0.55000000000000004">
      <c r="C320">
        <f t="shared" si="15"/>
        <v>314</v>
      </c>
      <c r="D320">
        <v>-1.2431948763074951</v>
      </c>
      <c r="E320">
        <v>-1.1729756903201494</v>
      </c>
      <c r="F320">
        <v>-0.52625888249859942</v>
      </c>
      <c r="G320">
        <v>-0.25358476963797211</v>
      </c>
      <c r="H320">
        <v>-1.4789962740024134</v>
      </c>
      <c r="I320">
        <v>-0.44363365266462956</v>
      </c>
      <c r="J320">
        <v>0.50247887669375013</v>
      </c>
      <c r="K320">
        <v>0.90880414632333917</v>
      </c>
      <c r="L320">
        <v>-0.90930425005297633</v>
      </c>
      <c r="M320">
        <v>0.24476533550245344</v>
      </c>
      <c r="P320" s="13">
        <f t="shared" si="13"/>
        <v>-9.0997167807027688E-3</v>
      </c>
      <c r="Q320" s="23">
        <f t="shared" si="14"/>
        <v>-9.0584396562243263E-3</v>
      </c>
    </row>
    <row r="321" spans="3:17" x14ac:dyDescent="0.55000000000000004">
      <c r="C321">
        <f t="shared" si="15"/>
        <v>315</v>
      </c>
      <c r="D321">
        <v>1.2764422251613035</v>
      </c>
      <c r="E321">
        <v>-0.14721562341665245</v>
      </c>
      <c r="F321">
        <v>-0.64479334714837644</v>
      </c>
      <c r="G321">
        <v>0.50859870009013064</v>
      </c>
      <c r="H321">
        <v>0.34756782165921879</v>
      </c>
      <c r="I321">
        <v>0.13407763891711305</v>
      </c>
      <c r="J321">
        <v>-2.3947787932742108E-3</v>
      </c>
      <c r="K321">
        <v>-1.6897960065744726</v>
      </c>
      <c r="L321">
        <v>-0.98155743051373168</v>
      </c>
      <c r="M321">
        <v>0.21154054007344888</v>
      </c>
      <c r="P321" s="13">
        <f t="shared" si="13"/>
        <v>1.2720980601194917E-2</v>
      </c>
      <c r="Q321" s="23">
        <f t="shared" si="14"/>
        <v>1.2802236460765171E-2</v>
      </c>
    </row>
    <row r="322" spans="3:17" x14ac:dyDescent="0.55000000000000004">
      <c r="C322">
        <f t="shared" si="15"/>
        <v>316</v>
      </c>
      <c r="D322">
        <v>0.8247311343639564</v>
      </c>
      <c r="E322">
        <v>1.2406235867103688</v>
      </c>
      <c r="F322">
        <v>2.9525807761222569E-2</v>
      </c>
      <c r="G322">
        <v>6.4559664648145554E-2</v>
      </c>
      <c r="H322">
        <v>-0.18915099820142281</v>
      </c>
      <c r="I322">
        <v>-0.65800715963632728</v>
      </c>
      <c r="J322">
        <v>1.8369771714848607E-2</v>
      </c>
      <c r="K322">
        <v>0.87636400659646962</v>
      </c>
      <c r="L322">
        <v>0.64700743214395395</v>
      </c>
      <c r="M322">
        <v>0.11753869924262632</v>
      </c>
      <c r="P322" s="13">
        <f t="shared" si="13"/>
        <v>8.8090478031780991E-3</v>
      </c>
      <c r="Q322" s="23">
        <f t="shared" si="14"/>
        <v>8.8479616454804066E-3</v>
      </c>
    </row>
    <row r="323" spans="3:17" x14ac:dyDescent="0.55000000000000004">
      <c r="C323">
        <f t="shared" si="15"/>
        <v>317</v>
      </c>
      <c r="D323">
        <v>0.56242665148625604</v>
      </c>
      <c r="E323">
        <v>0.5443964341277191</v>
      </c>
      <c r="F323">
        <v>0.30908106272712133</v>
      </c>
      <c r="G323">
        <v>-0.7548572267589615</v>
      </c>
      <c r="H323">
        <v>1.1779699390313672</v>
      </c>
      <c r="I323">
        <v>0.52567291354296375</v>
      </c>
      <c r="J323">
        <v>0.10915045697864312</v>
      </c>
      <c r="K323">
        <v>-7.7950780475152415E-2</v>
      </c>
      <c r="L323">
        <v>0.67341496393755296</v>
      </c>
      <c r="M323">
        <v>-0.2543155609362629</v>
      </c>
      <c r="P323" s="13">
        <f t="shared" si="13"/>
        <v>6.5374243461918122E-3</v>
      </c>
      <c r="Q323" s="23">
        <f t="shared" si="14"/>
        <v>6.5588399469211911E-3</v>
      </c>
    </row>
    <row r="324" spans="3:17" x14ac:dyDescent="0.55000000000000004">
      <c r="C324">
        <f t="shared" si="15"/>
        <v>318</v>
      </c>
      <c r="D324">
        <v>0.38356348737741347</v>
      </c>
      <c r="E324">
        <v>0.16003226271271859</v>
      </c>
      <c r="F324">
        <v>0.19184518122091712</v>
      </c>
      <c r="G324">
        <v>0.45301769130233394</v>
      </c>
      <c r="H324">
        <v>1.2456418313260857</v>
      </c>
      <c r="I324">
        <v>-1.0832700922893854</v>
      </c>
      <c r="J324">
        <v>1.0126821674527113</v>
      </c>
      <c r="K324">
        <v>0.34625189030938741</v>
      </c>
      <c r="L324">
        <v>1.3252861791343811</v>
      </c>
      <c r="M324">
        <v>0.95992819648992445</v>
      </c>
      <c r="P324" s="13">
        <f t="shared" si="13"/>
        <v>4.9884239069965851E-3</v>
      </c>
      <c r="Q324" s="23">
        <f t="shared" si="14"/>
        <v>5.0008868083286639E-3</v>
      </c>
    </row>
    <row r="325" spans="3:17" x14ac:dyDescent="0.55000000000000004">
      <c r="C325">
        <f t="shared" si="15"/>
        <v>319</v>
      </c>
      <c r="D325">
        <v>0.69840014674797202</v>
      </c>
      <c r="E325">
        <v>-0.95718006105926479</v>
      </c>
      <c r="F325">
        <v>0.23355571204482456</v>
      </c>
      <c r="G325">
        <v>-5.8430708600467583E-2</v>
      </c>
      <c r="H325">
        <v>-2.1306054112770236</v>
      </c>
      <c r="I325">
        <v>-2.1796444182649113</v>
      </c>
      <c r="J325">
        <v>1.0335968760159802</v>
      </c>
      <c r="K325">
        <v>1.1299880182202811</v>
      </c>
      <c r="L325">
        <v>-1.2646634966470593</v>
      </c>
      <c r="M325">
        <v>-0.68416117345839322</v>
      </c>
      <c r="P325" s="13">
        <f t="shared" si="13"/>
        <v>7.7149893575719029E-3</v>
      </c>
      <c r="Q325" s="23">
        <f t="shared" si="14"/>
        <v>7.7448265698669694E-3</v>
      </c>
    </row>
    <row r="326" spans="3:17" x14ac:dyDescent="0.55000000000000004">
      <c r="C326">
        <f t="shared" si="15"/>
        <v>320</v>
      </c>
      <c r="D326">
        <v>0.81697228153074541</v>
      </c>
      <c r="E326">
        <v>0.8805530098319243</v>
      </c>
      <c r="F326">
        <v>-0.1952161017695819</v>
      </c>
      <c r="G326">
        <v>0.42975861799977905</v>
      </c>
      <c r="H326">
        <v>-1.0697348116175414</v>
      </c>
      <c r="I326">
        <v>-0.48015389061543423</v>
      </c>
      <c r="J326">
        <v>2.2965635020801716</v>
      </c>
      <c r="K326">
        <v>1.408762691030123</v>
      </c>
      <c r="L326">
        <v>-0.37105889333275982</v>
      </c>
      <c r="M326">
        <v>0.8809013278690262</v>
      </c>
      <c r="P326" s="13">
        <f t="shared" ref="P326:P389" si="16">$P$1*1/12+$P$2*SQRT(1/12)*INDEX(D326:M326,1,$P$3)</f>
        <v>8.7418541666002443E-3</v>
      </c>
      <c r="Q326" s="23">
        <f t="shared" si="14"/>
        <v>8.780175759598885E-3</v>
      </c>
    </row>
    <row r="327" spans="3:17" x14ac:dyDescent="0.55000000000000004">
      <c r="C327">
        <f t="shared" si="15"/>
        <v>321</v>
      </c>
      <c r="D327">
        <v>0.49459497136001201</v>
      </c>
      <c r="E327">
        <v>0.40656713101191255</v>
      </c>
      <c r="F327">
        <v>0.98333813257653446</v>
      </c>
      <c r="G327">
        <v>-1.6197307634878133</v>
      </c>
      <c r="H327">
        <v>0.82930489469028468</v>
      </c>
      <c r="I327">
        <v>-0.43405506562191404</v>
      </c>
      <c r="J327">
        <v>0.16766108525610801</v>
      </c>
      <c r="K327">
        <v>1.1862500835897576</v>
      </c>
      <c r="L327">
        <v>-1.2154838683793889</v>
      </c>
      <c r="M327">
        <v>0.26783280523497033</v>
      </c>
      <c r="P327" s="13">
        <f t="shared" si="16"/>
        <v>5.9499847644847387E-3</v>
      </c>
      <c r="Q327" s="23">
        <f t="shared" ref="Q327:Q390" si="17">EXP(P327)-1</f>
        <v>5.9677210833271044E-3</v>
      </c>
    </row>
    <row r="328" spans="3:17" x14ac:dyDescent="0.55000000000000004">
      <c r="C328">
        <f t="shared" ref="C328:C391" si="18">C327+1</f>
        <v>322</v>
      </c>
      <c r="D328">
        <v>0.10136478333652901</v>
      </c>
      <c r="E328">
        <v>-0.27887026149439981</v>
      </c>
      <c r="F328">
        <v>1.1226222046827652</v>
      </c>
      <c r="G328">
        <v>-1.8665225465797901</v>
      </c>
      <c r="H328">
        <v>0.43359487400201929</v>
      </c>
      <c r="I328">
        <v>0.2455227997241812</v>
      </c>
      <c r="J328">
        <v>1.6126165661001846</v>
      </c>
      <c r="K328">
        <v>0.60987942703095999</v>
      </c>
      <c r="L328">
        <v>0.61718161253421</v>
      </c>
      <c r="M328">
        <v>0.38496561876809671</v>
      </c>
      <c r="P328" s="13">
        <f t="shared" si="16"/>
        <v>2.5445114408520634E-3</v>
      </c>
      <c r="Q328" s="23">
        <f t="shared" si="17"/>
        <v>2.5477514575922289E-3</v>
      </c>
    </row>
    <row r="329" spans="3:17" x14ac:dyDescent="0.55000000000000004">
      <c r="C329">
        <f t="shared" si="18"/>
        <v>323</v>
      </c>
      <c r="D329">
        <v>0.31951379698654347</v>
      </c>
      <c r="E329">
        <v>-0.2012627601100373</v>
      </c>
      <c r="F329">
        <v>0.64039755061395964</v>
      </c>
      <c r="G329">
        <v>-1.4603446068808474</v>
      </c>
      <c r="H329">
        <v>-1.5172211169827376</v>
      </c>
      <c r="I329">
        <v>1.624124753921772</v>
      </c>
      <c r="J329">
        <v>0.40877594656360933</v>
      </c>
      <c r="K329">
        <v>-1.4785134433244278</v>
      </c>
      <c r="L329">
        <v>0.69815544297752952</v>
      </c>
      <c r="M329">
        <v>-1.2753061664525498</v>
      </c>
      <c r="P329" s="13">
        <f t="shared" si="16"/>
        <v>4.4337373171663705E-3</v>
      </c>
      <c r="Q329" s="23">
        <f t="shared" si="17"/>
        <v>4.4435808730021176E-3</v>
      </c>
    </row>
    <row r="330" spans="3:17" x14ac:dyDescent="0.55000000000000004">
      <c r="C330">
        <f t="shared" si="18"/>
        <v>324</v>
      </c>
      <c r="D330">
        <v>1.0545324503866267</v>
      </c>
      <c r="E330">
        <v>7.6368267930437675E-2</v>
      </c>
      <c r="F330">
        <v>-7.8240742022796933E-2</v>
      </c>
      <c r="G330">
        <v>-8.4857965525962323E-2</v>
      </c>
      <c r="H330">
        <v>-4.1014093415073644E-2</v>
      </c>
      <c r="I330">
        <v>2.1033941182176923</v>
      </c>
      <c r="J330">
        <v>-0.33703560222808049</v>
      </c>
      <c r="K330">
        <v>-0.35144679562383108</v>
      </c>
      <c r="L330">
        <v>2.1721490571532436</v>
      </c>
      <c r="M330">
        <v>-0.58613491413727359</v>
      </c>
      <c r="P330" s="13">
        <f t="shared" si="16"/>
        <v>1.0799185578165385E-2</v>
      </c>
      <c r="Q330" s="23">
        <f t="shared" si="17"/>
        <v>1.0857707255173432E-2</v>
      </c>
    </row>
    <row r="331" spans="3:17" x14ac:dyDescent="0.55000000000000004">
      <c r="C331">
        <f t="shared" si="18"/>
        <v>325</v>
      </c>
      <c r="D331">
        <v>0.46862924251154586</v>
      </c>
      <c r="E331">
        <v>5.4679281762952017E-2</v>
      </c>
      <c r="F331">
        <v>-1.780754031798127</v>
      </c>
      <c r="G331">
        <v>-1.5747583987448532E-2</v>
      </c>
      <c r="H331">
        <v>-1.7767115439358996</v>
      </c>
      <c r="I331">
        <v>-2.1300261398613043</v>
      </c>
      <c r="J331">
        <v>0.93803251993515369</v>
      </c>
      <c r="K331">
        <v>4.0828170335845709E-2</v>
      </c>
      <c r="L331">
        <v>-0.16300205856652664</v>
      </c>
      <c r="M331">
        <v>2.3652511707272827</v>
      </c>
      <c r="P331" s="13">
        <f t="shared" si="16"/>
        <v>5.7251149563792379E-3</v>
      </c>
      <c r="Q331" s="23">
        <f t="shared" si="17"/>
        <v>5.7415347471188038E-3</v>
      </c>
    </row>
    <row r="332" spans="3:17" x14ac:dyDescent="0.55000000000000004">
      <c r="C332">
        <f t="shared" si="18"/>
        <v>326</v>
      </c>
      <c r="D332">
        <v>-1.0683696683435377</v>
      </c>
      <c r="E332">
        <v>0.13641735079599002</v>
      </c>
      <c r="F332">
        <v>-0.88840028420251682</v>
      </c>
      <c r="G332">
        <v>0.29927529548231396</v>
      </c>
      <c r="H332">
        <v>-0.21291076831091099</v>
      </c>
      <c r="I332">
        <v>8.3289952697520445E-2</v>
      </c>
      <c r="J332">
        <v>-0.65996579909661324</v>
      </c>
      <c r="K332">
        <v>-0.5520208328141657</v>
      </c>
      <c r="L332">
        <v>-1.1636157636910782</v>
      </c>
      <c r="M332">
        <v>1.1144525570303883</v>
      </c>
      <c r="P332" s="13">
        <f t="shared" si="16"/>
        <v>-7.5856860675159211E-3</v>
      </c>
      <c r="Q332" s="23">
        <f t="shared" si="17"/>
        <v>-7.5569873632611584E-3</v>
      </c>
    </row>
    <row r="333" spans="3:17" x14ac:dyDescent="0.55000000000000004">
      <c r="C333">
        <f t="shared" si="18"/>
        <v>327</v>
      </c>
      <c r="D333">
        <v>1.5265164953535602</v>
      </c>
      <c r="E333">
        <v>0.31427907058865256</v>
      </c>
      <c r="F333">
        <v>-0.91521552960625296</v>
      </c>
      <c r="G333">
        <v>1.3607980673579791</v>
      </c>
      <c r="H333">
        <v>1.3150426052708606</v>
      </c>
      <c r="I333">
        <v>0.24115124475524999</v>
      </c>
      <c r="J333">
        <v>-0.75514224332570357</v>
      </c>
      <c r="K333">
        <v>-0.27496078877943536</v>
      </c>
      <c r="L333">
        <v>-0.53294614687235498</v>
      </c>
      <c r="M333">
        <v>-1.394115001555412</v>
      </c>
      <c r="P333" s="13">
        <f t="shared" si="16"/>
        <v>1.4886687309388396E-2</v>
      </c>
      <c r="Q333" s="23">
        <f t="shared" si="17"/>
        <v>1.499804593975318E-2</v>
      </c>
    </row>
    <row r="334" spans="3:17" x14ac:dyDescent="0.55000000000000004">
      <c r="C334">
        <f t="shared" si="18"/>
        <v>328</v>
      </c>
      <c r="D334">
        <v>0.44442481279147311</v>
      </c>
      <c r="E334">
        <v>-7.3446308914048894E-2</v>
      </c>
      <c r="F334">
        <v>0.29205154940874078</v>
      </c>
      <c r="G334">
        <v>-0.48723203461555831</v>
      </c>
      <c r="H334">
        <v>1.8093441755937314</v>
      </c>
      <c r="I334">
        <v>-0.41411268607054075</v>
      </c>
      <c r="J334">
        <v>-0.4792000451518531</v>
      </c>
      <c r="K334">
        <v>0.86034200553083739</v>
      </c>
      <c r="L334">
        <v>1.694096455059366E-2</v>
      </c>
      <c r="M334">
        <v>-0.60811854716645708</v>
      </c>
      <c r="P334" s="13">
        <f t="shared" si="16"/>
        <v>5.5154984461622562E-3</v>
      </c>
      <c r="Q334" s="23">
        <f t="shared" si="17"/>
        <v>5.5307368105605992E-3</v>
      </c>
    </row>
    <row r="335" spans="3:17" x14ac:dyDescent="0.55000000000000004">
      <c r="C335">
        <f t="shared" si="18"/>
        <v>329</v>
      </c>
      <c r="D335">
        <v>-0.20441995535920424</v>
      </c>
      <c r="E335">
        <v>-0.87461311115187557</v>
      </c>
      <c r="F335">
        <v>1.1075809984230347</v>
      </c>
      <c r="G335">
        <v>-1.6639923285852878</v>
      </c>
      <c r="H335">
        <v>-0.85470788848192292</v>
      </c>
      <c r="I335">
        <v>-2.9217091549862717</v>
      </c>
      <c r="J335">
        <v>0.3566778309684302</v>
      </c>
      <c r="K335">
        <v>-0.29070013247043452</v>
      </c>
      <c r="L335">
        <v>0.75891687738121494</v>
      </c>
      <c r="M335">
        <v>1.5273840443270115</v>
      </c>
      <c r="P335" s="13">
        <f t="shared" si="16"/>
        <v>-1.036620771488507E-4</v>
      </c>
      <c r="Q335" s="23">
        <f t="shared" si="17"/>
        <v>-1.036567044213621E-4</v>
      </c>
    </row>
    <row r="336" spans="3:17" x14ac:dyDescent="0.55000000000000004">
      <c r="C336">
        <f t="shared" si="18"/>
        <v>330</v>
      </c>
      <c r="D336">
        <v>-0.79287201605320168</v>
      </c>
      <c r="E336">
        <v>2.8518265167976002</v>
      </c>
      <c r="F336">
        <v>-0.40385289964408361</v>
      </c>
      <c r="G336">
        <v>0.52974672744304574</v>
      </c>
      <c r="H336">
        <v>-0.43042173747447438</v>
      </c>
      <c r="I336">
        <v>0.55140648824789862</v>
      </c>
      <c r="J336">
        <v>0.69237848919643208</v>
      </c>
      <c r="K336">
        <v>-1.1092328272908925</v>
      </c>
      <c r="L336">
        <v>-0.14678707124003362</v>
      </c>
      <c r="M336">
        <v>-2.1686251038932363</v>
      </c>
      <c r="P336" s="13">
        <f t="shared" si="16"/>
        <v>-5.1998064118518907E-3</v>
      </c>
      <c r="Q336" s="23">
        <f t="shared" si="17"/>
        <v>-5.1863108201121166E-3</v>
      </c>
    </row>
    <row r="337" spans="3:17" x14ac:dyDescent="0.55000000000000004">
      <c r="C337">
        <f t="shared" si="18"/>
        <v>331</v>
      </c>
      <c r="D337">
        <v>-1.516390943438803</v>
      </c>
      <c r="E337">
        <v>-5.1592729198755745E-2</v>
      </c>
      <c r="F337">
        <v>0.98969554089281031</v>
      </c>
      <c r="G337">
        <v>-0.73816800467676214</v>
      </c>
      <c r="H337">
        <v>-1.3465771824603618</v>
      </c>
      <c r="I337">
        <v>-1.4773529125025799</v>
      </c>
      <c r="J337">
        <v>0.84057523081336216</v>
      </c>
      <c r="K337">
        <v>0.78160167053457874</v>
      </c>
      <c r="L337">
        <v>0.1833136746638101</v>
      </c>
      <c r="M337">
        <v>-0.34428307631680549</v>
      </c>
      <c r="P337" s="13">
        <f t="shared" si="16"/>
        <v>-1.1465664124199883E-2</v>
      </c>
      <c r="Q337" s="23">
        <f t="shared" si="17"/>
        <v>-1.1400183894334504E-2</v>
      </c>
    </row>
    <row r="338" spans="3:17" x14ac:dyDescent="0.55000000000000004">
      <c r="C338">
        <f t="shared" si="18"/>
        <v>332</v>
      </c>
      <c r="D338">
        <v>-0.89420062043691051</v>
      </c>
      <c r="E338">
        <v>-1.3738970402509414</v>
      </c>
      <c r="F338">
        <v>0.2378861577348009</v>
      </c>
      <c r="G338">
        <v>-3.008566571104824</v>
      </c>
      <c r="H338">
        <v>-1.4201038185849775</v>
      </c>
      <c r="I338">
        <v>-0.94822540083829676</v>
      </c>
      <c r="J338">
        <v>0.53250262564410067</v>
      </c>
      <c r="K338">
        <v>1.5502810466506096</v>
      </c>
      <c r="L338">
        <v>-0.72048745721765983</v>
      </c>
      <c r="M338">
        <v>-2.2697409427699138</v>
      </c>
      <c r="P338" s="13">
        <f t="shared" si="16"/>
        <v>-6.0773378671150416E-3</v>
      </c>
      <c r="Q338" s="23">
        <f t="shared" si="17"/>
        <v>-6.0589082026721863E-3</v>
      </c>
    </row>
    <row r="339" spans="3:17" x14ac:dyDescent="0.55000000000000004">
      <c r="C339">
        <f t="shared" si="18"/>
        <v>333</v>
      </c>
      <c r="D339">
        <v>5.9635699043038184E-2</v>
      </c>
      <c r="E339">
        <v>0.70905587370837997</v>
      </c>
      <c r="F339">
        <v>-2.4100020964879589</v>
      </c>
      <c r="G339">
        <v>2.0577747850840948</v>
      </c>
      <c r="H339">
        <v>-0.17998757517974284</v>
      </c>
      <c r="I339">
        <v>1.1372607823372023</v>
      </c>
      <c r="J339">
        <v>-1.1837591554118276</v>
      </c>
      <c r="K339">
        <v>0.7412806039090778</v>
      </c>
      <c r="L339">
        <v>-2.0083918542700347</v>
      </c>
      <c r="M339">
        <v>-0.44463599893199457</v>
      </c>
      <c r="P339" s="13">
        <f t="shared" si="16"/>
        <v>2.1831269701038107E-3</v>
      </c>
      <c r="Q339" s="23">
        <f t="shared" si="17"/>
        <v>2.1855117268807511E-3</v>
      </c>
    </row>
    <row r="340" spans="3:17" x14ac:dyDescent="0.55000000000000004">
      <c r="C340">
        <f t="shared" si="18"/>
        <v>334</v>
      </c>
      <c r="D340">
        <v>-1.4553136368219906</v>
      </c>
      <c r="E340">
        <v>-1.590256322898429</v>
      </c>
      <c r="F340">
        <v>9.4092725680235245E-2</v>
      </c>
      <c r="G340">
        <v>0.96972107556631137</v>
      </c>
      <c r="H340">
        <v>-8.4603884656828734E-2</v>
      </c>
      <c r="I340">
        <v>-1.2762781941067862</v>
      </c>
      <c r="J340">
        <v>1.609515709965591</v>
      </c>
      <c r="K340">
        <v>0.93047760040879435</v>
      </c>
      <c r="L340">
        <v>1.8624162030641231</v>
      </c>
      <c r="M340">
        <v>-2.0452183269368014</v>
      </c>
      <c r="P340" s="13">
        <f t="shared" si="16"/>
        <v>-1.0936719132950972E-2</v>
      </c>
      <c r="Q340" s="23">
        <f t="shared" si="17"/>
        <v>-1.0877130652254707E-2</v>
      </c>
    </row>
    <row r="341" spans="3:17" x14ac:dyDescent="0.55000000000000004">
      <c r="C341">
        <f t="shared" si="18"/>
        <v>335</v>
      </c>
      <c r="D341">
        <v>-0.13666412157539121</v>
      </c>
      <c r="E341">
        <v>1.8968190731420822</v>
      </c>
      <c r="F341">
        <v>0.49904257120347445</v>
      </c>
      <c r="G341">
        <v>0.99424715960188892</v>
      </c>
      <c r="H341">
        <v>0.80655067342193376</v>
      </c>
      <c r="I341">
        <v>0.48307121450782309</v>
      </c>
      <c r="J341">
        <v>-0.46064964883413978</v>
      </c>
      <c r="K341">
        <v>-1.4812091293412957</v>
      </c>
      <c r="L341">
        <v>6.7594530606142594E-2</v>
      </c>
      <c r="M341">
        <v>0.11044505342036753</v>
      </c>
      <c r="P341" s="13">
        <f t="shared" si="16"/>
        <v>4.8312065596492915E-4</v>
      </c>
      <c r="Q341" s="23">
        <f t="shared" si="17"/>
        <v>4.8323737754518703E-4</v>
      </c>
    </row>
    <row r="342" spans="3:17" x14ac:dyDescent="0.55000000000000004">
      <c r="C342">
        <f t="shared" si="18"/>
        <v>336</v>
      </c>
      <c r="D342">
        <v>-0.17167211099095284</v>
      </c>
      <c r="E342">
        <v>1.630917348922263</v>
      </c>
      <c r="F342">
        <v>-1.3298352902866646</v>
      </c>
      <c r="G342">
        <v>-2.3317203763203485</v>
      </c>
      <c r="H342">
        <v>1.9280375663900813</v>
      </c>
      <c r="I342">
        <v>-0.21705909449458752</v>
      </c>
      <c r="J342">
        <v>-1.072411879432364</v>
      </c>
      <c r="K342">
        <v>1.0818979504843091</v>
      </c>
      <c r="L342">
        <v>-2.5875016982480354</v>
      </c>
      <c r="M342">
        <v>0.13668619916213348</v>
      </c>
      <c r="P342" s="13">
        <f t="shared" si="16"/>
        <v>1.79942574271998E-4</v>
      </c>
      <c r="Q342" s="23">
        <f t="shared" si="17"/>
        <v>1.799587649080614E-4</v>
      </c>
    </row>
    <row r="343" spans="3:17" x14ac:dyDescent="0.55000000000000004">
      <c r="C343">
        <f t="shared" si="18"/>
        <v>337</v>
      </c>
      <c r="D343">
        <v>-0.86765686433491795</v>
      </c>
      <c r="E343">
        <v>-0.1903856260096056</v>
      </c>
      <c r="F343">
        <v>-0.311395806318851</v>
      </c>
      <c r="G343">
        <v>5.462344739573146E-2</v>
      </c>
      <c r="H343">
        <v>1.5828341458002062</v>
      </c>
      <c r="I343">
        <v>-0.63809827878055891</v>
      </c>
      <c r="J343">
        <v>-0.10150877721235838</v>
      </c>
      <c r="K343">
        <v>0.93574631638479067</v>
      </c>
      <c r="L343">
        <v>1.648224316871697</v>
      </c>
      <c r="M343">
        <v>-0.51309955688249675</v>
      </c>
      <c r="P343" s="13">
        <f t="shared" si="16"/>
        <v>-5.8474621961532034E-3</v>
      </c>
      <c r="Q343" s="23">
        <f t="shared" si="17"/>
        <v>-5.8303990639592129E-3</v>
      </c>
    </row>
    <row r="344" spans="3:17" x14ac:dyDescent="0.55000000000000004">
      <c r="C344">
        <f t="shared" si="18"/>
        <v>338</v>
      </c>
      <c r="D344">
        <v>-0.30451404147817845</v>
      </c>
      <c r="E344">
        <v>-0.43287047850564153</v>
      </c>
      <c r="F344">
        <v>-1.4200997274853799</v>
      </c>
      <c r="G344">
        <v>0.11860877075588333</v>
      </c>
      <c r="H344">
        <v>-0.10307359886687052</v>
      </c>
      <c r="I344">
        <v>1.4361848224810625</v>
      </c>
      <c r="J344">
        <v>0.50293966526926193</v>
      </c>
      <c r="K344">
        <v>-1.6272723431508704</v>
      </c>
      <c r="L344">
        <v>-1.3383511687568621</v>
      </c>
      <c r="M344">
        <v>-1.0675689248678797</v>
      </c>
      <c r="P344" s="13">
        <f t="shared" si="16"/>
        <v>-9.7050229062504057E-4</v>
      </c>
      <c r="Q344" s="23">
        <f t="shared" si="17"/>
        <v>-9.7003150558860884E-4</v>
      </c>
    </row>
    <row r="345" spans="3:17" x14ac:dyDescent="0.55000000000000004">
      <c r="C345">
        <f t="shared" si="18"/>
        <v>339</v>
      </c>
      <c r="D345">
        <v>-5.8549347595481215E-2</v>
      </c>
      <c r="E345">
        <v>-1.9887792594975535</v>
      </c>
      <c r="F345">
        <v>0.48587202318062112</v>
      </c>
      <c r="G345">
        <v>-0.633174805262401</v>
      </c>
      <c r="H345">
        <v>-0.82490644672120916</v>
      </c>
      <c r="I345">
        <v>1.4507962365089677</v>
      </c>
      <c r="J345">
        <v>-0.33317116771104488</v>
      </c>
      <c r="K345">
        <v>-1.5258553201029457</v>
      </c>
      <c r="L345">
        <v>0.46331659032494132</v>
      </c>
      <c r="M345">
        <v>9.4603869221827314E-2</v>
      </c>
      <c r="P345" s="13">
        <f t="shared" si="16"/>
        <v>1.1596144427397461E-3</v>
      </c>
      <c r="Q345" s="23">
        <f t="shared" si="17"/>
        <v>1.1602870555329492E-3</v>
      </c>
    </row>
    <row r="346" spans="3:17" x14ac:dyDescent="0.55000000000000004">
      <c r="C346">
        <f t="shared" si="18"/>
        <v>340</v>
      </c>
      <c r="D346">
        <v>1.1784749358994191</v>
      </c>
      <c r="E346">
        <v>1.4703854612569334</v>
      </c>
      <c r="F346">
        <v>1.8755125712543974</v>
      </c>
      <c r="G346">
        <v>0.3191178110150717</v>
      </c>
      <c r="H346">
        <v>-1.6731815594121944</v>
      </c>
      <c r="I346">
        <v>-2.5250215447836635E-2</v>
      </c>
      <c r="J346">
        <v>0.19239113181671269</v>
      </c>
      <c r="K346">
        <v>-0.39305380606268936</v>
      </c>
      <c r="L346">
        <v>0.95804957393485612</v>
      </c>
      <c r="M346">
        <v>0.18116469729281856</v>
      </c>
      <c r="P346" s="13">
        <f t="shared" si="16"/>
        <v>1.1872558988788013E-2</v>
      </c>
      <c r="Q346" s="23">
        <f t="shared" si="17"/>
        <v>1.1943317568455791E-2</v>
      </c>
    </row>
    <row r="347" spans="3:17" x14ac:dyDescent="0.55000000000000004">
      <c r="C347">
        <f t="shared" si="18"/>
        <v>341</v>
      </c>
      <c r="D347">
        <v>0.68736905933706827</v>
      </c>
      <c r="E347">
        <v>3.8787188754504792E-2</v>
      </c>
      <c r="F347">
        <v>-0.16542316907363724</v>
      </c>
      <c r="G347">
        <v>8.0320474620826088E-2</v>
      </c>
      <c r="H347">
        <v>2.4550292708983221</v>
      </c>
      <c r="I347">
        <v>-0.35678770270189969</v>
      </c>
      <c r="J347">
        <v>0.29538267454647771</v>
      </c>
      <c r="K347">
        <v>-1.8750205594279536</v>
      </c>
      <c r="L347">
        <v>2.3436496416647654</v>
      </c>
      <c r="M347">
        <v>-0.41734806794885565</v>
      </c>
      <c r="P347" s="13">
        <f t="shared" si="16"/>
        <v>7.6194573382798092E-3</v>
      </c>
      <c r="Q347" s="23">
        <f t="shared" si="17"/>
        <v>7.6485592700314964E-3</v>
      </c>
    </row>
    <row r="348" spans="3:17" x14ac:dyDescent="0.55000000000000004">
      <c r="C348">
        <f t="shared" si="18"/>
        <v>342</v>
      </c>
      <c r="D348">
        <v>0.39598040262408551</v>
      </c>
      <c r="E348">
        <v>6.8563244830835632E-2</v>
      </c>
      <c r="F348">
        <v>-0.6340852718676171</v>
      </c>
      <c r="G348">
        <v>-5.805851409288857E-2</v>
      </c>
      <c r="H348">
        <v>-0.73215499993338273</v>
      </c>
      <c r="I348">
        <v>-2.4522237738308056E-2</v>
      </c>
      <c r="J348">
        <v>-1.6118782534503535</v>
      </c>
      <c r="K348">
        <v>0.15430409206392179</v>
      </c>
      <c r="L348">
        <v>0.61540451106914418</v>
      </c>
      <c r="M348">
        <v>0.72908675778858845</v>
      </c>
      <c r="P348" s="13">
        <f t="shared" si="16"/>
        <v>5.0959575473991485E-3</v>
      </c>
      <c r="Q348" s="23">
        <f t="shared" si="17"/>
        <v>5.1089640231589684E-3</v>
      </c>
    </row>
    <row r="349" spans="3:17" x14ac:dyDescent="0.55000000000000004">
      <c r="C349">
        <f t="shared" si="18"/>
        <v>343</v>
      </c>
      <c r="D349">
        <v>0.54823295486727197</v>
      </c>
      <c r="E349">
        <v>0.66522113247790915</v>
      </c>
      <c r="F349">
        <v>-4.5587231622319396E-2</v>
      </c>
      <c r="G349">
        <v>-0.30926550225990013</v>
      </c>
      <c r="H349">
        <v>-0.85810009592055481</v>
      </c>
      <c r="I349">
        <v>-0.2651608219851172</v>
      </c>
      <c r="J349">
        <v>-0.98772941540012782</v>
      </c>
      <c r="K349">
        <v>9.6967061947397348E-2</v>
      </c>
      <c r="L349">
        <v>0.66917925494507269</v>
      </c>
      <c r="M349">
        <v>-0.21084301127000421</v>
      </c>
      <c r="P349" s="13">
        <f t="shared" si="16"/>
        <v>6.4145033277353174E-3</v>
      </c>
      <c r="Q349" s="23">
        <f t="shared" si="17"/>
        <v>6.4351203132060331E-3</v>
      </c>
    </row>
    <row r="350" spans="3:17" x14ac:dyDescent="0.55000000000000004">
      <c r="C350">
        <f t="shared" si="18"/>
        <v>344</v>
      </c>
      <c r="D350">
        <v>0.55984870362218808</v>
      </c>
      <c r="E350">
        <v>-0.91932006578151537</v>
      </c>
      <c r="F350">
        <v>-0.5154182905582172</v>
      </c>
      <c r="G350">
        <v>0.69855386976083178</v>
      </c>
      <c r="H350">
        <v>-0.27882375816249866</v>
      </c>
      <c r="I350">
        <v>0.47849371465118429</v>
      </c>
      <c r="J350">
        <v>0.76120047668891233</v>
      </c>
      <c r="K350">
        <v>0.80500583060119679</v>
      </c>
      <c r="L350">
        <v>1.082154865032021</v>
      </c>
      <c r="M350">
        <v>3.5389716430465394E-2</v>
      </c>
      <c r="P350" s="13">
        <f t="shared" si="16"/>
        <v>6.5150986627926658E-3</v>
      </c>
      <c r="Q350" s="23">
        <f t="shared" si="17"/>
        <v>6.5363680837886573E-3</v>
      </c>
    </row>
    <row r="351" spans="3:17" x14ac:dyDescent="0.55000000000000004">
      <c r="C351">
        <f t="shared" si="18"/>
        <v>345</v>
      </c>
      <c r="D351">
        <v>-0.70659243752585277</v>
      </c>
      <c r="E351">
        <v>-1.017702071939891</v>
      </c>
      <c r="F351">
        <v>-0.3651229006719619</v>
      </c>
      <c r="G351">
        <v>-0.17290115512121026</v>
      </c>
      <c r="H351">
        <v>1.5089226883423361</v>
      </c>
      <c r="I351">
        <v>-1.9938617695611263</v>
      </c>
      <c r="J351">
        <v>-0.77697167117758137</v>
      </c>
      <c r="K351">
        <v>0.51177619769758809</v>
      </c>
      <c r="L351">
        <v>-0.75270101794238342</v>
      </c>
      <c r="M351">
        <v>0.56814966091311225</v>
      </c>
      <c r="P351" s="13">
        <f t="shared" si="16"/>
        <v>-4.452603343526906E-3</v>
      </c>
      <c r="Q351" s="23">
        <f t="shared" si="17"/>
        <v>-4.4427052015423296E-3</v>
      </c>
    </row>
    <row r="352" spans="3:17" x14ac:dyDescent="0.55000000000000004">
      <c r="C352">
        <f t="shared" si="18"/>
        <v>346</v>
      </c>
      <c r="D352">
        <v>-0.84805648922431154</v>
      </c>
      <c r="E352">
        <v>-0.2873591268218087</v>
      </c>
      <c r="F352">
        <v>5.6105175225051242E-2</v>
      </c>
      <c r="G352">
        <v>-1.521834741418463</v>
      </c>
      <c r="H352">
        <v>-0.77768854771403773</v>
      </c>
      <c r="I352">
        <v>1.3976180287932392</v>
      </c>
      <c r="J352">
        <v>-0.47282644761153225</v>
      </c>
      <c r="K352">
        <v>-1.3213339747565911</v>
      </c>
      <c r="L352">
        <v>-0.22889437194218579</v>
      </c>
      <c r="M352">
        <v>0.81353854587585628</v>
      </c>
      <c r="P352" s="13">
        <f t="shared" si="16"/>
        <v>-5.6777179684583097E-3</v>
      </c>
      <c r="Q352" s="23">
        <f t="shared" si="17"/>
        <v>-5.6616301894847343E-3</v>
      </c>
    </row>
    <row r="353" spans="3:17" x14ac:dyDescent="0.55000000000000004">
      <c r="C353">
        <f t="shared" si="18"/>
        <v>347</v>
      </c>
      <c r="D353">
        <v>-0.61461665437105806</v>
      </c>
      <c r="E353">
        <v>-1.3348710270036652</v>
      </c>
      <c r="F353">
        <v>-1.095385580674737</v>
      </c>
      <c r="G353">
        <v>-0.51099461391892675</v>
      </c>
      <c r="H353">
        <v>0.84614982181271348</v>
      </c>
      <c r="I353">
        <v>0.9475975034156694</v>
      </c>
      <c r="J353">
        <v>1.6006236448371878</v>
      </c>
      <c r="K353">
        <v>1.304300553871979</v>
      </c>
      <c r="L353">
        <v>0.26311396477770949</v>
      </c>
      <c r="M353">
        <v>0.14121193707969709</v>
      </c>
      <c r="P353" s="13">
        <f t="shared" si="16"/>
        <v>-3.6560696960766951E-3</v>
      </c>
      <c r="Q353" s="23">
        <f t="shared" si="17"/>
        <v>-3.6493944108459964E-3</v>
      </c>
    </row>
    <row r="354" spans="3:17" x14ac:dyDescent="0.55000000000000004">
      <c r="C354">
        <f t="shared" si="18"/>
        <v>348</v>
      </c>
      <c r="D354">
        <v>-0.54366394230989501</v>
      </c>
      <c r="E354">
        <v>0.54895336055174504</v>
      </c>
      <c r="F354">
        <v>-0.26635560275257042</v>
      </c>
      <c r="G354">
        <v>2.4342893037910143</v>
      </c>
      <c r="H354">
        <v>-0.27635815313793838</v>
      </c>
      <c r="I354">
        <v>3.933598362093281E-2</v>
      </c>
      <c r="J354">
        <v>-0.35742605528428839</v>
      </c>
      <c r="K354">
        <v>1.4130837043393873</v>
      </c>
      <c r="L354">
        <v>-0.44119872027066287</v>
      </c>
      <c r="M354">
        <v>0.39421769663320189</v>
      </c>
      <c r="P354" s="13">
        <f t="shared" si="16"/>
        <v>-3.0416011849529979E-3</v>
      </c>
      <c r="Q354" s="23">
        <f t="shared" si="17"/>
        <v>-3.0369802023182402E-3</v>
      </c>
    </row>
    <row r="355" spans="3:17" x14ac:dyDescent="0.55000000000000004">
      <c r="C355">
        <f t="shared" si="18"/>
        <v>349</v>
      </c>
      <c r="D355">
        <v>-1.0956134668653026</v>
      </c>
      <c r="E355">
        <v>0.47680811430280828</v>
      </c>
      <c r="F355">
        <v>0.73462867354936134</v>
      </c>
      <c r="G355">
        <v>0.66331324941774072</v>
      </c>
      <c r="H355">
        <v>-1.7664494811006846</v>
      </c>
      <c r="I355">
        <v>-0.14747487424908887</v>
      </c>
      <c r="J355">
        <v>-0.55220014618022983</v>
      </c>
      <c r="K355">
        <v>5.516047235849867E-3</v>
      </c>
      <c r="L355">
        <v>-0.26085473614956639</v>
      </c>
      <c r="M355">
        <v>-1.2073706761788918</v>
      </c>
      <c r="P355" s="13">
        <f t="shared" si="16"/>
        <v>-7.8216242836702549E-3</v>
      </c>
      <c r="Q355" s="23">
        <f t="shared" si="17"/>
        <v>-7.7911149763856269E-3</v>
      </c>
    </row>
    <row r="356" spans="3:17" x14ac:dyDescent="0.55000000000000004">
      <c r="C356">
        <f t="shared" si="18"/>
        <v>350</v>
      </c>
      <c r="D356">
        <v>-1.7834532157091956</v>
      </c>
      <c r="E356">
        <v>-0.69913746277821553</v>
      </c>
      <c r="F356">
        <v>0.19586823587068092</v>
      </c>
      <c r="G356">
        <v>-1.6461341550615438</v>
      </c>
      <c r="H356">
        <v>-1.1004645088925376</v>
      </c>
      <c r="I356">
        <v>3.4123198731126514E-2</v>
      </c>
      <c r="J356">
        <v>0.5822612586306638</v>
      </c>
      <c r="K356">
        <v>-1.0316838670251909</v>
      </c>
      <c r="L356">
        <v>0.16235916500874742</v>
      </c>
      <c r="M356">
        <v>-0.19425122036808429</v>
      </c>
      <c r="P356" s="13">
        <f t="shared" si="16"/>
        <v>-1.3778491245985446E-2</v>
      </c>
      <c r="Q356" s="23">
        <f t="shared" si="17"/>
        <v>-1.3684002304991005E-2</v>
      </c>
    </row>
    <row r="357" spans="3:17" x14ac:dyDescent="0.55000000000000004">
      <c r="C357">
        <f t="shared" si="18"/>
        <v>351</v>
      </c>
      <c r="D357">
        <v>1.4518535841622373</v>
      </c>
      <c r="E357">
        <v>-0.26519019292162205</v>
      </c>
      <c r="F357">
        <v>-0.47836969616597014</v>
      </c>
      <c r="G357">
        <v>-6.5717855684115437E-2</v>
      </c>
      <c r="H357">
        <v>0.59428321522447802</v>
      </c>
      <c r="I357">
        <v>-0.65218440262110733</v>
      </c>
      <c r="J357">
        <v>0.11432292865835204</v>
      </c>
      <c r="K357">
        <v>1.0637217353205666</v>
      </c>
      <c r="L357">
        <v>-0.73613520289608647</v>
      </c>
      <c r="M357">
        <v>-2.4433327169577992E-2</v>
      </c>
      <c r="P357" s="13">
        <f t="shared" si="16"/>
        <v>1.4240087531266526E-2</v>
      </c>
      <c r="Q357" s="23">
        <f t="shared" si="17"/>
        <v>1.4341960563642342E-2</v>
      </c>
    </row>
    <row r="358" spans="3:17" x14ac:dyDescent="0.55000000000000004">
      <c r="C358">
        <f t="shared" si="18"/>
        <v>352</v>
      </c>
      <c r="D358">
        <v>1.3268970982062644</v>
      </c>
      <c r="E358">
        <v>0.26490992692220788</v>
      </c>
      <c r="F358">
        <v>-0.83549028131112135</v>
      </c>
      <c r="G358">
        <v>0.97341934612462289</v>
      </c>
      <c r="H358">
        <v>1.3773544391621921</v>
      </c>
      <c r="I358">
        <v>-2.5833957882925835</v>
      </c>
      <c r="J358">
        <v>-1.5870224302108791</v>
      </c>
      <c r="K358">
        <v>0.90161915430494022</v>
      </c>
      <c r="L358">
        <v>0.37307469474670002</v>
      </c>
      <c r="M358">
        <v>-0.18313424198907186</v>
      </c>
      <c r="P358" s="13">
        <f t="shared" si="16"/>
        <v>1.3157932619211466E-2</v>
      </c>
      <c r="Q358" s="23">
        <f t="shared" si="17"/>
        <v>1.3244879141601995E-2</v>
      </c>
    </row>
    <row r="359" spans="3:17" x14ac:dyDescent="0.55000000000000004">
      <c r="C359">
        <f t="shared" si="18"/>
        <v>353</v>
      </c>
      <c r="D359">
        <v>0.48696803118460258</v>
      </c>
      <c r="E359">
        <v>-2.0276392788101529</v>
      </c>
      <c r="F359">
        <v>0.52297362741686237</v>
      </c>
      <c r="G359">
        <v>-1.1121263116705389E-4</v>
      </c>
      <c r="H359">
        <v>0.93297933275115974</v>
      </c>
      <c r="I359">
        <v>0.20302129424169379</v>
      </c>
      <c r="J359">
        <v>-9.692705572730162E-2</v>
      </c>
      <c r="K359">
        <v>2.1229772080301919</v>
      </c>
      <c r="L359">
        <v>-1.0761932488338988</v>
      </c>
      <c r="M359">
        <v>0.31617958104180949</v>
      </c>
      <c r="P359" s="13">
        <f t="shared" si="16"/>
        <v>5.8839335250342514E-3</v>
      </c>
      <c r="Q359" s="23">
        <f t="shared" si="17"/>
        <v>5.9012778628551033E-3</v>
      </c>
    </row>
    <row r="360" spans="3:17" x14ac:dyDescent="0.55000000000000004">
      <c r="C360">
        <f t="shared" si="18"/>
        <v>354</v>
      </c>
      <c r="D360">
        <v>0.2030491904021271</v>
      </c>
      <c r="E360">
        <v>0.68326984373852062</v>
      </c>
      <c r="F360">
        <v>-1.1606501360865245</v>
      </c>
      <c r="G360">
        <v>0.26478990781859157</v>
      </c>
      <c r="H360">
        <v>0.19084912546704144</v>
      </c>
      <c r="I360">
        <v>-0.91390370075098648</v>
      </c>
      <c r="J360">
        <v>4.3796415240244163E-2</v>
      </c>
      <c r="K360">
        <v>-0.25436793829780707</v>
      </c>
      <c r="L360">
        <v>0.57484649294441703</v>
      </c>
      <c r="M360">
        <v>0.25690496565118137</v>
      </c>
      <c r="P360" s="13">
        <f t="shared" si="16"/>
        <v>3.4251242377277211E-3</v>
      </c>
      <c r="Q360" s="23">
        <f t="shared" si="17"/>
        <v>3.4309966784484836E-3</v>
      </c>
    </row>
    <row r="361" spans="3:17" x14ac:dyDescent="0.55000000000000004">
      <c r="C361">
        <f t="shared" si="18"/>
        <v>355</v>
      </c>
      <c r="D361">
        <v>0.35314289106715951</v>
      </c>
      <c r="E361">
        <v>1.6338523339793967</v>
      </c>
      <c r="F361">
        <v>-0.3035231489401205</v>
      </c>
      <c r="G361">
        <v>-1.4925237783557301</v>
      </c>
      <c r="H361">
        <v>0.22322845922968071</v>
      </c>
      <c r="I361">
        <v>2.2703105822438077</v>
      </c>
      <c r="J361">
        <v>0.98416880947952157</v>
      </c>
      <c r="K361">
        <v>-0.24584664366821304</v>
      </c>
      <c r="L361">
        <v>0.47141186264403456</v>
      </c>
      <c r="M361">
        <v>-0.14151766628166887</v>
      </c>
      <c r="P361" s="13">
        <f t="shared" si="16"/>
        <v>4.7249738149670751E-3</v>
      </c>
      <c r="Q361" s="23">
        <f t="shared" si="17"/>
        <v>4.7361541056678558E-3</v>
      </c>
    </row>
    <row r="362" spans="3:17" x14ac:dyDescent="0.55000000000000004">
      <c r="C362">
        <f t="shared" si="18"/>
        <v>356</v>
      </c>
      <c r="D362">
        <v>-0.54396168654562438</v>
      </c>
      <c r="E362">
        <v>0.18906292810667769</v>
      </c>
      <c r="F362">
        <v>-0.44157170591284228</v>
      </c>
      <c r="G362">
        <v>0.17642015304181111</v>
      </c>
      <c r="H362">
        <v>-0.95981376044666977</v>
      </c>
      <c r="I362">
        <v>1.094947170068554</v>
      </c>
      <c r="J362">
        <v>0.7368232616892556</v>
      </c>
      <c r="K362">
        <v>-1.0553732274620296</v>
      </c>
      <c r="L362">
        <v>0.4938212746751004</v>
      </c>
      <c r="M362">
        <v>0.96227044468501655</v>
      </c>
      <c r="P362" s="13">
        <f t="shared" si="16"/>
        <v>-3.0441797256727183E-3</v>
      </c>
      <c r="Q362" s="23">
        <f t="shared" si="17"/>
        <v>-3.0395509087464134E-3</v>
      </c>
    </row>
    <row r="363" spans="3:17" x14ac:dyDescent="0.55000000000000004">
      <c r="C363">
        <f t="shared" si="18"/>
        <v>357</v>
      </c>
      <c r="D363">
        <v>-1.0679279638539894</v>
      </c>
      <c r="E363">
        <v>1.5582053233717124</v>
      </c>
      <c r="F363">
        <v>1.4325184561737789</v>
      </c>
      <c r="G363">
        <v>0.36386355196134657</v>
      </c>
      <c r="H363">
        <v>0.60194520276902541</v>
      </c>
      <c r="I363">
        <v>1.2957074395664119</v>
      </c>
      <c r="J363">
        <v>-0.721394564586885</v>
      </c>
      <c r="K363">
        <v>0.82156190452005096</v>
      </c>
      <c r="L363">
        <v>0.42560623022671668</v>
      </c>
      <c r="M363">
        <v>0.93066288963943067</v>
      </c>
      <c r="P363" s="13">
        <f t="shared" si="16"/>
        <v>-7.5818607944267771E-3</v>
      </c>
      <c r="Q363" s="23">
        <f t="shared" si="17"/>
        <v>-7.553190990451264E-3</v>
      </c>
    </row>
    <row r="364" spans="3:17" x14ac:dyDescent="0.55000000000000004">
      <c r="C364">
        <f t="shared" si="18"/>
        <v>358</v>
      </c>
      <c r="D364">
        <v>0.85372149132181574</v>
      </c>
      <c r="E364">
        <v>0.38833187435067978</v>
      </c>
      <c r="F364">
        <v>0.43892840668942507</v>
      </c>
      <c r="G364">
        <v>-0.83163813081929239</v>
      </c>
      <c r="H364">
        <v>-0.28358105688757884</v>
      </c>
      <c r="I364">
        <v>8.8291737254745858E-2</v>
      </c>
      <c r="J364">
        <v>-1.1610658506057785</v>
      </c>
      <c r="K364">
        <v>-0.37053626944012596</v>
      </c>
      <c r="L364">
        <v>-0.56055924904223275</v>
      </c>
      <c r="M364">
        <v>-1.9879893010641108</v>
      </c>
      <c r="P364" s="13">
        <f t="shared" si="16"/>
        <v>9.0601116590809504E-3</v>
      </c>
      <c r="Q364" s="23">
        <f t="shared" si="17"/>
        <v>9.1012787027988651E-3</v>
      </c>
    </row>
    <row r="365" spans="3:17" x14ac:dyDescent="0.55000000000000004">
      <c r="C365">
        <f t="shared" si="18"/>
        <v>359</v>
      </c>
      <c r="D365">
        <v>-0.44110074810188005</v>
      </c>
      <c r="E365">
        <v>-0.37173440661389634</v>
      </c>
      <c r="F365">
        <v>-0.24222079002832525</v>
      </c>
      <c r="G365">
        <v>0.93082381588663121</v>
      </c>
      <c r="H365">
        <v>0.92087799622818522</v>
      </c>
      <c r="I365">
        <v>-0.97780123796851659</v>
      </c>
      <c r="J365">
        <v>-1.2771722265076806</v>
      </c>
      <c r="K365">
        <v>-0.44379005983691783</v>
      </c>
      <c r="L365">
        <v>0.29370371070868107</v>
      </c>
      <c r="M365">
        <v>2.1514687719937124</v>
      </c>
      <c r="P365" s="13">
        <f t="shared" si="16"/>
        <v>-2.1533778681788185E-3</v>
      </c>
      <c r="Q365" s="23">
        <f t="shared" si="17"/>
        <v>-2.1510610133769204E-3</v>
      </c>
    </row>
    <row r="366" spans="3:17" x14ac:dyDescent="0.55000000000000004">
      <c r="C366">
        <f t="shared" si="18"/>
        <v>360</v>
      </c>
      <c r="D366">
        <v>-0.67330673997538537</v>
      </c>
      <c r="E366">
        <v>-0.37580997094601798</v>
      </c>
      <c r="F366">
        <v>0.18000389651353907</v>
      </c>
      <c r="G366">
        <v>0.93675499228139902</v>
      </c>
      <c r="H366">
        <v>0.82245261349395005</v>
      </c>
      <c r="I366">
        <v>1.9098121099240588</v>
      </c>
      <c r="J366">
        <v>-1.2696273264769895</v>
      </c>
      <c r="K366">
        <v>7.5684112624196567E-2</v>
      </c>
      <c r="L366">
        <v>2.215808223820261</v>
      </c>
      <c r="M366">
        <v>1.2362570090172902</v>
      </c>
      <c r="P366" s="13">
        <f t="shared" si="16"/>
        <v>-4.1643407469130036E-3</v>
      </c>
      <c r="Q366" s="23">
        <f t="shared" si="17"/>
        <v>-4.1556819036127068E-3</v>
      </c>
    </row>
    <row r="367" spans="3:17" x14ac:dyDescent="0.55000000000000004">
      <c r="C367">
        <f t="shared" si="18"/>
        <v>361</v>
      </c>
      <c r="D367">
        <v>1.3167569823404384</v>
      </c>
      <c r="E367">
        <v>0.82921170290310597</v>
      </c>
      <c r="F367">
        <v>-0.6784692959025439</v>
      </c>
      <c r="G367">
        <v>-0.71230203620449395</v>
      </c>
      <c r="H367">
        <v>0.38222825320809339</v>
      </c>
      <c r="I367">
        <v>0.25869012403938463</v>
      </c>
      <c r="J367">
        <v>0.55040469467032394</v>
      </c>
      <c r="K367">
        <v>0.6414886810704713</v>
      </c>
      <c r="L367">
        <v>-0.30560953940427371</v>
      </c>
      <c r="M367">
        <v>-0.13468735656996336</v>
      </c>
      <c r="P367" s="13">
        <f t="shared" si="16"/>
        <v>1.3070116639840236E-2</v>
      </c>
      <c r="Q367" s="23">
        <f t="shared" si="17"/>
        <v>1.3155903956975967E-2</v>
      </c>
    </row>
    <row r="368" spans="3:17" x14ac:dyDescent="0.55000000000000004">
      <c r="C368">
        <f t="shared" si="18"/>
        <v>362</v>
      </c>
      <c r="D368">
        <v>0.27436551638762829</v>
      </c>
      <c r="E368">
        <v>-1.2170848560310308</v>
      </c>
      <c r="F368">
        <v>1.8874636240795406</v>
      </c>
      <c r="G368">
        <v>-1.2958942620274772</v>
      </c>
      <c r="H368">
        <v>2.0913469574808596</v>
      </c>
      <c r="I368">
        <v>1.324644698505262</v>
      </c>
      <c r="J368">
        <v>1.6404623172814579</v>
      </c>
      <c r="K368">
        <v>-1.1365820483525813</v>
      </c>
      <c r="L368">
        <v>-0.92722957798038741</v>
      </c>
      <c r="M368">
        <v>-0.1848342295802386</v>
      </c>
      <c r="P368" s="13">
        <f t="shared" si="16"/>
        <v>4.0427417378078841E-3</v>
      </c>
      <c r="Q368" s="23">
        <f t="shared" si="17"/>
        <v>4.0509246415934008E-3</v>
      </c>
    </row>
    <row r="369" spans="3:17" x14ac:dyDescent="0.55000000000000004">
      <c r="C369">
        <f t="shared" si="18"/>
        <v>363</v>
      </c>
      <c r="D369">
        <v>0.72981942720683868</v>
      </c>
      <c r="E369">
        <v>-0.12034485491545709</v>
      </c>
      <c r="F369">
        <v>0.37222771468204202</v>
      </c>
      <c r="G369">
        <v>-0.10303354546761805</v>
      </c>
      <c r="H369">
        <v>1.5454090095904416</v>
      </c>
      <c r="I369">
        <v>1.2723691672790003</v>
      </c>
      <c r="J369">
        <v>-0.13647201793781469</v>
      </c>
      <c r="K369">
        <v>-0.68075590187991486</v>
      </c>
      <c r="L369">
        <v>0.92850420495867414</v>
      </c>
      <c r="M369">
        <v>-0.45976633949624146</v>
      </c>
      <c r="P369" s="13">
        <f t="shared" si="16"/>
        <v>7.9870883080319678E-3</v>
      </c>
      <c r="Q369" s="23">
        <f t="shared" si="17"/>
        <v>8.0190701885165527E-3</v>
      </c>
    </row>
    <row r="370" spans="3:17" x14ac:dyDescent="0.55000000000000004">
      <c r="C370">
        <f t="shared" si="18"/>
        <v>364</v>
      </c>
      <c r="D370">
        <v>-0.6903717284434544</v>
      </c>
      <c r="E370">
        <v>-0.70358724033663367</v>
      </c>
      <c r="F370">
        <v>-0.85388268752543894</v>
      </c>
      <c r="G370">
        <v>0.85355551566619181</v>
      </c>
      <c r="H370">
        <v>-6.2714266789593548E-2</v>
      </c>
      <c r="I370">
        <v>-1.0407281206454679</v>
      </c>
      <c r="J370">
        <v>-1.1539821675128983</v>
      </c>
      <c r="K370">
        <v>0.57129823531643087</v>
      </c>
      <c r="L370">
        <v>-0.24085539449775153</v>
      </c>
      <c r="M370">
        <v>1.6354799172568371</v>
      </c>
      <c r="P370" s="13">
        <f t="shared" si="16"/>
        <v>-4.3121278821993663E-3</v>
      </c>
      <c r="Q370" s="23">
        <f t="shared" si="17"/>
        <v>-4.3028440079746488E-3</v>
      </c>
    </row>
    <row r="371" spans="3:17" x14ac:dyDescent="0.55000000000000004">
      <c r="C371">
        <f t="shared" si="18"/>
        <v>365</v>
      </c>
      <c r="D371">
        <v>1.3064355975347683</v>
      </c>
      <c r="E371">
        <v>-0.47443876561648773</v>
      </c>
      <c r="F371">
        <v>-0.38332484161156832</v>
      </c>
      <c r="G371">
        <v>-0.35283633045211615</v>
      </c>
      <c r="H371">
        <v>1.2125210172845464</v>
      </c>
      <c r="I371">
        <v>-0.86265053313985962</v>
      </c>
      <c r="J371">
        <v>0.25561337535209494</v>
      </c>
      <c r="K371">
        <v>2.0444219929384513</v>
      </c>
      <c r="L371">
        <v>4.7029151261362388E-2</v>
      </c>
      <c r="M371">
        <v>-0.65171703212236309</v>
      </c>
      <c r="P371" s="13">
        <f t="shared" si="16"/>
        <v>1.2980730825400787E-2</v>
      </c>
      <c r="Q371" s="23">
        <f t="shared" si="17"/>
        <v>1.3065346238694708E-2</v>
      </c>
    </row>
    <row r="372" spans="3:17" x14ac:dyDescent="0.55000000000000004">
      <c r="C372">
        <f t="shared" si="18"/>
        <v>366</v>
      </c>
      <c r="D372">
        <v>-0.12043732582346374</v>
      </c>
      <c r="E372">
        <v>-1.4946667033099172</v>
      </c>
      <c r="F372">
        <v>-0.7609431141397508</v>
      </c>
      <c r="G372">
        <v>1.0781823620246462</v>
      </c>
      <c r="H372">
        <v>1.1064141399066731</v>
      </c>
      <c r="I372">
        <v>0.40662045680689851</v>
      </c>
      <c r="J372">
        <v>-0.26013949262183705</v>
      </c>
      <c r="K372">
        <v>0.34310513670217496</v>
      </c>
      <c r="L372">
        <v>0.6171316757039893</v>
      </c>
      <c r="M372">
        <v>-0.33426888488778356</v>
      </c>
      <c r="P372" s="13">
        <f t="shared" si="16"/>
        <v>6.2364882939683515E-4</v>
      </c>
      <c r="Q372" s="23">
        <f t="shared" si="17"/>
        <v>6.2384333876108755E-4</v>
      </c>
    </row>
    <row r="373" spans="3:17" x14ac:dyDescent="0.55000000000000004">
      <c r="C373">
        <f t="shared" si="18"/>
        <v>367</v>
      </c>
      <c r="D373">
        <v>-0.32256142186028269</v>
      </c>
      <c r="E373">
        <v>2.603009893546524</v>
      </c>
      <c r="F373">
        <v>-5.4005919006646655E-2</v>
      </c>
      <c r="G373">
        <v>-1.0935132291489431</v>
      </c>
      <c r="H373">
        <v>1.3051108122588495</v>
      </c>
      <c r="I373">
        <v>-1.8657498122341742</v>
      </c>
      <c r="J373">
        <v>0.56727353119411694</v>
      </c>
      <c r="K373">
        <v>0.16071722237774225</v>
      </c>
      <c r="L373">
        <v>0.41304225257452626</v>
      </c>
      <c r="M373">
        <v>-0.30584433463034644</v>
      </c>
      <c r="P373" s="13">
        <f t="shared" si="16"/>
        <v>-1.1267971894516726E-3</v>
      </c>
      <c r="Q373" s="23">
        <f t="shared" si="17"/>
        <v>-1.1261625918752571E-3</v>
      </c>
    </row>
    <row r="374" spans="3:17" x14ac:dyDescent="0.55000000000000004">
      <c r="C374">
        <f t="shared" si="18"/>
        <v>368</v>
      </c>
      <c r="D374">
        <v>0.74087035339215146</v>
      </c>
      <c r="E374">
        <v>-2.0173913335703739</v>
      </c>
      <c r="F374">
        <v>0.32457936059286679</v>
      </c>
      <c r="G374">
        <v>0.1994816702854155</v>
      </c>
      <c r="H374">
        <v>0.26523102894071704</v>
      </c>
      <c r="I374">
        <v>-0.99890388533166974</v>
      </c>
      <c r="J374">
        <v>0.1520602730278092</v>
      </c>
      <c r="K374">
        <v>0.74937236730084777</v>
      </c>
      <c r="L374">
        <v>-0.7021820899463298</v>
      </c>
      <c r="M374">
        <v>-7.4046315126890796E-3</v>
      </c>
      <c r="P374" s="13">
        <f t="shared" si="16"/>
        <v>8.0827921361502422E-3</v>
      </c>
      <c r="Q374" s="23">
        <f t="shared" si="17"/>
        <v>8.1155460888326925E-3</v>
      </c>
    </row>
    <row r="375" spans="3:17" x14ac:dyDescent="0.55000000000000004">
      <c r="C375">
        <f t="shared" si="18"/>
        <v>369</v>
      </c>
      <c r="D375">
        <v>2.1410201272822085</v>
      </c>
      <c r="E375">
        <v>0.30330627254690568</v>
      </c>
      <c r="F375">
        <v>0.49537790355193662</v>
      </c>
      <c r="G375">
        <v>0.10899116063934064</v>
      </c>
      <c r="H375">
        <v>1.2347149125039334</v>
      </c>
      <c r="I375">
        <v>-0.79643197869968185</v>
      </c>
      <c r="J375">
        <v>-1.573580080427585</v>
      </c>
      <c r="K375">
        <v>-0.84418924322759736</v>
      </c>
      <c r="L375">
        <v>-0.76075000060594433</v>
      </c>
      <c r="M375">
        <v>1.0840402250749364</v>
      </c>
      <c r="P375" s="13">
        <f t="shared" si="16"/>
        <v>2.0208444869068511E-2</v>
      </c>
      <c r="Q375" s="23">
        <f t="shared" si="17"/>
        <v>2.041401792653974E-2</v>
      </c>
    </row>
    <row r="376" spans="3:17" x14ac:dyDescent="0.55000000000000004">
      <c r="C376">
        <f t="shared" si="18"/>
        <v>370</v>
      </c>
      <c r="D376">
        <v>0.84304316797804379</v>
      </c>
      <c r="E376">
        <v>-0.22706187445627476</v>
      </c>
      <c r="F376">
        <v>-2.336193577768332</v>
      </c>
      <c r="G376">
        <v>-2.0450152833240201</v>
      </c>
      <c r="H376">
        <v>-0.58705131147873901</v>
      </c>
      <c r="I376">
        <v>-0.19787364810692237</v>
      </c>
      <c r="J376">
        <v>-0.73597485245352334</v>
      </c>
      <c r="K376">
        <v>1.3458951179429959</v>
      </c>
      <c r="L376">
        <v>0.92793063845738899</v>
      </c>
      <c r="M376">
        <v>-0.71821379143982411</v>
      </c>
      <c r="P376" s="13">
        <f t="shared" si="16"/>
        <v>8.9676346662256427E-3</v>
      </c>
      <c r="Q376" s="23">
        <f t="shared" si="17"/>
        <v>9.0079643658389497E-3</v>
      </c>
    </row>
    <row r="377" spans="3:17" x14ac:dyDescent="0.55000000000000004">
      <c r="C377">
        <f t="shared" si="18"/>
        <v>371</v>
      </c>
      <c r="D377">
        <v>1.0583262804605693</v>
      </c>
      <c r="E377">
        <v>-0.47784024389536928</v>
      </c>
      <c r="F377">
        <v>-1.8865948361768123</v>
      </c>
      <c r="G377">
        <v>-0.84962153899528337</v>
      </c>
      <c r="H377">
        <v>0.77315378480008445</v>
      </c>
      <c r="I377">
        <v>0.98495561825640543</v>
      </c>
      <c r="J377">
        <v>-0.14815338595143565</v>
      </c>
      <c r="K377">
        <v>1.0700409699509621</v>
      </c>
      <c r="L377">
        <v>-0.20367224964410593</v>
      </c>
      <c r="M377">
        <v>-0.9650643126340458</v>
      </c>
      <c r="P377" s="13">
        <f t="shared" si="16"/>
        <v>1.0832041110382142E-2</v>
      </c>
      <c r="Q377" s="23">
        <f t="shared" si="17"/>
        <v>1.0890920068749921E-2</v>
      </c>
    </row>
    <row r="378" spans="3:17" x14ac:dyDescent="0.55000000000000004">
      <c r="C378">
        <f t="shared" si="18"/>
        <v>372</v>
      </c>
      <c r="D378">
        <v>1.3403358599908977</v>
      </c>
      <c r="E378">
        <v>-9.2313783490824003E-2</v>
      </c>
      <c r="F378">
        <v>0.96052098097460514</v>
      </c>
      <c r="G378">
        <v>0.12974723546558087</v>
      </c>
      <c r="H378">
        <v>1.3731917876428876</v>
      </c>
      <c r="I378">
        <v>-0.67387045895645858</v>
      </c>
      <c r="J378">
        <v>0.10967085090667861</v>
      </c>
      <c r="K378">
        <v>-2.6340868983128929E-2</v>
      </c>
      <c r="L378">
        <v>0.10931356854882511</v>
      </c>
      <c r="M378">
        <v>0.50947308988546847</v>
      </c>
      <c r="P378" s="13">
        <f t="shared" si="16"/>
        <v>1.3274315710220464E-2</v>
      </c>
      <c r="Q378" s="23">
        <f t="shared" si="17"/>
        <v>1.3362810575064943E-2</v>
      </c>
    </row>
    <row r="379" spans="3:17" x14ac:dyDescent="0.55000000000000004">
      <c r="C379">
        <f t="shared" si="18"/>
        <v>373</v>
      </c>
      <c r="D379">
        <v>-0.18094271165406839</v>
      </c>
      <c r="E379">
        <v>0.19300970871126824</v>
      </c>
      <c r="F379">
        <v>-0.66792702059240183</v>
      </c>
      <c r="G379">
        <v>1.0987453511606395</v>
      </c>
      <c r="H379">
        <v>0.17255389257248868</v>
      </c>
      <c r="I379">
        <v>-0.23415669193834249</v>
      </c>
      <c r="J379">
        <v>-0.13564651906476849</v>
      </c>
      <c r="K379">
        <v>-0.89000919795146172</v>
      </c>
      <c r="L379">
        <v>0.2606713955191049</v>
      </c>
      <c r="M379">
        <v>0.47432585431444646</v>
      </c>
      <c r="P379" s="13">
        <f t="shared" si="16"/>
        <v>9.965681744600872E-5</v>
      </c>
      <c r="Q379" s="23">
        <f t="shared" si="17"/>
        <v>9.9661783351523425E-5</v>
      </c>
    </row>
    <row r="380" spans="3:17" x14ac:dyDescent="0.55000000000000004">
      <c r="C380">
        <f t="shared" si="18"/>
        <v>374</v>
      </c>
      <c r="D380">
        <v>0.21551752467718702</v>
      </c>
      <c r="E380">
        <v>0.50195546892797449</v>
      </c>
      <c r="F380">
        <v>-0.21865085690540603</v>
      </c>
      <c r="G380">
        <v>1.4681884438487014</v>
      </c>
      <c r="H380">
        <v>0.15614796686138191</v>
      </c>
      <c r="I380">
        <v>0.65732383597507371</v>
      </c>
      <c r="J380">
        <v>-0.36401780556043134</v>
      </c>
      <c r="K380">
        <v>-0.5064987290944688</v>
      </c>
      <c r="L380">
        <v>0.75971352083742727</v>
      </c>
      <c r="M380">
        <v>-0.3405802473659979</v>
      </c>
      <c r="P380" s="13">
        <f t="shared" si="16"/>
        <v>3.5331031799785027E-3</v>
      </c>
      <c r="Q380" s="23">
        <f t="shared" si="17"/>
        <v>3.5393519460298339E-3</v>
      </c>
    </row>
    <row r="381" spans="3:17" x14ac:dyDescent="0.55000000000000004">
      <c r="C381">
        <f t="shared" si="18"/>
        <v>375</v>
      </c>
      <c r="D381">
        <v>-7.4267850768885937E-2</v>
      </c>
      <c r="E381">
        <v>-0.97311907434593292</v>
      </c>
      <c r="F381">
        <v>-1.6245695498809911</v>
      </c>
      <c r="G381">
        <v>2.2919585227288501</v>
      </c>
      <c r="H381">
        <v>0.84269790210568196</v>
      </c>
      <c r="I381">
        <v>0.18703546989662903</v>
      </c>
      <c r="J381">
        <v>2.2840807554762264</v>
      </c>
      <c r="K381">
        <v>1.8254586433874322</v>
      </c>
      <c r="L381">
        <v>1.1186961862918441</v>
      </c>
      <c r="M381">
        <v>-1.295036961215944</v>
      </c>
      <c r="P381" s="13">
        <f t="shared" si="16"/>
        <v>1.0234882121633981E-3</v>
      </c>
      <c r="Q381" s="23">
        <f t="shared" si="17"/>
        <v>1.024012154958065E-3</v>
      </c>
    </row>
    <row r="382" spans="3:17" x14ac:dyDescent="0.55000000000000004">
      <c r="C382">
        <f t="shared" si="18"/>
        <v>376</v>
      </c>
      <c r="D382">
        <v>-1.0006284068182951</v>
      </c>
      <c r="E382">
        <v>1.0525817544771188</v>
      </c>
      <c r="F382">
        <v>-0.49752814065955164</v>
      </c>
      <c r="G382">
        <v>-1.6900563292212645</v>
      </c>
      <c r="H382">
        <v>0.26114803257067659</v>
      </c>
      <c r="I382">
        <v>-1.0754915825919356</v>
      </c>
      <c r="J382">
        <v>-0.84120797190482854</v>
      </c>
      <c r="K382">
        <v>0.50510193177056728</v>
      </c>
      <c r="L382">
        <v>1.3964986023762325</v>
      </c>
      <c r="M382">
        <v>-0.5218201564103444</v>
      </c>
      <c r="P382" s="13">
        <f t="shared" si="16"/>
        <v>-6.9990295338632665E-3</v>
      </c>
      <c r="Q382" s="23">
        <f t="shared" si="17"/>
        <v>-6.9745933697024087E-3</v>
      </c>
    </row>
    <row r="383" spans="3:17" x14ac:dyDescent="0.55000000000000004">
      <c r="C383">
        <f t="shared" si="18"/>
        <v>377</v>
      </c>
      <c r="D383">
        <v>0.37460683753137547</v>
      </c>
      <c r="E383">
        <v>0.50870914521017019</v>
      </c>
      <c r="F383">
        <v>0.55006517747806183</v>
      </c>
      <c r="G383">
        <v>0.73823512075854858</v>
      </c>
      <c r="H383">
        <v>-0.7686825330458692</v>
      </c>
      <c r="I383">
        <v>1.5194638298074792</v>
      </c>
      <c r="J383">
        <v>0.71220520962031664</v>
      </c>
      <c r="K383">
        <v>-1.1421409742227644</v>
      </c>
      <c r="L383">
        <v>-1.0079537026921801</v>
      </c>
      <c r="M383">
        <v>1.2644146855680345</v>
      </c>
      <c r="P383" s="13">
        <f t="shared" si="16"/>
        <v>4.910857044001877E-3</v>
      </c>
      <c r="Q383" s="23">
        <f t="shared" si="17"/>
        <v>4.9229350655071169E-3</v>
      </c>
    </row>
    <row r="384" spans="3:17" x14ac:dyDescent="0.55000000000000004">
      <c r="C384">
        <f t="shared" si="18"/>
        <v>378</v>
      </c>
      <c r="D384">
        <v>-0.47371061938744885</v>
      </c>
      <c r="E384">
        <v>0.68014488794391981</v>
      </c>
      <c r="F384">
        <v>2.8765405284315881E-2</v>
      </c>
      <c r="G384">
        <v>1.2195262445677877</v>
      </c>
      <c r="H384">
        <v>0.9114918519002152</v>
      </c>
      <c r="I384">
        <v>1.5025976377621575</v>
      </c>
      <c r="J384">
        <v>-0.47052190676807365</v>
      </c>
      <c r="K384">
        <v>1.1646028732080713</v>
      </c>
      <c r="L384">
        <v>-1.5301938702920042</v>
      </c>
      <c r="M384">
        <v>0.51548489894817684</v>
      </c>
      <c r="P384" s="13">
        <f t="shared" si="16"/>
        <v>-2.4357876376532514E-3</v>
      </c>
      <c r="Q384" s="23">
        <f t="shared" si="17"/>
        <v>-2.4328235140923526E-3</v>
      </c>
    </row>
    <row r="385" spans="3:17" x14ac:dyDescent="0.55000000000000004">
      <c r="C385">
        <f t="shared" si="18"/>
        <v>379</v>
      </c>
      <c r="D385">
        <v>-0.99012994862157488</v>
      </c>
      <c r="E385">
        <v>-0.89328020217245874</v>
      </c>
      <c r="F385">
        <v>-0.2895598861816252</v>
      </c>
      <c r="G385">
        <v>1.41890711445819</v>
      </c>
      <c r="H385">
        <v>0.99645906470628887</v>
      </c>
      <c r="I385">
        <v>0.28038348984220351</v>
      </c>
      <c r="J385">
        <v>1.3623764024357434</v>
      </c>
      <c r="K385">
        <v>0.64790842660178161</v>
      </c>
      <c r="L385">
        <v>0.91969792958088525</v>
      </c>
      <c r="M385">
        <v>-0.21127320483176074</v>
      </c>
      <c r="P385" s="13">
        <f t="shared" si="16"/>
        <v>-6.90811021887398E-3</v>
      </c>
      <c r="Q385" s="23">
        <f t="shared" si="17"/>
        <v>-6.8843040755064422E-3</v>
      </c>
    </row>
    <row r="386" spans="3:17" x14ac:dyDescent="0.55000000000000004">
      <c r="C386">
        <f t="shared" si="18"/>
        <v>380</v>
      </c>
      <c r="D386">
        <v>-0.55125223176887428</v>
      </c>
      <c r="E386">
        <v>-0.6454195477981689</v>
      </c>
      <c r="F386">
        <v>-0.39218319340777325</v>
      </c>
      <c r="G386">
        <v>-3.4895873563446048E-2</v>
      </c>
      <c r="H386">
        <v>-0.41896783418169065</v>
      </c>
      <c r="I386">
        <v>-1.8161935823576993</v>
      </c>
      <c r="J386">
        <v>-0.25434907176086508</v>
      </c>
      <c r="K386">
        <v>-0.45919067105079681</v>
      </c>
      <c r="L386">
        <v>0.1156465202525106</v>
      </c>
      <c r="M386">
        <v>-0.95091160087087279</v>
      </c>
      <c r="P386" s="13">
        <f t="shared" si="16"/>
        <v>-3.1073176993804555E-3</v>
      </c>
      <c r="Q386" s="23">
        <f t="shared" si="17"/>
        <v>-3.10249498426729E-3</v>
      </c>
    </row>
    <row r="387" spans="3:17" x14ac:dyDescent="0.55000000000000004">
      <c r="C387">
        <f t="shared" si="18"/>
        <v>381</v>
      </c>
      <c r="D387">
        <v>1.3621897371039682</v>
      </c>
      <c r="E387">
        <v>-2.0423276021914884E-2</v>
      </c>
      <c r="F387">
        <v>6.3058561110796524E-2</v>
      </c>
      <c r="G387">
        <v>0.60636607382215757</v>
      </c>
      <c r="H387">
        <v>0.44020317949316762</v>
      </c>
      <c r="I387">
        <v>-0.79632498971909216</v>
      </c>
      <c r="J387">
        <v>0.7484323743517034</v>
      </c>
      <c r="K387">
        <v>-1.0487228631290741</v>
      </c>
      <c r="L387">
        <v>-0.45621181596367227</v>
      </c>
      <c r="M387">
        <v>0.19288636381003582</v>
      </c>
      <c r="P387" s="13">
        <f t="shared" si="16"/>
        <v>1.3463575837731489E-2</v>
      </c>
      <c r="Q387" s="23">
        <f t="shared" si="17"/>
        <v>1.355461789997614E-2</v>
      </c>
    </row>
    <row r="388" spans="3:17" x14ac:dyDescent="0.55000000000000004">
      <c r="C388">
        <f t="shared" si="18"/>
        <v>382</v>
      </c>
      <c r="D388">
        <v>3.1985327319463956E-2</v>
      </c>
      <c r="E388">
        <v>2.097342901391654</v>
      </c>
      <c r="F388">
        <v>-0.44800892917894786</v>
      </c>
      <c r="G388">
        <v>0.13797991231198536</v>
      </c>
      <c r="H388">
        <v>0.5122854304963127</v>
      </c>
      <c r="I388">
        <v>-1.2506880977922328</v>
      </c>
      <c r="J388">
        <v>1.1926407061991662E-2</v>
      </c>
      <c r="K388">
        <v>1.508720671478422</v>
      </c>
      <c r="L388">
        <v>0.44929784897388647</v>
      </c>
      <c r="M388">
        <v>-0.94014468234917359</v>
      </c>
      <c r="P388" s="13">
        <f t="shared" si="16"/>
        <v>1.9436677267368288E-3</v>
      </c>
      <c r="Q388" s="23">
        <f t="shared" si="17"/>
        <v>1.9455578732601175E-3</v>
      </c>
    </row>
    <row r="389" spans="3:17" x14ac:dyDescent="0.55000000000000004">
      <c r="C389">
        <f t="shared" si="18"/>
        <v>383</v>
      </c>
      <c r="D389">
        <v>-0.25802467906903997</v>
      </c>
      <c r="E389">
        <v>0.6007547247033822</v>
      </c>
      <c r="F389">
        <v>-3.9726447360186622E-2</v>
      </c>
      <c r="G389">
        <v>0.96626600180120936</v>
      </c>
      <c r="H389">
        <v>1.9435309761041983</v>
      </c>
      <c r="I389">
        <v>-1.012792060927205</v>
      </c>
      <c r="J389">
        <v>0.4443515972667626</v>
      </c>
      <c r="K389">
        <v>-0.20208196385380447</v>
      </c>
      <c r="L389">
        <v>-0.60976154144048378</v>
      </c>
      <c r="M389">
        <v>-0.78438004616719548</v>
      </c>
      <c r="P389" s="13">
        <f t="shared" si="16"/>
        <v>-5.6789260210448798E-4</v>
      </c>
      <c r="Q389" s="23">
        <f t="shared" si="17"/>
        <v>-5.6773138162080627E-4</v>
      </c>
    </row>
    <row r="390" spans="3:17" x14ac:dyDescent="0.55000000000000004">
      <c r="C390">
        <f t="shared" si="18"/>
        <v>384</v>
      </c>
      <c r="D390">
        <v>0.73101087045407642</v>
      </c>
      <c r="E390">
        <v>1.0969230300311412</v>
      </c>
      <c r="F390">
        <v>-0.95436857169231337</v>
      </c>
      <c r="G390">
        <v>1.5921565210823139</v>
      </c>
      <c r="H390">
        <v>1.8133538505193605</v>
      </c>
      <c r="I390">
        <v>2.9944627963971883E-2</v>
      </c>
      <c r="J390">
        <v>-1.2033566790365566</v>
      </c>
      <c r="K390">
        <v>-0.17887665126066818</v>
      </c>
      <c r="L390">
        <v>-0.55262207761446192</v>
      </c>
      <c r="M390">
        <v>1.2208293928230129</v>
      </c>
      <c r="P390" s="13">
        <f t="shared" ref="P390:P453" si="19">$P$1*1/12+$P$2*SQRT(1/12)*INDEX(D390:M390,1,$P$3)</f>
        <v>7.99740650922472E-3</v>
      </c>
      <c r="Q390" s="23">
        <f t="shared" si="17"/>
        <v>8.0294711857487044E-3</v>
      </c>
    </row>
    <row r="391" spans="3:17" x14ac:dyDescent="0.55000000000000004">
      <c r="C391">
        <f t="shared" si="18"/>
        <v>385</v>
      </c>
      <c r="D391">
        <v>-0.11173963729627769</v>
      </c>
      <c r="E391">
        <v>-0.65859776939348036</v>
      </c>
      <c r="F391">
        <v>-1.6945129006170632</v>
      </c>
      <c r="G391">
        <v>-0.94781521166194849</v>
      </c>
      <c r="H391">
        <v>0.20291322133352285</v>
      </c>
      <c r="I391">
        <v>-0.64550496652827682</v>
      </c>
      <c r="J391">
        <v>0.27372572090915731</v>
      </c>
      <c r="K391">
        <v>-0.38917484448604245</v>
      </c>
      <c r="L391">
        <v>-2.4847357807580881</v>
      </c>
      <c r="M391">
        <v>-0.44913934619459672</v>
      </c>
      <c r="P391" s="13">
        <f t="shared" si="19"/>
        <v>6.9897302158431092E-4</v>
      </c>
      <c r="Q391" s="23">
        <f t="shared" ref="Q391:Q454" si="20">EXP(P391)-1</f>
        <v>6.9921736015210456E-4</v>
      </c>
    </row>
    <row r="392" spans="3:17" x14ac:dyDescent="0.55000000000000004">
      <c r="C392">
        <f t="shared" ref="C392:C455" si="21">C391+1</f>
        <v>386</v>
      </c>
      <c r="D392">
        <v>0.10636052752164206</v>
      </c>
      <c r="E392">
        <v>-0.5147623667248924</v>
      </c>
      <c r="F392">
        <v>-0.53888949248297646</v>
      </c>
      <c r="G392">
        <v>-0.21546645550079391</v>
      </c>
      <c r="H392">
        <v>-1.0658471803312837</v>
      </c>
      <c r="I392">
        <v>1.0693903456429916</v>
      </c>
      <c r="J392">
        <v>-0.12337815639865982</v>
      </c>
      <c r="K392">
        <v>-5.677412424244669E-2</v>
      </c>
      <c r="L392">
        <v>-1.1300675815670231</v>
      </c>
      <c r="M392">
        <v>-0.71115292973125754</v>
      </c>
      <c r="P392" s="13">
        <f t="shared" si="19"/>
        <v>2.5877758546032264E-3</v>
      </c>
      <c r="Q392" s="23">
        <f t="shared" si="20"/>
        <v>2.591127036619234E-3</v>
      </c>
    </row>
    <row r="393" spans="3:17" x14ac:dyDescent="0.55000000000000004">
      <c r="C393">
        <f t="shared" si="21"/>
        <v>387</v>
      </c>
      <c r="D393">
        <v>0.66615402282130809</v>
      </c>
      <c r="E393">
        <v>-1.2958385087393751</v>
      </c>
      <c r="F393">
        <v>0.19791004351705674</v>
      </c>
      <c r="G393">
        <v>-0.12744339691488021</v>
      </c>
      <c r="H393">
        <v>0.24158210755311102</v>
      </c>
      <c r="I393">
        <v>-0.84400151175395322</v>
      </c>
      <c r="J393">
        <v>-4.1727154338462427E-2</v>
      </c>
      <c r="K393">
        <v>-0.16756045251370333</v>
      </c>
      <c r="L393">
        <v>0.1611847443944299</v>
      </c>
      <c r="M393">
        <v>0.69320847898772675</v>
      </c>
      <c r="P393" s="13">
        <f t="shared" si="19"/>
        <v>7.4357297326311808E-3</v>
      </c>
      <c r="Q393" s="23">
        <f t="shared" si="20"/>
        <v>7.4634434188682874E-3</v>
      </c>
    </row>
    <row r="394" spans="3:17" x14ac:dyDescent="0.55000000000000004">
      <c r="C394">
        <f t="shared" si="21"/>
        <v>388</v>
      </c>
      <c r="D394">
        <v>-5.3687910195621497E-2</v>
      </c>
      <c r="E394">
        <v>-0.84913675676542599</v>
      </c>
      <c r="F394">
        <v>0.21588704478507598</v>
      </c>
      <c r="G394">
        <v>0.59735981120544734</v>
      </c>
      <c r="H394">
        <v>-0.47824665176973047</v>
      </c>
      <c r="I394">
        <v>-1.1124341616588236</v>
      </c>
      <c r="J394">
        <v>-1.235339820039117</v>
      </c>
      <c r="K394">
        <v>1.3529790126293499</v>
      </c>
      <c r="L394">
        <v>-2.3437526973103378</v>
      </c>
      <c r="M394">
        <v>0.63815564429310223</v>
      </c>
      <c r="P394" s="13">
        <f t="shared" si="19"/>
        <v>1.2017157256116089E-3</v>
      </c>
      <c r="Q394" s="23">
        <f t="shared" si="20"/>
        <v>1.2024380752782005E-3</v>
      </c>
    </row>
    <row r="395" spans="3:17" x14ac:dyDescent="0.55000000000000004">
      <c r="C395">
        <f t="shared" si="21"/>
        <v>389</v>
      </c>
      <c r="D395">
        <v>-0.74289096586086645</v>
      </c>
      <c r="E395">
        <v>0.38302855320353446</v>
      </c>
      <c r="F395">
        <v>-1.8432853295612845</v>
      </c>
      <c r="G395">
        <v>0.59718102166124931</v>
      </c>
      <c r="H395">
        <v>-1.0795538710158519</v>
      </c>
      <c r="I395">
        <v>0.25780657514713617</v>
      </c>
      <c r="J395">
        <v>3.4550207621112661E-2</v>
      </c>
      <c r="K395">
        <v>1.688775983606376</v>
      </c>
      <c r="L395">
        <v>0.34461842383213148</v>
      </c>
      <c r="M395">
        <v>-1.2270388462741404</v>
      </c>
      <c r="P395" s="13">
        <f t="shared" si="19"/>
        <v>-4.7669578201080167E-3</v>
      </c>
      <c r="Q395" s="23">
        <f t="shared" si="20"/>
        <v>-4.7556139091519123E-3</v>
      </c>
    </row>
    <row r="396" spans="3:17" x14ac:dyDescent="0.55000000000000004">
      <c r="C396">
        <f t="shared" si="21"/>
        <v>390</v>
      </c>
      <c r="D396">
        <v>1.5394255945070514</v>
      </c>
      <c r="E396">
        <v>0.93418779380698858</v>
      </c>
      <c r="F396">
        <v>-0.23223192034370646</v>
      </c>
      <c r="G396">
        <v>-0.26126426282678367</v>
      </c>
      <c r="H396">
        <v>-1.8091029112945434</v>
      </c>
      <c r="I396">
        <v>-0.41882078228725239</v>
      </c>
      <c r="J396">
        <v>-1.3416379494985222</v>
      </c>
      <c r="K396">
        <v>1.3578645378113694</v>
      </c>
      <c r="L396">
        <v>-1.0636373211948789</v>
      </c>
      <c r="M396">
        <v>0.38846461164349211</v>
      </c>
      <c r="P396" s="13">
        <f t="shared" si="19"/>
        <v>1.4998483387457351E-2</v>
      </c>
      <c r="Q396" s="23">
        <f t="shared" si="20"/>
        <v>1.511152508368041E-2</v>
      </c>
    </row>
    <row r="397" spans="3:17" x14ac:dyDescent="0.55000000000000004">
      <c r="C397">
        <f t="shared" si="21"/>
        <v>391</v>
      </c>
      <c r="D397">
        <v>0.17904190428067054</v>
      </c>
      <c r="E397">
        <v>8.3337847650630223E-2</v>
      </c>
      <c r="F397">
        <v>-1.1586332850501295</v>
      </c>
      <c r="G397">
        <v>-1.0460156660016107</v>
      </c>
      <c r="H397">
        <v>-3.9664079979498112E-2</v>
      </c>
      <c r="I397">
        <v>1.2615699783796217</v>
      </c>
      <c r="J397">
        <v>-1.2344705022992273</v>
      </c>
      <c r="K397">
        <v>1.510093838678322</v>
      </c>
      <c r="L397">
        <v>0.38235242240366374</v>
      </c>
      <c r="M397">
        <v>0.32884180996049628</v>
      </c>
      <c r="P397" s="13">
        <f t="shared" si="19"/>
        <v>3.2172150411566916E-3</v>
      </c>
      <c r="Q397" s="23">
        <f t="shared" si="20"/>
        <v>3.222395831883329E-3</v>
      </c>
    </row>
    <row r="398" spans="3:17" x14ac:dyDescent="0.55000000000000004">
      <c r="C398">
        <f t="shared" si="21"/>
        <v>392</v>
      </c>
      <c r="D398">
        <v>0.86631869510039727</v>
      </c>
      <c r="E398">
        <v>-0.25329765992255371</v>
      </c>
      <c r="F398">
        <v>-0.45284456493316122</v>
      </c>
      <c r="G398">
        <v>-8.5968501584675339E-2</v>
      </c>
      <c r="H398">
        <v>9.854659304971454E-2</v>
      </c>
      <c r="I398">
        <v>0.10489493758442771</v>
      </c>
      <c r="J398">
        <v>-0.2395490443777781</v>
      </c>
      <c r="K398">
        <v>-0.10027173174559516</v>
      </c>
      <c r="L398">
        <v>-1.556805074700076E-2</v>
      </c>
      <c r="M398">
        <v>-1.1702474942501591</v>
      </c>
      <c r="P398" s="13">
        <f t="shared" si="19"/>
        <v>9.1692066439699599E-3</v>
      </c>
      <c r="Q398" s="23">
        <f t="shared" si="20"/>
        <v>9.2113725967870597E-3</v>
      </c>
    </row>
    <row r="399" spans="3:17" x14ac:dyDescent="0.55000000000000004">
      <c r="C399">
        <f t="shared" si="21"/>
        <v>393</v>
      </c>
      <c r="D399">
        <v>1.3964832991712277</v>
      </c>
      <c r="E399">
        <v>0.57219851893300666</v>
      </c>
      <c r="F399">
        <v>0.31423539931183914</v>
      </c>
      <c r="G399">
        <v>0.29080379254958993</v>
      </c>
      <c r="H399">
        <v>0.22525302744817199</v>
      </c>
      <c r="I399">
        <v>1.2145423903172901</v>
      </c>
      <c r="J399">
        <v>-0.14658759321649836</v>
      </c>
      <c r="K399">
        <v>-0.25016228793854789</v>
      </c>
      <c r="L399">
        <v>-0.81349289948650827</v>
      </c>
      <c r="M399">
        <v>-2.1037634009589605</v>
      </c>
      <c r="P399" s="13">
        <f t="shared" si="19"/>
        <v>1.376056679709654E-2</v>
      </c>
      <c r="Q399" s="23">
        <f t="shared" si="20"/>
        <v>1.3855679162338763E-2</v>
      </c>
    </row>
    <row r="400" spans="3:17" x14ac:dyDescent="0.55000000000000004">
      <c r="C400">
        <f t="shared" si="21"/>
        <v>394</v>
      </c>
      <c r="D400">
        <v>-1.0732574437714357</v>
      </c>
      <c r="E400">
        <v>0.28569390784782817</v>
      </c>
      <c r="F400">
        <v>-1.1389697055196344</v>
      </c>
      <c r="G400">
        <v>0.30202884410539249</v>
      </c>
      <c r="H400">
        <v>-0.19991297583116335</v>
      </c>
      <c r="I400">
        <v>-8.2540424201728732E-2</v>
      </c>
      <c r="J400">
        <v>-0.63038160180900071</v>
      </c>
      <c r="K400">
        <v>0.51293948769423958</v>
      </c>
      <c r="L400">
        <v>0.45692707808878913</v>
      </c>
      <c r="M400">
        <v>1.3329865738675857</v>
      </c>
      <c r="P400" s="13">
        <f t="shared" si="19"/>
        <v>-7.6280154444014515E-3</v>
      </c>
      <c r="Q400" s="23">
        <f t="shared" si="20"/>
        <v>-7.5989959684751307E-3</v>
      </c>
    </row>
    <row r="401" spans="3:17" x14ac:dyDescent="0.55000000000000004">
      <c r="C401">
        <f t="shared" si="21"/>
        <v>395</v>
      </c>
      <c r="D401">
        <v>1.4121504314327646</v>
      </c>
      <c r="E401">
        <v>1.4652598299399024</v>
      </c>
      <c r="F401">
        <v>-1.0234716867454321</v>
      </c>
      <c r="G401">
        <v>8.1978457183677425E-2</v>
      </c>
      <c r="H401">
        <v>-0.60419873943614866</v>
      </c>
      <c r="I401">
        <v>0.55963467042040171</v>
      </c>
      <c r="J401">
        <v>0.23518219950292707</v>
      </c>
      <c r="K401">
        <v>2.3052018702699488</v>
      </c>
      <c r="L401">
        <v>-1.1871144448951585</v>
      </c>
      <c r="M401">
        <v>1.0247269510336732</v>
      </c>
      <c r="P401" s="13">
        <f t="shared" si="19"/>
        <v>1.3896248142525956E-2</v>
      </c>
      <c r="Q401" s="23">
        <f t="shared" si="20"/>
        <v>1.3993249797632279E-2</v>
      </c>
    </row>
    <row r="402" spans="3:17" x14ac:dyDescent="0.55000000000000004">
      <c r="C402">
        <f t="shared" si="21"/>
        <v>396</v>
      </c>
      <c r="D402">
        <v>1.2015282089820198</v>
      </c>
      <c r="E402">
        <v>-0.6767810108797403</v>
      </c>
      <c r="F402">
        <v>-0.52294724969695594</v>
      </c>
      <c r="G402">
        <v>-1.2597904105653064</v>
      </c>
      <c r="H402">
        <v>1.2998510346153063</v>
      </c>
      <c r="I402">
        <v>0.57248702427580289</v>
      </c>
      <c r="J402">
        <v>-3.4376909129027418E-2</v>
      </c>
      <c r="K402">
        <v>-1.9321728151652124</v>
      </c>
      <c r="L402">
        <v>-0.17212143160581242</v>
      </c>
      <c r="M402">
        <v>0.39824989970867947</v>
      </c>
      <c r="P402" s="13">
        <f t="shared" si="19"/>
        <v>1.2072206190087136E-2</v>
      </c>
      <c r="Q402" s="23">
        <f t="shared" si="20"/>
        <v>1.2145369388550931E-2</v>
      </c>
    </row>
    <row r="403" spans="3:17" x14ac:dyDescent="0.55000000000000004">
      <c r="C403">
        <f t="shared" si="21"/>
        <v>397</v>
      </c>
      <c r="D403">
        <v>-0.1898032654702517</v>
      </c>
      <c r="E403">
        <v>0.35729104345897517</v>
      </c>
      <c r="F403">
        <v>0.41547809244825618</v>
      </c>
      <c r="G403">
        <v>0.2937786228606325</v>
      </c>
      <c r="H403">
        <v>-2.4214811333467692</v>
      </c>
      <c r="I403">
        <v>-0.5663930176122508</v>
      </c>
      <c r="J403">
        <v>1.697882730746876</v>
      </c>
      <c r="K403">
        <v>-0.25144387361795895</v>
      </c>
      <c r="L403">
        <v>-0.70676122137640129</v>
      </c>
      <c r="M403">
        <v>-0.39625087018134203</v>
      </c>
      <c r="P403" s="13">
        <f t="shared" si="19"/>
        <v>2.2922170481869814E-5</v>
      </c>
      <c r="Q403" s="23">
        <f t="shared" si="20"/>
        <v>2.2922433196903569E-5</v>
      </c>
    </row>
    <row r="404" spans="3:17" x14ac:dyDescent="0.55000000000000004">
      <c r="C404">
        <f t="shared" si="21"/>
        <v>398</v>
      </c>
      <c r="D404">
        <v>-0.44114224488515519</v>
      </c>
      <c r="E404">
        <v>-0.75844906238299103</v>
      </c>
      <c r="F404">
        <v>5.9277663162302666E-2</v>
      </c>
      <c r="G404">
        <v>0.70781050467523166</v>
      </c>
      <c r="H404">
        <v>-0.46510817346119021</v>
      </c>
      <c r="I404">
        <v>-0.79069374876341547</v>
      </c>
      <c r="J404">
        <v>-0.40726921772989289</v>
      </c>
      <c r="K404">
        <v>0.72291954339556519</v>
      </c>
      <c r="L404">
        <v>-0.87695210935866608</v>
      </c>
      <c r="M404">
        <v>0.90487737461307605</v>
      </c>
      <c r="P404" s="13">
        <f t="shared" si="19"/>
        <v>-2.1537372408637345E-3</v>
      </c>
      <c r="Q404" s="23">
        <f t="shared" si="20"/>
        <v>-2.1514196129648333E-3</v>
      </c>
    </row>
    <row r="405" spans="3:17" x14ac:dyDescent="0.55000000000000004">
      <c r="C405">
        <f t="shared" si="21"/>
        <v>399</v>
      </c>
      <c r="D405">
        <v>0.25652301354475648</v>
      </c>
      <c r="E405">
        <v>-0.37464538735846942</v>
      </c>
      <c r="F405">
        <v>-0.86098133048458958</v>
      </c>
      <c r="G405">
        <v>1.1791131608039398</v>
      </c>
      <c r="H405">
        <v>-0.13428238259727565</v>
      </c>
      <c r="I405">
        <v>0.49504690309153815</v>
      </c>
      <c r="J405">
        <v>0.50574725160046141</v>
      </c>
      <c r="K405">
        <v>0.34277924407576782</v>
      </c>
      <c r="L405">
        <v>-0.49392030125752245</v>
      </c>
      <c r="M405">
        <v>3.0220313887256881E-2</v>
      </c>
      <c r="P405" s="13">
        <f t="shared" si="19"/>
        <v>3.8882211305176538E-3</v>
      </c>
      <c r="Q405" s="23">
        <f t="shared" si="20"/>
        <v>3.8957900690204106E-3</v>
      </c>
    </row>
    <row r="406" spans="3:17" x14ac:dyDescent="0.55000000000000004">
      <c r="C406">
        <f t="shared" si="21"/>
        <v>400</v>
      </c>
      <c r="D406">
        <v>-1.5706101941508248</v>
      </c>
      <c r="E406">
        <v>1.9955992638597055</v>
      </c>
      <c r="F406">
        <v>-0.97073291543506823</v>
      </c>
      <c r="G406">
        <v>-0.81892394052564088</v>
      </c>
      <c r="H406">
        <v>0.73332732099006259</v>
      </c>
      <c r="I406">
        <v>0.21928974888654321</v>
      </c>
      <c r="J406">
        <v>7.2349831741412685E-2</v>
      </c>
      <c r="K406">
        <v>1.2163857798248316</v>
      </c>
      <c r="L406">
        <v>-0.41669401684528962</v>
      </c>
      <c r="M406">
        <v>0.80947599038630924</v>
      </c>
      <c r="P406" s="13">
        <f t="shared" si="19"/>
        <v>-1.1935216609107567E-2</v>
      </c>
      <c r="Q406" s="23">
        <f t="shared" si="20"/>
        <v>-1.1864274428607602E-2</v>
      </c>
    </row>
    <row r="407" spans="3:17" x14ac:dyDescent="0.55000000000000004">
      <c r="C407">
        <f t="shared" si="21"/>
        <v>401</v>
      </c>
      <c r="D407">
        <v>0.85215803647353516</v>
      </c>
      <c r="E407">
        <v>-0.21151331287410255</v>
      </c>
      <c r="F407">
        <v>-1.0872717516903347</v>
      </c>
      <c r="G407">
        <v>0.92254018234120716</v>
      </c>
      <c r="H407">
        <v>0.30122643300240087</v>
      </c>
      <c r="I407">
        <v>0.83350227204181881</v>
      </c>
      <c r="J407">
        <v>-0.7996120546088592</v>
      </c>
      <c r="K407">
        <v>-0.23272729678946397</v>
      </c>
      <c r="L407">
        <v>1.5428858929481315</v>
      </c>
      <c r="M407">
        <v>-0.81363560596857798</v>
      </c>
      <c r="P407" s="13">
        <f t="shared" si="19"/>
        <v>9.0465717429181417E-3</v>
      </c>
      <c r="Q407" s="23">
        <f t="shared" si="20"/>
        <v>9.0876156485839577E-3</v>
      </c>
    </row>
    <row r="408" spans="3:17" x14ac:dyDescent="0.55000000000000004">
      <c r="C408">
        <f t="shared" si="21"/>
        <v>402</v>
      </c>
      <c r="D408">
        <v>1.1960039768352264</v>
      </c>
      <c r="E408">
        <v>0.95908543221929721</v>
      </c>
      <c r="F408">
        <v>-1.633285629396158</v>
      </c>
      <c r="G408">
        <v>-0.86681974230259162</v>
      </c>
      <c r="H408">
        <v>3.6512484242297152E-2</v>
      </c>
      <c r="I408">
        <v>1.7844140004757786E-2</v>
      </c>
      <c r="J408">
        <v>-0.27437235014795447</v>
      </c>
      <c r="K408">
        <v>0.79349341368069248</v>
      </c>
      <c r="L408">
        <v>1.609160132125957</v>
      </c>
      <c r="M408">
        <v>-1.3366829043719699</v>
      </c>
      <c r="P408" s="13">
        <f t="shared" si="19"/>
        <v>1.2024364936331879E-2</v>
      </c>
      <c r="Q408" s="23">
        <f t="shared" si="20"/>
        <v>1.2096948243370154E-2</v>
      </c>
    </row>
    <row r="409" spans="3:17" x14ac:dyDescent="0.55000000000000004">
      <c r="C409">
        <f t="shared" si="21"/>
        <v>403</v>
      </c>
      <c r="D409">
        <v>-2.2104772942408832</v>
      </c>
      <c r="E409">
        <v>-1.0827697777115435</v>
      </c>
      <c r="F409">
        <v>0.1379095870532582</v>
      </c>
      <c r="G409">
        <v>0.54913617975680906</v>
      </c>
      <c r="H409">
        <v>-1.5912669504567158</v>
      </c>
      <c r="I409">
        <v>0.39143828919941698</v>
      </c>
      <c r="J409">
        <v>-0.69379930691752778</v>
      </c>
      <c r="K409">
        <v>0.12788807613238068</v>
      </c>
      <c r="L409">
        <v>0.57646908729593838</v>
      </c>
      <c r="M409">
        <v>0.74165589598320114</v>
      </c>
      <c r="P409" s="13">
        <f t="shared" si="19"/>
        <v>-1.7476628246346271E-2</v>
      </c>
      <c r="Q409" s="23">
        <f t="shared" si="20"/>
        <v>-1.7324797760564059E-2</v>
      </c>
    </row>
    <row r="410" spans="3:17" x14ac:dyDescent="0.55000000000000004">
      <c r="C410">
        <f t="shared" si="21"/>
        <v>404</v>
      </c>
      <c r="D410">
        <v>-0.15699418764340434</v>
      </c>
      <c r="E410">
        <v>0.75260516464788907</v>
      </c>
      <c r="F410">
        <v>-1.0798323712149009</v>
      </c>
      <c r="G410">
        <v>-0.79464018003099479</v>
      </c>
      <c r="H410">
        <v>-9.7869095531381203E-3</v>
      </c>
      <c r="I410">
        <v>1.4470670954765725</v>
      </c>
      <c r="J410">
        <v>-0.10561476412712485</v>
      </c>
      <c r="K410">
        <v>-0.7791787526541436</v>
      </c>
      <c r="L410">
        <v>2.8010292491043152</v>
      </c>
      <c r="M410">
        <v>1.8049130202101631</v>
      </c>
      <c r="P410" s="13">
        <f t="shared" si="19"/>
        <v>3.0705711920977542E-4</v>
      </c>
      <c r="Q410" s="23">
        <f t="shared" si="20"/>
        <v>3.0710426607249985E-4</v>
      </c>
    </row>
    <row r="411" spans="3:17" x14ac:dyDescent="0.55000000000000004">
      <c r="C411">
        <f t="shared" si="21"/>
        <v>405</v>
      </c>
      <c r="D411">
        <v>1.5162787643921525</v>
      </c>
      <c r="E411">
        <v>-1.4879430278978132</v>
      </c>
      <c r="F411">
        <v>3.7730729990953317E-2</v>
      </c>
      <c r="G411">
        <v>-0.8107413562150293</v>
      </c>
      <c r="H411">
        <v>1.673460819762344</v>
      </c>
      <c r="I411">
        <v>0.64179259850247061</v>
      </c>
      <c r="J411">
        <v>1.4755428097190872</v>
      </c>
      <c r="K411">
        <v>1.5264667776291514</v>
      </c>
      <c r="L411">
        <v>-0.86789494628598207</v>
      </c>
      <c r="M411">
        <v>0.23085011766940003</v>
      </c>
      <c r="P411" s="13">
        <f t="shared" si="19"/>
        <v>1.4798025958491501E-2</v>
      </c>
      <c r="Q411" s="23">
        <f t="shared" si="20"/>
        <v>1.4908058831090809E-2</v>
      </c>
    </row>
    <row r="412" spans="3:17" x14ac:dyDescent="0.55000000000000004">
      <c r="C412">
        <f t="shared" si="21"/>
        <v>406</v>
      </c>
      <c r="D412">
        <v>0.34106581653899376</v>
      </c>
      <c r="E412">
        <v>0.51094852783068856</v>
      </c>
      <c r="F412">
        <v>-0.52571870359457762</v>
      </c>
      <c r="G412">
        <v>-0.71600419510721425</v>
      </c>
      <c r="H412">
        <v>7.270858769888236E-2</v>
      </c>
      <c r="I412">
        <v>1.4639746665691662</v>
      </c>
      <c r="J412">
        <v>0.47685157994654015</v>
      </c>
      <c r="K412">
        <v>1.5446139884853565</v>
      </c>
      <c r="L412">
        <v>-0.31679310428252738</v>
      </c>
      <c r="M412">
        <v>-0.78435886962257839</v>
      </c>
      <c r="P412" s="13">
        <f t="shared" si="19"/>
        <v>4.62038328151918E-3</v>
      </c>
      <c r="Q412" s="23">
        <f t="shared" si="20"/>
        <v>4.6310737106385336E-3</v>
      </c>
    </row>
    <row r="413" spans="3:17" x14ac:dyDescent="0.55000000000000004">
      <c r="C413">
        <f t="shared" si="21"/>
        <v>407</v>
      </c>
      <c r="D413">
        <v>-1.5890132594835744</v>
      </c>
      <c r="E413">
        <v>0.27849608151251404</v>
      </c>
      <c r="F413">
        <v>0.20907170110905515</v>
      </c>
      <c r="G413">
        <v>1.6365721379560378</v>
      </c>
      <c r="H413">
        <v>0.5098913646307659</v>
      </c>
      <c r="I413">
        <v>0.93273470438214656</v>
      </c>
      <c r="J413">
        <v>0.1992256657046533</v>
      </c>
      <c r="K413">
        <v>-1.0684088903511711E-2</v>
      </c>
      <c r="L413">
        <v>0.38997207732160971</v>
      </c>
      <c r="M413">
        <v>-0.15807276714031077</v>
      </c>
      <c r="P413" s="13">
        <f t="shared" si="19"/>
        <v>-1.2094591829964226E-2</v>
      </c>
      <c r="Q413" s="23">
        <f t="shared" si="20"/>
        <v>-1.202174622922203E-2</v>
      </c>
    </row>
    <row r="414" spans="3:17" x14ac:dyDescent="0.55000000000000004">
      <c r="C414">
        <f t="shared" si="21"/>
        <v>408</v>
      </c>
      <c r="D414">
        <v>-9.3372924151169531E-2</v>
      </c>
      <c r="E414">
        <v>-9.8240653555739577E-2</v>
      </c>
      <c r="F414">
        <v>-0.94663254374607508</v>
      </c>
      <c r="G414">
        <v>-0.47822751874078895</v>
      </c>
      <c r="H414">
        <v>-1.1929011377742611E-2</v>
      </c>
      <c r="I414">
        <v>-0.42113599727238166</v>
      </c>
      <c r="J414">
        <v>-0.33003268795265089</v>
      </c>
      <c r="K414">
        <v>-1.650396637584884</v>
      </c>
      <c r="L414">
        <v>0.75581485476151877</v>
      </c>
      <c r="M414">
        <v>1.6430905995602771</v>
      </c>
      <c r="P414" s="13">
        <f t="shared" si="19"/>
        <v>8.5803342326116333E-4</v>
      </c>
      <c r="Q414" s="23">
        <f t="shared" si="20"/>
        <v>8.5840163924522095E-4</v>
      </c>
    </row>
    <row r="415" spans="3:17" x14ac:dyDescent="0.55000000000000004">
      <c r="C415">
        <f t="shared" si="21"/>
        <v>409</v>
      </c>
      <c r="D415">
        <v>0.17490860916061074</v>
      </c>
      <c r="E415">
        <v>-1.4630652808401836</v>
      </c>
      <c r="F415">
        <v>-0.31102541376757675</v>
      </c>
      <c r="G415">
        <v>0.68077444791320985</v>
      </c>
      <c r="H415">
        <v>-1.2959908956297626</v>
      </c>
      <c r="I415">
        <v>0.12895874143728275</v>
      </c>
      <c r="J415">
        <v>-1.6902477260016513</v>
      </c>
      <c r="K415">
        <v>-0.77634511656725613</v>
      </c>
      <c r="L415">
        <v>-1.8089159486509523</v>
      </c>
      <c r="M415">
        <v>-0.22521186953380257</v>
      </c>
      <c r="P415" s="13">
        <f t="shared" si="19"/>
        <v>3.1814196554035912E-3</v>
      </c>
      <c r="Q415" s="23">
        <f t="shared" si="20"/>
        <v>3.1864857419399151E-3</v>
      </c>
    </row>
    <row r="416" spans="3:17" x14ac:dyDescent="0.55000000000000004">
      <c r="C416">
        <f t="shared" si="21"/>
        <v>410</v>
      </c>
      <c r="D416">
        <v>-9.2647653460655233E-2</v>
      </c>
      <c r="E416">
        <v>0.290287293876206</v>
      </c>
      <c r="F416">
        <v>-0.19441408022227277</v>
      </c>
      <c r="G416">
        <v>-0.65760825812511603</v>
      </c>
      <c r="H416">
        <v>-0.44676816521251322</v>
      </c>
      <c r="I416">
        <v>1.3121533316003446</v>
      </c>
      <c r="J416">
        <v>-1.472732837964585</v>
      </c>
      <c r="K416">
        <v>-0.48618101671634029</v>
      </c>
      <c r="L416">
        <v>-0.38492106827331257</v>
      </c>
      <c r="M416">
        <v>-0.36279106505553044</v>
      </c>
      <c r="P416" s="13">
        <f t="shared" si="19"/>
        <v>8.6431445168721999E-4</v>
      </c>
      <c r="Q416" s="23">
        <f t="shared" si="20"/>
        <v>8.6468807905903944E-4</v>
      </c>
    </row>
    <row r="417" spans="3:17" x14ac:dyDescent="0.55000000000000004">
      <c r="C417">
        <f t="shared" si="21"/>
        <v>411</v>
      </c>
      <c r="D417">
        <v>-0.85052582727118076</v>
      </c>
      <c r="E417">
        <v>0.75363213003850793</v>
      </c>
      <c r="F417">
        <v>7.2771322825383566E-2</v>
      </c>
      <c r="G417">
        <v>0.37243761125046138</v>
      </c>
      <c r="H417">
        <v>-0.98762920293659662</v>
      </c>
      <c r="I417">
        <v>-0.30457972568868152</v>
      </c>
      <c r="J417">
        <v>0.64619378364228497</v>
      </c>
      <c r="K417">
        <v>-0.16586211937745868</v>
      </c>
      <c r="L417">
        <v>-1.2354448226577694</v>
      </c>
      <c r="M417">
        <v>-1.060040805880464E-2</v>
      </c>
      <c r="P417" s="13">
        <f t="shared" si="19"/>
        <v>-5.699103063249512E-3</v>
      </c>
      <c r="Q417" s="23">
        <f t="shared" si="20"/>
        <v>-5.6828939824127289E-3</v>
      </c>
    </row>
    <row r="418" spans="3:17" x14ac:dyDescent="0.55000000000000004">
      <c r="C418">
        <f t="shared" si="21"/>
        <v>412</v>
      </c>
      <c r="D418">
        <v>-0.23611526525669713</v>
      </c>
      <c r="E418">
        <v>-1.8006341835219128</v>
      </c>
      <c r="F418">
        <v>-1.3427394862054014</v>
      </c>
      <c r="G418">
        <v>0.58187845388297432</v>
      </c>
      <c r="H418">
        <v>-7.2438356986743446E-2</v>
      </c>
      <c r="I418">
        <v>-0.70210587603955554</v>
      </c>
      <c r="J418">
        <v>-1.4148407741794842</v>
      </c>
      <c r="K418">
        <v>-1.4791932042649973</v>
      </c>
      <c r="L418">
        <v>-1.2712786772056963</v>
      </c>
      <c r="M418">
        <v>0.90345016639668663</v>
      </c>
      <c r="P418" s="13">
        <f t="shared" si="19"/>
        <v>-3.7815151266934271E-4</v>
      </c>
      <c r="Q418" s="23">
        <f t="shared" si="20"/>
        <v>-3.7808002239769767E-4</v>
      </c>
    </row>
    <row r="419" spans="3:17" x14ac:dyDescent="0.55000000000000004">
      <c r="C419">
        <f t="shared" si="21"/>
        <v>413</v>
      </c>
      <c r="D419">
        <v>-0.22168854591336545</v>
      </c>
      <c r="E419">
        <v>-0.16985354171053524</v>
      </c>
      <c r="F419">
        <v>1.1578026817950464</v>
      </c>
      <c r="G419">
        <v>1.2146137735139055</v>
      </c>
      <c r="H419">
        <v>1.2136412360591469</v>
      </c>
      <c r="I419">
        <v>1.5728693216444403E-2</v>
      </c>
      <c r="J419">
        <v>0.74806457831133111</v>
      </c>
      <c r="K419">
        <v>0.86397386119619424</v>
      </c>
      <c r="L419">
        <v>-0.70332894626774578</v>
      </c>
      <c r="M419">
        <v>-1.7051541778358328</v>
      </c>
      <c r="P419" s="13">
        <f t="shared" si="19"/>
        <v>-2.5321245822340676E-4</v>
      </c>
      <c r="Q419" s="23">
        <f t="shared" si="20"/>
        <v>-2.5318040265454034E-4</v>
      </c>
    </row>
    <row r="420" spans="3:17" x14ac:dyDescent="0.55000000000000004">
      <c r="C420">
        <f t="shared" si="21"/>
        <v>414</v>
      </c>
      <c r="D420">
        <v>-1.3155473171474443</v>
      </c>
      <c r="E420">
        <v>0.60202070619080494</v>
      </c>
      <c r="F420">
        <v>0.32238983904403712</v>
      </c>
      <c r="G420">
        <v>-0.53889475021684008</v>
      </c>
      <c r="H420">
        <v>-0.14406802083548439</v>
      </c>
      <c r="I420">
        <v>0.41583827895845232</v>
      </c>
      <c r="J420">
        <v>0.39751977285017975</v>
      </c>
      <c r="K420">
        <v>0.60232274557356569</v>
      </c>
      <c r="L420">
        <v>-1.6061817840169903</v>
      </c>
      <c r="M420">
        <v>-0.15932711952748591</v>
      </c>
      <c r="P420" s="13">
        <f t="shared" si="19"/>
        <v>-9.7263072986348356E-3</v>
      </c>
      <c r="Q420" s="23">
        <f t="shared" si="20"/>
        <v>-9.6791597527884354E-3</v>
      </c>
    </row>
    <row r="421" spans="3:17" x14ac:dyDescent="0.55000000000000004">
      <c r="C421">
        <f t="shared" si="21"/>
        <v>415</v>
      </c>
      <c r="D421">
        <v>-0.52292429176288158</v>
      </c>
      <c r="E421">
        <v>-0.86001646424775624</v>
      </c>
      <c r="F421">
        <v>-0.19878409901668714</v>
      </c>
      <c r="G421">
        <v>-1.2269698325239149</v>
      </c>
      <c r="H421">
        <v>-0.34326398947716225</v>
      </c>
      <c r="I421">
        <v>-3.199777437134925E-2</v>
      </c>
      <c r="J421">
        <v>-0.49191409776231493</v>
      </c>
      <c r="K421">
        <v>1.0394641755318785</v>
      </c>
      <c r="L421">
        <v>-5.8111410520824074E-2</v>
      </c>
      <c r="M421">
        <v>-1.2146151191893473</v>
      </c>
      <c r="P421" s="13">
        <f t="shared" si="19"/>
        <v>-2.8619905425597437E-3</v>
      </c>
      <c r="Q421" s="23">
        <f t="shared" si="20"/>
        <v>-2.8578989519222331E-3</v>
      </c>
    </row>
    <row r="422" spans="3:17" x14ac:dyDescent="0.55000000000000004">
      <c r="C422">
        <f t="shared" si="21"/>
        <v>416</v>
      </c>
      <c r="D422">
        <v>0.25689706893541991</v>
      </c>
      <c r="E422">
        <v>-0.90859672234634259</v>
      </c>
      <c r="F422">
        <v>1.3095963854816115</v>
      </c>
      <c r="G422">
        <v>0.35819306942747453</v>
      </c>
      <c r="H422">
        <v>-0.69143568599987926</v>
      </c>
      <c r="I422">
        <v>2.5393486807124539</v>
      </c>
      <c r="J422">
        <v>0.16092870024473896</v>
      </c>
      <c r="K422">
        <v>1.4414291333563172</v>
      </c>
      <c r="L422">
        <v>-0.41539368143914629</v>
      </c>
      <c r="M422">
        <v>0.62080033435614335</v>
      </c>
      <c r="P422" s="13">
        <f t="shared" si="19"/>
        <v>3.8914605452250242E-3</v>
      </c>
      <c r="Q422" s="23">
        <f t="shared" si="20"/>
        <v>3.8990421090747684E-3</v>
      </c>
    </row>
    <row r="423" spans="3:17" x14ac:dyDescent="0.55000000000000004">
      <c r="C423">
        <f t="shared" si="21"/>
        <v>417</v>
      </c>
      <c r="D423">
        <v>0.61877786946637603</v>
      </c>
      <c r="E423">
        <v>-1.7541721574568099</v>
      </c>
      <c r="F423">
        <v>-0.78719316984598142</v>
      </c>
      <c r="G423">
        <v>1.8828301373983405</v>
      </c>
      <c r="H423">
        <v>-1.0168000865103504</v>
      </c>
      <c r="I423">
        <v>-2.0966593531533713</v>
      </c>
      <c r="J423">
        <v>1.1627164472999607</v>
      </c>
      <c r="K423">
        <v>0.79393021237647865</v>
      </c>
      <c r="L423">
        <v>1.4087690604941836</v>
      </c>
      <c r="M423">
        <v>1.8685410865241594</v>
      </c>
      <c r="P423" s="13">
        <f t="shared" si="19"/>
        <v>7.0254402092415954E-3</v>
      </c>
      <c r="Q423" s="23">
        <f t="shared" si="20"/>
        <v>7.0501765081749657E-3</v>
      </c>
    </row>
    <row r="424" spans="3:17" x14ac:dyDescent="0.55000000000000004">
      <c r="C424">
        <f t="shared" si="21"/>
        <v>418</v>
      </c>
      <c r="D424">
        <v>-0.712928767390274</v>
      </c>
      <c r="E424">
        <v>9.7219941055760539E-2</v>
      </c>
      <c r="F424">
        <v>-0.95456534279448868</v>
      </c>
      <c r="G424">
        <v>-0.15206293652675015</v>
      </c>
      <c r="H424">
        <v>0.56265551682608439</v>
      </c>
      <c r="I424">
        <v>-0.69835884023591066</v>
      </c>
      <c r="J424">
        <v>-0.44076164829022946</v>
      </c>
      <c r="K424">
        <v>0.36694738194334175</v>
      </c>
      <c r="L424">
        <v>0.86343677671852992</v>
      </c>
      <c r="M424">
        <v>-0.68120802616429788</v>
      </c>
      <c r="P424" s="13">
        <f t="shared" si="19"/>
        <v>-4.5074775698203734E-3</v>
      </c>
      <c r="Q424" s="23">
        <f t="shared" si="20"/>
        <v>-4.4973341389511479E-3</v>
      </c>
    </row>
    <row r="425" spans="3:17" x14ac:dyDescent="0.55000000000000004">
      <c r="C425">
        <f t="shared" si="21"/>
        <v>419</v>
      </c>
      <c r="D425">
        <v>4.1410914800108493E-2</v>
      </c>
      <c r="E425">
        <v>-0.14196503824814088</v>
      </c>
      <c r="F425">
        <v>-0.78650931495157017</v>
      </c>
      <c r="G425">
        <v>-1.1235468719481565</v>
      </c>
      <c r="H425">
        <v>0.74209567954293054</v>
      </c>
      <c r="I425">
        <v>-1.6865566674299801</v>
      </c>
      <c r="J425">
        <v>-2.8979166864859107</v>
      </c>
      <c r="K425">
        <v>1.9221246185338727</v>
      </c>
      <c r="L425">
        <v>-2.9376267684730988</v>
      </c>
      <c r="M425">
        <v>0.68389948303127923</v>
      </c>
      <c r="P425" s="13">
        <f t="shared" si="19"/>
        <v>2.0252957087751361E-3</v>
      </c>
      <c r="Q425" s="23">
        <f t="shared" si="20"/>
        <v>2.0273480053978332E-3</v>
      </c>
    </row>
    <row r="426" spans="3:17" x14ac:dyDescent="0.55000000000000004">
      <c r="C426">
        <f t="shared" si="21"/>
        <v>420</v>
      </c>
      <c r="D426">
        <v>0.37680522455372983</v>
      </c>
      <c r="E426">
        <v>-0.58664437085359111</v>
      </c>
      <c r="F426">
        <v>1.6566299477168354</v>
      </c>
      <c r="G426">
        <v>1.5561274307595898</v>
      </c>
      <c r="H426">
        <v>2.0256135469646206</v>
      </c>
      <c r="I426">
        <v>-2.0936184461855616</v>
      </c>
      <c r="J426">
        <v>1.5677919782850055E-3</v>
      </c>
      <c r="K426">
        <v>-0.76802020874925814</v>
      </c>
      <c r="L426">
        <v>0.37884933897182993</v>
      </c>
      <c r="M426">
        <v>0.3957887457106139</v>
      </c>
      <c r="P426" s="13">
        <f t="shared" si="19"/>
        <v>4.9298956340889655E-3</v>
      </c>
      <c r="Q426" s="23">
        <f t="shared" si="20"/>
        <v>4.9420675634641587E-3</v>
      </c>
    </row>
    <row r="427" spans="3:17" x14ac:dyDescent="0.55000000000000004">
      <c r="C427">
        <f t="shared" si="21"/>
        <v>421</v>
      </c>
      <c r="D427">
        <v>3.3885026268336467</v>
      </c>
      <c r="E427">
        <v>1.6574088271647069</v>
      </c>
      <c r="F427">
        <v>0.10213774218774166</v>
      </c>
      <c r="G427">
        <v>-0.29026916858303781</v>
      </c>
      <c r="H427">
        <v>0.14629989336075605</v>
      </c>
      <c r="I427">
        <v>-0.43642946186196541</v>
      </c>
      <c r="J427">
        <v>0.86833355425067249</v>
      </c>
      <c r="K427">
        <v>2.9453522952334183E-2</v>
      </c>
      <c r="L427">
        <v>0.97043380492672804</v>
      </c>
      <c r="M427">
        <v>-0.94147286180439871</v>
      </c>
      <c r="P427" s="13">
        <f t="shared" si="19"/>
        <v>3.101196022294906E-2</v>
      </c>
      <c r="Q427" s="23">
        <f t="shared" si="20"/>
        <v>3.1497840756893547E-2</v>
      </c>
    </row>
    <row r="428" spans="3:17" x14ac:dyDescent="0.55000000000000004">
      <c r="C428">
        <f t="shared" si="21"/>
        <v>422</v>
      </c>
      <c r="D428">
        <v>3.6934762698726282</v>
      </c>
      <c r="E428">
        <v>0.90789430858698239</v>
      </c>
      <c r="F428">
        <v>1.6469398037075358</v>
      </c>
      <c r="G428">
        <v>2.0281602743594438</v>
      </c>
      <c r="H428">
        <v>0.12759282799805907</v>
      </c>
      <c r="I428">
        <v>-0.50434614390261967</v>
      </c>
      <c r="J428">
        <v>0.21419493934764244</v>
      </c>
      <c r="K428">
        <v>0.43961483336129287</v>
      </c>
      <c r="L428">
        <v>1.7668085614164302</v>
      </c>
      <c r="M428">
        <v>0.56659877216421772</v>
      </c>
      <c r="P428" s="13">
        <f t="shared" si="19"/>
        <v>3.3653109446513507E-2</v>
      </c>
      <c r="Q428" s="23">
        <f t="shared" si="20"/>
        <v>3.4225781341428174E-2</v>
      </c>
    </row>
    <row r="429" spans="3:17" x14ac:dyDescent="0.55000000000000004">
      <c r="C429">
        <f t="shared" si="21"/>
        <v>423</v>
      </c>
      <c r="D429">
        <v>-1.0979066833914215</v>
      </c>
      <c r="E429">
        <v>0.27190415766994341</v>
      </c>
      <c r="F429">
        <v>-0.39832323862963626</v>
      </c>
      <c r="G429">
        <v>-0.84089327434306149</v>
      </c>
      <c r="H429">
        <v>-0.43587159459659935</v>
      </c>
      <c r="I429">
        <v>-0.67016418476803952</v>
      </c>
      <c r="J429">
        <v>-1.4070164828875289</v>
      </c>
      <c r="K429">
        <v>0.23791969392791942</v>
      </c>
      <c r="L429">
        <v>-0.45309755975324112</v>
      </c>
      <c r="M429">
        <v>0.63375022769786871</v>
      </c>
      <c r="P429" s="13">
        <f t="shared" si="19"/>
        <v>-7.8414841213502277E-3</v>
      </c>
      <c r="Q429" s="23">
        <f t="shared" si="20"/>
        <v>-7.8108198881180479E-3</v>
      </c>
    </row>
    <row r="430" spans="3:17" x14ac:dyDescent="0.55000000000000004">
      <c r="C430">
        <f t="shared" si="21"/>
        <v>424</v>
      </c>
      <c r="D430">
        <v>0.85750505983572178</v>
      </c>
      <c r="E430">
        <v>0.15985982457979017</v>
      </c>
      <c r="F430">
        <v>0.55089706794182725</v>
      </c>
      <c r="G430">
        <v>-1.029470454711511</v>
      </c>
      <c r="H430">
        <v>1.5307651502638173</v>
      </c>
      <c r="I430">
        <v>1.3517870123023994</v>
      </c>
      <c r="J430">
        <v>1.6264748263915112</v>
      </c>
      <c r="K430">
        <v>7.8240020750713526E-2</v>
      </c>
      <c r="L430">
        <v>-1.2381408530329425</v>
      </c>
      <c r="M430">
        <v>0.59354119941354588</v>
      </c>
      <c r="P430" s="13">
        <f t="shared" si="19"/>
        <v>9.0928783235809663E-3</v>
      </c>
      <c r="Q430" s="23">
        <f t="shared" si="20"/>
        <v>9.1343441275635318E-3</v>
      </c>
    </row>
    <row r="431" spans="3:17" x14ac:dyDescent="0.55000000000000004">
      <c r="C431">
        <f t="shared" si="21"/>
        <v>425</v>
      </c>
      <c r="D431">
        <v>-3.189510534266124E-3</v>
      </c>
      <c r="E431">
        <v>-1.2308919415239119</v>
      </c>
      <c r="F431">
        <v>-0.22807896846676551</v>
      </c>
      <c r="G431">
        <v>1.2999632312536649</v>
      </c>
      <c r="H431">
        <v>-1.8375149451624762</v>
      </c>
      <c r="I431">
        <v>5.5008549051184545E-3</v>
      </c>
      <c r="J431">
        <v>-0.27200980761795446</v>
      </c>
      <c r="K431">
        <v>1.128915797485984</v>
      </c>
      <c r="L431">
        <v>-0.71807388598664657</v>
      </c>
      <c r="M431">
        <v>-0.95165155554106862</v>
      </c>
      <c r="P431" s="13">
        <f t="shared" si="19"/>
        <v>1.6390446951835415E-3</v>
      </c>
      <c r="Q431" s="23">
        <f t="shared" si="20"/>
        <v>1.6403886631142228E-3</v>
      </c>
    </row>
    <row r="432" spans="3:17" x14ac:dyDescent="0.55000000000000004">
      <c r="C432">
        <f t="shared" si="21"/>
        <v>426</v>
      </c>
      <c r="D432">
        <v>-2.146134076868512</v>
      </c>
      <c r="E432">
        <v>-1.5715402507437253</v>
      </c>
      <c r="F432">
        <v>-0.21040366537382318</v>
      </c>
      <c r="G432">
        <v>-0.4763049733332736</v>
      </c>
      <c r="H432">
        <v>1.2262886244709534</v>
      </c>
      <c r="I432">
        <v>-0.77304740697601848</v>
      </c>
      <c r="J432">
        <v>0.54890603586721387</v>
      </c>
      <c r="K432">
        <v>-1.6689152328645656</v>
      </c>
      <c r="L432">
        <v>1.8889237725016714</v>
      </c>
      <c r="M432">
        <v>-0.32888098019765766</v>
      </c>
      <c r="P432" s="13">
        <f t="shared" si="19"/>
        <v>-1.6919399638289295E-2</v>
      </c>
      <c r="Q432" s="23">
        <f t="shared" si="20"/>
        <v>-1.6777070434953134E-2</v>
      </c>
    </row>
    <row r="433" spans="3:17" x14ac:dyDescent="0.55000000000000004">
      <c r="C433">
        <f t="shared" si="21"/>
        <v>427</v>
      </c>
      <c r="D433">
        <v>0.47380079433735867</v>
      </c>
      <c r="E433">
        <v>-0.77285591079527738</v>
      </c>
      <c r="F433">
        <v>0.90380931887387927</v>
      </c>
      <c r="G433">
        <v>0.22225052337217779</v>
      </c>
      <c r="H433">
        <v>0.24252681931820508</v>
      </c>
      <c r="I433">
        <v>0.49540904107963774</v>
      </c>
      <c r="J433">
        <v>0.38309561686624932</v>
      </c>
      <c r="K433">
        <v>0.7137304954788336</v>
      </c>
      <c r="L433">
        <v>1.9857214078581309</v>
      </c>
      <c r="M433">
        <v>-0.37611663700114289</v>
      </c>
      <c r="P433" s="13">
        <f t="shared" si="19"/>
        <v>5.7699019089606542E-3</v>
      </c>
      <c r="Q433" s="23">
        <f t="shared" si="20"/>
        <v>5.7865798542537927E-3</v>
      </c>
    </row>
    <row r="434" spans="3:17" x14ac:dyDescent="0.55000000000000004">
      <c r="C434">
        <f t="shared" si="21"/>
        <v>428</v>
      </c>
      <c r="D434">
        <v>0.23806204260613603</v>
      </c>
      <c r="E434">
        <v>-2.6156324402641298</v>
      </c>
      <c r="F434">
        <v>-1.0793268792108095</v>
      </c>
      <c r="G434">
        <v>-0.40571400543399599</v>
      </c>
      <c r="H434">
        <v>-1.3716192416385251</v>
      </c>
      <c r="I434">
        <v>-0.69421980568265051</v>
      </c>
      <c r="J434">
        <v>0.30706065554472411</v>
      </c>
      <c r="K434">
        <v>6.1287988736118446E-2</v>
      </c>
      <c r="L434">
        <v>1.3009828496143265</v>
      </c>
      <c r="M434">
        <v>0.1238273414963663</v>
      </c>
      <c r="P434" s="13">
        <f t="shared" si="19"/>
        <v>3.7283444324039379E-3</v>
      </c>
      <c r="Q434" s="23">
        <f t="shared" si="20"/>
        <v>3.7353033542386616E-3</v>
      </c>
    </row>
    <row r="435" spans="3:17" x14ac:dyDescent="0.55000000000000004">
      <c r="C435">
        <f t="shared" si="21"/>
        <v>429</v>
      </c>
      <c r="D435">
        <v>0.99032857693747833</v>
      </c>
      <c r="E435">
        <v>-1.2466181316813285</v>
      </c>
      <c r="F435">
        <v>-0.37216877219446143</v>
      </c>
      <c r="G435">
        <v>0.64575990484957291</v>
      </c>
      <c r="H435">
        <v>-0.65376974643066632</v>
      </c>
      <c r="I435">
        <v>1.9524771713770916</v>
      </c>
      <c r="J435">
        <v>-0.90565980175283545</v>
      </c>
      <c r="K435">
        <v>0.56534191334979644</v>
      </c>
      <c r="L435">
        <v>1.4809168942344924</v>
      </c>
      <c r="M435">
        <v>0.31219162386452132</v>
      </c>
      <c r="P435" s="13">
        <f t="shared" si="19"/>
        <v>1.0243163723882147E-2</v>
      </c>
      <c r="Q435" s="23">
        <f t="shared" si="20"/>
        <v>1.0295804507949091E-2</v>
      </c>
    </row>
    <row r="436" spans="3:17" x14ac:dyDescent="0.55000000000000004">
      <c r="C436">
        <f t="shared" si="21"/>
        <v>430</v>
      </c>
      <c r="D436">
        <v>-2.3104833764442692</v>
      </c>
      <c r="E436">
        <v>-1.8452120789195101</v>
      </c>
      <c r="F436">
        <v>0.22019271845701655</v>
      </c>
      <c r="G436">
        <v>1.1217639357960378</v>
      </c>
      <c r="H436">
        <v>-0.20086649872793169</v>
      </c>
      <c r="I436">
        <v>0.14621007275873482</v>
      </c>
      <c r="J436">
        <v>-2.5134344413318965</v>
      </c>
      <c r="K436">
        <v>-0.85519656035663538</v>
      </c>
      <c r="L436">
        <v>0.19642191323268174</v>
      </c>
      <c r="M436">
        <v>-1.7956018243182026</v>
      </c>
      <c r="P436" s="13">
        <f t="shared" si="19"/>
        <v>-1.8342706323557143E-2</v>
      </c>
      <c r="Q436" s="23">
        <f t="shared" si="20"/>
        <v>-1.8175502768588037E-2</v>
      </c>
    </row>
    <row r="437" spans="3:17" x14ac:dyDescent="0.55000000000000004">
      <c r="C437">
        <f t="shared" si="21"/>
        <v>431</v>
      </c>
      <c r="D437">
        <v>1.2063073084182059</v>
      </c>
      <c r="E437">
        <v>1.2698386537451209</v>
      </c>
      <c r="F437">
        <v>-0.22631221839670745</v>
      </c>
      <c r="G437">
        <v>0.24913626018800386</v>
      </c>
      <c r="H437">
        <v>0.99514279626567625</v>
      </c>
      <c r="I437">
        <v>1.1000993053911896</v>
      </c>
      <c r="J437">
        <v>-0.77900568394364955</v>
      </c>
      <c r="K437">
        <v>-0.57729195943448286</v>
      </c>
      <c r="L437">
        <v>-3.0480133182142706</v>
      </c>
      <c r="M437">
        <v>-0.64993081136895015</v>
      </c>
      <c r="P437" s="13">
        <f t="shared" si="19"/>
        <v>1.2113594405276627E-2</v>
      </c>
      <c r="Q437" s="23">
        <f t="shared" si="20"/>
        <v>1.2187261145808703E-2</v>
      </c>
    </row>
    <row r="438" spans="3:17" x14ac:dyDescent="0.55000000000000004">
      <c r="C438">
        <f t="shared" si="21"/>
        <v>432</v>
      </c>
      <c r="D438">
        <v>0.26624187308255165</v>
      </c>
      <c r="E438">
        <v>1.6799813297395634</v>
      </c>
      <c r="F438">
        <v>5.1842601178780999E-2</v>
      </c>
      <c r="G438">
        <v>-9.4552059146680176E-2</v>
      </c>
      <c r="H438">
        <v>2.1035125680538589</v>
      </c>
      <c r="I438">
        <v>1.0810950695548487</v>
      </c>
      <c r="J438">
        <v>-1.3380892954675099</v>
      </c>
      <c r="K438">
        <v>-0.57215351548089444</v>
      </c>
      <c r="L438">
        <v>0.25751844566468041</v>
      </c>
      <c r="M438">
        <v>0.46307347056361531</v>
      </c>
      <c r="P438" s="13">
        <f t="shared" si="19"/>
        <v>3.972388923073087E-3</v>
      </c>
      <c r="Q438" s="23">
        <f t="shared" si="20"/>
        <v>3.9802893176339449E-3</v>
      </c>
    </row>
    <row r="439" spans="3:17" x14ac:dyDescent="0.55000000000000004">
      <c r="C439">
        <f t="shared" si="21"/>
        <v>433</v>
      </c>
      <c r="D439">
        <v>0.72876584971423741</v>
      </c>
      <c r="E439">
        <v>-0.27227563801397553</v>
      </c>
      <c r="F439">
        <v>-0.24603538949897583</v>
      </c>
      <c r="G439">
        <v>1.9037382070748754</v>
      </c>
      <c r="H439">
        <v>0.34541359350534157</v>
      </c>
      <c r="I439">
        <v>0.45948079890111904</v>
      </c>
      <c r="J439">
        <v>-1.3749137520702359</v>
      </c>
      <c r="K439">
        <v>0.31150952563107615</v>
      </c>
      <c r="L439">
        <v>-9.7076281127061667E-2</v>
      </c>
      <c r="M439">
        <v>-0.48081029728234503</v>
      </c>
      <c r="P439" s="13">
        <f t="shared" si="19"/>
        <v>7.9779640592974859E-3</v>
      </c>
      <c r="Q439" s="23">
        <f t="shared" si="20"/>
        <v>8.0098728137507624E-3</v>
      </c>
    </row>
    <row r="440" spans="3:17" x14ac:dyDescent="0.55000000000000004">
      <c r="C440">
        <f t="shared" si="21"/>
        <v>434</v>
      </c>
      <c r="D440">
        <v>-0.95661194355787249</v>
      </c>
      <c r="E440">
        <v>1.6382736920509029</v>
      </c>
      <c r="F440">
        <v>-1.413436824733719</v>
      </c>
      <c r="G440">
        <v>0.76347332924049149</v>
      </c>
      <c r="H440">
        <v>-5.2897340522074919E-2</v>
      </c>
      <c r="I440">
        <v>-1.1557897656888959E-2</v>
      </c>
      <c r="J440">
        <v>0.61079055447419317</v>
      </c>
      <c r="K440">
        <v>1.2443844367583834</v>
      </c>
      <c r="L440">
        <v>0.46563006051418526</v>
      </c>
      <c r="M440">
        <v>0.2911563873071904</v>
      </c>
      <c r="P440" s="13">
        <f t="shared" si="19"/>
        <v>-6.6178357801805632E-3</v>
      </c>
      <c r="Q440" s="23">
        <f t="shared" si="20"/>
        <v>-6.5959861306740253E-3</v>
      </c>
    </row>
    <row r="441" spans="3:17" x14ac:dyDescent="0.55000000000000004">
      <c r="C441">
        <f t="shared" si="21"/>
        <v>435</v>
      </c>
      <c r="D441">
        <v>-0.24756449181971274</v>
      </c>
      <c r="E441">
        <v>0.55044459608907836</v>
      </c>
      <c r="F441">
        <v>-0.27537844848590037</v>
      </c>
      <c r="G441">
        <v>-0.40450880007734902</v>
      </c>
      <c r="H441">
        <v>2.2251652290552251</v>
      </c>
      <c r="I441">
        <v>-0.21065480074938522</v>
      </c>
      <c r="J441">
        <v>-0.28349680583589831</v>
      </c>
      <c r="K441">
        <v>-0.63527768269067042</v>
      </c>
      <c r="L441">
        <v>-4.4371894940881638E-2</v>
      </c>
      <c r="M441">
        <v>0.84924270229898191</v>
      </c>
      <c r="P441" s="13">
        <f t="shared" si="19"/>
        <v>-4.7730472324189368E-4</v>
      </c>
      <c r="Q441" s="23">
        <f t="shared" si="20"/>
        <v>-4.7719083146358088E-4</v>
      </c>
    </row>
    <row r="442" spans="3:17" x14ac:dyDescent="0.55000000000000004">
      <c r="C442">
        <f t="shared" si="21"/>
        <v>436</v>
      </c>
      <c r="D442">
        <v>-6.5477505660389165E-2</v>
      </c>
      <c r="E442">
        <v>1.0272507450465449</v>
      </c>
      <c r="F442">
        <v>-0.21481488527836343</v>
      </c>
      <c r="G442">
        <v>-1.8864627568795447</v>
      </c>
      <c r="H442">
        <v>-0.28875054050191756</v>
      </c>
      <c r="I442">
        <v>0.43791855914155348</v>
      </c>
      <c r="J442">
        <v>-0.54464158056317757</v>
      </c>
      <c r="K442">
        <v>0.10356515615577833</v>
      </c>
      <c r="L442">
        <v>-0.68608487266804286</v>
      </c>
      <c r="M442">
        <v>0.33227723146531973</v>
      </c>
      <c r="P442" s="13">
        <f t="shared" si="19"/>
        <v>1.099614833883303E-3</v>
      </c>
      <c r="Q442" s="23">
        <f t="shared" si="20"/>
        <v>1.1002196319360724E-3</v>
      </c>
    </row>
    <row r="443" spans="3:17" x14ac:dyDescent="0.55000000000000004">
      <c r="C443">
        <f t="shared" si="21"/>
        <v>437</v>
      </c>
      <c r="D443">
        <v>-0.4275298080963133</v>
      </c>
      <c r="E443">
        <v>-1.436240320190552</v>
      </c>
      <c r="F443">
        <v>0.10469127860035353</v>
      </c>
      <c r="G443">
        <v>-0.68101907463050171</v>
      </c>
      <c r="H443">
        <v>-1.0947814246432297</v>
      </c>
      <c r="I443">
        <v>1.2946027954796606</v>
      </c>
      <c r="J443">
        <v>1.1007486120122625</v>
      </c>
      <c r="K443">
        <v>0.88707958299646739</v>
      </c>
      <c r="L443">
        <v>0.77065689942974025</v>
      </c>
      <c r="M443">
        <v>0.27739234571272714</v>
      </c>
      <c r="P443" s="13">
        <f t="shared" si="19"/>
        <v>-2.0358500801982652E-3</v>
      </c>
      <c r="Q443" s="23">
        <f t="shared" si="20"/>
        <v>-2.0337791430347085E-3</v>
      </c>
    </row>
    <row r="444" spans="3:17" x14ac:dyDescent="0.55000000000000004">
      <c r="C444">
        <f t="shared" si="21"/>
        <v>438</v>
      </c>
      <c r="D444">
        <v>-0.10656693044120519</v>
      </c>
      <c r="E444">
        <v>5.8534150465370756E-2</v>
      </c>
      <c r="F444">
        <v>1.3319201327402941</v>
      </c>
      <c r="G444">
        <v>-0.81441230691941024</v>
      </c>
      <c r="H444">
        <v>-0.25063801336697683</v>
      </c>
      <c r="I444">
        <v>0.13397682835440614</v>
      </c>
      <c r="J444">
        <v>0.3911290994796171</v>
      </c>
      <c r="K444">
        <v>-1.6138448527024691</v>
      </c>
      <c r="L444">
        <v>0.36373998103989225</v>
      </c>
      <c r="M444">
        <v>-8.1855885017414434E-2</v>
      </c>
      <c r="P444" s="13">
        <f t="shared" si="19"/>
        <v>7.4376997701253785E-4</v>
      </c>
      <c r="Q444" s="23">
        <f t="shared" si="20"/>
        <v>7.4404664248950425E-4</v>
      </c>
    </row>
    <row r="445" spans="3:17" x14ac:dyDescent="0.55000000000000004">
      <c r="C445">
        <f t="shared" si="21"/>
        <v>439</v>
      </c>
      <c r="D445">
        <v>0.9690009934530226</v>
      </c>
      <c r="E445">
        <v>0.25525644662016272</v>
      </c>
      <c r="F445">
        <v>0.73717651529591</v>
      </c>
      <c r="G445">
        <v>-0.66091046528131792</v>
      </c>
      <c r="H445">
        <v>1.16963601687666</v>
      </c>
      <c r="I445">
        <v>-0.32114704139027217</v>
      </c>
      <c r="J445">
        <v>-0.83700606352212858</v>
      </c>
      <c r="K445">
        <v>0.35528711971627364</v>
      </c>
      <c r="L445">
        <v>5.1286381137189679E-3</v>
      </c>
      <c r="M445">
        <v>0.93783704374671772</v>
      </c>
      <c r="P445" s="13">
        <f t="shared" si="19"/>
        <v>1.0058461432893425E-2</v>
      </c>
      <c r="Q445" s="23">
        <f t="shared" si="20"/>
        <v>1.0109217790307712E-2</v>
      </c>
    </row>
    <row r="446" spans="3:17" x14ac:dyDescent="0.55000000000000004">
      <c r="C446">
        <f t="shared" si="21"/>
        <v>440</v>
      </c>
      <c r="D446">
        <v>-0.24179046056443362</v>
      </c>
      <c r="E446">
        <v>0.48130535307583261</v>
      </c>
      <c r="F446">
        <v>0.11214940074014228</v>
      </c>
      <c r="G446">
        <v>-0.37766780997658123</v>
      </c>
      <c r="H446">
        <v>0.42272666598660247</v>
      </c>
      <c r="I446">
        <v>0.6002286101405776</v>
      </c>
      <c r="J446">
        <v>-1.0806175728617156</v>
      </c>
      <c r="K446">
        <v>0.15328296570287767</v>
      </c>
      <c r="L446">
        <v>-1.3787866628493144</v>
      </c>
      <c r="M446">
        <v>-0.42549620363298851</v>
      </c>
      <c r="P446" s="13">
        <f t="shared" si="19"/>
        <v>-4.2730014574872302E-4</v>
      </c>
      <c r="Q446" s="23">
        <f t="shared" si="20"/>
        <v>-4.2720886604319386E-4</v>
      </c>
    </row>
    <row r="447" spans="3:17" x14ac:dyDescent="0.55000000000000004">
      <c r="C447">
        <f t="shared" si="21"/>
        <v>441</v>
      </c>
      <c r="D447">
        <v>1.3440617513230178</v>
      </c>
      <c r="E447">
        <v>3.3039087784265127E-2</v>
      </c>
      <c r="F447">
        <v>3.5471379465240447</v>
      </c>
      <c r="G447">
        <v>-0.48146050109675348</v>
      </c>
      <c r="H447">
        <v>0.91208963142969002</v>
      </c>
      <c r="I447">
        <v>1.033122430282033</v>
      </c>
      <c r="J447">
        <v>-0.49817261940998681</v>
      </c>
      <c r="K447">
        <v>-0.77543459672482906</v>
      </c>
      <c r="L447">
        <v>-0.62346271601079284</v>
      </c>
      <c r="M447">
        <v>-2.3312051032431231</v>
      </c>
      <c r="P447" s="13">
        <f t="shared" si="19"/>
        <v>1.3306582875674027E-2</v>
      </c>
      <c r="Q447" s="23">
        <f t="shared" si="20"/>
        <v>1.3395509448085319E-2</v>
      </c>
    </row>
    <row r="448" spans="3:17" x14ac:dyDescent="0.55000000000000004">
      <c r="C448">
        <f t="shared" si="21"/>
        <v>442</v>
      </c>
      <c r="D448">
        <v>1.9413045313580731E-2</v>
      </c>
      <c r="E448">
        <v>0.11775457345049642</v>
      </c>
      <c r="F448">
        <v>7.4642872096179175E-2</v>
      </c>
      <c r="G448">
        <v>-0.48985230214620007</v>
      </c>
      <c r="H448">
        <v>0.32449670720409368</v>
      </c>
      <c r="I448">
        <v>-2.0127897456699029</v>
      </c>
      <c r="J448">
        <v>0.37787822157378748</v>
      </c>
      <c r="K448">
        <v>2.4250431527108298</v>
      </c>
      <c r="L448">
        <v>0.34722930055013418</v>
      </c>
      <c r="M448">
        <v>0.45755515054795581</v>
      </c>
      <c r="P448" s="13">
        <f t="shared" si="19"/>
        <v>1.8347885707304602E-3</v>
      </c>
      <c r="Q448" s="23">
        <f t="shared" si="20"/>
        <v>1.8364728252062701E-3</v>
      </c>
    </row>
    <row r="449" spans="3:17" x14ac:dyDescent="0.55000000000000004">
      <c r="C449">
        <f t="shared" si="21"/>
        <v>443</v>
      </c>
      <c r="D449">
        <v>-1.7733515638481583</v>
      </c>
      <c r="E449">
        <v>-1.1478176588791251</v>
      </c>
      <c r="F449">
        <v>1.0864112460808621</v>
      </c>
      <c r="G449">
        <v>-0.92099782010856468</v>
      </c>
      <c r="H449">
        <v>7.2812714811329393E-2</v>
      </c>
      <c r="I449">
        <v>0.50567687210118351</v>
      </c>
      <c r="J449">
        <v>0.93520129233056493</v>
      </c>
      <c r="K449">
        <v>0.16726736722063928</v>
      </c>
      <c r="L449">
        <v>0.50843446019821248</v>
      </c>
      <c r="M449">
        <v>-1.3192282111256088</v>
      </c>
      <c r="P449" s="13">
        <f t="shared" si="19"/>
        <v>-1.3691008374667E-2</v>
      </c>
      <c r="Q449" s="23">
        <f t="shared" si="20"/>
        <v>-1.3597712775112458E-2</v>
      </c>
    </row>
    <row r="450" spans="3:17" x14ac:dyDescent="0.55000000000000004">
      <c r="C450">
        <f t="shared" si="21"/>
        <v>444</v>
      </c>
      <c r="D450">
        <v>-0.7008854686990863</v>
      </c>
      <c r="E450">
        <v>0.45233620383580825</v>
      </c>
      <c r="F450">
        <v>0.34122449529163179</v>
      </c>
      <c r="G450">
        <v>-1.0672457521209251</v>
      </c>
      <c r="H450">
        <v>0.78713153791224122</v>
      </c>
      <c r="I450">
        <v>-0.10727961591058088</v>
      </c>
      <c r="J450">
        <v>-0.95068166988698788</v>
      </c>
      <c r="K450">
        <v>-0.58978109194934691</v>
      </c>
      <c r="L450">
        <v>1.7744585503234618</v>
      </c>
      <c r="M450">
        <v>-1.3161815741784366</v>
      </c>
      <c r="P450" s="13">
        <f t="shared" si="19"/>
        <v>-4.4031795437010496E-3</v>
      </c>
      <c r="Q450" s="23">
        <f t="shared" si="20"/>
        <v>-4.3934997611391191E-3</v>
      </c>
    </row>
    <row r="451" spans="3:17" x14ac:dyDescent="0.55000000000000004">
      <c r="C451">
        <f t="shared" si="21"/>
        <v>445</v>
      </c>
      <c r="D451">
        <v>-0.99624455283819247</v>
      </c>
      <c r="E451">
        <v>-0.10996272622413573</v>
      </c>
      <c r="F451">
        <v>0.90846513569037035</v>
      </c>
      <c r="G451">
        <v>0.42334726422448044</v>
      </c>
      <c r="H451">
        <v>-0.30454158572504642</v>
      </c>
      <c r="I451">
        <v>8.327489735400169E-2</v>
      </c>
      <c r="J451">
        <v>-0.69096828346554029</v>
      </c>
      <c r="K451">
        <v>1.1450453937474223</v>
      </c>
      <c r="L451">
        <v>0.44496941934871886</v>
      </c>
      <c r="M451">
        <v>-1.0854234493235255</v>
      </c>
      <c r="P451" s="13">
        <f t="shared" si="19"/>
        <v>-6.9610642447307629E-3</v>
      </c>
      <c r="Q451" s="23">
        <f t="shared" si="20"/>
        <v>-6.9368921573595976E-3</v>
      </c>
    </row>
    <row r="452" spans="3:17" x14ac:dyDescent="0.55000000000000004">
      <c r="C452">
        <f t="shared" si="21"/>
        <v>446</v>
      </c>
      <c r="D452">
        <v>0.58097858061088981</v>
      </c>
      <c r="E452">
        <v>3.3480382949202578</v>
      </c>
      <c r="F452">
        <v>-0.66238414182220418</v>
      </c>
      <c r="G452">
        <v>4.0814970643868249E-2</v>
      </c>
      <c r="H452">
        <v>-0.69827478282176458</v>
      </c>
      <c r="I452">
        <v>1.6159096973760927</v>
      </c>
      <c r="J452">
        <v>-0.18939753242049162</v>
      </c>
      <c r="K452">
        <v>-0.50637063450734132</v>
      </c>
      <c r="L452">
        <v>0.55626768132721893</v>
      </c>
      <c r="M452">
        <v>6.0003895790301957E-2</v>
      </c>
      <c r="P452" s="13">
        <f t="shared" si="19"/>
        <v>6.6980887653032249E-3</v>
      </c>
      <c r="Q452" s="23">
        <f t="shared" si="20"/>
        <v>6.720571130118147E-3</v>
      </c>
    </row>
    <row r="453" spans="3:17" x14ac:dyDescent="0.55000000000000004">
      <c r="C453">
        <f t="shared" si="21"/>
        <v>447</v>
      </c>
      <c r="D453">
        <v>0.7240115497738957</v>
      </c>
      <c r="E453">
        <v>-0.81543035894759208</v>
      </c>
      <c r="F453">
        <v>6.3307685839429653E-2</v>
      </c>
      <c r="G453">
        <v>-0.35612063192169563</v>
      </c>
      <c r="H453">
        <v>-0.82229483923482738</v>
      </c>
      <c r="I453">
        <v>0.21870602138886147</v>
      </c>
      <c r="J453">
        <v>-2.1988327290033003</v>
      </c>
      <c r="K453">
        <v>-2.2216018653659986</v>
      </c>
      <c r="L453">
        <v>2.2502765652201218</v>
      </c>
      <c r="M453">
        <v>-0.92980272458649993</v>
      </c>
      <c r="P453" s="13">
        <f t="shared" si="19"/>
        <v>7.9367906140420177E-3</v>
      </c>
      <c r="Q453" s="23">
        <f t="shared" si="20"/>
        <v>7.9683704288393553E-3</v>
      </c>
    </row>
    <row r="454" spans="3:17" x14ac:dyDescent="0.55000000000000004">
      <c r="C454">
        <f t="shared" si="21"/>
        <v>448</v>
      </c>
      <c r="D454">
        <v>0.54493428482746542</v>
      </c>
      <c r="E454">
        <v>1.2607072030895139</v>
      </c>
      <c r="F454">
        <v>-0.34426824760998975</v>
      </c>
      <c r="G454">
        <v>-1.2396599748332287</v>
      </c>
      <c r="H454">
        <v>-1.8548752241453663</v>
      </c>
      <c r="I454">
        <v>0.34974630761260317</v>
      </c>
      <c r="J454">
        <v>-1.7145088835889613</v>
      </c>
      <c r="K454">
        <v>-1.2111353349097123</v>
      </c>
      <c r="L454">
        <v>-1.2685560998388661</v>
      </c>
      <c r="M454">
        <v>-0.98599089502170401</v>
      </c>
      <c r="P454" s="13">
        <f t="shared" ref="P454:P517" si="22">$P$1*1/12+$P$2*SQRT(1/12)*INDEX(D454:M454,1,$P$3)</f>
        <v>6.3859360072035668E-3</v>
      </c>
      <c r="Q454" s="23">
        <f t="shared" si="20"/>
        <v>6.4063695691973788E-3</v>
      </c>
    </row>
    <row r="455" spans="3:17" x14ac:dyDescent="0.55000000000000004">
      <c r="C455">
        <f t="shared" si="21"/>
        <v>449</v>
      </c>
      <c r="D455">
        <v>-1.43881221526003</v>
      </c>
      <c r="E455">
        <v>-0.41127485432690991</v>
      </c>
      <c r="F455">
        <v>0.8238806988393208</v>
      </c>
      <c r="G455">
        <v>-2.0064946355218494</v>
      </c>
      <c r="H455">
        <v>-2.5047543150312155</v>
      </c>
      <c r="I455">
        <v>-0.94470571944426862</v>
      </c>
      <c r="J455">
        <v>-0.24624867149918783</v>
      </c>
      <c r="K455">
        <v>1.4763713288364735</v>
      </c>
      <c r="L455">
        <v>-1.0309842617697966</v>
      </c>
      <c r="M455">
        <v>-1.4279292594563862</v>
      </c>
      <c r="P455" s="13">
        <f t="shared" si="22"/>
        <v>-1.0793812630238831E-2</v>
      </c>
      <c r="Q455" s="23">
        <f t="shared" ref="Q455:Q518" si="23">EXP(P455)-1</f>
        <v>-1.0735768461695994E-2</v>
      </c>
    </row>
    <row r="456" spans="3:17" x14ac:dyDescent="0.55000000000000004">
      <c r="C456">
        <f t="shared" ref="C456:C519" si="24">C455+1</f>
        <v>450</v>
      </c>
      <c r="D456">
        <v>8.5716477514511599E-2</v>
      </c>
      <c r="E456">
        <v>0.26437401882646688</v>
      </c>
      <c r="F456">
        <v>-0.18332929152350691</v>
      </c>
      <c r="G456">
        <v>-2.6149531104807354E-2</v>
      </c>
      <c r="H456">
        <v>-0.22575499068403618</v>
      </c>
      <c r="I456">
        <v>9.3115345688894846E-2</v>
      </c>
      <c r="J456">
        <v>-0.87915191912300827</v>
      </c>
      <c r="K456">
        <v>-0.86882880892985881</v>
      </c>
      <c r="L456">
        <v>-0.14691110857109377</v>
      </c>
      <c r="M456">
        <v>1.3897051320918126</v>
      </c>
      <c r="P456" s="13">
        <f t="shared" si="22"/>
        <v>2.4089931371715132E-3</v>
      </c>
      <c r="Q456" s="23">
        <f t="shared" si="23"/>
        <v>2.4118970925401939E-3</v>
      </c>
    </row>
    <row r="457" spans="3:17" x14ac:dyDescent="0.55000000000000004">
      <c r="C457">
        <f t="shared" si="24"/>
        <v>451</v>
      </c>
      <c r="D457">
        <v>1.720834566772929</v>
      </c>
      <c r="E457">
        <v>2.3483532048764166</v>
      </c>
      <c r="F457">
        <v>-1.8365062439716469</v>
      </c>
      <c r="G457">
        <v>-1.4184981991125631</v>
      </c>
      <c r="H457">
        <v>0.19694773688354822</v>
      </c>
      <c r="I457">
        <v>-0.92823709701699653</v>
      </c>
      <c r="J457">
        <v>-2.0919956865785858</v>
      </c>
      <c r="K457">
        <v>-0.73871377453463405</v>
      </c>
      <c r="L457">
        <v>-0.14511633667986476</v>
      </c>
      <c r="M457">
        <v>1.3442520840443637</v>
      </c>
      <c r="P457" s="13">
        <f t="shared" si="22"/>
        <v>1.6569531172024116E-2</v>
      </c>
      <c r="Q457" s="23">
        <f t="shared" si="23"/>
        <v>1.6707567197186579E-2</v>
      </c>
    </row>
    <row r="458" spans="3:17" x14ac:dyDescent="0.55000000000000004">
      <c r="C458">
        <f t="shared" si="24"/>
        <v>452</v>
      </c>
      <c r="D458">
        <v>0.12634982978380621</v>
      </c>
      <c r="E458">
        <v>2.2301552954749226</v>
      </c>
      <c r="F458">
        <v>0.97439418721791593</v>
      </c>
      <c r="G458">
        <v>0.23013227530930111</v>
      </c>
      <c r="H458">
        <v>-0.13928195942637225</v>
      </c>
      <c r="I458">
        <v>0.75271079382195227</v>
      </c>
      <c r="J458">
        <v>0.2997294426766422</v>
      </c>
      <c r="K458">
        <v>-0.75081513857575111</v>
      </c>
      <c r="L458">
        <v>-0.86029562423721428</v>
      </c>
      <c r="M458">
        <v>-1.5979646460736572</v>
      </c>
      <c r="P458" s="13">
        <f t="shared" si="22"/>
        <v>2.7608882902328252E-3</v>
      </c>
      <c r="Q458" s="23">
        <f t="shared" si="23"/>
        <v>2.7647030522111038E-3</v>
      </c>
    </row>
    <row r="459" spans="3:17" x14ac:dyDescent="0.55000000000000004">
      <c r="C459">
        <f t="shared" si="24"/>
        <v>453</v>
      </c>
      <c r="D459">
        <v>5.7305012195432783E-2</v>
      </c>
      <c r="E459">
        <v>-7.6452606015295577E-2</v>
      </c>
      <c r="F459">
        <v>-2.3546845049437576E-2</v>
      </c>
      <c r="G459">
        <v>0.91540412840405982</v>
      </c>
      <c r="H459">
        <v>1.2900964055278579</v>
      </c>
      <c r="I459">
        <v>0.48655251142769929</v>
      </c>
      <c r="J459">
        <v>-0.58103330859005653</v>
      </c>
      <c r="K459">
        <v>1.1353084108353464</v>
      </c>
      <c r="L459">
        <v>0.17443196523689111</v>
      </c>
      <c r="M459">
        <v>1.2606399829892934</v>
      </c>
      <c r="P459" s="13">
        <f t="shared" si="22"/>
        <v>2.1629426299208851E-3</v>
      </c>
      <c r="Q459" s="23">
        <f t="shared" si="23"/>
        <v>2.1652834777332597E-3</v>
      </c>
    </row>
    <row r="460" spans="3:17" x14ac:dyDescent="0.55000000000000004">
      <c r="C460">
        <f t="shared" si="24"/>
        <v>454</v>
      </c>
      <c r="D460">
        <v>-1.5090090422188702</v>
      </c>
      <c r="E460">
        <v>-1.24617608421702</v>
      </c>
      <c r="F460">
        <v>0.16130988658600451</v>
      </c>
      <c r="G460">
        <v>0.78692124151271681</v>
      </c>
      <c r="H460">
        <v>0.53364672334517571</v>
      </c>
      <c r="I460">
        <v>-6.5256111607833178E-2</v>
      </c>
      <c r="J460">
        <v>-0.29191196174217016</v>
      </c>
      <c r="K460">
        <v>-1.8884909243201806</v>
      </c>
      <c r="L460">
        <v>0.47324447501281786</v>
      </c>
      <c r="M460">
        <v>-2.2326470944313091E-2</v>
      </c>
      <c r="P460" s="13">
        <f t="shared" si="22"/>
        <v>-1.1401734984352992E-2</v>
      </c>
      <c r="Q460" s="23">
        <f t="shared" si="23"/>
        <v>-1.133698153822349E-2</v>
      </c>
    </row>
    <row r="461" spans="3:17" x14ac:dyDescent="0.55000000000000004">
      <c r="C461">
        <f t="shared" si="24"/>
        <v>455</v>
      </c>
      <c r="D461">
        <v>0.31199367249760313</v>
      </c>
      <c r="E461">
        <v>0.72864634824183583</v>
      </c>
      <c r="F461">
        <v>1.5484677576258483</v>
      </c>
      <c r="G461">
        <v>-2.2469173202714869</v>
      </c>
      <c r="H461">
        <v>-1.0486830064851165</v>
      </c>
      <c r="I461">
        <v>0.96020843822426039</v>
      </c>
      <c r="J461">
        <v>-1.5234385776863044</v>
      </c>
      <c r="K461">
        <v>1.1611462554362479</v>
      </c>
      <c r="L461">
        <v>1.3298999889476242</v>
      </c>
      <c r="M461">
        <v>1.5445076417628942</v>
      </c>
      <c r="P461" s="13">
        <f t="shared" si="22"/>
        <v>4.3686111286959329E-3</v>
      </c>
      <c r="Q461" s="23">
        <f t="shared" si="23"/>
        <v>4.3781674211338384E-3</v>
      </c>
    </row>
    <row r="462" spans="3:17" x14ac:dyDescent="0.55000000000000004">
      <c r="C462">
        <f t="shared" si="24"/>
        <v>456</v>
      </c>
      <c r="D462">
        <v>1.2632839685964445</v>
      </c>
      <c r="E462">
        <v>-0.75358176714676051</v>
      </c>
      <c r="F462">
        <v>2.2447584936741904</v>
      </c>
      <c r="G462">
        <v>-1.6927865325827407</v>
      </c>
      <c r="H462">
        <v>-0.16897934473921214</v>
      </c>
      <c r="I462">
        <v>-1.0656962748007361</v>
      </c>
      <c r="J462">
        <v>2.4198376994424557</v>
      </c>
      <c r="K462">
        <v>-0.91987603611336333</v>
      </c>
      <c r="L462">
        <v>1.7825546607424994</v>
      </c>
      <c r="M462">
        <v>-0.21697537097140762</v>
      </c>
      <c r="P462" s="13">
        <f t="shared" si="22"/>
        <v>1.2607026756648106E-2</v>
      </c>
      <c r="Q462" s="23">
        <f t="shared" si="23"/>
        <v>1.2686830327766074E-2</v>
      </c>
    </row>
    <row r="463" spans="3:17" x14ac:dyDescent="0.55000000000000004">
      <c r="C463">
        <f t="shared" si="24"/>
        <v>457</v>
      </c>
      <c r="D463">
        <v>-0.77396494235033142</v>
      </c>
      <c r="E463">
        <v>1.5580445131574083</v>
      </c>
      <c r="F463">
        <v>2.3843710059687391</v>
      </c>
      <c r="G463">
        <v>1.5077639604565405</v>
      </c>
      <c r="H463">
        <v>-1.0973595993847853</v>
      </c>
      <c r="I463">
        <v>0.67600188558800534</v>
      </c>
      <c r="J463">
        <v>-0.3272357864320295</v>
      </c>
      <c r="K463">
        <v>-0.43562240457797591</v>
      </c>
      <c r="L463">
        <v>-1.3897887796594</v>
      </c>
      <c r="M463">
        <v>1.2280566266147392</v>
      </c>
      <c r="P463" s="13">
        <f t="shared" si="22"/>
        <v>-5.0360663504727876E-3</v>
      </c>
      <c r="Q463" s="23">
        <f t="shared" si="23"/>
        <v>-5.0234066289778223E-3</v>
      </c>
    </row>
    <row r="464" spans="3:17" x14ac:dyDescent="0.55000000000000004">
      <c r="C464">
        <f t="shared" si="24"/>
        <v>458</v>
      </c>
      <c r="D464">
        <v>-0.11640255838086334</v>
      </c>
      <c r="E464">
        <v>0.30238167275455974</v>
      </c>
      <c r="F464">
        <v>0.16053443219241892</v>
      </c>
      <c r="G464">
        <v>-0.29018279165075983</v>
      </c>
      <c r="H464">
        <v>-0.97520991584092975</v>
      </c>
      <c r="I464">
        <v>-0.33573450911813046</v>
      </c>
      <c r="J464">
        <v>-2.1131975658246982</v>
      </c>
      <c r="K464">
        <v>0.10838667235884207</v>
      </c>
      <c r="L464">
        <v>-1.0555739974296194</v>
      </c>
      <c r="M464">
        <v>2.2978465802428789</v>
      </c>
      <c r="P464" s="13">
        <f t="shared" si="22"/>
        <v>6.5859094043337822E-4</v>
      </c>
      <c r="Q464" s="23">
        <f t="shared" si="23"/>
        <v>6.5880785906435868E-4</v>
      </c>
    </row>
    <row r="465" spans="3:17" x14ac:dyDescent="0.55000000000000004">
      <c r="C465">
        <f t="shared" si="24"/>
        <v>459</v>
      </c>
      <c r="D465">
        <v>1.0304417464569069</v>
      </c>
      <c r="E465">
        <v>-1.473646612935676E-4</v>
      </c>
      <c r="F465">
        <v>-1.0384185096311778</v>
      </c>
      <c r="G465">
        <v>-1.4932687136129645</v>
      </c>
      <c r="H465">
        <v>4.152231486253825E-4</v>
      </c>
      <c r="I465">
        <v>-9.8607622139857187E-2</v>
      </c>
      <c r="J465">
        <v>-0.9849699828578482</v>
      </c>
      <c r="K465">
        <v>-0.67650077662980523</v>
      </c>
      <c r="L465">
        <v>0.32805229526449337</v>
      </c>
      <c r="M465">
        <v>-0.35867549935412807</v>
      </c>
      <c r="P465" s="13">
        <f t="shared" si="22"/>
        <v>1.0590553962183514E-2</v>
      </c>
      <c r="Q465" s="23">
        <f t="shared" si="23"/>
        <v>1.0646832376529192E-2</v>
      </c>
    </row>
    <row r="466" spans="3:17" x14ac:dyDescent="0.55000000000000004">
      <c r="C466">
        <f t="shared" si="24"/>
        <v>460</v>
      </c>
      <c r="D466">
        <v>-0.62362125508629751</v>
      </c>
      <c r="E466">
        <v>0.56341892079004752</v>
      </c>
      <c r="F466">
        <v>-0.45027151556698364</v>
      </c>
      <c r="G466">
        <v>-0.29691238416853222</v>
      </c>
      <c r="H466">
        <v>0.87224851815016335</v>
      </c>
      <c r="I466">
        <v>0.4761978597494218</v>
      </c>
      <c r="J466">
        <v>-1.215480855590312</v>
      </c>
      <c r="K466">
        <v>0.24026191937141667</v>
      </c>
      <c r="L466">
        <v>0.25105246496073674</v>
      </c>
      <c r="M466">
        <v>0.42650420738853662</v>
      </c>
      <c r="P466" s="13">
        <f t="shared" si="22"/>
        <v>-3.7340518257800237E-3</v>
      </c>
      <c r="Q466" s="23">
        <f t="shared" si="23"/>
        <v>-3.7270889235698768E-3</v>
      </c>
    </row>
    <row r="467" spans="3:17" x14ac:dyDescent="0.55000000000000004">
      <c r="C467">
        <f t="shared" si="24"/>
        <v>461</v>
      </c>
      <c r="D467">
        <v>-2.127025914121397</v>
      </c>
      <c r="E467">
        <v>1.0383997851313771</v>
      </c>
      <c r="F467">
        <v>0.17406464137517005</v>
      </c>
      <c r="G467">
        <v>-0.24986346477914115</v>
      </c>
      <c r="H467">
        <v>-0.93742875249356949</v>
      </c>
      <c r="I467">
        <v>1.920238486293385</v>
      </c>
      <c r="J467">
        <v>1.4292241857950618</v>
      </c>
      <c r="K467">
        <v>0.15974356718966617</v>
      </c>
      <c r="L467">
        <v>-0.85559999565764733</v>
      </c>
      <c r="M467">
        <v>-9.7429744339861707E-2</v>
      </c>
      <c r="P467" s="13">
        <f t="shared" si="22"/>
        <v>-1.6753918094702804E-2</v>
      </c>
      <c r="Q467" s="23">
        <f t="shared" si="23"/>
        <v>-1.6614351723778564E-2</v>
      </c>
    </row>
    <row r="468" spans="3:17" x14ac:dyDescent="0.55000000000000004">
      <c r="C468">
        <f t="shared" si="24"/>
        <v>462</v>
      </c>
      <c r="D468">
        <v>-1.0872138073051925</v>
      </c>
      <c r="E468">
        <v>1.2033407636174982</v>
      </c>
      <c r="F468">
        <v>-2.0602076128401765</v>
      </c>
      <c r="G468">
        <v>-0.86439845633501011</v>
      </c>
      <c r="H468">
        <v>1.2320662165775749</v>
      </c>
      <c r="I468">
        <v>0.87166063016868101</v>
      </c>
      <c r="J468">
        <v>0.56681726763615736</v>
      </c>
      <c r="K468">
        <v>0.61984714141498842</v>
      </c>
      <c r="L468">
        <v>0.65454590455091166</v>
      </c>
      <c r="M468">
        <v>-0.59813499146114379</v>
      </c>
      <c r="P468" s="13">
        <f t="shared" si="22"/>
        <v>-7.7488810980482926E-3</v>
      </c>
      <c r="Q468" s="23">
        <f t="shared" si="23"/>
        <v>-7.7189359160511062E-3</v>
      </c>
    </row>
    <row r="469" spans="3:17" x14ac:dyDescent="0.55000000000000004">
      <c r="C469">
        <f t="shared" si="24"/>
        <v>463</v>
      </c>
      <c r="D469">
        <v>1.2072143678744818</v>
      </c>
      <c r="E469">
        <v>0.46142682410802172</v>
      </c>
      <c r="F469">
        <v>-0.14570114865532574</v>
      </c>
      <c r="G469">
        <v>0.60430592279617423</v>
      </c>
      <c r="H469">
        <v>-2.5957435561298903</v>
      </c>
      <c r="I469">
        <v>-0.70391216533648449</v>
      </c>
      <c r="J469">
        <v>-0.138739280716031</v>
      </c>
      <c r="K469">
        <v>-1.1187686654139495</v>
      </c>
      <c r="L469">
        <v>0.70053837012117071</v>
      </c>
      <c r="M469">
        <v>8.2557961773337845E-4</v>
      </c>
      <c r="P469" s="13">
        <f t="shared" si="22"/>
        <v>1.2121449770595405E-2</v>
      </c>
      <c r="Q469" s="23">
        <f t="shared" si="23"/>
        <v>1.219521227774556E-2</v>
      </c>
    </row>
    <row r="470" spans="3:17" x14ac:dyDescent="0.55000000000000004">
      <c r="C470">
        <f t="shared" si="24"/>
        <v>464</v>
      </c>
      <c r="D470">
        <v>0.70952482818386975</v>
      </c>
      <c r="E470">
        <v>-0.34419745303935484</v>
      </c>
      <c r="F470">
        <v>0.52920192359533069</v>
      </c>
      <c r="G470">
        <v>-0.25599526923702076</v>
      </c>
      <c r="H470">
        <v>-0.16081703554312021</v>
      </c>
      <c r="I470">
        <v>2.2844268990801044</v>
      </c>
      <c r="J470">
        <v>0.74651428335356496</v>
      </c>
      <c r="K470">
        <v>0.3642593925796474</v>
      </c>
      <c r="L470">
        <v>-0.89754879656353803</v>
      </c>
      <c r="M470">
        <v>-0.4870298230570827</v>
      </c>
      <c r="P470" s="13">
        <f t="shared" si="22"/>
        <v>7.8113319248968686E-3</v>
      </c>
      <c r="Q470" s="23">
        <f t="shared" si="23"/>
        <v>7.841919970705824E-3</v>
      </c>
    </row>
    <row r="471" spans="3:17" x14ac:dyDescent="0.55000000000000004">
      <c r="C471">
        <f t="shared" si="24"/>
        <v>465</v>
      </c>
      <c r="D471">
        <v>0.27182715459187112</v>
      </c>
      <c r="E471">
        <v>-4.1006052215155339E-2</v>
      </c>
      <c r="F471">
        <v>0.44351293371252637</v>
      </c>
      <c r="G471">
        <v>-2.7575989152724467E-2</v>
      </c>
      <c r="H471">
        <v>-0.11017296434663865</v>
      </c>
      <c r="I471">
        <v>-0.74641112008530341</v>
      </c>
      <c r="J471">
        <v>2.0893106688835714</v>
      </c>
      <c r="K471">
        <v>0.14639900594693009</v>
      </c>
      <c r="L471">
        <v>0.82362332197465427</v>
      </c>
      <c r="M471">
        <v>0.66756285565044216</v>
      </c>
      <c r="P471" s="13">
        <f t="shared" si="22"/>
        <v>4.0207588798166684E-3</v>
      </c>
      <c r="Q471" s="23">
        <f t="shared" si="23"/>
        <v>4.0288529753012003E-3</v>
      </c>
    </row>
    <row r="472" spans="3:17" x14ac:dyDescent="0.55000000000000004">
      <c r="C472">
        <f t="shared" si="24"/>
        <v>466</v>
      </c>
      <c r="D472">
        <v>-0.34446659810373176</v>
      </c>
      <c r="E472">
        <v>-1.9159993159775135</v>
      </c>
      <c r="F472">
        <v>-1.2264778398256229</v>
      </c>
      <c r="G472">
        <v>0.11243250709631181</v>
      </c>
      <c r="H472">
        <v>0.16836765327689593</v>
      </c>
      <c r="I472">
        <v>-0.75428044733314414</v>
      </c>
      <c r="J472">
        <v>-0.15196241877641689</v>
      </c>
      <c r="K472">
        <v>-0.285689757112499</v>
      </c>
      <c r="L472">
        <v>0.628247863217127</v>
      </c>
      <c r="M472">
        <v>2.1453099657678467</v>
      </c>
      <c r="P472" s="13">
        <f t="shared" si="22"/>
        <v>-1.316501580463695E-3</v>
      </c>
      <c r="Q472" s="23">
        <f t="shared" si="23"/>
        <v>-1.3156353724211867E-3</v>
      </c>
    </row>
    <row r="473" spans="3:17" x14ac:dyDescent="0.55000000000000004">
      <c r="C473">
        <f t="shared" si="24"/>
        <v>467</v>
      </c>
      <c r="D473">
        <v>1.7116555937744025</v>
      </c>
      <c r="E473">
        <v>0.58808380995231024</v>
      </c>
      <c r="F473">
        <v>-1.7543557043896731</v>
      </c>
      <c r="G473">
        <v>0.76109345804124329</v>
      </c>
      <c r="H473">
        <v>1.2006530028692481</v>
      </c>
      <c r="I473">
        <v>-0.63051523748971583</v>
      </c>
      <c r="J473">
        <v>-1.0849203746899176</v>
      </c>
      <c r="K473">
        <v>-1.6823861410150502</v>
      </c>
      <c r="L473">
        <v>1.2078521627422969</v>
      </c>
      <c r="M473">
        <v>0.66936173903968987</v>
      </c>
      <c r="P473" s="13">
        <f t="shared" si="22"/>
        <v>1.6490038934050363E-2</v>
      </c>
      <c r="Q473" s="23">
        <f t="shared" si="23"/>
        <v>1.6626750049515637E-2</v>
      </c>
    </row>
    <row r="474" spans="3:17" x14ac:dyDescent="0.55000000000000004">
      <c r="C474">
        <f t="shared" si="24"/>
        <v>468</v>
      </c>
      <c r="D474">
        <v>-0.47157072352279683</v>
      </c>
      <c r="E474">
        <v>0.56365048745012047</v>
      </c>
      <c r="F474">
        <v>1.8023998357914111</v>
      </c>
      <c r="G474">
        <v>-0.54562468402525954</v>
      </c>
      <c r="H474">
        <v>1.3810291060290358</v>
      </c>
      <c r="I474">
        <v>-3.1034260103877753</v>
      </c>
      <c r="J474">
        <v>-1.5529072442977463</v>
      </c>
      <c r="K474">
        <v>-0.38001502804257564</v>
      </c>
      <c r="L474">
        <v>1.9883960595815058</v>
      </c>
      <c r="M474">
        <v>-0.27622389232568356</v>
      </c>
      <c r="P474" s="13">
        <f t="shared" si="22"/>
        <v>-2.4172555958508323E-3</v>
      </c>
      <c r="Q474" s="23">
        <f t="shared" si="23"/>
        <v>-2.4143363861753864E-3</v>
      </c>
    </row>
    <row r="475" spans="3:17" x14ac:dyDescent="0.55000000000000004">
      <c r="C475">
        <f t="shared" si="24"/>
        <v>469</v>
      </c>
      <c r="D475">
        <v>-1.5307742982497765</v>
      </c>
      <c r="E475">
        <v>-1.330646627615895</v>
      </c>
      <c r="F475">
        <v>0.2150802037422134</v>
      </c>
      <c r="G475">
        <v>1.2648930708551935</v>
      </c>
      <c r="H475">
        <v>0.96210336753783987</v>
      </c>
      <c r="I475">
        <v>-9.0130264478080493E-2</v>
      </c>
      <c r="J475">
        <v>0.73454327208200654</v>
      </c>
      <c r="K475">
        <v>-1.0017487569607164</v>
      </c>
      <c r="L475">
        <v>0.98611952437904149</v>
      </c>
      <c r="M475">
        <v>0.41146484204700273</v>
      </c>
      <c r="P475" s="13">
        <f t="shared" si="22"/>
        <v>-1.1590227630779364E-2</v>
      </c>
      <c r="Q475" s="23">
        <f t="shared" si="23"/>
        <v>-1.1523319684760391E-2</v>
      </c>
    </row>
    <row r="476" spans="3:17" x14ac:dyDescent="0.55000000000000004">
      <c r="C476">
        <f t="shared" si="24"/>
        <v>470</v>
      </c>
      <c r="D476">
        <v>1.9131378219169489E-2</v>
      </c>
      <c r="E476">
        <v>-0.75772903154627702</v>
      </c>
      <c r="F476">
        <v>2.3938992226881757</v>
      </c>
      <c r="G476">
        <v>1.2641114666630702</v>
      </c>
      <c r="H476">
        <v>0.49389861000738711</v>
      </c>
      <c r="I476">
        <v>-0.59244768361003664</v>
      </c>
      <c r="J476">
        <v>0.26464498438566103</v>
      </c>
      <c r="K476">
        <v>1.0664895946507751</v>
      </c>
      <c r="L476">
        <v>-0.52439031147762816</v>
      </c>
      <c r="M476">
        <v>-5.2249774072533318E-2</v>
      </c>
      <c r="P476" s="13">
        <f t="shared" si="22"/>
        <v>1.8323492621387574E-3</v>
      </c>
      <c r="Q476" s="23">
        <f t="shared" si="23"/>
        <v>1.8340290398710657E-3</v>
      </c>
    </row>
    <row r="477" spans="3:17" x14ac:dyDescent="0.55000000000000004">
      <c r="C477">
        <f t="shared" si="24"/>
        <v>471</v>
      </c>
      <c r="D477">
        <v>2.7404589454739739E-2</v>
      </c>
      <c r="E477">
        <v>-0.74384137991590715</v>
      </c>
      <c r="F477">
        <v>2.221137506273295</v>
      </c>
      <c r="G477">
        <v>0.4377608279812894</v>
      </c>
      <c r="H477">
        <v>0.46406843281221283</v>
      </c>
      <c r="I477">
        <v>-0.1720742654726311</v>
      </c>
      <c r="J477">
        <v>-1.204360386615279</v>
      </c>
      <c r="K477">
        <v>2.3107508664654403E-2</v>
      </c>
      <c r="L477">
        <v>-0.55761012671810617</v>
      </c>
      <c r="M477">
        <v>0.88741535834953689</v>
      </c>
      <c r="P477" s="13">
        <f t="shared" si="22"/>
        <v>1.9039973731475443E-3</v>
      </c>
      <c r="Q477" s="23">
        <f t="shared" si="23"/>
        <v>1.9058111270908729E-3</v>
      </c>
    </row>
    <row r="478" spans="3:17" x14ac:dyDescent="0.55000000000000004">
      <c r="C478">
        <f t="shared" si="24"/>
        <v>472</v>
      </c>
      <c r="D478">
        <v>-0.71187490230185169</v>
      </c>
      <c r="E478">
        <v>1.3682018903773978</v>
      </c>
      <c r="F478">
        <v>1.7213954741579969</v>
      </c>
      <c r="G478">
        <v>-0.28596746036303</v>
      </c>
      <c r="H478">
        <v>1.1267479492655086</v>
      </c>
      <c r="I478">
        <v>1.109548651545281</v>
      </c>
      <c r="J478">
        <v>-1.8136733325161318</v>
      </c>
      <c r="K478">
        <v>-0.27077323297135064</v>
      </c>
      <c r="L478">
        <v>-1.1682504574520491</v>
      </c>
      <c r="M478">
        <v>0.40220820099521704</v>
      </c>
      <c r="P478" s="13">
        <f t="shared" si="22"/>
        <v>-4.4983508304330209E-3</v>
      </c>
      <c r="Q478" s="23">
        <f t="shared" si="23"/>
        <v>-4.4882484040988935E-3</v>
      </c>
    </row>
    <row r="479" spans="3:17" x14ac:dyDescent="0.55000000000000004">
      <c r="C479">
        <f t="shared" si="24"/>
        <v>473</v>
      </c>
      <c r="D479">
        <v>1.7780090496536645</v>
      </c>
      <c r="E479">
        <v>-0.60372651117887155</v>
      </c>
      <c r="F479">
        <v>-0.78056143085637564</v>
      </c>
      <c r="G479">
        <v>0.57704018247638933</v>
      </c>
      <c r="H479">
        <v>-1.4991742315412495</v>
      </c>
      <c r="I479">
        <v>0.78460350197037254</v>
      </c>
      <c r="J479">
        <v>-1.9419922142063715</v>
      </c>
      <c r="K479">
        <v>-1.3598242496399071</v>
      </c>
      <c r="L479">
        <v>-8.5818977189559886E-2</v>
      </c>
      <c r="M479">
        <v>0.55077556218830392</v>
      </c>
      <c r="P479" s="13">
        <f t="shared" si="22"/>
        <v>1.7064676718253673E-2</v>
      </c>
      <c r="Q479" s="23">
        <f t="shared" si="23"/>
        <v>1.7211110074120795E-2</v>
      </c>
    </row>
    <row r="480" spans="3:17" x14ac:dyDescent="0.55000000000000004">
      <c r="C480">
        <f t="shared" si="24"/>
        <v>474</v>
      </c>
      <c r="D480">
        <v>-0.13913030340288593</v>
      </c>
      <c r="E480">
        <v>-0.29702022431382563</v>
      </c>
      <c r="F480">
        <v>0.11265572857236157</v>
      </c>
      <c r="G480">
        <v>-0.9447686929340241</v>
      </c>
      <c r="H480">
        <v>-1.8294407650533273</v>
      </c>
      <c r="I480">
        <v>1.2709918688004183</v>
      </c>
      <c r="J480">
        <v>0.77532352416220707</v>
      </c>
      <c r="K480">
        <v>1.1106106255620085</v>
      </c>
      <c r="L480">
        <v>-1.2338417758949618</v>
      </c>
      <c r="M480">
        <v>-2.0681197473197384</v>
      </c>
      <c r="P480" s="13">
        <f t="shared" si="22"/>
        <v>4.6176289483530948E-4</v>
      </c>
      <c r="Q480" s="23">
        <f t="shared" si="23"/>
        <v>4.6186952373261647E-4</v>
      </c>
    </row>
    <row r="481" spans="3:17" x14ac:dyDescent="0.55000000000000004">
      <c r="C481">
        <f t="shared" si="24"/>
        <v>475</v>
      </c>
      <c r="D481">
        <v>0.79229653340396189</v>
      </c>
      <c r="E481">
        <v>-0.1687090585725074</v>
      </c>
      <c r="F481">
        <v>-0.5409329410948347</v>
      </c>
      <c r="G481">
        <v>-0.57849009919127881</v>
      </c>
      <c r="H481">
        <v>1.1070222243106362</v>
      </c>
      <c r="I481">
        <v>0.8747518539555541</v>
      </c>
      <c r="J481">
        <v>-1.4386962289850469</v>
      </c>
      <c r="K481">
        <v>0.40015310278849964</v>
      </c>
      <c r="L481">
        <v>0.37487621985461683</v>
      </c>
      <c r="M481">
        <v>-1.255693312161813</v>
      </c>
      <c r="P481" s="13">
        <f t="shared" si="22"/>
        <v>8.5281559192484369E-3</v>
      </c>
      <c r="Q481" s="23">
        <f t="shared" si="23"/>
        <v>8.5646242363874858E-3</v>
      </c>
    </row>
    <row r="482" spans="3:17" x14ac:dyDescent="0.55000000000000004">
      <c r="C482">
        <f t="shared" si="24"/>
        <v>476</v>
      </c>
      <c r="D482">
        <v>-1.3539883908529937</v>
      </c>
      <c r="E482">
        <v>0.38697900030722571</v>
      </c>
      <c r="F482">
        <v>0.48550715813323159</v>
      </c>
      <c r="G482">
        <v>0.43602156796363489</v>
      </c>
      <c r="H482">
        <v>0.28274257985647988</v>
      </c>
      <c r="I482">
        <v>0.23005945404738332</v>
      </c>
      <c r="J482">
        <v>0.46057939755021515</v>
      </c>
      <c r="K482">
        <v>-0.99929815790699761</v>
      </c>
      <c r="L482">
        <v>-0.67710310730038148</v>
      </c>
      <c r="M482">
        <v>-0.13699859886512591</v>
      </c>
      <c r="P482" s="13">
        <f t="shared" si="22"/>
        <v>-1.0059216762412393E-2</v>
      </c>
      <c r="Q482" s="23">
        <f t="shared" si="23"/>
        <v>-1.0008792060781091E-2</v>
      </c>
    </row>
    <row r="483" spans="3:17" x14ac:dyDescent="0.55000000000000004">
      <c r="C483">
        <f t="shared" si="24"/>
        <v>477</v>
      </c>
      <c r="D483">
        <v>1.0600128961912978</v>
      </c>
      <c r="E483">
        <v>1.1332135581647595</v>
      </c>
      <c r="F483">
        <v>1.5299775787006771</v>
      </c>
      <c r="G483">
        <v>0.89900243489872433</v>
      </c>
      <c r="H483">
        <v>-9.7871992594205495E-2</v>
      </c>
      <c r="I483">
        <v>-0.27342432894272539</v>
      </c>
      <c r="J483">
        <v>0.34821245583295013</v>
      </c>
      <c r="K483">
        <v>-1.7268917260397685</v>
      </c>
      <c r="L483">
        <v>-0.69195115490901771</v>
      </c>
      <c r="M483">
        <v>-0.31170369155879379</v>
      </c>
      <c r="P483" s="13">
        <f t="shared" si="22"/>
        <v>1.0846647631074475E-2</v>
      </c>
      <c r="Q483" s="23">
        <f t="shared" si="23"/>
        <v>1.0905685775729257E-2</v>
      </c>
    </row>
    <row r="484" spans="3:17" x14ac:dyDescent="0.55000000000000004">
      <c r="C484">
        <f t="shared" si="24"/>
        <v>478</v>
      </c>
      <c r="D484">
        <v>-1.1473065812281276</v>
      </c>
      <c r="E484">
        <v>0.84357499388695256</v>
      </c>
      <c r="F484">
        <v>2.001439158553882</v>
      </c>
      <c r="G484">
        <v>0.37372557478023322</v>
      </c>
      <c r="H484">
        <v>-1.0453039798410091</v>
      </c>
      <c r="I484">
        <v>0.31783075269562405</v>
      </c>
      <c r="J484">
        <v>-0.7850261195430065</v>
      </c>
      <c r="K484">
        <v>-0.39833223165791759</v>
      </c>
      <c r="L484">
        <v>-6.0992887056541975E-2</v>
      </c>
      <c r="M484">
        <v>0.57490013728379885</v>
      </c>
      <c r="P484" s="13">
        <f t="shared" si="22"/>
        <v>-8.2692997860596609E-3</v>
      </c>
      <c r="Q484" s="23">
        <f t="shared" si="23"/>
        <v>-8.2352031763430755E-3</v>
      </c>
    </row>
    <row r="485" spans="3:17" x14ac:dyDescent="0.55000000000000004">
      <c r="C485">
        <f t="shared" si="24"/>
        <v>479</v>
      </c>
      <c r="D485">
        <v>0.28551451023953461</v>
      </c>
      <c r="E485">
        <v>-1.3715451791331903</v>
      </c>
      <c r="F485">
        <v>-1.254970192176345</v>
      </c>
      <c r="G485">
        <v>0.69453684771117552</v>
      </c>
      <c r="H485">
        <v>0.29641231369679427</v>
      </c>
      <c r="I485">
        <v>-0.11226734850881749</v>
      </c>
      <c r="J485">
        <v>0.35848805778453291</v>
      </c>
      <c r="K485">
        <v>0.76929053207666231</v>
      </c>
      <c r="L485">
        <v>-0.92963845927676658</v>
      </c>
      <c r="M485">
        <v>0.7146524993226574</v>
      </c>
      <c r="P485" s="13">
        <f t="shared" si="22"/>
        <v>4.1392948568317583E-3</v>
      </c>
      <c r="Q485" s="23">
        <f t="shared" si="23"/>
        <v>4.1478735703117664E-3</v>
      </c>
    </row>
    <row r="486" spans="3:17" x14ac:dyDescent="0.55000000000000004">
      <c r="C486">
        <f t="shared" si="24"/>
        <v>480</v>
      </c>
      <c r="D486">
        <v>-0.88357216514530268</v>
      </c>
      <c r="E486">
        <v>-0.6768868854885266</v>
      </c>
      <c r="F486">
        <v>1.6383550346375422</v>
      </c>
      <c r="G486">
        <v>1.5457688415018158</v>
      </c>
      <c r="H486">
        <v>6.6547885193685014E-2</v>
      </c>
      <c r="I486">
        <v>0.55490758773404247</v>
      </c>
      <c r="J486">
        <v>-2.0375986537297019</v>
      </c>
      <c r="K486">
        <v>1.5810670364639259</v>
      </c>
      <c r="L486">
        <v>1.3055595810347433</v>
      </c>
      <c r="M486">
        <v>-0.24657844818431546</v>
      </c>
      <c r="P486" s="13">
        <f t="shared" si="22"/>
        <v>-5.9852927442598462E-3</v>
      </c>
      <c r="Q486" s="23">
        <f t="shared" si="23"/>
        <v>-5.9674165621518283E-3</v>
      </c>
    </row>
    <row r="487" spans="3:17" x14ac:dyDescent="0.55000000000000004">
      <c r="C487">
        <f t="shared" si="24"/>
        <v>481</v>
      </c>
      <c r="D487">
        <v>-1.4507153012965415</v>
      </c>
      <c r="E487">
        <v>6.1506886565463881E-2</v>
      </c>
      <c r="F487">
        <v>1.9077871774802515</v>
      </c>
      <c r="G487">
        <v>0.52902711317893492</v>
      </c>
      <c r="H487">
        <v>-0.26381500868197499</v>
      </c>
      <c r="I487">
        <v>-0.28293867841644832</v>
      </c>
      <c r="J487">
        <v>0.41052456472179882</v>
      </c>
      <c r="K487">
        <v>1.5708926139391493</v>
      </c>
      <c r="L487">
        <v>0.4489966713075863</v>
      </c>
      <c r="M487">
        <v>2.5996873260001636</v>
      </c>
      <c r="P487" s="13">
        <f t="shared" si="22"/>
        <v>-1.089689637914934E-2</v>
      </c>
      <c r="Q487" s="23">
        <f t="shared" si="23"/>
        <v>-1.0837740271437579E-2</v>
      </c>
    </row>
    <row r="488" spans="3:17" x14ac:dyDescent="0.55000000000000004">
      <c r="C488">
        <f t="shared" si="24"/>
        <v>482</v>
      </c>
      <c r="D488">
        <v>0.51623282781713153</v>
      </c>
      <c r="E488">
        <v>1.4054849778330905</v>
      </c>
      <c r="F488">
        <v>0.4007024204439496</v>
      </c>
      <c r="G488">
        <v>-1.2429175843897218</v>
      </c>
      <c r="H488">
        <v>-0.23014750608199036</v>
      </c>
      <c r="I488">
        <v>-1.3625256635687633</v>
      </c>
      <c r="J488">
        <v>-0.36967686009794593</v>
      </c>
      <c r="K488">
        <v>-0.12270663658278944</v>
      </c>
      <c r="L488">
        <v>0.55037543201411276</v>
      </c>
      <c r="M488">
        <v>0.39471132567962752</v>
      </c>
      <c r="P488" s="13">
        <f t="shared" si="22"/>
        <v>6.1373740982378052E-3</v>
      </c>
      <c r="Q488" s="23">
        <f t="shared" si="23"/>
        <v>6.1562463676199108E-3</v>
      </c>
    </row>
    <row r="489" spans="3:17" x14ac:dyDescent="0.55000000000000004">
      <c r="C489">
        <f t="shared" si="24"/>
        <v>483</v>
      </c>
      <c r="D489">
        <v>-0.95767651592884429</v>
      </c>
      <c r="E489">
        <v>0.18193195299551615</v>
      </c>
      <c r="F489">
        <v>-0.38633884080899655</v>
      </c>
      <c r="G489">
        <v>-0.10340422252487215</v>
      </c>
      <c r="H489">
        <v>0.24478571913804933</v>
      </c>
      <c r="I489">
        <v>-0.41635924981993228</v>
      </c>
      <c r="J489">
        <v>-0.34194129502368925</v>
      </c>
      <c r="K489">
        <v>1.2005313145257361</v>
      </c>
      <c r="L489">
        <v>-0.61878681549614722</v>
      </c>
      <c r="M489">
        <v>0.46375241795735339</v>
      </c>
      <c r="P489" s="13">
        <f t="shared" si="22"/>
        <v>-6.6270552473548482E-3</v>
      </c>
      <c r="Q489" s="23">
        <f t="shared" si="23"/>
        <v>-6.6051447441518585E-3</v>
      </c>
    </row>
    <row r="490" spans="3:17" x14ac:dyDescent="0.55000000000000004">
      <c r="C490">
        <f t="shared" si="24"/>
        <v>484</v>
      </c>
      <c r="D490">
        <v>-0.48396127028583913</v>
      </c>
      <c r="E490">
        <v>0.89216452893010356</v>
      </c>
      <c r="F490">
        <v>0.20855457006357681</v>
      </c>
      <c r="G490">
        <v>-0.68065298174432165</v>
      </c>
      <c r="H490">
        <v>-1.0957391594904715</v>
      </c>
      <c r="I490">
        <v>-0.45600625256104604</v>
      </c>
      <c r="J490">
        <v>-0.15290559088585468</v>
      </c>
      <c r="K490">
        <v>-2.3179698405964694E-2</v>
      </c>
      <c r="L490">
        <v>-1.2547610950419741</v>
      </c>
      <c r="M490">
        <v>0.33425373938170144</v>
      </c>
      <c r="P490" s="13">
        <f t="shared" si="22"/>
        <v>-2.5245608784865694E-3</v>
      </c>
      <c r="Q490" s="23">
        <f t="shared" si="23"/>
        <v>-2.5213768546562543E-3</v>
      </c>
    </row>
    <row r="491" spans="3:17" x14ac:dyDescent="0.55000000000000004">
      <c r="C491">
        <f t="shared" si="24"/>
        <v>485</v>
      </c>
      <c r="D491">
        <v>-7.2217286991378166E-2</v>
      </c>
      <c r="E491">
        <v>-0.46189058729392429</v>
      </c>
      <c r="F491">
        <v>1.387616937462657</v>
      </c>
      <c r="G491">
        <v>-1.575266376620285</v>
      </c>
      <c r="H491">
        <v>0.23493100766339117</v>
      </c>
      <c r="I491">
        <v>8.537263927151835E-2</v>
      </c>
      <c r="J491">
        <v>-2.4579901213259348</v>
      </c>
      <c r="K491">
        <v>0.79371618772408858</v>
      </c>
      <c r="L491">
        <v>-3.4398617148559935E-2</v>
      </c>
      <c r="M491">
        <v>0.16568082896553601</v>
      </c>
      <c r="P491" s="13">
        <f t="shared" si="22"/>
        <v>1.0412466153974173E-3</v>
      </c>
      <c r="Q491" s="23">
        <f t="shared" si="23"/>
        <v>1.0417889008558223E-3</v>
      </c>
    </row>
    <row r="492" spans="3:17" x14ac:dyDescent="0.55000000000000004">
      <c r="C492">
        <f t="shared" si="24"/>
        <v>486</v>
      </c>
      <c r="D492">
        <v>-0.61267995906421513</v>
      </c>
      <c r="E492">
        <v>1.4580789012672339</v>
      </c>
      <c r="F492">
        <v>-0.60757366268314872</v>
      </c>
      <c r="G492">
        <v>0.6874660977707735</v>
      </c>
      <c r="H492">
        <v>-0.86916869003058961</v>
      </c>
      <c r="I492">
        <v>0.47673397802867873</v>
      </c>
      <c r="J492">
        <v>0.72837313045870833</v>
      </c>
      <c r="K492">
        <v>0.25845998733414516</v>
      </c>
      <c r="L492">
        <v>-1.5133983485173856</v>
      </c>
      <c r="M492">
        <v>0.56084914251822571</v>
      </c>
      <c r="P492" s="13">
        <f t="shared" si="22"/>
        <v>-3.6392974227255348E-3</v>
      </c>
      <c r="Q492" s="23">
        <f t="shared" si="23"/>
        <v>-3.6326832059934144E-3</v>
      </c>
    </row>
    <row r="493" spans="3:17" x14ac:dyDescent="0.55000000000000004">
      <c r="C493">
        <f t="shared" si="24"/>
        <v>487</v>
      </c>
      <c r="D493">
        <v>-0.74697296867176777</v>
      </c>
      <c r="E493">
        <v>-0.32370943638740479</v>
      </c>
      <c r="F493">
        <v>-1.3636091957842091</v>
      </c>
      <c r="G493">
        <v>0.95667789257949942</v>
      </c>
      <c r="H493">
        <v>0.46441016495304399</v>
      </c>
      <c r="I493">
        <v>-0.16340882590406861</v>
      </c>
      <c r="J493">
        <v>-1.0325625334623931</v>
      </c>
      <c r="K493">
        <v>-0.61015292649996178</v>
      </c>
      <c r="L493">
        <v>-0.63658980770763185</v>
      </c>
      <c r="M493">
        <v>-0.43573040690248016</v>
      </c>
      <c r="P493" s="13">
        <f t="shared" si="22"/>
        <v>-4.8023090014336174E-3</v>
      </c>
      <c r="Q493" s="23">
        <f t="shared" si="23"/>
        <v>-4.7907963520337216E-3</v>
      </c>
    </row>
    <row r="494" spans="3:17" x14ac:dyDescent="0.55000000000000004">
      <c r="C494">
        <f t="shared" si="24"/>
        <v>488</v>
      </c>
      <c r="D494">
        <v>-0.51225822757682915</v>
      </c>
      <c r="E494">
        <v>0.2417266071923749</v>
      </c>
      <c r="F494">
        <v>-1.8191811881034232</v>
      </c>
      <c r="G494">
        <v>-0.43629227842709206</v>
      </c>
      <c r="H494">
        <v>-0.26340669376450299</v>
      </c>
      <c r="I494">
        <v>-1.2634763443792236</v>
      </c>
      <c r="J494">
        <v>1.1285321443402929</v>
      </c>
      <c r="K494">
        <v>-1.1835226938075354</v>
      </c>
      <c r="L494">
        <v>-0.9057577841474489</v>
      </c>
      <c r="M494">
        <v>-0.9312542039192635</v>
      </c>
      <c r="P494" s="13">
        <f t="shared" si="22"/>
        <v>-2.7696197171245751E-3</v>
      </c>
      <c r="Q494" s="23">
        <f t="shared" si="23"/>
        <v>-2.7657878588489559E-3</v>
      </c>
    </row>
    <row r="495" spans="3:17" x14ac:dyDescent="0.55000000000000004">
      <c r="C495">
        <f t="shared" si="24"/>
        <v>489</v>
      </c>
      <c r="D495">
        <v>2.4031621811463943</v>
      </c>
      <c r="E495">
        <v>-1.1360920386344928E-2</v>
      </c>
      <c r="F495">
        <v>-0.52513859175981759</v>
      </c>
      <c r="G495">
        <v>-0.81875885541294335</v>
      </c>
      <c r="H495">
        <v>-0.49417030594317224</v>
      </c>
      <c r="I495">
        <v>0.45394125154454074</v>
      </c>
      <c r="J495">
        <v>1.3374223989403737</v>
      </c>
      <c r="K495">
        <v>0.25613248364237962</v>
      </c>
      <c r="L495">
        <v>-0.27717051678526994</v>
      </c>
      <c r="M495">
        <v>-1.1198471528603653</v>
      </c>
      <c r="P495" s="13">
        <f t="shared" si="22"/>
        <v>2.2478661649534649E-2</v>
      </c>
      <c r="Q495" s="23">
        <f t="shared" si="23"/>
        <v>2.2733210491928224E-2</v>
      </c>
    </row>
    <row r="496" spans="3:17" x14ac:dyDescent="0.55000000000000004">
      <c r="C496">
        <f t="shared" si="24"/>
        <v>490</v>
      </c>
      <c r="D496">
        <v>-1.11040199649782</v>
      </c>
      <c r="E496">
        <v>0.54625879214052442</v>
      </c>
      <c r="F496">
        <v>-0.47895858366527283</v>
      </c>
      <c r="G496">
        <v>0.20065914487098724</v>
      </c>
      <c r="H496">
        <v>-0.97303653729853812</v>
      </c>
      <c r="I496">
        <v>-0.55320408736070181</v>
      </c>
      <c r="J496">
        <v>-0.74820179739783277</v>
      </c>
      <c r="K496">
        <v>-1.4340908580231388E-2</v>
      </c>
      <c r="L496">
        <v>0.64946584870300283</v>
      </c>
      <c r="M496">
        <v>1.3520973833009287</v>
      </c>
      <c r="P496" s="13">
        <f t="shared" si="22"/>
        <v>-7.9496967071340449E-3</v>
      </c>
      <c r="Q496" s="23">
        <f t="shared" si="23"/>
        <v>-7.9181814358445513E-3</v>
      </c>
    </row>
    <row r="497" spans="3:17" x14ac:dyDescent="0.55000000000000004">
      <c r="C497">
        <f t="shared" si="24"/>
        <v>491</v>
      </c>
      <c r="D497">
        <v>0.42830597967818274</v>
      </c>
      <c r="E497">
        <v>-0.18622393898690565</v>
      </c>
      <c r="F497">
        <v>-0.52912903848582404</v>
      </c>
      <c r="G497">
        <v>-0.55278963258095259</v>
      </c>
      <c r="H497">
        <v>0.18333553434346703</v>
      </c>
      <c r="I497">
        <v>-1.4333517253050769</v>
      </c>
      <c r="J497">
        <v>-0.43273145206508001</v>
      </c>
      <c r="K497">
        <v>1.0572637862787038</v>
      </c>
      <c r="L497">
        <v>-1.2729538131173173</v>
      </c>
      <c r="M497">
        <v>0.60329214112513962</v>
      </c>
      <c r="P497" s="13">
        <f t="shared" si="22"/>
        <v>5.3759052566075436E-3</v>
      </c>
      <c r="Q497" s="23">
        <f t="shared" si="23"/>
        <v>5.3903813643740861E-3</v>
      </c>
    </row>
    <row r="498" spans="3:17" x14ac:dyDescent="0.55000000000000004">
      <c r="C498">
        <f t="shared" si="24"/>
        <v>492</v>
      </c>
      <c r="D498">
        <v>-0.65173583359027709</v>
      </c>
      <c r="E498">
        <v>-0.2010360522346698</v>
      </c>
      <c r="F498">
        <v>1.8904991571776237E-2</v>
      </c>
      <c r="G498">
        <v>0.35433067593921519</v>
      </c>
      <c r="H498">
        <v>0.20824302614427842</v>
      </c>
      <c r="I498">
        <v>0.6918547885276406</v>
      </c>
      <c r="J498">
        <v>-1.188069254636078</v>
      </c>
      <c r="K498">
        <v>-0.97804493357804012</v>
      </c>
      <c r="L498">
        <v>0.43929116799166656</v>
      </c>
      <c r="M498">
        <v>-1.0275471634855107</v>
      </c>
      <c r="P498" s="13">
        <f t="shared" si="22"/>
        <v>-3.9775312177914059E-3</v>
      </c>
      <c r="Q498" s="23">
        <f t="shared" si="23"/>
        <v>-3.9696313180006548E-3</v>
      </c>
    </row>
    <row r="499" spans="3:17" x14ac:dyDescent="0.55000000000000004">
      <c r="C499">
        <f t="shared" si="24"/>
        <v>493</v>
      </c>
      <c r="D499">
        <v>1.4389006684271677</v>
      </c>
      <c r="E499">
        <v>1.7938349453065705</v>
      </c>
      <c r="F499">
        <v>-0.76135842268590614</v>
      </c>
      <c r="G499">
        <v>-0.20420389217252424</v>
      </c>
      <c r="H499">
        <v>0.65830135724252548</v>
      </c>
      <c r="I499">
        <v>1.458606831120677</v>
      </c>
      <c r="J499">
        <v>0.36891080516741942</v>
      </c>
      <c r="K499">
        <v>4.777072066040474E-2</v>
      </c>
      <c r="L499">
        <v>1.3958861732335313</v>
      </c>
      <c r="M499">
        <v>1.6975883748274909</v>
      </c>
      <c r="P499" s="13">
        <f t="shared" si="22"/>
        <v>1.4127911990470031E-2</v>
      </c>
      <c r="Q499" s="23">
        <f t="shared" si="23"/>
        <v>1.4228182587336047E-2</v>
      </c>
    </row>
    <row r="500" spans="3:17" x14ac:dyDescent="0.55000000000000004">
      <c r="C500">
        <f t="shared" si="24"/>
        <v>494</v>
      </c>
      <c r="D500">
        <v>-1.3972845399138125</v>
      </c>
      <c r="E500">
        <v>0.65579190281274635</v>
      </c>
      <c r="F500">
        <v>-0.75349471812162205</v>
      </c>
      <c r="G500">
        <v>-0.69387822758966955</v>
      </c>
      <c r="H500">
        <v>-0.84796353595914487</v>
      </c>
      <c r="I500">
        <v>-2.1518569586820675</v>
      </c>
      <c r="J500">
        <v>-9.9946359133397819E-2</v>
      </c>
      <c r="K500">
        <v>0.29352903050351709</v>
      </c>
      <c r="L500">
        <v>-0.218174220904259</v>
      </c>
      <c r="M500">
        <v>0.74580799622879079</v>
      </c>
      <c r="P500" s="13">
        <f t="shared" si="22"/>
        <v>-1.0434172412139462E-2</v>
      </c>
      <c r="Q500" s="23">
        <f t="shared" si="23"/>
        <v>-1.0379925273782287E-2</v>
      </c>
    </row>
    <row r="501" spans="3:17" x14ac:dyDescent="0.55000000000000004">
      <c r="C501">
        <f t="shared" si="24"/>
        <v>495</v>
      </c>
      <c r="D501">
        <v>-0.65883149928345941</v>
      </c>
      <c r="E501">
        <v>-1.4256175620503837</v>
      </c>
      <c r="F501">
        <v>0.2201985939418297</v>
      </c>
      <c r="G501">
        <v>-0.34527195095183455</v>
      </c>
      <c r="H501">
        <v>-0.79149734423480111</v>
      </c>
      <c r="I501">
        <v>-3.7871737755522786E-2</v>
      </c>
      <c r="J501">
        <v>-0.15501772421873705</v>
      </c>
      <c r="K501">
        <v>-0.54169973667861548</v>
      </c>
      <c r="L501">
        <v>0.44561571808549783</v>
      </c>
      <c r="M501">
        <v>2.3964701673251732</v>
      </c>
      <c r="P501" s="13">
        <f t="shared" si="22"/>
        <v>-4.0389814852619822E-3</v>
      </c>
      <c r="Q501" s="23">
        <f t="shared" si="23"/>
        <v>-4.0308357700307162E-3</v>
      </c>
    </row>
    <row r="502" spans="3:17" x14ac:dyDescent="0.55000000000000004">
      <c r="C502">
        <f t="shared" si="24"/>
        <v>496</v>
      </c>
      <c r="D502">
        <v>0.51420586600002482</v>
      </c>
      <c r="E502">
        <v>-2.8598017806077434</v>
      </c>
      <c r="F502">
        <v>-2.0905608295378677</v>
      </c>
      <c r="G502">
        <v>3.397821521457807E-2</v>
      </c>
      <c r="H502">
        <v>1.0618460880834684</v>
      </c>
      <c r="I502">
        <v>1.4142365751500008</v>
      </c>
      <c r="J502">
        <v>2.0873823369106592</v>
      </c>
      <c r="K502">
        <v>0.12689119324778106</v>
      </c>
      <c r="L502">
        <v>0.18030459109019406</v>
      </c>
      <c r="M502">
        <v>0.8335135182162392</v>
      </c>
      <c r="P502" s="13">
        <f t="shared" si="22"/>
        <v>6.1198200939766509E-3</v>
      </c>
      <c r="Q502" s="23">
        <f t="shared" si="23"/>
        <v>6.1385844516030907E-3</v>
      </c>
    </row>
    <row r="503" spans="3:17" x14ac:dyDescent="0.55000000000000004">
      <c r="C503">
        <f t="shared" si="24"/>
        <v>497</v>
      </c>
      <c r="D503">
        <v>-0.93000181602443843</v>
      </c>
      <c r="E503">
        <v>-0.42295923478243613</v>
      </c>
      <c r="F503">
        <v>1.342398478533348</v>
      </c>
      <c r="G503">
        <v>0.37342842484161803</v>
      </c>
      <c r="H503">
        <v>-0.83036499167510602</v>
      </c>
      <c r="I503">
        <v>0.50278195348605415</v>
      </c>
      <c r="J503">
        <v>1.1845226561730791</v>
      </c>
      <c r="K503">
        <v>-0.37927943029564015</v>
      </c>
      <c r="L503">
        <v>0.65393257017836492</v>
      </c>
      <c r="M503">
        <v>1.0463817121333725</v>
      </c>
      <c r="P503" s="13">
        <f t="shared" si="22"/>
        <v>-6.3873853157615859E-3</v>
      </c>
      <c r="Q503" s="23">
        <f t="shared" si="23"/>
        <v>-6.3670293337353412E-3</v>
      </c>
    </row>
    <row r="504" spans="3:17" x14ac:dyDescent="0.55000000000000004">
      <c r="C504">
        <f t="shared" si="24"/>
        <v>498</v>
      </c>
      <c r="D504">
        <v>0.71555892087249606</v>
      </c>
      <c r="E504">
        <v>1.1537777147817179</v>
      </c>
      <c r="F504">
        <v>-0.30873948782701693</v>
      </c>
      <c r="G504">
        <v>1.5608659807956027</v>
      </c>
      <c r="H504">
        <v>-0.11032971243727868</v>
      </c>
      <c r="I504">
        <v>0.4366676351346509</v>
      </c>
      <c r="J504">
        <v>0.5886351358978934</v>
      </c>
      <c r="K504">
        <v>-0.98337953973024528</v>
      </c>
      <c r="L504">
        <v>0.71353057734745873</v>
      </c>
      <c r="M504">
        <v>0.60244261527761733</v>
      </c>
      <c r="P504" s="13">
        <f t="shared" si="22"/>
        <v>7.8635887004682714E-3</v>
      </c>
      <c r="Q504" s="23">
        <f t="shared" si="23"/>
        <v>7.89458791584563E-3</v>
      </c>
    </row>
    <row r="505" spans="3:17" x14ac:dyDescent="0.55000000000000004">
      <c r="C505">
        <f t="shared" si="24"/>
        <v>499</v>
      </c>
      <c r="D505">
        <v>0.78001566576246828</v>
      </c>
      <c r="E505">
        <v>0.82591817938215073</v>
      </c>
      <c r="F505">
        <v>-6.4428399703745615E-2</v>
      </c>
      <c r="G505">
        <v>1.1231099767308532</v>
      </c>
      <c r="H505">
        <v>0.62176827867187634</v>
      </c>
      <c r="I505">
        <v>-0.52717130688148817</v>
      </c>
      <c r="J505">
        <v>0.50526567138993461</v>
      </c>
      <c r="K505">
        <v>1.0068883117247658</v>
      </c>
      <c r="L505">
        <v>0.58104013631498963</v>
      </c>
      <c r="M505">
        <v>0.11062506410580765</v>
      </c>
      <c r="P505" s="13">
        <f t="shared" si="22"/>
        <v>8.4218004856679591E-3</v>
      </c>
      <c r="Q505" s="23">
        <f t="shared" si="23"/>
        <v>8.4573636124589679E-3</v>
      </c>
    </row>
    <row r="506" spans="3:17" x14ac:dyDescent="0.55000000000000004">
      <c r="C506">
        <f t="shared" si="24"/>
        <v>500</v>
      </c>
      <c r="D506">
        <v>-1.3710744484083961</v>
      </c>
      <c r="E506">
        <v>2.8172898394332315E-2</v>
      </c>
      <c r="F506">
        <v>2.2243609520687069</v>
      </c>
      <c r="G506">
        <v>-1.0782256589854755</v>
      </c>
      <c r="H506">
        <v>-0.14558336404773023</v>
      </c>
      <c r="I506">
        <v>1.6805618462898575</v>
      </c>
      <c r="J506">
        <v>-1.1842934506434732</v>
      </c>
      <c r="K506">
        <v>0.23099915598307177</v>
      </c>
      <c r="L506">
        <v>2.0134693334821612</v>
      </c>
      <c r="M506">
        <v>0.91727864193476938</v>
      </c>
      <c r="P506" s="13">
        <f t="shared" si="22"/>
        <v>-1.0207186361347409E-2</v>
      </c>
      <c r="Q506" s="23">
        <f t="shared" si="23"/>
        <v>-1.0155269825373736E-2</v>
      </c>
    </row>
    <row r="507" spans="3:17" x14ac:dyDescent="0.55000000000000004">
      <c r="C507">
        <f t="shared" si="24"/>
        <v>501</v>
      </c>
      <c r="D507">
        <v>-0.45236811414133538</v>
      </c>
      <c r="E507">
        <v>1.0720101653020617</v>
      </c>
      <c r="F507">
        <v>-0.44078537011521812</v>
      </c>
      <c r="G507">
        <v>-1.3984097829995965</v>
      </c>
      <c r="H507">
        <v>1.6351272050301171</v>
      </c>
      <c r="I507">
        <v>-0.30946248267301713</v>
      </c>
      <c r="J507">
        <v>-1.4673722700634138</v>
      </c>
      <c r="K507">
        <v>1.2098774745153615</v>
      </c>
      <c r="L507">
        <v>-0.97006102070763867</v>
      </c>
      <c r="M507">
        <v>-1.1088424502726526</v>
      </c>
      <c r="P507" s="13">
        <f t="shared" si="22"/>
        <v>-2.2509561204178824E-3</v>
      </c>
      <c r="Q507" s="23">
        <f t="shared" si="23"/>
        <v>-2.2484246184794054E-3</v>
      </c>
    </row>
    <row r="508" spans="3:17" x14ac:dyDescent="0.55000000000000004">
      <c r="C508">
        <f t="shared" si="24"/>
        <v>502</v>
      </c>
      <c r="D508">
        <v>0.61676184679585688</v>
      </c>
      <c r="E508">
        <v>0.61322485997504428</v>
      </c>
      <c r="F508">
        <v>0.46898742568004709</v>
      </c>
      <c r="G508">
        <v>-0.60858302239102691</v>
      </c>
      <c r="H508">
        <v>0.10362888036044197</v>
      </c>
      <c r="I508">
        <v>8.4290994146391712E-2</v>
      </c>
      <c r="J508">
        <v>0.12297031994180803</v>
      </c>
      <c r="K508">
        <v>0.90556679295880627</v>
      </c>
      <c r="L508">
        <v>-0.80739099041938367</v>
      </c>
      <c r="M508">
        <v>-2.5300252395159877</v>
      </c>
      <c r="P508" s="13">
        <f t="shared" si="22"/>
        <v>7.0079809407688461E-3</v>
      </c>
      <c r="Q508" s="23">
        <f t="shared" si="23"/>
        <v>7.0325943022644388E-3</v>
      </c>
    </row>
    <row r="509" spans="3:17" x14ac:dyDescent="0.55000000000000004">
      <c r="C509">
        <f t="shared" si="24"/>
        <v>503</v>
      </c>
      <c r="D509">
        <v>-0.64387300880445741</v>
      </c>
      <c r="E509">
        <v>-1.0347275509583957</v>
      </c>
      <c r="F509">
        <v>-0.95215645992155196</v>
      </c>
      <c r="G509">
        <v>0.58038654746029261</v>
      </c>
      <c r="H509">
        <v>-1.0766321662675951</v>
      </c>
      <c r="I509">
        <v>0.70024089891516061</v>
      </c>
      <c r="J509">
        <v>1.2847074309690036</v>
      </c>
      <c r="K509">
        <v>-3.5890988092196326E-2</v>
      </c>
      <c r="L509">
        <v>-0.58020631427663916</v>
      </c>
      <c r="M509">
        <v>-2.0131980662286577</v>
      </c>
      <c r="P509" s="13">
        <f t="shared" si="22"/>
        <v>-3.9094371576911483E-3</v>
      </c>
      <c r="Q509" s="23">
        <f t="shared" si="23"/>
        <v>-3.9018052569641526E-3</v>
      </c>
    </row>
    <row r="510" spans="3:17" x14ac:dyDescent="0.55000000000000004">
      <c r="C510">
        <f t="shared" si="24"/>
        <v>504</v>
      </c>
      <c r="D510">
        <v>-0.33579484448383001</v>
      </c>
      <c r="E510">
        <v>0.87957597934597953</v>
      </c>
      <c r="F510">
        <v>0.66377702663462679</v>
      </c>
      <c r="G510">
        <v>-0.88085513214847033</v>
      </c>
      <c r="H510">
        <v>0.18090671174720163</v>
      </c>
      <c r="I510">
        <v>-0.62768226957810469</v>
      </c>
      <c r="J510">
        <v>0.22527796337721845</v>
      </c>
      <c r="K510">
        <v>-0.80592896246632717</v>
      </c>
      <c r="L510">
        <v>1.1555938579347733</v>
      </c>
      <c r="M510">
        <v>-0.43124985536424637</v>
      </c>
      <c r="P510" s="13">
        <f t="shared" si="22"/>
        <v>-1.2414019911617493E-3</v>
      </c>
      <c r="Q510" s="23">
        <f t="shared" si="23"/>
        <v>-1.2406317704607428E-3</v>
      </c>
    </row>
    <row r="511" spans="3:17" x14ac:dyDescent="0.55000000000000004">
      <c r="C511">
        <f t="shared" si="24"/>
        <v>505</v>
      </c>
      <c r="D511">
        <v>1.4537728734712365</v>
      </c>
      <c r="E511">
        <v>-0.7823074002770023</v>
      </c>
      <c r="F511">
        <v>-0.98789264492488038</v>
      </c>
      <c r="G511">
        <v>-4.1630314013607214E-2</v>
      </c>
      <c r="H511">
        <v>-1.6296050030401465</v>
      </c>
      <c r="I511">
        <v>-0.65114467354219929</v>
      </c>
      <c r="J511">
        <v>-0.53376181289507729</v>
      </c>
      <c r="K511">
        <v>1.04227136175597</v>
      </c>
      <c r="L511">
        <v>-0.11658401191800735</v>
      </c>
      <c r="M511">
        <v>0.53593470435916635</v>
      </c>
      <c r="P511" s="13">
        <f t="shared" si="22"/>
        <v>1.4256709064254577E-2</v>
      </c>
      <c r="Q511" s="23">
        <f t="shared" si="23"/>
        <v>1.4358820622120794E-2</v>
      </c>
    </row>
    <row r="512" spans="3:17" x14ac:dyDescent="0.55000000000000004">
      <c r="C512">
        <f t="shared" si="24"/>
        <v>506</v>
      </c>
      <c r="D512">
        <v>0.19676718193976026</v>
      </c>
      <c r="E512">
        <v>-0.68991270339819788</v>
      </c>
      <c r="F512">
        <v>0.14598504799372755</v>
      </c>
      <c r="G512">
        <v>0.21840515766084373</v>
      </c>
      <c r="H512">
        <v>-1.0535749256600881</v>
      </c>
      <c r="I512">
        <v>-0.13483656672125452</v>
      </c>
      <c r="J512">
        <v>-0.90796804989399049</v>
      </c>
      <c r="K512">
        <v>-0.72879087217550553</v>
      </c>
      <c r="L512">
        <v>-1.5468916008945417</v>
      </c>
      <c r="M512">
        <v>-0.75972761579485126</v>
      </c>
      <c r="P512" s="13">
        <f t="shared" si="22"/>
        <v>3.3707204485757362E-3</v>
      </c>
      <c r="Q512" s="23">
        <f t="shared" si="23"/>
        <v>3.376407715013352E-3</v>
      </c>
    </row>
    <row r="513" spans="3:17" x14ac:dyDescent="0.55000000000000004">
      <c r="C513">
        <f t="shared" si="24"/>
        <v>507</v>
      </c>
      <c r="D513">
        <v>-0.5623923157450671</v>
      </c>
      <c r="E513">
        <v>0.60285927876344247</v>
      </c>
      <c r="F513">
        <v>0.20828317303371763</v>
      </c>
      <c r="G513">
        <v>1.3739065193826345</v>
      </c>
      <c r="H513">
        <v>-1.0229075494457294</v>
      </c>
      <c r="I513">
        <v>-0.16432849362913834</v>
      </c>
      <c r="J513">
        <v>0.25885321316162191</v>
      </c>
      <c r="K513">
        <v>1.2344360341268257</v>
      </c>
      <c r="L513">
        <v>0.3961150576322594</v>
      </c>
      <c r="M513">
        <v>0.47926801627765298</v>
      </c>
      <c r="P513" s="13">
        <f t="shared" si="22"/>
        <v>-3.2037936566172041E-3</v>
      </c>
      <c r="Q513" s="23">
        <f t="shared" si="23"/>
        <v>-3.1986669861130412E-3</v>
      </c>
    </row>
    <row r="514" spans="3:17" x14ac:dyDescent="0.55000000000000004">
      <c r="C514">
        <f t="shared" si="24"/>
        <v>508</v>
      </c>
      <c r="D514">
        <v>0.18553943180370877</v>
      </c>
      <c r="E514">
        <v>0.26061264193756839</v>
      </c>
      <c r="F514">
        <v>-2.3636114620103275</v>
      </c>
      <c r="G514">
        <v>0.23164523793492889</v>
      </c>
      <c r="H514">
        <v>0.2887580026731697</v>
      </c>
      <c r="I514">
        <v>1.4269227220287217</v>
      </c>
      <c r="J514">
        <v>0.49954768904255709</v>
      </c>
      <c r="K514">
        <v>-0.63266983610275551</v>
      </c>
      <c r="L514">
        <v>-0.10191624002955238</v>
      </c>
      <c r="M514">
        <v>-0.49621767122671556</v>
      </c>
      <c r="P514" s="13">
        <f t="shared" si="22"/>
        <v>3.2734852801240884E-3</v>
      </c>
      <c r="Q514" s="23">
        <f t="shared" si="23"/>
        <v>3.2788489841355517E-3</v>
      </c>
    </row>
    <row r="515" spans="3:17" x14ac:dyDescent="0.55000000000000004">
      <c r="C515">
        <f t="shared" si="24"/>
        <v>509</v>
      </c>
      <c r="D515">
        <v>-1.2345956190293181</v>
      </c>
      <c r="E515">
        <v>-0.83565947646062533</v>
      </c>
      <c r="F515">
        <v>-1.1426784040838744</v>
      </c>
      <c r="G515">
        <v>-0.92903934359705131</v>
      </c>
      <c r="H515">
        <v>-0.31816245860597042</v>
      </c>
      <c r="I515">
        <v>3.7851211899528218E-2</v>
      </c>
      <c r="J515">
        <v>-1.0132924824722838</v>
      </c>
      <c r="K515">
        <v>1.3448005482801704</v>
      </c>
      <c r="L515">
        <v>-0.74013919037438869</v>
      </c>
      <c r="M515">
        <v>-1.2081315932429249</v>
      </c>
      <c r="P515" s="13">
        <f t="shared" si="22"/>
        <v>-9.0252450281369731E-3</v>
      </c>
      <c r="Q515" s="23">
        <f t="shared" si="23"/>
        <v>-8.9846397535653377E-3</v>
      </c>
    </row>
    <row r="516" spans="3:17" x14ac:dyDescent="0.55000000000000004">
      <c r="C516">
        <f t="shared" si="24"/>
        <v>510</v>
      </c>
      <c r="D516">
        <v>-1.365996429889619</v>
      </c>
      <c r="E516">
        <v>0.76925469364054255</v>
      </c>
      <c r="F516">
        <v>-0.54051115186132015</v>
      </c>
      <c r="G516">
        <v>-2.2410410145493751E-2</v>
      </c>
      <c r="H516">
        <v>-0.34628041529163406</v>
      </c>
      <c r="I516">
        <v>-1.0206498807940039</v>
      </c>
      <c r="J516">
        <v>0.56104253932346038</v>
      </c>
      <c r="K516">
        <v>0.52573883150890488</v>
      </c>
      <c r="L516">
        <v>-0.59828567658887111</v>
      </c>
      <c r="M516">
        <v>-1.6229991171058145</v>
      </c>
      <c r="P516" s="13">
        <f t="shared" si="22"/>
        <v>-1.016320943096592E-2</v>
      </c>
      <c r="Q516" s="23">
        <f t="shared" si="23"/>
        <v>-1.0111738535407033E-2</v>
      </c>
    </row>
    <row r="517" spans="3:17" x14ac:dyDescent="0.55000000000000004">
      <c r="C517">
        <f t="shared" si="24"/>
        <v>511</v>
      </c>
      <c r="D517">
        <v>-0.797613372979319</v>
      </c>
      <c r="E517">
        <v>-0.19856300151697265</v>
      </c>
      <c r="F517">
        <v>0.95281979585379173</v>
      </c>
      <c r="G517">
        <v>-0.4356020421115786</v>
      </c>
      <c r="H517">
        <v>1.3170644404292049</v>
      </c>
      <c r="I517">
        <v>1.0992992721754768</v>
      </c>
      <c r="J517">
        <v>-0.15312487543430106</v>
      </c>
      <c r="K517">
        <v>-0.15415248229550657</v>
      </c>
      <c r="L517">
        <v>-1.4140390481965877</v>
      </c>
      <c r="M517">
        <v>-0.28150107443564454</v>
      </c>
      <c r="P517" s="13">
        <f t="shared" si="22"/>
        <v>-5.24086776731616E-3</v>
      </c>
      <c r="Q517" s="23">
        <f t="shared" si="23"/>
        <v>-5.2271583799904375E-3</v>
      </c>
    </row>
    <row r="518" spans="3:17" x14ac:dyDescent="0.55000000000000004">
      <c r="C518">
        <f t="shared" si="24"/>
        <v>512</v>
      </c>
      <c r="D518">
        <v>-0.14010925158251583</v>
      </c>
      <c r="E518">
        <v>0.42778189848429349</v>
      </c>
      <c r="F518">
        <v>1.1938349833831476</v>
      </c>
      <c r="G518">
        <v>0.64932500289506501</v>
      </c>
      <c r="H518">
        <v>-3.2492016901681256E-2</v>
      </c>
      <c r="I518">
        <v>-0.85165961521454792</v>
      </c>
      <c r="J518">
        <v>9.1759887729358239E-2</v>
      </c>
      <c r="K518">
        <v>1.4235386562552792</v>
      </c>
      <c r="L518">
        <v>-1.3331825081710786</v>
      </c>
      <c r="M518">
        <v>1.3364999395517456</v>
      </c>
      <c r="P518" s="13">
        <f t="shared" ref="P518:P581" si="25">$P$1*1/12+$P$2*SQRT(1/12)*INDEX(D518:M518,1,$P$3)</f>
        <v>4.5328495490982936E-4</v>
      </c>
      <c r="Q518" s="23">
        <f t="shared" si="23"/>
        <v>4.5338770405933815E-4</v>
      </c>
    </row>
    <row r="519" spans="3:17" x14ac:dyDescent="0.55000000000000004">
      <c r="C519">
        <f t="shared" si="24"/>
        <v>513</v>
      </c>
      <c r="D519">
        <v>2.0656032761786016</v>
      </c>
      <c r="E519">
        <v>-5.5704271287173477E-3</v>
      </c>
      <c r="F519">
        <v>-0.46978704440792785</v>
      </c>
      <c r="G519">
        <v>2.2994931604207784</v>
      </c>
      <c r="H519">
        <v>3.276328455806869</v>
      </c>
      <c r="I519">
        <v>2.3516511438639314</v>
      </c>
      <c r="J519">
        <v>-0.97200574933388728</v>
      </c>
      <c r="K519">
        <v>0.30464450568259394</v>
      </c>
      <c r="L519">
        <v>-2.9479665730243677E-2</v>
      </c>
      <c r="M519">
        <v>-1.0246505400676904</v>
      </c>
      <c r="P519" s="13">
        <f t="shared" si="25"/>
        <v>1.9555315779776993E-2</v>
      </c>
      <c r="Q519" s="23">
        <f t="shared" ref="Q519:Q582" si="26">EXP(P519)-1</f>
        <v>1.9747773443820948E-2</v>
      </c>
    </row>
    <row r="520" spans="3:17" x14ac:dyDescent="0.55000000000000004">
      <c r="C520">
        <f t="shared" ref="C520:C545" si="27">C519+1</f>
        <v>514</v>
      </c>
      <c r="D520">
        <v>-2.0790064316174566</v>
      </c>
      <c r="E520">
        <v>0.90340512379427085</v>
      </c>
      <c r="F520">
        <v>-0.57529273765386513</v>
      </c>
      <c r="G520">
        <v>0.82320426049748652</v>
      </c>
      <c r="H520">
        <v>-7.1880053788328069E-2</v>
      </c>
      <c r="I520">
        <v>-1.4477005626508102</v>
      </c>
      <c r="J520">
        <v>0.15841916032907319</v>
      </c>
      <c r="K520">
        <v>0.99724433435576554</v>
      </c>
      <c r="L520">
        <v>-0.35664642752496617</v>
      </c>
      <c r="M520">
        <v>0.30304389148987632</v>
      </c>
      <c r="P520" s="13">
        <f t="shared" si="25"/>
        <v>-1.6338057177452858E-2</v>
      </c>
      <c r="Q520" s="23">
        <f t="shared" si="26"/>
        <v>-1.6205315020781708E-2</v>
      </c>
    </row>
    <row r="521" spans="3:17" x14ac:dyDescent="0.55000000000000004">
      <c r="C521">
        <f t="shared" si="27"/>
        <v>515</v>
      </c>
      <c r="D521">
        <v>-0.15192127632765956</v>
      </c>
      <c r="E521">
        <v>0.53002257866358704</v>
      </c>
      <c r="F521">
        <v>-0.98826694863490128</v>
      </c>
      <c r="G521">
        <v>-0.42786094818323728</v>
      </c>
      <c r="H521">
        <v>-1.5209649136227272</v>
      </c>
      <c r="I521">
        <v>-0.98615900315351079</v>
      </c>
      <c r="J521">
        <v>-0.44849332299599498</v>
      </c>
      <c r="K521">
        <v>0.1452941483518731</v>
      </c>
      <c r="L521">
        <v>0.31773722677968713</v>
      </c>
      <c r="M521">
        <v>1.617331362338909</v>
      </c>
      <c r="P521" s="13">
        <f t="shared" si="25"/>
        <v>3.5098981991558043E-4</v>
      </c>
      <c r="Q521" s="23">
        <f t="shared" si="26"/>
        <v>3.5105142404967538E-4</v>
      </c>
    </row>
    <row r="522" spans="3:17" x14ac:dyDescent="0.55000000000000004">
      <c r="C522">
        <f t="shared" si="27"/>
        <v>516</v>
      </c>
      <c r="D522">
        <v>0.83903287645563129</v>
      </c>
      <c r="E522">
        <v>-0.4062403857471274</v>
      </c>
      <c r="F522">
        <v>0.79488999169133734</v>
      </c>
      <c r="G522">
        <v>-0.20981877296874832</v>
      </c>
      <c r="H522">
        <v>6.147455460243046E-2</v>
      </c>
      <c r="I522">
        <v>-1.0933195978947858</v>
      </c>
      <c r="J522">
        <v>-0.21435376800154177</v>
      </c>
      <c r="K522">
        <v>0.16532141748632173</v>
      </c>
      <c r="L522">
        <v>-0.35126465167392917</v>
      </c>
      <c r="M522">
        <v>-1.2908915096100038</v>
      </c>
      <c r="P522" s="13">
        <f t="shared" si="25"/>
        <v>8.932904522875736E-3</v>
      </c>
      <c r="Q522" s="23">
        <f t="shared" si="26"/>
        <v>8.9729219831125029E-3</v>
      </c>
    </row>
    <row r="523" spans="3:17" x14ac:dyDescent="0.55000000000000004">
      <c r="C523">
        <f t="shared" si="27"/>
        <v>517</v>
      </c>
      <c r="D523">
        <v>-1.2455909002856114</v>
      </c>
      <c r="E523">
        <v>1.0204052676628301</v>
      </c>
      <c r="F523">
        <v>0.63139666730075206</v>
      </c>
      <c r="G523">
        <v>0.73436665709365911</v>
      </c>
      <c r="H523">
        <v>0.75727059438240718</v>
      </c>
      <c r="I523">
        <v>-0.27876444309209764</v>
      </c>
      <c r="J523">
        <v>2.6183479159272562</v>
      </c>
      <c r="K523">
        <v>-1.5081832462940485</v>
      </c>
      <c r="L523">
        <v>0.65928448210377244</v>
      </c>
      <c r="M523">
        <v>-1.6610047230414575</v>
      </c>
      <c r="P523" s="13">
        <f t="shared" si="25"/>
        <v>-9.1204669570340222E-3</v>
      </c>
      <c r="Q523" s="23">
        <f t="shared" si="26"/>
        <v>-9.0790016550021946E-3</v>
      </c>
    </row>
    <row r="524" spans="3:17" x14ac:dyDescent="0.55000000000000004">
      <c r="C524">
        <f t="shared" si="27"/>
        <v>518</v>
      </c>
      <c r="D524">
        <v>-5.976156198048499E-2</v>
      </c>
      <c r="E524">
        <v>-1.7259275549612261</v>
      </c>
      <c r="F524">
        <v>-0.91532518335459945</v>
      </c>
      <c r="G524">
        <v>-0.11493341075503404</v>
      </c>
      <c r="H524">
        <v>-1.190980529949947</v>
      </c>
      <c r="I524">
        <v>-2.3897614036710427E-2</v>
      </c>
      <c r="J524">
        <v>0.50007951645024329</v>
      </c>
      <c r="K524">
        <v>-1.8917000768943311</v>
      </c>
      <c r="L524">
        <v>-0.70100869103486552</v>
      </c>
      <c r="M524">
        <v>0.17234365487798881</v>
      </c>
      <c r="P524" s="13">
        <f t="shared" si="25"/>
        <v>1.1491163582172843E-3</v>
      </c>
      <c r="Q524" s="23">
        <f t="shared" si="26"/>
        <v>1.14977684538764E-3</v>
      </c>
    </row>
    <row r="525" spans="3:17" x14ac:dyDescent="0.55000000000000004">
      <c r="C525">
        <f t="shared" si="27"/>
        <v>519</v>
      </c>
      <c r="D525">
        <v>0.26112836800238204</v>
      </c>
      <c r="E525">
        <v>-1.3478490362446689</v>
      </c>
      <c r="F525">
        <v>-0.43418924431746359</v>
      </c>
      <c r="G525">
        <v>0.35798198670179543</v>
      </c>
      <c r="H525">
        <v>2.1513788607410556</v>
      </c>
      <c r="I525">
        <v>0.26462590748691184</v>
      </c>
      <c r="J525">
        <v>-0.82838530111964792</v>
      </c>
      <c r="K525">
        <v>2.9438423774890894</v>
      </c>
      <c r="L525">
        <v>0.18810520397674238</v>
      </c>
      <c r="M525">
        <v>4.7419602603103107E-2</v>
      </c>
      <c r="P525" s="13">
        <f t="shared" si="25"/>
        <v>3.9281046700550106E-3</v>
      </c>
      <c r="Q525" s="23">
        <f t="shared" si="26"/>
        <v>3.9358297849123591E-3</v>
      </c>
    </row>
    <row r="526" spans="3:17" x14ac:dyDescent="0.55000000000000004">
      <c r="C526">
        <f t="shared" si="27"/>
        <v>520</v>
      </c>
      <c r="D526">
        <v>1.9740474365349514</v>
      </c>
      <c r="E526">
        <v>0.34976258991940229</v>
      </c>
      <c r="F526">
        <v>0.25724254407853864</v>
      </c>
      <c r="G526">
        <v>8.2043416088765642E-2</v>
      </c>
      <c r="H526">
        <v>-1.1015522836625442</v>
      </c>
      <c r="I526">
        <v>0.40073690925606437</v>
      </c>
      <c r="J526">
        <v>-2.1860102734565627</v>
      </c>
      <c r="K526">
        <v>-0.76588230883217856</v>
      </c>
      <c r="L526">
        <v>0.53946200267533717</v>
      </c>
      <c r="M526">
        <v>-0.36185023920352205</v>
      </c>
      <c r="P526" s="13">
        <f t="shared" si="25"/>
        <v>1.8762418949814837E-2</v>
      </c>
      <c r="Q526" s="23">
        <f t="shared" si="26"/>
        <v>1.893953913245161E-2</v>
      </c>
    </row>
    <row r="527" spans="3:17" x14ac:dyDescent="0.55000000000000004">
      <c r="C527">
        <f t="shared" si="27"/>
        <v>521</v>
      </c>
      <c r="D527">
        <v>1.4354318028573623</v>
      </c>
      <c r="E527">
        <v>-0.48765078931878114</v>
      </c>
      <c r="F527">
        <v>-0.58948012286671581</v>
      </c>
      <c r="G527">
        <v>-1.6699046425729469</v>
      </c>
      <c r="H527">
        <v>3.2605510449906949E-2</v>
      </c>
      <c r="I527">
        <v>0.33249056835475282</v>
      </c>
      <c r="J527">
        <v>0.2232556315349509</v>
      </c>
      <c r="K527">
        <v>0.22674408883658831</v>
      </c>
      <c r="L527">
        <v>0.3825456117381445</v>
      </c>
      <c r="M527">
        <v>-0.77591115989082593</v>
      </c>
      <c r="P527" s="13">
        <f t="shared" si="25"/>
        <v>1.4097870733412383E-2</v>
      </c>
      <c r="Q527" s="23">
        <f t="shared" si="26"/>
        <v>1.4197714355441926E-2</v>
      </c>
    </row>
    <row r="528" spans="3:17" x14ac:dyDescent="0.55000000000000004">
      <c r="C528">
        <f t="shared" si="27"/>
        <v>522</v>
      </c>
      <c r="D528">
        <v>-0.65946387629791503</v>
      </c>
      <c r="E528">
        <v>-0.89762283885970162</v>
      </c>
      <c r="F528">
        <v>-2.8350814537588316E-2</v>
      </c>
      <c r="G528">
        <v>-1.1458846024144405</v>
      </c>
      <c r="H528">
        <v>-1.8132365976666087</v>
      </c>
      <c r="I528">
        <v>0.23687196152113288</v>
      </c>
      <c r="J528">
        <v>-0.66428608048592153</v>
      </c>
      <c r="K528">
        <v>-9.8330446345092151E-2</v>
      </c>
      <c r="L528">
        <v>0.7823577879335335</v>
      </c>
      <c r="M528">
        <v>-1.0303380416070613</v>
      </c>
      <c r="P528" s="13">
        <f t="shared" si="25"/>
        <v>-4.0444580308548611E-3</v>
      </c>
      <c r="Q528" s="23">
        <f t="shared" si="26"/>
        <v>-4.0362902256319E-3</v>
      </c>
    </row>
    <row r="529" spans="3:17" x14ac:dyDescent="0.55000000000000004">
      <c r="C529">
        <f t="shared" si="27"/>
        <v>523</v>
      </c>
      <c r="D529">
        <v>-0.58756293275119797</v>
      </c>
      <c r="E529">
        <v>-1.0276136811402372</v>
      </c>
      <c r="F529">
        <v>-0.82399399546928942</v>
      </c>
      <c r="G529">
        <v>2.2486671602419517E-2</v>
      </c>
      <c r="H529">
        <v>-0.32652875276019389</v>
      </c>
      <c r="I529">
        <v>-0.61872060884792357</v>
      </c>
      <c r="J529">
        <v>-1.2287155541960388</v>
      </c>
      <c r="K529">
        <v>-1.3014524131312184</v>
      </c>
      <c r="L529">
        <v>-1.1671243301270626</v>
      </c>
      <c r="M529">
        <v>0.49757789018974108</v>
      </c>
      <c r="P529" s="13">
        <f t="shared" si="25"/>
        <v>-3.421777594179584E-3</v>
      </c>
      <c r="Q529" s="23">
        <f t="shared" si="26"/>
        <v>-3.4159299848685043E-3</v>
      </c>
    </row>
    <row r="530" spans="3:17" x14ac:dyDescent="0.55000000000000004">
      <c r="C530">
        <f t="shared" si="27"/>
        <v>524</v>
      </c>
      <c r="D530">
        <v>-0.59894198486378902</v>
      </c>
      <c r="E530">
        <v>1.111086503218542</v>
      </c>
      <c r="F530">
        <v>0.21874888304627244</v>
      </c>
      <c r="G530">
        <v>0.72658877578298331</v>
      </c>
      <c r="H530">
        <v>0.20029336403201517</v>
      </c>
      <c r="I530">
        <v>0.87020386793046056</v>
      </c>
      <c r="J530">
        <v>-0.66314815585191722</v>
      </c>
      <c r="K530">
        <v>-1.2763507402915575</v>
      </c>
      <c r="L530">
        <v>-0.36051784515814456</v>
      </c>
      <c r="M530">
        <v>-0.46184532612909562</v>
      </c>
      <c r="P530" s="13">
        <f t="shared" si="25"/>
        <v>-3.5203230761844924E-3</v>
      </c>
      <c r="Q530" s="23">
        <f t="shared" si="26"/>
        <v>-3.5141340035459434E-3</v>
      </c>
    </row>
    <row r="531" spans="3:17" x14ac:dyDescent="0.55000000000000004">
      <c r="C531">
        <f t="shared" si="27"/>
        <v>525</v>
      </c>
      <c r="D531">
        <v>1.9209987098297077</v>
      </c>
      <c r="E531">
        <v>1.1903677247319839</v>
      </c>
      <c r="F531">
        <v>-0.33859902746648401</v>
      </c>
      <c r="G531">
        <v>-0.34271972505946374</v>
      </c>
      <c r="H531">
        <v>2.4041126092986169</v>
      </c>
      <c r="I531">
        <v>0.23180914552436563</v>
      </c>
      <c r="J531">
        <v>-8.7033733695801641E-2</v>
      </c>
      <c r="K531">
        <v>0.42638330670055452</v>
      </c>
      <c r="L531">
        <v>-0.19543531395859204</v>
      </c>
      <c r="M531">
        <v>2.0023664706331203</v>
      </c>
      <c r="P531" s="13">
        <f t="shared" si="25"/>
        <v>1.8303003500163246E-2</v>
      </c>
      <c r="Q531" s="23">
        <f t="shared" si="26"/>
        <v>1.8471530079439802E-2</v>
      </c>
    </row>
    <row r="532" spans="3:17" x14ac:dyDescent="0.55000000000000004">
      <c r="C532">
        <f t="shared" si="27"/>
        <v>526</v>
      </c>
      <c r="D532">
        <v>-2.0632366879859956</v>
      </c>
      <c r="E532">
        <v>-1.1063537878444663</v>
      </c>
      <c r="F532">
        <v>0.28099578373379319</v>
      </c>
      <c r="G532">
        <v>0.79763539949290685</v>
      </c>
      <c r="H532">
        <v>5.9149796404382109E-2</v>
      </c>
      <c r="I532">
        <v>-0.35744882089257846</v>
      </c>
      <c r="J532">
        <v>-7.6120751902795561E-2</v>
      </c>
      <c r="K532">
        <v>-1.5842019583225345E-2</v>
      </c>
      <c r="L532">
        <v>-0.29828366203860007</v>
      </c>
      <c r="M532">
        <v>0.9680170406123878</v>
      </c>
      <c r="P532" s="13">
        <f t="shared" si="25"/>
        <v>-1.6201487191492725E-2</v>
      </c>
      <c r="Q532" s="23">
        <f t="shared" si="26"/>
        <v>-1.6070949019493797E-2</v>
      </c>
    </row>
    <row r="533" spans="3:17" x14ac:dyDescent="0.55000000000000004">
      <c r="C533">
        <f t="shared" si="27"/>
        <v>527</v>
      </c>
      <c r="D533">
        <v>1.1761197810756667</v>
      </c>
      <c r="E533">
        <v>-1.3990183177410995</v>
      </c>
      <c r="F533">
        <v>0.45302148775126516</v>
      </c>
      <c r="G533">
        <v>-1.1659191200382533</v>
      </c>
      <c r="H533">
        <v>-0.60902447771531509</v>
      </c>
      <c r="I533">
        <v>1.3649552262377247</v>
      </c>
      <c r="J533">
        <v>-0.47529723655109812</v>
      </c>
      <c r="K533">
        <v>-0.1045607116260249</v>
      </c>
      <c r="L533">
        <v>-1.46444316868266</v>
      </c>
      <c r="M533">
        <v>-1.4167156354707657</v>
      </c>
      <c r="P533" s="13">
        <f t="shared" si="25"/>
        <v>1.1852162749715863E-2</v>
      </c>
      <c r="Q533" s="23">
        <f t="shared" si="26"/>
        <v>1.1922677941109461E-2</v>
      </c>
    </row>
    <row r="534" spans="3:17" x14ac:dyDescent="0.55000000000000004">
      <c r="C534">
        <f t="shared" si="27"/>
        <v>528</v>
      </c>
      <c r="D534">
        <v>0.68606531984447083</v>
      </c>
      <c r="E534">
        <v>0.24106758904428804</v>
      </c>
      <c r="F534">
        <v>0.59648703296451377</v>
      </c>
      <c r="G534">
        <v>0.66134040616396383</v>
      </c>
      <c r="H534">
        <v>-0.67901568787353428</v>
      </c>
      <c r="I534">
        <v>-0.37232345301350012</v>
      </c>
      <c r="J534">
        <v>-2.9765932512275746</v>
      </c>
      <c r="K534">
        <v>-0.56384961135763501</v>
      </c>
      <c r="L534">
        <v>-0.78411536975333251</v>
      </c>
      <c r="M534">
        <v>0.33942274980996634</v>
      </c>
      <c r="P534" s="13">
        <f t="shared" si="25"/>
        <v>7.608166623074745E-3</v>
      </c>
      <c r="Q534" s="23">
        <f t="shared" si="26"/>
        <v>7.6371822613494622E-3</v>
      </c>
    </row>
    <row r="535" spans="3:17" x14ac:dyDescent="0.55000000000000004">
      <c r="C535">
        <f t="shared" si="27"/>
        <v>529</v>
      </c>
      <c r="D535">
        <v>0.92195689841072181</v>
      </c>
      <c r="E535">
        <v>-2.1259771415415014</v>
      </c>
      <c r="F535">
        <v>-2.9860063197959348</v>
      </c>
      <c r="G535">
        <v>-1.0832418530098613</v>
      </c>
      <c r="H535">
        <v>1.433299768002791</v>
      </c>
      <c r="I535">
        <v>-2.3660170005695167</v>
      </c>
      <c r="J535">
        <v>1.7867858472563574</v>
      </c>
      <c r="K535">
        <v>-0.737403854970617</v>
      </c>
      <c r="L535">
        <v>0.48870780483846488</v>
      </c>
      <c r="M535">
        <v>-1.3259679711004879</v>
      </c>
      <c r="P535" s="13">
        <f t="shared" si="25"/>
        <v>9.6510476188466053E-3</v>
      </c>
      <c r="Q535" s="23">
        <f t="shared" si="26"/>
        <v>9.6977691619026807E-3</v>
      </c>
    </row>
    <row r="536" spans="3:17" x14ac:dyDescent="0.55000000000000004">
      <c r="C536">
        <f t="shared" si="27"/>
        <v>530</v>
      </c>
      <c r="D536">
        <v>9.6308855722119779E-3</v>
      </c>
      <c r="E536">
        <v>0.58667992076582443</v>
      </c>
      <c r="F536">
        <v>-0.56975902721493243</v>
      </c>
      <c r="G536">
        <v>0.5987637369864629</v>
      </c>
      <c r="H536">
        <v>-0.30382204001773871</v>
      </c>
      <c r="I536">
        <v>1.2470778573098646</v>
      </c>
      <c r="J536">
        <v>-0.61729983978130676</v>
      </c>
      <c r="K536">
        <v>0.57565123355786441</v>
      </c>
      <c r="L536">
        <v>-2.7932150345327869</v>
      </c>
      <c r="M536">
        <v>-0.91576243845230865</v>
      </c>
      <c r="P536" s="13">
        <f t="shared" si="25"/>
        <v>1.7500725823314327E-3</v>
      </c>
      <c r="Q536" s="23">
        <f t="shared" si="26"/>
        <v>1.7516048530843431E-3</v>
      </c>
    </row>
    <row r="537" spans="3:17" x14ac:dyDescent="0.55000000000000004">
      <c r="C537">
        <f t="shared" si="27"/>
        <v>531</v>
      </c>
      <c r="D537">
        <v>0.76844149619444679</v>
      </c>
      <c r="E537">
        <v>1.692589422301839</v>
      </c>
      <c r="F537">
        <v>-1.4394482975145513</v>
      </c>
      <c r="G537">
        <v>2.0189872048524471</v>
      </c>
      <c r="H537">
        <v>0.59670193775518876</v>
      </c>
      <c r="I537">
        <v>-1.2042675295649701</v>
      </c>
      <c r="J537">
        <v>-0.2228937254801058</v>
      </c>
      <c r="K537">
        <v>0.33383151644815123</v>
      </c>
      <c r="L537">
        <v>-2.0329277457105084</v>
      </c>
      <c r="M537">
        <v>-0.49058400814978687</v>
      </c>
      <c r="P537" s="13">
        <f t="shared" si="25"/>
        <v>8.3215652369318053E-3</v>
      </c>
      <c r="Q537" s="23">
        <f t="shared" si="26"/>
        <v>8.3562857036467708E-3</v>
      </c>
    </row>
    <row r="538" spans="3:17" x14ac:dyDescent="0.55000000000000004">
      <c r="C538">
        <f t="shared" si="27"/>
        <v>532</v>
      </c>
      <c r="D538">
        <v>-0.84300100680988121</v>
      </c>
      <c r="E538">
        <v>0.12611552095824968</v>
      </c>
      <c r="F538">
        <v>-0.49798937314466118</v>
      </c>
      <c r="G538">
        <v>0.28186319756248029</v>
      </c>
      <c r="H538">
        <v>-0.10698830282911542</v>
      </c>
      <c r="I538">
        <v>-8.9278743388444062E-2</v>
      </c>
      <c r="J538">
        <v>-0.73000371430654742</v>
      </c>
      <c r="K538">
        <v>-0.89988448726481962</v>
      </c>
      <c r="L538">
        <v>-0.86083117181911817</v>
      </c>
      <c r="M538">
        <v>-0.3219618942929417</v>
      </c>
      <c r="P538" s="13">
        <f t="shared" si="25"/>
        <v>-5.6339362064654888E-3</v>
      </c>
      <c r="Q538" s="23">
        <f t="shared" si="26"/>
        <v>-5.6180953506282938E-3</v>
      </c>
    </row>
    <row r="539" spans="3:17" x14ac:dyDescent="0.55000000000000004">
      <c r="C539">
        <f t="shared" si="27"/>
        <v>533</v>
      </c>
      <c r="D539">
        <v>0.79329052700654068</v>
      </c>
      <c r="E539">
        <v>-1.360403367109539</v>
      </c>
      <c r="F539">
        <v>1.4521587954708768</v>
      </c>
      <c r="G539">
        <v>-5.6893286491708432E-2</v>
      </c>
      <c r="H539">
        <v>0.57833812150152641</v>
      </c>
      <c r="I539">
        <v>-0.83927893230318218</v>
      </c>
      <c r="J539">
        <v>1.1606759695443187</v>
      </c>
      <c r="K539">
        <v>0.14241479224694065</v>
      </c>
      <c r="L539">
        <v>1.3509264243574726</v>
      </c>
      <c r="M539">
        <v>-1.2822241503714322</v>
      </c>
      <c r="P539" s="13">
        <f t="shared" si="25"/>
        <v>8.5367641563587598E-3</v>
      </c>
      <c r="Q539" s="23">
        <f t="shared" si="26"/>
        <v>8.5733062371822211E-3</v>
      </c>
    </row>
    <row r="540" spans="3:17" x14ac:dyDescent="0.55000000000000004">
      <c r="C540">
        <f t="shared" si="27"/>
        <v>534</v>
      </c>
      <c r="D540">
        <v>0.35422435951786468</v>
      </c>
      <c r="E540">
        <v>2.6691092872676609</v>
      </c>
      <c r="F540">
        <v>0.75516342757579169</v>
      </c>
      <c r="G540">
        <v>-0.96687879888357464</v>
      </c>
      <c r="H540">
        <v>1.1042914265879638</v>
      </c>
      <c r="I540">
        <v>1.4172561469483829</v>
      </c>
      <c r="J540">
        <v>-1.3538372125558766</v>
      </c>
      <c r="K540">
        <v>-0.28003175296064176</v>
      </c>
      <c r="L540">
        <v>-0.58602397690407781</v>
      </c>
      <c r="M540">
        <v>0.72071597598970472</v>
      </c>
      <c r="P540" s="13">
        <f t="shared" si="25"/>
        <v>4.7343396064840953E-3</v>
      </c>
      <c r="Q540" s="23">
        <f t="shared" si="26"/>
        <v>4.7455642990836822E-3</v>
      </c>
    </row>
    <row r="541" spans="3:17" x14ac:dyDescent="0.55000000000000004">
      <c r="C541">
        <f t="shared" si="27"/>
        <v>535</v>
      </c>
      <c r="D541">
        <v>0.32409152344078579</v>
      </c>
      <c r="E541">
        <v>-1.3876041665235186</v>
      </c>
      <c r="F541">
        <v>-6.3126862587587637E-2</v>
      </c>
      <c r="G541">
        <v>-1.5392104489614049</v>
      </c>
      <c r="H541">
        <v>0.99731541590215955</v>
      </c>
      <c r="I541">
        <v>0.4639040050924132</v>
      </c>
      <c r="J541">
        <v>0.15001361447238162</v>
      </c>
      <c r="K541">
        <v>0.70206266032144204</v>
      </c>
      <c r="L541">
        <v>-0.31367066543310956</v>
      </c>
      <c r="M541">
        <v>-0.22395678626384899</v>
      </c>
      <c r="P541" s="13">
        <f t="shared" si="25"/>
        <v>4.4733815911758698E-3</v>
      </c>
      <c r="Q541" s="23">
        <f t="shared" si="26"/>
        <v>4.4834020988859802E-3</v>
      </c>
    </row>
    <row r="542" spans="3:17" x14ac:dyDescent="0.55000000000000004">
      <c r="C542">
        <f t="shared" si="27"/>
        <v>536</v>
      </c>
      <c r="D542">
        <v>-0.70896698518273615</v>
      </c>
      <c r="E542">
        <v>1.4149068931968167</v>
      </c>
      <c r="F542">
        <v>-0.90763125634366293</v>
      </c>
      <c r="G542">
        <v>0.46269279748835856</v>
      </c>
      <c r="H542">
        <v>1.1606641733132221</v>
      </c>
      <c r="I542">
        <v>1.6871486324228924</v>
      </c>
      <c r="J542">
        <v>0.7140759545205283</v>
      </c>
      <c r="K542">
        <v>1.6930106437213164</v>
      </c>
      <c r="L542">
        <v>-0.15078394842659573</v>
      </c>
      <c r="M542">
        <v>-1.3196971508403155</v>
      </c>
      <c r="P542" s="13">
        <f t="shared" si="25"/>
        <v>-4.4731675294604843E-3</v>
      </c>
      <c r="Q542" s="23">
        <f t="shared" si="26"/>
        <v>-4.4631778163579661E-3</v>
      </c>
    </row>
    <row r="543" spans="3:17" x14ac:dyDescent="0.55000000000000004">
      <c r="C543">
        <f t="shared" si="27"/>
        <v>537</v>
      </c>
      <c r="D543">
        <v>0.29312121376439365</v>
      </c>
      <c r="E543">
        <v>-0.74687210507115331</v>
      </c>
      <c r="F543">
        <v>0.51965597834843658</v>
      </c>
      <c r="G543">
        <v>-0.99154605151126674</v>
      </c>
      <c r="H543">
        <v>0.36032841391490456</v>
      </c>
      <c r="I543">
        <v>-0.70272932068581484</v>
      </c>
      <c r="J543">
        <v>-1.3831661938891737</v>
      </c>
      <c r="K543">
        <v>-0.45932436432698148</v>
      </c>
      <c r="L543">
        <v>-0.88517717923100336</v>
      </c>
      <c r="M543">
        <v>-2.1808667185840087</v>
      </c>
      <c r="P543" s="13">
        <f t="shared" si="25"/>
        <v>4.2051708417476042E-3</v>
      </c>
      <c r="Q543" s="23">
        <f t="shared" si="26"/>
        <v>4.2140249793549689E-3</v>
      </c>
    </row>
    <row r="544" spans="3:17" x14ac:dyDescent="0.55000000000000004">
      <c r="C544">
        <f t="shared" si="27"/>
        <v>538</v>
      </c>
      <c r="D544">
        <v>0.65951307061794751</v>
      </c>
      <c r="E544">
        <v>0.72097601292058289</v>
      </c>
      <c r="F544">
        <v>-1.4426182001300116</v>
      </c>
      <c r="G544">
        <v>0.59385236029973065</v>
      </c>
      <c r="H544">
        <v>-0.7296223824210164</v>
      </c>
      <c r="I544">
        <v>-0.73093544371754682</v>
      </c>
      <c r="J544">
        <v>1.5095457872115674</v>
      </c>
      <c r="K544">
        <v>0.38385428188837584</v>
      </c>
      <c r="L544">
        <v>-0.73211133327798961</v>
      </c>
      <c r="M544">
        <v>-0.87084906768484116</v>
      </c>
      <c r="P544" s="13">
        <f t="shared" si="25"/>
        <v>7.3782173994968959E-3</v>
      </c>
      <c r="Q544" s="23">
        <f t="shared" si="26"/>
        <v>7.4055035118354429E-3</v>
      </c>
    </row>
    <row r="545" spans="3:17" x14ac:dyDescent="0.55000000000000004">
      <c r="C545">
        <f t="shared" si="27"/>
        <v>539</v>
      </c>
      <c r="D545">
        <v>-1.5690587232467692</v>
      </c>
      <c r="E545">
        <v>-7.9437396885929323E-2</v>
      </c>
      <c r="F545">
        <v>-0.23597579961769935</v>
      </c>
      <c r="G545">
        <v>-0.34801784529379376</v>
      </c>
      <c r="H545">
        <v>-0.17073654945659028</v>
      </c>
      <c r="I545">
        <v>1.3683916374877982</v>
      </c>
      <c r="J545">
        <v>-0.23421500636966383</v>
      </c>
      <c r="K545">
        <v>1.0588342437806033</v>
      </c>
      <c r="L545">
        <v>-0.72998613361488984</v>
      </c>
      <c r="M545">
        <v>1.2066051225042509</v>
      </c>
      <c r="P545" s="13">
        <f t="shared" si="25"/>
        <v>-1.1921780476946121E-2</v>
      </c>
      <c r="Q545" s="23">
        <f t="shared" si="26"/>
        <v>-1.185099761721109E-2</v>
      </c>
    </row>
    <row r="546" spans="3:17" x14ac:dyDescent="0.55000000000000004">
      <c r="C546">
        <f t="shared" ref="C546:C609" si="28">C545+1</f>
        <v>540</v>
      </c>
      <c r="D546">
        <v>-1.0523784984732707</v>
      </c>
      <c r="E546">
        <v>-1.5904712827196139</v>
      </c>
      <c r="F546">
        <v>1.9517271136433403</v>
      </c>
      <c r="G546">
        <v>1.721934701307626</v>
      </c>
      <c r="H546">
        <v>2.2242593678710239</v>
      </c>
      <c r="I546">
        <v>1.1481170501940452</v>
      </c>
      <c r="J546">
        <v>-0.60912241635033071</v>
      </c>
      <c r="K546">
        <v>-1.565618432794307</v>
      </c>
      <c r="L546">
        <v>2.9179923988462382</v>
      </c>
      <c r="M546">
        <v>-0.20375306236306878</v>
      </c>
      <c r="P546" s="13">
        <f t="shared" si="25"/>
        <v>-7.447198474077087E-3</v>
      </c>
      <c r="Q546" s="23">
        <f t="shared" si="26"/>
        <v>-7.4195368014368102E-3</v>
      </c>
    </row>
    <row r="547" spans="3:17" x14ac:dyDescent="0.55000000000000004">
      <c r="C547">
        <f t="shared" si="28"/>
        <v>541</v>
      </c>
      <c r="D547">
        <v>-0.6282875977017025</v>
      </c>
      <c r="E547">
        <v>-0.98390560528828175</v>
      </c>
      <c r="F547">
        <v>-1.4531613349255328</v>
      </c>
      <c r="G547">
        <v>-0.81970700968881205</v>
      </c>
      <c r="H547">
        <v>-0.26772197949516374</v>
      </c>
      <c r="I547">
        <v>-0.43608301476313455</v>
      </c>
      <c r="J547">
        <v>-0.40088881187023534</v>
      </c>
      <c r="K547">
        <v>-0.20250091485467581</v>
      </c>
      <c r="L547">
        <v>0.86078678437061174</v>
      </c>
      <c r="M547">
        <v>2.4493549505715575</v>
      </c>
      <c r="P547" s="13">
        <f t="shared" si="25"/>
        <v>-3.7744635382570505E-3</v>
      </c>
      <c r="Q547" s="23">
        <f t="shared" si="26"/>
        <v>-3.7673492045020573E-3</v>
      </c>
    </row>
    <row r="548" spans="3:17" x14ac:dyDescent="0.55000000000000004">
      <c r="C548">
        <f t="shared" si="28"/>
        <v>542</v>
      </c>
      <c r="D548">
        <v>1.2803906473478179</v>
      </c>
      <c r="E548">
        <v>-0.56212525227546917</v>
      </c>
      <c r="F548">
        <v>0.46122152730212285</v>
      </c>
      <c r="G548">
        <v>2.0389982596152483</v>
      </c>
      <c r="H548">
        <v>2.1413626492192446</v>
      </c>
      <c r="I548">
        <v>-1.5105886101341253</v>
      </c>
      <c r="J548">
        <v>-1.8723732213891648</v>
      </c>
      <c r="K548">
        <v>1.0095554073975483</v>
      </c>
      <c r="L548">
        <v>-2.1036284247904073</v>
      </c>
      <c r="M548">
        <v>1.85726443981219</v>
      </c>
      <c r="P548" s="13">
        <f t="shared" si="25"/>
        <v>1.2755174940378793E-2</v>
      </c>
      <c r="Q548" s="23">
        <f t="shared" si="26"/>
        <v>1.2836869156082731E-2</v>
      </c>
    </row>
    <row r="549" spans="3:17" x14ac:dyDescent="0.55000000000000004">
      <c r="C549">
        <f t="shared" si="28"/>
        <v>543</v>
      </c>
      <c r="D549">
        <v>0.45907352611470964</v>
      </c>
      <c r="E549">
        <v>0.53480481591617635</v>
      </c>
      <c r="F549">
        <v>0.13222687120172003</v>
      </c>
      <c r="G549">
        <v>-0.83020904974019583</v>
      </c>
      <c r="H549">
        <v>-0.23306247738685068</v>
      </c>
      <c r="I549">
        <v>0.46092549347944145</v>
      </c>
      <c r="J549">
        <v>0.2985683880505956</v>
      </c>
      <c r="K549">
        <v>0.12001355205741464</v>
      </c>
      <c r="L549">
        <v>0.54625680303499569</v>
      </c>
      <c r="M549">
        <v>-0.34719177840669213</v>
      </c>
      <c r="P549" s="13">
        <f t="shared" si="25"/>
        <v>5.6423600248690408E-3</v>
      </c>
      <c r="Q549" s="23">
        <f t="shared" si="26"/>
        <v>5.6583081190484386E-3</v>
      </c>
    </row>
    <row r="550" spans="3:17" x14ac:dyDescent="0.55000000000000004">
      <c r="C550">
        <f t="shared" si="28"/>
        <v>544</v>
      </c>
      <c r="D550">
        <v>-0.68277836678378989</v>
      </c>
      <c r="E550">
        <v>-6.9592571484439647E-2</v>
      </c>
      <c r="F550">
        <v>9.9373604337055846E-2</v>
      </c>
      <c r="G550">
        <v>-0.51555618157237315</v>
      </c>
      <c r="H550">
        <v>-1.4715037702849223</v>
      </c>
      <c r="I550">
        <v>-0.26099148470182432</v>
      </c>
      <c r="J550">
        <v>-0.75033063688954349</v>
      </c>
      <c r="K550">
        <v>2.8009344145939804E-2</v>
      </c>
      <c r="L550">
        <v>-8.9715773674378163E-2</v>
      </c>
      <c r="M550">
        <v>0.61873173551290483</v>
      </c>
      <c r="P550" s="13">
        <f t="shared" si="25"/>
        <v>-4.2463674412254434E-3</v>
      </c>
      <c r="Q550" s="23">
        <f t="shared" si="26"/>
        <v>-4.2373643709587849E-3</v>
      </c>
    </row>
    <row r="551" spans="3:17" x14ac:dyDescent="0.55000000000000004">
      <c r="C551">
        <f t="shared" si="28"/>
        <v>545</v>
      </c>
      <c r="D551">
        <v>-1.2707112009672779</v>
      </c>
      <c r="E551">
        <v>2.8975828117725544</v>
      </c>
      <c r="F551">
        <v>1.2587338865428546</v>
      </c>
      <c r="G551">
        <v>0.79992443148261561</v>
      </c>
      <c r="H551">
        <v>-2.1153689303961207</v>
      </c>
      <c r="I551">
        <v>-0.26016426402755843</v>
      </c>
      <c r="J551">
        <v>-1.2456484626930213</v>
      </c>
      <c r="K551">
        <v>0.36036806125422327</v>
      </c>
      <c r="L551">
        <v>-0.31133498378742042</v>
      </c>
      <c r="M551">
        <v>0.6055083514256604</v>
      </c>
      <c r="P551" s="13">
        <f t="shared" si="25"/>
        <v>-9.3380151424442889E-3</v>
      </c>
      <c r="Q551" s="23">
        <f t="shared" si="26"/>
        <v>-9.2945512730128188E-3</v>
      </c>
    </row>
    <row r="552" spans="3:17" x14ac:dyDescent="0.55000000000000004">
      <c r="C552">
        <f t="shared" si="28"/>
        <v>546</v>
      </c>
      <c r="D552">
        <v>-1.2082121485291244</v>
      </c>
      <c r="E552">
        <v>-0.92741736960290966</v>
      </c>
      <c r="F552">
        <v>-0.97475267167618285</v>
      </c>
      <c r="G552">
        <v>1.4331020511256556</v>
      </c>
      <c r="H552">
        <v>-0.1542309249949502</v>
      </c>
      <c r="I552">
        <v>-1.5284918165376318</v>
      </c>
      <c r="J552">
        <v>-1.0128211213164127</v>
      </c>
      <c r="K552">
        <v>-1.7104710319657181E-3</v>
      </c>
      <c r="L552">
        <v>0.5325294590551134</v>
      </c>
      <c r="M552">
        <v>0.27502633526038034</v>
      </c>
      <c r="P552" s="13">
        <f t="shared" si="25"/>
        <v>-8.7967574712053218E-3</v>
      </c>
      <c r="Q552" s="23">
        <f t="shared" si="26"/>
        <v>-8.7581792042972229E-3</v>
      </c>
    </row>
    <row r="553" spans="3:17" x14ac:dyDescent="0.55000000000000004">
      <c r="C553">
        <f t="shared" si="28"/>
        <v>547</v>
      </c>
      <c r="D553">
        <v>0.11541104759650402</v>
      </c>
      <c r="E553">
        <v>0.15801526982450201</v>
      </c>
      <c r="F553">
        <v>-0.15015702037691922</v>
      </c>
      <c r="G553">
        <v>-2.0235639223234489</v>
      </c>
      <c r="H553">
        <v>-0.36979692772902228</v>
      </c>
      <c r="I553">
        <v>-0.59905989274393234</v>
      </c>
      <c r="J553">
        <v>-0.8086483690716646</v>
      </c>
      <c r="K553">
        <v>1.4634788382285999</v>
      </c>
      <c r="L553">
        <v>-0.38404200380961062</v>
      </c>
      <c r="M553">
        <v>2.4928063464668901E-2</v>
      </c>
      <c r="P553" s="13">
        <f t="shared" si="25"/>
        <v>2.666155657626141E-3</v>
      </c>
      <c r="Q553" s="23">
        <f t="shared" si="26"/>
        <v>2.6697130114052836E-3</v>
      </c>
    </row>
    <row r="554" spans="3:17" x14ac:dyDescent="0.55000000000000004">
      <c r="C554">
        <f t="shared" si="28"/>
        <v>548</v>
      </c>
      <c r="D554">
        <v>0.56611245954125244</v>
      </c>
      <c r="E554">
        <v>0.15161744554379875</v>
      </c>
      <c r="F554">
        <v>-0.56662143934147513</v>
      </c>
      <c r="G554">
        <v>-6.1096403889976746E-2</v>
      </c>
      <c r="H554">
        <v>1.9009792862492527</v>
      </c>
      <c r="I554">
        <v>0.62913778122462383</v>
      </c>
      <c r="J554">
        <v>-0.46524179642892044</v>
      </c>
      <c r="K554">
        <v>1.5051068056099386</v>
      </c>
      <c r="L554">
        <v>0.3722577332912258</v>
      </c>
      <c r="M554">
        <v>-0.24112186025967111</v>
      </c>
      <c r="P554" s="13">
        <f t="shared" si="25"/>
        <v>6.5693443802828143E-3</v>
      </c>
      <c r="Q554" s="23">
        <f t="shared" si="26"/>
        <v>6.5909698521979809E-3</v>
      </c>
    </row>
    <row r="555" spans="3:17" x14ac:dyDescent="0.55000000000000004">
      <c r="C555">
        <f t="shared" si="28"/>
        <v>549</v>
      </c>
      <c r="D555">
        <v>-0.42029507735312727</v>
      </c>
      <c r="E555">
        <v>0.25746789821178329</v>
      </c>
      <c r="F555">
        <v>0.39271659791537528</v>
      </c>
      <c r="G555">
        <v>-1.7308516431245888</v>
      </c>
      <c r="H555">
        <v>-1.6037068996048336</v>
      </c>
      <c r="I555">
        <v>0.41367987005992579</v>
      </c>
      <c r="J555">
        <v>0.26069371581569328</v>
      </c>
      <c r="K555">
        <v>1.119533768628715</v>
      </c>
      <c r="L555">
        <v>0.86441014541087902</v>
      </c>
      <c r="M555">
        <v>-1.1273662176387598</v>
      </c>
      <c r="P555" s="13">
        <f t="shared" si="25"/>
        <v>-1.9731954740668713E-3</v>
      </c>
      <c r="Q555" s="23">
        <f t="shared" si="26"/>
        <v>-1.9712500036855873E-3</v>
      </c>
    </row>
    <row r="556" spans="3:17" x14ac:dyDescent="0.55000000000000004">
      <c r="C556">
        <f t="shared" si="28"/>
        <v>550</v>
      </c>
      <c r="D556">
        <v>-6.723725014203849E-2</v>
      </c>
      <c r="E556">
        <v>-0.14606791567793831</v>
      </c>
      <c r="F556">
        <v>0.73860378681495109</v>
      </c>
      <c r="G556">
        <v>7.5986894993698401E-2</v>
      </c>
      <c r="H556">
        <v>-1.0138331228894533</v>
      </c>
      <c r="I556">
        <v>0.13530990012425947</v>
      </c>
      <c r="J556">
        <v>2.233192093653567</v>
      </c>
      <c r="K556">
        <v>-0.44921219811289093</v>
      </c>
      <c r="L556">
        <v>0.93474807724698794</v>
      </c>
      <c r="M556">
        <v>-1.1205552732053119</v>
      </c>
      <c r="P556" s="13">
        <f t="shared" si="25"/>
        <v>1.084374999630525E-3</v>
      </c>
      <c r="Q556" s="23">
        <f t="shared" si="26"/>
        <v>1.0849631467719778E-3</v>
      </c>
    </row>
    <row r="557" spans="3:17" x14ac:dyDescent="0.55000000000000004">
      <c r="C557">
        <f t="shared" si="28"/>
        <v>551</v>
      </c>
      <c r="D557">
        <v>0.25577922415563448</v>
      </c>
      <c r="E557">
        <v>-1.7580847000458245E-2</v>
      </c>
      <c r="F557">
        <v>-1.0892101505843177</v>
      </c>
      <c r="G557">
        <v>-1.8522082855065733</v>
      </c>
      <c r="H557">
        <v>-0.26938670239060719</v>
      </c>
      <c r="I557">
        <v>-0.53817715371937025</v>
      </c>
      <c r="J557">
        <v>-2.6753624539431892E-2</v>
      </c>
      <c r="K557">
        <v>0.85910155974542046</v>
      </c>
      <c r="L557">
        <v>-0.25336822961664018</v>
      </c>
      <c r="M557">
        <v>0.24918034720942969</v>
      </c>
      <c r="P557" s="13">
        <f t="shared" si="25"/>
        <v>3.881779725457204E-3</v>
      </c>
      <c r="Q557" s="23">
        <f t="shared" si="26"/>
        <v>3.8893235904247092E-3</v>
      </c>
    </row>
    <row r="558" spans="3:17" x14ac:dyDescent="0.55000000000000004">
      <c r="C558">
        <f t="shared" si="28"/>
        <v>552</v>
      </c>
      <c r="D558">
        <v>-9.1495792641432122E-3</v>
      </c>
      <c r="E558">
        <v>0.70918187538467559</v>
      </c>
      <c r="F558">
        <v>-0.82002241400466414</v>
      </c>
      <c r="G558">
        <v>-0.25122839679342152</v>
      </c>
      <c r="H558">
        <v>-1.3203043397239143</v>
      </c>
      <c r="I558">
        <v>-1.0228999955399505</v>
      </c>
      <c r="J558">
        <v>8.5631449663524956E-2</v>
      </c>
      <c r="K558">
        <v>0.14331631966077529</v>
      </c>
      <c r="L558">
        <v>-2.0961966685391067</v>
      </c>
      <c r="M558">
        <v>-1.2032946196855638</v>
      </c>
      <c r="P558" s="13">
        <f t="shared" si="25"/>
        <v>1.5874289858997933E-3</v>
      </c>
      <c r="Q558" s="23">
        <f t="shared" si="26"/>
        <v>1.588689618258865E-3</v>
      </c>
    </row>
    <row r="559" spans="3:17" x14ac:dyDescent="0.55000000000000004">
      <c r="C559">
        <f t="shared" si="28"/>
        <v>553</v>
      </c>
      <c r="D559">
        <v>0.15973049110296822</v>
      </c>
      <c r="E559">
        <v>-0.19295436001751928</v>
      </c>
      <c r="F559">
        <v>0.75289043985380577</v>
      </c>
      <c r="G559">
        <v>-9.1081116183350158E-2</v>
      </c>
      <c r="H559">
        <v>-0.54517227220913078</v>
      </c>
      <c r="I559">
        <v>0.78006756633852481</v>
      </c>
      <c r="J559">
        <v>-1.0924629350775217</v>
      </c>
      <c r="K559">
        <v>-0.51996415901050363</v>
      </c>
      <c r="L559">
        <v>1.2345645145749342</v>
      </c>
      <c r="M559">
        <v>-2.339625070748685</v>
      </c>
      <c r="P559" s="13">
        <f t="shared" si="25"/>
        <v>3.0499732972080139E-3</v>
      </c>
      <c r="Q559" s="23">
        <f t="shared" si="26"/>
        <v>3.0546291980193541E-3</v>
      </c>
    </row>
    <row r="560" spans="3:17" x14ac:dyDescent="0.55000000000000004">
      <c r="C560">
        <f t="shared" si="28"/>
        <v>554</v>
      </c>
      <c r="D560">
        <v>1.5991986161286469</v>
      </c>
      <c r="E560">
        <v>-0.19997098144347619</v>
      </c>
      <c r="F560">
        <v>0.76175130641858524</v>
      </c>
      <c r="G560">
        <v>-1.3547779052008597</v>
      </c>
      <c r="H560">
        <v>0.13199429390759138</v>
      </c>
      <c r="I560">
        <v>0.48524056465699184</v>
      </c>
      <c r="J560">
        <v>-1.9260498278687839</v>
      </c>
      <c r="K560">
        <v>-0.95520753070864695</v>
      </c>
      <c r="L560">
        <v>-0.5905340457293452</v>
      </c>
      <c r="M560">
        <v>1.0984371343095225</v>
      </c>
      <c r="P560" s="13">
        <f t="shared" si="25"/>
        <v>1.5516132939309934E-2</v>
      </c>
      <c r="Q560" s="23">
        <f t="shared" si="26"/>
        <v>1.5637133138370451E-2</v>
      </c>
    </row>
    <row r="561" spans="3:17" x14ac:dyDescent="0.55000000000000004">
      <c r="C561">
        <f t="shared" si="28"/>
        <v>555</v>
      </c>
      <c r="D561">
        <v>-0.17442353002064179</v>
      </c>
      <c r="E561">
        <v>-0.66908408455298396</v>
      </c>
      <c r="F561">
        <v>0.92342100476739142</v>
      </c>
      <c r="G561">
        <v>-0.90066106523690337</v>
      </c>
      <c r="H561">
        <v>-0.4392457068852032</v>
      </c>
      <c r="I561">
        <v>1.7804027839684888</v>
      </c>
      <c r="J561">
        <v>1.3560103038720883E-2</v>
      </c>
      <c r="K561">
        <v>0.22768795975746969</v>
      </c>
      <c r="L561">
        <v>0.60322552884834979</v>
      </c>
      <c r="M561">
        <v>0.39624181919736079</v>
      </c>
      <c r="P561" s="13">
        <f t="shared" si="25"/>
        <v>1.5611458651033244E-4</v>
      </c>
      <c r="Q561" s="23">
        <f t="shared" si="26"/>
        <v>1.5612677302656586E-4</v>
      </c>
    </row>
    <row r="562" spans="3:17" x14ac:dyDescent="0.55000000000000004">
      <c r="C562">
        <f t="shared" si="28"/>
        <v>556</v>
      </c>
      <c r="D562">
        <v>1.0422756438361322</v>
      </c>
      <c r="E562">
        <v>0.4309637378231338</v>
      </c>
      <c r="F562">
        <v>1.227985624904028</v>
      </c>
      <c r="G562">
        <v>-2.113390167594432</v>
      </c>
      <c r="H562">
        <v>-7.9207399991805927E-2</v>
      </c>
      <c r="I562">
        <v>1.0901375654060408</v>
      </c>
      <c r="J562">
        <v>-0.72935839315571749</v>
      </c>
      <c r="K562">
        <v>0.51240211963791904</v>
      </c>
      <c r="L562">
        <v>0.1536091232431098</v>
      </c>
      <c r="M562">
        <v>0.69771227373930922</v>
      </c>
      <c r="P562" s="13">
        <f t="shared" si="25"/>
        <v>1.0693038519745388E-2</v>
      </c>
      <c r="Q562" s="23">
        <f t="shared" si="26"/>
        <v>1.0750413377632384E-2</v>
      </c>
    </row>
    <row r="563" spans="3:17" x14ac:dyDescent="0.55000000000000004">
      <c r="C563">
        <f t="shared" si="28"/>
        <v>557</v>
      </c>
      <c r="D563">
        <v>-1.0480543178094501</v>
      </c>
      <c r="E563">
        <v>-0.66078825173347866</v>
      </c>
      <c r="F563">
        <v>2.3297501576239545</v>
      </c>
      <c r="G563">
        <v>0.67103182950879203</v>
      </c>
      <c r="H563">
        <v>-0.99679648690623723</v>
      </c>
      <c r="I563">
        <v>-1.5808528562095223</v>
      </c>
      <c r="J563">
        <v>-9.2162255588770267E-2</v>
      </c>
      <c r="K563">
        <v>-0.29793717104222001</v>
      </c>
      <c r="L563">
        <v>-0.28658849787471463</v>
      </c>
      <c r="M563">
        <v>-0.6841409520813061</v>
      </c>
      <c r="P563" s="13">
        <f t="shared" si="25"/>
        <v>-7.4097499710228665E-3</v>
      </c>
      <c r="Q563" s="23">
        <f t="shared" si="26"/>
        <v>-7.3823654529278082E-3</v>
      </c>
    </row>
    <row r="564" spans="3:17" x14ac:dyDescent="0.55000000000000004">
      <c r="C564">
        <f t="shared" si="28"/>
        <v>558</v>
      </c>
      <c r="D564">
        <v>-1.2305474333772553</v>
      </c>
      <c r="E564">
        <v>-0.19234496598555323</v>
      </c>
      <c r="F564">
        <v>-2.3149849294612155</v>
      </c>
      <c r="G564">
        <v>0.81930349519347301</v>
      </c>
      <c r="H564">
        <v>-1.1067268473264786</v>
      </c>
      <c r="I564">
        <v>-1.5023431080621013</v>
      </c>
      <c r="J564">
        <v>-0.49097246800559052</v>
      </c>
      <c r="K564">
        <v>0.6316835440460834</v>
      </c>
      <c r="L564">
        <v>-0.58394974565695157</v>
      </c>
      <c r="M564">
        <v>0.11402617955033577</v>
      </c>
      <c r="P564" s="13">
        <f t="shared" si="25"/>
        <v>-8.9901867119977514E-3</v>
      </c>
      <c r="Q564" s="23">
        <f t="shared" si="26"/>
        <v>-8.9498958147384844E-3</v>
      </c>
    </row>
    <row r="565" spans="3:17" x14ac:dyDescent="0.55000000000000004">
      <c r="C565">
        <f t="shared" si="28"/>
        <v>559</v>
      </c>
      <c r="D565">
        <v>-1.6042541464558717</v>
      </c>
      <c r="E565">
        <v>-6.8888446595541358E-2</v>
      </c>
      <c r="F565">
        <v>-0.48896988673806313</v>
      </c>
      <c r="G565">
        <v>2.0095486490645635</v>
      </c>
      <c r="H565">
        <v>-1.0464343568596206E-2</v>
      </c>
      <c r="I565">
        <v>-1.8215478051436387</v>
      </c>
      <c r="J565">
        <v>1.0606451665831726</v>
      </c>
      <c r="K565">
        <v>-0.66129856117363972</v>
      </c>
      <c r="L565">
        <v>0.6357132347134723</v>
      </c>
      <c r="M565">
        <v>-0.44325523728478955</v>
      </c>
      <c r="P565" s="13">
        <f t="shared" si="25"/>
        <v>-1.2226581782906393E-2</v>
      </c>
      <c r="Q565" s="23">
        <f t="shared" si="26"/>
        <v>-1.2152140826867441E-2</v>
      </c>
    </row>
    <row r="566" spans="3:17" x14ac:dyDescent="0.55000000000000004">
      <c r="C566">
        <f t="shared" si="28"/>
        <v>560</v>
      </c>
      <c r="D566">
        <v>-0.41482844788440332</v>
      </c>
      <c r="E566">
        <v>1.2183948640693301</v>
      </c>
      <c r="F566">
        <v>0.95990904804129162</v>
      </c>
      <c r="G566">
        <v>0.68209563104557025</v>
      </c>
      <c r="H566">
        <v>0.47832839695047719</v>
      </c>
      <c r="I566">
        <v>-0.31888493167963167</v>
      </c>
      <c r="J566">
        <v>0.18891929126347873</v>
      </c>
      <c r="K566">
        <v>-2.0922353463558303</v>
      </c>
      <c r="L566">
        <v>-0.81316320044236412</v>
      </c>
      <c r="M566">
        <v>-2.1804605018628234</v>
      </c>
      <c r="P566" s="13">
        <f t="shared" si="25"/>
        <v>-1.9258530741369558E-3</v>
      </c>
      <c r="Q566" s="23">
        <f t="shared" si="26"/>
        <v>-1.9239998090017085E-3</v>
      </c>
    </row>
    <row r="567" spans="3:17" x14ac:dyDescent="0.55000000000000004">
      <c r="C567">
        <f t="shared" si="28"/>
        <v>561</v>
      </c>
      <c r="D567">
        <v>0.54208141099602791</v>
      </c>
      <c r="E567">
        <v>-0.51483933670384785</v>
      </c>
      <c r="F567">
        <v>0.91828389669924682</v>
      </c>
      <c r="G567">
        <v>2.3255069305755081</v>
      </c>
      <c r="H567">
        <v>-1.6195181977492279</v>
      </c>
      <c r="I567">
        <v>0.11549613029008375</v>
      </c>
      <c r="J567">
        <v>0.68602478337830175</v>
      </c>
      <c r="K567">
        <v>-0.33185470206834211</v>
      </c>
      <c r="L567">
        <v>-0.42807302902806255</v>
      </c>
      <c r="M567">
        <v>-0.29043298743558549</v>
      </c>
      <c r="P567" s="13">
        <f t="shared" si="25"/>
        <v>6.3612293950853988E-3</v>
      </c>
      <c r="Q567" s="23">
        <f t="shared" si="26"/>
        <v>6.3815049845523664E-3</v>
      </c>
    </row>
    <row r="568" spans="3:17" x14ac:dyDescent="0.55000000000000004">
      <c r="C568">
        <f t="shared" si="28"/>
        <v>562</v>
      </c>
      <c r="D568">
        <v>2.9751332181303183</v>
      </c>
      <c r="E568">
        <v>-1.3020510155912124</v>
      </c>
      <c r="F568">
        <v>0.39458910071081893</v>
      </c>
      <c r="G568">
        <v>-0.68431637324669004</v>
      </c>
      <c r="H568">
        <v>-0.90507974732755891</v>
      </c>
      <c r="I568">
        <v>0.89606929018532022</v>
      </c>
      <c r="J568">
        <v>0.91869909440649733</v>
      </c>
      <c r="K568">
        <v>-0.90282901185087661</v>
      </c>
      <c r="L568">
        <v>0.10464130594292662</v>
      </c>
      <c r="M568">
        <v>-0.73418520671577692</v>
      </c>
      <c r="P568" s="13">
        <f t="shared" si="25"/>
        <v>2.7432076132104716E-2</v>
      </c>
      <c r="Q568" s="23">
        <f t="shared" si="26"/>
        <v>2.7811799783306279E-2</v>
      </c>
    </row>
    <row r="569" spans="3:17" x14ac:dyDescent="0.55000000000000004">
      <c r="C569">
        <f t="shared" si="28"/>
        <v>563</v>
      </c>
      <c r="D569">
        <v>-0.33460991071790858</v>
      </c>
      <c r="E569">
        <v>-0.95886310894114812</v>
      </c>
      <c r="F569">
        <v>0.78649413601686102</v>
      </c>
      <c r="G569">
        <v>-1.1371367099160092</v>
      </c>
      <c r="H569">
        <v>1.3586183457816385</v>
      </c>
      <c r="I569">
        <v>-0.25795539073859342</v>
      </c>
      <c r="J569">
        <v>0.39606301629635837</v>
      </c>
      <c r="K569">
        <v>-0.80796690041145025</v>
      </c>
      <c r="L569">
        <v>0.6145896533947216</v>
      </c>
      <c r="M569">
        <v>-1.3306889905294486</v>
      </c>
      <c r="P569" s="13">
        <f t="shared" si="25"/>
        <v>-1.2311401637308502E-3</v>
      </c>
      <c r="Q569" s="23">
        <f t="shared" si="26"/>
        <v>-1.2303826215915858E-3</v>
      </c>
    </row>
    <row r="570" spans="3:17" x14ac:dyDescent="0.55000000000000004">
      <c r="C570">
        <f t="shared" si="28"/>
        <v>564</v>
      </c>
      <c r="D570">
        <v>-0.46712488399559382</v>
      </c>
      <c r="E570">
        <v>1.4408809235922231</v>
      </c>
      <c r="F570">
        <v>1.1658131794539139</v>
      </c>
      <c r="G570">
        <v>0.16555990309889629</v>
      </c>
      <c r="H570">
        <v>1.4431785235642991</v>
      </c>
      <c r="I570">
        <v>-0.54372962635127486</v>
      </c>
      <c r="J570">
        <v>-0.53000365346080169</v>
      </c>
      <c r="K570">
        <v>-0.84807077421757537</v>
      </c>
      <c r="L570">
        <v>-0.20381440249176705</v>
      </c>
      <c r="M570">
        <v>0.71297703387383993</v>
      </c>
      <c r="P570" s="13">
        <f t="shared" si="25"/>
        <v>-2.3787534961337642E-3</v>
      </c>
      <c r="Q570" s="23">
        <f t="shared" si="26"/>
        <v>-2.3759265040528277E-3</v>
      </c>
    </row>
    <row r="571" spans="3:17" x14ac:dyDescent="0.55000000000000004">
      <c r="C571">
        <f t="shared" si="28"/>
        <v>565</v>
      </c>
      <c r="D571">
        <v>-0.71552490527025558</v>
      </c>
      <c r="E571">
        <v>0.21043229063346791</v>
      </c>
      <c r="F571">
        <v>-0.44162058444555319</v>
      </c>
      <c r="G571">
        <v>4.9454439076555015E-2</v>
      </c>
      <c r="H571">
        <v>-0.96911040174295415</v>
      </c>
      <c r="I571">
        <v>0.79560271931612259</v>
      </c>
      <c r="J571">
        <v>-0.12800084114037821</v>
      </c>
      <c r="K571">
        <v>-0.8803735042205062</v>
      </c>
      <c r="L571">
        <v>-1.1863924321767649</v>
      </c>
      <c r="M571">
        <v>-0.23090648057312466</v>
      </c>
      <c r="P571" s="13">
        <f t="shared" si="25"/>
        <v>-4.5299607833782845E-3</v>
      </c>
      <c r="Q571" s="23">
        <f t="shared" si="26"/>
        <v>-4.5197159863762382E-3</v>
      </c>
    </row>
    <row r="572" spans="3:17" x14ac:dyDescent="0.55000000000000004">
      <c r="C572">
        <f t="shared" si="28"/>
        <v>566</v>
      </c>
      <c r="D572">
        <v>0.48749645276510528</v>
      </c>
      <c r="E572">
        <v>-0.74493694358418938</v>
      </c>
      <c r="F572">
        <v>-1.6033770443052247</v>
      </c>
      <c r="G572">
        <v>-1.325356392661166</v>
      </c>
      <c r="H572">
        <v>1.3234952282397279</v>
      </c>
      <c r="I572">
        <v>-0.1833289673770159</v>
      </c>
      <c r="J572">
        <v>-1.2944763537673571</v>
      </c>
      <c r="K572">
        <v>0.57525035023718096</v>
      </c>
      <c r="L572">
        <v>-0.76213031597797221</v>
      </c>
      <c r="M572">
        <v>-0.78460571892372899</v>
      </c>
      <c r="P572" s="13">
        <f t="shared" si="25"/>
        <v>5.888509790160484E-3</v>
      </c>
      <c r="Q572" s="23">
        <f t="shared" si="26"/>
        <v>5.9058811443262194E-3</v>
      </c>
    </row>
    <row r="573" spans="3:17" x14ac:dyDescent="0.55000000000000004">
      <c r="C573">
        <f t="shared" si="28"/>
        <v>567</v>
      </c>
      <c r="D573">
        <v>-0.96535791738275434</v>
      </c>
      <c r="E573">
        <v>-0.30037182150555097</v>
      </c>
      <c r="F573">
        <v>-1.1366506506408058</v>
      </c>
      <c r="G573">
        <v>0.97328680584282379</v>
      </c>
      <c r="H573">
        <v>0.45145492739452192</v>
      </c>
      <c r="I573">
        <v>-0.45300771744329771</v>
      </c>
      <c r="J573">
        <v>-0.15325361900664317</v>
      </c>
      <c r="K573">
        <v>7.9875598176929005E-2</v>
      </c>
      <c r="L573">
        <v>0.84694080971555186</v>
      </c>
      <c r="M573">
        <v>0.17414960418994052</v>
      </c>
      <c r="P573" s="13">
        <f t="shared" si="25"/>
        <v>-6.693578135312378E-3</v>
      </c>
      <c r="Q573" s="23">
        <f t="shared" si="26"/>
        <v>-6.6712260408219315E-3</v>
      </c>
    </row>
    <row r="574" spans="3:17" x14ac:dyDescent="0.55000000000000004">
      <c r="C574">
        <f t="shared" si="28"/>
        <v>568</v>
      </c>
      <c r="D574">
        <v>0.69918046731297656</v>
      </c>
      <c r="E574">
        <v>-1.0728287244588277</v>
      </c>
      <c r="F574">
        <v>0.12498339602759236</v>
      </c>
      <c r="G574">
        <v>0.24975205857864405</v>
      </c>
      <c r="H574">
        <v>0.64322520842548236</v>
      </c>
      <c r="I574">
        <v>-1.6689665009741868</v>
      </c>
      <c r="J574">
        <v>0.69244786567664152</v>
      </c>
      <c r="K574">
        <v>-2.9558766859230885</v>
      </c>
      <c r="L574">
        <v>-1.5555257474259638</v>
      </c>
      <c r="M574">
        <v>0.21770630811208938</v>
      </c>
      <c r="P574" s="13">
        <f t="shared" si="25"/>
        <v>7.7217471318957965E-3</v>
      </c>
      <c r="Q574" s="23">
        <f t="shared" si="26"/>
        <v>7.7516367049916823E-3</v>
      </c>
    </row>
    <row r="575" spans="3:17" x14ac:dyDescent="0.55000000000000004">
      <c r="C575">
        <f t="shared" si="28"/>
        <v>569</v>
      </c>
      <c r="D575">
        <v>0.76315044409686295</v>
      </c>
      <c r="E575">
        <v>-0.71469811975066977</v>
      </c>
      <c r="F575">
        <v>-9.2423099321633201E-2</v>
      </c>
      <c r="G575">
        <v>-2.7138692102742423</v>
      </c>
      <c r="H575">
        <v>0.85104838623326995</v>
      </c>
      <c r="I575">
        <v>3.2603164001838353E-2</v>
      </c>
      <c r="J575">
        <v>0.85230158308565884</v>
      </c>
      <c r="K575">
        <v>0.30537965769764891</v>
      </c>
      <c r="L575">
        <v>0.30297282728161029</v>
      </c>
      <c r="M575">
        <v>-1.4758745050322413</v>
      </c>
      <c r="P575" s="13">
        <f t="shared" si="25"/>
        <v>8.2757433816392587E-3</v>
      </c>
      <c r="Q575" s="23">
        <f t="shared" si="26"/>
        <v>8.3100820064176961E-3</v>
      </c>
    </row>
    <row r="576" spans="3:17" x14ac:dyDescent="0.55000000000000004">
      <c r="C576">
        <f t="shared" si="28"/>
        <v>570</v>
      </c>
      <c r="D576">
        <v>-1.0127933123955646</v>
      </c>
      <c r="E576">
        <v>0.82235765549963424</v>
      </c>
      <c r="F576">
        <v>-0.39513724249999749</v>
      </c>
      <c r="G576">
        <v>2.3689574291034816</v>
      </c>
      <c r="H576">
        <v>-0.58373338347556492</v>
      </c>
      <c r="I576">
        <v>-0.65686406914563267</v>
      </c>
      <c r="J576">
        <v>-9.8157319016373076E-2</v>
      </c>
      <c r="K576">
        <v>0.39850617942335154</v>
      </c>
      <c r="L576">
        <v>-0.23472690191188436</v>
      </c>
      <c r="M576">
        <v>-0.27775159918106734</v>
      </c>
      <c r="P576" s="13">
        <f t="shared" si="25"/>
        <v>-7.1043807065088102E-3</v>
      </c>
      <c r="Q576" s="23">
        <f t="shared" si="26"/>
        <v>-7.0792042502215713E-3</v>
      </c>
    </row>
    <row r="577" spans="3:17" x14ac:dyDescent="0.55000000000000004">
      <c r="C577">
        <f t="shared" si="28"/>
        <v>571</v>
      </c>
      <c r="D577">
        <v>0.23667050587831445</v>
      </c>
      <c r="E577">
        <v>0.26970948666664607</v>
      </c>
      <c r="F577">
        <v>-0.2985804775867969</v>
      </c>
      <c r="G577">
        <v>0.61158980506749794</v>
      </c>
      <c r="H577">
        <v>-1.5218184711175762</v>
      </c>
      <c r="I577">
        <v>1.1234098357694748</v>
      </c>
      <c r="J577">
        <v>1.4166190294588581</v>
      </c>
      <c r="K577">
        <v>0.81012654149624141</v>
      </c>
      <c r="L577">
        <v>-0.34360361818403645</v>
      </c>
      <c r="M577">
        <v>-1.5678048215586637</v>
      </c>
      <c r="P577" s="13">
        <f t="shared" si="25"/>
        <v>3.7162933708380129E-3</v>
      </c>
      <c r="Q577" s="23">
        <f t="shared" si="26"/>
        <v>3.7232073511870301E-3</v>
      </c>
    </row>
    <row r="578" spans="3:17" x14ac:dyDescent="0.55000000000000004">
      <c r="C578">
        <f t="shared" si="28"/>
        <v>572</v>
      </c>
      <c r="D578">
        <v>-0.87164952349992664</v>
      </c>
      <c r="E578">
        <v>-1.5739053464794265E-2</v>
      </c>
      <c r="F578">
        <v>0.47284644079701676</v>
      </c>
      <c r="G578">
        <v>1.2295968343544488</v>
      </c>
      <c r="H578">
        <v>-1.7033552676645685</v>
      </c>
      <c r="I578">
        <v>-0.27534923965792785</v>
      </c>
      <c r="J578">
        <v>-1.2843736288274459</v>
      </c>
      <c r="K578">
        <v>0.83515104968163589</v>
      </c>
      <c r="L578">
        <v>-9.8638433408545931E-2</v>
      </c>
      <c r="M578">
        <v>-2.0045522947075263</v>
      </c>
      <c r="P578" s="13">
        <f t="shared" si="25"/>
        <v>-5.8820396388087068E-3</v>
      </c>
      <c r="Q578" s="23">
        <f t="shared" si="26"/>
        <v>-5.8647743120179285E-3</v>
      </c>
    </row>
    <row r="579" spans="3:17" x14ac:dyDescent="0.55000000000000004">
      <c r="C579">
        <f t="shared" si="28"/>
        <v>573</v>
      </c>
      <c r="D579">
        <v>-1.4354329583016603</v>
      </c>
      <c r="E579">
        <v>-0.23959612170915462</v>
      </c>
      <c r="F579">
        <v>-0.86785875673314261</v>
      </c>
      <c r="G579">
        <v>-0.51037741008846282</v>
      </c>
      <c r="H579">
        <v>1.4476873970381019</v>
      </c>
      <c r="I579">
        <v>0.7488251201286964</v>
      </c>
      <c r="J579">
        <v>-0.44931038235508325</v>
      </c>
      <c r="K579">
        <v>-1.6172922793210762</v>
      </c>
      <c r="L579">
        <v>1.0648802272353539</v>
      </c>
      <c r="M579">
        <v>-2.2517295032043352</v>
      </c>
      <c r="P579" s="13">
        <f t="shared" si="25"/>
        <v>-1.0764547406520197E-2</v>
      </c>
      <c r="Q579" s="23">
        <f t="shared" si="26"/>
        <v>-1.0706816999009772E-2</v>
      </c>
    </row>
    <row r="580" spans="3:17" x14ac:dyDescent="0.55000000000000004">
      <c r="C580">
        <f t="shared" si="28"/>
        <v>574</v>
      </c>
      <c r="D580">
        <v>0.31737124970612152</v>
      </c>
      <c r="E580">
        <v>0.24594986385654843</v>
      </c>
      <c r="F580">
        <v>-0.77957918875521925</v>
      </c>
      <c r="G580">
        <v>0.38988722287424427</v>
      </c>
      <c r="H580">
        <v>0.26655535136400543</v>
      </c>
      <c r="I580">
        <v>0.63122955938927172</v>
      </c>
      <c r="J580">
        <v>0.66015751397819256</v>
      </c>
      <c r="K580">
        <v>-0.56470219923734633</v>
      </c>
      <c r="L580">
        <v>1.1055572644391538</v>
      </c>
      <c r="M580">
        <v>-0.57258347956826594</v>
      </c>
      <c r="P580" s="13">
        <f t="shared" si="25"/>
        <v>4.4151823134298239E-3</v>
      </c>
      <c r="Q580" s="23">
        <f t="shared" si="26"/>
        <v>4.4249435915137969E-3</v>
      </c>
    </row>
    <row r="581" spans="3:17" x14ac:dyDescent="0.55000000000000004">
      <c r="C581">
        <f t="shared" si="28"/>
        <v>575</v>
      </c>
      <c r="D581">
        <v>0.28841323841561856</v>
      </c>
      <c r="E581">
        <v>0.82914417907951155</v>
      </c>
      <c r="F581">
        <v>0.68984004912880126</v>
      </c>
      <c r="G581">
        <v>0.33904475148327995</v>
      </c>
      <c r="H581">
        <v>-1.3708452609780417</v>
      </c>
      <c r="I581">
        <v>0.47542971153809321</v>
      </c>
      <c r="J581">
        <v>0.68915550301745832</v>
      </c>
      <c r="K581">
        <v>1.8693963156513768E-2</v>
      </c>
      <c r="L581">
        <v>-0.59699933999623478</v>
      </c>
      <c r="M581">
        <v>-1.0359392591529848</v>
      </c>
      <c r="P581" s="13">
        <f t="shared" si="25"/>
        <v>4.1643985792233027E-3</v>
      </c>
      <c r="Q581" s="23">
        <f t="shared" si="26"/>
        <v>4.1730817361780304E-3</v>
      </c>
    </row>
    <row r="582" spans="3:17" x14ac:dyDescent="0.55000000000000004">
      <c r="C582">
        <f t="shared" si="28"/>
        <v>576</v>
      </c>
      <c r="D582">
        <v>0.36047646483833884</v>
      </c>
      <c r="E582">
        <v>0.15710061107456813</v>
      </c>
      <c r="F582">
        <v>0.51815007667906321</v>
      </c>
      <c r="G582">
        <v>-0.58719575215731967</v>
      </c>
      <c r="H582">
        <v>-0.64804231248481459</v>
      </c>
      <c r="I582">
        <v>-1.5909239562823598</v>
      </c>
      <c r="J582">
        <v>0.81857585502805486</v>
      </c>
      <c r="K582">
        <v>1.7638971392235393E-3</v>
      </c>
      <c r="L582">
        <v>-4.3618478708884204E-2</v>
      </c>
      <c r="M582">
        <v>6.2891497419759718E-2</v>
      </c>
      <c r="P582" s="13">
        <f t="shared" ref="P582:P645" si="29">$P$1*1/12+$P$2*SQRT(1/12)*INDEX(D582:M582,1,$P$3)</f>
        <v>4.7884844268307599E-3</v>
      </c>
      <c r="Q582" s="23">
        <f t="shared" si="26"/>
        <v>4.7999675399703623E-3</v>
      </c>
    </row>
    <row r="583" spans="3:17" x14ac:dyDescent="0.55000000000000004">
      <c r="C583">
        <f t="shared" si="28"/>
        <v>577</v>
      </c>
      <c r="D583">
        <v>-1.3443716469329441</v>
      </c>
      <c r="E583">
        <v>-0.21822133103835328</v>
      </c>
      <c r="F583">
        <v>0.59649693442616536</v>
      </c>
      <c r="G583">
        <v>1.8776723052413558</v>
      </c>
      <c r="H583">
        <v>-6.235655017474101E-2</v>
      </c>
      <c r="I583">
        <v>-0.26974097285013665</v>
      </c>
      <c r="J583">
        <v>-0.1816382536468851</v>
      </c>
      <c r="K583">
        <v>0.65165981893599068</v>
      </c>
      <c r="L583">
        <v>0.34925483052118933</v>
      </c>
      <c r="M583">
        <v>0.51814651311980042</v>
      </c>
      <c r="P583" s="13">
        <f t="shared" si="29"/>
        <v>-9.9759333170478682E-3</v>
      </c>
      <c r="Q583" s="23">
        <f t="shared" ref="Q583:Q646" si="30">EXP(P583)-1</f>
        <v>-9.9263387486530075E-3</v>
      </c>
    </row>
    <row r="584" spans="3:17" x14ac:dyDescent="0.55000000000000004">
      <c r="C584">
        <f t="shared" si="28"/>
        <v>578</v>
      </c>
      <c r="D584">
        <v>-0.89484228686304446</v>
      </c>
      <c r="E584">
        <v>4.2143030157511176E-2</v>
      </c>
      <c r="F584">
        <v>0.97865029135288317</v>
      </c>
      <c r="G584">
        <v>0.11218505929576904</v>
      </c>
      <c r="H584">
        <v>-5.6589922924004415E-2</v>
      </c>
      <c r="I584">
        <v>-0.18505066704363232</v>
      </c>
      <c r="J584">
        <v>8.1269090236819344E-2</v>
      </c>
      <c r="K584">
        <v>0.28895450826099117</v>
      </c>
      <c r="L584">
        <v>-1.4930009357997296</v>
      </c>
      <c r="M584">
        <v>-1.1614537923022752</v>
      </c>
      <c r="P584" s="13">
        <f t="shared" si="29"/>
        <v>-6.0828948613729167E-3</v>
      </c>
      <c r="Q584" s="23">
        <f t="shared" si="30"/>
        <v>-6.0644315122654335E-3</v>
      </c>
    </row>
    <row r="585" spans="3:17" x14ac:dyDescent="0.55000000000000004">
      <c r="C585">
        <f t="shared" si="28"/>
        <v>579</v>
      </c>
      <c r="D585">
        <v>-0.43791532394433935</v>
      </c>
      <c r="E585">
        <v>-1.7252509165257182</v>
      </c>
      <c r="F585">
        <v>0.97094929103015237</v>
      </c>
      <c r="G585">
        <v>1.3802824422173365</v>
      </c>
      <c r="H585">
        <v>-1.2267169310490611</v>
      </c>
      <c r="I585">
        <v>0.1318901326490102</v>
      </c>
      <c r="J585">
        <v>-0.35593089443835735</v>
      </c>
      <c r="K585">
        <v>-0.37322014869575443</v>
      </c>
      <c r="L585">
        <v>-3.013620657592518E-3</v>
      </c>
      <c r="M585">
        <v>-0.73293260096768431</v>
      </c>
      <c r="P585" s="13">
        <f t="shared" si="29"/>
        <v>-2.1257912857562296E-3</v>
      </c>
      <c r="Q585" s="23">
        <f t="shared" si="30"/>
        <v>-2.1235333916814758E-3</v>
      </c>
    </row>
    <row r="586" spans="3:17" x14ac:dyDescent="0.55000000000000004">
      <c r="C586">
        <f t="shared" si="28"/>
        <v>580</v>
      </c>
      <c r="D586">
        <v>-0.96335632938660831</v>
      </c>
      <c r="E586">
        <v>1.0232575449270418</v>
      </c>
      <c r="F586">
        <v>-0.46200962559573661</v>
      </c>
      <c r="G586">
        <v>-0.72241154295936871</v>
      </c>
      <c r="H586">
        <v>0.70166686165482905</v>
      </c>
      <c r="I586">
        <v>-1.6370383511185487</v>
      </c>
      <c r="J586">
        <v>0.37139200310428289</v>
      </c>
      <c r="K586">
        <v>-1.6747650654814721</v>
      </c>
      <c r="L586">
        <v>-0.11957453152354047</v>
      </c>
      <c r="M586">
        <v>5.8179717127032626E-2</v>
      </c>
      <c r="P586" s="13">
        <f t="shared" si="29"/>
        <v>-6.6762438747866529E-3</v>
      </c>
      <c r="Q586" s="23">
        <f t="shared" si="30"/>
        <v>-6.6540072718295207E-3</v>
      </c>
    </row>
    <row r="587" spans="3:17" x14ac:dyDescent="0.55000000000000004">
      <c r="C587">
        <f t="shared" si="28"/>
        <v>581</v>
      </c>
      <c r="D587">
        <v>0.21220918516279877</v>
      </c>
      <c r="E587">
        <v>-0.35450352225609522</v>
      </c>
      <c r="F587">
        <v>-0.17196629578340533</v>
      </c>
      <c r="G587">
        <v>0.55125484729906138</v>
      </c>
      <c r="H587">
        <v>0.6697715712682879</v>
      </c>
      <c r="I587">
        <v>-0.24275550871327617</v>
      </c>
      <c r="J587">
        <v>-0.61941562991361632</v>
      </c>
      <c r="K587">
        <v>0.33691955865755485</v>
      </c>
      <c r="L587">
        <v>0.38002400143005349</v>
      </c>
      <c r="M587">
        <v>-0.83939838179415083</v>
      </c>
      <c r="P587" s="13">
        <f t="shared" si="29"/>
        <v>3.5044521193404615E-3</v>
      </c>
      <c r="Q587" s="23">
        <f t="shared" si="30"/>
        <v>3.5105998910949232E-3</v>
      </c>
    </row>
    <row r="588" spans="3:17" x14ac:dyDescent="0.55000000000000004">
      <c r="C588">
        <f t="shared" si="28"/>
        <v>582</v>
      </c>
      <c r="D588">
        <v>-0.92104499590334044</v>
      </c>
      <c r="E588">
        <v>2.3444727534090553</v>
      </c>
      <c r="F588">
        <v>9.4295155011397847E-2</v>
      </c>
      <c r="G588">
        <v>-9.8352668876456412E-2</v>
      </c>
      <c r="H588">
        <v>-0.87380612237424871</v>
      </c>
      <c r="I588">
        <v>0.46913457282657017</v>
      </c>
      <c r="J588">
        <v>0.32717585919382736</v>
      </c>
      <c r="K588">
        <v>-0.75018974091619584</v>
      </c>
      <c r="L588">
        <v>-0.31814353244407079</v>
      </c>
      <c r="M588">
        <v>0.86893760515016372</v>
      </c>
      <c r="P588" s="13">
        <f t="shared" si="29"/>
        <v>-6.3098169781416018E-3</v>
      </c>
      <c r="Q588" s="23">
        <f t="shared" si="30"/>
        <v>-6.2899518866502691E-3</v>
      </c>
    </row>
    <row r="589" spans="3:17" x14ac:dyDescent="0.55000000000000004">
      <c r="C589">
        <f t="shared" si="28"/>
        <v>583</v>
      </c>
      <c r="D589">
        <v>0.56333287398740162</v>
      </c>
      <c r="E589">
        <v>0.63864810225132929</v>
      </c>
      <c r="F589">
        <v>1.9050388612805123</v>
      </c>
      <c r="G589">
        <v>1.4396253559584886</v>
      </c>
      <c r="H589">
        <v>0.20444972665755165</v>
      </c>
      <c r="I589">
        <v>1.3014334359290971</v>
      </c>
      <c r="J589">
        <v>-0.97198462478692405</v>
      </c>
      <c r="K589">
        <v>-0.78930809611275854</v>
      </c>
      <c r="L589">
        <v>0.89525329831844858</v>
      </c>
      <c r="M589">
        <v>0.19307870257009901</v>
      </c>
      <c r="P589" s="13">
        <f t="shared" si="29"/>
        <v>6.5452724632665436E-3</v>
      </c>
      <c r="Q589" s="23">
        <f t="shared" si="30"/>
        <v>6.566739569538349E-3</v>
      </c>
    </row>
    <row r="590" spans="3:17" x14ac:dyDescent="0.55000000000000004">
      <c r="C590">
        <f t="shared" si="28"/>
        <v>584</v>
      </c>
      <c r="D590">
        <v>0.28129150275430104</v>
      </c>
      <c r="E590">
        <v>-0.3846249141125701</v>
      </c>
      <c r="F590">
        <v>-0.71041031250139586</v>
      </c>
      <c r="G590">
        <v>1.4810614970417526</v>
      </c>
      <c r="H590">
        <v>-0.71391647550883452</v>
      </c>
      <c r="I590">
        <v>-0.21449774847160591</v>
      </c>
      <c r="J590">
        <v>0.80622762644056378</v>
      </c>
      <c r="K590">
        <v>-0.97910685744925086</v>
      </c>
      <c r="L590">
        <v>-0.22785237751302212</v>
      </c>
      <c r="M590">
        <v>-1.4899944754108736</v>
      </c>
      <c r="P590" s="13">
        <f t="shared" si="29"/>
        <v>4.1027225392059174E-3</v>
      </c>
      <c r="Q590" s="23">
        <f t="shared" si="30"/>
        <v>4.1111502268691424E-3</v>
      </c>
    </row>
    <row r="591" spans="3:17" x14ac:dyDescent="0.55000000000000004">
      <c r="C591">
        <f t="shared" si="28"/>
        <v>585</v>
      </c>
      <c r="D591">
        <v>-0.13391896170748618</v>
      </c>
      <c r="E591">
        <v>2.8132799582650865</v>
      </c>
      <c r="F591">
        <v>1.9584893595258606</v>
      </c>
      <c r="G591">
        <v>-1.2779150530081504</v>
      </c>
      <c r="H591">
        <v>0.31253213946645109</v>
      </c>
      <c r="I591">
        <v>-1.316587686596667</v>
      </c>
      <c r="J591">
        <v>0.72854638528656335</v>
      </c>
      <c r="K591">
        <v>-1.4067268647044682</v>
      </c>
      <c r="L591">
        <v>0.53874477917104424</v>
      </c>
      <c r="M591">
        <v>0.58121081634942096</v>
      </c>
      <c r="P591" s="13">
        <f t="shared" si="29"/>
        <v>5.0689443779548208E-4</v>
      </c>
      <c r="Q591" s="23">
        <f t="shared" si="30"/>
        <v>5.0702293049087466E-4</v>
      </c>
    </row>
    <row r="592" spans="3:17" x14ac:dyDescent="0.55000000000000004">
      <c r="C592">
        <f t="shared" si="28"/>
        <v>586</v>
      </c>
      <c r="D592">
        <v>-7.7222942267323222E-2</v>
      </c>
      <c r="E592">
        <v>0.79952096936739125</v>
      </c>
      <c r="F592">
        <v>-8.2069714544047476E-2</v>
      </c>
      <c r="G592">
        <v>-0.33924277648423112</v>
      </c>
      <c r="H592">
        <v>-0.13768549002554836</v>
      </c>
      <c r="I592">
        <v>1.864579493612855</v>
      </c>
      <c r="J592">
        <v>-0.63794294551746777</v>
      </c>
      <c r="K592">
        <v>-0.18799212285847788</v>
      </c>
      <c r="L592">
        <v>-0.55505062237052372</v>
      </c>
      <c r="M592">
        <v>-0.32635079215511537</v>
      </c>
      <c r="P592" s="13">
        <f t="shared" si="29"/>
        <v>9.9789636908185694E-4</v>
      </c>
      <c r="Q592" s="23">
        <f t="shared" si="30"/>
        <v>9.9839443332205846E-4</v>
      </c>
    </row>
    <row r="593" spans="3:17" x14ac:dyDescent="0.55000000000000004">
      <c r="C593">
        <f t="shared" si="28"/>
        <v>587</v>
      </c>
      <c r="D593">
        <v>-0.5633541765531983</v>
      </c>
      <c r="E593">
        <v>0.37928719571817021</v>
      </c>
      <c r="F593">
        <v>-0.19459107992225599</v>
      </c>
      <c r="G593">
        <v>-1.3176173442132859</v>
      </c>
      <c r="H593">
        <v>-1.0684389890706452</v>
      </c>
      <c r="I593">
        <v>-0.57339548193623369</v>
      </c>
      <c r="J593">
        <v>5.5377805236040828E-2</v>
      </c>
      <c r="K593">
        <v>-0.52742361069969312</v>
      </c>
      <c r="L593">
        <v>-0.81629315322261387</v>
      </c>
      <c r="M593">
        <v>0.39902060290535546</v>
      </c>
      <c r="P593" s="13">
        <f t="shared" si="29"/>
        <v>-3.2121236155646668E-3</v>
      </c>
      <c r="Q593" s="23">
        <f t="shared" si="30"/>
        <v>-3.2069702657127053E-3</v>
      </c>
    </row>
    <row r="594" spans="3:17" x14ac:dyDescent="0.55000000000000004">
      <c r="C594">
        <f t="shared" si="28"/>
        <v>588</v>
      </c>
      <c r="D594">
        <v>1.1184731144587865</v>
      </c>
      <c r="E594">
        <v>0.97865995703444686</v>
      </c>
      <c r="F594">
        <v>0.94360731735543357</v>
      </c>
      <c r="G594">
        <v>0.1346399764419898</v>
      </c>
      <c r="H594">
        <v>-1.4194774034165158</v>
      </c>
      <c r="I594">
        <v>-1.0754032699009703</v>
      </c>
      <c r="J594">
        <v>-0.53831903056706432</v>
      </c>
      <c r="K594">
        <v>0.83489482907635115</v>
      </c>
      <c r="L594">
        <v>-0.31338281170841792</v>
      </c>
      <c r="M594">
        <v>-0.18704767854791959</v>
      </c>
      <c r="P594" s="13">
        <f t="shared" si="29"/>
        <v>1.1352927972378758E-2</v>
      </c>
      <c r="Q594" s="23">
        <f t="shared" si="30"/>
        <v>1.141761703078048E-2</v>
      </c>
    </row>
    <row r="595" spans="3:17" x14ac:dyDescent="0.55000000000000004">
      <c r="C595">
        <f t="shared" si="28"/>
        <v>589</v>
      </c>
      <c r="D595">
        <v>0.63203799871013788</v>
      </c>
      <c r="E595">
        <v>-0.38081290333595408</v>
      </c>
      <c r="F595">
        <v>-0.96973798539768585</v>
      </c>
      <c r="G595">
        <v>1.3617039746753809E-2</v>
      </c>
      <c r="H595">
        <v>-0.25622821239827892</v>
      </c>
      <c r="I595">
        <v>0.26506869971254365</v>
      </c>
      <c r="J595">
        <v>-2.3069859627841831</v>
      </c>
      <c r="K595">
        <v>1.0260933334896359E-2</v>
      </c>
      <c r="L595">
        <v>0.6245742650209648</v>
      </c>
      <c r="M595">
        <v>-0.17396135776251098</v>
      </c>
      <c r="P595" s="13">
        <f t="shared" si="29"/>
        <v>7.1402762970672225E-3</v>
      </c>
      <c r="Q595" s="23">
        <f t="shared" si="30"/>
        <v>7.1658288510934032E-3</v>
      </c>
    </row>
    <row r="596" spans="3:17" x14ac:dyDescent="0.55000000000000004">
      <c r="C596">
        <f t="shared" si="28"/>
        <v>590</v>
      </c>
      <c r="D596">
        <v>0.42915490524588373</v>
      </c>
      <c r="E596">
        <v>0.50481774671182478</v>
      </c>
      <c r="F596">
        <v>-0.62287503085360563</v>
      </c>
      <c r="G596">
        <v>-0.14221463217325639</v>
      </c>
      <c r="H596">
        <v>1.3194774579766206</v>
      </c>
      <c r="I596">
        <v>-0.88244335850821543</v>
      </c>
      <c r="J596">
        <v>-0.96919811541305179</v>
      </c>
      <c r="K596">
        <v>-1.1918603740974008</v>
      </c>
      <c r="L596">
        <v>0.22530025410723636</v>
      </c>
      <c r="M596">
        <v>-2.3852511743735971</v>
      </c>
      <c r="P596" s="13">
        <f t="shared" si="29"/>
        <v>5.3832571676830556E-3</v>
      </c>
      <c r="Q596" s="23">
        <f t="shared" si="30"/>
        <v>5.3977729322252088E-3</v>
      </c>
    </row>
    <row r="597" spans="3:17" x14ac:dyDescent="0.55000000000000004">
      <c r="C597">
        <f t="shared" si="28"/>
        <v>591</v>
      </c>
      <c r="D597">
        <v>-0.45610946532767427</v>
      </c>
      <c r="E597">
        <v>-0.48219148375785253</v>
      </c>
      <c r="F597">
        <v>0.12882308688733932</v>
      </c>
      <c r="G597">
        <v>0.63571010135117689</v>
      </c>
      <c r="H597">
        <v>-0.88604357904620012</v>
      </c>
      <c r="I597">
        <v>-3.1186623464850012</v>
      </c>
      <c r="J597">
        <v>-0.9086139173553216</v>
      </c>
      <c r="K597">
        <v>-1.069227410328891</v>
      </c>
      <c r="L597">
        <v>-5.9049421489043651E-2</v>
      </c>
      <c r="M597">
        <v>-0.28133466355674991</v>
      </c>
      <c r="P597" s="13">
        <f t="shared" si="29"/>
        <v>-2.2833571721363674E-3</v>
      </c>
      <c r="Q597" s="23">
        <f t="shared" si="30"/>
        <v>-2.280752295147348E-3</v>
      </c>
    </row>
    <row r="598" spans="3:17" x14ac:dyDescent="0.55000000000000004">
      <c r="C598">
        <f t="shared" si="28"/>
        <v>592</v>
      </c>
      <c r="D598">
        <v>-0.55844582756604511</v>
      </c>
      <c r="E598">
        <v>-4.5830766146953271E-2</v>
      </c>
      <c r="F598">
        <v>1.0135435827681807</v>
      </c>
      <c r="G598">
        <v>-0.68202853852669443</v>
      </c>
      <c r="H598">
        <v>0.88000978255179196</v>
      </c>
      <c r="I598">
        <v>-1.0642888352961617</v>
      </c>
      <c r="J598">
        <v>-0.2679662533516079</v>
      </c>
      <c r="K598">
        <v>-1.3751977221531784</v>
      </c>
      <c r="L598">
        <v>-1.4804131780640588</v>
      </c>
      <c r="M598">
        <v>0.75320918511505841</v>
      </c>
      <c r="P598" s="13">
        <f t="shared" si="29"/>
        <v>-3.1696160664295243E-3</v>
      </c>
      <c r="Q598" s="23">
        <f t="shared" si="30"/>
        <v>-3.1645981364624154E-3</v>
      </c>
    </row>
    <row r="599" spans="3:17" x14ac:dyDescent="0.55000000000000004">
      <c r="C599">
        <f t="shared" si="28"/>
        <v>593</v>
      </c>
      <c r="D599">
        <v>0.35068733313948847</v>
      </c>
      <c r="E599">
        <v>-0.90149682603604586</v>
      </c>
      <c r="F599">
        <v>0.10416171865839562</v>
      </c>
      <c r="G599">
        <v>-0.69128335607520786</v>
      </c>
      <c r="H599">
        <v>-0.78788937034414275</v>
      </c>
      <c r="I599">
        <v>0.19015619796925157</v>
      </c>
      <c r="J599">
        <v>1.4268208301619192</v>
      </c>
      <c r="K599">
        <v>1.7504910889432896</v>
      </c>
      <c r="L599">
        <v>-1.387290929392885</v>
      </c>
      <c r="M599">
        <v>-2.4770485332871188</v>
      </c>
      <c r="P599" s="13">
        <f t="shared" si="29"/>
        <v>4.7037080595088007E-3</v>
      </c>
      <c r="Q599" s="23">
        <f t="shared" si="30"/>
        <v>4.7147878594999693E-3</v>
      </c>
    </row>
    <row r="600" spans="3:17" x14ac:dyDescent="0.55000000000000004">
      <c r="C600">
        <f t="shared" si="28"/>
        <v>594</v>
      </c>
      <c r="D600">
        <v>1.0261008009541435</v>
      </c>
      <c r="E600">
        <v>-0.87176525291603979</v>
      </c>
      <c r="F600">
        <v>1.3073920041838851</v>
      </c>
      <c r="G600">
        <v>-2.0705811104053176</v>
      </c>
      <c r="H600">
        <v>-1.5235420716755106</v>
      </c>
      <c r="I600">
        <v>0.39524361542593484</v>
      </c>
      <c r="J600">
        <v>0.36817642920736271</v>
      </c>
      <c r="K600">
        <v>2.3670532677254554</v>
      </c>
      <c r="L600">
        <v>1.1938651110041254</v>
      </c>
      <c r="M600">
        <v>1.2629130812492468</v>
      </c>
      <c r="P600" s="13">
        <f t="shared" si="29"/>
        <v>1.0552960271365146E-2</v>
      </c>
      <c r="Q600" s="23">
        <f t="shared" si="30"/>
        <v>1.0608839146143634E-2</v>
      </c>
    </row>
    <row r="601" spans="3:17" x14ac:dyDescent="0.55000000000000004">
      <c r="C601">
        <f t="shared" si="28"/>
        <v>595</v>
      </c>
      <c r="D601">
        <v>-1.841697208362449</v>
      </c>
      <c r="E601">
        <v>0.22847925185415544</v>
      </c>
      <c r="F601">
        <v>-0.31432676127569947</v>
      </c>
      <c r="G601">
        <v>-0.69120573529954366</v>
      </c>
      <c r="H601">
        <v>-0.64584752025583703</v>
      </c>
      <c r="I601">
        <v>-0.88686745280413748</v>
      </c>
      <c r="J601">
        <v>0.70527912813999272</v>
      </c>
      <c r="K601">
        <v>-1.4305667541453915</v>
      </c>
      <c r="L601">
        <v>-0.92447087554302076</v>
      </c>
      <c r="M601">
        <v>1.2368663932186785</v>
      </c>
      <c r="P601" s="13">
        <f t="shared" si="29"/>
        <v>-1.4282899018540962E-2</v>
      </c>
      <c r="Q601" s="23">
        <f t="shared" si="30"/>
        <v>-1.4181382308708801E-2</v>
      </c>
    </row>
    <row r="602" spans="3:17" x14ac:dyDescent="0.55000000000000004">
      <c r="C602">
        <f t="shared" si="28"/>
        <v>596</v>
      </c>
      <c r="D602">
        <v>-1.1431630816435545</v>
      </c>
      <c r="E602">
        <v>0.95577551399654348</v>
      </c>
      <c r="F602">
        <v>0.19667644560884684</v>
      </c>
      <c r="G602">
        <v>0.8797512822161494</v>
      </c>
      <c r="H602">
        <v>-1.053802071872004</v>
      </c>
      <c r="I602">
        <v>-0.95976757426787174</v>
      </c>
      <c r="J602">
        <v>-0.13024152366483263</v>
      </c>
      <c r="K602">
        <v>-0.93676491260273886</v>
      </c>
      <c r="L602">
        <v>-1.4697729138043125</v>
      </c>
      <c r="M602">
        <v>0.24238054202493095</v>
      </c>
      <c r="P602" s="13">
        <f t="shared" si="29"/>
        <v>-8.2334160270515558E-3</v>
      </c>
      <c r="Q602" s="23">
        <f t="shared" si="30"/>
        <v>-8.1996142888534074E-3</v>
      </c>
    </row>
    <row r="603" spans="3:17" x14ac:dyDescent="0.55000000000000004">
      <c r="C603">
        <f t="shared" si="28"/>
        <v>597</v>
      </c>
      <c r="D603">
        <v>7.6802519726506716E-2</v>
      </c>
      <c r="E603">
        <v>1.1953326652508016</v>
      </c>
      <c r="F603">
        <v>1.1776012174059329</v>
      </c>
      <c r="G603">
        <v>0.86418319364291685</v>
      </c>
      <c r="H603">
        <v>-0.49216788024531533</v>
      </c>
      <c r="I603">
        <v>-0.80935503530692121</v>
      </c>
      <c r="J603">
        <v>0.22438250412005675</v>
      </c>
      <c r="K603">
        <v>0.88042948354764194</v>
      </c>
      <c r="L603">
        <v>-2.3440864034216441E-2</v>
      </c>
      <c r="M603">
        <v>0.39628178090476074</v>
      </c>
      <c r="P603" s="13">
        <f t="shared" si="29"/>
        <v>2.3317959982447696E-3</v>
      </c>
      <c r="Q603" s="23">
        <f t="shared" si="30"/>
        <v>2.3345167488675322E-3</v>
      </c>
    </row>
    <row r="604" spans="3:17" x14ac:dyDescent="0.55000000000000004">
      <c r="C604">
        <f t="shared" si="28"/>
        <v>598</v>
      </c>
      <c r="D604">
        <v>0.26451797379124942</v>
      </c>
      <c r="E604">
        <v>2.1162573844283359</v>
      </c>
      <c r="F604">
        <v>-0.2526690705421285</v>
      </c>
      <c r="G604">
        <v>0.66705910514560363</v>
      </c>
      <c r="H604">
        <v>0.54508703105384637</v>
      </c>
      <c r="I604">
        <v>-0.24179981850602461</v>
      </c>
      <c r="J604">
        <v>-0.40410205795224963</v>
      </c>
      <c r="K604">
        <v>0.94882120949351034</v>
      </c>
      <c r="L604">
        <v>0.64101366945004223</v>
      </c>
      <c r="M604">
        <v>-0.11586791414503794</v>
      </c>
      <c r="P604" s="13">
        <f t="shared" si="29"/>
        <v>3.9574595172747499E-3</v>
      </c>
      <c r="Q604" s="23">
        <f t="shared" si="30"/>
        <v>3.9653006003677049E-3</v>
      </c>
    </row>
    <row r="605" spans="3:17" x14ac:dyDescent="0.55000000000000004">
      <c r="C605">
        <f t="shared" si="28"/>
        <v>599</v>
      </c>
      <c r="D605">
        <v>0.79603025750443768</v>
      </c>
      <c r="E605">
        <v>0.16151984323306159</v>
      </c>
      <c r="F605">
        <v>-0.83067241774469902</v>
      </c>
      <c r="G605">
        <v>0.42075232521655237</v>
      </c>
      <c r="H605">
        <v>-0.4866496855827489</v>
      </c>
      <c r="I605">
        <v>0.69241329825687459</v>
      </c>
      <c r="J605">
        <v>0.36023473105202419</v>
      </c>
      <c r="K605">
        <v>-0.56605899276941052</v>
      </c>
      <c r="L605">
        <v>-0.34697796969631933</v>
      </c>
      <c r="M605">
        <v>1.1434126397926527</v>
      </c>
      <c r="P605" s="13">
        <f t="shared" si="29"/>
        <v>8.5604909184657779E-3</v>
      </c>
      <c r="Q605" s="23">
        <f t="shared" si="30"/>
        <v>8.5972366999818028E-3</v>
      </c>
    </row>
    <row r="606" spans="3:17" x14ac:dyDescent="0.55000000000000004">
      <c r="C606">
        <f t="shared" si="28"/>
        <v>600</v>
      </c>
      <c r="D606">
        <v>0.70543462198263029</v>
      </c>
      <c r="E606">
        <v>-2.2147685093886111</v>
      </c>
      <c r="F606">
        <v>-0.62038309442019535</v>
      </c>
      <c r="G606">
        <v>1.1971600617998985</v>
      </c>
      <c r="H606">
        <v>-4.708121782925017E-2</v>
      </c>
      <c r="I606">
        <v>-0.64440723866172145</v>
      </c>
      <c r="J606">
        <v>-0.55300450001213586</v>
      </c>
      <c r="K606">
        <v>0.61461850655010464</v>
      </c>
      <c r="L606">
        <v>-1.1521425481319729</v>
      </c>
      <c r="M606">
        <v>0.610061866031823</v>
      </c>
      <c r="P606" s="13">
        <f t="shared" si="29"/>
        <v>7.7759097001269678E-3</v>
      </c>
      <c r="Q606" s="23">
        <f t="shared" si="30"/>
        <v>7.8062205999633871E-3</v>
      </c>
    </row>
    <row r="607" spans="3:17" x14ac:dyDescent="0.55000000000000004">
      <c r="C607">
        <f t="shared" si="28"/>
        <v>601</v>
      </c>
      <c r="D607">
        <v>-1.5705679894535676</v>
      </c>
      <c r="E607">
        <v>1.4986479343692407</v>
      </c>
      <c r="F607">
        <v>1.2871239368163463</v>
      </c>
      <c r="G607">
        <v>1.6719477144407859</v>
      </c>
      <c r="H607">
        <v>0.84944083988027119</v>
      </c>
      <c r="I607">
        <v>2.7544605269561071</v>
      </c>
      <c r="J607">
        <v>-0.70560274869766659</v>
      </c>
      <c r="K607">
        <v>0.83554880510487284</v>
      </c>
      <c r="L607">
        <v>-1.4706924585496165E-2</v>
      </c>
      <c r="M607">
        <v>-0.81922314913152339</v>
      </c>
      <c r="P607" s="13">
        <f t="shared" si="29"/>
        <v>-1.1934851105707729E-2</v>
      </c>
      <c r="Q607" s="23">
        <f t="shared" si="30"/>
        <v>-1.1863913261574321E-2</v>
      </c>
    </row>
    <row r="608" spans="3:17" x14ac:dyDescent="0.55000000000000004">
      <c r="C608">
        <f t="shared" si="28"/>
        <v>602</v>
      </c>
      <c r="D608">
        <v>1.4045285686165807</v>
      </c>
      <c r="E608">
        <v>0.29639369544240346</v>
      </c>
      <c r="F608">
        <v>-0.27123719598281981</v>
      </c>
      <c r="G608">
        <v>-1.2309496006252727</v>
      </c>
      <c r="H608">
        <v>0.97072976952409851</v>
      </c>
      <c r="I608">
        <v>0.17422702522610545</v>
      </c>
      <c r="J608">
        <v>2.1991883290147265</v>
      </c>
      <c r="K608">
        <v>-0.26704140057306885</v>
      </c>
      <c r="L608">
        <v>0.90787487432061875</v>
      </c>
      <c r="M608">
        <v>-0.83454907254514821</v>
      </c>
      <c r="P608" s="13">
        <f t="shared" si="29"/>
        <v>1.3830240874296204E-2</v>
      </c>
      <c r="Q608" s="23">
        <f t="shared" si="30"/>
        <v>1.3926321082124771E-2</v>
      </c>
    </row>
    <row r="609" spans="3:17" x14ac:dyDescent="0.55000000000000004">
      <c r="C609">
        <f t="shared" si="28"/>
        <v>603</v>
      </c>
      <c r="D609">
        <v>-0.12899053429302654</v>
      </c>
      <c r="E609">
        <v>-0.10500166385102216</v>
      </c>
      <c r="F609">
        <v>-0.2015578803942058</v>
      </c>
      <c r="G609">
        <v>0.56380722547958473</v>
      </c>
      <c r="H609">
        <v>0.97248139774552322</v>
      </c>
      <c r="I609">
        <v>1.4363994132697662</v>
      </c>
      <c r="J609">
        <v>0.20840696370668929</v>
      </c>
      <c r="K609">
        <v>0.54545847120784674</v>
      </c>
      <c r="L609">
        <v>-0.35592425872196803</v>
      </c>
      <c r="M609">
        <v>3.0685303308434532E-2</v>
      </c>
      <c r="P609" s="13">
        <f t="shared" si="29"/>
        <v>5.4957587121177921E-4</v>
      </c>
      <c r="Q609" s="23">
        <f t="shared" si="30"/>
        <v>5.4972691569976639E-4</v>
      </c>
    </row>
    <row r="610" spans="3:17" x14ac:dyDescent="0.55000000000000004">
      <c r="C610">
        <f t="shared" ref="C610:C673" si="31">C609+1</f>
        <v>604</v>
      </c>
      <c r="D610">
        <v>-1.5463414451299933</v>
      </c>
      <c r="E610">
        <v>-0.53253523523019364</v>
      </c>
      <c r="F610">
        <v>-0.11001519698309581</v>
      </c>
      <c r="G610">
        <v>-6.9370669248982664E-2</v>
      </c>
      <c r="H610">
        <v>-0.38699967675520713</v>
      </c>
      <c r="I610">
        <v>1.3633978858069322</v>
      </c>
      <c r="J610">
        <v>0.80334045916893093</v>
      </c>
      <c r="K610">
        <v>-0.11521239709006512</v>
      </c>
      <c r="L610">
        <v>0.4514354396223344</v>
      </c>
      <c r="M610">
        <v>1.2261180243698688</v>
      </c>
      <c r="P610" s="13">
        <f t="shared" si="29"/>
        <v>-1.1725043077406478E-2</v>
      </c>
      <c r="Q610" s="23">
        <f t="shared" si="30"/>
        <v>-1.165657262741826E-2</v>
      </c>
    </row>
    <row r="611" spans="3:17" x14ac:dyDescent="0.55000000000000004">
      <c r="C611">
        <f t="shared" si="31"/>
        <v>605</v>
      </c>
      <c r="D611">
        <v>0.89589369856841883</v>
      </c>
      <c r="E611">
        <v>-1.3662887544312605</v>
      </c>
      <c r="F611">
        <v>1.7082004838176019</v>
      </c>
      <c r="G611">
        <v>1.1233065793629198</v>
      </c>
      <c r="H611">
        <v>6.8219445506699367E-2</v>
      </c>
      <c r="I611">
        <v>1.1264226218196385</v>
      </c>
      <c r="J611">
        <v>1.2130858838794607</v>
      </c>
      <c r="K611">
        <v>0.64459945116137818</v>
      </c>
      <c r="L611">
        <v>0.94833368239465421</v>
      </c>
      <c r="M611">
        <v>0.54495591107491681</v>
      </c>
      <c r="P611" s="13">
        <f t="shared" si="29"/>
        <v>9.4253336871731562E-3</v>
      </c>
      <c r="Q611" s="23">
        <f t="shared" si="30"/>
        <v>9.4698920271125697E-3</v>
      </c>
    </row>
    <row r="612" spans="3:17" x14ac:dyDescent="0.55000000000000004">
      <c r="C612">
        <f t="shared" si="31"/>
        <v>606</v>
      </c>
      <c r="D612">
        <v>-0.12157677764049608</v>
      </c>
      <c r="E612">
        <v>1.6647124108301754</v>
      </c>
      <c r="F612">
        <v>-0.96933521717608562</v>
      </c>
      <c r="G612">
        <v>-0.95238701257574576</v>
      </c>
      <c r="H612">
        <v>1.8291184357940111</v>
      </c>
      <c r="I612">
        <v>-0.60126003632469704</v>
      </c>
      <c r="J612">
        <v>0.41181481955884275</v>
      </c>
      <c r="K612">
        <v>0.12499981136472596</v>
      </c>
      <c r="L612">
        <v>-0.88260980444692405</v>
      </c>
      <c r="M612">
        <v>0.38362542752335782</v>
      </c>
      <c r="P612" s="13">
        <f t="shared" si="29"/>
        <v>6.1378088719745154E-4</v>
      </c>
      <c r="Q612" s="23">
        <f t="shared" si="30"/>
        <v>6.1396928923018734E-4</v>
      </c>
    </row>
    <row r="613" spans="3:17" x14ac:dyDescent="0.55000000000000004">
      <c r="C613">
        <f t="shared" si="31"/>
        <v>607</v>
      </c>
      <c r="D613">
        <v>1.3088076225534671</v>
      </c>
      <c r="E613">
        <v>1.1989649575051131</v>
      </c>
      <c r="F613">
        <v>1.8198650917311743</v>
      </c>
      <c r="G613">
        <v>-1.1559898439034628</v>
      </c>
      <c r="H613">
        <v>-0.96236794059966668</v>
      </c>
      <c r="I613">
        <v>-0.20236705995812507</v>
      </c>
      <c r="J613">
        <v>-1.9163868820058891</v>
      </c>
      <c r="K613">
        <v>0.84748749225914644</v>
      </c>
      <c r="L613">
        <v>0.94196239003167948</v>
      </c>
      <c r="M613">
        <v>0.31364483048940783</v>
      </c>
      <c r="P613" s="13">
        <f t="shared" si="29"/>
        <v>1.300127316464684E-2</v>
      </c>
      <c r="Q613" s="23">
        <f t="shared" si="30"/>
        <v>1.3086157184467595E-2</v>
      </c>
    </row>
    <row r="614" spans="3:17" x14ac:dyDescent="0.55000000000000004">
      <c r="C614">
        <f t="shared" si="31"/>
        <v>608</v>
      </c>
      <c r="D614">
        <v>-0.99787333034657033</v>
      </c>
      <c r="E614">
        <v>0.99985384783314057</v>
      </c>
      <c r="F614">
        <v>-0.76194063753335961</v>
      </c>
      <c r="G614">
        <v>-1.2737882227841575</v>
      </c>
      <c r="H614">
        <v>-0.32547711704561422</v>
      </c>
      <c r="I614">
        <v>-0.56116430224274871</v>
      </c>
      <c r="J614">
        <v>1.5565461906935312</v>
      </c>
      <c r="K614">
        <v>0.37284109516465319</v>
      </c>
      <c r="L614">
        <v>1.8931412328297286</v>
      </c>
      <c r="M614">
        <v>-0.1058299494701203</v>
      </c>
      <c r="P614" s="13">
        <f t="shared" si="29"/>
        <v>-6.9751698717244424E-3</v>
      </c>
      <c r="Q614" s="23">
        <f t="shared" si="30"/>
        <v>-6.9508998363462249E-3</v>
      </c>
    </row>
    <row r="615" spans="3:17" x14ac:dyDescent="0.55000000000000004">
      <c r="C615">
        <f t="shared" si="31"/>
        <v>609</v>
      </c>
      <c r="D615">
        <v>1.677025174054618</v>
      </c>
      <c r="E615">
        <v>0.68846692214562177</v>
      </c>
      <c r="F615">
        <v>-1.5752495028053144</v>
      </c>
      <c r="G615">
        <v>-1.6373553734491172E-2</v>
      </c>
      <c r="H615">
        <v>-1.000071980511118</v>
      </c>
      <c r="I615">
        <v>0.56740780600816076</v>
      </c>
      <c r="J615">
        <v>1.1254307921834819</v>
      </c>
      <c r="K615">
        <v>-0.3767364615426439</v>
      </c>
      <c r="L615">
        <v>1.1223190299721599</v>
      </c>
      <c r="M615">
        <v>1.78674944478123</v>
      </c>
      <c r="P615" s="13">
        <f t="shared" si="29"/>
        <v>1.6190130701839854E-2</v>
      </c>
      <c r="Q615" s="23">
        <f t="shared" si="30"/>
        <v>1.6321901033740094E-2</v>
      </c>
    </row>
    <row r="616" spans="3:17" x14ac:dyDescent="0.55000000000000004">
      <c r="C616">
        <f t="shared" si="31"/>
        <v>610</v>
      </c>
      <c r="D616">
        <v>0.94799207276349617</v>
      </c>
      <c r="E616">
        <v>0.63873350317389754</v>
      </c>
      <c r="F616">
        <v>-0.828350622626019</v>
      </c>
      <c r="G616">
        <v>-7.4365030139050811E-2</v>
      </c>
      <c r="H616">
        <v>0.61906360150137585</v>
      </c>
      <c r="I616">
        <v>0.15771502492838535</v>
      </c>
      <c r="J616">
        <v>-0.3765814042212316</v>
      </c>
      <c r="K616">
        <v>9.1205861652198711E-2</v>
      </c>
      <c r="L616">
        <v>-1.4873445338190527</v>
      </c>
      <c r="M616">
        <v>0.17052157803424639</v>
      </c>
      <c r="P616" s="13">
        <f t="shared" si="29"/>
        <v>9.876518842661202E-3</v>
      </c>
      <c r="Q616" s="23">
        <f t="shared" si="30"/>
        <v>9.9254526206677962E-3</v>
      </c>
    </row>
    <row r="617" spans="3:17" x14ac:dyDescent="0.55000000000000004">
      <c r="C617">
        <f t="shared" si="31"/>
        <v>611</v>
      </c>
      <c r="D617">
        <v>4.5876558849951121E-2</v>
      </c>
      <c r="E617">
        <v>-0.1132578788765084</v>
      </c>
      <c r="F617">
        <v>0.49228339495450257</v>
      </c>
      <c r="G617">
        <v>-1.1349050877533016</v>
      </c>
      <c r="H617">
        <v>0.40138089976851621</v>
      </c>
      <c r="I617">
        <v>-1.0796566192846178</v>
      </c>
      <c r="J617">
        <v>-1.358462546476936</v>
      </c>
      <c r="K617">
        <v>-0.19619013492761964</v>
      </c>
      <c r="L617">
        <v>-0.13917081608896131</v>
      </c>
      <c r="M617">
        <v>-1.1986699057677983</v>
      </c>
      <c r="P617" s="13">
        <f t="shared" si="29"/>
        <v>2.0639693206893615E-3</v>
      </c>
      <c r="Q617" s="23">
        <f t="shared" si="30"/>
        <v>2.0661007715319091E-3</v>
      </c>
    </row>
    <row r="618" spans="3:17" x14ac:dyDescent="0.55000000000000004">
      <c r="C618">
        <f t="shared" si="31"/>
        <v>612</v>
      </c>
      <c r="D618">
        <v>-0.98392425017142437</v>
      </c>
      <c r="E618">
        <v>-0.18148738791202132</v>
      </c>
      <c r="F618">
        <v>-0.50382474945068068</v>
      </c>
      <c r="G618">
        <v>0.12493555068259114</v>
      </c>
      <c r="H618">
        <v>-0.7606351388412238</v>
      </c>
      <c r="I618">
        <v>-0.406462400432411</v>
      </c>
      <c r="J618">
        <v>1.216812800420993</v>
      </c>
      <c r="K618">
        <v>-0.84631018258392654</v>
      </c>
      <c r="L618">
        <v>-1.3334497974220606E-2</v>
      </c>
      <c r="M618">
        <v>-0.60758164897784195</v>
      </c>
      <c r="P618" s="13">
        <f t="shared" si="29"/>
        <v>-6.8543672938134199E-3</v>
      </c>
      <c r="Q618" s="23">
        <f t="shared" si="30"/>
        <v>-6.8309296988492418E-3</v>
      </c>
    </row>
    <row r="619" spans="3:17" x14ac:dyDescent="0.55000000000000004">
      <c r="C619">
        <f t="shared" si="31"/>
        <v>613</v>
      </c>
      <c r="D619">
        <v>-0.73078930189018199</v>
      </c>
      <c r="E619">
        <v>-8.7067249879717701E-2</v>
      </c>
      <c r="F619">
        <v>-0.30793144665397859</v>
      </c>
      <c r="G619">
        <v>-0.95472154099914552</v>
      </c>
      <c r="H619">
        <v>1.7628005562129543</v>
      </c>
      <c r="I619">
        <v>1.0771160226399181</v>
      </c>
      <c r="J619">
        <v>0.54444879602495122</v>
      </c>
      <c r="K619">
        <v>-8.5692110836312049E-2</v>
      </c>
      <c r="L619">
        <v>-0.33569530333704373</v>
      </c>
      <c r="M619">
        <v>0.38997538707603169</v>
      </c>
      <c r="P619" s="13">
        <f t="shared" si="29"/>
        <v>-4.662154335841261E-3</v>
      </c>
      <c r="Q619" s="23">
        <f t="shared" si="30"/>
        <v>-4.6513033638337919E-3</v>
      </c>
    </row>
    <row r="620" spans="3:17" x14ac:dyDescent="0.55000000000000004">
      <c r="C620">
        <f t="shared" si="31"/>
        <v>614</v>
      </c>
      <c r="D620">
        <v>-9.1951398617800773E-2</v>
      </c>
      <c r="E620">
        <v>0.68712955038247414</v>
      </c>
      <c r="F620">
        <v>1.8855515913958969</v>
      </c>
      <c r="G620">
        <v>0.33266622524489003</v>
      </c>
      <c r="H620">
        <v>0.80925242911233253</v>
      </c>
      <c r="I620">
        <v>-0.54299950761772686</v>
      </c>
      <c r="J620">
        <v>-0.12324431520232945</v>
      </c>
      <c r="K620">
        <v>-0.60884031819045537</v>
      </c>
      <c r="L620">
        <v>-0.51448141946631931</v>
      </c>
      <c r="M620">
        <v>1.2460182732792551</v>
      </c>
      <c r="P620" s="13">
        <f t="shared" si="29"/>
        <v>8.7034419550141909E-4</v>
      </c>
      <c r="Q620" s="23">
        <f t="shared" si="30"/>
        <v>8.7072305491542323E-4</v>
      </c>
    </row>
    <row r="621" spans="3:17" x14ac:dyDescent="0.55000000000000004">
      <c r="C621">
        <f t="shared" si="31"/>
        <v>615</v>
      </c>
      <c r="D621">
        <v>-1.4415887436383392E-2</v>
      </c>
      <c r="E621">
        <v>1.7634062780504451</v>
      </c>
      <c r="F621">
        <v>-0.40211208943134447</v>
      </c>
      <c r="G621">
        <v>-0.80461077695638172</v>
      </c>
      <c r="H621">
        <v>1.4435449743626543</v>
      </c>
      <c r="I621">
        <v>-0.10489884127871138</v>
      </c>
      <c r="J621">
        <v>0.9805924221225274</v>
      </c>
      <c r="K621">
        <v>-0.6271196808060534</v>
      </c>
      <c r="L621">
        <v>1.3261297241429923</v>
      </c>
      <c r="M621">
        <v>0.76226024981621354</v>
      </c>
      <c r="P621" s="13">
        <f t="shared" si="29"/>
        <v>1.5418214192866174E-3</v>
      </c>
      <c r="Q621" s="23">
        <f t="shared" si="30"/>
        <v>1.5430106370397656E-3</v>
      </c>
    </row>
    <row r="622" spans="3:17" x14ac:dyDescent="0.55000000000000004">
      <c r="C622">
        <f t="shared" si="31"/>
        <v>616</v>
      </c>
      <c r="D622">
        <v>-0.60385513086486931</v>
      </c>
      <c r="E622">
        <v>-0.36752598033877498</v>
      </c>
      <c r="F622">
        <v>-0.31546513582420094</v>
      </c>
      <c r="G622">
        <v>-0.17061814540583009</v>
      </c>
      <c r="H622">
        <v>-0.54997202013403079</v>
      </c>
      <c r="I622">
        <v>0.11720726600760216</v>
      </c>
      <c r="J622">
        <v>-0.98032110088868807</v>
      </c>
      <c r="K622">
        <v>0.62013180240651811</v>
      </c>
      <c r="L622">
        <v>0.86697705840100958</v>
      </c>
      <c r="M622">
        <v>-1.4491009963828503</v>
      </c>
      <c r="P622" s="13">
        <f t="shared" si="29"/>
        <v>-3.5628721686788668E-3</v>
      </c>
      <c r="Q622" s="23">
        <f t="shared" si="30"/>
        <v>-3.5565326708086875E-3</v>
      </c>
    </row>
    <row r="623" spans="3:17" x14ac:dyDescent="0.55000000000000004">
      <c r="C623">
        <f t="shared" si="31"/>
        <v>617</v>
      </c>
      <c r="D623">
        <v>-0.89326111298253685</v>
      </c>
      <c r="E623">
        <v>0.65160673995225005</v>
      </c>
      <c r="F623">
        <v>-0.45788321518252473</v>
      </c>
      <c r="G623">
        <v>0.82434723084664274</v>
      </c>
      <c r="H623">
        <v>-0.62209969090501849</v>
      </c>
      <c r="I623">
        <v>-0.87630260557326678</v>
      </c>
      <c r="J623">
        <v>-0.82960495646588195</v>
      </c>
      <c r="K623">
        <v>-0.41560029268489135</v>
      </c>
      <c r="L623">
        <v>2.3086310385013822E-2</v>
      </c>
      <c r="M623">
        <v>0.25543888105623341</v>
      </c>
      <c r="P623" s="13">
        <f t="shared" si="29"/>
        <v>-6.0692014938897171E-3</v>
      </c>
      <c r="Q623" s="23">
        <f t="shared" si="30"/>
        <v>-6.0508210940855012E-3</v>
      </c>
    </row>
    <row r="624" spans="3:17" x14ac:dyDescent="0.55000000000000004">
      <c r="C624">
        <f t="shared" si="31"/>
        <v>618</v>
      </c>
      <c r="D624">
        <v>-0.76543140760449468</v>
      </c>
      <c r="E624">
        <v>-1.3244668569758136E-2</v>
      </c>
      <c r="F624">
        <v>-1.4125777877045735</v>
      </c>
      <c r="G624">
        <v>-0.82571377402170965</v>
      </c>
      <c r="H624">
        <v>2.8205037777153583</v>
      </c>
      <c r="I624">
        <v>3.0693984464575168</v>
      </c>
      <c r="J624">
        <v>-0.85663584883606758</v>
      </c>
      <c r="K624">
        <v>-0.52343940071116557</v>
      </c>
      <c r="L624">
        <v>-0.79817167492066621</v>
      </c>
      <c r="M624">
        <v>-2.1514241058454902</v>
      </c>
      <c r="P624" s="13">
        <f t="shared" si="29"/>
        <v>-4.9621637717330693E-3</v>
      </c>
      <c r="Q624" s="23">
        <f t="shared" si="30"/>
        <v>-4.9498725757974871E-3</v>
      </c>
    </row>
    <row r="625" spans="3:17" x14ac:dyDescent="0.55000000000000004">
      <c r="C625">
        <f t="shared" si="31"/>
        <v>619</v>
      </c>
      <c r="D625">
        <v>-1.2972945031248362</v>
      </c>
      <c r="E625">
        <v>0.24919740384982167</v>
      </c>
      <c r="F625">
        <v>-0.12729369094946194</v>
      </c>
      <c r="G625">
        <v>-0.41835662210052105</v>
      </c>
      <c r="H625">
        <v>0.18053092961595571</v>
      </c>
      <c r="I625">
        <v>0.6790169315705249</v>
      </c>
      <c r="J625">
        <v>0.79118350187332376</v>
      </c>
      <c r="K625">
        <v>0.65347864592158633</v>
      </c>
      <c r="L625">
        <v>2.1258908799559322</v>
      </c>
      <c r="M625">
        <v>1.6797115611358779</v>
      </c>
      <c r="P625" s="13">
        <f t="shared" si="29"/>
        <v>-9.5682332922935199E-3</v>
      </c>
      <c r="Q625" s="23">
        <f t="shared" si="30"/>
        <v>-9.5226033965880585E-3</v>
      </c>
    </row>
    <row r="626" spans="3:17" x14ac:dyDescent="0.55000000000000004">
      <c r="C626">
        <f t="shared" si="31"/>
        <v>620</v>
      </c>
      <c r="D626">
        <v>-1.1347209239661662</v>
      </c>
      <c r="E626">
        <v>-0.98969041729679808</v>
      </c>
      <c r="F626">
        <v>0.73324691836363565</v>
      </c>
      <c r="G626">
        <v>-0.72438156671357357</v>
      </c>
      <c r="H626">
        <v>5.051006896823735E-2</v>
      </c>
      <c r="I626">
        <v>0.7671098563565395</v>
      </c>
      <c r="J626">
        <v>0.37858066652556449</v>
      </c>
      <c r="K626">
        <v>0.58748954275804721</v>
      </c>
      <c r="L626">
        <v>-1.3386962686328556</v>
      </c>
      <c r="M626">
        <v>0.62369095268339059</v>
      </c>
      <c r="P626" s="13">
        <f t="shared" si="29"/>
        <v>-8.1603047969378353E-3</v>
      </c>
      <c r="Q626" s="23">
        <f t="shared" si="30"/>
        <v>-8.1270998918507864E-3</v>
      </c>
    </row>
    <row r="627" spans="3:17" x14ac:dyDescent="0.55000000000000004">
      <c r="C627">
        <f t="shared" si="31"/>
        <v>621</v>
      </c>
      <c r="D627">
        <v>1.3411584422203453</v>
      </c>
      <c r="E627">
        <v>-0.9973449064986859</v>
      </c>
      <c r="F627">
        <v>0.18960822444340075</v>
      </c>
      <c r="G627">
        <v>0.55374794012825979</v>
      </c>
      <c r="H627">
        <v>2.1692821958998665</v>
      </c>
      <c r="I627">
        <v>-1.7488401406280318</v>
      </c>
      <c r="J627">
        <v>0.80442592747435815</v>
      </c>
      <c r="K627">
        <v>-0.23498895397197947</v>
      </c>
      <c r="L627">
        <v>-0.21778076893337053</v>
      </c>
      <c r="M627">
        <v>0.56811357665793061</v>
      </c>
      <c r="P627" s="13">
        <f t="shared" si="29"/>
        <v>1.3281439481294498E-2</v>
      </c>
      <c r="Q627" s="23">
        <f t="shared" si="30"/>
        <v>1.3370029565455521E-2</v>
      </c>
    </row>
    <row r="628" spans="3:17" x14ac:dyDescent="0.55000000000000004">
      <c r="C628">
        <f t="shared" si="31"/>
        <v>622</v>
      </c>
      <c r="D628">
        <v>-0.92368468111171309</v>
      </c>
      <c r="E628">
        <v>-0.33622338771184423</v>
      </c>
      <c r="F628">
        <v>1.3067742193786651</v>
      </c>
      <c r="G628">
        <v>-1.2912326420193219</v>
      </c>
      <c r="H628">
        <v>1.4119450185186557</v>
      </c>
      <c r="I628">
        <v>-0.19937318710276122</v>
      </c>
      <c r="J628">
        <v>1.4235145554191311</v>
      </c>
      <c r="K628">
        <v>0.27258031745455974</v>
      </c>
      <c r="L628">
        <v>0.10469629443652208</v>
      </c>
      <c r="M628">
        <v>-0.44318236421817719</v>
      </c>
      <c r="P628" s="13">
        <f t="shared" si="29"/>
        <v>-6.3326773226260492E-3</v>
      </c>
      <c r="Q628" s="23">
        <f t="shared" si="30"/>
        <v>-6.3126681810157237E-3</v>
      </c>
    </row>
    <row r="629" spans="3:17" x14ac:dyDescent="0.55000000000000004">
      <c r="C629">
        <f t="shared" si="31"/>
        <v>623</v>
      </c>
      <c r="D629">
        <v>0.59793096462177897</v>
      </c>
      <c r="E629">
        <v>-1.693457494003459</v>
      </c>
      <c r="F629">
        <v>0.13963860273399525</v>
      </c>
      <c r="G629">
        <v>0.96063821095236757</v>
      </c>
      <c r="H629">
        <v>-9.2690661529868018E-2</v>
      </c>
      <c r="I629">
        <v>-0.53142999398949242</v>
      </c>
      <c r="J629">
        <v>-2.4551942352044653</v>
      </c>
      <c r="K629">
        <v>1.0869142027051248</v>
      </c>
      <c r="L629">
        <v>-0.67805582735857173</v>
      </c>
      <c r="M629">
        <v>-0.22864874972599289</v>
      </c>
      <c r="P629" s="13">
        <f t="shared" si="29"/>
        <v>6.8449007173846162E-3</v>
      </c>
      <c r="Q629" s="23">
        <f t="shared" si="30"/>
        <v>6.8683805921985197E-3</v>
      </c>
    </row>
    <row r="630" spans="3:17" x14ac:dyDescent="0.55000000000000004">
      <c r="C630">
        <f t="shared" si="31"/>
        <v>624</v>
      </c>
      <c r="D630">
        <v>1.5679608911629075</v>
      </c>
      <c r="E630">
        <v>-0.40515923339942805</v>
      </c>
      <c r="F630">
        <v>0.168881043699631</v>
      </c>
      <c r="G630">
        <v>0.36633197233374887</v>
      </c>
      <c r="H630">
        <v>-1.2474724851640995</v>
      </c>
      <c r="I630">
        <v>0.76825199816728851</v>
      </c>
      <c r="J630">
        <v>-2.019549323240438</v>
      </c>
      <c r="K630">
        <v>0.1828385531182446</v>
      </c>
      <c r="L630">
        <v>1.517177479453983</v>
      </c>
      <c r="M630">
        <v>-0.13780348421728181</v>
      </c>
      <c r="P630" s="13">
        <f t="shared" si="29"/>
        <v>1.5245606305542317E-2</v>
      </c>
      <c r="Q630" s="23">
        <f t="shared" si="30"/>
        <v>1.5362413404790942E-2</v>
      </c>
    </row>
    <row r="631" spans="3:17" x14ac:dyDescent="0.55000000000000004">
      <c r="C631">
        <f t="shared" si="31"/>
        <v>625</v>
      </c>
      <c r="D631">
        <v>-0.52032433388426191</v>
      </c>
      <c r="E631">
        <v>1.1407667712928176</v>
      </c>
      <c r="F631">
        <v>2.3633731327111811E-2</v>
      </c>
      <c r="G631">
        <v>0.12951667135240894</v>
      </c>
      <c r="H631">
        <v>0.15276668249933817</v>
      </c>
      <c r="I631">
        <v>9.032658137539025E-2</v>
      </c>
      <c r="J631">
        <v>0.68897415684791752</v>
      </c>
      <c r="K631">
        <v>1.3964032428068136E-2</v>
      </c>
      <c r="L631">
        <v>1.2456339398468594</v>
      </c>
      <c r="M631">
        <v>-1.8744397450381578</v>
      </c>
      <c r="P631" s="13">
        <f t="shared" si="29"/>
        <v>-2.8394742468432019E-3</v>
      </c>
      <c r="Q631" s="23">
        <f t="shared" si="30"/>
        <v>-2.8354467527343941E-3</v>
      </c>
    </row>
    <row r="632" spans="3:17" x14ac:dyDescent="0.55000000000000004">
      <c r="C632">
        <f t="shared" si="31"/>
        <v>626</v>
      </c>
      <c r="D632">
        <v>0.1000249843271884</v>
      </c>
      <c r="E632">
        <v>-2.2552585414422657</v>
      </c>
      <c r="F632">
        <v>1.8128357763792284</v>
      </c>
      <c r="G632">
        <v>-0.45367723354965861</v>
      </c>
      <c r="H632">
        <v>-1.3902448460038794</v>
      </c>
      <c r="I632">
        <v>-0.15105205090045173</v>
      </c>
      <c r="J632">
        <v>-0.18146496419850827</v>
      </c>
      <c r="K632">
        <v>-0.28950249498258529</v>
      </c>
      <c r="L632">
        <v>-0.80871584716924005</v>
      </c>
      <c r="M632">
        <v>1.0207464593633679</v>
      </c>
      <c r="P632" s="13">
        <f t="shared" si="29"/>
        <v>2.5329084410715213E-3</v>
      </c>
      <c r="Q632" s="23">
        <f t="shared" si="30"/>
        <v>2.5361189637380654E-3</v>
      </c>
    </row>
    <row r="633" spans="3:17" x14ac:dyDescent="0.55000000000000004">
      <c r="C633">
        <f t="shared" si="31"/>
        <v>627</v>
      </c>
      <c r="D633">
        <v>-0.15685308075943821</v>
      </c>
      <c r="E633">
        <v>-1.1901329014805841</v>
      </c>
      <c r="F633">
        <v>1.908386224513227</v>
      </c>
      <c r="G633">
        <v>5.5555024206736421E-2</v>
      </c>
      <c r="H633">
        <v>-0.14040486700251054</v>
      </c>
      <c r="I633">
        <v>-0.91652600899889247</v>
      </c>
      <c r="J633">
        <v>0.10611284512502858</v>
      </c>
      <c r="K633">
        <v>8.5495619205133558E-2</v>
      </c>
      <c r="L633">
        <v>2.0291621348804693E-2</v>
      </c>
      <c r="M633">
        <v>-0.22920689402696209</v>
      </c>
      <c r="P633" s="13">
        <f t="shared" si="29"/>
        <v>3.0827914067141056E-4</v>
      </c>
      <c r="Q633" s="23">
        <f t="shared" si="30"/>
        <v>3.0832666356905847E-4</v>
      </c>
    </row>
    <row r="634" spans="3:17" x14ac:dyDescent="0.55000000000000004">
      <c r="C634">
        <f t="shared" si="31"/>
        <v>628</v>
      </c>
      <c r="D634">
        <v>-1.3112540429426232</v>
      </c>
      <c r="E634">
        <v>-0.53481324416056564</v>
      </c>
      <c r="F634">
        <v>0.2097678130687885</v>
      </c>
      <c r="G634">
        <v>0.98024652892028508</v>
      </c>
      <c r="H634">
        <v>-0.29078694936264321</v>
      </c>
      <c r="I634">
        <v>-1.1913450332065527</v>
      </c>
      <c r="J634">
        <v>0.77950739333920127</v>
      </c>
      <c r="K634">
        <v>-8.2697426896641835E-2</v>
      </c>
      <c r="L634">
        <v>0.88511072434148397</v>
      </c>
      <c r="M634">
        <v>-1.3113030834101509</v>
      </c>
      <c r="P634" s="13">
        <f t="shared" si="29"/>
        <v>-9.6891264533669596E-3</v>
      </c>
      <c r="Q634" s="23">
        <f t="shared" si="30"/>
        <v>-9.6423381023358345E-3</v>
      </c>
    </row>
    <row r="635" spans="3:17" x14ac:dyDescent="0.55000000000000004">
      <c r="C635">
        <f t="shared" si="31"/>
        <v>629</v>
      </c>
      <c r="D635">
        <v>0.29302551251007586</v>
      </c>
      <c r="E635">
        <v>-1.1719797617392487</v>
      </c>
      <c r="F635">
        <v>-0.58902267761055238</v>
      </c>
      <c r="G635">
        <v>1.200427838581734</v>
      </c>
      <c r="H635">
        <v>-0.26284080672983606</v>
      </c>
      <c r="I635">
        <v>-1.1838983545087547</v>
      </c>
      <c r="J635">
        <v>-1.4720420521953594</v>
      </c>
      <c r="K635">
        <v>-0.19527159337380748</v>
      </c>
      <c r="L635">
        <v>-0.26766849175284874</v>
      </c>
      <c r="M635">
        <v>0.76650938471908681</v>
      </c>
      <c r="P635" s="13">
        <f t="shared" si="29"/>
        <v>4.2043420445734715E-3</v>
      </c>
      <c r="Q635" s="23">
        <f t="shared" si="30"/>
        <v>4.213192689953793E-3</v>
      </c>
    </row>
    <row r="636" spans="3:17" x14ac:dyDescent="0.55000000000000004">
      <c r="C636">
        <f t="shared" si="31"/>
        <v>630</v>
      </c>
      <c r="D636">
        <v>-0.46387378953418867</v>
      </c>
      <c r="E636">
        <v>0.13669038173188741</v>
      </c>
      <c r="F636">
        <v>-7.2909882613184984E-2</v>
      </c>
      <c r="G636">
        <v>-0.38139239321010032</v>
      </c>
      <c r="H636">
        <v>0.21066285130099296</v>
      </c>
      <c r="I636">
        <v>-1.6562403957702698</v>
      </c>
      <c r="J636">
        <v>-0.93239122025356147</v>
      </c>
      <c r="K636">
        <v>1.1459528659839451</v>
      </c>
      <c r="L636">
        <v>-0.98384287092124734</v>
      </c>
      <c r="M636">
        <v>-0.82784665484655173</v>
      </c>
      <c r="P636" s="13">
        <f t="shared" si="29"/>
        <v>-2.3505981921969664E-3</v>
      </c>
      <c r="Q636" s="23">
        <f t="shared" si="30"/>
        <v>-2.3478376996263206E-3</v>
      </c>
    </row>
    <row r="637" spans="3:17" x14ac:dyDescent="0.55000000000000004">
      <c r="C637">
        <f t="shared" si="31"/>
        <v>631</v>
      </c>
      <c r="D637">
        <v>1.0981163479194851</v>
      </c>
      <c r="E637">
        <v>1.3649067526888468</v>
      </c>
      <c r="F637">
        <v>0.75961815444465919</v>
      </c>
      <c r="G637">
        <v>-0.11556611182152628</v>
      </c>
      <c r="H637">
        <v>-2.5366631712657464</v>
      </c>
      <c r="I637">
        <v>1.2820878766784298</v>
      </c>
      <c r="J637">
        <v>1.7901976077787025</v>
      </c>
      <c r="K637">
        <v>-7.9387000004512404E-2</v>
      </c>
      <c r="L637">
        <v>1.3535537690149333</v>
      </c>
      <c r="M637">
        <v>-8.3168385923461527E-2</v>
      </c>
      <c r="P637" s="13">
        <f t="shared" si="29"/>
        <v>1.1176633202759316E-2</v>
      </c>
      <c r="Q637" s="23">
        <f t="shared" si="30"/>
        <v>1.1239325111425336E-2</v>
      </c>
    </row>
    <row r="638" spans="3:17" x14ac:dyDescent="0.55000000000000004">
      <c r="C638">
        <f t="shared" si="31"/>
        <v>632</v>
      </c>
      <c r="D638">
        <v>-0.48652681131574438</v>
      </c>
      <c r="E638">
        <v>0.1790503056790563</v>
      </c>
      <c r="F638">
        <v>-0.26239291044682761</v>
      </c>
      <c r="G638">
        <v>0.34154949751838382</v>
      </c>
      <c r="H638">
        <v>-0.10828545075284204</v>
      </c>
      <c r="I638">
        <v>-0.35249331669871714</v>
      </c>
      <c r="J638">
        <v>5.0001143572986004E-2</v>
      </c>
      <c r="K638">
        <v>-1.3039071639482529</v>
      </c>
      <c r="L638">
        <v>-2.2380026833941882</v>
      </c>
      <c r="M638">
        <v>-1.4875449391166691</v>
      </c>
      <c r="P638" s="13">
        <f t="shared" si="29"/>
        <v>-2.5467791155500616E-3</v>
      </c>
      <c r="Q638" s="23">
        <f t="shared" si="30"/>
        <v>-2.5435388249701596E-3</v>
      </c>
    </row>
    <row r="639" spans="3:17" x14ac:dyDescent="0.55000000000000004">
      <c r="C639">
        <f t="shared" si="31"/>
        <v>633</v>
      </c>
      <c r="D639">
        <v>-0.1362411032143685</v>
      </c>
      <c r="E639">
        <v>1.1978154952284457</v>
      </c>
      <c r="F639">
        <v>1.4174760324944584</v>
      </c>
      <c r="G639">
        <v>-0.59925000683524865</v>
      </c>
      <c r="H639">
        <v>0.81676418213382151</v>
      </c>
      <c r="I639">
        <v>-0.52922978658198983</v>
      </c>
      <c r="J639">
        <v>-0.4027147323794173</v>
      </c>
      <c r="K639">
        <v>1.9191326229892249</v>
      </c>
      <c r="L639">
        <v>0.31435681541162636</v>
      </c>
      <c r="M639">
        <v>3.9947531772705082E-2</v>
      </c>
      <c r="P639" s="13">
        <f t="shared" si="29"/>
        <v>4.867841024340585E-4</v>
      </c>
      <c r="Q639" s="23">
        <f t="shared" si="30"/>
        <v>4.8690260104211625E-4</v>
      </c>
    </row>
    <row r="640" spans="3:17" x14ac:dyDescent="0.55000000000000004">
      <c r="C640">
        <f t="shared" si="31"/>
        <v>634</v>
      </c>
      <c r="D640">
        <v>1.7211963785049127</v>
      </c>
      <c r="E640">
        <v>-0.44484544165583034</v>
      </c>
      <c r="F640">
        <v>0.3940747450619177</v>
      </c>
      <c r="G640">
        <v>-1.1124124869115537</v>
      </c>
      <c r="H640">
        <v>-1.1580912576655691</v>
      </c>
      <c r="I640">
        <v>1.21959515120982</v>
      </c>
      <c r="J640">
        <v>0.53437301043534557</v>
      </c>
      <c r="K640">
        <v>1.4213676775138602</v>
      </c>
      <c r="L640">
        <v>-1.8163171919332313</v>
      </c>
      <c r="M640">
        <v>-0.86605574081838888</v>
      </c>
      <c r="P640" s="13">
        <f t="shared" si="29"/>
        <v>1.6572664553536967E-2</v>
      </c>
      <c r="Q640" s="23">
        <f t="shared" si="30"/>
        <v>1.6710752934872675E-2</v>
      </c>
    </row>
    <row r="641" spans="3:17" x14ac:dyDescent="0.55000000000000004">
      <c r="C641">
        <f t="shared" si="31"/>
        <v>635</v>
      </c>
      <c r="D641">
        <v>0.65270544266390618</v>
      </c>
      <c r="E641">
        <v>1.2546838847336994</v>
      </c>
      <c r="F641">
        <v>-1.0195395085925825</v>
      </c>
      <c r="G641">
        <v>1.8071675162344476</v>
      </c>
      <c r="H641">
        <v>-0.14217288425171745</v>
      </c>
      <c r="I641">
        <v>1.2544538145978155</v>
      </c>
      <c r="J641">
        <v>-1.4482200877328115</v>
      </c>
      <c r="K641">
        <v>-0.84066749792091255</v>
      </c>
      <c r="L641">
        <v>-0.16515602273385388</v>
      </c>
      <c r="M641">
        <v>-0.88719041930459708</v>
      </c>
      <c r="P641" s="13">
        <f t="shared" si="29"/>
        <v>7.319261612019767E-3</v>
      </c>
      <c r="Q641" s="23">
        <f t="shared" si="30"/>
        <v>7.3461128777951856E-3</v>
      </c>
    </row>
    <row r="642" spans="3:17" x14ac:dyDescent="0.55000000000000004">
      <c r="C642">
        <f t="shared" si="31"/>
        <v>636</v>
      </c>
      <c r="D642">
        <v>-0.42301973924132696</v>
      </c>
      <c r="E642">
        <v>-0.55365895182491187</v>
      </c>
      <c r="F642">
        <v>0.85057925610247787</v>
      </c>
      <c r="G642">
        <v>0.11643650681464732</v>
      </c>
      <c r="H642">
        <v>-1.3915866741094749</v>
      </c>
      <c r="I642">
        <v>0.65775074704218561</v>
      </c>
      <c r="J642">
        <v>0.81104513957925606</v>
      </c>
      <c r="K642">
        <v>-1.0561610578067797</v>
      </c>
      <c r="L642">
        <v>0.66590835060932951</v>
      </c>
      <c r="M642">
        <v>-1.3257069479353232</v>
      </c>
      <c r="P642" s="13">
        <f t="shared" si="29"/>
        <v>-1.9967917381859138E-3</v>
      </c>
      <c r="Q642" s="23">
        <f t="shared" si="30"/>
        <v>-1.9947994758280352E-3</v>
      </c>
    </row>
    <row r="643" spans="3:17" x14ac:dyDescent="0.55000000000000004">
      <c r="C643">
        <f t="shared" si="31"/>
        <v>637</v>
      </c>
      <c r="D643">
        <v>2.0677856598099384</v>
      </c>
      <c r="E643">
        <v>0.93865471152536595</v>
      </c>
      <c r="F643">
        <v>-0.42502750529103311</v>
      </c>
      <c r="G643">
        <v>-0.6265009888239832</v>
      </c>
      <c r="H643">
        <v>-1.2082009572674519</v>
      </c>
      <c r="I643">
        <v>-0.69974805278467778</v>
      </c>
      <c r="J643">
        <v>-5.0163160518022526E-2</v>
      </c>
      <c r="K643">
        <v>1.2914127222797036</v>
      </c>
      <c r="L643">
        <v>0.85295752481478326</v>
      </c>
      <c r="M643">
        <v>0.55714998170561636</v>
      </c>
      <c r="P643" s="13">
        <f t="shared" si="29"/>
        <v>1.9574215776432403E-2</v>
      </c>
      <c r="Q643" s="23">
        <f t="shared" si="30"/>
        <v>1.9767046855461379E-2</v>
      </c>
    </row>
    <row r="644" spans="3:17" x14ac:dyDescent="0.55000000000000004">
      <c r="C644">
        <f t="shared" si="31"/>
        <v>638</v>
      </c>
      <c r="D644">
        <v>0.83243690084981414</v>
      </c>
      <c r="E644">
        <v>1.1208037173832262</v>
      </c>
      <c r="F644">
        <v>-1.2869750790648542</v>
      </c>
      <c r="G644">
        <v>1.4828172902750845</v>
      </c>
      <c r="H644">
        <v>0.25157914009533672</v>
      </c>
      <c r="I644">
        <v>0.36277952449941225</v>
      </c>
      <c r="J644">
        <v>-0.82416926200430574</v>
      </c>
      <c r="K644">
        <v>-0.60762841953831626</v>
      </c>
      <c r="L644">
        <v>0.80729134936596314</v>
      </c>
      <c r="M644">
        <v>0.3663301083833434</v>
      </c>
      <c r="P644" s="13">
        <f t="shared" si="29"/>
        <v>8.8757816985019361E-3</v>
      </c>
      <c r="Q644" s="23">
        <f t="shared" si="30"/>
        <v>8.9152882462086858E-3</v>
      </c>
    </row>
    <row r="645" spans="3:17" x14ac:dyDescent="0.55000000000000004">
      <c r="C645">
        <f t="shared" si="31"/>
        <v>639</v>
      </c>
      <c r="D645">
        <v>-4.5059114046354826E-4</v>
      </c>
      <c r="E645">
        <v>-0.921267557967552</v>
      </c>
      <c r="F645">
        <v>3.2682146749496459</v>
      </c>
      <c r="G645">
        <v>-0.35626113654961045</v>
      </c>
      <c r="H645">
        <v>-1.0819761656041367</v>
      </c>
      <c r="I645">
        <v>0.62216036190376023</v>
      </c>
      <c r="J645">
        <v>1.3556677320948831</v>
      </c>
      <c r="K645">
        <v>-2.528919509752479</v>
      </c>
      <c r="L645">
        <v>-1.5788540033190819</v>
      </c>
      <c r="M645">
        <v>-0.3940168509543539</v>
      </c>
      <c r="P645" s="13">
        <f t="shared" si="29"/>
        <v>1.6627644329230504E-3</v>
      </c>
      <c r="Q645" s="23">
        <f t="shared" si="30"/>
        <v>1.6641475922192228E-3</v>
      </c>
    </row>
    <row r="646" spans="3:17" x14ac:dyDescent="0.55000000000000004">
      <c r="C646">
        <f t="shared" si="31"/>
        <v>640</v>
      </c>
      <c r="D646">
        <v>-0.28334625982701084</v>
      </c>
      <c r="E646">
        <v>1.2876654678256971</v>
      </c>
      <c r="F646">
        <v>-0.99397308757242431</v>
      </c>
      <c r="G646">
        <v>-1.0458687795927919</v>
      </c>
      <c r="H646">
        <v>-0.14246976479192197</v>
      </c>
      <c r="I646">
        <v>-1.2453495080714676</v>
      </c>
      <c r="J646">
        <v>0.65357118505592249</v>
      </c>
      <c r="K646">
        <v>1.1643366898004333</v>
      </c>
      <c r="L646">
        <v>1.2543822948387349</v>
      </c>
      <c r="M646">
        <v>-1.2281278833367763E-2</v>
      </c>
      <c r="P646" s="13">
        <f t="shared" ref="P646:P709" si="32">$P$1*1/12+$P$2*SQRT(1/12)*INDEX(D646:M646,1,$P$3)</f>
        <v>-7.8718392410830821E-4</v>
      </c>
      <c r="Q646" s="23">
        <f t="shared" si="30"/>
        <v>-7.8687417612466337E-4</v>
      </c>
    </row>
    <row r="647" spans="3:17" x14ac:dyDescent="0.55000000000000004">
      <c r="C647">
        <f t="shared" si="31"/>
        <v>641</v>
      </c>
      <c r="D647">
        <v>-0.11905210869737157</v>
      </c>
      <c r="E647">
        <v>-1.9805939422528183</v>
      </c>
      <c r="F647">
        <v>4.7537359541054681E-2</v>
      </c>
      <c r="G647">
        <v>2.0032384988087362</v>
      </c>
      <c r="H647">
        <v>2.2583242959393095</v>
      </c>
      <c r="I647">
        <v>-0.24649237073896274</v>
      </c>
      <c r="J647">
        <v>1.5499426674547812</v>
      </c>
      <c r="K647">
        <v>1.0514874721387368</v>
      </c>
      <c r="L647">
        <v>0.84038902687239603</v>
      </c>
      <c r="M647">
        <v>2.966590758337933</v>
      </c>
      <c r="P647" s="13">
        <f t="shared" si="32"/>
        <v>6.356451616063661E-4</v>
      </c>
      <c r="Q647" s="23">
        <f t="shared" ref="Q647:Q710" si="33">EXP(P647)-1</f>
        <v>6.3584722680376515E-4</v>
      </c>
    </row>
    <row r="648" spans="3:17" x14ac:dyDescent="0.55000000000000004">
      <c r="C648">
        <f t="shared" si="31"/>
        <v>642</v>
      </c>
      <c r="D648">
        <v>0.407749501041688</v>
      </c>
      <c r="E648">
        <v>-0.76873730680182295</v>
      </c>
      <c r="F648">
        <v>-0.67699223783920792</v>
      </c>
      <c r="G648">
        <v>0.36442065395262291</v>
      </c>
      <c r="H648">
        <v>-0.417335651126304</v>
      </c>
      <c r="I648">
        <v>1.2796320460117554</v>
      </c>
      <c r="J648">
        <v>1.0340818433750789</v>
      </c>
      <c r="K648">
        <v>1.571729253222685</v>
      </c>
      <c r="L648">
        <v>-1.759448306763101</v>
      </c>
      <c r="M648">
        <v>-1.314499830156528</v>
      </c>
      <c r="P648" s="13">
        <f t="shared" si="32"/>
        <v>5.1978809294919784E-3</v>
      </c>
      <c r="Q648" s="23">
        <f t="shared" si="33"/>
        <v>5.2114133490461789E-3</v>
      </c>
    </row>
    <row r="649" spans="3:17" x14ac:dyDescent="0.55000000000000004">
      <c r="C649">
        <f t="shared" si="31"/>
        <v>643</v>
      </c>
      <c r="D649">
        <v>0.44635923282546597</v>
      </c>
      <c r="E649">
        <v>1.1974021240206276</v>
      </c>
      <c r="F649">
        <v>0.631319671031084</v>
      </c>
      <c r="G649">
        <v>-0.24144930589507657</v>
      </c>
      <c r="H649">
        <v>0.56161539309866915</v>
      </c>
      <c r="I649">
        <v>-0.27035035129014701</v>
      </c>
      <c r="J649">
        <v>-0.69314564349735963</v>
      </c>
      <c r="K649">
        <v>-0.38018650392037007</v>
      </c>
      <c r="L649">
        <v>-1.7169070908264696</v>
      </c>
      <c r="M649">
        <v>-1.6017061270514998</v>
      </c>
      <c r="P649" s="13">
        <f t="shared" si="32"/>
        <v>5.5322510150725302E-3</v>
      </c>
      <c r="Q649" s="23">
        <f t="shared" si="33"/>
        <v>5.5475821746215903E-3</v>
      </c>
    </row>
    <row r="650" spans="3:17" x14ac:dyDescent="0.55000000000000004">
      <c r="C650">
        <f t="shared" si="31"/>
        <v>644</v>
      </c>
      <c r="D650">
        <v>0.22395475766118111</v>
      </c>
      <c r="E650">
        <v>-0.23588564191836792</v>
      </c>
      <c r="F650">
        <v>0.76993962838269969</v>
      </c>
      <c r="G650">
        <v>-5.7318030692923468E-2</v>
      </c>
      <c r="H650">
        <v>1.4454942782067204</v>
      </c>
      <c r="I650">
        <v>-0.33034590967353</v>
      </c>
      <c r="J650">
        <v>-0.83039151375638443</v>
      </c>
      <c r="K650">
        <v>0.68090067095007312</v>
      </c>
      <c r="L650">
        <v>-0.94255513275678238</v>
      </c>
      <c r="M650">
        <v>-0.75555097182524666</v>
      </c>
      <c r="P650" s="13">
        <f t="shared" si="32"/>
        <v>3.606171760996371E-3</v>
      </c>
      <c r="Q650" s="23">
        <f t="shared" si="33"/>
        <v>3.6126818214945455E-3</v>
      </c>
    </row>
    <row r="651" spans="3:17" x14ac:dyDescent="0.55000000000000004">
      <c r="C651">
        <f t="shared" si="31"/>
        <v>645</v>
      </c>
      <c r="D651">
        <v>-6.0555817567023003E-2</v>
      </c>
      <c r="E651">
        <v>-1.4350998324034938</v>
      </c>
      <c r="F651">
        <v>-0.12950312857757118</v>
      </c>
      <c r="G651">
        <v>1.5525624096546489</v>
      </c>
      <c r="H651">
        <v>0.26671548938279088</v>
      </c>
      <c r="I651">
        <v>0.42578253123836013</v>
      </c>
      <c r="J651">
        <v>-1.7805071490016338</v>
      </c>
      <c r="K651">
        <v>0.52497184063956737</v>
      </c>
      <c r="L651">
        <v>0.59257037710868787</v>
      </c>
      <c r="M651">
        <v>-1.3818171135094972</v>
      </c>
      <c r="P651" s="13">
        <f t="shared" si="32"/>
        <v>1.1422379030668879E-3</v>
      </c>
      <c r="Q651" s="23">
        <f t="shared" si="33"/>
        <v>1.142890505232419E-3</v>
      </c>
    </row>
    <row r="652" spans="3:17" x14ac:dyDescent="0.55000000000000004">
      <c r="C652">
        <f t="shared" si="31"/>
        <v>646</v>
      </c>
      <c r="D652">
        <v>-1.1315511019262459</v>
      </c>
      <c r="E652">
        <v>0.1594958802943322</v>
      </c>
      <c r="F652">
        <v>9.7484735694943758E-2</v>
      </c>
      <c r="G652">
        <v>1.419167468717333</v>
      </c>
      <c r="H652">
        <v>0.3272581880180766</v>
      </c>
      <c r="I652">
        <v>1.2722515092363944</v>
      </c>
      <c r="J652">
        <v>0.27569304622894569</v>
      </c>
      <c r="K652">
        <v>1.242955763527545E-3</v>
      </c>
      <c r="L652">
        <v>-0.25004916833274743</v>
      </c>
      <c r="M652">
        <v>0.51752977742930228</v>
      </c>
      <c r="P652" s="13">
        <f t="shared" si="32"/>
        <v>-8.1328533328173663E-3</v>
      </c>
      <c r="Q652" s="23">
        <f t="shared" si="33"/>
        <v>-8.0998711547887181E-3</v>
      </c>
    </row>
    <row r="653" spans="3:17" x14ac:dyDescent="0.55000000000000004">
      <c r="C653">
        <f t="shared" si="31"/>
        <v>647</v>
      </c>
      <c r="D653">
        <v>-1.7304655995899343</v>
      </c>
      <c r="E653">
        <v>-1.5937407123701124</v>
      </c>
      <c r="F653">
        <v>0.21285992491407976</v>
      </c>
      <c r="G653">
        <v>2.2889299966121039</v>
      </c>
      <c r="H653">
        <v>-0.3226180127739553</v>
      </c>
      <c r="I653">
        <v>0.42413897257528743</v>
      </c>
      <c r="J653">
        <v>0.6510079972415389</v>
      </c>
      <c r="K653">
        <v>0.31673732704393742</v>
      </c>
      <c r="L653">
        <v>6.0273950233309297E-3</v>
      </c>
      <c r="M653">
        <v>-1.6581424737785497</v>
      </c>
      <c r="P653" s="13">
        <f t="shared" si="32"/>
        <v>-1.3319605029532866E-2</v>
      </c>
      <c r="Q653" s="23">
        <f t="shared" si="33"/>
        <v>-1.3231291625180774E-2</v>
      </c>
    </row>
    <row r="654" spans="3:17" x14ac:dyDescent="0.55000000000000004">
      <c r="C654">
        <f t="shared" si="31"/>
        <v>648</v>
      </c>
      <c r="D654">
        <v>-1.1379019050159129</v>
      </c>
      <c r="E654">
        <v>0.21039300951285739</v>
      </c>
      <c r="F654">
        <v>-0.68732744149353653</v>
      </c>
      <c r="G654">
        <v>-0.51433036958242151</v>
      </c>
      <c r="H654">
        <v>-0.44915756844843563</v>
      </c>
      <c r="I654">
        <v>-0.39705661949516996</v>
      </c>
      <c r="J654">
        <v>-0.16643591058406579</v>
      </c>
      <c r="K654">
        <v>0.46819970070988576</v>
      </c>
      <c r="L654">
        <v>-0.15849411715509321</v>
      </c>
      <c r="M654">
        <v>-0.43380303403309456</v>
      </c>
      <c r="P654" s="13">
        <f t="shared" si="32"/>
        <v>-8.1878529009182105E-3</v>
      </c>
      <c r="Q654" s="23">
        <f t="shared" si="33"/>
        <v>-8.1544237332764613E-3</v>
      </c>
    </row>
    <row r="655" spans="3:17" x14ac:dyDescent="0.55000000000000004">
      <c r="C655">
        <f t="shared" si="31"/>
        <v>649</v>
      </c>
      <c r="D655">
        <v>-3.1998273194072571E-2</v>
      </c>
      <c r="E655">
        <v>-1.2713888371186857</v>
      </c>
      <c r="F655">
        <v>-1.0014069400414016</v>
      </c>
      <c r="G655">
        <v>2.2176281194510268</v>
      </c>
      <c r="H655">
        <v>-1.8138146864051949</v>
      </c>
      <c r="I655">
        <v>-1.061414657003791</v>
      </c>
      <c r="J655">
        <v>0.14218607406533124</v>
      </c>
      <c r="K655">
        <v>-2.3968778427721462E-2</v>
      </c>
      <c r="L655">
        <v>0.2295998023331963</v>
      </c>
      <c r="M655">
        <v>0.10749353701381663</v>
      </c>
      <c r="P655" s="13">
        <f t="shared" si="32"/>
        <v>1.3895534920336521E-3</v>
      </c>
      <c r="Q655" s="23">
        <f t="shared" si="33"/>
        <v>1.3905193688146245E-3</v>
      </c>
    </row>
    <row r="656" spans="3:17" x14ac:dyDescent="0.55000000000000004">
      <c r="C656">
        <f t="shared" si="31"/>
        <v>650</v>
      </c>
      <c r="D656">
        <v>-0.34626505765116566</v>
      </c>
      <c r="E656">
        <v>1.4161039058175964</v>
      </c>
      <c r="F656">
        <v>0.40117058941968697</v>
      </c>
      <c r="G656">
        <v>-0.31791104749870508</v>
      </c>
      <c r="H656">
        <v>0.54870227706133956</v>
      </c>
      <c r="I656">
        <v>0.66168742088102395</v>
      </c>
      <c r="J656">
        <v>-0.60312050546368912</v>
      </c>
      <c r="K656">
        <v>0.16930188289865536</v>
      </c>
      <c r="L656">
        <v>-0.21189231154242436</v>
      </c>
      <c r="M656">
        <v>0.90762894532274752</v>
      </c>
      <c r="P656" s="13">
        <f t="shared" si="32"/>
        <v>-1.3320766970212593E-3</v>
      </c>
      <c r="Q656" s="23">
        <f t="shared" si="33"/>
        <v>-1.3311898766724672E-3</v>
      </c>
    </row>
    <row r="657" spans="3:17" x14ac:dyDescent="0.55000000000000004">
      <c r="C657">
        <f t="shared" si="31"/>
        <v>651</v>
      </c>
      <c r="D657">
        <v>-1.2280953170412796</v>
      </c>
      <c r="E657">
        <v>-1.0300646246691285</v>
      </c>
      <c r="F657">
        <v>0.8668009209608647</v>
      </c>
      <c r="G657">
        <v>0.44057975270849514</v>
      </c>
      <c r="H657">
        <v>1.0234396608218439</v>
      </c>
      <c r="I657">
        <v>0.20970893287863993</v>
      </c>
      <c r="J657">
        <v>1.6432125181794792</v>
      </c>
      <c r="K657">
        <v>0.13364236997663406</v>
      </c>
      <c r="L657">
        <v>1.6711470127247845</v>
      </c>
      <c r="M657">
        <v>-1.4852548065557032</v>
      </c>
      <c r="P657" s="13">
        <f t="shared" si="32"/>
        <v>-8.9689507615978541E-3</v>
      </c>
      <c r="Q657" s="23">
        <f t="shared" si="33"/>
        <v>-8.9288497004158529E-3</v>
      </c>
    </row>
    <row r="658" spans="3:17" x14ac:dyDescent="0.55000000000000004">
      <c r="C658">
        <f t="shared" si="31"/>
        <v>652</v>
      </c>
      <c r="D658">
        <v>-0.8352212523636019</v>
      </c>
      <c r="E658">
        <v>-1.1263877952475094</v>
      </c>
      <c r="F658">
        <v>-0.26476638392938118</v>
      </c>
      <c r="G658">
        <v>-0.31187008280972711</v>
      </c>
      <c r="H658">
        <v>-1.3957843652136941</v>
      </c>
      <c r="I658">
        <v>0.44262890017786477</v>
      </c>
      <c r="J658">
        <v>-0.14837736593672635</v>
      </c>
      <c r="K658">
        <v>-2.3259660260576713</v>
      </c>
      <c r="L658">
        <v>1.8373683384846689</v>
      </c>
      <c r="M658">
        <v>1.7844355632482312</v>
      </c>
      <c r="P658" s="13">
        <f t="shared" si="32"/>
        <v>-5.5665615566086605E-3</v>
      </c>
      <c r="Q658" s="23">
        <f t="shared" si="33"/>
        <v>-5.5510969610074179E-3</v>
      </c>
    </row>
    <row r="659" spans="3:17" x14ac:dyDescent="0.55000000000000004">
      <c r="C659">
        <f t="shared" si="31"/>
        <v>653</v>
      </c>
      <c r="D659">
        <v>-0.37264874419811445</v>
      </c>
      <c r="E659">
        <v>-1.3341046905280263</v>
      </c>
      <c r="F659">
        <v>-1.0678681583315064</v>
      </c>
      <c r="G659">
        <v>-0.980546311493246</v>
      </c>
      <c r="H659">
        <v>0.75844356207480501</v>
      </c>
      <c r="I659">
        <v>-0.45513642129867643</v>
      </c>
      <c r="J659">
        <v>-0.1189707736420326</v>
      </c>
      <c r="K659">
        <v>0.68532751609693521</v>
      </c>
      <c r="L659">
        <v>-0.14484084987468557</v>
      </c>
      <c r="M659">
        <v>-0.87387722533000711</v>
      </c>
      <c r="P659" s="13">
        <f t="shared" si="32"/>
        <v>-1.5605661249726932E-3</v>
      </c>
      <c r="Q659" s="23">
        <f t="shared" si="33"/>
        <v>-1.5593490748355698E-3</v>
      </c>
    </row>
    <row r="660" spans="3:17" x14ac:dyDescent="0.55000000000000004">
      <c r="C660">
        <f t="shared" si="31"/>
        <v>654</v>
      </c>
      <c r="D660">
        <v>-1.368078238538659</v>
      </c>
      <c r="E660">
        <v>3.3090649269804331E-2</v>
      </c>
      <c r="F660">
        <v>0.1011718059614586</v>
      </c>
      <c r="G660">
        <v>1.1167188317178153E-2</v>
      </c>
      <c r="H660">
        <v>-0.89201175440843372</v>
      </c>
      <c r="I660">
        <v>0.31011221266769112</v>
      </c>
      <c r="J660">
        <v>0.19421803843539068</v>
      </c>
      <c r="K660">
        <v>2.3712581001874153</v>
      </c>
      <c r="L660">
        <v>1.6092129141060281</v>
      </c>
      <c r="M660">
        <v>0.37754078798088259</v>
      </c>
      <c r="P660" s="13">
        <f t="shared" si="32"/>
        <v>-1.0181238422724788E-2</v>
      </c>
      <c r="Q660" s="23">
        <f t="shared" si="33"/>
        <v>-1.0129585061837254E-2</v>
      </c>
    </row>
    <row r="661" spans="3:17" x14ac:dyDescent="0.55000000000000004">
      <c r="C661">
        <f t="shared" si="31"/>
        <v>655</v>
      </c>
      <c r="D661">
        <v>-0.21262446490035911</v>
      </c>
      <c r="E661">
        <v>-0.20763466159091107</v>
      </c>
      <c r="F661">
        <v>-1.4039103275840699</v>
      </c>
      <c r="G661">
        <v>0.73939749285298739</v>
      </c>
      <c r="H661">
        <v>-0.92921111459375072</v>
      </c>
      <c r="I661">
        <v>0.79773819106184141</v>
      </c>
      <c r="J661">
        <v>0.67387049879859584</v>
      </c>
      <c r="K661">
        <v>-0.74242620338839249</v>
      </c>
      <c r="L661">
        <v>0.57136043672118775</v>
      </c>
      <c r="M661">
        <v>-1.2822480336342439</v>
      </c>
      <c r="P661" s="13">
        <f t="shared" si="32"/>
        <v>-1.7471521403116994E-4</v>
      </c>
      <c r="Q661" s="23">
        <f t="shared" si="33"/>
        <v>-1.7469995221697232E-4</v>
      </c>
    </row>
    <row r="662" spans="3:17" x14ac:dyDescent="0.55000000000000004">
      <c r="C662">
        <f t="shared" si="31"/>
        <v>656</v>
      </c>
      <c r="D662">
        <v>-0.11216296425971144</v>
      </c>
      <c r="E662">
        <v>-2.8580741640162435</v>
      </c>
      <c r="F662">
        <v>1.4596951879984905</v>
      </c>
      <c r="G662">
        <v>0.82494642358979819</v>
      </c>
      <c r="H662">
        <v>1.2429203866294565</v>
      </c>
      <c r="I662">
        <v>1.0444888084653317</v>
      </c>
      <c r="J662">
        <v>0.22749510020187125</v>
      </c>
      <c r="K662">
        <v>-1.990614848017733</v>
      </c>
      <c r="L662">
        <v>-0.15786859147438842</v>
      </c>
      <c r="M662">
        <v>0.20413126904348547</v>
      </c>
      <c r="P662" s="13">
        <f t="shared" si="32"/>
        <v>6.9530690253990536E-4</v>
      </c>
      <c r="Q662" s="23">
        <f t="shared" si="33"/>
        <v>6.9554868441845663E-4</v>
      </c>
    </row>
    <row r="663" spans="3:17" x14ac:dyDescent="0.55000000000000004">
      <c r="C663">
        <f t="shared" si="31"/>
        <v>657</v>
      </c>
      <c r="D663">
        <v>-0.55240330598590592</v>
      </c>
      <c r="E663">
        <v>-0.77293246106505509</v>
      </c>
      <c r="F663">
        <v>0.47313925429178516</v>
      </c>
      <c r="G663">
        <v>0.45687822820119306</v>
      </c>
      <c r="H663">
        <v>1.5343297253312895</v>
      </c>
      <c r="I663">
        <v>-1.4112828149657997</v>
      </c>
      <c r="J663">
        <v>1.0258580863759024</v>
      </c>
      <c r="K663">
        <v>-0.92825436475043721</v>
      </c>
      <c r="L663">
        <v>-1.3087567077147262</v>
      </c>
      <c r="M663">
        <v>0.41113838066855024</v>
      </c>
      <c r="P663" s="13">
        <f t="shared" si="32"/>
        <v>-3.1172862945163622E-3</v>
      </c>
      <c r="Q663" s="23">
        <f t="shared" si="33"/>
        <v>-3.1124326023546089E-3</v>
      </c>
    </row>
    <row r="664" spans="3:17" x14ac:dyDescent="0.55000000000000004">
      <c r="C664">
        <f t="shared" si="31"/>
        <v>658</v>
      </c>
      <c r="D664">
        <v>-0.55109364078087331</v>
      </c>
      <c r="E664">
        <v>-1.1080757332635778</v>
      </c>
      <c r="F664">
        <v>1.7547942568568542</v>
      </c>
      <c r="G664">
        <v>-0.47009752085241518</v>
      </c>
      <c r="H664">
        <v>-0.95267816504926783</v>
      </c>
      <c r="I664">
        <v>0.12220900650488895</v>
      </c>
      <c r="J664">
        <v>0.59769819020059289</v>
      </c>
      <c r="K664">
        <v>0.91436284587383621</v>
      </c>
      <c r="L664">
        <v>-1.9736513874232737</v>
      </c>
      <c r="M664">
        <v>0.43442987815371226</v>
      </c>
      <c r="P664" s="13">
        <f t="shared" si="32"/>
        <v>-3.1059442611362544E-3</v>
      </c>
      <c r="Q664" s="23">
        <f t="shared" si="33"/>
        <v>-3.1011258061680591E-3</v>
      </c>
    </row>
    <row r="665" spans="3:17" x14ac:dyDescent="0.55000000000000004">
      <c r="C665">
        <f t="shared" si="31"/>
        <v>659</v>
      </c>
      <c r="D665">
        <v>-0.47971801496302663</v>
      </c>
      <c r="E665">
        <v>1.4299039479659754</v>
      </c>
      <c r="F665">
        <v>-2.3783899613989679</v>
      </c>
      <c r="G665">
        <v>-1.3284017545763325</v>
      </c>
      <c r="H665">
        <v>-9.3176388017328693E-2</v>
      </c>
      <c r="I665">
        <v>0.80211035887466975</v>
      </c>
      <c r="J665">
        <v>0.99310113368401576</v>
      </c>
      <c r="K665">
        <v>0.35760189021256378</v>
      </c>
      <c r="L665">
        <v>-1.0299225463510846</v>
      </c>
      <c r="M665">
        <v>-0.13086764413197824</v>
      </c>
      <c r="P665" s="13">
        <f t="shared" si="32"/>
        <v>-2.4878132094435772E-3</v>
      </c>
      <c r="Q665" s="23">
        <f t="shared" si="33"/>
        <v>-2.4847211668340696E-3</v>
      </c>
    </row>
    <row r="666" spans="3:17" x14ac:dyDescent="0.55000000000000004">
      <c r="C666">
        <f t="shared" si="31"/>
        <v>660</v>
      </c>
      <c r="D666">
        <v>1.2595666233834246</v>
      </c>
      <c r="E666">
        <v>-1.18768835670028E-2</v>
      </c>
      <c r="F666">
        <v>0.75650658823808759</v>
      </c>
      <c r="G666">
        <v>0.15943330197544897</v>
      </c>
      <c r="H666">
        <v>0.62918896592150386</v>
      </c>
      <c r="I666">
        <v>-0.85840781410138878</v>
      </c>
      <c r="J666">
        <v>0.63297581332948871</v>
      </c>
      <c r="K666">
        <v>-0.25142890412663954</v>
      </c>
      <c r="L666">
        <v>0.21286343784971731</v>
      </c>
      <c r="M666">
        <v>-0.45551969982083179</v>
      </c>
      <c r="P666" s="13">
        <f t="shared" si="32"/>
        <v>1.2574833602756987E-2</v>
      </c>
      <c r="Q666" s="23">
        <f t="shared" si="33"/>
        <v>1.2654229269562167E-2</v>
      </c>
    </row>
    <row r="667" spans="3:17" x14ac:dyDescent="0.55000000000000004">
      <c r="C667">
        <f t="shared" si="31"/>
        <v>661</v>
      </c>
      <c r="D667">
        <v>1.2790718641382952</v>
      </c>
      <c r="E667">
        <v>0.9050004110317732</v>
      </c>
      <c r="F667">
        <v>-0.36663402608187123</v>
      </c>
      <c r="G667">
        <v>-0.37125362735592032</v>
      </c>
      <c r="H667">
        <v>1.1275447100150691</v>
      </c>
      <c r="I667">
        <v>0.14176618434283078</v>
      </c>
      <c r="J667">
        <v>1.2926813707218874</v>
      </c>
      <c r="K667">
        <v>-2.0896598956606369</v>
      </c>
      <c r="L667">
        <v>-0.49207638750587318</v>
      </c>
      <c r="M667">
        <v>0.28318203293994726</v>
      </c>
      <c r="P667" s="13">
        <f t="shared" si="32"/>
        <v>1.2743753942763482E-2</v>
      </c>
      <c r="Q667" s="23">
        <f t="shared" si="33"/>
        <v>1.2825301614671991E-2</v>
      </c>
    </row>
    <row r="668" spans="3:17" x14ac:dyDescent="0.55000000000000004">
      <c r="C668">
        <f t="shared" si="31"/>
        <v>662</v>
      </c>
      <c r="D668">
        <v>-0.87450341751504135</v>
      </c>
      <c r="E668">
        <v>1.5699833417415117</v>
      </c>
      <c r="F668">
        <v>0.90939304998844617</v>
      </c>
      <c r="G668">
        <v>-0.69719992491929672</v>
      </c>
      <c r="H668">
        <v>-0.37215597570243275</v>
      </c>
      <c r="I668">
        <v>0.33547431391708027</v>
      </c>
      <c r="J668">
        <v>-1.6307829851139493</v>
      </c>
      <c r="K668">
        <v>0.93521046933743346</v>
      </c>
      <c r="L668">
        <v>0.38309028561831321</v>
      </c>
      <c r="M668">
        <v>0.50737001156553863</v>
      </c>
      <c r="P668" s="13">
        <f t="shared" si="32"/>
        <v>-5.9067550859766838E-3</v>
      </c>
      <c r="Q668" s="23">
        <f t="shared" si="33"/>
        <v>-5.8893445050333115E-3</v>
      </c>
    </row>
    <row r="669" spans="3:17" x14ac:dyDescent="0.55000000000000004">
      <c r="C669">
        <f t="shared" si="31"/>
        <v>663</v>
      </c>
      <c r="D669">
        <v>-0.2102812427410671</v>
      </c>
      <c r="E669">
        <v>0.13979512170939798</v>
      </c>
      <c r="F669">
        <v>1.472168542512631</v>
      </c>
      <c r="G669">
        <v>0.6411146258285022</v>
      </c>
      <c r="H669">
        <v>0.26332573321615105</v>
      </c>
      <c r="I669">
        <v>0.76281173100417998</v>
      </c>
      <c r="J669">
        <v>7.5387921588996501E-2</v>
      </c>
      <c r="K669">
        <v>-0.86545087908445151</v>
      </c>
      <c r="L669">
        <v>0.70021089761988564</v>
      </c>
      <c r="M669">
        <v>0.57837748248088339</v>
      </c>
      <c r="P669" s="13">
        <f t="shared" si="32"/>
        <v>-1.5442231486459488E-4</v>
      </c>
      <c r="Q669" s="23">
        <f t="shared" si="33"/>
        <v>-1.5441039235264409E-4</v>
      </c>
    </row>
    <row r="670" spans="3:17" x14ac:dyDescent="0.55000000000000004">
      <c r="C670">
        <f t="shared" si="31"/>
        <v>664</v>
      </c>
      <c r="D670">
        <v>-0.28099619819359967</v>
      </c>
      <c r="E670">
        <v>-0.36388455101605216</v>
      </c>
      <c r="F670">
        <v>-1.0659622777796922</v>
      </c>
      <c r="G670">
        <v>0.4355919073636747</v>
      </c>
      <c r="H670">
        <v>0.65341214612572429</v>
      </c>
      <c r="I670">
        <v>-6.1056171710778866E-2</v>
      </c>
      <c r="J670">
        <v>1.170723333723604</v>
      </c>
      <c r="K670">
        <v>1.677134945301705</v>
      </c>
      <c r="L670">
        <v>1.0344778079127095</v>
      </c>
      <c r="M670">
        <v>1.6794167723747679</v>
      </c>
      <c r="P670" s="13">
        <f t="shared" si="32"/>
        <v>-7.6683179335837568E-4</v>
      </c>
      <c r="Q670" s="23">
        <f t="shared" si="33"/>
        <v>-7.665378529978506E-4</v>
      </c>
    </row>
    <row r="671" spans="3:17" x14ac:dyDescent="0.55000000000000004">
      <c r="C671">
        <f t="shared" si="31"/>
        <v>665</v>
      </c>
      <c r="D671">
        <v>-0.14648642772966661</v>
      </c>
      <c r="E671">
        <v>-4.2109979132785559E-2</v>
      </c>
      <c r="F671">
        <v>0.42699284068272292</v>
      </c>
      <c r="G671">
        <v>1.1227304134056901</v>
      </c>
      <c r="H671">
        <v>0.22088224631558015</v>
      </c>
      <c r="I671">
        <v>0.45319811493288858</v>
      </c>
      <c r="J671">
        <v>-0.57782898585938891</v>
      </c>
      <c r="K671">
        <v>-1.9988260039294785</v>
      </c>
      <c r="L671">
        <v>-1.5410212046387974</v>
      </c>
      <c r="M671">
        <v>0.57678398190621993</v>
      </c>
      <c r="P671" s="13">
        <f t="shared" si="32"/>
        <v>3.9805698943142192E-4</v>
      </c>
      <c r="Q671" s="23">
        <f t="shared" si="33"/>
        <v>3.9813622462792075E-4</v>
      </c>
    </row>
    <row r="672" spans="3:17" x14ac:dyDescent="0.55000000000000004">
      <c r="C672">
        <f t="shared" si="31"/>
        <v>666</v>
      </c>
      <c r="D672">
        <v>-5.7070934481782534E-2</v>
      </c>
      <c r="E672">
        <v>1.6594331120019554</v>
      </c>
      <c r="F672">
        <v>5.6567815452569177E-2</v>
      </c>
      <c r="G672">
        <v>-0.18804038777897852</v>
      </c>
      <c r="H672">
        <v>2.2966118900593862</v>
      </c>
      <c r="I672">
        <v>-1.6347445903869648</v>
      </c>
      <c r="J672">
        <v>-0.46946105222107842</v>
      </c>
      <c r="K672">
        <v>-0.51437765031484772</v>
      </c>
      <c r="L672">
        <v>9.1571829703009505E-2</v>
      </c>
      <c r="M672">
        <v>-0.33288303545246506</v>
      </c>
      <c r="P672" s="13">
        <f t="shared" si="32"/>
        <v>1.1724178758772573E-3</v>
      </c>
      <c r="Q672" s="23">
        <f t="shared" si="33"/>
        <v>1.1731054263877105E-3</v>
      </c>
    </row>
    <row r="673" spans="3:17" x14ac:dyDescent="0.55000000000000004">
      <c r="C673">
        <f t="shared" si="31"/>
        <v>667</v>
      </c>
      <c r="D673">
        <v>-0.42312990691532226</v>
      </c>
      <c r="E673">
        <v>-0.51232363680999859</v>
      </c>
      <c r="F673">
        <v>-1.2521199982204778</v>
      </c>
      <c r="G673">
        <v>-0.24141952229152508</v>
      </c>
      <c r="H673">
        <v>-8.7506423572862937E-2</v>
      </c>
      <c r="I673">
        <v>-0.63631431845007702</v>
      </c>
      <c r="J673">
        <v>1.0389983367853781</v>
      </c>
      <c r="K673">
        <v>-8.6181378305801942E-2</v>
      </c>
      <c r="L673">
        <v>1.7829743036565624</v>
      </c>
      <c r="M673">
        <v>1.5361928777443399</v>
      </c>
      <c r="P673" s="13">
        <f t="shared" si="32"/>
        <v>-1.9977458182294716E-3</v>
      </c>
      <c r="Q673" s="23">
        <f t="shared" si="33"/>
        <v>-1.9957516522189911E-3</v>
      </c>
    </row>
    <row r="674" spans="3:17" x14ac:dyDescent="0.55000000000000004">
      <c r="C674">
        <f t="shared" ref="C674:C737" si="34">C673+1</f>
        <v>668</v>
      </c>
      <c r="D674">
        <v>1.6119562171034398</v>
      </c>
      <c r="E674">
        <v>-0.7910506369771747</v>
      </c>
      <c r="F674">
        <v>0.76346355837347357</v>
      </c>
      <c r="G674">
        <v>2.9768806449211382</v>
      </c>
      <c r="H674">
        <v>-1.0800287934550026</v>
      </c>
      <c r="I674">
        <v>-1.2973170595177712</v>
      </c>
      <c r="J674">
        <v>-0.12239021383809602</v>
      </c>
      <c r="K674">
        <v>1.8969068429948384</v>
      </c>
      <c r="L674">
        <v>-0.9326257569807096</v>
      </c>
      <c r="M674">
        <v>1.1065218880276619</v>
      </c>
      <c r="P674" s="13">
        <f t="shared" si="32"/>
        <v>1.562661700466509E-2</v>
      </c>
      <c r="Q674" s="23">
        <f t="shared" si="33"/>
        <v>1.5749351056796979E-2</v>
      </c>
    </row>
    <row r="675" spans="3:17" x14ac:dyDescent="0.55000000000000004">
      <c r="C675">
        <f t="shared" si="34"/>
        <v>669</v>
      </c>
      <c r="D675">
        <v>-1.7147345103053093</v>
      </c>
      <c r="E675">
        <v>0.30536034482374153</v>
      </c>
      <c r="F675">
        <v>-0.23779782781317205</v>
      </c>
      <c r="G675">
        <v>0.99780550764688736</v>
      </c>
      <c r="H675">
        <v>-1.7514579257274472</v>
      </c>
      <c r="I675">
        <v>1.4347240398635698E-2</v>
      </c>
      <c r="J675">
        <v>2.8770657898414358</v>
      </c>
      <c r="K675">
        <v>1.4658983354603283</v>
      </c>
      <c r="L675">
        <v>1.838340809157534</v>
      </c>
      <c r="M675">
        <v>-0.50369082323350001</v>
      </c>
      <c r="P675" s="13">
        <f t="shared" si="32"/>
        <v>-1.3183369800036001E-2</v>
      </c>
      <c r="Q675" s="23">
        <f t="shared" si="33"/>
        <v>-1.3096849806086941E-2</v>
      </c>
    </row>
    <row r="676" spans="3:17" x14ac:dyDescent="0.55000000000000004">
      <c r="C676">
        <f t="shared" si="34"/>
        <v>670</v>
      </c>
      <c r="D676">
        <v>-0.35665109306763459</v>
      </c>
      <c r="E676">
        <v>-0.32288947405890184</v>
      </c>
      <c r="F676">
        <v>-0.25418242094399973</v>
      </c>
      <c r="G676">
        <v>-0.20044734847918139</v>
      </c>
      <c r="H676">
        <v>0.18629047268945606</v>
      </c>
      <c r="I676">
        <v>0.25333712786530033</v>
      </c>
      <c r="J676">
        <v>1.8913931764419625</v>
      </c>
      <c r="K676">
        <v>0.10367392678303422</v>
      </c>
      <c r="L676">
        <v>0.28165273848726646</v>
      </c>
      <c r="M676">
        <v>0.55896348611291413</v>
      </c>
      <c r="P676" s="13">
        <f t="shared" si="32"/>
        <v>-1.4220224021739291E-3</v>
      </c>
      <c r="Q676" s="23">
        <f t="shared" si="33"/>
        <v>-1.4210118074040601E-3</v>
      </c>
    </row>
    <row r="677" spans="3:17" x14ac:dyDescent="0.55000000000000004">
      <c r="C677">
        <f t="shared" si="34"/>
        <v>671</v>
      </c>
      <c r="D677">
        <v>1.2873922717592949</v>
      </c>
      <c r="E677">
        <v>9.8177800093056614E-2</v>
      </c>
      <c r="F677">
        <v>9.8039666747680998E-2</v>
      </c>
      <c r="G677">
        <v>1.4453502800222051</v>
      </c>
      <c r="H677">
        <v>0.2005401370387849</v>
      </c>
      <c r="I677">
        <v>-0.17383569197854234</v>
      </c>
      <c r="J677">
        <v>0.38083568488820196</v>
      </c>
      <c r="K677">
        <v>-0.59162679896526615</v>
      </c>
      <c r="L677">
        <v>0.2430990714577107</v>
      </c>
      <c r="M677">
        <v>0.33641245055071828</v>
      </c>
      <c r="P677" s="13">
        <f t="shared" si="32"/>
        <v>1.2815810786459757E-2</v>
      </c>
      <c r="Q677" s="23">
        <f t="shared" si="33"/>
        <v>1.289828523857528E-2</v>
      </c>
    </row>
    <row r="678" spans="3:17" x14ac:dyDescent="0.55000000000000004">
      <c r="C678">
        <f t="shared" si="34"/>
        <v>672</v>
      </c>
      <c r="D678">
        <v>3.037776203167236</v>
      </c>
      <c r="E678">
        <v>0.22343096495965503</v>
      </c>
      <c r="F678">
        <v>0.60186685952644936</v>
      </c>
      <c r="G678">
        <v>-1.2217581640681443</v>
      </c>
      <c r="H678">
        <v>-0.10968531324385988</v>
      </c>
      <c r="I678">
        <v>-0.26716475953829949</v>
      </c>
      <c r="J678">
        <v>0.75092525215581474</v>
      </c>
      <c r="K678">
        <v>1.6002332084545829</v>
      </c>
      <c r="L678">
        <v>-2.1179051435088918</v>
      </c>
      <c r="M678">
        <v>1.19182188827497</v>
      </c>
      <c r="P678" s="13">
        <f t="shared" si="32"/>
        <v>2.7974580296213306E-2</v>
      </c>
      <c r="Q678" s="23">
        <f t="shared" si="33"/>
        <v>2.8369543240003514E-2</v>
      </c>
    </row>
    <row r="679" spans="3:17" x14ac:dyDescent="0.55000000000000004">
      <c r="C679">
        <f t="shared" si="34"/>
        <v>673</v>
      </c>
      <c r="D679">
        <v>0.26320856198145426</v>
      </c>
      <c r="E679">
        <v>-3.0994038942199285E-2</v>
      </c>
      <c r="F679">
        <v>-0.20170110025232432</v>
      </c>
      <c r="G679">
        <v>0.50782679898876204</v>
      </c>
      <c r="H679">
        <v>-0.51418981912177464</v>
      </c>
      <c r="I679">
        <v>-7.5573315901049778E-2</v>
      </c>
      <c r="J679">
        <v>0.76521258936651482</v>
      </c>
      <c r="K679">
        <v>-0.28244530873258478</v>
      </c>
      <c r="L679">
        <v>0.32764673838666009</v>
      </c>
      <c r="M679">
        <v>-0.79668694140244323</v>
      </c>
      <c r="P679" s="13">
        <f t="shared" si="32"/>
        <v>3.9461196783617701E-3</v>
      </c>
      <c r="Q679" s="23">
        <f t="shared" si="33"/>
        <v>3.9539158601353819E-3</v>
      </c>
    </row>
    <row r="680" spans="3:17" x14ac:dyDescent="0.55000000000000004">
      <c r="C680">
        <f t="shared" si="34"/>
        <v>674</v>
      </c>
      <c r="D680">
        <v>-0.6010257350285334</v>
      </c>
      <c r="E680">
        <v>0.65587208836144884</v>
      </c>
      <c r="F680">
        <v>0.20893319328107143</v>
      </c>
      <c r="G680">
        <v>-1.3441146980256842</v>
      </c>
      <c r="H680">
        <v>0.71839234849196165</v>
      </c>
      <c r="I680">
        <v>-0.85490213168586182</v>
      </c>
      <c r="J680">
        <v>-1.1752974157336373</v>
      </c>
      <c r="K680">
        <v>1.3495765104401032</v>
      </c>
      <c r="L680">
        <v>-0.52355622120623624</v>
      </c>
      <c r="M680">
        <v>-1.921891553493585</v>
      </c>
      <c r="P680" s="13">
        <f t="shared" si="32"/>
        <v>-3.5383688819625786E-3</v>
      </c>
      <c r="Q680" s="23">
        <f t="shared" si="33"/>
        <v>-3.5321162316919175E-3</v>
      </c>
    </row>
    <row r="681" spans="3:17" x14ac:dyDescent="0.55000000000000004">
      <c r="C681">
        <f t="shared" si="34"/>
        <v>675</v>
      </c>
      <c r="D681">
        <v>-0.15513797614800254</v>
      </c>
      <c r="E681">
        <v>0.8579699287901148</v>
      </c>
      <c r="F681">
        <v>-1.9401975566766734</v>
      </c>
      <c r="G681">
        <v>0.55114646593211147</v>
      </c>
      <c r="H681">
        <v>0.25745009223892601</v>
      </c>
      <c r="I681">
        <v>0.36567715961764546</v>
      </c>
      <c r="J681">
        <v>-0.918567842993117</v>
      </c>
      <c r="K681">
        <v>1.0330227188127974</v>
      </c>
      <c r="L681">
        <v>-0.28080793415118954</v>
      </c>
      <c r="M681">
        <v>-0.95528463949388409</v>
      </c>
      <c r="P681" s="13">
        <f t="shared" si="32"/>
        <v>3.2313238230792193E-4</v>
      </c>
      <c r="Q681" s="23">
        <f t="shared" si="33"/>
        <v>3.2318459519986575E-4</v>
      </c>
    </row>
    <row r="682" spans="3:17" x14ac:dyDescent="0.55000000000000004">
      <c r="C682">
        <f t="shared" si="34"/>
        <v>676</v>
      </c>
      <c r="D682">
        <v>0.57917992625302883</v>
      </c>
      <c r="E682">
        <v>-1.9586695933528044</v>
      </c>
      <c r="F682">
        <v>1.1592525304251964</v>
      </c>
      <c r="G682">
        <v>0.81178792070437178</v>
      </c>
      <c r="H682">
        <v>0.79224067445332635</v>
      </c>
      <c r="I682">
        <v>-0.47597563873068888</v>
      </c>
      <c r="J682">
        <v>1.0623714145061549</v>
      </c>
      <c r="K682">
        <v>1.7112660279833629</v>
      </c>
      <c r="L682">
        <v>2.4925819816248143</v>
      </c>
      <c r="M682">
        <v>-0.51059777826113595</v>
      </c>
      <c r="P682" s="13">
        <f t="shared" si="32"/>
        <v>6.682511961637873E-3</v>
      </c>
      <c r="Q682" s="23">
        <f t="shared" si="33"/>
        <v>6.7048897635688665E-3</v>
      </c>
    </row>
    <row r="683" spans="3:17" x14ac:dyDescent="0.55000000000000004">
      <c r="C683">
        <f t="shared" si="34"/>
        <v>677</v>
      </c>
      <c r="D683">
        <v>0.30813159408955759</v>
      </c>
      <c r="E683">
        <v>0.65041019162104352</v>
      </c>
      <c r="F683">
        <v>0.60138900256680272</v>
      </c>
      <c r="G683">
        <v>-0.79819938446355421</v>
      </c>
      <c r="H683">
        <v>-0.99117129161485007</v>
      </c>
      <c r="I683">
        <v>-1.9575699838016802</v>
      </c>
      <c r="J683">
        <v>-0.44677096871978811</v>
      </c>
      <c r="K683">
        <v>-0.28045671574919684</v>
      </c>
      <c r="L683">
        <v>-0.79088017034600711</v>
      </c>
      <c r="M683">
        <v>-1.0920828989025784</v>
      </c>
      <c r="P683" s="13">
        <f t="shared" si="32"/>
        <v>4.3351645485681847E-3</v>
      </c>
      <c r="Q683" s="23">
        <f t="shared" si="33"/>
        <v>4.3445749680579571E-3</v>
      </c>
    </row>
    <row r="684" spans="3:17" x14ac:dyDescent="0.55000000000000004">
      <c r="C684">
        <f t="shared" si="34"/>
        <v>678</v>
      </c>
      <c r="D684">
        <v>-2.4513934360836638</v>
      </c>
      <c r="E684">
        <v>-0.18781605574772531</v>
      </c>
      <c r="F684">
        <v>1.7918007977824462</v>
      </c>
      <c r="G684">
        <v>1.7124220824694807</v>
      </c>
      <c r="H684">
        <v>-0.30695460389485091</v>
      </c>
      <c r="I684">
        <v>0.2272545284336599</v>
      </c>
      <c r="J684">
        <v>-0.77137260757360371</v>
      </c>
      <c r="K684">
        <v>-0.27726308486476436</v>
      </c>
      <c r="L684">
        <v>-0.1836411039103967</v>
      </c>
      <c r="M684">
        <v>1.591635951421813</v>
      </c>
      <c r="P684" s="13">
        <f t="shared" si="32"/>
        <v>-1.9563023236522103E-2</v>
      </c>
      <c r="Q684" s="23">
        <f t="shared" si="33"/>
        <v>-1.9372909051957765E-2</v>
      </c>
    </row>
    <row r="685" spans="3:17" x14ac:dyDescent="0.55000000000000004">
      <c r="C685">
        <f t="shared" si="34"/>
        <v>679</v>
      </c>
      <c r="D685">
        <v>-8.0463957305752856E-2</v>
      </c>
      <c r="E685">
        <v>-1.8250375904480949</v>
      </c>
      <c r="F685">
        <v>0.29897736479217391</v>
      </c>
      <c r="G685">
        <v>-0.32992666140646054</v>
      </c>
      <c r="H685">
        <v>-1.7425873672874439</v>
      </c>
      <c r="I685">
        <v>-1.8091682001879634</v>
      </c>
      <c r="J685">
        <v>-1.1374111374400211</v>
      </c>
      <c r="K685">
        <v>-0.96226416008123783</v>
      </c>
      <c r="L685">
        <v>-0.50110478493424293</v>
      </c>
      <c r="M685">
        <v>-0.66302651808438684</v>
      </c>
      <c r="P685" s="13">
        <f t="shared" si="32"/>
        <v>9.6982835550858237E-4</v>
      </c>
      <c r="Q685" s="23">
        <f t="shared" si="33"/>
        <v>9.7029879109644668E-4</v>
      </c>
    </row>
    <row r="686" spans="3:17" x14ac:dyDescent="0.55000000000000004">
      <c r="C686">
        <f t="shared" si="34"/>
        <v>680</v>
      </c>
      <c r="D686">
        <v>-0.35048364698637641</v>
      </c>
      <c r="E686">
        <v>-1.1642752159366236</v>
      </c>
      <c r="F686">
        <v>-0.15478953155598371</v>
      </c>
      <c r="G686">
        <v>-2.1214827711599171</v>
      </c>
      <c r="H686">
        <v>-0.73327033829054555</v>
      </c>
      <c r="I686">
        <v>0.19541457062354478</v>
      </c>
      <c r="J686">
        <v>-0.35747378043903161</v>
      </c>
      <c r="K686">
        <v>-0.37724333872343224</v>
      </c>
      <c r="L686">
        <v>-2.0936500828297531</v>
      </c>
      <c r="M686">
        <v>0.9123362172526811</v>
      </c>
      <c r="P686" s="13">
        <f t="shared" si="32"/>
        <v>-1.3686107523455256E-3</v>
      </c>
      <c r="Q686" s="23">
        <f t="shared" si="33"/>
        <v>-1.3676746317601296E-3</v>
      </c>
    </row>
    <row r="687" spans="3:17" x14ac:dyDescent="0.55000000000000004">
      <c r="C687">
        <f t="shared" si="34"/>
        <v>681</v>
      </c>
      <c r="D687">
        <v>1.1490234300610516</v>
      </c>
      <c r="E687">
        <v>1.0963067499233443</v>
      </c>
      <c r="F687">
        <v>-0.84221265987344729</v>
      </c>
      <c r="G687">
        <v>0.82092744967824738</v>
      </c>
      <c r="H687">
        <v>5.5788137612036076E-2</v>
      </c>
      <c r="I687">
        <v>4.2480985271950489E-2</v>
      </c>
      <c r="J687">
        <v>-0.43780455517661476</v>
      </c>
      <c r="K687">
        <v>1.1213007839023783</v>
      </c>
      <c r="L687">
        <v>-0.48918623584130044</v>
      </c>
      <c r="M687">
        <v>1.6544846401415378</v>
      </c>
      <c r="P687" s="13">
        <f t="shared" si="32"/>
        <v>1.1617501466430693E-2</v>
      </c>
      <c r="Q687" s="23">
        <f t="shared" si="33"/>
        <v>1.1685246725964715E-2</v>
      </c>
    </row>
    <row r="688" spans="3:17" x14ac:dyDescent="0.55000000000000004">
      <c r="C688">
        <f t="shared" si="34"/>
        <v>682</v>
      </c>
      <c r="D688">
        <v>-0.80612360803045036</v>
      </c>
      <c r="E688">
        <v>-0.96841753758958982</v>
      </c>
      <c r="F688">
        <v>-0.12152429655959045</v>
      </c>
      <c r="G688">
        <v>-1.1576321088086685</v>
      </c>
      <c r="H688">
        <v>1.189785287823623</v>
      </c>
      <c r="I688">
        <v>0.61272054233300266</v>
      </c>
      <c r="J688">
        <v>1.4398072828880408</v>
      </c>
      <c r="K688">
        <v>-0.17473398943420348</v>
      </c>
      <c r="L688">
        <v>0.46970156000183411</v>
      </c>
      <c r="M688">
        <v>0.82447161307398065</v>
      </c>
      <c r="P688" s="13">
        <f t="shared" si="32"/>
        <v>-5.3145685647807252E-3</v>
      </c>
      <c r="Q688" s="23">
        <f t="shared" si="33"/>
        <v>-5.300471230072934E-3</v>
      </c>
    </row>
    <row r="689" spans="3:17" x14ac:dyDescent="0.55000000000000004">
      <c r="C689">
        <f t="shared" si="34"/>
        <v>683</v>
      </c>
      <c r="D689">
        <v>7.5611289078132707E-2</v>
      </c>
      <c r="E689">
        <v>-0.35522023871637004</v>
      </c>
      <c r="F689">
        <v>0.4212367637553715</v>
      </c>
      <c r="G689">
        <v>0.34370154404000386</v>
      </c>
      <c r="H689">
        <v>-1.5201540130516435</v>
      </c>
      <c r="I689">
        <v>0.42895354487916487</v>
      </c>
      <c r="J689">
        <v>-0.91189131626971531</v>
      </c>
      <c r="K689">
        <v>-0.92250091533360978</v>
      </c>
      <c r="L689">
        <v>0.25756385961971551</v>
      </c>
      <c r="M689">
        <v>-0.16764828469684614</v>
      </c>
      <c r="P689" s="13">
        <f t="shared" si="32"/>
        <v>2.3214796382121845E-3</v>
      </c>
      <c r="Q689" s="23">
        <f t="shared" si="33"/>
        <v>2.324176358457386E-3</v>
      </c>
    </row>
    <row r="690" spans="3:17" x14ac:dyDescent="0.55000000000000004">
      <c r="C690">
        <f t="shared" si="34"/>
        <v>684</v>
      </c>
      <c r="D690">
        <v>-0.20174287751644099</v>
      </c>
      <c r="E690">
        <v>1.9422759607636393</v>
      </c>
      <c r="F690">
        <v>0.57199720949731625</v>
      </c>
      <c r="G690">
        <v>0.5975384963389917</v>
      </c>
      <c r="H690">
        <v>0.66559708734952205</v>
      </c>
      <c r="I690">
        <v>-1.7290723206449867</v>
      </c>
      <c r="J690">
        <v>1.0788050911737033</v>
      </c>
      <c r="K690">
        <v>0.33736192418611283</v>
      </c>
      <c r="L690">
        <v>1.0182559023315865</v>
      </c>
      <c r="M690">
        <v>1.4087327477191012</v>
      </c>
      <c r="P690" s="13">
        <f t="shared" si="32"/>
        <v>-8.0477902951436517E-5</v>
      </c>
      <c r="Q690" s="23">
        <f t="shared" si="33"/>
        <v>-8.0474664691854159E-5</v>
      </c>
    </row>
    <row r="691" spans="3:17" x14ac:dyDescent="0.55000000000000004">
      <c r="C691">
        <f t="shared" si="34"/>
        <v>685</v>
      </c>
      <c r="D691">
        <v>-1.3320734394998492</v>
      </c>
      <c r="E691">
        <v>0.94039477744879341</v>
      </c>
      <c r="F691">
        <v>0.66152531472085763</v>
      </c>
      <c r="G691">
        <v>-1.1077959702446312</v>
      </c>
      <c r="H691">
        <v>-0.22067657999105988</v>
      </c>
      <c r="I691">
        <v>0.82944811629248005</v>
      </c>
      <c r="J691">
        <v>-0.27747528869127802</v>
      </c>
      <c r="K691">
        <v>0.74094285326899467</v>
      </c>
      <c r="L691">
        <v>-0.70402031949338617</v>
      </c>
      <c r="M691">
        <v>1.784732440229577</v>
      </c>
      <c r="P691" s="13">
        <f t="shared" si="32"/>
        <v>-9.86942771646716E-3</v>
      </c>
      <c r="Q691" s="23">
        <f t="shared" si="33"/>
        <v>-9.8208847431208168E-3</v>
      </c>
    </row>
    <row r="692" spans="3:17" x14ac:dyDescent="0.55000000000000004">
      <c r="C692">
        <f t="shared" si="34"/>
        <v>686</v>
      </c>
      <c r="D692">
        <v>-1.8958877846956983E-2</v>
      </c>
      <c r="E692">
        <v>-0.44488616492385369</v>
      </c>
      <c r="F692">
        <v>-1.9225989967056784E-2</v>
      </c>
      <c r="G692">
        <v>0.35756717065991439</v>
      </c>
      <c r="H692">
        <v>-0.39253099746982251</v>
      </c>
      <c r="I692">
        <v>1.5036349424426361</v>
      </c>
      <c r="J692">
        <v>0.15791705109304602</v>
      </c>
      <c r="K692">
        <v>-1.6544925116564613</v>
      </c>
      <c r="L692">
        <v>-1.0763328296155958</v>
      </c>
      <c r="M692">
        <v>1.8624913942619581</v>
      </c>
      <c r="P692" s="13">
        <f t="shared" si="32"/>
        <v>1.5024779682395592E-3</v>
      </c>
      <c r="Q692" s="23">
        <f t="shared" si="33"/>
        <v>1.5036072537668588E-3</v>
      </c>
    </row>
    <row r="693" spans="3:17" x14ac:dyDescent="0.55000000000000004">
      <c r="C693">
        <f t="shared" si="34"/>
        <v>687</v>
      </c>
      <c r="D693">
        <v>2.0037002069310508</v>
      </c>
      <c r="E693">
        <v>-0.70367477722567495</v>
      </c>
      <c r="F693">
        <v>-0.7578697687764222</v>
      </c>
      <c r="G693">
        <v>-3.2945950248147192E-2</v>
      </c>
      <c r="H693">
        <v>0.56716713186870471</v>
      </c>
      <c r="I693">
        <v>-0.70858853047308401</v>
      </c>
      <c r="J693">
        <v>0.23644344233558884</v>
      </c>
      <c r="K693">
        <v>1.9289750878348109</v>
      </c>
      <c r="L693">
        <v>0.62691692198587567</v>
      </c>
      <c r="M693">
        <v>-0.32948014952067717</v>
      </c>
      <c r="P693" s="13">
        <f t="shared" si="32"/>
        <v>1.9019219474370928E-2</v>
      </c>
      <c r="Q693" s="23">
        <f t="shared" si="33"/>
        <v>1.9201236941220889E-2</v>
      </c>
    </row>
    <row r="694" spans="3:17" x14ac:dyDescent="0.55000000000000004">
      <c r="C694">
        <f t="shared" si="34"/>
        <v>688</v>
      </c>
      <c r="D694">
        <v>-1.1780721451467888</v>
      </c>
      <c r="E694">
        <v>1.9169099473011497</v>
      </c>
      <c r="F694">
        <v>1.3768585924729648</v>
      </c>
      <c r="G694">
        <v>0.88754499336990789</v>
      </c>
      <c r="H694">
        <v>-1.9328703572432921</v>
      </c>
      <c r="I694">
        <v>-0.44520146781016412</v>
      </c>
      <c r="J694">
        <v>-2.8356777068498951</v>
      </c>
      <c r="K694">
        <v>0.10090873587487317</v>
      </c>
      <c r="L694">
        <v>1.3873597636147195</v>
      </c>
      <c r="M694">
        <v>-1.973736086710945</v>
      </c>
      <c r="P694" s="13">
        <f t="shared" si="32"/>
        <v>-8.5357373852128077E-3</v>
      </c>
      <c r="Q694" s="23">
        <f t="shared" si="33"/>
        <v>-8.4994114086668349E-3</v>
      </c>
    </row>
    <row r="695" spans="3:17" x14ac:dyDescent="0.55000000000000004">
      <c r="C695">
        <f t="shared" si="34"/>
        <v>689</v>
      </c>
      <c r="D695">
        <v>0.18437902933247993</v>
      </c>
      <c r="E695">
        <v>-5.960211669902632E-2</v>
      </c>
      <c r="F695">
        <v>-1.2334111469017217</v>
      </c>
      <c r="G695">
        <v>-0.95210030704771365</v>
      </c>
      <c r="H695">
        <v>-1.0269308938390986</v>
      </c>
      <c r="I695">
        <v>-0.41852357038057431</v>
      </c>
      <c r="J695">
        <v>1.0160493905932899</v>
      </c>
      <c r="K695">
        <v>0.71051239923593013</v>
      </c>
      <c r="L695">
        <v>-1.7409045854529297</v>
      </c>
      <c r="M695">
        <v>1.6344372911262084</v>
      </c>
      <c r="P695" s="13">
        <f t="shared" si="32"/>
        <v>3.2634358999371043E-3</v>
      </c>
      <c r="Q695" s="23">
        <f t="shared" si="33"/>
        <v>3.2687667042088364E-3</v>
      </c>
    </row>
    <row r="696" spans="3:17" x14ac:dyDescent="0.55000000000000004">
      <c r="C696">
        <f t="shared" si="34"/>
        <v>690</v>
      </c>
      <c r="D696">
        <v>-0.54365364752438206</v>
      </c>
      <c r="E696">
        <v>-1.120168039889915</v>
      </c>
      <c r="F696">
        <v>1.7010746604846525</v>
      </c>
      <c r="G696">
        <v>-0.38128169951375435</v>
      </c>
      <c r="H696">
        <v>0.56847381440418099</v>
      </c>
      <c r="I696">
        <v>-0.61120261536744147</v>
      </c>
      <c r="J696">
        <v>-0.94523697186337852</v>
      </c>
      <c r="K696">
        <v>-0.11654249921017454</v>
      </c>
      <c r="L696">
        <v>0.90207620985143822</v>
      </c>
      <c r="M696">
        <v>0.93957229830894784</v>
      </c>
      <c r="P696" s="13">
        <f t="shared" si="32"/>
        <v>-3.0415120294951907E-3</v>
      </c>
      <c r="Q696" s="23">
        <f t="shared" si="33"/>
        <v>-3.0368913176197498E-3</v>
      </c>
    </row>
    <row r="697" spans="3:17" x14ac:dyDescent="0.55000000000000004">
      <c r="C697">
        <f t="shared" si="34"/>
        <v>691</v>
      </c>
      <c r="D697">
        <v>-9.0320813260236055E-2</v>
      </c>
      <c r="E697">
        <v>-1.1162999783491878</v>
      </c>
      <c r="F697">
        <v>-0.43886011354026366</v>
      </c>
      <c r="G697">
        <v>-0.65362468500001203</v>
      </c>
      <c r="H697">
        <v>-1.4688016024004531</v>
      </c>
      <c r="I697">
        <v>-0.87244436707003514</v>
      </c>
      <c r="J697">
        <v>4.221768090631195E-2</v>
      </c>
      <c r="K697">
        <v>-1.191899973456543</v>
      </c>
      <c r="L697">
        <v>-1.4630769940968402</v>
      </c>
      <c r="M697">
        <v>0.21033072695426402</v>
      </c>
      <c r="P697" s="13">
        <f t="shared" si="32"/>
        <v>8.8446547892831885E-4</v>
      </c>
      <c r="Q697" s="23">
        <f t="shared" si="33"/>
        <v>8.8485673386196062E-4</v>
      </c>
    </row>
    <row r="698" spans="3:17" x14ac:dyDescent="0.55000000000000004">
      <c r="C698">
        <f t="shared" si="34"/>
        <v>692</v>
      </c>
      <c r="D698">
        <v>-1.5618673590298735</v>
      </c>
      <c r="E698">
        <v>0.40559006067437847</v>
      </c>
      <c r="F698">
        <v>-1.7513179688809064</v>
      </c>
      <c r="G698">
        <v>-0.88544362546058197</v>
      </c>
      <c r="H698">
        <v>0.76847214599649583</v>
      </c>
      <c r="I698">
        <v>0.32817701785085684</v>
      </c>
      <c r="J698">
        <v>0.63692049587576194</v>
      </c>
      <c r="K698">
        <v>-0.40031757750563413</v>
      </c>
      <c r="L698">
        <v>-0.89475781867894633</v>
      </c>
      <c r="M698">
        <v>2.0666485994226864</v>
      </c>
      <c r="P698" s="13">
        <f t="shared" si="32"/>
        <v>-1.1859501435949141E-2</v>
      </c>
      <c r="Q698" s="23">
        <f t="shared" si="33"/>
        <v>-1.1789454728584392E-2</v>
      </c>
    </row>
    <row r="699" spans="3:17" x14ac:dyDescent="0.55000000000000004">
      <c r="C699">
        <f t="shared" si="34"/>
        <v>693</v>
      </c>
      <c r="D699">
        <v>-1.3274747213210938</v>
      </c>
      <c r="E699">
        <v>1.275293763946332</v>
      </c>
      <c r="F699">
        <v>-0.12869897438658032</v>
      </c>
      <c r="G699">
        <v>-9.7493175487017414E-2</v>
      </c>
      <c r="H699">
        <v>0.5321071023296543</v>
      </c>
      <c r="I699">
        <v>-0.25661631569095761</v>
      </c>
      <c r="J699">
        <v>0.64164202264509318</v>
      </c>
      <c r="K699">
        <v>-1.0269832612678498</v>
      </c>
      <c r="L699">
        <v>0.15363901697721388</v>
      </c>
      <c r="M699">
        <v>-0.71366015956893547</v>
      </c>
      <c r="P699" s="13">
        <f t="shared" si="32"/>
        <v>-9.8296016487906847E-3</v>
      </c>
      <c r="Q699" s="23">
        <f t="shared" si="33"/>
        <v>-9.781449017385091E-3</v>
      </c>
    </row>
    <row r="700" spans="3:17" x14ac:dyDescent="0.55000000000000004">
      <c r="C700">
        <f t="shared" si="34"/>
        <v>694</v>
      </c>
      <c r="D700">
        <v>-0.47921178512997731</v>
      </c>
      <c r="E700">
        <v>1.0438745829269112</v>
      </c>
      <c r="F700">
        <v>-1.3997181650192876</v>
      </c>
      <c r="G700">
        <v>-0.32668255092976994</v>
      </c>
      <c r="H700">
        <v>-1.7087776321626871</v>
      </c>
      <c r="I700">
        <v>-1.0301812488046251</v>
      </c>
      <c r="J700">
        <v>1.4734052099759642</v>
      </c>
      <c r="K700">
        <v>0.39529772990251183</v>
      </c>
      <c r="L700">
        <v>1.5601371157251227</v>
      </c>
      <c r="M700">
        <v>-0.75438951324849768</v>
      </c>
      <c r="P700" s="13">
        <f t="shared" si="32"/>
        <v>-2.4834291304878346E-3</v>
      </c>
      <c r="Q700" s="23">
        <f t="shared" si="33"/>
        <v>-2.4803479715058696E-3</v>
      </c>
    </row>
    <row r="701" spans="3:17" x14ac:dyDescent="0.55000000000000004">
      <c r="C701">
        <f t="shared" si="34"/>
        <v>695</v>
      </c>
      <c r="D701">
        <v>1.1896342051980757</v>
      </c>
      <c r="E701">
        <v>-0.63747198736257538</v>
      </c>
      <c r="F701">
        <v>0.48106712327735374</v>
      </c>
      <c r="G701">
        <v>1.0955731991108992</v>
      </c>
      <c r="H701">
        <v>-0.39054065785789832</v>
      </c>
      <c r="I701">
        <v>6.4887953595846468E-2</v>
      </c>
      <c r="J701">
        <v>1.6292403623488971</v>
      </c>
      <c r="K701">
        <v>-1.3769422862325362</v>
      </c>
      <c r="L701">
        <v>0.24645494306427246</v>
      </c>
      <c r="M701">
        <v>7.9187475308398064E-3</v>
      </c>
      <c r="P701" s="13">
        <f t="shared" si="32"/>
        <v>1.1969201095791098E-2</v>
      </c>
      <c r="Q701" s="23">
        <f t="shared" si="33"/>
        <v>1.2041118628607572E-2</v>
      </c>
    </row>
    <row r="702" spans="3:17" x14ac:dyDescent="0.55000000000000004">
      <c r="C702">
        <f t="shared" si="34"/>
        <v>696</v>
      </c>
      <c r="D702">
        <v>-0.10558541120896789</v>
      </c>
      <c r="E702">
        <v>1.1194254375050481</v>
      </c>
      <c r="F702">
        <v>-0.25630309696350034</v>
      </c>
      <c r="G702">
        <v>-1.4533141694179481</v>
      </c>
      <c r="H702">
        <v>-0.99611267330318021</v>
      </c>
      <c r="I702">
        <v>1.0501081668140602</v>
      </c>
      <c r="J702">
        <v>-7.6014118077209564E-2</v>
      </c>
      <c r="K702">
        <v>-0.19048251416659304</v>
      </c>
      <c r="L702">
        <v>0.16908060388236504</v>
      </c>
      <c r="M702">
        <v>0.73330289117953484</v>
      </c>
      <c r="P702" s="13">
        <f t="shared" si="32"/>
        <v>7.522701829067429E-4</v>
      </c>
      <c r="Q702" s="23">
        <f t="shared" si="33"/>
        <v>7.5255320908707013E-4</v>
      </c>
    </row>
    <row r="703" spans="3:17" x14ac:dyDescent="0.55000000000000004">
      <c r="C703">
        <f t="shared" si="34"/>
        <v>697</v>
      </c>
      <c r="D703">
        <v>0.29501755702901633</v>
      </c>
      <c r="E703">
        <v>1.3875553393477418</v>
      </c>
      <c r="F703">
        <v>-2.343900915236119</v>
      </c>
      <c r="G703">
        <v>-1.4820760715087613</v>
      </c>
      <c r="H703">
        <v>0.4799447669108084</v>
      </c>
      <c r="I703">
        <v>0.24027024633600075</v>
      </c>
      <c r="J703">
        <v>-0.15714666550595388</v>
      </c>
      <c r="K703">
        <v>-0.54032762545456037</v>
      </c>
      <c r="L703">
        <v>-1.3391539041301557</v>
      </c>
      <c r="M703">
        <v>0.64837010363912873</v>
      </c>
      <c r="P703" s="13">
        <f t="shared" si="32"/>
        <v>4.2215936561621915E-3</v>
      </c>
      <c r="Q703" s="23">
        <f t="shared" si="33"/>
        <v>4.2305171353431703E-3</v>
      </c>
    </row>
    <row r="704" spans="3:17" x14ac:dyDescent="0.55000000000000004">
      <c r="C704">
        <f t="shared" si="34"/>
        <v>698</v>
      </c>
      <c r="D704">
        <v>0.58701746145722178</v>
      </c>
      <c r="E704">
        <v>1.0393457863986126E-2</v>
      </c>
      <c r="F704">
        <v>1.0220612630963146</v>
      </c>
      <c r="G704">
        <v>-0.30921058210817759</v>
      </c>
      <c r="H704">
        <v>1.3230505455439456</v>
      </c>
      <c r="I704">
        <v>0.5370673031527663</v>
      </c>
      <c r="J704">
        <v>0.51819087540839637</v>
      </c>
      <c r="K704">
        <v>0.52980046430988692</v>
      </c>
      <c r="L704">
        <v>-0.8020154887861044</v>
      </c>
      <c r="M704">
        <v>-0.58635864420979311</v>
      </c>
      <c r="P704" s="13">
        <f t="shared" si="32"/>
        <v>6.7503870075367326E-3</v>
      </c>
      <c r="Q704" s="23">
        <f t="shared" si="33"/>
        <v>6.773222223176445E-3</v>
      </c>
    </row>
    <row r="705" spans="3:17" x14ac:dyDescent="0.55000000000000004">
      <c r="C705">
        <f t="shared" si="34"/>
        <v>699</v>
      </c>
      <c r="D705">
        <v>2.2865717351773549</v>
      </c>
      <c r="E705">
        <v>-0.65650895266122522</v>
      </c>
      <c r="F705">
        <v>1.1000945561734432</v>
      </c>
      <c r="G705">
        <v>0.81900959421109132</v>
      </c>
      <c r="H705">
        <v>-1.039946122698524</v>
      </c>
      <c r="I705">
        <v>-1.753087381206976</v>
      </c>
      <c r="J705">
        <v>-2.3963765943488632E-2</v>
      </c>
      <c r="K705">
        <v>6.233238696940565E-2</v>
      </c>
      <c r="L705">
        <v>0.89898014579390251</v>
      </c>
      <c r="M705">
        <v>2.3502062227134077</v>
      </c>
      <c r="P705" s="13">
        <f t="shared" si="32"/>
        <v>2.1468958769057196E-2</v>
      </c>
      <c r="Q705" s="23">
        <f t="shared" si="33"/>
        <v>2.1701074986119506E-2</v>
      </c>
    </row>
    <row r="706" spans="3:17" x14ac:dyDescent="0.55000000000000004">
      <c r="C706">
        <f t="shared" si="34"/>
        <v>700</v>
      </c>
      <c r="D706">
        <v>-0.4591336610877777</v>
      </c>
      <c r="E706">
        <v>-0.73803981475673675</v>
      </c>
      <c r="F706">
        <v>0.13240167330962191</v>
      </c>
      <c r="G706">
        <v>1.3786219538123639</v>
      </c>
      <c r="H706">
        <v>1.8350320602799013</v>
      </c>
      <c r="I706">
        <v>0.87367774393602449</v>
      </c>
      <c r="J706">
        <v>-0.1379189347263329</v>
      </c>
      <c r="K706">
        <v>0.54246028223333398</v>
      </c>
      <c r="L706">
        <v>-0.71715717585114336</v>
      </c>
      <c r="M706">
        <v>-1.60528717845973E-2</v>
      </c>
      <c r="P706" s="13">
        <f t="shared" si="32"/>
        <v>-2.3095474756790356E-3</v>
      </c>
      <c r="Q706" s="23">
        <f t="shared" si="33"/>
        <v>-2.306882522914222E-3</v>
      </c>
    </row>
    <row r="707" spans="3:17" x14ac:dyDescent="0.55000000000000004">
      <c r="C707">
        <f t="shared" si="34"/>
        <v>701</v>
      </c>
      <c r="D707">
        <v>-0.60067806461925488</v>
      </c>
      <c r="E707">
        <v>0.73737569371935885</v>
      </c>
      <c r="F707">
        <v>-0.49834899095235957</v>
      </c>
      <c r="G707">
        <v>-0.64647968633970943</v>
      </c>
      <c r="H707">
        <v>1.341228412450558</v>
      </c>
      <c r="I707">
        <v>1.0601355086264808</v>
      </c>
      <c r="J707">
        <v>-0.57977953082034184</v>
      </c>
      <c r="K707">
        <v>-1.305593949423699</v>
      </c>
      <c r="L707">
        <v>1.1589361117551373</v>
      </c>
      <c r="M707">
        <v>-1.910529324140243</v>
      </c>
      <c r="P707" s="13">
        <f t="shared" si="32"/>
        <v>-3.5353579678967855E-3</v>
      </c>
      <c r="Q707" s="23">
        <f t="shared" si="33"/>
        <v>-3.529115948007755E-3</v>
      </c>
    </row>
    <row r="708" spans="3:17" x14ac:dyDescent="0.55000000000000004">
      <c r="C708">
        <f t="shared" si="34"/>
        <v>702</v>
      </c>
      <c r="D708">
        <v>-1.6687678011691287</v>
      </c>
      <c r="E708">
        <v>-0.93535728790952699</v>
      </c>
      <c r="F708">
        <v>-0.19707749169343458</v>
      </c>
      <c r="G708">
        <v>-0.59542821357846221</v>
      </c>
      <c r="H708">
        <v>-1.0954148122064402</v>
      </c>
      <c r="I708">
        <v>-1.2796363342319237</v>
      </c>
      <c r="J708">
        <v>-0.59879967900693765</v>
      </c>
      <c r="K708">
        <v>-0.93370936954276196</v>
      </c>
      <c r="L708">
        <v>0.11098892963449261</v>
      </c>
      <c r="M708">
        <v>1.5662877619388871</v>
      </c>
      <c r="P708" s="13">
        <f t="shared" si="32"/>
        <v>-1.2785286421632975E-2</v>
      </c>
      <c r="Q708" s="23">
        <f t="shared" si="33"/>
        <v>-1.2703901858067024E-2</v>
      </c>
    </row>
    <row r="709" spans="3:17" x14ac:dyDescent="0.55000000000000004">
      <c r="C709">
        <f t="shared" si="34"/>
        <v>703</v>
      </c>
      <c r="D709">
        <v>-0.12465285126944967</v>
      </c>
      <c r="E709">
        <v>-0.39436982293057371</v>
      </c>
      <c r="F709">
        <v>0.6119876968669401</v>
      </c>
      <c r="G709">
        <v>-2.4351804490509339E-2</v>
      </c>
      <c r="H709">
        <v>1.4387030608449494</v>
      </c>
      <c r="I709">
        <v>7.1347215966791944E-2</v>
      </c>
      <c r="J709">
        <v>0.75618023576962257</v>
      </c>
      <c r="K709">
        <v>-1.0572399480725023</v>
      </c>
      <c r="L709">
        <v>-1.3437018998850776</v>
      </c>
      <c r="M709">
        <v>-0.44378988648024714</v>
      </c>
      <c r="P709" s="13">
        <f t="shared" si="32"/>
        <v>5.8714130813159967E-4</v>
      </c>
      <c r="Q709" s="23">
        <f t="shared" si="33"/>
        <v>5.8731370932907367E-4</v>
      </c>
    </row>
    <row r="710" spans="3:17" x14ac:dyDescent="0.55000000000000004">
      <c r="C710">
        <f t="shared" si="34"/>
        <v>704</v>
      </c>
      <c r="D710">
        <v>2.1528391191083696</v>
      </c>
      <c r="E710">
        <v>0.22626190828661058</v>
      </c>
      <c r="F710">
        <v>-0.9210806872248416</v>
      </c>
      <c r="G710">
        <v>0.21017569600366856</v>
      </c>
      <c r="H710">
        <v>0.36745146599436895</v>
      </c>
      <c r="I710">
        <v>-0.6928449358513773</v>
      </c>
      <c r="J710">
        <v>-2.3113025255521928</v>
      </c>
      <c r="K710">
        <v>-0.36722073787638587</v>
      </c>
      <c r="L710">
        <v>1.031989545621721</v>
      </c>
      <c r="M710">
        <v>2.1017340468908463</v>
      </c>
      <c r="P710" s="13">
        <f t="shared" ref="P710:P773" si="35">$P$1*1/12+$P$2*SQRT(1/12)*INDEX(D710:M710,1,$P$3)</f>
        <v>2.0310800340754272E-2</v>
      </c>
      <c r="Q710" s="23">
        <f t="shared" si="33"/>
        <v>2.0518468230098064E-2</v>
      </c>
    </row>
    <row r="711" spans="3:17" x14ac:dyDescent="0.55000000000000004">
      <c r="C711">
        <f t="shared" si="34"/>
        <v>705</v>
      </c>
      <c r="D711">
        <v>0.37705837061429853</v>
      </c>
      <c r="E711">
        <v>0.14756527490451959</v>
      </c>
      <c r="F711">
        <v>1.3980377327303006</v>
      </c>
      <c r="G711">
        <v>0.91094368549612625</v>
      </c>
      <c r="H711">
        <v>0.51456234232351616</v>
      </c>
      <c r="I711">
        <v>-0.29743036369273002</v>
      </c>
      <c r="J711">
        <v>-1.1174331251337288</v>
      </c>
      <c r="K711">
        <v>-0.24991734529715243</v>
      </c>
      <c r="L711">
        <v>-1.3381676851734761</v>
      </c>
      <c r="M711">
        <v>-1.5240403132654707</v>
      </c>
      <c r="P711" s="13">
        <f t="shared" si="35"/>
        <v>4.9320879432821702E-3</v>
      </c>
      <c r="Q711" s="23">
        <f t="shared" ref="Q711:Q774" si="36">EXP(P711)-1</f>
        <v>4.9442707096125638E-3</v>
      </c>
    </row>
    <row r="712" spans="3:17" x14ac:dyDescent="0.55000000000000004">
      <c r="C712">
        <f t="shared" si="34"/>
        <v>706</v>
      </c>
      <c r="D712">
        <v>0.18315041124891032</v>
      </c>
      <c r="E712">
        <v>1.3061966300236962</v>
      </c>
      <c r="F712">
        <v>0.21818993739973647</v>
      </c>
      <c r="G712">
        <v>0.70111259591548547</v>
      </c>
      <c r="H712">
        <v>0.45839345759849781</v>
      </c>
      <c r="I712">
        <v>0.8518448738339427</v>
      </c>
      <c r="J712">
        <v>-1.7407077609115864</v>
      </c>
      <c r="K712">
        <v>-0.36854146052553294</v>
      </c>
      <c r="L712">
        <v>-1.215982211533138</v>
      </c>
      <c r="M712">
        <v>0.96082429161282468</v>
      </c>
      <c r="P712" s="13">
        <f t="shared" si="35"/>
        <v>3.2527957552179023E-3</v>
      </c>
      <c r="Q712" s="23">
        <f t="shared" si="36"/>
        <v>3.2580918361300171E-3</v>
      </c>
    </row>
    <row r="713" spans="3:17" x14ac:dyDescent="0.55000000000000004">
      <c r="C713">
        <f t="shared" si="34"/>
        <v>707</v>
      </c>
      <c r="D713">
        <v>0.18206149068543787</v>
      </c>
      <c r="E713">
        <v>-0.3948324281991521</v>
      </c>
      <c r="F713">
        <v>1.4509324856553345</v>
      </c>
      <c r="G713">
        <v>-0.36750505746636603</v>
      </c>
      <c r="H713">
        <v>1.0652400597199121</v>
      </c>
      <c r="I713">
        <v>7.7831400684473445E-2</v>
      </c>
      <c r="J713">
        <v>-1.1462231167911763</v>
      </c>
      <c r="K713">
        <v>0.27362896143117998</v>
      </c>
      <c r="L713">
        <v>0.15794169934762012</v>
      </c>
      <c r="M713">
        <v>2.0584711395932196</v>
      </c>
      <c r="P713" s="13">
        <f t="shared" si="35"/>
        <v>3.2433654265111977E-3</v>
      </c>
      <c r="Q713" s="23">
        <f t="shared" si="36"/>
        <v>3.2486308271566511E-3</v>
      </c>
    </row>
    <row r="714" spans="3:17" x14ac:dyDescent="0.55000000000000004">
      <c r="C714">
        <f t="shared" si="34"/>
        <v>708</v>
      </c>
      <c r="D714">
        <v>-0.1759853011265079</v>
      </c>
      <c r="E714">
        <v>-1.8336325975887149</v>
      </c>
      <c r="F714">
        <v>1.1321365955120919</v>
      </c>
      <c r="G714">
        <v>-0.88550335867008079</v>
      </c>
      <c r="H714">
        <v>0.31821435632630546</v>
      </c>
      <c r="I714">
        <v>0.9333229596766528</v>
      </c>
      <c r="J714">
        <v>-0.32123006754699945</v>
      </c>
      <c r="K714">
        <v>-1.1896593673906104</v>
      </c>
      <c r="L714">
        <v>0.55696520145982065</v>
      </c>
      <c r="M714">
        <v>-0.84690101392776318</v>
      </c>
      <c r="P714" s="13">
        <f t="shared" si="35"/>
        <v>1.4258925198456672E-4</v>
      </c>
      <c r="Q714" s="23">
        <f t="shared" si="36"/>
        <v>1.4259941831507028E-4</v>
      </c>
    </row>
    <row r="715" spans="3:17" x14ac:dyDescent="0.55000000000000004">
      <c r="C715">
        <f t="shared" si="34"/>
        <v>709</v>
      </c>
      <c r="D715">
        <v>-0.34308888265650372</v>
      </c>
      <c r="E715">
        <v>-0.16903846885979529</v>
      </c>
      <c r="F715">
        <v>-0.44094718563071156</v>
      </c>
      <c r="G715">
        <v>-1.3851184532091065</v>
      </c>
      <c r="H715">
        <v>-1.0742860025867584</v>
      </c>
      <c r="I715">
        <v>-1.0083184262210338</v>
      </c>
      <c r="J715">
        <v>-1.120412230703778</v>
      </c>
      <c r="K715">
        <v>-1.8195343542344852E-2</v>
      </c>
      <c r="L715">
        <v>2.3811464131943789</v>
      </c>
      <c r="M715">
        <v>0.55012098279576083</v>
      </c>
      <c r="P715" s="13">
        <f t="shared" si="35"/>
        <v>-1.304570214698838E-3</v>
      </c>
      <c r="Q715" s="23">
        <f t="shared" si="36"/>
        <v>-1.3037196328977707E-3</v>
      </c>
    </row>
    <row r="716" spans="3:17" x14ac:dyDescent="0.55000000000000004">
      <c r="C716">
        <f t="shared" si="34"/>
        <v>710</v>
      </c>
      <c r="D716">
        <v>-1.3740918547917425</v>
      </c>
      <c r="E716">
        <v>-0.44401648242118352</v>
      </c>
      <c r="F716">
        <v>0.41320255311921478</v>
      </c>
      <c r="G716">
        <v>-1.9134876429194312</v>
      </c>
      <c r="H716">
        <v>1.354098348954524</v>
      </c>
      <c r="I716">
        <v>-0.84706028252701293</v>
      </c>
      <c r="J716">
        <v>0.36241966549191523</v>
      </c>
      <c r="K716">
        <v>-1.2871170156412897</v>
      </c>
      <c r="L716">
        <v>1.0465094341125536</v>
      </c>
      <c r="M716">
        <v>0.50908038186571014</v>
      </c>
      <c r="P716" s="13">
        <f t="shared" si="35"/>
        <v>-1.0233317867162601E-2</v>
      </c>
      <c r="Q716" s="23">
        <f t="shared" si="36"/>
        <v>-1.0181135620738857E-2</v>
      </c>
    </row>
    <row r="717" spans="3:17" x14ac:dyDescent="0.55000000000000004">
      <c r="C717">
        <f t="shared" si="34"/>
        <v>711</v>
      </c>
      <c r="D717">
        <v>-0.10032194358536016</v>
      </c>
      <c r="E717">
        <v>8.9578890315315712E-2</v>
      </c>
      <c r="F717">
        <v>-0.88384383239703845</v>
      </c>
      <c r="G717">
        <v>-0.30832246608813124</v>
      </c>
      <c r="H717">
        <v>0.70709181660326503</v>
      </c>
      <c r="I717">
        <v>-0.35634558807565581</v>
      </c>
      <c r="J717">
        <v>0.48209288637276621</v>
      </c>
      <c r="K717">
        <v>-1.0193164666587942</v>
      </c>
      <c r="L717">
        <v>-0.15402121669675156</v>
      </c>
      <c r="M717">
        <v>-2.944614241433386E-2</v>
      </c>
      <c r="P717" s="13">
        <f t="shared" si="35"/>
        <v>7.9785314964715486E-4</v>
      </c>
      <c r="Q717" s="23">
        <f t="shared" si="36"/>
        <v>7.9817151913652573E-4</v>
      </c>
    </row>
    <row r="718" spans="3:17" x14ac:dyDescent="0.55000000000000004">
      <c r="C718">
        <f t="shared" si="34"/>
        <v>712</v>
      </c>
      <c r="D718">
        <v>-2.0734527198192532</v>
      </c>
      <c r="E718">
        <v>-1.3322963402517498</v>
      </c>
      <c r="F718">
        <v>-0.63118054542877744</v>
      </c>
      <c r="G718">
        <v>0.47123131605594237</v>
      </c>
      <c r="H718">
        <v>-0.69986974794190793</v>
      </c>
      <c r="I718">
        <v>0.84243961076848051</v>
      </c>
      <c r="J718">
        <v>0.57574612329075026</v>
      </c>
      <c r="K718">
        <v>0.88438474366812359</v>
      </c>
      <c r="L718">
        <v>0.95213556989124282</v>
      </c>
      <c r="M718">
        <v>-0.26718866989493306</v>
      </c>
      <c r="P718" s="13">
        <f t="shared" si="35"/>
        <v>-1.6289960622427442E-2</v>
      </c>
      <c r="Q718" s="23">
        <f t="shared" si="36"/>
        <v>-1.6157996747668046E-2</v>
      </c>
    </row>
    <row r="719" spans="3:17" x14ac:dyDescent="0.55000000000000004">
      <c r="C719">
        <f t="shared" si="34"/>
        <v>713</v>
      </c>
      <c r="D719">
        <v>-0.68959732597364853</v>
      </c>
      <c r="E719">
        <v>0.92598891861592847</v>
      </c>
      <c r="F719">
        <v>-1.650129353747521</v>
      </c>
      <c r="G719">
        <v>0.88407828034886315</v>
      </c>
      <c r="H719">
        <v>0.88724525099923901</v>
      </c>
      <c r="I719">
        <v>5.8688925005513023E-2</v>
      </c>
      <c r="J719">
        <v>1.5725290282199367</v>
      </c>
      <c r="K719">
        <v>-0.19886616764610784</v>
      </c>
      <c r="L719">
        <v>-1.6944960086727996</v>
      </c>
      <c r="M719">
        <v>0.17334620455031649</v>
      </c>
      <c r="P719" s="13">
        <f t="shared" si="35"/>
        <v>-4.3054213600833132E-3</v>
      </c>
      <c r="Q719" s="23">
        <f t="shared" si="36"/>
        <v>-4.2961663205850487E-3</v>
      </c>
    </row>
    <row r="720" spans="3:17" x14ac:dyDescent="0.55000000000000004">
      <c r="C720">
        <f t="shared" si="34"/>
        <v>714</v>
      </c>
      <c r="D720">
        <v>0.65682969597595187</v>
      </c>
      <c r="E720">
        <v>4.6615815310307326E-2</v>
      </c>
      <c r="F720">
        <v>0.84952141785844026</v>
      </c>
      <c r="G720">
        <v>-0.34651526589273346</v>
      </c>
      <c r="H720">
        <v>-0.20424820074998962</v>
      </c>
      <c r="I720">
        <v>2.0511016766155095</v>
      </c>
      <c r="J720">
        <v>1.6329821096638804</v>
      </c>
      <c r="K720">
        <v>-1.0309151479934098</v>
      </c>
      <c r="L720">
        <v>-0.72266475068145808</v>
      </c>
      <c r="M720">
        <v>0.648883105451314</v>
      </c>
      <c r="P720" s="13">
        <f t="shared" si="35"/>
        <v>7.3549786934185039E-3</v>
      </c>
      <c r="Q720" s="23">
        <f t="shared" si="36"/>
        <v>7.3820929834538251E-3</v>
      </c>
    </row>
    <row r="721" spans="3:17" x14ac:dyDescent="0.55000000000000004">
      <c r="C721">
        <f t="shared" si="34"/>
        <v>715</v>
      </c>
      <c r="D721">
        <v>-1.1605097801721187</v>
      </c>
      <c r="E721">
        <v>0.23251884604656431</v>
      </c>
      <c r="F721">
        <v>-0.7022702678809768</v>
      </c>
      <c r="G721">
        <v>-7.4944563480439721E-2</v>
      </c>
      <c r="H721">
        <v>1.1255586936195827</v>
      </c>
      <c r="I721">
        <v>0.52971929049387201</v>
      </c>
      <c r="J721">
        <v>1.0627545782706518</v>
      </c>
      <c r="K721">
        <v>-0.29339345203165501</v>
      </c>
      <c r="L721">
        <v>0.86815024814665676</v>
      </c>
      <c r="M721">
        <v>0.84790541246437845</v>
      </c>
      <c r="P721" s="13">
        <f t="shared" si="35"/>
        <v>-8.3836428430268239E-3</v>
      </c>
      <c r="Q721" s="23">
        <f t="shared" si="36"/>
        <v>-8.3485981119190145E-3</v>
      </c>
    </row>
    <row r="722" spans="3:17" x14ac:dyDescent="0.55000000000000004">
      <c r="C722">
        <f t="shared" si="34"/>
        <v>716</v>
      </c>
      <c r="D722">
        <v>-0.23574924606789618</v>
      </c>
      <c r="E722">
        <v>-0.97867973641660611</v>
      </c>
      <c r="F722">
        <v>-6.412648862622887E-2</v>
      </c>
      <c r="G722">
        <v>5.7117828317729873E-2</v>
      </c>
      <c r="H722">
        <v>0.59593376309138613</v>
      </c>
      <c r="I722">
        <v>0.14149065615723752</v>
      </c>
      <c r="J722">
        <v>-0.1116016956432694</v>
      </c>
      <c r="K722">
        <v>0.74381777547917838</v>
      </c>
      <c r="L722">
        <v>0.10346197514817645</v>
      </c>
      <c r="M722">
        <v>-0.78199101629862411</v>
      </c>
      <c r="P722" s="13">
        <f t="shared" si="35"/>
        <v>-3.7498169351160072E-4</v>
      </c>
      <c r="Q722" s="23">
        <f t="shared" si="36"/>
        <v>-3.7491139666334661E-4</v>
      </c>
    </row>
    <row r="723" spans="3:17" x14ac:dyDescent="0.55000000000000004">
      <c r="C723">
        <f t="shared" si="34"/>
        <v>717</v>
      </c>
      <c r="D723">
        <v>1.2128987416060835</v>
      </c>
      <c r="E723">
        <v>-0.49350616534907127</v>
      </c>
      <c r="F723">
        <v>1.1193667907432037</v>
      </c>
      <c r="G723">
        <v>0.59772548048146112</v>
      </c>
      <c r="H723">
        <v>1.1255557732279178</v>
      </c>
      <c r="I723">
        <v>-1.3129187815017549</v>
      </c>
      <c r="J723">
        <v>-1.2439495500944135</v>
      </c>
      <c r="K723">
        <v>0.89760042512967397</v>
      </c>
      <c r="L723">
        <v>0.515573579022095</v>
      </c>
      <c r="M723">
        <v>-0.51418011256671892</v>
      </c>
      <c r="P723" s="13">
        <f t="shared" si="35"/>
        <v>1.2170677891157125E-2</v>
      </c>
      <c r="Q723" s="23">
        <f t="shared" si="36"/>
        <v>1.2245041972188453E-2</v>
      </c>
    </row>
    <row r="724" spans="3:17" x14ac:dyDescent="0.55000000000000004">
      <c r="C724">
        <f t="shared" si="34"/>
        <v>718</v>
      </c>
      <c r="D724">
        <v>-0.48441605466178567</v>
      </c>
      <c r="E724">
        <v>0.23530309346240294</v>
      </c>
      <c r="F724">
        <v>0.50356377049112544</v>
      </c>
      <c r="G724">
        <v>0.11548629727267759</v>
      </c>
      <c r="H724">
        <v>0.48682017158055413</v>
      </c>
      <c r="I724">
        <v>1.412336883543758</v>
      </c>
      <c r="J724">
        <v>-1.7291934847782195</v>
      </c>
      <c r="K724">
        <v>-1.7232161058143185</v>
      </c>
      <c r="L724">
        <v>-1.5488158302768364</v>
      </c>
      <c r="M724">
        <v>2.2026619055705994</v>
      </c>
      <c r="P724" s="13">
        <f t="shared" si="35"/>
        <v>-2.5284994267147087E-3</v>
      </c>
      <c r="Q724" s="23">
        <f t="shared" si="36"/>
        <v>-2.525305464583516E-3</v>
      </c>
    </row>
    <row r="725" spans="3:17" x14ac:dyDescent="0.55000000000000004">
      <c r="C725">
        <f t="shared" si="34"/>
        <v>719</v>
      </c>
      <c r="D725">
        <v>-0.37683771501062596</v>
      </c>
      <c r="E725">
        <v>-1.2531079725576681</v>
      </c>
      <c r="F725">
        <v>0.54107173403600595</v>
      </c>
      <c r="G725">
        <v>2.7426103610097003</v>
      </c>
      <c r="H725">
        <v>1.5283106976960115</v>
      </c>
      <c r="I725">
        <v>-1.4542050041512116</v>
      </c>
      <c r="J725">
        <v>2.543686911239508</v>
      </c>
      <c r="K725">
        <v>1.772312442129613</v>
      </c>
      <c r="L725">
        <v>1.274716809849467</v>
      </c>
      <c r="M725">
        <v>0.42126027285981416</v>
      </c>
      <c r="P725" s="13">
        <f t="shared" si="35"/>
        <v>-1.5968436763661583E-3</v>
      </c>
      <c r="Q725" s="23">
        <f t="shared" si="36"/>
        <v>-1.5955693998664922E-3</v>
      </c>
    </row>
    <row r="726" spans="3:17" x14ac:dyDescent="0.55000000000000004">
      <c r="C726">
        <f t="shared" si="34"/>
        <v>720</v>
      </c>
      <c r="D726">
        <v>1.0697108475845694</v>
      </c>
      <c r="E726">
        <v>-0.73351590932734978</v>
      </c>
      <c r="F726">
        <v>-1.1693194510246681</v>
      </c>
      <c r="G726">
        <v>0.59446593867883235</v>
      </c>
      <c r="H726">
        <v>1.6796695893602032</v>
      </c>
      <c r="I726">
        <v>0.7292707964646743</v>
      </c>
      <c r="J726">
        <v>-5.8240552350066616E-2</v>
      </c>
      <c r="K726">
        <v>-1.7756365323024605</v>
      </c>
      <c r="L726">
        <v>0.28445435461976848</v>
      </c>
      <c r="M726">
        <v>-2.2526476950725183</v>
      </c>
      <c r="P726" s="13">
        <f t="shared" si="35"/>
        <v>1.0930634353786873E-2</v>
      </c>
      <c r="Q726" s="23">
        <f t="shared" si="36"/>
        <v>1.0990591996696608E-2</v>
      </c>
    </row>
    <row r="727" spans="3:17" x14ac:dyDescent="0.55000000000000004">
      <c r="C727">
        <f t="shared" si="34"/>
        <v>721</v>
      </c>
      <c r="D727">
        <v>-0.92563162793090126</v>
      </c>
      <c r="E727">
        <v>2.0505671925822142</v>
      </c>
      <c r="F727">
        <v>1.0834888324680407</v>
      </c>
      <c r="G727">
        <v>-0.16271611478015433</v>
      </c>
      <c r="H727">
        <v>1.9061615339114544</v>
      </c>
      <c r="I727">
        <v>-6.9329934302684137E-2</v>
      </c>
      <c r="J727">
        <v>-0.26857841197855198</v>
      </c>
      <c r="K727">
        <v>-1.2853358861453221</v>
      </c>
      <c r="L727">
        <v>-2.3359593732046275</v>
      </c>
      <c r="M727">
        <v>-2.6478253785815817</v>
      </c>
      <c r="P727" s="13">
        <f t="shared" si="35"/>
        <v>-6.3495383766783917E-3</v>
      </c>
      <c r="Q727" s="23">
        <f t="shared" si="36"/>
        <v>-6.32942265557912E-3</v>
      </c>
    </row>
    <row r="728" spans="3:17" x14ac:dyDescent="0.55000000000000004">
      <c r="C728">
        <f t="shared" si="34"/>
        <v>722</v>
      </c>
      <c r="D728">
        <v>5.202304156588284E-2</v>
      </c>
      <c r="E728">
        <v>0.6309554428712294</v>
      </c>
      <c r="F728">
        <v>0.39853323769592541</v>
      </c>
      <c r="G728">
        <v>2.0399384016988051</v>
      </c>
      <c r="H728">
        <v>1.0431049274652127</v>
      </c>
      <c r="I728">
        <v>1.5268146796154203</v>
      </c>
      <c r="J728">
        <v>1.9619830701928327</v>
      </c>
      <c r="K728">
        <v>2.0299919272429219</v>
      </c>
      <c r="L728">
        <v>1.1598445676486064</v>
      </c>
      <c r="M728">
        <v>0.39397910632289251</v>
      </c>
      <c r="P728" s="13">
        <f t="shared" si="35"/>
        <v>2.1171994224485498E-3</v>
      </c>
      <c r="Q728" s="23">
        <f t="shared" si="36"/>
        <v>2.1194422717194517E-3</v>
      </c>
    </row>
    <row r="729" spans="3:17" x14ac:dyDescent="0.55000000000000004">
      <c r="C729">
        <f t="shared" si="34"/>
        <v>723</v>
      </c>
      <c r="D729">
        <v>0.18080474014720663</v>
      </c>
      <c r="E729">
        <v>0.79581721309774145</v>
      </c>
      <c r="F729">
        <v>0.85291539051119147</v>
      </c>
      <c r="G729">
        <v>-2.5152994848666199</v>
      </c>
      <c r="H729">
        <v>-1.8767163402052165</v>
      </c>
      <c r="I729">
        <v>-0.35609924544999344</v>
      </c>
      <c r="J729">
        <v>-1.1545849028486428</v>
      </c>
      <c r="K729">
        <v>-1.1803824875482978</v>
      </c>
      <c r="L729">
        <v>0.38108251645703983</v>
      </c>
      <c r="M729">
        <v>-0.55063853390166706</v>
      </c>
      <c r="P729" s="13">
        <f t="shared" si="35"/>
        <v>3.2324816475879179E-3</v>
      </c>
      <c r="Q729" s="23">
        <f t="shared" si="36"/>
        <v>3.2377117502742081E-3</v>
      </c>
    </row>
    <row r="730" spans="3:17" x14ac:dyDescent="0.55000000000000004">
      <c r="C730">
        <f t="shared" si="34"/>
        <v>724</v>
      </c>
      <c r="D730">
        <v>-0.34787591160627218</v>
      </c>
      <c r="E730">
        <v>-5.759104009058242E-2</v>
      </c>
      <c r="F730">
        <v>1.2888163186453945</v>
      </c>
      <c r="G730">
        <v>-0.2750719644981221</v>
      </c>
      <c r="H730">
        <v>0.85188891527675115</v>
      </c>
      <c r="I730">
        <v>-1.5565021474645988</v>
      </c>
      <c r="J730">
        <v>0.27906263585285668</v>
      </c>
      <c r="K730">
        <v>0.93151968812719044</v>
      </c>
      <c r="L730">
        <v>-0.87865492429069691</v>
      </c>
      <c r="M730">
        <v>-1.5084334135058157</v>
      </c>
      <c r="P730" s="13">
        <f t="shared" si="35"/>
        <v>-1.3460271014903481E-3</v>
      </c>
      <c r="Q730" s="23">
        <f t="shared" si="36"/>
        <v>-1.3451216133274491E-3</v>
      </c>
    </row>
    <row r="731" spans="3:17" x14ac:dyDescent="0.55000000000000004">
      <c r="C731">
        <f t="shared" si="34"/>
        <v>725</v>
      </c>
      <c r="D731">
        <v>4.3275907027828922E-2</v>
      </c>
      <c r="E731">
        <v>-0.1591766252524951</v>
      </c>
      <c r="F731">
        <v>1.104408577091772</v>
      </c>
      <c r="G731">
        <v>0.95698171361941853</v>
      </c>
      <c r="H731">
        <v>-0.96830013836835771</v>
      </c>
      <c r="I731">
        <v>-0.85294907410943177</v>
      </c>
      <c r="J731">
        <v>-0.65321573521067844</v>
      </c>
      <c r="K731">
        <v>2.3085823701600856</v>
      </c>
      <c r="L731">
        <v>0.87792404984430528</v>
      </c>
      <c r="M731">
        <v>-1.7622053927467556</v>
      </c>
      <c r="P731" s="13">
        <f t="shared" si="35"/>
        <v>2.0414470152458003E-3</v>
      </c>
      <c r="Q731" s="23">
        <f t="shared" si="36"/>
        <v>2.0435321868848E-3</v>
      </c>
    </row>
    <row r="732" spans="3:17" x14ac:dyDescent="0.55000000000000004">
      <c r="C732">
        <f t="shared" si="34"/>
        <v>726</v>
      </c>
      <c r="D732">
        <v>-0.73536755530365039</v>
      </c>
      <c r="E732">
        <v>0.26635668240592114</v>
      </c>
      <c r="F732">
        <v>-0.65942746056809554</v>
      </c>
      <c r="G732">
        <v>-1.3182356032642839</v>
      </c>
      <c r="H732">
        <v>-1.379336426609967</v>
      </c>
      <c r="I732">
        <v>0.84470407056482666</v>
      </c>
      <c r="J732">
        <v>2.2477761161443368</v>
      </c>
      <c r="K732">
        <v>1.9963952683322979</v>
      </c>
      <c r="L732">
        <v>-0.12447947371876875</v>
      </c>
      <c r="M732">
        <v>-8.5729871933811666E-2</v>
      </c>
      <c r="P732" s="13">
        <f t="shared" si="35"/>
        <v>-4.7018031734515249E-3</v>
      </c>
      <c r="Q732" s="23">
        <f t="shared" si="36"/>
        <v>-4.6907670003235591E-3</v>
      </c>
    </row>
    <row r="733" spans="3:17" x14ac:dyDescent="0.55000000000000004">
      <c r="C733">
        <f t="shared" si="34"/>
        <v>727</v>
      </c>
      <c r="D733">
        <v>-2.3604350365384055</v>
      </c>
      <c r="E733">
        <v>-0.20711329716355484</v>
      </c>
      <c r="F733">
        <v>0.79365463283583992</v>
      </c>
      <c r="G733">
        <v>-1.2218478359776994</v>
      </c>
      <c r="H733">
        <v>-1.3029253213454415</v>
      </c>
      <c r="I733">
        <v>1.2102417253258917</v>
      </c>
      <c r="J733">
        <v>0.63742964853041939</v>
      </c>
      <c r="K733">
        <v>0.46035734787299176</v>
      </c>
      <c r="L733">
        <v>-0.64005421380613658</v>
      </c>
      <c r="M733">
        <v>-0.65339487747188219</v>
      </c>
      <c r="P733" s="13">
        <f t="shared" si="35"/>
        <v>-1.8775300389584419E-2</v>
      </c>
      <c r="Q733" s="23">
        <f t="shared" si="36"/>
        <v>-1.8600142365063577E-2</v>
      </c>
    </row>
    <row r="734" spans="3:17" x14ac:dyDescent="0.55000000000000004">
      <c r="C734">
        <f t="shared" si="34"/>
        <v>728</v>
      </c>
      <c r="D734">
        <v>-3.5422363887306949E-2</v>
      </c>
      <c r="E734">
        <v>-0.83781229225819631</v>
      </c>
      <c r="F734">
        <v>0.97280634437006097</v>
      </c>
      <c r="G734">
        <v>-0.96166336440127409</v>
      </c>
      <c r="H734">
        <v>-0.75459375943984341</v>
      </c>
      <c r="I734">
        <v>1.1936652401053285</v>
      </c>
      <c r="J734">
        <v>-0.8340883974652874</v>
      </c>
      <c r="K734">
        <v>2.376143822311779</v>
      </c>
      <c r="L734">
        <v>1.2701952471845261</v>
      </c>
      <c r="M734">
        <v>-8.5295895545440849E-3</v>
      </c>
      <c r="P734" s="13">
        <f t="shared" si="35"/>
        <v>1.3598999967816237E-3</v>
      </c>
      <c r="Q734" s="23">
        <f t="shared" si="36"/>
        <v>1.3608250800749566E-3</v>
      </c>
    </row>
    <row r="735" spans="3:17" x14ac:dyDescent="0.55000000000000004">
      <c r="C735">
        <f t="shared" si="34"/>
        <v>729</v>
      </c>
      <c r="D735">
        <v>0.72055490924845689</v>
      </c>
      <c r="E735">
        <v>0.26597621886846001</v>
      </c>
      <c r="F735">
        <v>0.79074521214776872</v>
      </c>
      <c r="G735">
        <v>-5.1927570399866743E-2</v>
      </c>
      <c r="H735">
        <v>0.68304726549165073</v>
      </c>
      <c r="I735">
        <v>6.1115946840699958E-2</v>
      </c>
      <c r="J735">
        <v>-0.6048677449542329</v>
      </c>
      <c r="K735">
        <v>-0.27876833848257759</v>
      </c>
      <c r="L735">
        <v>-0.17449816595930759</v>
      </c>
      <c r="M735">
        <v>-0.31658676642453171</v>
      </c>
      <c r="P735" s="13">
        <f t="shared" si="35"/>
        <v>7.9068552289742102E-3</v>
      </c>
      <c r="Q735" s="23">
        <f t="shared" si="36"/>
        <v>7.9381969591638679E-3</v>
      </c>
    </row>
    <row r="736" spans="3:17" x14ac:dyDescent="0.55000000000000004">
      <c r="C736">
        <f t="shared" si="34"/>
        <v>730</v>
      </c>
      <c r="D736">
        <v>-4.924707384885256E-2</v>
      </c>
      <c r="E736">
        <v>-3.8458638120788216E-2</v>
      </c>
      <c r="F736">
        <v>-0.33904727983075184</v>
      </c>
      <c r="G736">
        <v>0.5681730779184353</v>
      </c>
      <c r="H736">
        <v>2.4764586632282759E-2</v>
      </c>
      <c r="I736">
        <v>-0.5039967008333559</v>
      </c>
      <c r="J736">
        <v>0.31725573975900562</v>
      </c>
      <c r="K736">
        <v>-8.9686088707258485E-3</v>
      </c>
      <c r="L736">
        <v>-0.13085818918930339</v>
      </c>
      <c r="M736">
        <v>7.9846503227329654E-2</v>
      </c>
      <c r="P736" s="13">
        <f t="shared" si="35"/>
        <v>1.2401744965151208E-3</v>
      </c>
      <c r="Q736" s="23">
        <f t="shared" si="36"/>
        <v>1.2409438309095577E-3</v>
      </c>
    </row>
    <row r="737" spans="3:17" x14ac:dyDescent="0.55000000000000004">
      <c r="C737">
        <f t="shared" si="34"/>
        <v>731</v>
      </c>
      <c r="D737">
        <v>1.785076939753838</v>
      </c>
      <c r="E737">
        <v>-0.84414321061686515</v>
      </c>
      <c r="F737">
        <v>-7.0862305909489998E-2</v>
      </c>
      <c r="G737">
        <v>-0.26727088974622076</v>
      </c>
      <c r="H737">
        <v>1.6715561102853589</v>
      </c>
      <c r="I737">
        <v>0.27603644844040587</v>
      </c>
      <c r="J737">
        <v>-3.0434209121383694E-3</v>
      </c>
      <c r="K737">
        <v>-1.03788760638754</v>
      </c>
      <c r="L737">
        <v>1.0400823058155941</v>
      </c>
      <c r="M737">
        <v>-2.1167077675585557</v>
      </c>
      <c r="P737" s="13">
        <f t="shared" si="35"/>
        <v>1.712588644203274E-2</v>
      </c>
      <c r="Q737" s="23">
        <f t="shared" si="36"/>
        <v>1.7273375190789197E-2</v>
      </c>
    </row>
    <row r="738" spans="3:17" x14ac:dyDescent="0.55000000000000004">
      <c r="C738">
        <f t="shared" ref="C738:C801" si="37">C737+1</f>
        <v>732</v>
      </c>
      <c r="D738">
        <v>-2.3659914345285284</v>
      </c>
      <c r="E738">
        <v>-0.81048016336929962</v>
      </c>
      <c r="F738">
        <v>0.74938587652291555</v>
      </c>
      <c r="G738">
        <v>-0.61821157761863499</v>
      </c>
      <c r="H738">
        <v>0.37816882537255342</v>
      </c>
      <c r="I738">
        <v>-1.3463077062117119</v>
      </c>
      <c r="J738">
        <v>0.58571083659831269</v>
      </c>
      <c r="K738">
        <v>-0.52621259769492512</v>
      </c>
      <c r="L738">
        <v>0.67716976652493188</v>
      </c>
      <c r="M738">
        <v>-1.0953739278027825</v>
      </c>
      <c r="P738" s="13">
        <f t="shared" si="35"/>
        <v>-1.8823420207714249E-2</v>
      </c>
      <c r="Q738" s="23">
        <f t="shared" si="36"/>
        <v>-1.8647366011519839E-2</v>
      </c>
    </row>
    <row r="739" spans="3:17" x14ac:dyDescent="0.55000000000000004">
      <c r="C739">
        <f t="shared" si="37"/>
        <v>733</v>
      </c>
      <c r="D739">
        <v>-1.5637732021091986</v>
      </c>
      <c r="E739">
        <v>0.16316302860635865</v>
      </c>
      <c r="F739">
        <v>-0.96227955888275185</v>
      </c>
      <c r="G739">
        <v>-0.82924932321447775</v>
      </c>
      <c r="H739">
        <v>-1.2341363842875344</v>
      </c>
      <c r="I739">
        <v>-1.1326785263603705</v>
      </c>
      <c r="J739">
        <v>1.7361529547616554</v>
      </c>
      <c r="K739">
        <v>-0.94266084269846528</v>
      </c>
      <c r="L739">
        <v>2.6202943973342641</v>
      </c>
      <c r="M739">
        <v>1.0114116514629097</v>
      </c>
      <c r="P739" s="13">
        <f t="shared" si="35"/>
        <v>-1.1876006521172364E-2</v>
      </c>
      <c r="Q739" s="23">
        <f t="shared" si="36"/>
        <v>-1.1805765093250264E-2</v>
      </c>
    </row>
    <row r="740" spans="3:17" x14ac:dyDescent="0.55000000000000004">
      <c r="C740">
        <f t="shared" si="37"/>
        <v>734</v>
      </c>
      <c r="D740">
        <v>-2.7616873762049715E-2</v>
      </c>
      <c r="E740">
        <v>0.11585620456108499</v>
      </c>
      <c r="F740">
        <v>0.28711325689196382</v>
      </c>
      <c r="G740">
        <v>1.1921590930416863</v>
      </c>
      <c r="H740">
        <v>0.20511347253101853</v>
      </c>
      <c r="I740">
        <v>2.6519136637106615</v>
      </c>
      <c r="J740">
        <v>0.63341873845226238</v>
      </c>
      <c r="K740">
        <v>-0.86271053063054293</v>
      </c>
      <c r="L740">
        <v>-0.51826269080078202</v>
      </c>
      <c r="M740">
        <v>1.3913045460057922</v>
      </c>
      <c r="P740" s="13">
        <f t="shared" si="35"/>
        <v>1.4274975241562371E-3</v>
      </c>
      <c r="Q740" s="23">
        <f t="shared" si="36"/>
        <v>1.4285168837337991E-3</v>
      </c>
    </row>
    <row r="741" spans="3:17" x14ac:dyDescent="0.55000000000000004">
      <c r="C741">
        <f t="shared" si="37"/>
        <v>735</v>
      </c>
      <c r="D741">
        <v>-0.23681598948450425</v>
      </c>
      <c r="E741">
        <v>-1.0691777495903705</v>
      </c>
      <c r="F741">
        <v>0.28117763061034756</v>
      </c>
      <c r="G741">
        <v>-1.9713508841061305</v>
      </c>
      <c r="H741">
        <v>-2.5691005131716314E-3</v>
      </c>
      <c r="I741">
        <v>0.21720764201266096</v>
      </c>
      <c r="J741">
        <v>0.52979716445259895</v>
      </c>
      <c r="K741">
        <v>-0.17721089212015886</v>
      </c>
      <c r="L741">
        <v>0.44651207401940668</v>
      </c>
      <c r="M741">
        <v>-1.4078365984857966</v>
      </c>
      <c r="P741" s="13">
        <f t="shared" si="35"/>
        <v>-3.8421996249262433E-4</v>
      </c>
      <c r="Q741" s="23">
        <f t="shared" si="36"/>
        <v>-3.8414615945536745E-4</v>
      </c>
    </row>
    <row r="742" spans="3:17" x14ac:dyDescent="0.55000000000000004">
      <c r="C742">
        <f t="shared" si="37"/>
        <v>736</v>
      </c>
      <c r="D742">
        <v>0.59033151514941473</v>
      </c>
      <c r="E742">
        <v>0.371467818307469</v>
      </c>
      <c r="F742">
        <v>0.61763289155717427</v>
      </c>
      <c r="G742">
        <v>-0.60994232361657186</v>
      </c>
      <c r="H742">
        <v>-0.15051119634595547</v>
      </c>
      <c r="I742">
        <v>-0.71444629926839176</v>
      </c>
      <c r="J742">
        <v>-1.0604724693783578</v>
      </c>
      <c r="K742">
        <v>-0.32419376630961089</v>
      </c>
      <c r="L742">
        <v>0.12219476049410639</v>
      </c>
      <c r="M742">
        <v>0.88621020924889415</v>
      </c>
      <c r="P742" s="13">
        <f t="shared" si="35"/>
        <v>6.7790875544061794E-3</v>
      </c>
      <c r="Q742" s="23">
        <f t="shared" si="36"/>
        <v>6.8021175798820277E-3</v>
      </c>
    </row>
    <row r="743" spans="3:17" x14ac:dyDescent="0.55000000000000004">
      <c r="C743">
        <f t="shared" si="37"/>
        <v>737</v>
      </c>
      <c r="D743">
        <v>0.8760796151531105</v>
      </c>
      <c r="E743">
        <v>-0.57743949074501622</v>
      </c>
      <c r="F743">
        <v>-0.18015723764848143</v>
      </c>
      <c r="G743">
        <v>0.34821154562727596</v>
      </c>
      <c r="H743">
        <v>-0.68532180941279797</v>
      </c>
      <c r="I743">
        <v>1.8573477496116246</v>
      </c>
      <c r="J743">
        <v>-1.4778833890317915</v>
      </c>
      <c r="K743">
        <v>-4.5763710345365617E-2</v>
      </c>
      <c r="L743">
        <v>3.2456708735818365E-2</v>
      </c>
      <c r="M743">
        <v>0.67202245837641206</v>
      </c>
      <c r="P743" s="13">
        <f t="shared" si="35"/>
        <v>9.253738691269546E-3</v>
      </c>
      <c r="Q743" s="23">
        <f t="shared" si="36"/>
        <v>9.2966869061164026E-3</v>
      </c>
    </row>
    <row r="744" spans="3:17" x14ac:dyDescent="0.55000000000000004">
      <c r="C744">
        <f t="shared" si="37"/>
        <v>738</v>
      </c>
      <c r="D744">
        <v>-0.45143906202196421</v>
      </c>
      <c r="E744">
        <v>-0.7131419670885506</v>
      </c>
      <c r="F744">
        <v>3.3996966695403397</v>
      </c>
      <c r="G744">
        <v>2.6791193531575233</v>
      </c>
      <c r="H744">
        <v>-0.65549742719185022</v>
      </c>
      <c r="I744">
        <v>-0.73378789427070912</v>
      </c>
      <c r="J744">
        <v>-0.40960661611757393</v>
      </c>
      <c r="K744">
        <v>-0.62015879163123155</v>
      </c>
      <c r="L744">
        <v>7.6646316080686491E-2</v>
      </c>
      <c r="M744">
        <v>-0.3136623054874737</v>
      </c>
      <c r="P744" s="13">
        <f t="shared" si="35"/>
        <v>-2.2429102930497302E-3</v>
      </c>
      <c r="Q744" s="23">
        <f t="shared" si="36"/>
        <v>-2.2403968492525905E-3</v>
      </c>
    </row>
    <row r="745" spans="3:17" x14ac:dyDescent="0.55000000000000004">
      <c r="C745">
        <f t="shared" si="37"/>
        <v>739</v>
      </c>
      <c r="D745">
        <v>-1.085859268495462</v>
      </c>
      <c r="E745">
        <v>4.7335755953800476E-2</v>
      </c>
      <c r="F745">
        <v>0.13971766648652967</v>
      </c>
      <c r="G745">
        <v>-1.0599603698977418</v>
      </c>
      <c r="H745">
        <v>-1.9424157943110698</v>
      </c>
      <c r="I745">
        <v>1.0844950383038601</v>
      </c>
      <c r="J745">
        <v>-0.6971422393878709</v>
      </c>
      <c r="K745">
        <v>0.15376470671269465</v>
      </c>
      <c r="L745">
        <v>0.64347713155975639</v>
      </c>
      <c r="M745">
        <v>-0.11061578297062524</v>
      </c>
      <c r="P745" s="13">
        <f t="shared" si="35"/>
        <v>-7.7371504478519083E-3</v>
      </c>
      <c r="Q745" s="23">
        <f t="shared" si="36"/>
        <v>-7.7072957457186009E-3</v>
      </c>
    </row>
    <row r="746" spans="3:17" x14ac:dyDescent="0.55000000000000004">
      <c r="C746">
        <f t="shared" si="37"/>
        <v>740</v>
      </c>
      <c r="D746">
        <v>0.77591886250880138</v>
      </c>
      <c r="E746">
        <v>1.6667248668041048</v>
      </c>
      <c r="F746">
        <v>1.7377796908236758</v>
      </c>
      <c r="G746">
        <v>1.2713961478705587</v>
      </c>
      <c r="H746">
        <v>-0.11148857707715845</v>
      </c>
      <c r="I746">
        <v>-1.1930530157839951</v>
      </c>
      <c r="J746">
        <v>-0.21450857709171367</v>
      </c>
      <c r="K746">
        <v>-0.39148270799333745</v>
      </c>
      <c r="L746">
        <v>1.3628192601221485</v>
      </c>
      <c r="M746">
        <v>0.66573006406667201</v>
      </c>
      <c r="P746" s="13">
        <f t="shared" si="35"/>
        <v>8.3863211287481358E-3</v>
      </c>
      <c r="Q746" s="23">
        <f t="shared" si="36"/>
        <v>8.4215848284248107E-3</v>
      </c>
    </row>
    <row r="747" spans="3:17" x14ac:dyDescent="0.55000000000000004">
      <c r="C747">
        <f t="shared" si="37"/>
        <v>741</v>
      </c>
      <c r="D747">
        <v>-1.0150641674062071</v>
      </c>
      <c r="E747">
        <v>-0.68234807300793732</v>
      </c>
      <c r="F747">
        <v>1.1545813602161428</v>
      </c>
      <c r="G747">
        <v>-0.29810546578485053</v>
      </c>
      <c r="H747">
        <v>0.475116856114145</v>
      </c>
      <c r="I747">
        <v>-0.50273889685002648</v>
      </c>
      <c r="J747">
        <v>-1.9563665510890347</v>
      </c>
      <c r="K747">
        <v>-1.2887190772672912</v>
      </c>
      <c r="L747">
        <v>-1.281794315258695</v>
      </c>
      <c r="M747">
        <v>0.18355030453846777</v>
      </c>
      <c r="P747" s="13">
        <f t="shared" si="35"/>
        <v>-7.124046887784086E-3</v>
      </c>
      <c r="Q747" s="23">
        <f t="shared" si="36"/>
        <v>-7.0987310185736119E-3</v>
      </c>
    </row>
    <row r="748" spans="3:17" x14ac:dyDescent="0.55000000000000004">
      <c r="C748">
        <f t="shared" si="37"/>
        <v>742</v>
      </c>
      <c r="D748">
        <v>1.0163505448547543</v>
      </c>
      <c r="E748">
        <v>-1.9710181695772624</v>
      </c>
      <c r="F748">
        <v>0.19379721778609255</v>
      </c>
      <c r="G748">
        <v>0.46212694314245573</v>
      </c>
      <c r="H748">
        <v>0.6363966960248032</v>
      </c>
      <c r="I748">
        <v>-0.17136802865992493</v>
      </c>
      <c r="J748">
        <v>0.75661317361581581</v>
      </c>
      <c r="K748">
        <v>-0.45526889163980744</v>
      </c>
      <c r="L748">
        <v>-7.5070312788555457E-2</v>
      </c>
      <c r="M748">
        <v>1.9644128695407972</v>
      </c>
      <c r="P748" s="13">
        <f t="shared" si="35"/>
        <v>1.0468520576610393E-2</v>
      </c>
      <c r="Q748" s="23">
        <f t="shared" si="36"/>
        <v>1.0523507247000241E-2</v>
      </c>
    </row>
    <row r="749" spans="3:17" x14ac:dyDescent="0.55000000000000004">
      <c r="C749">
        <f t="shared" si="37"/>
        <v>743</v>
      </c>
      <c r="D749">
        <v>-0.3194693243204299</v>
      </c>
      <c r="E749">
        <v>1.5696014733455275</v>
      </c>
      <c r="F749">
        <v>1.2435524321436155</v>
      </c>
      <c r="G749">
        <v>0.50581782644683915</v>
      </c>
      <c r="H749">
        <v>0.44206334983150786</v>
      </c>
      <c r="I749">
        <v>1.7077349333355725</v>
      </c>
      <c r="J749">
        <v>0.98860092753838924</v>
      </c>
      <c r="K749">
        <v>-0.17932311027660122</v>
      </c>
      <c r="L749">
        <v>-1.1618515350617751</v>
      </c>
      <c r="M749">
        <v>-0.14295982165695545</v>
      </c>
      <c r="P749" s="13">
        <f t="shared" si="35"/>
        <v>-1.1000188392467538E-3</v>
      </c>
      <c r="Q749" s="23">
        <f t="shared" si="36"/>
        <v>-1.0994140403071118E-3</v>
      </c>
    </row>
    <row r="750" spans="3:17" x14ac:dyDescent="0.55000000000000004">
      <c r="C750">
        <f t="shared" si="37"/>
        <v>744</v>
      </c>
      <c r="D750">
        <v>0.62530658596962907</v>
      </c>
      <c r="E750">
        <v>-2.111102679787173</v>
      </c>
      <c r="F750">
        <v>-0.18271958136035618</v>
      </c>
      <c r="G750">
        <v>0.45817234508049381</v>
      </c>
      <c r="H750">
        <v>-0.14496257700932022</v>
      </c>
      <c r="I750">
        <v>-0.20982144799340316</v>
      </c>
      <c r="J750">
        <v>0.89382627171014195</v>
      </c>
      <c r="K750">
        <v>-1.4634047479341543</v>
      </c>
      <c r="L750">
        <v>0.15711630954558617</v>
      </c>
      <c r="M750">
        <v>2.0860071435038576</v>
      </c>
      <c r="P750" s="13">
        <f t="shared" si="35"/>
        <v>7.0819805527008338E-3</v>
      </c>
      <c r="Q750" s="23">
        <f t="shared" si="36"/>
        <v>7.1071170807399664E-3</v>
      </c>
    </row>
    <row r="751" spans="3:17" x14ac:dyDescent="0.55000000000000004">
      <c r="C751">
        <f t="shared" si="37"/>
        <v>745</v>
      </c>
      <c r="D751">
        <v>-1.0880071401212148</v>
      </c>
      <c r="E751">
        <v>-0.4902558799835034</v>
      </c>
      <c r="F751">
        <v>1.6487516927986161</v>
      </c>
      <c r="G751">
        <v>1.2082384626690723</v>
      </c>
      <c r="H751">
        <v>2.2013354280857245</v>
      </c>
      <c r="I751">
        <v>2.3042583296278192</v>
      </c>
      <c r="J751">
        <v>-1.2552847404927558</v>
      </c>
      <c r="K751">
        <v>0.95416188106855215</v>
      </c>
      <c r="L751">
        <v>1.3551280219575059</v>
      </c>
      <c r="M751">
        <v>-0.21030813868186088</v>
      </c>
      <c r="P751" s="13">
        <f t="shared" si="35"/>
        <v>-7.7557515617716049E-3</v>
      </c>
      <c r="Q751" s="23">
        <f t="shared" si="36"/>
        <v>-7.7257533236857467E-3</v>
      </c>
    </row>
    <row r="752" spans="3:17" x14ac:dyDescent="0.55000000000000004">
      <c r="C752">
        <f t="shared" si="37"/>
        <v>746</v>
      </c>
      <c r="D752">
        <v>1.8162584579207532</v>
      </c>
      <c r="E752">
        <v>-0.69271009879399292</v>
      </c>
      <c r="F752">
        <v>0.43076489319732714</v>
      </c>
      <c r="G752">
        <v>-2.2813487568094933E-2</v>
      </c>
      <c r="H752">
        <v>0.25524616621034635</v>
      </c>
      <c r="I752">
        <v>-2.2482192275571711</v>
      </c>
      <c r="J752">
        <v>-1.7363060637226815</v>
      </c>
      <c r="K752">
        <v>-0.47948542160846047</v>
      </c>
      <c r="L752">
        <v>0.23759560449945383</v>
      </c>
      <c r="M752">
        <v>-0.575777565476989</v>
      </c>
      <c r="P752" s="13">
        <f t="shared" si="35"/>
        <v>1.7395926310643885E-2</v>
      </c>
      <c r="Q752" s="23">
        <f t="shared" si="36"/>
        <v>1.754811665327205E-2</v>
      </c>
    </row>
    <row r="753" spans="3:17" x14ac:dyDescent="0.55000000000000004">
      <c r="C753">
        <f t="shared" si="37"/>
        <v>747</v>
      </c>
      <c r="D753">
        <v>1.3495748344138989</v>
      </c>
      <c r="E753">
        <v>-0.17972331053954865</v>
      </c>
      <c r="F753">
        <v>0.31307331717312903</v>
      </c>
      <c r="G753">
        <v>-1.8518419532969177</v>
      </c>
      <c r="H753">
        <v>-1.1563894276873277</v>
      </c>
      <c r="I753">
        <v>-0.24554349384008303</v>
      </c>
      <c r="J753">
        <v>-0.32321137086294699</v>
      </c>
      <c r="K753">
        <v>-1.9264237330826823</v>
      </c>
      <c r="L753">
        <v>-0.55675591937053892</v>
      </c>
      <c r="M753">
        <v>0.2083425158257538</v>
      </c>
      <c r="P753" s="13">
        <f t="shared" si="35"/>
        <v>1.3354327575772802E-2</v>
      </c>
      <c r="Q753" s="23">
        <f t="shared" si="36"/>
        <v>1.3443894867829931E-2</v>
      </c>
    </row>
    <row r="754" spans="3:17" x14ac:dyDescent="0.55000000000000004">
      <c r="C754">
        <f t="shared" si="37"/>
        <v>748</v>
      </c>
      <c r="D754">
        <v>0.48801216398842734</v>
      </c>
      <c r="E754">
        <v>-0.15269191419652076</v>
      </c>
      <c r="F754">
        <v>-3.5928759815797219E-2</v>
      </c>
      <c r="G754">
        <v>-1.3924243350881635</v>
      </c>
      <c r="H754">
        <v>0.21849608637002413</v>
      </c>
      <c r="I754">
        <v>-1.4619758222662576</v>
      </c>
      <c r="J754">
        <v>-0.42678835037622281</v>
      </c>
      <c r="K754">
        <v>1.0315161700757942</v>
      </c>
      <c r="L754">
        <v>0.63338515665462136</v>
      </c>
      <c r="M754">
        <v>-1.7053554888341913</v>
      </c>
      <c r="P754" s="13">
        <f t="shared" si="35"/>
        <v>5.892975980364621E-3</v>
      </c>
      <c r="Q754" s="23">
        <f t="shared" si="36"/>
        <v>5.9103737213512808E-3</v>
      </c>
    </row>
    <row r="755" spans="3:17" x14ac:dyDescent="0.55000000000000004">
      <c r="C755">
        <f t="shared" si="37"/>
        <v>749</v>
      </c>
      <c r="D755">
        <v>-1.1410578608132875</v>
      </c>
      <c r="E755">
        <v>-0.51431214749988297</v>
      </c>
      <c r="F755">
        <v>1.303759788799044</v>
      </c>
      <c r="G755">
        <v>0.21121954106577248</v>
      </c>
      <c r="H755">
        <v>0.71480019832217623</v>
      </c>
      <c r="I755">
        <v>0.13883381104041248</v>
      </c>
      <c r="J755">
        <v>1.3332627845164176E-2</v>
      </c>
      <c r="K755">
        <v>1.6609538097806407</v>
      </c>
      <c r="L755">
        <v>0.26377126271495149</v>
      </c>
      <c r="M755">
        <v>0.34114048662694346</v>
      </c>
      <c r="P755" s="13">
        <f t="shared" si="35"/>
        <v>-8.2151842798556824E-3</v>
      </c>
      <c r="Q755" s="23">
        <f t="shared" si="36"/>
        <v>-8.1815318701158324E-3</v>
      </c>
    </row>
    <row r="756" spans="3:17" x14ac:dyDescent="0.55000000000000004">
      <c r="C756">
        <f t="shared" si="37"/>
        <v>750</v>
      </c>
      <c r="D756">
        <v>0.5925697969103878</v>
      </c>
      <c r="E756">
        <v>0.2930034645389335</v>
      </c>
      <c r="F756">
        <v>-9.6358661707332552E-2</v>
      </c>
      <c r="G756">
        <v>2.5939546889665373E-3</v>
      </c>
      <c r="H756">
        <v>-1.1811896590331676</v>
      </c>
      <c r="I756">
        <v>-8.5301434954575289E-2</v>
      </c>
      <c r="J756">
        <v>-0.47535481018526765</v>
      </c>
      <c r="K756">
        <v>0.35527032295034217</v>
      </c>
      <c r="L756">
        <v>-0.52199841167827388</v>
      </c>
      <c r="M756">
        <v>-0.12918416954139228</v>
      </c>
      <c r="P756" s="13">
        <f t="shared" si="35"/>
        <v>6.7984716430644796E-3</v>
      </c>
      <c r="Q756" s="23">
        <f t="shared" si="36"/>
        <v>6.8216337105411196E-3</v>
      </c>
    </row>
    <row r="757" spans="3:17" x14ac:dyDescent="0.55000000000000004">
      <c r="C757">
        <f t="shared" si="37"/>
        <v>751</v>
      </c>
      <c r="D757">
        <v>-1.3540572601941689</v>
      </c>
      <c r="E757">
        <v>2.2674962179110727</v>
      </c>
      <c r="F757">
        <v>0.35319370045645115</v>
      </c>
      <c r="G757">
        <v>-0.20641675593616277</v>
      </c>
      <c r="H757">
        <v>-0.86968237049640684</v>
      </c>
      <c r="I757">
        <v>-2.5559376265124327</v>
      </c>
      <c r="J757">
        <v>1.4733266885023717</v>
      </c>
      <c r="K757">
        <v>0.29602321087047156</v>
      </c>
      <c r="L757">
        <v>-0.33186022473634308</v>
      </c>
      <c r="M757">
        <v>-0.4558806777497692</v>
      </c>
      <c r="P757" s="13">
        <f t="shared" si="35"/>
        <v>-1.005981318840239E-2</v>
      </c>
      <c r="Q757" s="23">
        <f t="shared" si="36"/>
        <v>-1.000938251709127E-2</v>
      </c>
    </row>
    <row r="758" spans="3:17" x14ac:dyDescent="0.55000000000000004">
      <c r="C758">
        <f t="shared" si="37"/>
        <v>752</v>
      </c>
      <c r="D758">
        <v>-2.0073013599856151</v>
      </c>
      <c r="E758">
        <v>0.23016206582088933</v>
      </c>
      <c r="F758">
        <v>0.47058940514889347</v>
      </c>
      <c r="G758">
        <v>-4.6653948116456333E-3</v>
      </c>
      <c r="H758">
        <v>-2.4009564947222386</v>
      </c>
      <c r="I758">
        <v>2.2904366829419809</v>
      </c>
      <c r="J758">
        <v>0.17450579895885188</v>
      </c>
      <c r="K758">
        <v>0.56810881729664386</v>
      </c>
      <c r="L758">
        <v>2.0008596729156829</v>
      </c>
      <c r="M758">
        <v>2.1265935136021459</v>
      </c>
      <c r="P758" s="13">
        <f t="shared" si="35"/>
        <v>-1.5717073041319283E-2</v>
      </c>
      <c r="Q758" s="23">
        <f t="shared" si="36"/>
        <v>-1.5594204402835543E-2</v>
      </c>
    </row>
    <row r="759" spans="3:17" x14ac:dyDescent="0.55000000000000004">
      <c r="C759">
        <f t="shared" si="37"/>
        <v>753</v>
      </c>
      <c r="D759">
        <v>-2.0054177000783477E-2</v>
      </c>
      <c r="E759">
        <v>-0.14992443986911569</v>
      </c>
      <c r="F759">
        <v>0.28655496043356388</v>
      </c>
      <c r="G759">
        <v>0.50696323347777184</v>
      </c>
      <c r="H759">
        <v>-0.36192923960634188</v>
      </c>
      <c r="I759">
        <v>0.88051160270327455</v>
      </c>
      <c r="J759">
        <v>-0.1203584837058136</v>
      </c>
      <c r="K759">
        <v>0.40473284955877614</v>
      </c>
      <c r="L759">
        <v>-0.25591605866721268</v>
      </c>
      <c r="M759">
        <v>-1.0551885165908885</v>
      </c>
      <c r="P759" s="13">
        <f t="shared" si="35"/>
        <v>1.4929923993199858E-3</v>
      </c>
      <c r="Q759" s="23">
        <f t="shared" si="36"/>
        <v>1.4941074673324728E-3</v>
      </c>
    </row>
    <row r="760" spans="3:17" x14ac:dyDescent="0.55000000000000004">
      <c r="C760">
        <f t="shared" si="37"/>
        <v>754</v>
      </c>
      <c r="D760">
        <v>-0.59295098632201937</v>
      </c>
      <c r="E760">
        <v>-8.3298671302345251E-2</v>
      </c>
      <c r="F760">
        <v>0.59537059979635265</v>
      </c>
      <c r="G760">
        <v>-0.55872770113714965</v>
      </c>
      <c r="H760">
        <v>1.158696739866677</v>
      </c>
      <c r="I760">
        <v>1.1745525761706672</v>
      </c>
      <c r="J760">
        <v>-0.1700607840778505</v>
      </c>
      <c r="K760">
        <v>-7.1835521116924497E-2</v>
      </c>
      <c r="L760">
        <v>0.18566634795798476</v>
      </c>
      <c r="M760">
        <v>1.1642615443293818</v>
      </c>
      <c r="P760" s="13">
        <f t="shared" si="35"/>
        <v>-3.4684395068724115E-3</v>
      </c>
      <c r="Q760" s="23">
        <f t="shared" si="36"/>
        <v>-3.4624314188032024E-3</v>
      </c>
    </row>
    <row r="761" spans="3:17" x14ac:dyDescent="0.55000000000000004">
      <c r="C761">
        <f t="shared" si="37"/>
        <v>755</v>
      </c>
      <c r="D761">
        <v>-0.57362997624257861</v>
      </c>
      <c r="E761">
        <v>1.34251967267266</v>
      </c>
      <c r="F761">
        <v>-1.2628960263373674</v>
      </c>
      <c r="G761">
        <v>-0.81056611874955986</v>
      </c>
      <c r="H761">
        <v>2.0650716845104178</v>
      </c>
      <c r="I761">
        <v>0.56251592963942765</v>
      </c>
      <c r="J761">
        <v>1.951641951877797</v>
      </c>
      <c r="K761">
        <v>-1.495903928119263</v>
      </c>
      <c r="L761">
        <v>-1.9540750210454749</v>
      </c>
      <c r="M761">
        <v>-0.71695448100222936</v>
      </c>
      <c r="P761" s="13">
        <f t="shared" si="35"/>
        <v>-3.3011146513167028E-3</v>
      </c>
      <c r="Q761" s="23">
        <f t="shared" si="36"/>
        <v>-3.2956719629727571E-3</v>
      </c>
    </row>
    <row r="762" spans="3:17" x14ac:dyDescent="0.55000000000000004">
      <c r="C762">
        <f t="shared" si="37"/>
        <v>756</v>
      </c>
      <c r="D762">
        <v>0.20679374612161872</v>
      </c>
      <c r="E762">
        <v>0.33598517589484383</v>
      </c>
      <c r="F762">
        <v>2.2269281219010622</v>
      </c>
      <c r="G762">
        <v>-1.7329281370035687</v>
      </c>
      <c r="H762">
        <v>0.76936242598911764</v>
      </c>
      <c r="I762">
        <v>-0.72664418653529894</v>
      </c>
      <c r="J762">
        <v>-1.0666681466395356</v>
      </c>
      <c r="K762">
        <v>2.4113203533990863</v>
      </c>
      <c r="L762">
        <v>-0.85541269845476176</v>
      </c>
      <c r="M762">
        <v>0.75052000014403142</v>
      </c>
      <c r="P762" s="13">
        <f t="shared" si="35"/>
        <v>3.4575530415173819E-3</v>
      </c>
      <c r="Q762" s="23">
        <f t="shared" si="36"/>
        <v>3.4635372729796554E-3</v>
      </c>
    </row>
    <row r="763" spans="3:17" x14ac:dyDescent="0.55000000000000004">
      <c r="C763">
        <f t="shared" si="37"/>
        <v>757</v>
      </c>
      <c r="D763">
        <v>6.4565932761467867E-2</v>
      </c>
      <c r="E763">
        <v>-0.49053534142093191</v>
      </c>
      <c r="F763">
        <v>0.96281955920927453</v>
      </c>
      <c r="G763">
        <v>0.76622979286999948</v>
      </c>
      <c r="H763">
        <v>1.34473145173663</v>
      </c>
      <c r="I763">
        <v>-0.14840440957562254</v>
      </c>
      <c r="J763">
        <v>-1.0689691390907288</v>
      </c>
      <c r="K763">
        <v>2.1494979122632878</v>
      </c>
      <c r="L763">
        <v>2.2004283538792078</v>
      </c>
      <c r="M763">
        <v>-1.1982965921886561</v>
      </c>
      <c r="P763" s="13">
        <f t="shared" si="35"/>
        <v>2.2258240465713578E-3</v>
      </c>
      <c r="Q763" s="23">
        <f t="shared" si="36"/>
        <v>2.2283030318350772E-3</v>
      </c>
    </row>
    <row r="764" spans="3:17" x14ac:dyDescent="0.55000000000000004">
      <c r="C764">
        <f t="shared" si="37"/>
        <v>758</v>
      </c>
      <c r="D764">
        <v>-2.1323267552578504</v>
      </c>
      <c r="E764">
        <v>-1.8864262839345882</v>
      </c>
      <c r="F764">
        <v>-0.2960663146475313</v>
      </c>
      <c r="G764">
        <v>-1.6145430604067779</v>
      </c>
      <c r="H764">
        <v>-1.0973040767566022</v>
      </c>
      <c r="I764">
        <v>0.45991588442238085</v>
      </c>
      <c r="J764">
        <v>-1.462687571235024</v>
      </c>
      <c r="K764">
        <v>-1.2277984698547693</v>
      </c>
      <c r="L764">
        <v>1.3466022700182234</v>
      </c>
      <c r="M764">
        <v>1.2342685239299858</v>
      </c>
      <c r="P764" s="13">
        <f t="shared" si="35"/>
        <v>-1.6799824725558746E-2</v>
      </c>
      <c r="Q764" s="23">
        <f t="shared" si="36"/>
        <v>-1.6659494609536196E-2</v>
      </c>
    </row>
    <row r="765" spans="3:17" x14ac:dyDescent="0.55000000000000004">
      <c r="C765">
        <f t="shared" si="37"/>
        <v>759</v>
      </c>
      <c r="D765">
        <v>1.7369066214654936</v>
      </c>
      <c r="E765">
        <v>1.3331658797439099</v>
      </c>
      <c r="F765">
        <v>-1.0602458765436957</v>
      </c>
      <c r="G765">
        <v>-0.21021662657937001</v>
      </c>
      <c r="H765">
        <v>-0.73354943210940327</v>
      </c>
      <c r="I765">
        <v>-0.42348099424444752</v>
      </c>
      <c r="J765">
        <v>1.0300699767114061</v>
      </c>
      <c r="K765">
        <v>-0.2040647872041258</v>
      </c>
      <c r="L765">
        <v>1.3086137892194434</v>
      </c>
      <c r="M765">
        <v>1.7790115338911761</v>
      </c>
      <c r="P765" s="13">
        <f t="shared" si="35"/>
        <v>1.6708719248571854E-2</v>
      </c>
      <c r="Q765" s="23">
        <f t="shared" si="36"/>
        <v>1.6849090616833928E-2</v>
      </c>
    </row>
    <row r="766" spans="3:17" x14ac:dyDescent="0.55000000000000004">
      <c r="C766">
        <f t="shared" si="37"/>
        <v>760</v>
      </c>
      <c r="D766">
        <v>1.7661335373877138</v>
      </c>
      <c r="E766">
        <v>-0.38626165238390286</v>
      </c>
      <c r="F766">
        <v>0.48094521275305441</v>
      </c>
      <c r="G766">
        <v>-1.3930574475792927</v>
      </c>
      <c r="H766">
        <v>-0.84528223645457201</v>
      </c>
      <c r="I766">
        <v>0.2653821847804721</v>
      </c>
      <c r="J766">
        <v>-2.3137265898212691</v>
      </c>
      <c r="K766">
        <v>2.4085102379653738</v>
      </c>
      <c r="L766">
        <v>1.1430826670191543</v>
      </c>
      <c r="M766">
        <v>2.4341127094742749E-2</v>
      </c>
      <c r="P766" s="13">
        <f t="shared" si="35"/>
        <v>1.6961831765201E-2</v>
      </c>
      <c r="Q766" s="23">
        <f t="shared" si="36"/>
        <v>1.7106500424640014E-2</v>
      </c>
    </row>
    <row r="767" spans="3:17" x14ac:dyDescent="0.55000000000000004">
      <c r="C767">
        <f t="shared" si="37"/>
        <v>761</v>
      </c>
      <c r="D767">
        <v>-1.3549502094589807</v>
      </c>
      <c r="E767">
        <v>-8.9541689800355914E-2</v>
      </c>
      <c r="F767">
        <v>1.1595973575485141</v>
      </c>
      <c r="G767">
        <v>1.2305815643615716</v>
      </c>
      <c r="H767">
        <v>1.3214668554725353</v>
      </c>
      <c r="I767">
        <v>-0.67887254604971814</v>
      </c>
      <c r="J767">
        <v>-0.94568734656711417</v>
      </c>
      <c r="K767">
        <v>-1.0000981356992409</v>
      </c>
      <c r="L767">
        <v>-1.2336762223314846</v>
      </c>
      <c r="M767">
        <v>2.3898082237041898</v>
      </c>
      <c r="P767" s="13">
        <f t="shared" si="35"/>
        <v>-1.0067546355878566E-2</v>
      </c>
      <c r="Q767" s="23">
        <f t="shared" si="36"/>
        <v>-1.0017038250734522E-2</v>
      </c>
    </row>
    <row r="768" spans="3:17" x14ac:dyDescent="0.55000000000000004">
      <c r="C768">
        <f t="shared" si="37"/>
        <v>762</v>
      </c>
      <c r="D768">
        <v>1.0922765778363992</v>
      </c>
      <c r="E768">
        <v>1.2465629385149171</v>
      </c>
      <c r="F768">
        <v>1.232630652237632</v>
      </c>
      <c r="G768">
        <v>1.1039155882091816</v>
      </c>
      <c r="H768">
        <v>-0.3303968783171442</v>
      </c>
      <c r="I768">
        <v>0.81191930752105346</v>
      </c>
      <c r="J768">
        <v>1.7502270203599952</v>
      </c>
      <c r="K768">
        <v>-0.91033173952255819</v>
      </c>
      <c r="L768">
        <v>2.2904585965722597</v>
      </c>
      <c r="M768">
        <v>0.80804685473218607</v>
      </c>
      <c r="P768" s="13">
        <f t="shared" si="35"/>
        <v>1.1126059310317189E-2</v>
      </c>
      <c r="Q768" s="23">
        <f t="shared" si="36"/>
        <v>1.1188184095774822E-2</v>
      </c>
    </row>
    <row r="769" spans="3:17" x14ac:dyDescent="0.55000000000000004">
      <c r="C769">
        <f t="shared" si="37"/>
        <v>763</v>
      </c>
      <c r="D769">
        <v>-0.71647192367564494</v>
      </c>
      <c r="E769">
        <v>-9.3167510384388266E-3</v>
      </c>
      <c r="F769">
        <v>2.2869082824450566</v>
      </c>
      <c r="G769">
        <v>0.27872986886572726</v>
      </c>
      <c r="H769">
        <v>0.28839249464521272</v>
      </c>
      <c r="I769">
        <v>0.76113919669086771</v>
      </c>
      <c r="J769">
        <v>1.3685019968865209</v>
      </c>
      <c r="K769">
        <v>0.93678311215644927</v>
      </c>
      <c r="L769">
        <v>1.2905347510251362</v>
      </c>
      <c r="M769">
        <v>-1.0600532778578085</v>
      </c>
      <c r="P769" s="13">
        <f t="shared" si="35"/>
        <v>-4.5381622033474709E-3</v>
      </c>
      <c r="Q769" s="23">
        <f t="shared" si="36"/>
        <v>-4.5278803047770211E-3</v>
      </c>
    </row>
    <row r="770" spans="3:17" x14ac:dyDescent="0.55000000000000004">
      <c r="C770">
        <f t="shared" si="37"/>
        <v>764</v>
      </c>
      <c r="D770">
        <v>0.89223301162846658</v>
      </c>
      <c r="E770">
        <v>0.97949388199673826</v>
      </c>
      <c r="F770">
        <v>0.93601764500311457</v>
      </c>
      <c r="G770">
        <v>1.4169606893077369</v>
      </c>
      <c r="H770">
        <v>-0.38645984824706558</v>
      </c>
      <c r="I770">
        <v>0.72401593069577852</v>
      </c>
      <c r="J770">
        <v>-1.7141677015314809E-2</v>
      </c>
      <c r="K770">
        <v>-0.93503620080848016</v>
      </c>
      <c r="L770">
        <v>1.3865057206044609</v>
      </c>
      <c r="M770">
        <v>0.70373261942430254</v>
      </c>
      <c r="P770" s="13">
        <f t="shared" si="35"/>
        <v>9.3936312083201506E-3</v>
      </c>
      <c r="Q770" s="23">
        <f t="shared" si="36"/>
        <v>9.4378898364848585E-3</v>
      </c>
    </row>
    <row r="771" spans="3:17" x14ac:dyDescent="0.55000000000000004">
      <c r="C771">
        <f t="shared" si="37"/>
        <v>765</v>
      </c>
      <c r="D771">
        <v>0.97613754089904381</v>
      </c>
      <c r="E771">
        <v>0.54120155684712024</v>
      </c>
      <c r="F771">
        <v>0.23973618184373108</v>
      </c>
      <c r="G771">
        <v>0.80791807014771433</v>
      </c>
      <c r="H771">
        <v>1.4303558838995416</v>
      </c>
      <c r="I771">
        <v>0.17939440760078507</v>
      </c>
      <c r="J771">
        <v>-1.5047930478831251</v>
      </c>
      <c r="K771">
        <v>-0.2059124593601773</v>
      </c>
      <c r="L771">
        <v>0.24981854958956712</v>
      </c>
      <c r="M771">
        <v>-0.86677453583679787</v>
      </c>
      <c r="P771" s="13">
        <f t="shared" si="35"/>
        <v>1.01202657467291E-2</v>
      </c>
      <c r="Q771" s="23">
        <f t="shared" si="36"/>
        <v>1.0171648826646118E-2</v>
      </c>
    </row>
    <row r="772" spans="3:17" x14ac:dyDescent="0.55000000000000004">
      <c r="C772">
        <f t="shared" si="37"/>
        <v>766</v>
      </c>
      <c r="D772">
        <v>1.4949663993408118</v>
      </c>
      <c r="E772">
        <v>-3.7894414880310208E-2</v>
      </c>
      <c r="F772">
        <v>-0.98514827227587898</v>
      </c>
      <c r="G772">
        <v>-0.3260299659479437</v>
      </c>
      <c r="H772">
        <v>0.38768094090002958</v>
      </c>
      <c r="I772">
        <v>2.8656999375259382E-2</v>
      </c>
      <c r="J772">
        <v>0.40370837302631818</v>
      </c>
      <c r="K772">
        <v>-1.1184641140170746</v>
      </c>
      <c r="L772">
        <v>-1.5258342170785806</v>
      </c>
      <c r="M772">
        <v>0.63463009026878148</v>
      </c>
      <c r="P772" s="13">
        <f t="shared" si="35"/>
        <v>1.4613455462999613E-2</v>
      </c>
      <c r="Q772" s="23">
        <f t="shared" si="36"/>
        <v>1.4720754033795025E-2</v>
      </c>
    </row>
    <row r="773" spans="3:17" x14ac:dyDescent="0.55000000000000004">
      <c r="C773">
        <f t="shared" si="37"/>
        <v>767</v>
      </c>
      <c r="D773">
        <v>-1.3304035385584165</v>
      </c>
      <c r="E773">
        <v>-2.8844949645055555</v>
      </c>
      <c r="F773">
        <v>-1.7494072550278743</v>
      </c>
      <c r="G773">
        <v>1.0134478402753377</v>
      </c>
      <c r="H773">
        <v>0.52575385162826904</v>
      </c>
      <c r="I773">
        <v>-1.3739815081520932</v>
      </c>
      <c r="J773">
        <v>-1.0137457332172732</v>
      </c>
      <c r="K773">
        <v>-0.32874589664957127</v>
      </c>
      <c r="L773">
        <v>-1.1676790478712276</v>
      </c>
      <c r="M773">
        <v>1.0036528743091031</v>
      </c>
      <c r="P773" s="13">
        <f t="shared" si="35"/>
        <v>-9.8549659500963178E-3</v>
      </c>
      <c r="Q773" s="23">
        <f t="shared" si="36"/>
        <v>-9.8065649005458777E-3</v>
      </c>
    </row>
    <row r="774" spans="3:17" x14ac:dyDescent="0.55000000000000004">
      <c r="C774">
        <f t="shared" si="37"/>
        <v>768</v>
      </c>
      <c r="D774">
        <v>-2.0367550294215189</v>
      </c>
      <c r="E774">
        <v>0.39607282757857826</v>
      </c>
      <c r="F774">
        <v>-0.347267397869921</v>
      </c>
      <c r="G774">
        <v>0.43108488434623254</v>
      </c>
      <c r="H774">
        <v>0.71622553772256015</v>
      </c>
      <c r="I774">
        <v>-0.66501908607853877</v>
      </c>
      <c r="J774">
        <v>1.188603251574992</v>
      </c>
      <c r="K774">
        <v>-2.5290625557833843</v>
      </c>
      <c r="L774">
        <v>1.7231366786535276</v>
      </c>
      <c r="M774">
        <v>1.035215523477079</v>
      </c>
      <c r="P774" s="13">
        <f t="shared" ref="P774:P837" si="38">$P$1*1/12+$P$2*SQRT(1/12)*INDEX(D774:M774,1,$P$3)</f>
        <v>-1.5972149300980901E-2</v>
      </c>
      <c r="Q774" s="23">
        <f t="shared" si="36"/>
        <v>-1.5845270929249256E-2</v>
      </c>
    </row>
    <row r="775" spans="3:17" x14ac:dyDescent="0.55000000000000004">
      <c r="C775">
        <f t="shared" si="37"/>
        <v>769</v>
      </c>
      <c r="D775">
        <v>-0.71781363680229471</v>
      </c>
      <c r="E775">
        <v>-0.24390177056056392</v>
      </c>
      <c r="F775">
        <v>1.0315082190327935</v>
      </c>
      <c r="G775">
        <v>-0.20593629582309375</v>
      </c>
      <c r="H775">
        <v>-2.8166471681072263E-2</v>
      </c>
      <c r="I775">
        <v>-0.11153797133004657</v>
      </c>
      <c r="J775">
        <v>-0.33035578247312425</v>
      </c>
      <c r="K775">
        <v>0.21519858020949734</v>
      </c>
      <c r="L775">
        <v>0.66842890356685281</v>
      </c>
      <c r="M775">
        <v>-0.40140455377193096</v>
      </c>
      <c r="P775" s="13">
        <f t="shared" si="38"/>
        <v>-4.5497817798701686E-3</v>
      </c>
      <c r="Q775" s="23">
        <f t="shared" ref="Q775:Q838" si="39">EXP(P775)-1</f>
        <v>-4.5394472020466869E-3</v>
      </c>
    </row>
    <row r="776" spans="3:17" x14ac:dyDescent="0.55000000000000004">
      <c r="C776">
        <f t="shared" si="37"/>
        <v>770</v>
      </c>
      <c r="D776">
        <v>0.78938317515210199</v>
      </c>
      <c r="E776">
        <v>1.1340373174026119</v>
      </c>
      <c r="F776">
        <v>0.25984245246537663</v>
      </c>
      <c r="G776">
        <v>-0.30729242140176799</v>
      </c>
      <c r="H776">
        <v>0.84210893089405814</v>
      </c>
      <c r="I776">
        <v>0.32206328193371864</v>
      </c>
      <c r="J776">
        <v>-1.341435163829499</v>
      </c>
      <c r="K776">
        <v>-7.3236504297355023E-2</v>
      </c>
      <c r="L776">
        <v>0.7581690411366655</v>
      </c>
      <c r="M776">
        <v>-0.83640212292440941</v>
      </c>
      <c r="P776" s="13">
        <f t="shared" si="38"/>
        <v>8.502925496684079E-3</v>
      </c>
      <c r="Q776" s="23">
        <f t="shared" si="39"/>
        <v>8.5391780457448885E-3</v>
      </c>
    </row>
    <row r="777" spans="3:17" x14ac:dyDescent="0.55000000000000004">
      <c r="C777">
        <f t="shared" si="37"/>
        <v>771</v>
      </c>
      <c r="D777">
        <v>-0.66476076247892824</v>
      </c>
      <c r="E777">
        <v>-0.26643712765902089</v>
      </c>
      <c r="F777">
        <v>-1.2056109405766375</v>
      </c>
      <c r="G777">
        <v>1.0854615635754883</v>
      </c>
      <c r="H777">
        <v>0.5956212945600371</v>
      </c>
      <c r="I777">
        <v>-5.178621588313765E-2</v>
      </c>
      <c r="J777">
        <v>-1.3902293200590825</v>
      </c>
      <c r="K777">
        <v>-0.31546001197554385</v>
      </c>
      <c r="L777">
        <v>0.24965070882725979</v>
      </c>
      <c r="M777">
        <v>-0.1135431022556927</v>
      </c>
      <c r="P777" s="13">
        <f t="shared" si="38"/>
        <v>-4.0903304107919834E-3</v>
      </c>
      <c r="Q777" s="23">
        <f t="shared" si="39"/>
        <v>-4.0819764034554229E-3</v>
      </c>
    </row>
    <row r="778" spans="3:17" x14ac:dyDescent="0.55000000000000004">
      <c r="C778">
        <f t="shared" si="37"/>
        <v>772</v>
      </c>
      <c r="D778">
        <v>-0.86511870151384707</v>
      </c>
      <c r="E778">
        <v>2.3434599621708472</v>
      </c>
      <c r="F778">
        <v>-1.8640672403812135</v>
      </c>
      <c r="G778">
        <v>-0.63238458206126991</v>
      </c>
      <c r="H778">
        <v>0.10367897854457801</v>
      </c>
      <c r="I778">
        <v>1.2039234684651077</v>
      </c>
      <c r="J778">
        <v>1.0455351370585133</v>
      </c>
      <c r="K778">
        <v>1.3724644113885778</v>
      </c>
      <c r="L778">
        <v>-1.8638343126127792</v>
      </c>
      <c r="M778">
        <v>-1.0121316494473958</v>
      </c>
      <c r="P778" s="13">
        <f t="shared" si="38"/>
        <v>-5.8254810613333182E-3</v>
      </c>
      <c r="Q778" s="23">
        <f t="shared" si="39"/>
        <v>-5.8085458477488139E-3</v>
      </c>
    </row>
    <row r="779" spans="3:17" x14ac:dyDescent="0.55000000000000004">
      <c r="C779">
        <f t="shared" si="37"/>
        <v>773</v>
      </c>
      <c r="D779">
        <v>0.31195066147440265</v>
      </c>
      <c r="E779">
        <v>-1.756555502073132</v>
      </c>
      <c r="F779">
        <v>1.5273340768402939</v>
      </c>
      <c r="G779">
        <v>0.28988372686426911</v>
      </c>
      <c r="H779">
        <v>0.59577169245796191</v>
      </c>
      <c r="I779">
        <v>1.5629377524309163</v>
      </c>
      <c r="J779">
        <v>-1.8803728242162623</v>
      </c>
      <c r="K779">
        <v>-1.7117864963441789</v>
      </c>
      <c r="L779">
        <v>0.88173406801738508</v>
      </c>
      <c r="M779">
        <v>-0.83413440431102182</v>
      </c>
      <c r="P779" s="13">
        <f t="shared" si="38"/>
        <v>4.3682386423085891E-3</v>
      </c>
      <c r="Q779" s="23">
        <f t="shared" si="39"/>
        <v>4.3777933040083372E-3</v>
      </c>
    </row>
    <row r="780" spans="3:17" x14ac:dyDescent="0.55000000000000004">
      <c r="C780">
        <f t="shared" si="37"/>
        <v>774</v>
      </c>
      <c r="D780">
        <v>-0.82281875656989911</v>
      </c>
      <c r="E780">
        <v>9.4262511105564328E-2</v>
      </c>
      <c r="F780">
        <v>-3.2887063553478226</v>
      </c>
      <c r="G780">
        <v>-0.40018837226344223</v>
      </c>
      <c r="H780">
        <v>-1.1921530525674551</v>
      </c>
      <c r="I780">
        <v>-2.9782146689872162E-2</v>
      </c>
      <c r="J780">
        <v>-0.25425393312748612</v>
      </c>
      <c r="K780">
        <v>-1.5825464642076372</v>
      </c>
      <c r="L780">
        <v>0.21468863085061671</v>
      </c>
      <c r="M780">
        <v>-1.6099387577042947</v>
      </c>
      <c r="P780" s="13">
        <f t="shared" si="38"/>
        <v>-5.4591527923318981E-3</v>
      </c>
      <c r="Q780" s="23">
        <f t="shared" si="39"/>
        <v>-5.4442786966893975E-3</v>
      </c>
    </row>
    <row r="781" spans="3:17" x14ac:dyDescent="0.55000000000000004">
      <c r="C781">
        <f t="shared" si="37"/>
        <v>775</v>
      </c>
      <c r="D781">
        <v>1.5401340823796139</v>
      </c>
      <c r="E781">
        <v>-1.4479046905642678</v>
      </c>
      <c r="F781">
        <v>-0.1698902017114105</v>
      </c>
      <c r="G781">
        <v>-0.42957228465495012</v>
      </c>
      <c r="H781">
        <v>3.3665695670020125E-2</v>
      </c>
      <c r="I781">
        <v>-0.16434335537019418</v>
      </c>
      <c r="J781">
        <v>0.38449099101322642</v>
      </c>
      <c r="K781">
        <v>-0.56858989801743753</v>
      </c>
      <c r="L781">
        <v>0.19154597150452801</v>
      </c>
      <c r="M781">
        <v>1.3060515660339787</v>
      </c>
      <c r="P781" s="13">
        <f t="shared" si="38"/>
        <v>1.5004619072416474E-2</v>
      </c>
      <c r="Q781" s="23">
        <f t="shared" si="39"/>
        <v>1.5117753507304599E-2</v>
      </c>
    </row>
    <row r="782" spans="3:17" x14ac:dyDescent="0.55000000000000004">
      <c r="C782">
        <f t="shared" si="37"/>
        <v>776</v>
      </c>
      <c r="D782">
        <v>0.54935586744933451</v>
      </c>
      <c r="E782">
        <v>0.94421596160620014</v>
      </c>
      <c r="F782">
        <v>-0.22155478466582412</v>
      </c>
      <c r="G782">
        <v>1.0415366333740548</v>
      </c>
      <c r="H782">
        <v>-1.9617049844812411</v>
      </c>
      <c r="I782">
        <v>-0.874709101744507</v>
      </c>
      <c r="J782">
        <v>-0.70944028180268903</v>
      </c>
      <c r="K782">
        <v>-0.95694244464668643</v>
      </c>
      <c r="L782">
        <v>-3.1754331783128591</v>
      </c>
      <c r="M782">
        <v>0.63235889754754093</v>
      </c>
      <c r="P782" s="13">
        <f t="shared" si="38"/>
        <v>6.4242280359582708E-3</v>
      </c>
      <c r="Q782" s="23">
        <f t="shared" si="39"/>
        <v>6.4449076486858825E-3</v>
      </c>
    </row>
    <row r="783" spans="3:17" x14ac:dyDescent="0.55000000000000004">
      <c r="C783">
        <f t="shared" si="37"/>
        <v>777</v>
      </c>
      <c r="D783">
        <v>0.97716135084607059</v>
      </c>
      <c r="E783">
        <v>-1.2632802218478367</v>
      </c>
      <c r="F783">
        <v>2.5573651938218456</v>
      </c>
      <c r="G783">
        <v>2.8294126783582958</v>
      </c>
      <c r="H783">
        <v>-2.0765123802971967E-2</v>
      </c>
      <c r="I783">
        <v>-0.65273975688533681</v>
      </c>
      <c r="J783">
        <v>0.50509085952981425</v>
      </c>
      <c r="K783">
        <v>0.58596124060049692</v>
      </c>
      <c r="L783">
        <v>2.410748020740229</v>
      </c>
      <c r="M783">
        <v>1.1406188261854846</v>
      </c>
      <c r="P783" s="13">
        <f t="shared" si="38"/>
        <v>1.0129132200956823E-2</v>
      </c>
      <c r="Q783" s="23">
        <f t="shared" si="39"/>
        <v>1.0180605507039475E-2</v>
      </c>
    </row>
    <row r="784" spans="3:17" x14ac:dyDescent="0.55000000000000004">
      <c r="C784">
        <f t="shared" si="37"/>
        <v>778</v>
      </c>
      <c r="D784">
        <v>0.48536699767850361</v>
      </c>
      <c r="E784">
        <v>-0.6637996824949749</v>
      </c>
      <c r="F784">
        <v>-1.0475920382156549</v>
      </c>
      <c r="G784">
        <v>-0.32460221562049774</v>
      </c>
      <c r="H784">
        <v>0.26218403076279329</v>
      </c>
      <c r="I784">
        <v>1.3599204477431206</v>
      </c>
      <c r="J784">
        <v>2.1235941285247075</v>
      </c>
      <c r="K784">
        <v>1.6439280579940136</v>
      </c>
      <c r="L784">
        <v>-0.78001907994476105</v>
      </c>
      <c r="M784">
        <v>-0.2670714516078605</v>
      </c>
      <c r="P784" s="13">
        <f t="shared" si="38"/>
        <v>5.8700681681483338E-3</v>
      </c>
      <c r="Q784" s="23">
        <f t="shared" si="39"/>
        <v>5.8873307793363416E-3</v>
      </c>
    </row>
    <row r="785" spans="3:17" x14ac:dyDescent="0.55000000000000004">
      <c r="C785">
        <f t="shared" si="37"/>
        <v>779</v>
      </c>
      <c r="D785">
        <v>3.5167343713373697E-2</v>
      </c>
      <c r="E785">
        <v>-2.0236516585610858</v>
      </c>
      <c r="F785">
        <v>0.62748065022485611</v>
      </c>
      <c r="G785">
        <v>-1.2425272912933873</v>
      </c>
      <c r="H785">
        <v>1.1124792059939899</v>
      </c>
      <c r="I785">
        <v>-0.6723249518999681</v>
      </c>
      <c r="J785">
        <v>0.15476922721878719</v>
      </c>
      <c r="K785">
        <v>-0.72435396592660384</v>
      </c>
      <c r="L785">
        <v>1.9094077617233429E-2</v>
      </c>
      <c r="M785">
        <v>-0.47476631907976763</v>
      </c>
      <c r="P785" s="13">
        <f t="shared" si="38"/>
        <v>1.9712247970606728E-3</v>
      </c>
      <c r="Q785" s="23">
        <f t="shared" si="39"/>
        <v>1.9731689378972295E-3</v>
      </c>
    </row>
    <row r="786" spans="3:17" x14ac:dyDescent="0.55000000000000004">
      <c r="C786">
        <f t="shared" si="37"/>
        <v>780</v>
      </c>
      <c r="D786">
        <v>1.6847911953517278</v>
      </c>
      <c r="E786">
        <v>1.7429467041590478</v>
      </c>
      <c r="F786">
        <v>1.363722775545223</v>
      </c>
      <c r="G786">
        <v>-0.22836857243629097</v>
      </c>
      <c r="H786">
        <v>-0.14388531072846483</v>
      </c>
      <c r="I786">
        <v>-0.70628693504198881</v>
      </c>
      <c r="J786">
        <v>0.29580520351408679</v>
      </c>
      <c r="K786">
        <v>-0.28120813698898312</v>
      </c>
      <c r="L786">
        <v>0.87558174157688362</v>
      </c>
      <c r="M786">
        <v>-0.24137249492657251</v>
      </c>
      <c r="P786" s="13">
        <f t="shared" si="38"/>
        <v>1.6257386419136134E-2</v>
      </c>
      <c r="Q786" s="23">
        <f t="shared" si="39"/>
        <v>1.639025679083006E-2</v>
      </c>
    </row>
    <row r="787" spans="3:17" x14ac:dyDescent="0.55000000000000004">
      <c r="C787">
        <f t="shared" si="37"/>
        <v>781</v>
      </c>
      <c r="D787">
        <v>1.1029209383068217</v>
      </c>
      <c r="E787">
        <v>1.8370185122999834</v>
      </c>
      <c r="F787">
        <v>1.8999402346899954</v>
      </c>
      <c r="G787">
        <v>-0.29029491014772346</v>
      </c>
      <c r="H787">
        <v>-1.3762393691053201</v>
      </c>
      <c r="I787">
        <v>-0.20784861644882635</v>
      </c>
      <c r="J787">
        <v>6.9738347154889566E-2</v>
      </c>
      <c r="K787">
        <v>0.10422787334282994</v>
      </c>
      <c r="L787">
        <v>-1.0195526010349976</v>
      </c>
      <c r="M787">
        <v>0.80197851987038049</v>
      </c>
      <c r="P787" s="13">
        <f t="shared" si="38"/>
        <v>1.1218242176061438E-2</v>
      </c>
      <c r="Q787" s="23">
        <f t="shared" si="39"/>
        <v>1.1281402616900804E-2</v>
      </c>
    </row>
    <row r="788" spans="3:17" x14ac:dyDescent="0.55000000000000004">
      <c r="C788">
        <f t="shared" si="37"/>
        <v>782</v>
      </c>
      <c r="D788">
        <v>-2.5015144967517666</v>
      </c>
      <c r="E788">
        <v>0.13520315239013128</v>
      </c>
      <c r="F788">
        <v>-0.24395155642694313</v>
      </c>
      <c r="G788">
        <v>-0.8075591217628344</v>
      </c>
      <c r="H788">
        <v>-0.95399842093662546</v>
      </c>
      <c r="I788">
        <v>0.25628989451437556</v>
      </c>
      <c r="J788">
        <v>7.8104860215507624E-2</v>
      </c>
      <c r="K788">
        <v>-0.12508967670782561</v>
      </c>
      <c r="L788">
        <v>-1.238499025336776</v>
      </c>
      <c r="M788">
        <v>-1.2140392004059659</v>
      </c>
      <c r="P788" s="13">
        <f t="shared" si="38"/>
        <v>-1.9997084354554086E-2</v>
      </c>
      <c r="Q788" s="23">
        <f t="shared" si="39"/>
        <v>-1.979846877728042E-2</v>
      </c>
    </row>
    <row r="789" spans="3:17" x14ac:dyDescent="0.55000000000000004">
      <c r="C789">
        <f t="shared" si="37"/>
        <v>783</v>
      </c>
      <c r="D789">
        <v>-0.21648720217445419</v>
      </c>
      <c r="E789">
        <v>1.2038717389267997</v>
      </c>
      <c r="F789">
        <v>-0.42580187190065943</v>
      </c>
      <c r="G789">
        <v>0.89751508201667773</v>
      </c>
      <c r="H789">
        <v>-5.6283913303423264E-2</v>
      </c>
      <c r="I789">
        <v>-1.5001494676362597</v>
      </c>
      <c r="J789">
        <v>1.5075714243933205</v>
      </c>
      <c r="K789">
        <v>1.1525961890123977</v>
      </c>
      <c r="L789">
        <v>-0.24913060665283568</v>
      </c>
      <c r="M789">
        <v>5.0112379621846628E-2</v>
      </c>
      <c r="P789" s="13">
        <f t="shared" si="38"/>
        <v>-2.0816750010628385E-4</v>
      </c>
      <c r="Q789" s="23">
        <f t="shared" si="39"/>
        <v>-2.081458347555909E-4</v>
      </c>
    </row>
    <row r="790" spans="3:17" x14ac:dyDescent="0.55000000000000004">
      <c r="C790">
        <f t="shared" si="37"/>
        <v>784</v>
      </c>
      <c r="D790">
        <v>-0.22974972561028165</v>
      </c>
      <c r="E790">
        <v>-0.95645067698329655</v>
      </c>
      <c r="F790">
        <v>-1.1011458835203662</v>
      </c>
      <c r="G790">
        <v>0.64963023736336523</v>
      </c>
      <c r="H790">
        <v>-0.78924186443945554</v>
      </c>
      <c r="I790">
        <v>-0.92533992004191723</v>
      </c>
      <c r="J790">
        <v>-0.61114610576781758</v>
      </c>
      <c r="K790">
        <v>2.0432347857256401</v>
      </c>
      <c r="L790">
        <v>-0.83073261447882751</v>
      </c>
      <c r="M790">
        <v>-1.5968288722754533</v>
      </c>
      <c r="P790" s="13">
        <f t="shared" si="38"/>
        <v>-3.2302432224341434E-4</v>
      </c>
      <c r="Q790" s="23">
        <f t="shared" si="39"/>
        <v>-3.2297215550425307E-4</v>
      </c>
    </row>
    <row r="791" spans="3:17" x14ac:dyDescent="0.55000000000000004">
      <c r="C791">
        <f t="shared" si="37"/>
        <v>785</v>
      </c>
      <c r="D791">
        <v>0.51058080657028637</v>
      </c>
      <c r="E791">
        <v>0.72144701993450921</v>
      </c>
      <c r="F791">
        <v>0.71746454092263756</v>
      </c>
      <c r="G791">
        <v>1.6929555001012813</v>
      </c>
      <c r="H791">
        <v>-0.27750551450170807</v>
      </c>
      <c r="I791">
        <v>-0.15712239473794218</v>
      </c>
      <c r="J791">
        <v>0.83237957303489007</v>
      </c>
      <c r="K791">
        <v>-0.1573749012909689</v>
      </c>
      <c r="L791">
        <v>0.36595586633452221</v>
      </c>
      <c r="M791">
        <v>-1.0327780845680756</v>
      </c>
      <c r="P791" s="13">
        <f t="shared" si="38"/>
        <v>6.0884261584128324E-3</v>
      </c>
      <c r="Q791" s="23">
        <f t="shared" si="39"/>
        <v>6.1069982975239245E-3</v>
      </c>
    </row>
    <row r="792" spans="3:17" x14ac:dyDescent="0.55000000000000004">
      <c r="C792">
        <f t="shared" si="37"/>
        <v>786</v>
      </c>
      <c r="D792">
        <v>-0.95521711157235645</v>
      </c>
      <c r="E792">
        <v>-1.4484243005888706</v>
      </c>
      <c r="F792">
        <v>-0.80774286683776619</v>
      </c>
      <c r="G792">
        <v>-0.54559243760629794</v>
      </c>
      <c r="H792">
        <v>0.72672665492229338</v>
      </c>
      <c r="I792">
        <v>-0.15839612858504099</v>
      </c>
      <c r="J792">
        <v>0.57079041962812371</v>
      </c>
      <c r="K792">
        <v>-1.2110821118266335</v>
      </c>
      <c r="L792">
        <v>-0.38871738121681954</v>
      </c>
      <c r="M792">
        <v>-0.67660981140544085</v>
      </c>
      <c r="P792" s="13">
        <f t="shared" si="38"/>
        <v>-6.6057561808458825E-3</v>
      </c>
      <c r="Q792" s="23">
        <f t="shared" si="39"/>
        <v>-6.5839861357316343E-3</v>
      </c>
    </row>
    <row r="793" spans="3:17" x14ac:dyDescent="0.55000000000000004">
      <c r="C793">
        <f t="shared" si="37"/>
        <v>787</v>
      </c>
      <c r="D793">
        <v>-0.18923681219304311</v>
      </c>
      <c r="E793">
        <v>-0.70976308163962476</v>
      </c>
      <c r="F793">
        <v>1.0307776444561916</v>
      </c>
      <c r="G793">
        <v>0.92664072461181912</v>
      </c>
      <c r="H793">
        <v>0.3695360424936559</v>
      </c>
      <c r="I793">
        <v>0.51992590605193101</v>
      </c>
      <c r="J793">
        <v>0.63802084973818762</v>
      </c>
      <c r="K793">
        <v>-1.1589893215885885</v>
      </c>
      <c r="L793">
        <v>-9.3351187416951281E-2</v>
      </c>
      <c r="M793">
        <v>-0.35830932821088091</v>
      </c>
      <c r="P793" s="13">
        <f t="shared" si="38"/>
        <v>2.7827799763065686E-5</v>
      </c>
      <c r="Q793" s="23">
        <f t="shared" si="39"/>
        <v>2.7828186959899526E-5</v>
      </c>
    </row>
    <row r="794" spans="3:17" x14ac:dyDescent="0.55000000000000004">
      <c r="C794">
        <f t="shared" si="37"/>
        <v>788</v>
      </c>
      <c r="D794">
        <v>-2.0334975164731857</v>
      </c>
      <c r="E794">
        <v>0.47950289391463263</v>
      </c>
      <c r="F794">
        <v>-2.4027541025704116</v>
      </c>
      <c r="G794">
        <v>-2.2833067750344385</v>
      </c>
      <c r="H794">
        <v>0.57884241694628003</v>
      </c>
      <c r="I794">
        <v>-2.1304682565852171</v>
      </c>
      <c r="J794">
        <v>-0.28732624018439129</v>
      </c>
      <c r="K794">
        <v>1.4857991568120339</v>
      </c>
      <c r="L794">
        <v>0.22250577954900086</v>
      </c>
      <c r="M794">
        <v>-1.0531030003377864</v>
      </c>
      <c r="P794" s="13">
        <f t="shared" si="38"/>
        <v>-1.5943938411316767E-2</v>
      </c>
      <c r="Q794" s="23">
        <f t="shared" si="39"/>
        <v>-1.5817506657149427E-2</v>
      </c>
    </row>
    <row r="795" spans="3:17" x14ac:dyDescent="0.55000000000000004">
      <c r="C795">
        <f t="shared" si="37"/>
        <v>789</v>
      </c>
      <c r="D795">
        <v>0.33670100547322113</v>
      </c>
      <c r="E795">
        <v>5.239902316777461E-2</v>
      </c>
      <c r="F795">
        <v>-0.16878157826143395</v>
      </c>
      <c r="G795">
        <v>2.7278182609363943</v>
      </c>
      <c r="H795">
        <v>8.190805494807385E-2</v>
      </c>
      <c r="I795">
        <v>-1.4065000578538842</v>
      </c>
      <c r="J795">
        <v>-0.59104280016709843</v>
      </c>
      <c r="K795">
        <v>-0.21460367477486006</v>
      </c>
      <c r="L795">
        <v>-0.90411024981881527</v>
      </c>
      <c r="M795">
        <v>-1.8380417117696806</v>
      </c>
      <c r="P795" s="13">
        <f t="shared" si="38"/>
        <v>4.5825829088623942E-3</v>
      </c>
      <c r="Q795" s="23">
        <f t="shared" si="39"/>
        <v>4.593098999403411E-3</v>
      </c>
    </row>
    <row r="796" spans="3:17" x14ac:dyDescent="0.55000000000000004">
      <c r="C796">
        <f t="shared" si="37"/>
        <v>790</v>
      </c>
      <c r="D796">
        <v>-0.65162520543896851</v>
      </c>
      <c r="E796">
        <v>-0.65346955551210673</v>
      </c>
      <c r="F796">
        <v>3.3992112986330585E-2</v>
      </c>
      <c r="G796">
        <v>9.9758948187808866E-2</v>
      </c>
      <c r="H796">
        <v>0.25929630993803648</v>
      </c>
      <c r="I796">
        <v>5.2472195678863166E-2</v>
      </c>
      <c r="J796">
        <v>-0.86421528799513025</v>
      </c>
      <c r="K796">
        <v>0.91297245981316744</v>
      </c>
      <c r="L796">
        <v>0.66254254585341887</v>
      </c>
      <c r="M796">
        <v>-0.47987518377704969</v>
      </c>
      <c r="P796" s="13">
        <f t="shared" si="38"/>
        <v>-3.9765731498973365E-3</v>
      </c>
      <c r="Q796" s="23">
        <f t="shared" si="39"/>
        <v>-3.9686770528257753E-3</v>
      </c>
    </row>
    <row r="797" spans="3:17" x14ac:dyDescent="0.55000000000000004">
      <c r="C797">
        <f t="shared" si="37"/>
        <v>791</v>
      </c>
      <c r="D797">
        <v>-0.70382280276312126</v>
      </c>
      <c r="E797">
        <v>0.28446250863223821</v>
      </c>
      <c r="F797">
        <v>-1.0395118082434205E-2</v>
      </c>
      <c r="G797">
        <v>0.36101068026745403</v>
      </c>
      <c r="H797">
        <v>-0.22949666835830157</v>
      </c>
      <c r="I797">
        <v>0.82523421595531909</v>
      </c>
      <c r="J797">
        <v>-0.64145214032276843</v>
      </c>
      <c r="K797">
        <v>-1.0086382059866916</v>
      </c>
      <c r="L797">
        <v>-1.4849388757827382</v>
      </c>
      <c r="M797">
        <v>1.2842280331366318</v>
      </c>
      <c r="P797" s="13">
        <f t="shared" si="38"/>
        <v>-4.4286176028896056E-3</v>
      </c>
      <c r="Q797" s="23">
        <f t="shared" si="39"/>
        <v>-4.4188257360975314E-3</v>
      </c>
    </row>
    <row r="798" spans="3:17" x14ac:dyDescent="0.55000000000000004">
      <c r="C798">
        <f t="shared" si="37"/>
        <v>792</v>
      </c>
      <c r="D798">
        <v>-0.23398451689423913</v>
      </c>
      <c r="E798">
        <v>1.0973521668495971</v>
      </c>
      <c r="F798">
        <v>1.3075649311874635</v>
      </c>
      <c r="G798">
        <v>-1.130243979386238</v>
      </c>
      <c r="H798">
        <v>0.70275640635996728</v>
      </c>
      <c r="I798">
        <v>0.13254344256416165</v>
      </c>
      <c r="J798">
        <v>-3.6482751914754717E-2</v>
      </c>
      <c r="K798">
        <v>-0.41569047662011172</v>
      </c>
      <c r="L798">
        <v>-1.1881438467946723</v>
      </c>
      <c r="M798">
        <v>-1.153718273648608</v>
      </c>
      <c r="P798" s="13">
        <f t="shared" si="38"/>
        <v>-3.5969869055973536E-4</v>
      </c>
      <c r="Q798" s="23">
        <f t="shared" si="39"/>
        <v>-3.5963400674154933E-4</v>
      </c>
    </row>
    <row r="799" spans="3:17" x14ac:dyDescent="0.55000000000000004">
      <c r="C799">
        <f t="shared" si="37"/>
        <v>793</v>
      </c>
      <c r="D799">
        <v>-6.2556059586394838E-3</v>
      </c>
      <c r="E799">
        <v>1.0391017356757057</v>
      </c>
      <c r="F799">
        <v>-0.20176907361368573</v>
      </c>
      <c r="G799">
        <v>0.59323618750146678</v>
      </c>
      <c r="H799">
        <v>-1.4458551496188412</v>
      </c>
      <c r="I799">
        <v>0.49748928959557581</v>
      </c>
      <c r="J799">
        <v>1.0684690826076972</v>
      </c>
      <c r="K799">
        <v>0.35383767030415131</v>
      </c>
      <c r="L799">
        <v>1.1350842701286328</v>
      </c>
      <c r="M799">
        <v>-1.4312526973172255</v>
      </c>
      <c r="P799" s="13">
        <f t="shared" si="38"/>
        <v>1.6124915299041958E-3</v>
      </c>
      <c r="Q799" s="23">
        <f t="shared" si="39"/>
        <v>1.6137922934340576E-3</v>
      </c>
    </row>
    <row r="800" spans="3:17" x14ac:dyDescent="0.55000000000000004">
      <c r="C800">
        <f t="shared" si="37"/>
        <v>794</v>
      </c>
      <c r="D800">
        <v>-0.19756372540245676</v>
      </c>
      <c r="E800">
        <v>0.48167089442987482</v>
      </c>
      <c r="F800">
        <v>-0.61014396515617375</v>
      </c>
      <c r="G800">
        <v>0.40857913483548208</v>
      </c>
      <c r="H800">
        <v>-1.6444774109803351</v>
      </c>
      <c r="I800">
        <v>-1.4818466223043432</v>
      </c>
      <c r="J800">
        <v>-1.0323011208146977</v>
      </c>
      <c r="K800">
        <v>-0.6183113507130068</v>
      </c>
      <c r="L800">
        <v>-2.2350564324771547</v>
      </c>
      <c r="M800">
        <v>0.96087422873306749</v>
      </c>
      <c r="P800" s="13">
        <f t="shared" si="38"/>
        <v>-4.428538398153865E-5</v>
      </c>
      <c r="Q800" s="23">
        <f t="shared" si="39"/>
        <v>-4.4284403398431316E-5</v>
      </c>
    </row>
    <row r="801" spans="3:17" x14ac:dyDescent="0.55000000000000004">
      <c r="C801">
        <f t="shared" si="37"/>
        <v>795</v>
      </c>
      <c r="D801">
        <v>-1.5538542076828421</v>
      </c>
      <c r="E801">
        <v>1.9585101745432891</v>
      </c>
      <c r="F801">
        <v>-0.28792614511703035</v>
      </c>
      <c r="G801">
        <v>-0.34404769880647457</v>
      </c>
      <c r="H801">
        <v>-0.57175417872111911</v>
      </c>
      <c r="I801">
        <v>1.5900906067082943</v>
      </c>
      <c r="J801">
        <v>0.74207072402874719</v>
      </c>
      <c r="K801">
        <v>0.96191109515770634</v>
      </c>
      <c r="L801">
        <v>-2.9038433102532877</v>
      </c>
      <c r="M801">
        <v>0.99905979888320673</v>
      </c>
      <c r="P801" s="13">
        <f t="shared" si="38"/>
        <v>-1.1790105509640153E-2</v>
      </c>
      <c r="Q801" s="23">
        <f t="shared" si="39"/>
        <v>-1.1720874562842432E-2</v>
      </c>
    </row>
    <row r="802" spans="3:17" x14ac:dyDescent="0.55000000000000004">
      <c r="C802">
        <f t="shared" ref="C802:C865" si="40">C801+1</f>
        <v>796</v>
      </c>
      <c r="D802">
        <v>0.33991671385622313</v>
      </c>
      <c r="E802">
        <v>0.80874964945470285</v>
      </c>
      <c r="F802">
        <v>-2.3679354698435819E-2</v>
      </c>
      <c r="G802">
        <v>0.75338415680532866</v>
      </c>
      <c r="H802">
        <v>-1.1568192327619564</v>
      </c>
      <c r="I802">
        <v>1.4236432483608297</v>
      </c>
      <c r="J802">
        <v>0.91502379714172521</v>
      </c>
      <c r="K802">
        <v>-0.51170673274536094</v>
      </c>
      <c r="L802">
        <v>1.4391057124736253</v>
      </c>
      <c r="M802">
        <v>7.0636344032400739E-2</v>
      </c>
      <c r="P802" s="13">
        <f t="shared" si="38"/>
        <v>4.6104317603708174E-3</v>
      </c>
      <c r="Q802" s="23">
        <f t="shared" si="39"/>
        <v>4.6210761530076638E-3</v>
      </c>
    </row>
    <row r="803" spans="3:17" x14ac:dyDescent="0.55000000000000004">
      <c r="C803">
        <f t="shared" si="40"/>
        <v>797</v>
      </c>
      <c r="D803">
        <v>-0.71143708688186058</v>
      </c>
      <c r="E803">
        <v>6.4518674153718036E-2</v>
      </c>
      <c r="F803">
        <v>0.60713767346867242</v>
      </c>
      <c r="G803">
        <v>-1.7335833064058956</v>
      </c>
      <c r="H803">
        <v>-1.2441454706389892</v>
      </c>
      <c r="I803">
        <v>0.91988503327219495</v>
      </c>
      <c r="J803">
        <v>-0.2807360371806521</v>
      </c>
      <c r="K803">
        <v>2.291340886687379</v>
      </c>
      <c r="L803">
        <v>0.84225551147506295</v>
      </c>
      <c r="M803">
        <v>-0.36184862551696934</v>
      </c>
      <c r="P803" s="13">
        <f t="shared" si="38"/>
        <v>-4.4945592376742123E-3</v>
      </c>
      <c r="Q803" s="23">
        <f t="shared" si="39"/>
        <v>-4.4844738217943991E-3</v>
      </c>
    </row>
    <row r="804" spans="3:17" x14ac:dyDescent="0.55000000000000004">
      <c r="C804">
        <f t="shared" si="40"/>
        <v>798</v>
      </c>
      <c r="D804">
        <v>1.7424400816883094</v>
      </c>
      <c r="E804">
        <v>-1.1465504029968538</v>
      </c>
      <c r="F804">
        <v>0.84596494506584985</v>
      </c>
      <c r="G804">
        <v>0.22175861438206382</v>
      </c>
      <c r="H804">
        <v>-0.88733921779861358</v>
      </c>
      <c r="I804">
        <v>0.16813247150623509</v>
      </c>
      <c r="J804">
        <v>-0.15372366006644572</v>
      </c>
      <c r="K804">
        <v>2.4277612863758513</v>
      </c>
      <c r="L804">
        <v>-0.68528000457155369</v>
      </c>
      <c r="M804">
        <v>2.0561992784227381</v>
      </c>
      <c r="P804" s="13">
        <f t="shared" si="38"/>
        <v>1.6756640419809749E-2</v>
      </c>
      <c r="Q804" s="23">
        <f t="shared" si="39"/>
        <v>1.6897820383813045E-2</v>
      </c>
    </row>
    <row r="805" spans="3:17" x14ac:dyDescent="0.55000000000000004">
      <c r="C805">
        <f t="shared" si="40"/>
        <v>799</v>
      </c>
      <c r="D805">
        <v>-1.9599872731987509</v>
      </c>
      <c r="E805">
        <v>0.88905472996457013</v>
      </c>
      <c r="F805">
        <v>5.9383288507246959E-2</v>
      </c>
      <c r="G805">
        <v>1.9650399511985088</v>
      </c>
      <c r="H805">
        <v>-0.23128749732226395</v>
      </c>
      <c r="I805">
        <v>-2.4887486916654011</v>
      </c>
      <c r="J805">
        <v>1.6079164682046012</v>
      </c>
      <c r="K805">
        <v>-1.8643314177395487</v>
      </c>
      <c r="L805">
        <v>1.5990546336929456</v>
      </c>
      <c r="M805">
        <v>-0.6573752738095423</v>
      </c>
      <c r="P805" s="13">
        <f t="shared" si="38"/>
        <v>-1.5307321030176419E-2</v>
      </c>
      <c r="Q805" s="23">
        <f t="shared" si="39"/>
        <v>-1.5190759497773043E-2</v>
      </c>
    </row>
    <row r="806" spans="3:17" x14ac:dyDescent="0.55000000000000004">
      <c r="C806">
        <f t="shared" si="40"/>
        <v>800</v>
      </c>
      <c r="D806">
        <v>-5.2757651971010552E-2</v>
      </c>
      <c r="E806">
        <v>-0.56631756813694667</v>
      </c>
      <c r="F806">
        <v>-1.8353770465672603</v>
      </c>
      <c r="G806">
        <v>-0.45358882926588173</v>
      </c>
      <c r="H806">
        <v>-0.22264558330753897</v>
      </c>
      <c r="I806">
        <v>0.12491132423805876</v>
      </c>
      <c r="J806">
        <v>0.49313246274497541</v>
      </c>
      <c r="K806">
        <v>0.20029298299793341</v>
      </c>
      <c r="L806">
        <v>0.83513222659036102</v>
      </c>
      <c r="M806">
        <v>8.4197158640467409E-2</v>
      </c>
      <c r="P806" s="13">
        <f t="shared" si="38"/>
        <v>1.209771998157534E-3</v>
      </c>
      <c r="Q806" s="23">
        <f t="shared" si="39"/>
        <v>1.2105040674839085E-3</v>
      </c>
    </row>
    <row r="807" spans="3:17" x14ac:dyDescent="0.55000000000000004">
      <c r="C807">
        <f t="shared" si="40"/>
        <v>801</v>
      </c>
      <c r="D807">
        <v>1.4146126696467058</v>
      </c>
      <c r="E807">
        <v>-1.1379676944852015</v>
      </c>
      <c r="F807">
        <v>-1.4789232138966057</v>
      </c>
      <c r="G807">
        <v>0.47712272926126215</v>
      </c>
      <c r="H807">
        <v>-1.2785022859652087</v>
      </c>
      <c r="I807">
        <v>0.45171213606689486</v>
      </c>
      <c r="J807">
        <v>0.52839302926879794</v>
      </c>
      <c r="K807">
        <v>-0.89484356661738373</v>
      </c>
      <c r="L807">
        <v>0.34646926826330554</v>
      </c>
      <c r="M807">
        <v>-2.1200913593652841</v>
      </c>
      <c r="P807" s="13">
        <f t="shared" si="38"/>
        <v>1.3917571750960376E-2</v>
      </c>
      <c r="Q807" s="23">
        <f t="shared" si="39"/>
        <v>1.4014872023177194E-2</v>
      </c>
    </row>
    <row r="808" spans="3:17" x14ac:dyDescent="0.55000000000000004">
      <c r="C808">
        <f t="shared" si="40"/>
        <v>802</v>
      </c>
      <c r="D808">
        <v>0.62454599772611441</v>
      </c>
      <c r="E808">
        <v>1.3605656255392802</v>
      </c>
      <c r="F808">
        <v>0.28156233783273688</v>
      </c>
      <c r="G808">
        <v>7.0903695387991017E-2</v>
      </c>
      <c r="H808">
        <v>0.52660620007439762</v>
      </c>
      <c r="I808">
        <v>-0.55808267702647663</v>
      </c>
      <c r="J808">
        <v>-0.71848402568999559</v>
      </c>
      <c r="K808">
        <v>-0.66021275178619587</v>
      </c>
      <c r="L808">
        <v>0.11188984190168401</v>
      </c>
      <c r="M808">
        <v>-0.14408484911296771</v>
      </c>
      <c r="P808" s="13">
        <f t="shared" si="38"/>
        <v>7.0753936652937994E-3</v>
      </c>
      <c r="Q808" s="23">
        <f t="shared" si="39"/>
        <v>7.1004834014005702E-3</v>
      </c>
    </row>
    <row r="809" spans="3:17" x14ac:dyDescent="0.55000000000000004">
      <c r="C809">
        <f t="shared" si="40"/>
        <v>803</v>
      </c>
      <c r="D809">
        <v>0.3198527886486659</v>
      </c>
      <c r="E809">
        <v>1.1174801902787159</v>
      </c>
      <c r="F809">
        <v>1.2040476396244026</v>
      </c>
      <c r="G809">
        <v>-4.5926891798867327E-3</v>
      </c>
      <c r="H809">
        <v>-0.45624487514294565</v>
      </c>
      <c r="I809">
        <v>1.0470207112266183</v>
      </c>
      <c r="J809">
        <v>-1.183562891818525</v>
      </c>
      <c r="K809">
        <v>-8.7620329194071089E-2</v>
      </c>
      <c r="L809">
        <v>-0.60149975495332941</v>
      </c>
      <c r="M809">
        <v>-0.14757220502645638</v>
      </c>
      <c r="P809" s="13">
        <f t="shared" si="38"/>
        <v>4.4366730710770621E-3</v>
      </c>
      <c r="Q809" s="23">
        <f t="shared" si="39"/>
        <v>4.4465296765012763E-3</v>
      </c>
    </row>
    <row r="810" spans="3:17" x14ac:dyDescent="0.55000000000000004">
      <c r="C810">
        <f t="shared" si="40"/>
        <v>804</v>
      </c>
      <c r="D810">
        <v>0.21178621205610698</v>
      </c>
      <c r="E810">
        <v>0.77042847506142342</v>
      </c>
      <c r="F810">
        <v>1.3723914829210968</v>
      </c>
      <c r="G810">
        <v>0.34182889493783619</v>
      </c>
      <c r="H810">
        <v>9.2600067714461408E-3</v>
      </c>
      <c r="I810">
        <v>-2.5216830152273748E-2</v>
      </c>
      <c r="J810">
        <v>-0.76986360888239735</v>
      </c>
      <c r="K810">
        <v>0.44087411980453572</v>
      </c>
      <c r="L810">
        <v>0.99550737435254066</v>
      </c>
      <c r="M810">
        <v>0.90926666826706015</v>
      </c>
      <c r="P810" s="13">
        <f t="shared" si="38"/>
        <v>3.5007890647853345E-3</v>
      </c>
      <c r="Q810" s="23">
        <f t="shared" si="39"/>
        <v>3.5069239837535182E-3</v>
      </c>
    </row>
    <row r="811" spans="3:17" x14ac:dyDescent="0.55000000000000004">
      <c r="C811">
        <f t="shared" si="40"/>
        <v>805</v>
      </c>
      <c r="D811">
        <v>-0.14799528261077594</v>
      </c>
      <c r="E811">
        <v>0.64620659456491536</v>
      </c>
      <c r="F811">
        <v>1.007566813182845</v>
      </c>
      <c r="G811">
        <v>-0.46026033923747273</v>
      </c>
      <c r="H811">
        <v>0.58376104716885291</v>
      </c>
      <c r="I811">
        <v>-0.48786817712467556</v>
      </c>
      <c r="J811">
        <v>-1.9771862880360929</v>
      </c>
      <c r="K811">
        <v>-1.5622203208428842</v>
      </c>
      <c r="L811">
        <v>0.49745068322852459</v>
      </c>
      <c r="M811">
        <v>-1.0145994360994497</v>
      </c>
      <c r="P811" s="13">
        <f t="shared" si="38"/>
        <v>3.8498992285477358E-4</v>
      </c>
      <c r="Q811" s="23">
        <f t="shared" si="39"/>
        <v>3.8506404098637148E-4</v>
      </c>
    </row>
    <row r="812" spans="3:17" x14ac:dyDescent="0.55000000000000004">
      <c r="C812">
        <f t="shared" si="40"/>
        <v>806</v>
      </c>
      <c r="D812">
        <v>0.82213372633346538</v>
      </c>
      <c r="E812">
        <v>-1.3081263879933622</v>
      </c>
      <c r="F812">
        <v>2.5109433377207693</v>
      </c>
      <c r="G812">
        <v>-1.0510760264035695</v>
      </c>
      <c r="H812">
        <v>-0.92816476620179666</v>
      </c>
      <c r="I812">
        <v>-0.27199567032603772</v>
      </c>
      <c r="J812">
        <v>-1.5637959261605385</v>
      </c>
      <c r="K812">
        <v>-0.10866291465078516</v>
      </c>
      <c r="L812">
        <v>1.3506537860009065</v>
      </c>
      <c r="M812">
        <v>-0.34391746990901928</v>
      </c>
      <c r="P812" s="13">
        <f t="shared" si="38"/>
        <v>8.7865535897941102E-3</v>
      </c>
      <c r="Q812" s="23">
        <f t="shared" si="39"/>
        <v>8.8252686593903729E-3</v>
      </c>
    </row>
    <row r="813" spans="3:17" x14ac:dyDescent="0.55000000000000004">
      <c r="C813">
        <f t="shared" si="40"/>
        <v>807</v>
      </c>
      <c r="D813">
        <v>-0.55351838142793997</v>
      </c>
      <c r="E813">
        <v>1.1890501079218683</v>
      </c>
      <c r="F813">
        <v>0.98772435898691546</v>
      </c>
      <c r="G813">
        <v>1.0783057511534939</v>
      </c>
      <c r="H813">
        <v>-0.17181345968034575</v>
      </c>
      <c r="I813">
        <v>-0.3169872527030978</v>
      </c>
      <c r="J813">
        <v>-1.0634966564219024</v>
      </c>
      <c r="K813">
        <v>-0.44366235817254646</v>
      </c>
      <c r="L813">
        <v>-0.74426617512270143</v>
      </c>
      <c r="M813">
        <v>1.0155217583475873</v>
      </c>
      <c r="P813" s="13">
        <f t="shared" si="38"/>
        <v>-3.1269431311157381E-3</v>
      </c>
      <c r="Q813" s="23">
        <f t="shared" si="39"/>
        <v>-3.1220593362188964E-3</v>
      </c>
    </row>
    <row r="814" spans="3:17" x14ac:dyDescent="0.55000000000000004">
      <c r="C814">
        <f t="shared" si="40"/>
        <v>808</v>
      </c>
      <c r="D814">
        <v>-0.5322193992284362</v>
      </c>
      <c r="E814">
        <v>0.70123587898934892</v>
      </c>
      <c r="F814">
        <v>0.66545621064611293</v>
      </c>
      <c r="G814">
        <v>0.27353840522601708</v>
      </c>
      <c r="H814">
        <v>0.25823297133635642</v>
      </c>
      <c r="I814">
        <v>1.080536865462659</v>
      </c>
      <c r="J814">
        <v>-0.78816871773825603</v>
      </c>
      <c r="K814">
        <v>-0.86311780668798543</v>
      </c>
      <c r="L814">
        <v>0.97737504787717133</v>
      </c>
      <c r="M814">
        <v>0.3706286431190044</v>
      </c>
      <c r="P814" s="13">
        <f t="shared" si="38"/>
        <v>-2.9424885345205104E-3</v>
      </c>
      <c r="Q814" s="23">
        <f t="shared" si="39"/>
        <v>-2.9381636581389259E-3</v>
      </c>
    </row>
    <row r="815" spans="3:17" x14ac:dyDescent="0.55000000000000004">
      <c r="C815">
        <f t="shared" si="40"/>
        <v>809</v>
      </c>
      <c r="D815">
        <v>1.6552533932916276</v>
      </c>
      <c r="E815">
        <v>0.50823871522898778</v>
      </c>
      <c r="F815">
        <v>1.2918878180338917</v>
      </c>
      <c r="G815">
        <v>0.36389202233286977</v>
      </c>
      <c r="H815">
        <v>0.65480196374361832</v>
      </c>
      <c r="I815">
        <v>0.81169566151252026</v>
      </c>
      <c r="J815">
        <v>-0.61698133992559079</v>
      </c>
      <c r="K815">
        <v>2.2108103859463886</v>
      </c>
      <c r="L815">
        <v>0.36117423627559997</v>
      </c>
      <c r="M815">
        <v>-1.4055887794694792</v>
      </c>
      <c r="P815" s="13">
        <f t="shared" si="38"/>
        <v>1.6001581549576104E-2</v>
      </c>
      <c r="Q815" s="23">
        <f t="shared" si="39"/>
        <v>1.6130292465257323E-2</v>
      </c>
    </row>
    <row r="816" spans="3:17" x14ac:dyDescent="0.55000000000000004">
      <c r="C816">
        <f t="shared" si="40"/>
        <v>810</v>
      </c>
      <c r="D816">
        <v>0.59313856633731477</v>
      </c>
      <c r="E816">
        <v>1.074564818497429</v>
      </c>
      <c r="F816">
        <v>0.30159545907153129</v>
      </c>
      <c r="G816">
        <v>-1.24699097791208</v>
      </c>
      <c r="H816">
        <v>1.2681765682411719</v>
      </c>
      <c r="I816">
        <v>0.9338718800718151</v>
      </c>
      <c r="J816">
        <v>-0.7328076755020585</v>
      </c>
      <c r="K816">
        <v>-1.5307303697133841</v>
      </c>
      <c r="L816">
        <v>0.96443097956267343</v>
      </c>
      <c r="M816">
        <v>0.17654692421649537</v>
      </c>
      <c r="P816" s="13">
        <f t="shared" si="38"/>
        <v>6.8033973307906268E-3</v>
      </c>
      <c r="Q816" s="23">
        <f t="shared" si="39"/>
        <v>6.826593011718618E-3</v>
      </c>
    </row>
    <row r="817" spans="3:17" x14ac:dyDescent="0.55000000000000004">
      <c r="C817">
        <f t="shared" si="40"/>
        <v>811</v>
      </c>
      <c r="D817">
        <v>-1.7935946451287168</v>
      </c>
      <c r="E817">
        <v>0.20642478693248834</v>
      </c>
      <c r="F817">
        <v>-1.1901337247201877</v>
      </c>
      <c r="G817">
        <v>0.17994232092729473</v>
      </c>
      <c r="H817">
        <v>4.0972663846294291E-2</v>
      </c>
      <c r="I817">
        <v>-0.69244918427103219</v>
      </c>
      <c r="J817">
        <v>0.42464285907044569</v>
      </c>
      <c r="K817">
        <v>0.33522111192093634</v>
      </c>
      <c r="L817">
        <v>0.11311274317709863</v>
      </c>
      <c r="M817">
        <v>0.49335959452577577</v>
      </c>
      <c r="P817" s="13">
        <f t="shared" si="38"/>
        <v>-1.3866318601065368E-2</v>
      </c>
      <c r="Q817" s="23">
        <f t="shared" si="39"/>
        <v>-1.3770624026407607E-2</v>
      </c>
    </row>
    <row r="818" spans="3:17" x14ac:dyDescent="0.55000000000000004">
      <c r="C818">
        <f t="shared" si="40"/>
        <v>812</v>
      </c>
      <c r="D818">
        <v>-0.14136353205186414</v>
      </c>
      <c r="E818">
        <v>0.39029615305066806</v>
      </c>
      <c r="F818">
        <v>0.31485723867856646</v>
      </c>
      <c r="G818">
        <v>0.21597157960066701</v>
      </c>
      <c r="H818">
        <v>0.29454184291909935</v>
      </c>
      <c r="I818">
        <v>1.2140223419692622</v>
      </c>
      <c r="J818">
        <v>0.97565344844269331</v>
      </c>
      <c r="K818">
        <v>-0.40157992093209022</v>
      </c>
      <c r="L818">
        <v>0.74964532069109746</v>
      </c>
      <c r="M818">
        <v>-0.95632272030932597</v>
      </c>
      <c r="P818" s="13">
        <f t="shared" si="38"/>
        <v>4.4242256741056627E-4</v>
      </c>
      <c r="Q818" s="23">
        <f t="shared" si="39"/>
        <v>4.4252045070947155E-4</v>
      </c>
    </row>
    <row r="819" spans="3:17" x14ac:dyDescent="0.55000000000000004">
      <c r="C819">
        <f t="shared" si="40"/>
        <v>813</v>
      </c>
      <c r="D819">
        <v>-0.47934521636207633</v>
      </c>
      <c r="E819">
        <v>1.4652062633993157</v>
      </c>
      <c r="F819">
        <v>8.8769006032266534E-2</v>
      </c>
      <c r="G819">
        <v>-0.6218029752880716</v>
      </c>
      <c r="H819">
        <v>-0.83941603996580849</v>
      </c>
      <c r="I819">
        <v>1.6431061917284788</v>
      </c>
      <c r="J819">
        <v>0.92336424777748727</v>
      </c>
      <c r="K819">
        <v>2.2720839916789828</v>
      </c>
      <c r="L819">
        <v>-0.81130786983293812</v>
      </c>
      <c r="M819">
        <v>0.19093541970047948</v>
      </c>
      <c r="P819" s="13">
        <f t="shared" si="38"/>
        <v>-2.4845846788543952E-3</v>
      </c>
      <c r="Q819" s="23">
        <f t="shared" si="39"/>
        <v>-2.4815006530444217E-3</v>
      </c>
    </row>
    <row r="820" spans="3:17" x14ac:dyDescent="0.55000000000000004">
      <c r="C820">
        <f t="shared" si="40"/>
        <v>814</v>
      </c>
      <c r="D820">
        <v>0.33316978381925078</v>
      </c>
      <c r="E820">
        <v>-0.33496819745059808</v>
      </c>
      <c r="F820">
        <v>0.13002167549017296</v>
      </c>
      <c r="G820">
        <v>-1.6585908449651448</v>
      </c>
      <c r="H820">
        <v>-1.9553484935521621</v>
      </c>
      <c r="I820">
        <v>1.0104288088360802</v>
      </c>
      <c r="J820">
        <v>2.7039695858103335E-3</v>
      </c>
      <c r="K820">
        <v>-0.66088078084402846</v>
      </c>
      <c r="L820">
        <v>0.14868080277813864</v>
      </c>
      <c r="M820">
        <v>1.2243218693301694E-2</v>
      </c>
      <c r="P820" s="13">
        <f t="shared" si="38"/>
        <v>4.5520016322750743E-3</v>
      </c>
      <c r="Q820" s="23">
        <f t="shared" si="39"/>
        <v>4.5623777297354451E-3</v>
      </c>
    </row>
    <row r="821" spans="3:17" x14ac:dyDescent="0.55000000000000004">
      <c r="C821">
        <f t="shared" si="40"/>
        <v>815</v>
      </c>
      <c r="D821">
        <v>-1.5094686397070149</v>
      </c>
      <c r="E821">
        <v>1.1473922704017139</v>
      </c>
      <c r="F821">
        <v>0.45393704811075797</v>
      </c>
      <c r="G821">
        <v>0.9895639859635893</v>
      </c>
      <c r="H821">
        <v>-7.2292418285174881E-2</v>
      </c>
      <c r="I821">
        <v>0.20829924850746989</v>
      </c>
      <c r="J821">
        <v>-0.86642158013126236</v>
      </c>
      <c r="K821">
        <v>-0.83565034017062334</v>
      </c>
      <c r="L821">
        <v>0.39847560198569537</v>
      </c>
      <c r="M821">
        <v>-1.4818782731436027</v>
      </c>
      <c r="P821" s="13">
        <f t="shared" si="38"/>
        <v>-1.140571521535548E-2</v>
      </c>
      <c r="Q821" s="23">
        <f t="shared" si="39"/>
        <v>-1.1340916637589293E-2</v>
      </c>
    </row>
    <row r="822" spans="3:17" x14ac:dyDescent="0.55000000000000004">
      <c r="C822">
        <f t="shared" si="40"/>
        <v>816</v>
      </c>
      <c r="D822">
        <v>1.1747873370528905</v>
      </c>
      <c r="E822">
        <v>-6.0662532692310388E-2</v>
      </c>
      <c r="F822">
        <v>-0.10254150827069036</v>
      </c>
      <c r="G822">
        <v>7.9481954530126311E-2</v>
      </c>
      <c r="H822">
        <v>-0.75413309521208982</v>
      </c>
      <c r="I822">
        <v>-1.57754317849113</v>
      </c>
      <c r="J822">
        <v>-0.81085067220422236</v>
      </c>
      <c r="K822">
        <v>-0.72831370620799019</v>
      </c>
      <c r="L822">
        <v>2.3319419305353434E-2</v>
      </c>
      <c r="M822">
        <v>-0.31933471375466327</v>
      </c>
      <c r="P822" s="13">
        <f t="shared" si="38"/>
        <v>1.1840623445987413E-2</v>
      </c>
      <c r="Q822" s="23">
        <f t="shared" si="39"/>
        <v>1.1911001125350262E-2</v>
      </c>
    </row>
    <row r="823" spans="3:17" x14ac:dyDescent="0.55000000000000004">
      <c r="C823">
        <f t="shared" si="40"/>
        <v>817</v>
      </c>
      <c r="D823">
        <v>-1.4914054715836123</v>
      </c>
      <c r="E823">
        <v>-0.91776030180001944</v>
      </c>
      <c r="F823">
        <v>-0.67996635864024535</v>
      </c>
      <c r="G823">
        <v>0.99866297291537576</v>
      </c>
      <c r="H823">
        <v>-0.14033725751439602</v>
      </c>
      <c r="I823">
        <v>0.55185109721471504</v>
      </c>
      <c r="J823">
        <v>-1.1932125302288097</v>
      </c>
      <c r="K823">
        <v>-0.14185862481433653</v>
      </c>
      <c r="L823">
        <v>0.6385107521033988</v>
      </c>
      <c r="M823">
        <v>-1.7986379744346259</v>
      </c>
      <c r="P823" s="13">
        <f t="shared" si="38"/>
        <v>-1.1249283590678521E-2</v>
      </c>
      <c r="Q823" s="23">
        <f t="shared" si="39"/>
        <v>-1.11862469936308E-2</v>
      </c>
    </row>
    <row r="824" spans="3:17" x14ac:dyDescent="0.55000000000000004">
      <c r="C824">
        <f t="shared" si="40"/>
        <v>818</v>
      </c>
      <c r="D824">
        <v>-0.71530406857966089</v>
      </c>
      <c r="E824">
        <v>-0.64338272318359668</v>
      </c>
      <c r="F824">
        <v>-0.75136406846744874</v>
      </c>
      <c r="G824">
        <v>0.27580770166248658</v>
      </c>
      <c r="H824">
        <v>-0.19608276981227221</v>
      </c>
      <c r="I824">
        <v>0.23544910616474293</v>
      </c>
      <c r="J824">
        <v>-0.17019124850577072</v>
      </c>
      <c r="K824">
        <v>-0.30100710952621224</v>
      </c>
      <c r="L824">
        <v>-0.8534150053109314</v>
      </c>
      <c r="M824">
        <v>-2.3299538290728736</v>
      </c>
      <c r="P824" s="13">
        <f t="shared" si="38"/>
        <v>-4.5280482815368579E-3</v>
      </c>
      <c r="Q824" s="23">
        <f t="shared" si="39"/>
        <v>-4.5178121266794546E-3</v>
      </c>
    </row>
    <row r="825" spans="3:17" x14ac:dyDescent="0.55000000000000004">
      <c r="C825">
        <f t="shared" si="40"/>
        <v>819</v>
      </c>
      <c r="D825">
        <v>0.91827638316060567</v>
      </c>
      <c r="E825">
        <v>0.98697683967256922</v>
      </c>
      <c r="F825">
        <v>-1.3641511440385481</v>
      </c>
      <c r="G825">
        <v>0.68697012779283995</v>
      </c>
      <c r="H825">
        <v>-0.70546045747728381</v>
      </c>
      <c r="I825">
        <v>-1.7126296347422298</v>
      </c>
      <c r="J825">
        <v>0.90465266829548396</v>
      </c>
      <c r="K825">
        <v>-0.39932651797892482</v>
      </c>
      <c r="L825">
        <v>0.80273831871671908</v>
      </c>
      <c r="M825">
        <v>0.1367924100544996</v>
      </c>
      <c r="P825" s="13">
        <f t="shared" si="38"/>
        <v>9.6191734217904393E-3</v>
      </c>
      <c r="Q825" s="23">
        <f t="shared" si="39"/>
        <v>9.6655863691441635E-3</v>
      </c>
    </row>
    <row r="826" spans="3:17" x14ac:dyDescent="0.55000000000000004">
      <c r="C826">
        <f t="shared" si="40"/>
        <v>820</v>
      </c>
      <c r="D826">
        <v>-1.60916374791429</v>
      </c>
      <c r="E826">
        <v>0.31027651082079566</v>
      </c>
      <c r="F826">
        <v>-1.0747776359781458</v>
      </c>
      <c r="G826">
        <v>8.110151601938996E-2</v>
      </c>
      <c r="H826">
        <v>0.44900020332973101</v>
      </c>
      <c r="I826">
        <v>-2.3564930715249361E-2</v>
      </c>
      <c r="J826">
        <v>-0.55366069410818197</v>
      </c>
      <c r="K826">
        <v>1.7895855170759492</v>
      </c>
      <c r="L826">
        <v>-1.1272675828987542</v>
      </c>
      <c r="M826">
        <v>-0.55303532649972842</v>
      </c>
      <c r="P826" s="13">
        <f t="shared" si="38"/>
        <v>-1.2269100178760867E-2</v>
      </c>
      <c r="Q826" s="23">
        <f t="shared" si="39"/>
        <v>-1.2194141640277767E-2</v>
      </c>
    </row>
    <row r="827" spans="3:17" x14ac:dyDescent="0.55000000000000004">
      <c r="C827">
        <f t="shared" si="40"/>
        <v>821</v>
      </c>
      <c r="D827">
        <v>1.0461561188190347</v>
      </c>
      <c r="E827">
        <v>0.49477057924538853</v>
      </c>
      <c r="F827">
        <v>0.10011091359209569</v>
      </c>
      <c r="G827">
        <v>-0.47491884395291989</v>
      </c>
      <c r="H827">
        <v>-1.0478919120675336</v>
      </c>
      <c r="I827">
        <v>0.86103367600497804</v>
      </c>
      <c r="J827">
        <v>-0.66162230621711604</v>
      </c>
      <c r="K827">
        <v>-0.6695463786921696</v>
      </c>
      <c r="L827">
        <v>1.771355562621957</v>
      </c>
      <c r="M827">
        <v>-1.0471344628262413</v>
      </c>
      <c r="P827" s="13">
        <f t="shared" si="38"/>
        <v>1.0726644418884821E-2</v>
      </c>
      <c r="Q827" s="23">
        <f t="shared" si="39"/>
        <v>1.0784381124834708E-2</v>
      </c>
    </row>
    <row r="828" spans="3:17" x14ac:dyDescent="0.55000000000000004">
      <c r="C828">
        <f t="shared" si="40"/>
        <v>822</v>
      </c>
      <c r="D828">
        <v>0.95949260752454901</v>
      </c>
      <c r="E828">
        <v>-5.2442527807676928E-2</v>
      </c>
      <c r="F828">
        <v>-0.55699260049485599</v>
      </c>
      <c r="G828">
        <v>0.40628239434115065</v>
      </c>
      <c r="H828">
        <v>-1.5194478704918208</v>
      </c>
      <c r="I828">
        <v>-0.51634960238011796</v>
      </c>
      <c r="J828">
        <v>0.78721249456858988</v>
      </c>
      <c r="K828">
        <v>0.22297172631390239</v>
      </c>
      <c r="L828">
        <v>0.60470387975594053</v>
      </c>
      <c r="M828">
        <v>-0.2176663866436466</v>
      </c>
      <c r="P828" s="13">
        <f t="shared" si="38"/>
        <v>9.9761163952629805E-3</v>
      </c>
      <c r="Q828" s="23">
        <f t="shared" si="39"/>
        <v>1.0026043733290191E-2</v>
      </c>
    </row>
    <row r="829" spans="3:17" x14ac:dyDescent="0.55000000000000004">
      <c r="C829">
        <f t="shared" si="40"/>
        <v>823</v>
      </c>
      <c r="D829">
        <v>-0.75054352838414529</v>
      </c>
      <c r="E829">
        <v>-0.69246136024657079</v>
      </c>
      <c r="F829">
        <v>0.45969758514979087</v>
      </c>
      <c r="G829">
        <v>-0.25278931442834357</v>
      </c>
      <c r="H829">
        <v>-0.8679747774633596</v>
      </c>
      <c r="I829">
        <v>0.84338242302608357</v>
      </c>
      <c r="J829">
        <v>0.32405146001933294</v>
      </c>
      <c r="K829">
        <v>0.29217868266809716</v>
      </c>
      <c r="L829">
        <v>0.19094270150889747</v>
      </c>
      <c r="M829">
        <v>0.76380447371298965</v>
      </c>
      <c r="P829" s="13">
        <f t="shared" si="38"/>
        <v>-4.833230955600099E-3</v>
      </c>
      <c r="Q829" s="23">
        <f t="shared" si="39"/>
        <v>-4.8215696896266591E-3</v>
      </c>
    </row>
    <row r="830" spans="3:17" x14ac:dyDescent="0.55000000000000004">
      <c r="C830">
        <f t="shared" si="40"/>
        <v>824</v>
      </c>
      <c r="D830">
        <v>0.23833019459667171</v>
      </c>
      <c r="E830">
        <v>0.5684951946761303</v>
      </c>
      <c r="F830">
        <v>-0.50729419033876544</v>
      </c>
      <c r="G830">
        <v>0.17641516161744661</v>
      </c>
      <c r="H830">
        <v>-1.1396751543478278</v>
      </c>
      <c r="I830">
        <v>0.72410828470406197</v>
      </c>
      <c r="J830">
        <v>2.3034446099765749</v>
      </c>
      <c r="K830">
        <v>0.72247548790891059</v>
      </c>
      <c r="L830">
        <v>0.60290547621827584</v>
      </c>
      <c r="M830">
        <v>-0.87563984595975708</v>
      </c>
      <c r="P830" s="13">
        <f t="shared" si="38"/>
        <v>3.7306666967627305E-3</v>
      </c>
      <c r="Q830" s="23">
        <f t="shared" si="39"/>
        <v>3.7376342956658704E-3</v>
      </c>
    </row>
    <row r="831" spans="3:17" x14ac:dyDescent="0.55000000000000004">
      <c r="C831">
        <f t="shared" si="40"/>
        <v>825</v>
      </c>
      <c r="D831">
        <v>-0.11546748793811147</v>
      </c>
      <c r="E831">
        <v>1.0545190271684841</v>
      </c>
      <c r="F831">
        <v>0.56438237122871193</v>
      </c>
      <c r="G831">
        <v>9.4775818081457019E-2</v>
      </c>
      <c r="H831">
        <v>0.12077481841413108</v>
      </c>
      <c r="I831">
        <v>-0.33967042064239256</v>
      </c>
      <c r="J831">
        <v>-0.57839994037784004</v>
      </c>
      <c r="K831">
        <v>1.7744211128454195</v>
      </c>
      <c r="L831">
        <v>0.52787601724553557</v>
      </c>
      <c r="M831">
        <v>0.92975897426401677</v>
      </c>
      <c r="P831" s="13">
        <f t="shared" si="38"/>
        <v>6.6668888801088913E-4</v>
      </c>
      <c r="Q831" s="23">
        <f t="shared" si="39"/>
        <v>6.6691117444350745E-4</v>
      </c>
    </row>
    <row r="832" spans="3:17" x14ac:dyDescent="0.55000000000000004">
      <c r="C832">
        <f t="shared" si="40"/>
        <v>826</v>
      </c>
      <c r="D832">
        <v>1.966803904985355</v>
      </c>
      <c r="E832">
        <v>0.52859607772773409</v>
      </c>
      <c r="F832">
        <v>-0.29482989520702463</v>
      </c>
      <c r="G832">
        <v>1.995786314615148</v>
      </c>
      <c r="H832">
        <v>-0.63206064427820863</v>
      </c>
      <c r="I832">
        <v>-0.98210464618860494</v>
      </c>
      <c r="J832">
        <v>1.6677225722908713</v>
      </c>
      <c r="K832">
        <v>0.85067106716216889</v>
      </c>
      <c r="L832">
        <v>0.28184256959838155</v>
      </c>
      <c r="M832">
        <v>0.83642903858855444</v>
      </c>
      <c r="P832" s="13">
        <f t="shared" si="38"/>
        <v>1.8699688126464192E-2</v>
      </c>
      <c r="Q832" s="23">
        <f t="shared" si="39"/>
        <v>1.8875622221018684E-2</v>
      </c>
    </row>
    <row r="833" spans="3:17" x14ac:dyDescent="0.55000000000000004">
      <c r="C833">
        <f t="shared" si="40"/>
        <v>827</v>
      </c>
      <c r="D833">
        <v>-0.40761614305342331</v>
      </c>
      <c r="E833">
        <v>-0.55143441585004804</v>
      </c>
      <c r="F833">
        <v>0.68856503467413854</v>
      </c>
      <c r="G833">
        <v>-0.48105901179227356</v>
      </c>
      <c r="H833">
        <v>0.46876342885970801</v>
      </c>
      <c r="I833">
        <v>0.11824679041756546</v>
      </c>
      <c r="J833">
        <v>-1.819155679674175</v>
      </c>
      <c r="K833">
        <v>-6.8320221490804009E-2</v>
      </c>
      <c r="L833">
        <v>-0.80085246143179756</v>
      </c>
      <c r="M833">
        <v>0.94354631787585186</v>
      </c>
      <c r="P833" s="13">
        <f t="shared" si="38"/>
        <v>-1.8633926821022969E-3</v>
      </c>
      <c r="Q833" s="23">
        <f t="shared" si="39"/>
        <v>-1.8616576438116317E-3</v>
      </c>
    </row>
    <row r="834" spans="3:17" x14ac:dyDescent="0.55000000000000004">
      <c r="C834">
        <f t="shared" si="40"/>
        <v>828</v>
      </c>
      <c r="D834">
        <v>1.4633701312043836</v>
      </c>
      <c r="E834">
        <v>-0.317303197019489</v>
      </c>
      <c r="F834">
        <v>1.6346407415322317</v>
      </c>
      <c r="G834">
        <v>-1.2389493221778995</v>
      </c>
      <c r="H834">
        <v>1.4106747426362369</v>
      </c>
      <c r="I834">
        <v>0.44037089127247941</v>
      </c>
      <c r="J834">
        <v>-0.39505461890054999</v>
      </c>
      <c r="K834">
        <v>0.12170267080547748</v>
      </c>
      <c r="L834">
        <v>0.22070137491677472</v>
      </c>
      <c r="M834">
        <v>-0.11335953295925613</v>
      </c>
      <c r="P834" s="13">
        <f t="shared" si="38"/>
        <v>1.4339823754290297E-2</v>
      </c>
      <c r="Q834" s="23">
        <f t="shared" si="39"/>
        <v>1.4443132244800427E-2</v>
      </c>
    </row>
    <row r="835" spans="3:17" x14ac:dyDescent="0.55000000000000004">
      <c r="C835">
        <f t="shared" si="40"/>
        <v>829</v>
      </c>
      <c r="D835">
        <v>-0.73181706084757037</v>
      </c>
      <c r="E835">
        <v>2.4447632864241093</v>
      </c>
      <c r="F835">
        <v>0.31489831838312921</v>
      </c>
      <c r="G835">
        <v>-0.28726806781785191</v>
      </c>
      <c r="H835">
        <v>2.6985661145326783E-2</v>
      </c>
      <c r="I835">
        <v>-1.6462321230689188</v>
      </c>
      <c r="J835">
        <v>2.0952208110530997</v>
      </c>
      <c r="K835">
        <v>0.71057889404828156</v>
      </c>
      <c r="L835">
        <v>-0.52027716856995443</v>
      </c>
      <c r="M835">
        <v>1.2069864467092279</v>
      </c>
      <c r="P835" s="13">
        <f t="shared" si="38"/>
        <v>-4.6710549895019144E-3</v>
      </c>
      <c r="Q835" s="23">
        <f t="shared" si="39"/>
        <v>-4.6601625784277179E-3</v>
      </c>
    </row>
    <row r="836" spans="3:17" x14ac:dyDescent="0.55000000000000004">
      <c r="C836">
        <f t="shared" si="40"/>
        <v>830</v>
      </c>
      <c r="D836">
        <v>0.48995109422793237</v>
      </c>
      <c r="E836">
        <v>0.32168680435292168</v>
      </c>
      <c r="F836">
        <v>1.1117479542386091</v>
      </c>
      <c r="G836">
        <v>0.21352744839355944</v>
      </c>
      <c r="H836">
        <v>-1.1338138224989545</v>
      </c>
      <c r="I836">
        <v>4.4715009065390186E-2</v>
      </c>
      <c r="J836">
        <v>0.17283345656434318</v>
      </c>
      <c r="K836">
        <v>-0.16734346411516968</v>
      </c>
      <c r="L836">
        <v>1.15430688588421</v>
      </c>
      <c r="M836">
        <v>0.96280930298580492</v>
      </c>
      <c r="P836" s="13">
        <f t="shared" si="38"/>
        <v>5.9097676088003927E-3</v>
      </c>
      <c r="Q836" s="23">
        <f t="shared" si="39"/>
        <v>5.9272647363999287E-3</v>
      </c>
    </row>
    <row r="837" spans="3:17" x14ac:dyDescent="0.55000000000000004">
      <c r="C837">
        <f t="shared" si="40"/>
        <v>831</v>
      </c>
      <c r="D837">
        <v>-0.8115067484106776</v>
      </c>
      <c r="E837">
        <v>-0.4284639259331236</v>
      </c>
      <c r="F837">
        <v>-1.5194872270998003</v>
      </c>
      <c r="G837">
        <v>-0.98468354864179952</v>
      </c>
      <c r="H837">
        <v>-1.466599073671494</v>
      </c>
      <c r="I837">
        <v>-0.84634572034929267</v>
      </c>
      <c r="J837">
        <v>-0.17299546979035649</v>
      </c>
      <c r="K837">
        <v>-0.85919215942163463</v>
      </c>
      <c r="L837">
        <v>2.2943441969037024</v>
      </c>
      <c r="M837">
        <v>-0.13593065588876488</v>
      </c>
      <c r="P837" s="13">
        <f t="shared" si="38"/>
        <v>-5.3611879279948709E-3</v>
      </c>
      <c r="Q837" s="23">
        <f t="shared" si="39"/>
        <v>-5.3468424077878218E-3</v>
      </c>
    </row>
    <row r="838" spans="3:17" x14ac:dyDescent="0.55000000000000004">
      <c r="C838">
        <f t="shared" si="40"/>
        <v>832</v>
      </c>
      <c r="D838">
        <v>-0.87119045618919899</v>
      </c>
      <c r="E838">
        <v>-0.47487087972276648</v>
      </c>
      <c r="F838">
        <v>-0.86170001664764839</v>
      </c>
      <c r="G838">
        <v>-0.65813224112348057</v>
      </c>
      <c r="H838">
        <v>1.4368351185412789</v>
      </c>
      <c r="I838">
        <v>1.3960282267575899</v>
      </c>
      <c r="J838">
        <v>0.76959604777574064</v>
      </c>
      <c r="K838">
        <v>0.19673567811237849</v>
      </c>
      <c r="L838">
        <v>-1.3910224118236354</v>
      </c>
      <c r="M838">
        <v>0.23499284177463092</v>
      </c>
      <c r="P838" s="13">
        <f t="shared" ref="P838:P901" si="41">$P$1*1/12+$P$2*SQRT(1/12)*INDEX(D838:M838,1,$P$3)</f>
        <v>-5.8780639992773356E-3</v>
      </c>
      <c r="Q838" s="23">
        <f t="shared" si="39"/>
        <v>-5.8608219808585771E-3</v>
      </c>
    </row>
    <row r="839" spans="3:17" x14ac:dyDescent="0.55000000000000004">
      <c r="C839">
        <f t="shared" si="40"/>
        <v>833</v>
      </c>
      <c r="D839">
        <v>2.4012210398302689</v>
      </c>
      <c r="E839">
        <v>-1.6727334756225902</v>
      </c>
      <c r="F839">
        <v>0.39511248025443269</v>
      </c>
      <c r="G839">
        <v>-1.4672844200209816</v>
      </c>
      <c r="H839">
        <v>0.39398611529885647</v>
      </c>
      <c r="I839">
        <v>-0.65234769669195158</v>
      </c>
      <c r="J839">
        <v>-0.72022143596960031</v>
      </c>
      <c r="K839">
        <v>0.74539139309075286</v>
      </c>
      <c r="L839">
        <v>0.38763158311940016</v>
      </c>
      <c r="M839">
        <v>0.56071911545328701</v>
      </c>
      <c r="P839" s="13">
        <f t="shared" si="41"/>
        <v>2.2461850872613646E-2</v>
      </c>
      <c r="Q839" s="23">
        <f t="shared" ref="Q839:Q902" si="42">EXP(P839)-1</f>
        <v>2.2716017696589486E-2</v>
      </c>
    </row>
    <row r="840" spans="3:17" x14ac:dyDescent="0.55000000000000004">
      <c r="C840">
        <f t="shared" si="40"/>
        <v>834</v>
      </c>
      <c r="D840">
        <v>0.1952819848289904</v>
      </c>
      <c r="E840">
        <v>0.42767010764396396</v>
      </c>
      <c r="F840">
        <v>-0.89203840014539182</v>
      </c>
      <c r="G840">
        <v>0.3726636319482719</v>
      </c>
      <c r="H840">
        <v>0.13832192554466688</v>
      </c>
      <c r="I840">
        <v>1.0894568131023517</v>
      </c>
      <c r="J840">
        <v>0.15967421026898537</v>
      </c>
      <c r="K840">
        <v>-1.3795838151443471</v>
      </c>
      <c r="L840">
        <v>1.4556568586741854</v>
      </c>
      <c r="M840">
        <v>1.6159713242351463</v>
      </c>
      <c r="P840" s="13">
        <f t="shared" si="41"/>
        <v>3.3578582643001968E-3</v>
      </c>
      <c r="Q840" s="23">
        <f t="shared" si="42"/>
        <v>3.3635021857565395E-3</v>
      </c>
    </row>
    <row r="841" spans="3:17" x14ac:dyDescent="0.55000000000000004">
      <c r="C841">
        <f t="shared" si="40"/>
        <v>835</v>
      </c>
      <c r="D841">
        <v>-0.29403859518635567</v>
      </c>
      <c r="E841">
        <v>2.1492125248337701</v>
      </c>
      <c r="F841">
        <v>0.81267153987438967</v>
      </c>
      <c r="G841">
        <v>0.36860841422678509</v>
      </c>
      <c r="H841">
        <v>-0.36160682151413931</v>
      </c>
      <c r="I841">
        <v>-1.7087990574300254</v>
      </c>
      <c r="J841">
        <v>-0.24852414935120209</v>
      </c>
      <c r="K841">
        <v>0.45886498044395008</v>
      </c>
      <c r="L841">
        <v>1.9808405389587982</v>
      </c>
      <c r="M841">
        <v>-0.50216236785507629</v>
      </c>
      <c r="P841" s="13">
        <f t="shared" si="41"/>
        <v>-8.7978226457806016E-4</v>
      </c>
      <c r="Q841" s="23">
        <f t="shared" si="42"/>
        <v>-8.7939536963099751E-4</v>
      </c>
    </row>
    <row r="842" spans="3:17" x14ac:dyDescent="0.55000000000000004">
      <c r="C842">
        <f t="shared" si="40"/>
        <v>836</v>
      </c>
      <c r="D842">
        <v>2.4519624357569847</v>
      </c>
      <c r="E842">
        <v>0.79746155587529843</v>
      </c>
      <c r="F842">
        <v>0.23149738022414781</v>
      </c>
      <c r="G842">
        <v>-1.2413172554579921</v>
      </c>
      <c r="H842">
        <v>1.391240830555911</v>
      </c>
      <c r="I842">
        <v>0.62872443779398046</v>
      </c>
      <c r="J842">
        <v>0.33710151138281996</v>
      </c>
      <c r="K842">
        <v>0.90624162353755577</v>
      </c>
      <c r="L842">
        <v>-1.0694865361981405</v>
      </c>
      <c r="M842">
        <v>1.329080595947175</v>
      </c>
      <c r="P842" s="13">
        <f t="shared" si="41"/>
        <v>2.2901284251573846E-2</v>
      </c>
      <c r="Q842" s="23">
        <f t="shared" si="42"/>
        <v>2.3165532010525958E-2</v>
      </c>
    </row>
    <row r="843" spans="3:17" x14ac:dyDescent="0.55000000000000004">
      <c r="C843">
        <f t="shared" si="40"/>
        <v>837</v>
      </c>
      <c r="D843">
        <v>0.77917990237444879</v>
      </c>
      <c r="E843">
        <v>-0.17880538491903591</v>
      </c>
      <c r="F843">
        <v>0.90653498593943471</v>
      </c>
      <c r="G843">
        <v>-1.4834557622604994</v>
      </c>
      <c r="H843">
        <v>0.67868717984503146</v>
      </c>
      <c r="I843">
        <v>0.8977370282410938</v>
      </c>
      <c r="J843">
        <v>-0.35607797424878479</v>
      </c>
      <c r="K843">
        <v>-3.2560517197885622E-2</v>
      </c>
      <c r="L843">
        <v>1.6317333878698705</v>
      </c>
      <c r="M843">
        <v>1.2562597532125113</v>
      </c>
      <c r="P843" s="13">
        <f t="shared" si="41"/>
        <v>8.4145625624121798E-3</v>
      </c>
      <c r="Q843" s="23">
        <f t="shared" si="42"/>
        <v>8.4500645018696918E-3</v>
      </c>
    </row>
    <row r="844" spans="3:17" x14ac:dyDescent="0.55000000000000004">
      <c r="C844">
        <f t="shared" si="40"/>
        <v>838</v>
      </c>
      <c r="D844">
        <v>0.55394369708800684</v>
      </c>
      <c r="E844">
        <v>1.0779723751963535</v>
      </c>
      <c r="F844">
        <v>-0.44457777102555351</v>
      </c>
      <c r="G844">
        <v>-0.26929728371731315</v>
      </c>
      <c r="H844">
        <v>-0.92066533087931379</v>
      </c>
      <c r="I844">
        <v>0.4922444439234871</v>
      </c>
      <c r="J844">
        <v>0.15411951123356898</v>
      </c>
      <c r="K844">
        <v>0.20980864682233463</v>
      </c>
      <c r="L844">
        <v>0.66453781877657248</v>
      </c>
      <c r="M844">
        <v>-1.1524877051794551</v>
      </c>
      <c r="P844" s="13">
        <f t="shared" si="41"/>
        <v>6.4639598061115248E-3</v>
      </c>
      <c r="Q844" s="23">
        <f t="shared" si="42"/>
        <v>6.4848962808325972E-3</v>
      </c>
    </row>
    <row r="845" spans="3:17" x14ac:dyDescent="0.55000000000000004">
      <c r="C845">
        <f t="shared" si="40"/>
        <v>839</v>
      </c>
      <c r="D845">
        <v>2.1676872484742853E-2</v>
      </c>
      <c r="E845">
        <v>-0.55860168184198189</v>
      </c>
      <c r="F845">
        <v>0.16954751658539732</v>
      </c>
      <c r="G845">
        <v>-9.4235599258179883E-2</v>
      </c>
      <c r="H845">
        <v>0.28968338482769429</v>
      </c>
      <c r="I845">
        <v>-1.174800917424333</v>
      </c>
      <c r="J845">
        <v>1.4410300308481065</v>
      </c>
      <c r="K845">
        <v>-0.94532599925108673</v>
      </c>
      <c r="L845">
        <v>-2.8919758430934817</v>
      </c>
      <c r="M845">
        <v>-0.88705222887326463</v>
      </c>
      <c r="P845" s="13">
        <f t="shared" si="41"/>
        <v>1.854393889130499E-3</v>
      </c>
      <c r="Q845" s="23">
        <f t="shared" si="42"/>
        <v>1.8561143407791469E-3</v>
      </c>
    </row>
    <row r="846" spans="3:17" x14ac:dyDescent="0.55000000000000004">
      <c r="C846">
        <f t="shared" si="40"/>
        <v>840</v>
      </c>
      <c r="D846">
        <v>9.5444437465961929E-2</v>
      </c>
      <c r="E846">
        <v>0.60113990895324609</v>
      </c>
      <c r="F846">
        <v>0.82794524305392658</v>
      </c>
      <c r="G846">
        <v>-1.0262001804362788</v>
      </c>
      <c r="H846">
        <v>0.20913031448076241</v>
      </c>
      <c r="I846">
        <v>0.72697600314445121</v>
      </c>
      <c r="J846">
        <v>-2.9542898195545168E-2</v>
      </c>
      <c r="K846">
        <v>0.73687679399187589</v>
      </c>
      <c r="L846">
        <v>0.46458379267861438</v>
      </c>
      <c r="M846">
        <v>1.1838982851158535</v>
      </c>
      <c r="P846" s="13">
        <f t="shared" si="41"/>
        <v>2.4932397416210497E-3</v>
      </c>
      <c r="Q846" s="23">
        <f t="shared" si="42"/>
        <v>2.4963504485344679E-3</v>
      </c>
    </row>
    <row r="847" spans="3:17" x14ac:dyDescent="0.55000000000000004">
      <c r="C847">
        <f t="shared" si="40"/>
        <v>841</v>
      </c>
      <c r="D847">
        <v>-0.3571359066564847</v>
      </c>
      <c r="E847">
        <v>0.76541379542023535</v>
      </c>
      <c r="F847">
        <v>-1.7670615886428929</v>
      </c>
      <c r="G847">
        <v>-0.75054866905583895</v>
      </c>
      <c r="H847">
        <v>1.2207817733528687</v>
      </c>
      <c r="I847">
        <v>7.6055509206735816E-2</v>
      </c>
      <c r="J847">
        <v>0.57156733690740114</v>
      </c>
      <c r="K847">
        <v>1.0679008718320206</v>
      </c>
      <c r="L847">
        <v>-1.1045547470204775</v>
      </c>
      <c r="M847">
        <v>1.54623645505031</v>
      </c>
      <c r="P847" s="13">
        <f t="shared" si="41"/>
        <v>-1.4262210110143703E-3</v>
      </c>
      <c r="Q847" s="23">
        <f t="shared" si="42"/>
        <v>-1.4252044411701137E-3</v>
      </c>
    </row>
    <row r="848" spans="3:17" x14ac:dyDescent="0.55000000000000004">
      <c r="C848">
        <f t="shared" si="40"/>
        <v>842</v>
      </c>
      <c r="D848">
        <v>-0.17712279472016851</v>
      </c>
      <c r="E848">
        <v>-0.60852969226472897</v>
      </c>
      <c r="F848">
        <v>-0.43416018222580288</v>
      </c>
      <c r="G848">
        <v>-0.30124675460924538</v>
      </c>
      <c r="H848">
        <v>-0.37657282986246043</v>
      </c>
      <c r="I848">
        <v>-0.80437231581402102</v>
      </c>
      <c r="J848">
        <v>-1.2266151363823949</v>
      </c>
      <c r="K848">
        <v>1.948312187354587</v>
      </c>
      <c r="L848">
        <v>0.79264912384107633</v>
      </c>
      <c r="M848">
        <v>-0.80673048494336186</v>
      </c>
      <c r="P848" s="13">
        <f t="shared" si="41"/>
        <v>1.3273826849704543E-4</v>
      </c>
      <c r="Q848" s="23">
        <f t="shared" si="42"/>
        <v>1.3274707861077317E-4</v>
      </c>
    </row>
    <row r="849" spans="3:17" x14ac:dyDescent="0.55000000000000004">
      <c r="C849">
        <f t="shared" si="40"/>
        <v>843</v>
      </c>
      <c r="D849">
        <v>-2.5715530349069669</v>
      </c>
      <c r="E849">
        <v>1.2284729902096603</v>
      </c>
      <c r="F849">
        <v>-0.13525252897169568</v>
      </c>
      <c r="G849">
        <v>-1.0360119445315004</v>
      </c>
      <c r="H849">
        <v>1.9234286959570395</v>
      </c>
      <c r="I849">
        <v>-0.66703116927712136</v>
      </c>
      <c r="J849">
        <v>0.11560427869246458</v>
      </c>
      <c r="K849">
        <v>-0.52021858580103175</v>
      </c>
      <c r="L849">
        <v>-1.2256146402804651</v>
      </c>
      <c r="M849">
        <v>-2.0202551895298093</v>
      </c>
      <c r="P849" s="13">
        <f t="shared" si="41"/>
        <v>-2.0603635887417374E-2</v>
      </c>
      <c r="Q849" s="23">
        <f t="shared" si="42"/>
        <v>-2.0392831244603338E-2</v>
      </c>
    </row>
    <row r="850" spans="3:17" x14ac:dyDescent="0.55000000000000004">
      <c r="C850">
        <f t="shared" si="40"/>
        <v>844</v>
      </c>
      <c r="D850">
        <v>0.10679738120589956</v>
      </c>
      <c r="E850">
        <v>-0.17184062278486634</v>
      </c>
      <c r="F850">
        <v>-1.1171448922675349</v>
      </c>
      <c r="G850">
        <v>-1.1125080498134923</v>
      </c>
      <c r="H850">
        <v>-1.6152172573478392</v>
      </c>
      <c r="I850">
        <v>0.71504029698104743</v>
      </c>
      <c r="J850">
        <v>-0.47102082331327944</v>
      </c>
      <c r="K850">
        <v>-2.4961858535008554</v>
      </c>
      <c r="L850">
        <v>-1.4754329358673464</v>
      </c>
      <c r="M850">
        <v>-0.14015039391579076</v>
      </c>
      <c r="P850" s="13">
        <f t="shared" si="41"/>
        <v>2.5915591184862644E-3</v>
      </c>
      <c r="Q850" s="23">
        <f t="shared" si="42"/>
        <v>2.5949201105945896E-3</v>
      </c>
    </row>
    <row r="851" spans="3:17" x14ac:dyDescent="0.55000000000000004">
      <c r="C851">
        <f t="shared" si="40"/>
        <v>845</v>
      </c>
      <c r="D851">
        <v>0.14427476172490866</v>
      </c>
      <c r="E851">
        <v>-1.0989132543278799</v>
      </c>
      <c r="F851">
        <v>-1.1427137086131178</v>
      </c>
      <c r="G851">
        <v>0.60612442932599575</v>
      </c>
      <c r="H851">
        <v>0.92071445392529527</v>
      </c>
      <c r="I851">
        <v>0.16326747224770419</v>
      </c>
      <c r="J851">
        <v>-0.68862421052499778</v>
      </c>
      <c r="K851">
        <v>0.92161660264511958</v>
      </c>
      <c r="L851">
        <v>-0.33487595201499198</v>
      </c>
      <c r="M851">
        <v>0.23744415667477631</v>
      </c>
      <c r="P851" s="13">
        <f t="shared" si="41"/>
        <v>2.9161227544538433E-3</v>
      </c>
      <c r="Q851" s="23">
        <f t="shared" si="42"/>
        <v>2.9203787764353617E-3</v>
      </c>
    </row>
    <row r="852" spans="3:17" x14ac:dyDescent="0.55000000000000004">
      <c r="C852">
        <f t="shared" si="40"/>
        <v>846</v>
      </c>
      <c r="D852">
        <v>0.44567114565017812</v>
      </c>
      <c r="E852">
        <v>-0.44356604906522068</v>
      </c>
      <c r="F852">
        <v>-0.7943572430227589</v>
      </c>
      <c r="G852">
        <v>5.0395238230760107E-2</v>
      </c>
      <c r="H852">
        <v>-0.40534058467850559</v>
      </c>
      <c r="I852">
        <v>-0.26581904305541554</v>
      </c>
      <c r="J852">
        <v>-0.42124251476465224</v>
      </c>
      <c r="K852">
        <v>-1.105494529639655</v>
      </c>
      <c r="L852">
        <v>-0.8555152329840493</v>
      </c>
      <c r="M852">
        <v>-0.18051172424299228</v>
      </c>
      <c r="P852" s="13">
        <f t="shared" si="41"/>
        <v>5.5262920053343548E-3</v>
      </c>
      <c r="Q852" s="23">
        <f t="shared" si="42"/>
        <v>5.5415901246407273E-3</v>
      </c>
    </row>
    <row r="853" spans="3:17" x14ac:dyDescent="0.55000000000000004">
      <c r="C853">
        <f t="shared" si="40"/>
        <v>847</v>
      </c>
      <c r="D853">
        <v>-0.85440315416304136</v>
      </c>
      <c r="E853">
        <v>-0.17914993935943022</v>
      </c>
      <c r="F853">
        <v>-1.9618573696673796</v>
      </c>
      <c r="G853">
        <v>-1.6120481007645477</v>
      </c>
      <c r="H853">
        <v>-0.47489084669488646</v>
      </c>
      <c r="I853">
        <v>-2.8468265076992147</v>
      </c>
      <c r="J853">
        <v>-1.2019474553024352</v>
      </c>
      <c r="K853">
        <v>-1.1567684025800324</v>
      </c>
      <c r="L853">
        <v>8.7814046123804005E-5</v>
      </c>
      <c r="M853">
        <v>0.86017063904281377</v>
      </c>
      <c r="P853" s="13">
        <f t="shared" si="41"/>
        <v>-5.7326816991207907E-3</v>
      </c>
      <c r="Q853" s="23">
        <f t="shared" si="42"/>
        <v>-5.716281233903886E-3</v>
      </c>
    </row>
    <row r="854" spans="3:17" x14ac:dyDescent="0.55000000000000004">
      <c r="C854">
        <f t="shared" si="40"/>
        <v>848</v>
      </c>
      <c r="D854">
        <v>-0.12758449341311542</v>
      </c>
      <c r="E854">
        <v>1.6802180951805799</v>
      </c>
      <c r="F854">
        <v>-0.58600138619647302</v>
      </c>
      <c r="G854">
        <v>-0.68524261552838894</v>
      </c>
      <c r="H854">
        <v>0.6398194741361779</v>
      </c>
      <c r="I854">
        <v>1.9802410071306424</v>
      </c>
      <c r="J854">
        <v>0.21973066644056083</v>
      </c>
      <c r="K854">
        <v>0.1308239444029132</v>
      </c>
      <c r="L854">
        <v>0.99752333922349801</v>
      </c>
      <c r="M854">
        <v>-0.91866754768009884</v>
      </c>
      <c r="P854" s="13">
        <f t="shared" si="41"/>
        <v>5.6175254241940366E-4</v>
      </c>
      <c r="Q854" s="23">
        <f t="shared" si="42"/>
        <v>5.6191035492791919E-4</v>
      </c>
    </row>
    <row r="855" spans="3:17" x14ac:dyDescent="0.55000000000000004">
      <c r="C855">
        <f t="shared" si="40"/>
        <v>849</v>
      </c>
      <c r="D855">
        <v>0.38404124757428421</v>
      </c>
      <c r="E855">
        <v>1.3993344417256695</v>
      </c>
      <c r="F855">
        <v>-2.0215403414675137</v>
      </c>
      <c r="G855">
        <v>-0.51501209814457227</v>
      </c>
      <c r="H855">
        <v>1.944772923111542</v>
      </c>
      <c r="I855">
        <v>-0.55548469385683197</v>
      </c>
      <c r="J855">
        <v>-0.18226773015486569</v>
      </c>
      <c r="K855">
        <v>-0.1109483202932043</v>
      </c>
      <c r="L855">
        <v>1.2822094652710747</v>
      </c>
      <c r="M855">
        <v>-1.0527314251612219</v>
      </c>
      <c r="P855" s="13">
        <f t="shared" si="41"/>
        <v>4.9925614316706562E-3</v>
      </c>
      <c r="Q855" s="23">
        <f t="shared" si="42"/>
        <v>5.0050450328975593E-3</v>
      </c>
    </row>
    <row r="856" spans="3:17" x14ac:dyDescent="0.55000000000000004">
      <c r="C856">
        <f t="shared" si="40"/>
        <v>850</v>
      </c>
      <c r="D856">
        <v>0.6858942235889236</v>
      </c>
      <c r="E856">
        <v>8.3990954318554651E-3</v>
      </c>
      <c r="F856">
        <v>-0.23041003677192784</v>
      </c>
      <c r="G856">
        <v>0.65448208508081518</v>
      </c>
      <c r="H856">
        <v>-1.7112802766901698</v>
      </c>
      <c r="I856">
        <v>1.1133610732422179</v>
      </c>
      <c r="J856">
        <v>1.9336471400773123</v>
      </c>
      <c r="K856">
        <v>-1.0588887044460933</v>
      </c>
      <c r="L856">
        <v>-0.21151612260823116</v>
      </c>
      <c r="M856">
        <v>-1.3022410591400495</v>
      </c>
      <c r="P856" s="13">
        <f t="shared" si="41"/>
        <v>7.606684886036782E-3</v>
      </c>
      <c r="Q856" s="23">
        <f t="shared" si="42"/>
        <v>7.635689209121832E-3</v>
      </c>
    </row>
    <row r="857" spans="3:17" x14ac:dyDescent="0.55000000000000004">
      <c r="C857">
        <f t="shared" si="40"/>
        <v>851</v>
      </c>
      <c r="D857">
        <v>1.2073389386488611</v>
      </c>
      <c r="E857">
        <v>-1.6448182157804823</v>
      </c>
      <c r="F857">
        <v>0.46556016497044006</v>
      </c>
      <c r="G857">
        <v>0.50735876597605578</v>
      </c>
      <c r="H857">
        <v>-1.5663880178868428</v>
      </c>
      <c r="I857">
        <v>-6.9022165504407013E-2</v>
      </c>
      <c r="J857">
        <v>2.0887371665542151E-2</v>
      </c>
      <c r="K857">
        <v>0.1090613610951618</v>
      </c>
      <c r="L857">
        <v>-1.0743005044272802</v>
      </c>
      <c r="M857">
        <v>1.1438022795731206</v>
      </c>
      <c r="P857" s="13">
        <f t="shared" si="41"/>
        <v>1.2122528585147221E-2</v>
      </c>
      <c r="Q857" s="23">
        <f t="shared" si="42"/>
        <v>1.2196304249258771E-2</v>
      </c>
    </row>
    <row r="858" spans="3:17" x14ac:dyDescent="0.55000000000000004">
      <c r="C858">
        <f t="shared" si="40"/>
        <v>852</v>
      </c>
      <c r="D858">
        <v>-1.0466186225668053</v>
      </c>
      <c r="E858">
        <v>0.66387027809260302</v>
      </c>
      <c r="F858">
        <v>0.27779534199483241</v>
      </c>
      <c r="G858">
        <v>-0.99110346132090343</v>
      </c>
      <c r="H858">
        <v>0.49401038262449792</v>
      </c>
      <c r="I858">
        <v>-0.59136134138511798</v>
      </c>
      <c r="J858">
        <v>0.22870101550129615</v>
      </c>
      <c r="K858">
        <v>2.4658077889572403</v>
      </c>
      <c r="L858">
        <v>-1.6612746624012111</v>
      </c>
      <c r="M858">
        <v>1.310095543997738</v>
      </c>
      <c r="P858" s="13">
        <f t="shared" si="41"/>
        <v>-7.3973164855006372E-3</v>
      </c>
      <c r="Q858" s="23">
        <f t="shared" si="42"/>
        <v>-7.3700236792141327E-3</v>
      </c>
    </row>
    <row r="859" spans="3:17" x14ac:dyDescent="0.55000000000000004">
      <c r="C859">
        <f t="shared" si="40"/>
        <v>853</v>
      </c>
      <c r="D859">
        <v>2.6293139200689004</v>
      </c>
      <c r="E859">
        <v>0.72082931223829882</v>
      </c>
      <c r="F859">
        <v>6.9669803486179682E-2</v>
      </c>
      <c r="G859">
        <v>0.60576441663131497</v>
      </c>
      <c r="H859">
        <v>-1.5883934724206497</v>
      </c>
      <c r="I859">
        <v>-0.68949615844747392</v>
      </c>
      <c r="J859">
        <v>0.95892744858141599</v>
      </c>
      <c r="K859">
        <v>-1.6455560594109946</v>
      </c>
      <c r="L859">
        <v>0.20256067572880837</v>
      </c>
      <c r="M859">
        <v>-0.67251563147186666</v>
      </c>
      <c r="P859" s="13">
        <f t="shared" si="41"/>
        <v>2.4437193159703809E-2</v>
      </c>
      <c r="Q859" s="23">
        <f t="shared" si="42"/>
        <v>2.4738228515750471E-2</v>
      </c>
    </row>
    <row r="860" spans="3:17" x14ac:dyDescent="0.55000000000000004">
      <c r="C860">
        <f t="shared" si="40"/>
        <v>854</v>
      </c>
      <c r="D860">
        <v>0.98687299257866512</v>
      </c>
      <c r="E860">
        <v>1.0028205909204637</v>
      </c>
      <c r="F860">
        <v>-0.79200102187811749</v>
      </c>
      <c r="G860">
        <v>-0.87125909680504843</v>
      </c>
      <c r="H860">
        <v>8.6343185123618757E-2</v>
      </c>
      <c r="I860">
        <v>-0.72304393511010856</v>
      </c>
      <c r="J860">
        <v>0.62007971521707894</v>
      </c>
      <c r="K860">
        <v>0.83860767268093084</v>
      </c>
      <c r="L860">
        <v>0.8084565953934798</v>
      </c>
      <c r="M860">
        <v>-1.2819839294908233</v>
      </c>
      <c r="P860" s="13">
        <f t="shared" si="41"/>
        <v>1.0213237485485624E-2</v>
      </c>
      <c r="Q860" s="23">
        <f t="shared" si="42"/>
        <v>1.0265570607248087E-2</v>
      </c>
    </row>
    <row r="861" spans="3:17" x14ac:dyDescent="0.55000000000000004">
      <c r="C861">
        <f t="shared" si="40"/>
        <v>855</v>
      </c>
      <c r="D861">
        <v>-0.24459403137255845</v>
      </c>
      <c r="E861">
        <v>7.4811413095539911E-4</v>
      </c>
      <c r="F861">
        <v>-0.2172363356264943</v>
      </c>
      <c r="G861">
        <v>-0.33580653543725508</v>
      </c>
      <c r="H861">
        <v>-0.58707224047217332</v>
      </c>
      <c r="I861">
        <v>0.352209919339602</v>
      </c>
      <c r="J861">
        <v>-0.24793961529406394</v>
      </c>
      <c r="K861">
        <v>0.58668716569837687</v>
      </c>
      <c r="L861">
        <v>-7.6786665400159157E-4</v>
      </c>
      <c r="M861">
        <v>-1.420625650884167</v>
      </c>
      <c r="P861" s="13">
        <f t="shared" si="41"/>
        <v>-4.5157978116016858E-4</v>
      </c>
      <c r="Q861" s="23">
        <f t="shared" si="42"/>
        <v>-4.5147783435706135E-4</v>
      </c>
    </row>
    <row r="862" spans="3:17" x14ac:dyDescent="0.55000000000000004">
      <c r="C862">
        <f t="shared" si="40"/>
        <v>856</v>
      </c>
      <c r="D862">
        <v>-1.9347879719044483</v>
      </c>
      <c r="E862">
        <v>-0.52967903528938409</v>
      </c>
      <c r="F862">
        <v>-0.18351829305192019</v>
      </c>
      <c r="G862">
        <v>-1.0946367227552465</v>
      </c>
      <c r="H862">
        <v>2.8547579028132679</v>
      </c>
      <c r="I862">
        <v>2.0559819626491245</v>
      </c>
      <c r="J862">
        <v>-0.64198574988269064</v>
      </c>
      <c r="K862">
        <v>0.71668005237518673</v>
      </c>
      <c r="L862">
        <v>-0.24506581420353477</v>
      </c>
      <c r="M862">
        <v>1.6888983468319563</v>
      </c>
      <c r="P862" s="13">
        <f t="shared" si="41"/>
        <v>-1.5089088679391578E-2</v>
      </c>
      <c r="Q862" s="23">
        <f t="shared" si="42"/>
        <v>-1.4975818809490837E-2</v>
      </c>
    </row>
    <row r="863" spans="3:17" x14ac:dyDescent="0.55000000000000004">
      <c r="C863">
        <f t="shared" si="40"/>
        <v>857</v>
      </c>
      <c r="D863">
        <v>0.35315964775170938</v>
      </c>
      <c r="E863">
        <v>-0.34389554524966159</v>
      </c>
      <c r="F863">
        <v>-4.339981329274073E-2</v>
      </c>
      <c r="G863">
        <v>-1.2497260026950887</v>
      </c>
      <c r="H863">
        <v>-1.3029389892247942</v>
      </c>
      <c r="I863">
        <v>-0.58661595850899406</v>
      </c>
      <c r="J863">
        <v>2.6594227014782805</v>
      </c>
      <c r="K863">
        <v>2.2006979073823896</v>
      </c>
      <c r="L863">
        <v>1.0250155295403613</v>
      </c>
      <c r="M863">
        <v>-0.31008749152713716</v>
      </c>
      <c r="P863" s="13">
        <f t="shared" si="41"/>
        <v>4.7251189321121084E-3</v>
      </c>
      <c r="Q863" s="23">
        <f t="shared" si="42"/>
        <v>4.7362999101205894E-3</v>
      </c>
    </row>
    <row r="864" spans="3:17" x14ac:dyDescent="0.55000000000000004">
      <c r="C864">
        <f t="shared" si="40"/>
        <v>858</v>
      </c>
      <c r="D864">
        <v>1.1608291090542107</v>
      </c>
      <c r="E864">
        <v>0.70130436122217377</v>
      </c>
      <c r="F864">
        <v>-0.68400722040315043</v>
      </c>
      <c r="G864">
        <v>2.7442805606999531E-2</v>
      </c>
      <c r="H864">
        <v>-0.63814761012965604</v>
      </c>
      <c r="I864">
        <v>-0.67734877946205707</v>
      </c>
      <c r="J864">
        <v>-0.33567537410537601</v>
      </c>
      <c r="K864">
        <v>0.40719916231897396</v>
      </c>
      <c r="L864">
        <v>0.80076366520796627</v>
      </c>
      <c r="M864">
        <v>1.4373238050165553</v>
      </c>
      <c r="P864" s="13">
        <f t="shared" si="41"/>
        <v>1.1719741645600695E-2</v>
      </c>
      <c r="Q864" s="23">
        <f t="shared" si="42"/>
        <v>1.1788686894634193E-2</v>
      </c>
    </row>
    <row r="865" spans="3:17" x14ac:dyDescent="0.55000000000000004">
      <c r="C865">
        <f t="shared" si="40"/>
        <v>859</v>
      </c>
      <c r="D865">
        <v>-0.37949084311195841</v>
      </c>
      <c r="E865">
        <v>-2.421183676030203</v>
      </c>
      <c r="F865">
        <v>0.89941826446016715</v>
      </c>
      <c r="G865">
        <v>-1.527659231132108</v>
      </c>
      <c r="H865">
        <v>0.77624389075308264</v>
      </c>
      <c r="I865">
        <v>0.28093024808138134</v>
      </c>
      <c r="J865">
        <v>-1.258441438853763</v>
      </c>
      <c r="K865">
        <v>-1.4045537852041352</v>
      </c>
      <c r="L865">
        <v>0.95979278623163344</v>
      </c>
      <c r="M865">
        <v>-0.29507153857469653</v>
      </c>
      <c r="P865" s="13">
        <f t="shared" si="41"/>
        <v>-1.6198204397186412E-3</v>
      </c>
      <c r="Q865" s="23">
        <f t="shared" si="42"/>
        <v>-1.6185092386558075E-3</v>
      </c>
    </row>
    <row r="866" spans="3:17" x14ac:dyDescent="0.55000000000000004">
      <c r="C866">
        <f t="shared" ref="C866:C929" si="43">C865+1</f>
        <v>860</v>
      </c>
      <c r="D866">
        <v>-0.38342346825562718</v>
      </c>
      <c r="E866">
        <v>0.48269074219507169</v>
      </c>
      <c r="F866">
        <v>-0.73162590332510846</v>
      </c>
      <c r="G866">
        <v>1.5445682387394133</v>
      </c>
      <c r="H866">
        <v>0.15486319331900805</v>
      </c>
      <c r="I866">
        <v>-0.77130434922140234</v>
      </c>
      <c r="J866">
        <v>-1.3387309837542662</v>
      </c>
      <c r="K866">
        <v>-6.4954333328230612E-2</v>
      </c>
      <c r="L866">
        <v>0.41238528500652882</v>
      </c>
      <c r="M866">
        <v>0.76644831193541574</v>
      </c>
      <c r="P866" s="13">
        <f t="shared" si="41"/>
        <v>-1.6538779724984268E-3</v>
      </c>
      <c r="Q866" s="23">
        <f t="shared" si="42"/>
        <v>-1.6525110699916468E-3</v>
      </c>
    </row>
    <row r="867" spans="3:17" x14ac:dyDescent="0.55000000000000004">
      <c r="C867">
        <f t="shared" si="43"/>
        <v>861</v>
      </c>
      <c r="D867">
        <v>2.4572601670791179</v>
      </c>
      <c r="E867">
        <v>-1.2416037884493969</v>
      </c>
      <c r="F867">
        <v>-0.83851600684074579</v>
      </c>
      <c r="G867">
        <v>-1.7554302635867907</v>
      </c>
      <c r="H867">
        <v>-0.24944877062049733</v>
      </c>
      <c r="I867">
        <v>1.4540564695031184</v>
      </c>
      <c r="J867">
        <v>-4.1605771706595379E-2</v>
      </c>
      <c r="K867">
        <v>-1.6680477243157108</v>
      </c>
      <c r="L867">
        <v>-1.4617563711672181</v>
      </c>
      <c r="M867">
        <v>0.85781160929951328</v>
      </c>
      <c r="P867" s="13">
        <f t="shared" si="41"/>
        <v>2.2947163950647765E-2</v>
      </c>
      <c r="Q867" s="23">
        <f t="shared" si="42"/>
        <v>2.321247561410833E-2</v>
      </c>
    </row>
    <row r="868" spans="3:17" x14ac:dyDescent="0.55000000000000004">
      <c r="C868">
        <f t="shared" si="43"/>
        <v>862</v>
      </c>
      <c r="D868">
        <v>-4.5997099162384522E-2</v>
      </c>
      <c r="E868">
        <v>-0.62320806232544235</v>
      </c>
      <c r="F868">
        <v>0.41694285465921405</v>
      </c>
      <c r="G868">
        <v>-0.61263526649704481</v>
      </c>
      <c r="H868">
        <v>0.49720045826125164</v>
      </c>
      <c r="I868">
        <v>0.25342731555476233</v>
      </c>
      <c r="J868">
        <v>1.0372792436866409</v>
      </c>
      <c r="K868">
        <v>-0.18191061299230521</v>
      </c>
      <c r="L868">
        <v>-1.1531432070206826</v>
      </c>
      <c r="M868">
        <v>0.11853426192517089</v>
      </c>
      <c r="P868" s="13">
        <f t="shared" si="41"/>
        <v>1.2683201029164977E-3</v>
      </c>
      <c r="Q868" s="23">
        <f t="shared" si="42"/>
        <v>1.2691247610103762E-3</v>
      </c>
    </row>
    <row r="869" spans="3:17" x14ac:dyDescent="0.55000000000000004">
      <c r="C869">
        <f t="shared" si="43"/>
        <v>863</v>
      </c>
      <c r="D869">
        <v>-0.93442089733569489</v>
      </c>
      <c r="E869">
        <v>-1.8931451620434694</v>
      </c>
      <c r="F869">
        <v>0.32550369798524897</v>
      </c>
      <c r="G869">
        <v>-0.51399525842955407</v>
      </c>
      <c r="H869">
        <v>-0.45232084902536146</v>
      </c>
      <c r="I869">
        <v>1.332528206708653</v>
      </c>
      <c r="J869">
        <v>-0.11987908940376484</v>
      </c>
      <c r="K869">
        <v>0.58807511343872831</v>
      </c>
      <c r="L869">
        <v>3.0309225803461484</v>
      </c>
      <c r="M869">
        <v>-1.0100445115833878</v>
      </c>
      <c r="P869" s="13">
        <f t="shared" si="41"/>
        <v>-6.4256556825309577E-3</v>
      </c>
      <c r="Q869" s="23">
        <f t="shared" si="42"/>
        <v>-6.4050553043183411E-3</v>
      </c>
    </row>
    <row r="870" spans="3:17" x14ac:dyDescent="0.55000000000000004">
      <c r="C870">
        <f t="shared" si="43"/>
        <v>864</v>
      </c>
      <c r="D870">
        <v>-0.25579314004390241</v>
      </c>
      <c r="E870">
        <v>-0.72671317512032674</v>
      </c>
      <c r="F870">
        <v>0.93391937193743579</v>
      </c>
      <c r="G870">
        <v>-0.79322294663876691</v>
      </c>
      <c r="H870">
        <v>-0.25869210289532768</v>
      </c>
      <c r="I870">
        <v>2.928839299368724</v>
      </c>
      <c r="J870">
        <v>0.64100154127245046</v>
      </c>
      <c r="K870">
        <v>-0.39053450418471497</v>
      </c>
      <c r="L870">
        <v>-3.7985544435071246E-2</v>
      </c>
      <c r="M870">
        <v>-1.0327225598188332</v>
      </c>
      <c r="P870" s="13">
        <f t="shared" si="41"/>
        <v>-5.4856690725143338E-4</v>
      </c>
      <c r="Q870" s="23">
        <f t="shared" si="42"/>
        <v>-5.4841647193482057E-4</v>
      </c>
    </row>
    <row r="871" spans="3:17" x14ac:dyDescent="0.55000000000000004">
      <c r="C871">
        <f t="shared" si="43"/>
        <v>865</v>
      </c>
      <c r="D871">
        <v>0.28285635927771502</v>
      </c>
      <c r="E871">
        <v>-1.0077108878716525</v>
      </c>
      <c r="F871">
        <v>-0.6175760855903063</v>
      </c>
      <c r="G871">
        <v>2.0072082436024949</v>
      </c>
      <c r="H871">
        <v>0.59935042842177455</v>
      </c>
      <c r="I871">
        <v>-0.36721053414253169</v>
      </c>
      <c r="J871">
        <v>-1.7160418585221111</v>
      </c>
      <c r="K871">
        <v>-0.14050550544465101</v>
      </c>
      <c r="L871">
        <v>-2.3065611564338337</v>
      </c>
      <c r="M871">
        <v>1.1323488554539367</v>
      </c>
      <c r="P871" s="13">
        <f t="shared" si="41"/>
        <v>4.1162745942314605E-3</v>
      </c>
      <c r="Q871" s="23">
        <f t="shared" si="42"/>
        <v>4.1247580886358826E-3</v>
      </c>
    </row>
    <row r="872" spans="3:17" x14ac:dyDescent="0.55000000000000004">
      <c r="C872">
        <f t="shared" si="43"/>
        <v>866</v>
      </c>
      <c r="D872">
        <v>-0.30663879629971919</v>
      </c>
      <c r="E872">
        <v>-0.38521125136832385</v>
      </c>
      <c r="F872">
        <v>-0.62223541273061322</v>
      </c>
      <c r="G872">
        <v>0.34846466479810079</v>
      </c>
      <c r="H872">
        <v>-0.65885238351716502</v>
      </c>
      <c r="I872">
        <v>-0.88808598301555042</v>
      </c>
      <c r="J872">
        <v>0.34628283327193377</v>
      </c>
      <c r="K872">
        <v>-1.7507872339861479</v>
      </c>
      <c r="L872">
        <v>-0.86633693898030983</v>
      </c>
      <c r="M872">
        <v>-1.6389254358214649</v>
      </c>
      <c r="P872" s="13">
        <f t="shared" si="41"/>
        <v>-9.8890320714771821E-4</v>
      </c>
      <c r="Q872" s="23">
        <f t="shared" si="42"/>
        <v>-9.884144035109399E-4</v>
      </c>
    </row>
    <row r="873" spans="3:17" x14ac:dyDescent="0.55000000000000004">
      <c r="C873">
        <f t="shared" si="43"/>
        <v>867</v>
      </c>
      <c r="D873">
        <v>0.10284512778022244</v>
      </c>
      <c r="E873">
        <v>1.1458324480287683</v>
      </c>
      <c r="F873">
        <v>-0.66964269639329121</v>
      </c>
      <c r="G873">
        <v>-0.61223212420904327</v>
      </c>
      <c r="H873">
        <v>1.7859565082521196</v>
      </c>
      <c r="I873">
        <v>0.55441931414586898</v>
      </c>
      <c r="J873">
        <v>1.2074638977165693</v>
      </c>
      <c r="K873">
        <v>0.20871011987972785</v>
      </c>
      <c r="L873">
        <v>-1.7192109950588812</v>
      </c>
      <c r="M873">
        <v>3.5805631539235744E-2</v>
      </c>
      <c r="P873" s="13">
        <f t="shared" si="41"/>
        <v>2.5573315997979599E-3</v>
      </c>
      <c r="Q873" s="23">
        <f t="shared" si="42"/>
        <v>2.5606043615045149E-3</v>
      </c>
    </row>
    <row r="874" spans="3:17" x14ac:dyDescent="0.55000000000000004">
      <c r="C874">
        <f t="shared" si="43"/>
        <v>868</v>
      </c>
      <c r="D874">
        <v>1.8308809320291746</v>
      </c>
      <c r="E874">
        <v>-1.5486679440445195</v>
      </c>
      <c r="F874">
        <v>-0.36758996867356897</v>
      </c>
      <c r="G874">
        <v>-1.8940769032641172</v>
      </c>
      <c r="H874">
        <v>-0.78937785155486206</v>
      </c>
      <c r="I874">
        <v>0.39598441388042738</v>
      </c>
      <c r="J874">
        <v>0.4572694832036921</v>
      </c>
      <c r="K874">
        <v>0.59515858399394495</v>
      </c>
      <c r="L874">
        <v>-0.30656012193104965</v>
      </c>
      <c r="M874">
        <v>0.36972426954087423</v>
      </c>
      <c r="P874" s="13">
        <f t="shared" si="41"/>
        <v>1.7522560651084616E-2</v>
      </c>
      <c r="Q874" s="23">
        <f t="shared" si="42"/>
        <v>1.7676981347066745E-2</v>
      </c>
    </row>
    <row r="875" spans="3:17" x14ac:dyDescent="0.55000000000000004">
      <c r="C875">
        <f t="shared" si="43"/>
        <v>869</v>
      </c>
      <c r="D875">
        <v>0.34473666328827807</v>
      </c>
      <c r="E875">
        <v>0.56658439956643791</v>
      </c>
      <c r="F875">
        <v>1.0918739140784008</v>
      </c>
      <c r="G875">
        <v>-0.30349412649111596</v>
      </c>
      <c r="H875">
        <v>0.92057904850289618</v>
      </c>
      <c r="I875">
        <v>-6.7897966255678552E-2</v>
      </c>
      <c r="J875">
        <v>0.10119849203306515</v>
      </c>
      <c r="K875">
        <v>0.89993313435086086</v>
      </c>
      <c r="L875">
        <v>-0.89269295728051556</v>
      </c>
      <c r="M875">
        <v>0.77749398012279425</v>
      </c>
      <c r="P875" s="13">
        <f t="shared" si="41"/>
        <v>4.6521737469019768E-3</v>
      </c>
      <c r="Q875" s="23">
        <f t="shared" si="42"/>
        <v>4.6630119076722654E-3</v>
      </c>
    </row>
    <row r="876" spans="3:17" x14ac:dyDescent="0.55000000000000004">
      <c r="C876">
        <f t="shared" si="43"/>
        <v>870</v>
      </c>
      <c r="D876">
        <v>0.77218733395734418</v>
      </c>
      <c r="E876">
        <v>0.49298564837327591</v>
      </c>
      <c r="F876">
        <v>1.1557205842670792</v>
      </c>
      <c r="G876">
        <v>0.21849810663251756</v>
      </c>
      <c r="H876">
        <v>7.062523224086989E-2</v>
      </c>
      <c r="I876">
        <v>-1.5072400172462088</v>
      </c>
      <c r="J876">
        <v>-0.97198623593181799</v>
      </c>
      <c r="K876">
        <v>-0.58404596585327528</v>
      </c>
      <c r="L876">
        <v>2.1250515217752577</v>
      </c>
      <c r="M876">
        <v>-0.54928408828581732</v>
      </c>
      <c r="P876" s="13">
        <f t="shared" si="41"/>
        <v>8.3540051435430467E-3</v>
      </c>
      <c r="Q876" s="23">
        <f t="shared" si="42"/>
        <v>8.3889972179622685E-3</v>
      </c>
    </row>
    <row r="877" spans="3:17" x14ac:dyDescent="0.55000000000000004">
      <c r="C877">
        <f t="shared" si="43"/>
        <v>871</v>
      </c>
      <c r="D877">
        <v>0.14700949955466305</v>
      </c>
      <c r="E877">
        <v>1.6743009965907341</v>
      </c>
      <c r="F877">
        <v>4.8139781385344839E-2</v>
      </c>
      <c r="G877">
        <v>1.2955276873346178</v>
      </c>
      <c r="H877">
        <v>-1.5684127768711749</v>
      </c>
      <c r="I877">
        <v>-0.74635744232114842</v>
      </c>
      <c r="J877">
        <v>0.58636594701629896</v>
      </c>
      <c r="K877">
        <v>-0.37226443603991533</v>
      </c>
      <c r="L877">
        <v>0.27193972039955139</v>
      </c>
      <c r="M877">
        <v>-0.45515116576152503</v>
      </c>
      <c r="P877" s="13">
        <f t="shared" si="41"/>
        <v>2.9398062787864198E-3</v>
      </c>
      <c r="Q877" s="23">
        <f t="shared" si="42"/>
        <v>2.9441317469056649E-3</v>
      </c>
    </row>
    <row r="878" spans="3:17" x14ac:dyDescent="0.55000000000000004">
      <c r="C878">
        <f t="shared" si="43"/>
        <v>872</v>
      </c>
      <c r="D878">
        <v>-0.49285269600574033</v>
      </c>
      <c r="E878">
        <v>-0.92894731070100722</v>
      </c>
      <c r="F878">
        <v>0.19912702735142876</v>
      </c>
      <c r="G878">
        <v>-0.56235044531729284</v>
      </c>
      <c r="H878">
        <v>0.14192196675100335</v>
      </c>
      <c r="I878">
        <v>1.5427082835017616</v>
      </c>
      <c r="J878">
        <v>-1.180154235514902</v>
      </c>
      <c r="K878">
        <v>-0.6910064162173345</v>
      </c>
      <c r="L878">
        <v>0.97513313049104189</v>
      </c>
      <c r="M878">
        <v>-0.59098618309761386</v>
      </c>
      <c r="P878" s="13">
        <f t="shared" si="41"/>
        <v>-2.6015628839795371E-3</v>
      </c>
      <c r="Q878" s="23">
        <f t="shared" si="42"/>
        <v>-2.5981817519712402E-3</v>
      </c>
    </row>
    <row r="879" spans="3:17" x14ac:dyDescent="0.55000000000000004">
      <c r="C879">
        <f t="shared" si="43"/>
        <v>873</v>
      </c>
      <c r="D879">
        <v>0.52988008618995486</v>
      </c>
      <c r="E879">
        <v>-0.15166255394880401</v>
      </c>
      <c r="F879">
        <v>-0.26606020066965674</v>
      </c>
      <c r="G879">
        <v>-1.6034364650750945</v>
      </c>
      <c r="H879">
        <v>2.6672610513567454</v>
      </c>
      <c r="I879">
        <v>0.84066514169553352</v>
      </c>
      <c r="J879">
        <v>-0.42653183082876439</v>
      </c>
      <c r="K879">
        <v>0.81425054487202908</v>
      </c>
      <c r="L879">
        <v>0.99443561273559666</v>
      </c>
      <c r="M879">
        <v>-2.3383185256408274E-2</v>
      </c>
      <c r="P879" s="13">
        <f t="shared" si="41"/>
        <v>6.2555628226665539E-3</v>
      </c>
      <c r="Q879" s="23">
        <f t="shared" si="42"/>
        <v>6.2751697185152722E-3</v>
      </c>
    </row>
    <row r="880" spans="3:17" x14ac:dyDescent="0.55000000000000004">
      <c r="C880">
        <f t="shared" si="43"/>
        <v>874</v>
      </c>
      <c r="D880">
        <v>0.66460575160176494</v>
      </c>
      <c r="E880">
        <v>-0.97036693365300974</v>
      </c>
      <c r="F880">
        <v>0.19939857156133417</v>
      </c>
      <c r="G880">
        <v>1.3458483519068367</v>
      </c>
      <c r="H880">
        <v>-0.20891510203604821</v>
      </c>
      <c r="I880">
        <v>-0.35329115776055858</v>
      </c>
      <c r="J880">
        <v>-1.6202601785335793</v>
      </c>
      <c r="K880">
        <v>0.72345732927506312</v>
      </c>
      <c r="L880">
        <v>1.7735895772716983</v>
      </c>
      <c r="M880">
        <v>-0.63958940432495748</v>
      </c>
      <c r="P880" s="13">
        <f t="shared" si="41"/>
        <v>7.4223213105504542E-3</v>
      </c>
      <c r="Q880" s="23">
        <f t="shared" si="42"/>
        <v>7.4499350143515386E-3</v>
      </c>
    </row>
    <row r="881" spans="3:17" x14ac:dyDescent="0.55000000000000004">
      <c r="C881">
        <f t="shared" si="43"/>
        <v>875</v>
      </c>
      <c r="D881">
        <v>-0.34114843774221398</v>
      </c>
      <c r="E881">
        <v>-0.64606255756704012</v>
      </c>
      <c r="F881">
        <v>-0.39090515436915113</v>
      </c>
      <c r="G881">
        <v>0.60515263769976446</v>
      </c>
      <c r="H881">
        <v>0.25235929506134203</v>
      </c>
      <c r="I881">
        <v>-0.59384070738288386</v>
      </c>
      <c r="J881">
        <v>1.4830644046944539</v>
      </c>
      <c r="K881">
        <v>-0.21705400988430576</v>
      </c>
      <c r="L881">
        <v>-0.34467753834096415</v>
      </c>
      <c r="M881">
        <v>-0.20068207879498554</v>
      </c>
      <c r="P881" s="13">
        <f t="shared" si="41"/>
        <v>-1.2877654687946454E-3</v>
      </c>
      <c r="Q881" s="23">
        <f t="shared" si="42"/>
        <v>-1.2869366546542915E-3</v>
      </c>
    </row>
    <row r="882" spans="3:17" x14ac:dyDescent="0.55000000000000004">
      <c r="C882">
        <f t="shared" si="43"/>
        <v>876</v>
      </c>
      <c r="D882">
        <v>-0.75610171097910706</v>
      </c>
      <c r="E882">
        <v>-0.13592262594425022</v>
      </c>
      <c r="F882">
        <v>-1.1091388308706245</v>
      </c>
      <c r="G882">
        <v>-1.6165585222472951</v>
      </c>
      <c r="H882">
        <v>9.5192684867975857E-2</v>
      </c>
      <c r="I882">
        <v>-0.49748982315087231</v>
      </c>
      <c r="J882">
        <v>-0.97175430032409915</v>
      </c>
      <c r="K882">
        <v>-0.16920064351135078</v>
      </c>
      <c r="L882">
        <v>-1.3950296289528279</v>
      </c>
      <c r="M882">
        <v>-0.12338982321133735</v>
      </c>
      <c r="P882" s="13">
        <f t="shared" si="41"/>
        <v>-4.8813662288611928E-3</v>
      </c>
      <c r="Q882" s="23">
        <f t="shared" si="42"/>
        <v>-4.8694717224152528E-3</v>
      </c>
    </row>
    <row r="883" spans="3:17" x14ac:dyDescent="0.55000000000000004">
      <c r="C883">
        <f t="shared" si="43"/>
        <v>877</v>
      </c>
      <c r="D883">
        <v>2.1414338706104781</v>
      </c>
      <c r="E883">
        <v>-0.28186367668069023</v>
      </c>
      <c r="F883">
        <v>0.1777865586977887</v>
      </c>
      <c r="G883">
        <v>0.55498609204965543</v>
      </c>
      <c r="H883">
        <v>-1.8669243030149023</v>
      </c>
      <c r="I883">
        <v>0.38064287871226404</v>
      </c>
      <c r="J883">
        <v>0.35403369333993662</v>
      </c>
      <c r="K883">
        <v>0.22449734605313995</v>
      </c>
      <c r="L883">
        <v>0.35406377453129528</v>
      </c>
      <c r="M883">
        <v>7.226137594936563E-2</v>
      </c>
      <c r="P883" s="13">
        <f t="shared" si="41"/>
        <v>2.0212027991397791E-2</v>
      </c>
      <c r="Q883" s="23">
        <f t="shared" si="42"/>
        <v>2.0417674201342884E-2</v>
      </c>
    </row>
    <row r="884" spans="3:17" x14ac:dyDescent="0.55000000000000004">
      <c r="C884">
        <f t="shared" si="43"/>
        <v>878</v>
      </c>
      <c r="D884">
        <v>-0.44963083937958381</v>
      </c>
      <c r="E884">
        <v>-0.32623217720178432</v>
      </c>
      <c r="F884">
        <v>0.70975173422271776</v>
      </c>
      <c r="G884">
        <v>0.81488237546692066</v>
      </c>
      <c r="H884">
        <v>0.95148268839731542</v>
      </c>
      <c r="I884">
        <v>-0.11241809152184844</v>
      </c>
      <c r="J884">
        <v>0.5421202527140293</v>
      </c>
      <c r="K884">
        <v>0.51795923046622316</v>
      </c>
      <c r="L884">
        <v>-0.47347829031595101</v>
      </c>
      <c r="M884">
        <v>-0.11645483435413739</v>
      </c>
      <c r="P884" s="13">
        <f t="shared" si="41"/>
        <v>-2.2272506256097342E-3</v>
      </c>
      <c r="Q884" s="23">
        <f t="shared" si="42"/>
        <v>-2.2247721433436007E-3</v>
      </c>
    </row>
    <row r="885" spans="3:17" x14ac:dyDescent="0.55000000000000004">
      <c r="C885">
        <f t="shared" si="43"/>
        <v>879</v>
      </c>
      <c r="D885">
        <v>1.2190946691262481</v>
      </c>
      <c r="E885">
        <v>-0.33269940590556296</v>
      </c>
      <c r="F885">
        <v>0.73334346408526441</v>
      </c>
      <c r="G885">
        <v>-2.9325704463970941</v>
      </c>
      <c r="H885">
        <v>-3.5554056018114635E-2</v>
      </c>
      <c r="I885">
        <v>1.599894562779606</v>
      </c>
      <c r="J885">
        <v>1.6859882323025086</v>
      </c>
      <c r="K885">
        <v>-1.068303874078832</v>
      </c>
      <c r="L885">
        <v>-0.4926069253367335</v>
      </c>
      <c r="M885">
        <v>1.3917604387388769</v>
      </c>
      <c r="P885" s="13">
        <f t="shared" si="41"/>
        <v>1.2224336197481821E-2</v>
      </c>
      <c r="Q885" s="23">
        <f t="shared" si="42"/>
        <v>1.2299358783987469E-2</v>
      </c>
    </row>
    <row r="886" spans="3:17" x14ac:dyDescent="0.55000000000000004">
      <c r="C886">
        <f t="shared" si="43"/>
        <v>880</v>
      </c>
      <c r="D886">
        <v>0.21775875840833095</v>
      </c>
      <c r="E886">
        <v>-2.7101008870408871</v>
      </c>
      <c r="F886">
        <v>-5.6191380541346897E-2</v>
      </c>
      <c r="G886">
        <v>-0.24957979556671639</v>
      </c>
      <c r="H886">
        <v>6.501908358413315E-2</v>
      </c>
      <c r="I886">
        <v>-0.10453877363432819</v>
      </c>
      <c r="J886">
        <v>-0.52474766720682831</v>
      </c>
      <c r="K886">
        <v>-6.5048519182834524E-2</v>
      </c>
      <c r="L886">
        <v>-0.3774042867419346</v>
      </c>
      <c r="M886">
        <v>0.25392506577550072</v>
      </c>
      <c r="P886" s="13">
        <f t="shared" si="41"/>
        <v>3.5525128334483948E-3</v>
      </c>
      <c r="Q886" s="23">
        <f t="shared" si="42"/>
        <v>3.5588304861298159E-3</v>
      </c>
    </row>
    <row r="887" spans="3:17" x14ac:dyDescent="0.55000000000000004">
      <c r="C887">
        <f t="shared" si="43"/>
        <v>881</v>
      </c>
      <c r="D887">
        <v>2.0061989639588065</v>
      </c>
      <c r="E887">
        <v>-0.28367249435410863</v>
      </c>
      <c r="F887">
        <v>-0.19689071281399162</v>
      </c>
      <c r="G887">
        <v>-0.60077718443642991</v>
      </c>
      <c r="H887">
        <v>1.0058598164923731</v>
      </c>
      <c r="I887">
        <v>0.14190415427558789</v>
      </c>
      <c r="J887">
        <v>-2.720510287611821</v>
      </c>
      <c r="K887">
        <v>0.93644560449978387</v>
      </c>
      <c r="L887">
        <v>-1.2181639901108985</v>
      </c>
      <c r="M887">
        <v>1.8685132164363469</v>
      </c>
      <c r="P887" s="13">
        <f t="shared" si="41"/>
        <v>1.9040859345010142E-2</v>
      </c>
      <c r="Q887" s="23">
        <f t="shared" si="42"/>
        <v>1.9223292562783323E-2</v>
      </c>
    </row>
    <row r="888" spans="3:17" x14ac:dyDescent="0.55000000000000004">
      <c r="C888">
        <f t="shared" si="43"/>
        <v>882</v>
      </c>
      <c r="D888">
        <v>0.63774489917623056</v>
      </c>
      <c r="E888">
        <v>1.4494627577093429</v>
      </c>
      <c r="F888">
        <v>-1.7265759386307469</v>
      </c>
      <c r="G888">
        <v>-0.12199055038159032</v>
      </c>
      <c r="H888">
        <v>0.90764940403740313</v>
      </c>
      <c r="I888">
        <v>0.15709899266787314</v>
      </c>
      <c r="J888">
        <v>0.72774396873568015</v>
      </c>
      <c r="K888">
        <v>-0.80332201600600939</v>
      </c>
      <c r="L888">
        <v>-1.2432772498075095</v>
      </c>
      <c r="M888">
        <v>0.82444752602983329</v>
      </c>
      <c r="P888" s="13">
        <f t="shared" si="41"/>
        <v>7.1896995048722776E-3</v>
      </c>
      <c r="Q888" s="23">
        <f t="shared" si="42"/>
        <v>7.2156074472455867E-3</v>
      </c>
    </row>
    <row r="889" spans="3:17" x14ac:dyDescent="0.55000000000000004">
      <c r="C889">
        <f t="shared" si="43"/>
        <v>883</v>
      </c>
      <c r="D889">
        <v>0.84190882765906139</v>
      </c>
      <c r="E889">
        <v>0.67995166783858385</v>
      </c>
      <c r="F889">
        <v>-1.6383335716061094</v>
      </c>
      <c r="G889">
        <v>0.2305918103466317</v>
      </c>
      <c r="H889">
        <v>-1.5077835513672879</v>
      </c>
      <c r="I889">
        <v>1.1996267900723545</v>
      </c>
      <c r="J889">
        <v>-0.37211059385541667</v>
      </c>
      <c r="K889">
        <v>0.34301335611185912</v>
      </c>
      <c r="L889">
        <v>-0.42674824452257021</v>
      </c>
      <c r="M889">
        <v>-1.3407381998422312</v>
      </c>
      <c r="P889" s="13">
        <f t="shared" si="41"/>
        <v>8.9578109908978847E-3</v>
      </c>
      <c r="Q889" s="23">
        <f t="shared" si="42"/>
        <v>8.9980522478807501E-3</v>
      </c>
    </row>
    <row r="890" spans="3:17" x14ac:dyDescent="0.55000000000000004">
      <c r="C890">
        <f t="shared" si="43"/>
        <v>884</v>
      </c>
      <c r="D890">
        <v>-0.17929288346947808</v>
      </c>
      <c r="E890">
        <v>6.2799766968968898E-2</v>
      </c>
      <c r="F890">
        <v>0.27099234720916399</v>
      </c>
      <c r="G890">
        <v>-0.11947463315380821</v>
      </c>
      <c r="H890">
        <v>1.1229082448921457</v>
      </c>
      <c r="I890">
        <v>0.48034894699532049</v>
      </c>
      <c r="J890">
        <v>0.6259914067172091</v>
      </c>
      <c r="K890">
        <v>-1.0434007148051219</v>
      </c>
      <c r="L890">
        <v>0.97982236734015615</v>
      </c>
      <c r="M890">
        <v>0.31304612316543151</v>
      </c>
      <c r="P890" s="13">
        <f t="shared" si="41"/>
        <v>1.1394474864335645E-4</v>
      </c>
      <c r="Q890" s="23">
        <f t="shared" si="42"/>
        <v>1.1395124059276895E-4</v>
      </c>
    </row>
    <row r="891" spans="3:17" x14ac:dyDescent="0.55000000000000004">
      <c r="C891">
        <f t="shared" si="43"/>
        <v>885</v>
      </c>
      <c r="D891">
        <v>-2.7128470047570481</v>
      </c>
      <c r="E891">
        <v>1.0163568235273786</v>
      </c>
      <c r="F891">
        <v>0.44801655202775398</v>
      </c>
      <c r="G891">
        <v>0.47694975846981441</v>
      </c>
      <c r="H891">
        <v>-1.2537469041971758</v>
      </c>
      <c r="I891">
        <v>6.9427875588015678E-2</v>
      </c>
      <c r="J891">
        <v>-0.33054959948574497</v>
      </c>
      <c r="K891">
        <v>0.32257550846003313</v>
      </c>
      <c r="L891">
        <v>-0.96856772971979854</v>
      </c>
      <c r="M891">
        <v>-0.36571721346641411</v>
      </c>
      <c r="P891" s="13">
        <f t="shared" si="41"/>
        <v>-2.1827277560334604E-2</v>
      </c>
      <c r="Q891" s="23">
        <f t="shared" si="42"/>
        <v>-2.1590786316032284E-2</v>
      </c>
    </row>
    <row r="892" spans="3:17" x14ac:dyDescent="0.55000000000000004">
      <c r="C892">
        <f t="shared" si="43"/>
        <v>886</v>
      </c>
      <c r="D892">
        <v>1.0023492206802795</v>
      </c>
      <c r="E892">
        <v>1.3707880006826425E-2</v>
      </c>
      <c r="F892">
        <v>-0.51274800853143532</v>
      </c>
      <c r="G892">
        <v>-0.64275953738480107</v>
      </c>
      <c r="H892">
        <v>-9.4472968455597064E-2</v>
      </c>
      <c r="I892">
        <v>-0.6328868509436042</v>
      </c>
      <c r="J892">
        <v>0.33001630255142128</v>
      </c>
      <c r="K892">
        <v>0.14561200003195954</v>
      </c>
      <c r="L892">
        <v>-9.3801360719065432E-2</v>
      </c>
      <c r="M892">
        <v>-1.3531720237718161</v>
      </c>
      <c r="P892" s="13">
        <f t="shared" si="41"/>
        <v>1.034726555239323E-2</v>
      </c>
      <c r="Q892" s="23">
        <f t="shared" si="42"/>
        <v>1.0400983623109594E-2</v>
      </c>
    </row>
    <row r="893" spans="3:17" x14ac:dyDescent="0.55000000000000004">
      <c r="C893">
        <f t="shared" si="43"/>
        <v>887</v>
      </c>
      <c r="D893">
        <v>-0.88630231705528284</v>
      </c>
      <c r="E893">
        <v>0.22566769280127846</v>
      </c>
      <c r="F893">
        <v>0.19984554496099963</v>
      </c>
      <c r="G893">
        <v>-0.9477003960432322</v>
      </c>
      <c r="H893">
        <v>0.29576277703351783</v>
      </c>
      <c r="I893">
        <v>0.57312662780977353</v>
      </c>
      <c r="J893">
        <v>-1.3056854211313067</v>
      </c>
      <c r="K893">
        <v>-0.29425987132450326</v>
      </c>
      <c r="L893">
        <v>2.0397030364981608</v>
      </c>
      <c r="M893">
        <v>-0.68962520137520245</v>
      </c>
      <c r="P893" s="13">
        <f t="shared" si="41"/>
        <v>-6.0089365533621802E-3</v>
      </c>
      <c r="Q893" s="23">
        <f t="shared" si="42"/>
        <v>-5.9909190009515001E-3</v>
      </c>
    </row>
    <row r="894" spans="3:17" x14ac:dyDescent="0.55000000000000004">
      <c r="C894">
        <f t="shared" si="43"/>
        <v>888</v>
      </c>
      <c r="D894">
        <v>0.54641564197611259</v>
      </c>
      <c r="E894">
        <v>0.16953884110212331</v>
      </c>
      <c r="F894">
        <v>0.80499903462407518</v>
      </c>
      <c r="G894">
        <v>0.22490232252917941</v>
      </c>
      <c r="H894">
        <v>-0.58101203067446849</v>
      </c>
      <c r="I894">
        <v>0.62552415010928264</v>
      </c>
      <c r="J894">
        <v>0.30424189605961266</v>
      </c>
      <c r="K894">
        <v>1.1326094371562173E-2</v>
      </c>
      <c r="L894">
        <v>-0.53435131918748091</v>
      </c>
      <c r="M894">
        <v>0.14691859618367148</v>
      </c>
      <c r="P894" s="13">
        <f t="shared" si="41"/>
        <v>6.3987649364316279E-3</v>
      </c>
      <c r="Q894" s="23">
        <f t="shared" si="42"/>
        <v>6.4192807681056063E-3</v>
      </c>
    </row>
    <row r="895" spans="3:17" x14ac:dyDescent="0.55000000000000004">
      <c r="C895">
        <f t="shared" si="43"/>
        <v>889</v>
      </c>
      <c r="D895">
        <v>2.6172440348703956E-2</v>
      </c>
      <c r="E895">
        <v>-2.0665613263600342</v>
      </c>
      <c r="F895">
        <v>2.2726403386645555</v>
      </c>
      <c r="G895">
        <v>-0.64122928730719431</v>
      </c>
      <c r="H895">
        <v>1.5634451078550287</v>
      </c>
      <c r="I895">
        <v>6.3577127898452906E-2</v>
      </c>
      <c r="J895">
        <v>0.5753914370495502</v>
      </c>
      <c r="K895">
        <v>-2.0504917879770628</v>
      </c>
      <c r="L895">
        <v>-0.25521954064789376</v>
      </c>
      <c r="M895">
        <v>0.75829880609667877</v>
      </c>
      <c r="P895" s="13">
        <f t="shared" si="41"/>
        <v>1.8933266488767716E-3</v>
      </c>
      <c r="Q895" s="23">
        <f t="shared" si="42"/>
        <v>1.895120123475591E-3</v>
      </c>
    </row>
    <row r="896" spans="3:17" x14ac:dyDescent="0.55000000000000004">
      <c r="C896">
        <f t="shared" si="43"/>
        <v>890</v>
      </c>
      <c r="D896">
        <v>0.27543454839907178</v>
      </c>
      <c r="E896">
        <v>0.26438780009378765</v>
      </c>
      <c r="F896">
        <v>-0.73912588102232346</v>
      </c>
      <c r="G896">
        <v>1.7610421073413609</v>
      </c>
      <c r="H896">
        <v>0.983578446473103</v>
      </c>
      <c r="I896">
        <v>0.22540054591137834</v>
      </c>
      <c r="J896">
        <v>-0.17026311698399518</v>
      </c>
      <c r="K896">
        <v>-0.35874811865253103</v>
      </c>
      <c r="L896">
        <v>-1.7267023362740663</v>
      </c>
      <c r="M896">
        <v>-1.5038240179448619</v>
      </c>
      <c r="P896" s="13">
        <f t="shared" si="41"/>
        <v>4.0519998266015725E-3</v>
      </c>
      <c r="Q896" s="23">
        <f t="shared" si="42"/>
        <v>4.0602202772370699E-3</v>
      </c>
    </row>
    <row r="897" spans="3:17" x14ac:dyDescent="0.55000000000000004">
      <c r="C897">
        <f t="shared" si="43"/>
        <v>891</v>
      </c>
      <c r="D897">
        <v>0.69379278769548713</v>
      </c>
      <c r="E897">
        <v>-0.51723705187699953</v>
      </c>
      <c r="F897">
        <v>-0.89252422979151513</v>
      </c>
      <c r="G897">
        <v>-0.53431941227121782</v>
      </c>
      <c r="H897">
        <v>0.75542726283181449</v>
      </c>
      <c r="I897">
        <v>-0.62739845611544898</v>
      </c>
      <c r="J897">
        <v>-8.6602741013337564E-2</v>
      </c>
      <c r="K897">
        <v>1.052032527197418</v>
      </c>
      <c r="L897">
        <v>0.85962400046187792</v>
      </c>
      <c r="M897">
        <v>1.3460482099209752</v>
      </c>
      <c r="P897" s="13">
        <f t="shared" si="41"/>
        <v>7.6750884577338214E-3</v>
      </c>
      <c r="Q897" s="23">
        <f t="shared" si="42"/>
        <v>7.704617446675055E-3</v>
      </c>
    </row>
    <row r="898" spans="3:17" x14ac:dyDescent="0.55000000000000004">
      <c r="C898">
        <f t="shared" si="43"/>
        <v>892</v>
      </c>
      <c r="D898">
        <v>1.0306039234607316</v>
      </c>
      <c r="E898">
        <v>-0.12491425921495981</v>
      </c>
      <c r="F898">
        <v>0.96511510899997899</v>
      </c>
      <c r="G898">
        <v>-0.51467777120142244</v>
      </c>
      <c r="H898">
        <v>1.2371298387073284</v>
      </c>
      <c r="I898">
        <v>-0.60415781659344803</v>
      </c>
      <c r="J898">
        <v>1.4178637564865177</v>
      </c>
      <c r="K898">
        <v>0.81638629048198885</v>
      </c>
      <c r="L898">
        <v>-0.34301372740645325</v>
      </c>
      <c r="M898">
        <v>-0.22956600274019301</v>
      </c>
      <c r="P898" s="13">
        <f t="shared" si="41"/>
        <v>1.0591958456235733E-2</v>
      </c>
      <c r="Q898" s="23">
        <f t="shared" si="42"/>
        <v>1.0648251824991073E-2</v>
      </c>
    </row>
    <row r="899" spans="3:17" x14ac:dyDescent="0.55000000000000004">
      <c r="C899">
        <f t="shared" si="43"/>
        <v>893</v>
      </c>
      <c r="D899">
        <v>-0.26346609623364475</v>
      </c>
      <c r="E899">
        <v>-1.1310335252003003</v>
      </c>
      <c r="F899">
        <v>-4.6121577332064435E-2</v>
      </c>
      <c r="G899">
        <v>-0.49706238843210199</v>
      </c>
      <c r="H899">
        <v>1.2436779718140094</v>
      </c>
      <c r="I899">
        <v>0.34125165252090633</v>
      </c>
      <c r="J899">
        <v>-0.23427320522521106</v>
      </c>
      <c r="K899">
        <v>-0.66488694324295361</v>
      </c>
      <c r="L899">
        <v>-0.30758231347877701</v>
      </c>
      <c r="M899">
        <v>1.9119422139122635</v>
      </c>
      <c r="P899" s="13">
        <f t="shared" si="41"/>
        <v>-6.1501665707585263E-4</v>
      </c>
      <c r="Q899" s="23">
        <f t="shared" si="42"/>
        <v>-6.1482757309683223E-4</v>
      </c>
    </row>
    <row r="900" spans="3:17" x14ac:dyDescent="0.55000000000000004">
      <c r="C900">
        <f t="shared" si="43"/>
        <v>894</v>
      </c>
      <c r="D900">
        <v>-0.53631831056821044</v>
      </c>
      <c r="E900">
        <v>-6.8572232068136632E-2</v>
      </c>
      <c r="F900">
        <v>-0.53232469384485315</v>
      </c>
      <c r="G900">
        <v>2.2987582872815313</v>
      </c>
      <c r="H900">
        <v>3.4055045081944429E-2</v>
      </c>
      <c r="I900">
        <v>0.16620203044924359</v>
      </c>
      <c r="J900">
        <v>-2.1650599232696863</v>
      </c>
      <c r="K900">
        <v>-1.4256268481157666</v>
      </c>
      <c r="L900">
        <v>7.9675252426051169E-2</v>
      </c>
      <c r="M900">
        <v>0.15817044991707388</v>
      </c>
      <c r="P900" s="13">
        <f t="shared" si="41"/>
        <v>-2.9779861480015565E-3</v>
      </c>
      <c r="Q900" s="23">
        <f t="shared" si="42"/>
        <v>-2.973556345640449E-3</v>
      </c>
    </row>
    <row r="901" spans="3:17" x14ac:dyDescent="0.55000000000000004">
      <c r="C901">
        <f t="shared" si="43"/>
        <v>895</v>
      </c>
      <c r="D901">
        <v>-0.10451067945740482</v>
      </c>
      <c r="E901">
        <v>-1.1755279154448011</v>
      </c>
      <c r="F901">
        <v>-0.75167294194912482</v>
      </c>
      <c r="G901">
        <v>-5.9964224742054532E-2</v>
      </c>
      <c r="H901">
        <v>1.984038779721107</v>
      </c>
      <c r="I901">
        <v>0.33760501416546163</v>
      </c>
      <c r="J901">
        <v>0.39178184256434051</v>
      </c>
      <c r="K901">
        <v>-0.37439673909946442</v>
      </c>
      <c r="L901">
        <v>2.6489577865201923</v>
      </c>
      <c r="M901">
        <v>-0.79029694550679186</v>
      </c>
      <c r="P901" s="13">
        <f t="shared" si="41"/>
        <v>7.6157763289781656E-4</v>
      </c>
      <c r="Q901" s="23">
        <f t="shared" si="42"/>
        <v>7.6186770677644233E-4</v>
      </c>
    </row>
    <row r="902" spans="3:17" x14ac:dyDescent="0.55000000000000004">
      <c r="C902">
        <f t="shared" si="43"/>
        <v>896</v>
      </c>
      <c r="D902">
        <v>-0.4613463691744637</v>
      </c>
      <c r="E902">
        <v>-0.67703357772782746</v>
      </c>
      <c r="F902">
        <v>-1.42543886416773</v>
      </c>
      <c r="G902">
        <v>-0.24416016752003644</v>
      </c>
      <c r="H902">
        <v>-0.26019695692051503</v>
      </c>
      <c r="I902">
        <v>0.88418112537862725</v>
      </c>
      <c r="J902">
        <v>-0.27886789498571879</v>
      </c>
      <c r="K902">
        <v>0.76274395376158188</v>
      </c>
      <c r="L902">
        <v>0.8816137210744831</v>
      </c>
      <c r="M902">
        <v>0.38901725890706401</v>
      </c>
      <c r="P902" s="13">
        <f t="shared" ref="P902:P965" si="44">$P$1*1/12+$P$2*SQRT(1/12)*INDEX(D902:M902,1,$P$3)</f>
        <v>-2.3287100898213287E-3</v>
      </c>
      <c r="Q902" s="23">
        <f t="shared" si="42"/>
        <v>-2.3260007479787292E-3</v>
      </c>
    </row>
    <row r="903" spans="3:17" x14ac:dyDescent="0.55000000000000004">
      <c r="C903">
        <f t="shared" si="43"/>
        <v>897</v>
      </c>
      <c r="D903">
        <v>0.56115071238199943</v>
      </c>
      <c r="E903">
        <v>-2.0205633515323691</v>
      </c>
      <c r="F903">
        <v>-0.15891730503500529</v>
      </c>
      <c r="G903">
        <v>0.92304923970188402</v>
      </c>
      <c r="H903">
        <v>-1.8086881720594126</v>
      </c>
      <c r="I903">
        <v>0.34400503178573288</v>
      </c>
      <c r="J903">
        <v>0.99283445125869896</v>
      </c>
      <c r="K903">
        <v>-0.59773020649127495</v>
      </c>
      <c r="L903">
        <v>-0.31879263179124323</v>
      </c>
      <c r="M903">
        <v>-0.65511819733582266</v>
      </c>
      <c r="P903" s="13">
        <f t="shared" si="44"/>
        <v>6.5263743894121307E-3</v>
      </c>
      <c r="Q903" s="23">
        <f t="shared" ref="Q903:Q966" si="45">EXP(P903)-1</f>
        <v>6.5477175766945894E-3</v>
      </c>
    </row>
    <row r="904" spans="3:17" x14ac:dyDescent="0.55000000000000004">
      <c r="C904">
        <f t="shared" si="43"/>
        <v>898</v>
      </c>
      <c r="D904">
        <v>-0.44660168069157435</v>
      </c>
      <c r="E904">
        <v>-1.77314427331087</v>
      </c>
      <c r="F904">
        <v>1.336823054855236</v>
      </c>
      <c r="G904">
        <v>0.86896426835043816</v>
      </c>
      <c r="H904">
        <v>1.1103695273704903</v>
      </c>
      <c r="I904">
        <v>-0.40641627764066024</v>
      </c>
      <c r="J904">
        <v>-0.80935536190575685</v>
      </c>
      <c r="K904">
        <v>0.33889991480285026</v>
      </c>
      <c r="L904">
        <v>-0.53595420089111345</v>
      </c>
      <c r="M904">
        <v>0.5075158078446057</v>
      </c>
      <c r="P904" s="13">
        <f t="shared" si="44"/>
        <v>-2.201017341850629E-3</v>
      </c>
      <c r="Q904" s="23">
        <f t="shared" si="45"/>
        <v>-2.1985968793334365E-3</v>
      </c>
    </row>
    <row r="905" spans="3:17" x14ac:dyDescent="0.55000000000000004">
      <c r="C905">
        <f t="shared" si="43"/>
        <v>899</v>
      </c>
      <c r="D905">
        <v>0.47545981658559566</v>
      </c>
      <c r="E905">
        <v>-0.60541428343128922</v>
      </c>
      <c r="F905">
        <v>-0.95130916916435238</v>
      </c>
      <c r="G905">
        <v>0.27839753438626613</v>
      </c>
      <c r="H905">
        <v>1.5071566532774041</v>
      </c>
      <c r="I905">
        <v>0.8594903144679773</v>
      </c>
      <c r="J905">
        <v>-0.4425659371718032</v>
      </c>
      <c r="K905">
        <v>-1.7980498931441995</v>
      </c>
      <c r="L905">
        <v>-9.2984870092131713E-4</v>
      </c>
      <c r="M905">
        <v>0.31660145968731118</v>
      </c>
      <c r="P905" s="13">
        <f t="shared" si="44"/>
        <v>5.7842694630848221E-3</v>
      </c>
      <c r="Q905" s="23">
        <f t="shared" si="45"/>
        <v>5.8010306511881993E-3</v>
      </c>
    </row>
    <row r="906" spans="3:17" x14ac:dyDescent="0.55000000000000004">
      <c r="C906">
        <f t="shared" si="43"/>
        <v>900</v>
      </c>
      <c r="D906">
        <v>-0.33434395015407764</v>
      </c>
      <c r="E906">
        <v>-0.37000650882852476</v>
      </c>
      <c r="F906">
        <v>-0.26902428686257601</v>
      </c>
      <c r="G906">
        <v>-0.73339771900714124</v>
      </c>
      <c r="H906">
        <v>-0.71108143118710909</v>
      </c>
      <c r="I906">
        <v>0.15681160365360933</v>
      </c>
      <c r="J906">
        <v>-1.8840786496085784</v>
      </c>
      <c r="K906">
        <v>0.1449704304323175</v>
      </c>
      <c r="L906">
        <v>1.4415442500830908</v>
      </c>
      <c r="M906">
        <v>-1.155759767376066</v>
      </c>
      <c r="P906" s="13">
        <f t="shared" si="44"/>
        <v>-1.228836877684026E-3</v>
      </c>
      <c r="Q906" s="23">
        <f t="shared" si="45"/>
        <v>-1.2280821668185782E-3</v>
      </c>
    </row>
    <row r="907" spans="3:17" x14ac:dyDescent="0.55000000000000004">
      <c r="C907">
        <f t="shared" si="43"/>
        <v>901</v>
      </c>
      <c r="D907">
        <v>-0.32221680127338603</v>
      </c>
      <c r="E907">
        <v>0.56329786880124222</v>
      </c>
      <c r="F907">
        <v>8.3512074360124255E-2</v>
      </c>
      <c r="G907">
        <v>1.1985531359848851</v>
      </c>
      <c r="H907">
        <v>-0.56730075810750902</v>
      </c>
      <c r="I907">
        <v>2.0690200068567068</v>
      </c>
      <c r="J907">
        <v>0.66124705978512255</v>
      </c>
      <c r="K907">
        <v>-0.51224549592313118</v>
      </c>
      <c r="L907">
        <v>-0.35381311220072204</v>
      </c>
      <c r="M907">
        <v>1.0047475973955955</v>
      </c>
      <c r="P907" s="13">
        <f t="shared" si="44"/>
        <v>-1.1238126876224762E-3</v>
      </c>
      <c r="Q907" s="23">
        <f t="shared" si="45"/>
        <v>-1.1231814466317047E-3</v>
      </c>
    </row>
    <row r="908" spans="3:17" x14ac:dyDescent="0.55000000000000004">
      <c r="C908">
        <f t="shared" si="43"/>
        <v>902</v>
      </c>
      <c r="D908">
        <v>-1.4375600826662982</v>
      </c>
      <c r="E908">
        <v>1.2463227753083728</v>
      </c>
      <c r="F908">
        <v>0.24485290290547873</v>
      </c>
      <c r="G908">
        <v>2.7861743240393277</v>
      </c>
      <c r="H908">
        <v>0.17930674591493537</v>
      </c>
      <c r="I908">
        <v>-0.3143128921814079</v>
      </c>
      <c r="J908">
        <v>-0.59977430295928069</v>
      </c>
      <c r="K908">
        <v>-1.0284429114867184</v>
      </c>
      <c r="L908">
        <v>-1.1400715318353594</v>
      </c>
      <c r="M908">
        <v>-1.7216554476021824</v>
      </c>
      <c r="P908" s="13">
        <f t="shared" si="44"/>
        <v>-1.078296884388805E-2</v>
      </c>
      <c r="Q908" s="23">
        <f t="shared" si="45"/>
        <v>-1.0725041033561866E-2</v>
      </c>
    </row>
    <row r="909" spans="3:17" x14ac:dyDescent="0.55000000000000004">
      <c r="C909">
        <f t="shared" si="43"/>
        <v>903</v>
      </c>
      <c r="D909">
        <v>-1.4279561394597293</v>
      </c>
      <c r="E909">
        <v>-0.53880586837385769</v>
      </c>
      <c r="F909">
        <v>-1.6959825914787441</v>
      </c>
      <c r="G909">
        <v>1.0763224078894078</v>
      </c>
      <c r="H909">
        <v>-0.35853474230825294</v>
      </c>
      <c r="I909">
        <v>-0.4468914356468342</v>
      </c>
      <c r="J909">
        <v>0.44329125435864064</v>
      </c>
      <c r="K909">
        <v>-1.6853314378018633</v>
      </c>
      <c r="L909">
        <v>0.11253239517697837</v>
      </c>
      <c r="M909">
        <v>-0.65879354388392852</v>
      </c>
      <c r="P909" s="13">
        <f t="shared" si="44"/>
        <v>-1.0699796255954134E-2</v>
      </c>
      <c r="Q909" s="23">
        <f t="shared" si="45"/>
        <v>-1.0642757053208052E-2</v>
      </c>
    </row>
    <row r="910" spans="3:17" x14ac:dyDescent="0.55000000000000004">
      <c r="C910">
        <f t="shared" si="43"/>
        <v>904</v>
      </c>
      <c r="D910">
        <v>0.49524689123141352</v>
      </c>
      <c r="E910">
        <v>-0.35036475412883267</v>
      </c>
      <c r="F910">
        <v>-1.2846556555887836</v>
      </c>
      <c r="G910">
        <v>-1.6243436725162146</v>
      </c>
      <c r="H910">
        <v>-0.57283495955341557</v>
      </c>
      <c r="I910">
        <v>-1.807786811881628</v>
      </c>
      <c r="J910">
        <v>-0.28989081276849271</v>
      </c>
      <c r="K910">
        <v>1.127947060865151</v>
      </c>
      <c r="L910">
        <v>-1.2944385378695564</v>
      </c>
      <c r="M910">
        <v>-1.7350826309731495</v>
      </c>
      <c r="P910" s="13">
        <f t="shared" si="44"/>
        <v>5.9556305561833944E-3</v>
      </c>
      <c r="Q910" s="23">
        <f t="shared" si="45"/>
        <v>5.9734005835685444E-3</v>
      </c>
    </row>
    <row r="911" spans="3:17" x14ac:dyDescent="0.55000000000000004">
      <c r="C911">
        <f t="shared" si="43"/>
        <v>905</v>
      </c>
      <c r="D911">
        <v>0.59221523646503726</v>
      </c>
      <c r="E911">
        <v>-0.18207287845350636</v>
      </c>
      <c r="F911">
        <v>6.5035597428813666E-2</v>
      </c>
      <c r="G911">
        <v>-0.7879812150909189</v>
      </c>
      <c r="H911">
        <v>2.6603728832495417</v>
      </c>
      <c r="I911">
        <v>1.4864125815564349</v>
      </c>
      <c r="J911">
        <v>0.27414951893832623</v>
      </c>
      <c r="K911">
        <v>-1.2364962299719142</v>
      </c>
      <c r="L911">
        <v>0.58255325909115696</v>
      </c>
      <c r="M911">
        <v>-1.6623246308738773</v>
      </c>
      <c r="P911" s="13">
        <f t="shared" si="44"/>
        <v>6.7954010595359729E-3</v>
      </c>
      <c r="Q911" s="23">
        <f t="shared" si="45"/>
        <v>6.8185421853628192E-3</v>
      </c>
    </row>
    <row r="912" spans="3:17" x14ac:dyDescent="0.55000000000000004">
      <c r="C912">
        <f t="shared" si="43"/>
        <v>906</v>
      </c>
      <c r="D912">
        <v>-0.66766560800195462</v>
      </c>
      <c r="E912">
        <v>1.3885870146810093</v>
      </c>
      <c r="F912">
        <v>-0.3544150095688372</v>
      </c>
      <c r="G912">
        <v>-0.10635047955004177</v>
      </c>
      <c r="H912">
        <v>-1.3933490874166294</v>
      </c>
      <c r="I912">
        <v>0.57142310966884446</v>
      </c>
      <c r="J912">
        <v>-1.2797432590143321</v>
      </c>
      <c r="K912">
        <v>-0.47639080769242276</v>
      </c>
      <c r="L912">
        <v>1.8397107902215908</v>
      </c>
      <c r="M912">
        <v>-1.0148815661132413</v>
      </c>
      <c r="P912" s="13">
        <f t="shared" si="44"/>
        <v>-4.1154871109620869E-3</v>
      </c>
      <c r="Q912" s="23">
        <f t="shared" si="45"/>
        <v>-4.107030099433584E-3</v>
      </c>
    </row>
    <row r="913" spans="3:17" x14ac:dyDescent="0.55000000000000004">
      <c r="C913">
        <f t="shared" si="43"/>
        <v>907</v>
      </c>
      <c r="D913">
        <v>-1.647247608873879</v>
      </c>
      <c r="E913">
        <v>0.67076190943357716</v>
      </c>
      <c r="F913">
        <v>-0.91748009914538287</v>
      </c>
      <c r="G913">
        <v>-0.21266338763864839</v>
      </c>
      <c r="H913">
        <v>0.51003550701145728</v>
      </c>
      <c r="I913">
        <v>0.496130329572185</v>
      </c>
      <c r="J913">
        <v>2.0290817096207388E-2</v>
      </c>
      <c r="K913">
        <v>-0.87081447672482237</v>
      </c>
      <c r="L913">
        <v>0.82507988953713685</v>
      </c>
      <c r="M913">
        <v>-0.99303724555888884</v>
      </c>
      <c r="P913" s="13">
        <f t="shared" si="44"/>
        <v>-1.2598916089412852E-2</v>
      </c>
      <c r="Q913" s="23">
        <f t="shared" si="45"/>
        <v>-1.251988200886911E-2</v>
      </c>
    </row>
    <row r="914" spans="3:17" x14ac:dyDescent="0.55000000000000004">
      <c r="C914">
        <f t="shared" si="43"/>
        <v>908</v>
      </c>
      <c r="D914">
        <v>-0.97027908032288834</v>
      </c>
      <c r="E914">
        <v>-2.2298737577113865</v>
      </c>
      <c r="F914">
        <v>-0.18445809628273421</v>
      </c>
      <c r="G914">
        <v>1.4377205575736838</v>
      </c>
      <c r="H914">
        <v>0.73167598115237609</v>
      </c>
      <c r="I914">
        <v>-1.2649650383368762</v>
      </c>
      <c r="J914">
        <v>0.16813753275493457</v>
      </c>
      <c r="K914">
        <v>0.84426001892858793</v>
      </c>
      <c r="L914">
        <v>-0.78326362237101455</v>
      </c>
      <c r="M914">
        <v>-0.14849791937080734</v>
      </c>
      <c r="P914" s="13">
        <f t="shared" si="44"/>
        <v>-6.7361966565355636E-3</v>
      </c>
      <c r="Q914" s="23">
        <f t="shared" si="45"/>
        <v>-6.7135593421587814E-3</v>
      </c>
    </row>
    <row r="915" spans="3:17" x14ac:dyDescent="0.55000000000000004">
      <c r="C915">
        <f t="shared" si="43"/>
        <v>909</v>
      </c>
      <c r="D915">
        <v>-0.78422589557880351</v>
      </c>
      <c r="E915">
        <v>-1.2741827813964421</v>
      </c>
      <c r="F915">
        <v>-2.9782099834326328</v>
      </c>
      <c r="G915">
        <v>0.89789025399122002</v>
      </c>
      <c r="H915">
        <v>-1.1003940090989341E-2</v>
      </c>
      <c r="I915">
        <v>-0.805994314145973</v>
      </c>
      <c r="J915">
        <v>-0.51934636247330201</v>
      </c>
      <c r="K915">
        <v>0.84467607631465058</v>
      </c>
      <c r="L915">
        <v>0.79729535073436464</v>
      </c>
      <c r="M915">
        <v>0.8644475812958442</v>
      </c>
      <c r="P915" s="13">
        <f t="shared" si="44"/>
        <v>-5.1249288121017946E-3</v>
      </c>
      <c r="Q915" s="23">
        <f t="shared" si="45"/>
        <v>-5.1118187700096573E-3</v>
      </c>
    </row>
    <row r="916" spans="3:17" x14ac:dyDescent="0.55000000000000004">
      <c r="C916">
        <f t="shared" si="43"/>
        <v>910</v>
      </c>
      <c r="D916">
        <v>2.031927694791174</v>
      </c>
      <c r="E916">
        <v>0.88563966528724691</v>
      </c>
      <c r="F916">
        <v>-0.82858352988502004</v>
      </c>
      <c r="G916">
        <v>-1.2591015381914417</v>
      </c>
      <c r="H916">
        <v>-2.1887574398496309E-2</v>
      </c>
      <c r="I916">
        <v>0.99485919542566836</v>
      </c>
      <c r="J916">
        <v>-1.5134235113257055</v>
      </c>
      <c r="K916">
        <v>-0.53677888030442389</v>
      </c>
      <c r="L916">
        <v>-1.6692480040187114</v>
      </c>
      <c r="M916">
        <v>-0.88821658528169722</v>
      </c>
      <c r="P916" s="13">
        <f t="shared" si="44"/>
        <v>1.9263676690089764E-2</v>
      </c>
      <c r="Q916" s="23">
        <f t="shared" si="45"/>
        <v>1.9450418493734078E-2</v>
      </c>
    </row>
    <row r="917" spans="3:17" x14ac:dyDescent="0.55000000000000004">
      <c r="C917">
        <f t="shared" si="43"/>
        <v>911</v>
      </c>
      <c r="D917">
        <v>-0.43252252613795911</v>
      </c>
      <c r="E917">
        <v>1.3218066096220484</v>
      </c>
      <c r="F917">
        <v>-0.92705538609687577</v>
      </c>
      <c r="G917">
        <v>-1.1255545914527776</v>
      </c>
      <c r="H917">
        <v>-0.8080152909796795</v>
      </c>
      <c r="I917">
        <v>0.79093710802324424</v>
      </c>
      <c r="J917">
        <v>0.70072306839739606</v>
      </c>
      <c r="K917">
        <v>-0.49593176035657455</v>
      </c>
      <c r="L917">
        <v>-1.6492985597039893</v>
      </c>
      <c r="M917">
        <v>-0.83652746346560436</v>
      </c>
      <c r="P917" s="13">
        <f t="shared" si="44"/>
        <v>-2.0790882867782468E-3</v>
      </c>
      <c r="Q917" s="23">
        <f t="shared" si="45"/>
        <v>-2.076928479795237E-3</v>
      </c>
    </row>
    <row r="918" spans="3:17" x14ac:dyDescent="0.55000000000000004">
      <c r="C918">
        <f t="shared" si="43"/>
        <v>912</v>
      </c>
      <c r="D918">
        <v>1.6142184933137671</v>
      </c>
      <c r="E918">
        <v>0.48345892790412437</v>
      </c>
      <c r="F918">
        <v>0.9940380578548127</v>
      </c>
      <c r="G918">
        <v>0.62322342370990114</v>
      </c>
      <c r="H918">
        <v>-0.57137626066611813</v>
      </c>
      <c r="I918">
        <v>-1.7310844845321003</v>
      </c>
      <c r="J918">
        <v>0.46713511130468993</v>
      </c>
      <c r="K918">
        <v>-0.18669833025491095</v>
      </c>
      <c r="L918">
        <v>0.13104207719914138</v>
      </c>
      <c r="M918">
        <v>-1.9125103957011411</v>
      </c>
      <c r="P918" s="13">
        <f t="shared" si="44"/>
        <v>1.5646208891350297E-2</v>
      </c>
      <c r="Q918" s="23">
        <f t="shared" si="45"/>
        <v>1.5769251697928421E-2</v>
      </c>
    </row>
    <row r="919" spans="3:17" x14ac:dyDescent="0.55000000000000004">
      <c r="C919">
        <f t="shared" si="43"/>
        <v>913</v>
      </c>
      <c r="D919">
        <v>-0.35012611667851001</v>
      </c>
      <c r="E919">
        <v>1.2585093573258597</v>
      </c>
      <c r="F919">
        <v>1.1515130761231041</v>
      </c>
      <c r="G919">
        <v>-1.6187723654070767</v>
      </c>
      <c r="H919">
        <v>0.8510486901207639</v>
      </c>
      <c r="I919">
        <v>-2.3834041730210629</v>
      </c>
      <c r="J919">
        <v>-0.52445213707207505</v>
      </c>
      <c r="K919">
        <v>-0.57021598678688423</v>
      </c>
      <c r="L919">
        <v>0.20515521116008634</v>
      </c>
      <c r="M919">
        <v>0.23425474334075344</v>
      </c>
      <c r="P919" s="13">
        <f t="shared" si="44"/>
        <v>-1.3655144490531737E-3</v>
      </c>
      <c r="Q919" s="23">
        <f t="shared" si="45"/>
        <v>-1.3645825584162052E-3</v>
      </c>
    </row>
    <row r="920" spans="3:17" x14ac:dyDescent="0.55000000000000004">
      <c r="C920">
        <f t="shared" si="43"/>
        <v>914</v>
      </c>
      <c r="D920">
        <v>-0.13065960873721005</v>
      </c>
      <c r="E920">
        <v>-7.3823523312542355E-2</v>
      </c>
      <c r="F920">
        <v>-1.0942484338757286</v>
      </c>
      <c r="G920">
        <v>-0.33548880672689935</v>
      </c>
      <c r="H920">
        <v>1.4335475909318351</v>
      </c>
      <c r="I920">
        <v>0.19473058348924902</v>
      </c>
      <c r="J920">
        <v>1.211673748505125</v>
      </c>
      <c r="K920">
        <v>-0.69250063150083352</v>
      </c>
      <c r="L920">
        <v>0.18296989557706753</v>
      </c>
      <c r="M920">
        <v>0.12215398759572871</v>
      </c>
      <c r="P920" s="13">
        <f t="shared" si="44"/>
        <v>5.3512126251707595E-4</v>
      </c>
      <c r="Q920" s="23">
        <f t="shared" si="45"/>
        <v>5.3526446544238659E-4</v>
      </c>
    </row>
    <row r="921" spans="3:17" x14ac:dyDescent="0.55000000000000004">
      <c r="C921">
        <f t="shared" si="43"/>
        <v>915</v>
      </c>
      <c r="D921">
        <v>-0.96595191131247249</v>
      </c>
      <c r="E921">
        <v>1.4931192687667727</v>
      </c>
      <c r="F921">
        <v>7.2294989713221319E-2</v>
      </c>
      <c r="G921">
        <v>0.39043727480121021</v>
      </c>
      <c r="H921">
        <v>0.93790933502066642</v>
      </c>
      <c r="I921">
        <v>1.9833017981732475</v>
      </c>
      <c r="J921">
        <v>-0.38728357264451913</v>
      </c>
      <c r="K921">
        <v>-0.47303056830218942</v>
      </c>
      <c r="L921">
        <v>-0.40920083221662606</v>
      </c>
      <c r="M921">
        <v>-0.93044624855978231</v>
      </c>
      <c r="P921" s="13">
        <f t="shared" si="44"/>
        <v>-6.6987222736406733E-3</v>
      </c>
      <c r="Q921" s="23">
        <f t="shared" si="45"/>
        <v>-6.6763358482978541E-3</v>
      </c>
    </row>
    <row r="922" spans="3:17" x14ac:dyDescent="0.55000000000000004">
      <c r="C922">
        <f t="shared" si="43"/>
        <v>916</v>
      </c>
      <c r="D922">
        <v>0.42408506759826425</v>
      </c>
      <c r="E922">
        <v>-0.31423957833867666</v>
      </c>
      <c r="F922">
        <v>1.7970671440715718</v>
      </c>
      <c r="G922">
        <v>-0.12905244025541804</v>
      </c>
      <c r="H922">
        <v>-0.18729759085179087</v>
      </c>
      <c r="I922">
        <v>-1.4005408544696867</v>
      </c>
      <c r="J922">
        <v>-0.64057923389653304</v>
      </c>
      <c r="K922">
        <v>9.8727903260454622E-2</v>
      </c>
      <c r="L922">
        <v>0.54974569607963353</v>
      </c>
      <c r="M922">
        <v>-0.22953574605688989</v>
      </c>
      <c r="P922" s="13">
        <f t="shared" si="44"/>
        <v>5.3393510857240433E-3</v>
      </c>
      <c r="Q922" s="23">
        <f t="shared" si="45"/>
        <v>5.3536308242658759E-3</v>
      </c>
    </row>
    <row r="923" spans="3:17" x14ac:dyDescent="0.55000000000000004">
      <c r="C923">
        <f t="shared" si="43"/>
        <v>917</v>
      </c>
      <c r="D923">
        <v>-0.62651124399136859</v>
      </c>
      <c r="E923">
        <v>-1.5216457101726515</v>
      </c>
      <c r="F923">
        <v>-1.4038213322050379</v>
      </c>
      <c r="G923">
        <v>-0.10412039268972051</v>
      </c>
      <c r="H923">
        <v>-1.3005620265146014</v>
      </c>
      <c r="I923">
        <v>-0.50308695880917598</v>
      </c>
      <c r="J923">
        <v>0.22726684451733448</v>
      </c>
      <c r="K923">
        <v>-9.9117530448779842E-2</v>
      </c>
      <c r="L923">
        <v>2.3231184493534069</v>
      </c>
      <c r="M923">
        <v>-1.0942971158077921</v>
      </c>
      <c r="P923" s="13">
        <f t="shared" si="44"/>
        <v>-3.7590798638644915E-3</v>
      </c>
      <c r="Q923" s="23">
        <f t="shared" si="45"/>
        <v>-3.7520233678994819E-3</v>
      </c>
    </row>
    <row r="924" spans="3:17" x14ac:dyDescent="0.55000000000000004">
      <c r="C924">
        <f t="shared" si="43"/>
        <v>918</v>
      </c>
      <c r="D924">
        <v>0.683811963557859</v>
      </c>
      <c r="E924">
        <v>-1.8555466431871983</v>
      </c>
      <c r="F924">
        <v>-1.0330491517848757</v>
      </c>
      <c r="G924">
        <v>-1.2554505788061792E-2</v>
      </c>
      <c r="H924">
        <v>-0.25889814030245506</v>
      </c>
      <c r="I924">
        <v>-1.4619336653165294</v>
      </c>
      <c r="J924">
        <v>0.11857052646617958</v>
      </c>
      <c r="K924">
        <v>-0.50119385308590714</v>
      </c>
      <c r="L924">
        <v>0.91211691192066735</v>
      </c>
      <c r="M924">
        <v>-1.3677539641079324</v>
      </c>
      <c r="P924" s="13">
        <f t="shared" si="44"/>
        <v>7.5886519851949127E-3</v>
      </c>
      <c r="Q924" s="23">
        <f t="shared" si="45"/>
        <v>7.6175187784868204E-3</v>
      </c>
    </row>
    <row r="925" spans="3:17" x14ac:dyDescent="0.55000000000000004">
      <c r="C925">
        <f t="shared" si="43"/>
        <v>919</v>
      </c>
      <c r="D925">
        <v>-1.1007322137237128</v>
      </c>
      <c r="E925">
        <v>-0.47348581581766908</v>
      </c>
      <c r="F925">
        <v>-0.37417488107462621</v>
      </c>
      <c r="G925">
        <v>1.8354638273238042</v>
      </c>
      <c r="H925">
        <v>1.954808779481807</v>
      </c>
      <c r="I925">
        <v>-0.96199159922666011</v>
      </c>
      <c r="J925">
        <v>-0.50803914907205849</v>
      </c>
      <c r="K925">
        <v>-1.013695079794267</v>
      </c>
      <c r="L925">
        <v>0.25023421526869294</v>
      </c>
      <c r="M925">
        <v>-0.30774834037508125</v>
      </c>
      <c r="P925" s="13">
        <f t="shared" si="44"/>
        <v>-7.8659539318195054E-3</v>
      </c>
      <c r="Q925" s="23">
        <f t="shared" si="45"/>
        <v>-7.8350982722601437E-3</v>
      </c>
    </row>
    <row r="926" spans="3:17" x14ac:dyDescent="0.55000000000000004">
      <c r="C926">
        <f t="shared" si="43"/>
        <v>920</v>
      </c>
      <c r="D926">
        <v>-3.1274400788969273E-2</v>
      </c>
      <c r="E926">
        <v>-0.3892519349398485</v>
      </c>
      <c r="F926">
        <v>-1.0192047851507533</v>
      </c>
      <c r="G926">
        <v>6.0650220800218341E-2</v>
      </c>
      <c r="H926">
        <v>0.67880827978752223</v>
      </c>
      <c r="I926">
        <v>0.3838154446723181</v>
      </c>
      <c r="J926">
        <v>1.9105876150018948</v>
      </c>
      <c r="K926">
        <v>0.20429278562023423</v>
      </c>
      <c r="L926">
        <v>-2.602402479008421E-2</v>
      </c>
      <c r="M926">
        <v>0.33957304855503517</v>
      </c>
      <c r="P926" s="13">
        <f t="shared" si="44"/>
        <v>1.395822410952832E-3</v>
      </c>
      <c r="Q926" s="23">
        <f t="shared" si="45"/>
        <v>1.3967970244639361E-3</v>
      </c>
    </row>
    <row r="927" spans="3:17" x14ac:dyDescent="0.55000000000000004">
      <c r="C927">
        <f t="shared" si="43"/>
        <v>921</v>
      </c>
      <c r="D927">
        <v>-0.44207417782055664</v>
      </c>
      <c r="E927">
        <v>0.19048315057908879</v>
      </c>
      <c r="F927">
        <v>1.0865995071572336</v>
      </c>
      <c r="G927">
        <v>0.82649098575077462</v>
      </c>
      <c r="H927">
        <v>-0.16627841908276633</v>
      </c>
      <c r="I927">
        <v>2.3476813152292655</v>
      </c>
      <c r="J927">
        <v>-0.31969740602323826</v>
      </c>
      <c r="K927">
        <v>-0.42079878399459258</v>
      </c>
      <c r="L927">
        <v>-1.1984132530944711</v>
      </c>
      <c r="M927">
        <v>-0.58085194749778102</v>
      </c>
      <c r="P927" s="13">
        <f t="shared" si="44"/>
        <v>-2.1618080168305451E-3</v>
      </c>
      <c r="Q927" s="23">
        <f t="shared" si="45"/>
        <v>-2.1594729928073875E-3</v>
      </c>
    </row>
    <row r="928" spans="3:17" x14ac:dyDescent="0.55000000000000004">
      <c r="C928">
        <f t="shared" si="43"/>
        <v>922</v>
      </c>
      <c r="D928">
        <v>0.22107305567028951</v>
      </c>
      <c r="E928">
        <v>1.2919668759838789</v>
      </c>
      <c r="F928">
        <v>0.7032285258952401</v>
      </c>
      <c r="G928">
        <v>-0.29558100310911772</v>
      </c>
      <c r="H928">
        <v>-0.49594639007690061</v>
      </c>
      <c r="I928">
        <v>-1.2635583112697764</v>
      </c>
      <c r="J928">
        <v>-1.0387142654356489</v>
      </c>
      <c r="K928">
        <v>0.27402771399113118</v>
      </c>
      <c r="L928">
        <v>-0.40572172952555352</v>
      </c>
      <c r="M928">
        <v>-6.8855654880862024E-2</v>
      </c>
      <c r="P928" s="13">
        <f t="shared" si="44"/>
        <v>3.5812154896938879E-3</v>
      </c>
      <c r="Q928" s="23">
        <f t="shared" si="45"/>
        <v>3.5876357036543904E-3</v>
      </c>
    </row>
    <row r="929" spans="3:17" x14ac:dyDescent="0.55000000000000004">
      <c r="C929">
        <f t="shared" si="43"/>
        <v>923</v>
      </c>
      <c r="D929">
        <v>0.69434746405313119</v>
      </c>
      <c r="E929">
        <v>-0.11745808521258337</v>
      </c>
      <c r="F929">
        <v>0.63120726466376986</v>
      </c>
      <c r="G929">
        <v>-4.0113312966373806E-2</v>
      </c>
      <c r="H929">
        <v>0.99872323069653013</v>
      </c>
      <c r="I929">
        <v>1.3264250436813301</v>
      </c>
      <c r="J929">
        <v>6.6504145010477522E-2</v>
      </c>
      <c r="K929">
        <v>-0.60443662283789878</v>
      </c>
      <c r="L929">
        <v>1.9544307949366964E-2</v>
      </c>
      <c r="M929">
        <v>0.16527188238597873</v>
      </c>
      <c r="P929" s="13">
        <f t="shared" si="44"/>
        <v>7.6798920958998053E-3</v>
      </c>
      <c r="Q929" s="23">
        <f t="shared" si="45"/>
        <v>7.7094581066619039E-3</v>
      </c>
    </row>
    <row r="930" spans="3:17" x14ac:dyDescent="0.55000000000000004">
      <c r="C930">
        <f t="shared" ref="C930:C993" si="46">C929+1</f>
        <v>924</v>
      </c>
      <c r="D930">
        <v>-1.673330423947949</v>
      </c>
      <c r="E930">
        <v>-0.36170500371276842</v>
      </c>
      <c r="F930">
        <v>-0.83538506310367566</v>
      </c>
      <c r="G930">
        <v>-1.3374340209648907</v>
      </c>
      <c r="H930">
        <v>-0.18531089883363322</v>
      </c>
      <c r="I930">
        <v>0.23892346348885476</v>
      </c>
      <c r="J930">
        <v>1.8949689597201651</v>
      </c>
      <c r="K930">
        <v>-0.56125955240751402</v>
      </c>
      <c r="L930">
        <v>-1.2045371726647551</v>
      </c>
      <c r="M930">
        <v>1.3709569836037998</v>
      </c>
      <c r="P930" s="13">
        <f t="shared" si="44"/>
        <v>-1.2824799893976413E-2</v>
      </c>
      <c r="Q930" s="23">
        <f t="shared" si="45"/>
        <v>-1.2742912584406074E-2</v>
      </c>
    </row>
    <row r="931" spans="3:17" x14ac:dyDescent="0.55000000000000004">
      <c r="C931">
        <f t="shared" si="46"/>
        <v>925</v>
      </c>
      <c r="D931">
        <v>-0.13189503730978394</v>
      </c>
      <c r="E931">
        <v>1.8108864945958596</v>
      </c>
      <c r="F931">
        <v>-2.3408709876578468</v>
      </c>
      <c r="G931">
        <v>4.2525788099946837E-2</v>
      </c>
      <c r="H931">
        <v>-0.64753549194305737</v>
      </c>
      <c r="I931">
        <v>0.61747513026056877</v>
      </c>
      <c r="J931">
        <v>0.52788523873933768</v>
      </c>
      <c r="K931">
        <v>-0.56836712223434016</v>
      </c>
      <c r="L931">
        <v>1.3751313184605973</v>
      </c>
      <c r="M931">
        <v>1.6455541581225559</v>
      </c>
      <c r="P931" s="13">
        <f t="shared" si="44"/>
        <v>5.2442213723297463E-4</v>
      </c>
      <c r="Q931" s="23">
        <f t="shared" si="45"/>
        <v>5.2455967056275199E-4</v>
      </c>
    </row>
    <row r="932" spans="3:17" x14ac:dyDescent="0.55000000000000004">
      <c r="C932">
        <f t="shared" si="46"/>
        <v>926</v>
      </c>
      <c r="D932">
        <v>1.1055778145054442</v>
      </c>
      <c r="E932">
        <v>0.68004871116914134</v>
      </c>
      <c r="F932">
        <v>2.5161795464904948</v>
      </c>
      <c r="G932">
        <v>-0.19745225017782225</v>
      </c>
      <c r="H932">
        <v>0.196431780667913</v>
      </c>
      <c r="I932">
        <v>-0.44002501176150721</v>
      </c>
      <c r="J932">
        <v>-2.4089973760082279</v>
      </c>
      <c r="K932">
        <v>0.97187198510915185</v>
      </c>
      <c r="L932">
        <v>1.0538275955464065</v>
      </c>
      <c r="M932">
        <v>-0.75561665001289235</v>
      </c>
      <c r="P932" s="13">
        <f t="shared" si="44"/>
        <v>1.124125139888861E-2</v>
      </c>
      <c r="Q932" s="23">
        <f t="shared" si="45"/>
        <v>1.1304671683735057E-2</v>
      </c>
    </row>
    <row r="933" spans="3:17" x14ac:dyDescent="0.55000000000000004">
      <c r="C933">
        <f t="shared" si="46"/>
        <v>927</v>
      </c>
      <c r="D933">
        <v>0.34541599539550549</v>
      </c>
      <c r="E933">
        <v>-0.82419438473045703</v>
      </c>
      <c r="F933">
        <v>0.25443512552627517</v>
      </c>
      <c r="G933">
        <v>0.73505182037878736</v>
      </c>
      <c r="H933">
        <v>0.6266259269091502</v>
      </c>
      <c r="I933">
        <v>0.85503020366384974</v>
      </c>
      <c r="J933">
        <v>-0.20091143994678287</v>
      </c>
      <c r="K933">
        <v>0.14245427918315748</v>
      </c>
      <c r="L933">
        <v>0.92764977742653754</v>
      </c>
      <c r="M933">
        <v>1.9552569275066758</v>
      </c>
      <c r="P933" s="13">
        <f t="shared" si="44"/>
        <v>4.6580569355266308E-3</v>
      </c>
      <c r="Q933" s="23">
        <f t="shared" si="45"/>
        <v>4.6689225470621931E-3</v>
      </c>
    </row>
    <row r="934" spans="3:17" x14ac:dyDescent="0.55000000000000004">
      <c r="C934">
        <f t="shared" si="46"/>
        <v>928</v>
      </c>
      <c r="D934">
        <v>-0.22958814078263612</v>
      </c>
      <c r="E934">
        <v>-0.56161117340917133</v>
      </c>
      <c r="F934">
        <v>0.58681553315203117</v>
      </c>
      <c r="G934">
        <v>2.2476770382187685</v>
      </c>
      <c r="H934">
        <v>-0.2012747810599978</v>
      </c>
      <c r="I934">
        <v>0.6083830175716628</v>
      </c>
      <c r="J934">
        <v>1.1442815745090349</v>
      </c>
      <c r="K934">
        <v>-2.0252972760981987</v>
      </c>
      <c r="L934">
        <v>-0.33364267503311784</v>
      </c>
      <c r="M934">
        <v>-0.93736432285105298</v>
      </c>
      <c r="P934" s="13">
        <f t="shared" si="44"/>
        <v>-3.2162495658734293E-4</v>
      </c>
      <c r="Q934" s="23">
        <f t="shared" si="45"/>
        <v>-3.215732408254901E-4</v>
      </c>
    </row>
    <row r="935" spans="3:17" x14ac:dyDescent="0.55000000000000004">
      <c r="C935">
        <f t="shared" si="46"/>
        <v>929</v>
      </c>
      <c r="D935">
        <v>0.62691622820064175</v>
      </c>
      <c r="E935">
        <v>7.9090330779999315E-2</v>
      </c>
      <c r="F935">
        <v>-0.22583433267992076</v>
      </c>
      <c r="G935">
        <v>-1.3722177494778272</v>
      </c>
      <c r="H935">
        <v>-0.52180259175869259</v>
      </c>
      <c r="I935">
        <v>1.0922696221781312</v>
      </c>
      <c r="J935">
        <v>0.68700566106270322</v>
      </c>
      <c r="K935">
        <v>0.73142254148850649</v>
      </c>
      <c r="L935">
        <v>1.474626361710472</v>
      </c>
      <c r="M935">
        <v>1.0778212337904252</v>
      </c>
      <c r="P935" s="13">
        <f t="shared" si="44"/>
        <v>7.0959204633314465E-3</v>
      </c>
      <c r="Q935" s="23">
        <f t="shared" si="45"/>
        <v>7.1211561617989805E-3</v>
      </c>
    </row>
    <row r="936" spans="3:17" x14ac:dyDescent="0.55000000000000004">
      <c r="C936">
        <f t="shared" si="46"/>
        <v>930</v>
      </c>
      <c r="D936">
        <v>-1.4365488655808074</v>
      </c>
      <c r="E936">
        <v>0.38512194319322562</v>
      </c>
      <c r="F936">
        <v>-0.62592307400506753</v>
      </c>
      <c r="G936">
        <v>-1.6121476089223175</v>
      </c>
      <c r="H936">
        <v>0.74465021118632313</v>
      </c>
      <c r="I936">
        <v>-0.62262691117381952</v>
      </c>
      <c r="J936">
        <v>0.28390107079280863</v>
      </c>
      <c r="K936">
        <v>-0.31476385521423506</v>
      </c>
      <c r="L936">
        <v>-0.296271469234061</v>
      </c>
      <c r="M936">
        <v>-1.4393369252930073</v>
      </c>
      <c r="P936" s="13">
        <f t="shared" si="44"/>
        <v>-1.0774211447040291E-2</v>
      </c>
      <c r="Q936" s="23">
        <f t="shared" si="45"/>
        <v>-1.0716377522219878E-2</v>
      </c>
    </row>
    <row r="937" spans="3:17" x14ac:dyDescent="0.55000000000000004">
      <c r="C937">
        <f t="shared" si="46"/>
        <v>931</v>
      </c>
      <c r="D937">
        <v>-0.29769503149536863</v>
      </c>
      <c r="E937">
        <v>0.77449137975586946</v>
      </c>
      <c r="F937">
        <v>2.1932229337567466</v>
      </c>
      <c r="G937">
        <v>0.63605609644580208</v>
      </c>
      <c r="H937">
        <v>0.32621896913739645</v>
      </c>
      <c r="I937">
        <v>0.79665024193965772</v>
      </c>
      <c r="J937">
        <v>0.79924736813340258</v>
      </c>
      <c r="K937">
        <v>-1.0971083333507494</v>
      </c>
      <c r="L937">
        <v>1.2765104689364994</v>
      </c>
      <c r="M937">
        <v>0.80218826959368206</v>
      </c>
      <c r="P937" s="13">
        <f t="shared" si="44"/>
        <v>-9.1144793188731072E-4</v>
      </c>
      <c r="Q937" s="23">
        <f t="shared" si="45"/>
        <v>-9.1103268938796944E-4</v>
      </c>
    </row>
    <row r="938" spans="3:17" x14ac:dyDescent="0.55000000000000004">
      <c r="C938">
        <f t="shared" si="46"/>
        <v>932</v>
      </c>
      <c r="D938">
        <v>3.6230970219613155E-2</v>
      </c>
      <c r="E938">
        <v>-0.18539657268892576</v>
      </c>
      <c r="F938">
        <v>-0.59409558403068485</v>
      </c>
      <c r="G938">
        <v>0.58089590921291678</v>
      </c>
      <c r="H938">
        <v>0.59611064083944298</v>
      </c>
      <c r="I938">
        <v>-0.21449062829772925</v>
      </c>
      <c r="J938">
        <v>-0.43372347401648853</v>
      </c>
      <c r="K938">
        <v>0.6558019543346415</v>
      </c>
      <c r="L938">
        <v>0.52294682027415162</v>
      </c>
      <c r="M938">
        <v>0.65811114650965163</v>
      </c>
      <c r="P938" s="13">
        <f t="shared" si="44"/>
        <v>1.9804360728060914E-3</v>
      </c>
      <c r="Q938" s="23">
        <f t="shared" si="45"/>
        <v>1.982398431553456E-3</v>
      </c>
    </row>
    <row r="939" spans="3:17" x14ac:dyDescent="0.55000000000000004">
      <c r="C939">
        <f t="shared" si="46"/>
        <v>933</v>
      </c>
      <c r="D939">
        <v>-0.73197769852448613</v>
      </c>
      <c r="E939">
        <v>-1.3145597925130001</v>
      </c>
      <c r="F939">
        <v>1.5094779508486946</v>
      </c>
      <c r="G939">
        <v>-1.4010085257570526</v>
      </c>
      <c r="H939">
        <v>1.6120634596348438</v>
      </c>
      <c r="I939">
        <v>-0.63083212334752115</v>
      </c>
      <c r="J939">
        <v>1.3648436721690216</v>
      </c>
      <c r="K939">
        <v>0.62692303822996776</v>
      </c>
      <c r="L939">
        <v>-0.64922845931628448</v>
      </c>
      <c r="M939">
        <v>0.53334886185009978</v>
      </c>
      <c r="P939" s="13">
        <f t="shared" si="44"/>
        <v>-4.6724461525920538E-3</v>
      </c>
      <c r="Q939" s="23">
        <f t="shared" si="45"/>
        <v>-4.6615472575085581E-3</v>
      </c>
    </row>
    <row r="940" spans="3:17" x14ac:dyDescent="0.55000000000000004">
      <c r="C940">
        <f t="shared" si="46"/>
        <v>934</v>
      </c>
      <c r="D940">
        <v>-0.39443466953139539</v>
      </c>
      <c r="E940">
        <v>-1.3811986149544246</v>
      </c>
      <c r="F940">
        <v>0.46719265970547008</v>
      </c>
      <c r="G940">
        <v>-0.28652581339116934</v>
      </c>
      <c r="H940">
        <v>0.93070929952132364</v>
      </c>
      <c r="I940">
        <v>-1.7605366153447579</v>
      </c>
      <c r="J940">
        <v>0.49020947905746659</v>
      </c>
      <c r="K940">
        <v>0.38799735494339854</v>
      </c>
      <c r="L940">
        <v>-2.5052506057917676E-2</v>
      </c>
      <c r="M940">
        <v>0.78624373249249913</v>
      </c>
      <c r="P940" s="13">
        <f t="shared" si="44"/>
        <v>-1.7492377728084158E-3</v>
      </c>
      <c r="Q940" s="23">
        <f t="shared" si="45"/>
        <v>-1.7477087480880504E-3</v>
      </c>
    </row>
    <row r="941" spans="3:17" x14ac:dyDescent="0.55000000000000004">
      <c r="C941">
        <f t="shared" si="46"/>
        <v>935</v>
      </c>
      <c r="D941">
        <v>-0.71871459595569531</v>
      </c>
      <c r="E941">
        <v>0.67295490790121715</v>
      </c>
      <c r="F941">
        <v>0.77864529018895046</v>
      </c>
      <c r="G941">
        <v>-2.2154898380308867</v>
      </c>
      <c r="H941">
        <v>-0.3248515865780886</v>
      </c>
      <c r="I941">
        <v>0.71996751136772985</v>
      </c>
      <c r="J941">
        <v>-0.30514154742512367</v>
      </c>
      <c r="K941">
        <v>1.4920190779046818</v>
      </c>
      <c r="L941">
        <v>2.3511920731098304</v>
      </c>
      <c r="M941">
        <v>-3.5584630706678617E-2</v>
      </c>
      <c r="P941" s="13">
        <f t="shared" si="44"/>
        <v>-4.5575843150163385E-3</v>
      </c>
      <c r="Q941" s="23">
        <f t="shared" si="45"/>
        <v>-4.5472142876950006E-3</v>
      </c>
    </row>
    <row r="942" spans="3:17" x14ac:dyDescent="0.55000000000000004">
      <c r="C942">
        <f t="shared" si="46"/>
        <v>936</v>
      </c>
      <c r="D942">
        <v>-0.49567370054190102</v>
      </c>
      <c r="E942">
        <v>-0.99156436541690385</v>
      </c>
      <c r="F942">
        <v>0.33027385824737132</v>
      </c>
      <c r="G942">
        <v>0.68623255260200577</v>
      </c>
      <c r="H942">
        <v>0.14283933643895863</v>
      </c>
      <c r="I942">
        <v>0.61519239502937006</v>
      </c>
      <c r="J942">
        <v>-8.0542182652567421E-2</v>
      </c>
      <c r="K942">
        <v>-0.6893310278383038</v>
      </c>
      <c r="L942">
        <v>1.6439343578352827</v>
      </c>
      <c r="M942">
        <v>-0.51754604502956958</v>
      </c>
      <c r="P942" s="13">
        <f t="shared" si="44"/>
        <v>-2.6259934999045996E-3</v>
      </c>
      <c r="Q942" s="23">
        <f t="shared" si="45"/>
        <v>-2.6225485950661653E-3</v>
      </c>
    </row>
    <row r="943" spans="3:17" x14ac:dyDescent="0.55000000000000004">
      <c r="C943">
        <f t="shared" si="46"/>
        <v>937</v>
      </c>
      <c r="D943">
        <v>1.4818862221609497</v>
      </c>
      <c r="E943">
        <v>-0.82029059048979847</v>
      </c>
      <c r="F943">
        <v>1.0362114198705592</v>
      </c>
      <c r="G943">
        <v>0.32503391981876739</v>
      </c>
      <c r="H943">
        <v>0.76180937367001333</v>
      </c>
      <c r="I943">
        <v>-1.8426297609715276</v>
      </c>
      <c r="J943">
        <v>-0.80990389205535407</v>
      </c>
      <c r="K943">
        <v>-0.35416326542595661</v>
      </c>
      <c r="L943">
        <v>9.2590510520874584E-3</v>
      </c>
      <c r="M943">
        <v>-0.91653070591537078</v>
      </c>
      <c r="P943" s="13">
        <f t="shared" si="44"/>
        <v>1.4500177805761993E-2</v>
      </c>
      <c r="Q943" s="23">
        <f t="shared" si="45"/>
        <v>1.4605815354142626E-2</v>
      </c>
    </row>
    <row r="944" spans="3:17" x14ac:dyDescent="0.55000000000000004">
      <c r="C944">
        <f t="shared" si="46"/>
        <v>938</v>
      </c>
      <c r="D944">
        <v>2.6579482749085326</v>
      </c>
      <c r="E944">
        <v>1.0207449285447083</v>
      </c>
      <c r="F944">
        <v>2.0040359396687237</v>
      </c>
      <c r="G944">
        <v>-0.25752856871978558</v>
      </c>
      <c r="H944">
        <v>-1.1013492901469253</v>
      </c>
      <c r="I944">
        <v>-0.2321110646468435</v>
      </c>
      <c r="J944">
        <v>1.1254797857908259</v>
      </c>
      <c r="K944">
        <v>-2.5996356225399988</v>
      </c>
      <c r="L944">
        <v>0.18745818837176803</v>
      </c>
      <c r="M944">
        <v>-0.15019593400681983</v>
      </c>
      <c r="P944" s="13">
        <f t="shared" si="44"/>
        <v>2.4685173946824804E-2</v>
      </c>
      <c r="Q944" s="23">
        <f t="shared" si="45"/>
        <v>2.4992375418722901E-2</v>
      </c>
    </row>
    <row r="945" spans="3:17" x14ac:dyDescent="0.55000000000000004">
      <c r="C945">
        <f t="shared" si="46"/>
        <v>939</v>
      </c>
      <c r="D945">
        <v>-0.7557010268445441</v>
      </c>
      <c r="E945">
        <v>0.87080397165930101</v>
      </c>
      <c r="F945">
        <v>-0.60442050933236247</v>
      </c>
      <c r="G945">
        <v>-0.26655315537523666</v>
      </c>
      <c r="H945">
        <v>0.97286060096216498</v>
      </c>
      <c r="I945">
        <v>0.22722149911689785</v>
      </c>
      <c r="J945">
        <v>-0.57701569943627828</v>
      </c>
      <c r="K945">
        <v>1.256008684437125</v>
      </c>
      <c r="L945">
        <v>-0.89403999888462904</v>
      </c>
      <c r="M945">
        <v>1.1448546640677766</v>
      </c>
      <c r="P945" s="13">
        <f t="shared" si="44"/>
        <v>-4.8778962024669439E-3</v>
      </c>
      <c r="Q945" s="23">
        <f t="shared" si="45"/>
        <v>-4.8660185872252404E-3</v>
      </c>
    </row>
    <row r="946" spans="3:17" x14ac:dyDescent="0.55000000000000004">
      <c r="C946">
        <f t="shared" si="46"/>
        <v>940</v>
      </c>
      <c r="D946">
        <v>-1.1172591593072116</v>
      </c>
      <c r="E946">
        <v>-5.930112307211239E-2</v>
      </c>
      <c r="F946">
        <v>0.69955609211613523</v>
      </c>
      <c r="G946">
        <v>2.1962673960832562</v>
      </c>
      <c r="H946">
        <v>-1.167127663408499</v>
      </c>
      <c r="I946">
        <v>0.44164203500652194</v>
      </c>
      <c r="J946">
        <v>1.2672414450016705</v>
      </c>
      <c r="K946">
        <v>0.11488640883141736</v>
      </c>
      <c r="L946">
        <v>1.1722104360481067</v>
      </c>
      <c r="M946">
        <v>0.69630547033920376</v>
      </c>
      <c r="P946" s="13">
        <f t="shared" si="44"/>
        <v>-8.0090814790422359E-3</v>
      </c>
      <c r="Q946" s="23">
        <f t="shared" si="45"/>
        <v>-7.977094239075222E-3</v>
      </c>
    </row>
    <row r="947" spans="3:17" x14ac:dyDescent="0.55000000000000004">
      <c r="C947">
        <f t="shared" si="46"/>
        <v>941</v>
      </c>
      <c r="D947">
        <v>0.687583186895389</v>
      </c>
      <c r="E947">
        <v>-0.44192662091696505</v>
      </c>
      <c r="F947">
        <v>0.50846681541004479</v>
      </c>
      <c r="G947">
        <v>0.35218096503037755</v>
      </c>
      <c r="H947">
        <v>2.8590024684562927</v>
      </c>
      <c r="I947">
        <v>0.26639333175365809</v>
      </c>
      <c r="J947">
        <v>1.2955424462933314</v>
      </c>
      <c r="K947">
        <v>-0.87671492132680007</v>
      </c>
      <c r="L947">
        <v>0.48779045001867138</v>
      </c>
      <c r="M947">
        <v>0.5482093524788435</v>
      </c>
      <c r="P947" s="13">
        <f t="shared" si="44"/>
        <v>7.62131173733137E-3</v>
      </c>
      <c r="Q947" s="23">
        <f t="shared" si="45"/>
        <v>7.6504278542968152E-3</v>
      </c>
    </row>
    <row r="948" spans="3:17" x14ac:dyDescent="0.55000000000000004">
      <c r="C948">
        <f t="shared" si="46"/>
        <v>942</v>
      </c>
      <c r="D948">
        <v>3.1044619366266479</v>
      </c>
      <c r="E948">
        <v>-1.1753984566410198</v>
      </c>
      <c r="F948">
        <v>0.10199676811352579</v>
      </c>
      <c r="G948">
        <v>-1.0071532140800874</v>
      </c>
      <c r="H948">
        <v>0.52390660985031967</v>
      </c>
      <c r="I948">
        <v>4.3462737028711437E-2</v>
      </c>
      <c r="J948">
        <v>0.26497567514001602</v>
      </c>
      <c r="K948">
        <v>-0.16638756717478601</v>
      </c>
      <c r="L948">
        <v>-0.86115164788013743</v>
      </c>
      <c r="M948">
        <v>0.46714262259813322</v>
      </c>
      <c r="P948" s="13">
        <f t="shared" si="44"/>
        <v>2.8552095688671793E-2</v>
      </c>
      <c r="Q948" s="23">
        <f t="shared" si="45"/>
        <v>2.8963614006354499E-2</v>
      </c>
    </row>
    <row r="949" spans="3:17" x14ac:dyDescent="0.55000000000000004">
      <c r="C949">
        <f t="shared" si="46"/>
        <v>943</v>
      </c>
      <c r="D949">
        <v>-1.5902496695431649</v>
      </c>
      <c r="E949">
        <v>1.8340930450252333</v>
      </c>
      <c r="F949">
        <v>0.36023916880562495</v>
      </c>
      <c r="G949">
        <v>6.6052236656486685E-2</v>
      </c>
      <c r="H949">
        <v>1.0490015324481947</v>
      </c>
      <c r="I949">
        <v>2.3265471295299198</v>
      </c>
      <c r="J949">
        <v>0.36534562425416228</v>
      </c>
      <c r="K949">
        <v>1.4645636080593185</v>
      </c>
      <c r="L949">
        <v>-2.904772004739204</v>
      </c>
      <c r="M949">
        <v>0.18012869318439079</v>
      </c>
      <c r="P949" s="13">
        <f t="shared" si="44"/>
        <v>-1.2105299455175226E-2</v>
      </c>
      <c r="Q949" s="23">
        <f t="shared" si="45"/>
        <v>-1.2032325073442762E-2</v>
      </c>
    </row>
    <row r="950" spans="3:17" x14ac:dyDescent="0.55000000000000004">
      <c r="C950">
        <f t="shared" si="46"/>
        <v>944</v>
      </c>
      <c r="D950">
        <v>-6.8531953454897168E-2</v>
      </c>
      <c r="E950">
        <v>-0.59129636725402013</v>
      </c>
      <c r="F950">
        <v>1.5723936002904169</v>
      </c>
      <c r="G950">
        <v>-0.19204460603172605</v>
      </c>
      <c r="H950">
        <v>-0.34823143027383469</v>
      </c>
      <c r="I950">
        <v>1.4224971062821063</v>
      </c>
      <c r="J950">
        <v>-0.67494658990785183</v>
      </c>
      <c r="K950">
        <v>0.84168340058415136</v>
      </c>
      <c r="L950">
        <v>-0.97151316303029334</v>
      </c>
      <c r="M950">
        <v>-0.64567289123370153</v>
      </c>
      <c r="P950" s="13">
        <f t="shared" si="44"/>
        <v>1.0731625400375302E-3</v>
      </c>
      <c r="Q950" s="23">
        <f t="shared" si="45"/>
        <v>1.0737385850010384E-3</v>
      </c>
    </row>
    <row r="951" spans="3:17" x14ac:dyDescent="0.55000000000000004">
      <c r="C951">
        <f t="shared" si="46"/>
        <v>945</v>
      </c>
      <c r="D951">
        <v>-1.3639156034994313</v>
      </c>
      <c r="E951">
        <v>0.10405900462103347</v>
      </c>
      <c r="F951">
        <v>0.25831263402670035</v>
      </c>
      <c r="G951">
        <v>2.1949643378550157</v>
      </c>
      <c r="H951">
        <v>2.0142702199971625</v>
      </c>
      <c r="I951">
        <v>-0.40150135207280357</v>
      </c>
      <c r="J951">
        <v>-1.8184771279284602</v>
      </c>
      <c r="K951">
        <v>-1.3202407982416475</v>
      </c>
      <c r="L951">
        <v>-1.0188996331277447</v>
      </c>
      <c r="M951">
        <v>1.3197397195741836</v>
      </c>
      <c r="P951" s="13">
        <f t="shared" si="44"/>
        <v>-1.0145188945818244E-2</v>
      </c>
      <c r="Q951" s="23">
        <f t="shared" si="45"/>
        <v>-1.0093900107965403E-2</v>
      </c>
    </row>
    <row r="952" spans="3:17" x14ac:dyDescent="0.55000000000000004">
      <c r="C952">
        <f t="shared" si="46"/>
        <v>946</v>
      </c>
      <c r="D952">
        <v>1.0205154913261976</v>
      </c>
      <c r="E952">
        <v>6.4650652816678811E-2</v>
      </c>
      <c r="F952">
        <v>0.46398987790944063</v>
      </c>
      <c r="G952">
        <v>-1.3302468867226216</v>
      </c>
      <c r="H952">
        <v>-9.3251906899170706E-2</v>
      </c>
      <c r="I952">
        <v>0.66844716951244698</v>
      </c>
      <c r="J952">
        <v>-0.31798836806082054</v>
      </c>
      <c r="K952">
        <v>6.8057286679682055E-2</v>
      </c>
      <c r="L952">
        <v>-1.1026029433727058</v>
      </c>
      <c r="M952">
        <v>-1.4349559575854978</v>
      </c>
      <c r="P952" s="13">
        <f t="shared" si="44"/>
        <v>1.0504590071107116E-2</v>
      </c>
      <c r="Q952" s="23">
        <f t="shared" si="45"/>
        <v>1.0559956976441187E-2</v>
      </c>
    </row>
    <row r="953" spans="3:17" x14ac:dyDescent="0.55000000000000004">
      <c r="C953">
        <f t="shared" si="46"/>
        <v>947</v>
      </c>
      <c r="D953">
        <v>-0.57271630424505016</v>
      </c>
      <c r="E953">
        <v>0.62045535787555994</v>
      </c>
      <c r="F953">
        <v>1.1858923433591451</v>
      </c>
      <c r="G953">
        <v>1.4801993332573151</v>
      </c>
      <c r="H953">
        <v>0.79150722356199776</v>
      </c>
      <c r="I953">
        <v>-0.40153825338176746</v>
      </c>
      <c r="J953">
        <v>0.20447587310443208</v>
      </c>
      <c r="K953">
        <v>-0.44185705280629733</v>
      </c>
      <c r="L953">
        <v>1.0198912047976434</v>
      </c>
      <c r="M953">
        <v>-0.29358291819709037</v>
      </c>
      <c r="P953" s="13">
        <f t="shared" si="44"/>
        <v>-3.2932020197108417E-3</v>
      </c>
      <c r="Q953" s="23">
        <f t="shared" si="45"/>
        <v>-3.287785377603214E-3</v>
      </c>
    </row>
    <row r="954" spans="3:17" x14ac:dyDescent="0.55000000000000004">
      <c r="C954">
        <f t="shared" si="46"/>
        <v>948</v>
      </c>
      <c r="D954">
        <v>-1.721396438530062</v>
      </c>
      <c r="E954">
        <v>-0.16138781823387063</v>
      </c>
      <c r="F954">
        <v>0.41167554508707571</v>
      </c>
      <c r="G954">
        <v>-0.88756604486256574</v>
      </c>
      <c r="H954">
        <v>0.95231786274008234</v>
      </c>
      <c r="I954">
        <v>-0.52054159497162167</v>
      </c>
      <c r="J954">
        <v>-0.57147306689310895</v>
      </c>
      <c r="K954">
        <v>0.61018610544247842</v>
      </c>
      <c r="L954">
        <v>0.15042380169230374</v>
      </c>
      <c r="M954">
        <v>-0.22763277543147675</v>
      </c>
      <c r="P954" s="13">
        <f t="shared" si="44"/>
        <v>-1.3241063790844245E-2</v>
      </c>
      <c r="Q954" s="23">
        <f t="shared" si="45"/>
        <v>-1.3153786544893187E-2</v>
      </c>
    </row>
    <row r="955" spans="3:17" x14ac:dyDescent="0.55000000000000004">
      <c r="C955">
        <f t="shared" si="46"/>
        <v>949</v>
      </c>
      <c r="D955">
        <v>0.24280313470066389</v>
      </c>
      <c r="E955">
        <v>0.7319439775411436</v>
      </c>
      <c r="F955">
        <v>0.1613810500101743</v>
      </c>
      <c r="G955">
        <v>-0.93584932469421445</v>
      </c>
      <c r="H955">
        <v>-0.13641826782306937</v>
      </c>
      <c r="I955">
        <v>0.48962946793049861</v>
      </c>
      <c r="J955">
        <v>-0.3326097625650784</v>
      </c>
      <c r="K955">
        <v>0.42147033386735433</v>
      </c>
      <c r="L955">
        <v>1.5672292513145401</v>
      </c>
      <c r="M955">
        <v>0.82178774050060654</v>
      </c>
      <c r="P955" s="13">
        <f t="shared" si="44"/>
        <v>3.7694034943593652E-3</v>
      </c>
      <c r="Q955" s="23">
        <f t="shared" si="45"/>
        <v>3.7765166303294073E-3</v>
      </c>
    </row>
    <row r="956" spans="3:17" x14ac:dyDescent="0.55000000000000004">
      <c r="C956">
        <f t="shared" si="46"/>
        <v>950</v>
      </c>
      <c r="D956">
        <v>-0.4302771416822404</v>
      </c>
      <c r="E956">
        <v>1.0770498788585354</v>
      </c>
      <c r="F956">
        <v>1.263437310041043</v>
      </c>
      <c r="G956">
        <v>-0.71093564685075461</v>
      </c>
      <c r="H956">
        <v>1.7420969618819762</v>
      </c>
      <c r="I956">
        <v>-1.033301337761882</v>
      </c>
      <c r="J956">
        <v>-1.4128329393046106</v>
      </c>
      <c r="K956">
        <v>0.25217351441582542</v>
      </c>
      <c r="L956">
        <v>-1.3271753750412163</v>
      </c>
      <c r="M956">
        <v>1.1900413650563268</v>
      </c>
      <c r="P956" s="13">
        <f t="shared" si="44"/>
        <v>-2.0596426869790964E-3</v>
      </c>
      <c r="Q956" s="23">
        <f t="shared" si="45"/>
        <v>-2.0575230784418697E-3</v>
      </c>
    </row>
    <row r="957" spans="3:17" x14ac:dyDescent="0.55000000000000004">
      <c r="C957">
        <f t="shared" si="46"/>
        <v>951</v>
      </c>
      <c r="D957">
        <v>-0.26268800115830571</v>
      </c>
      <c r="E957">
        <v>1.0622652407265734</v>
      </c>
      <c r="F957">
        <v>1.042452302544751</v>
      </c>
      <c r="G957">
        <v>-1.9548464732872464</v>
      </c>
      <c r="H957">
        <v>0.17755958319676829</v>
      </c>
      <c r="I957">
        <v>-2.242626990342615</v>
      </c>
      <c r="J957">
        <v>4.4987967519390028E-2</v>
      </c>
      <c r="K957">
        <v>-0.53625734025713012</v>
      </c>
      <c r="L957">
        <v>0.33131723583178418</v>
      </c>
      <c r="M957">
        <v>-9.435242945663079E-2</v>
      </c>
      <c r="P957" s="13">
        <f t="shared" si="44"/>
        <v>-6.0827815605782082E-4</v>
      </c>
      <c r="Q957" s="23">
        <f t="shared" si="45"/>
        <v>-6.0809319240529014E-4</v>
      </c>
    </row>
    <row r="958" spans="3:17" x14ac:dyDescent="0.55000000000000004">
      <c r="C958">
        <f t="shared" si="46"/>
        <v>952</v>
      </c>
      <c r="D958">
        <v>0.2141673470982893</v>
      </c>
      <c r="E958">
        <v>6.6612100737237737E-2</v>
      </c>
      <c r="F958">
        <v>-1.1527767398104811</v>
      </c>
      <c r="G958">
        <v>-0.13537219077215154</v>
      </c>
      <c r="H958">
        <v>0.13970473827241808</v>
      </c>
      <c r="I958">
        <v>0.12471173336461661</v>
      </c>
      <c r="J958">
        <v>-5.1007390321749389E-3</v>
      </c>
      <c r="K958">
        <v>0.9578753631578345</v>
      </c>
      <c r="L958">
        <v>0.14858241080873785</v>
      </c>
      <c r="M958">
        <v>0.52212355461135485</v>
      </c>
      <c r="P958" s="13">
        <f t="shared" si="44"/>
        <v>3.5214102991490467E-3</v>
      </c>
      <c r="Q958" s="23">
        <f t="shared" si="45"/>
        <v>3.5276177485832338E-3</v>
      </c>
    </row>
    <row r="959" spans="3:17" x14ac:dyDescent="0.55000000000000004">
      <c r="C959">
        <f t="shared" si="46"/>
        <v>953</v>
      </c>
      <c r="D959">
        <v>0.44200759092837011</v>
      </c>
      <c r="E959">
        <v>-1.208369932597682</v>
      </c>
      <c r="F959">
        <v>0.89894440739916859</v>
      </c>
      <c r="G959">
        <v>1.1240161913241673</v>
      </c>
      <c r="H959">
        <v>2.5909676895760684E-2</v>
      </c>
      <c r="I959">
        <v>0.12253862615514766</v>
      </c>
      <c r="J959">
        <v>-1.5761295111231528</v>
      </c>
      <c r="K959">
        <v>0.14638011050250863</v>
      </c>
      <c r="L959">
        <v>1.6559969623247188</v>
      </c>
      <c r="M959">
        <v>1.4696213899599639</v>
      </c>
      <c r="P959" s="13">
        <f t="shared" si="44"/>
        <v>5.4945646907619532E-3</v>
      </c>
      <c r="Q959" s="23">
        <f t="shared" si="45"/>
        <v>5.5096874963902476E-3</v>
      </c>
    </row>
    <row r="960" spans="3:17" x14ac:dyDescent="0.55000000000000004">
      <c r="C960">
        <f t="shared" si="46"/>
        <v>954</v>
      </c>
      <c r="D960">
        <v>-1.6730455840284391</v>
      </c>
      <c r="E960">
        <v>1.1289263080426761</v>
      </c>
      <c r="F960">
        <v>-7.1121071863230856E-2</v>
      </c>
      <c r="G960">
        <v>0.16036230703736518</v>
      </c>
      <c r="H960">
        <v>-0.94939999335031944</v>
      </c>
      <c r="I960">
        <v>0.55217979487620583</v>
      </c>
      <c r="J960">
        <v>0.21212577153521153</v>
      </c>
      <c r="K960">
        <v>-1.5346919221565607</v>
      </c>
      <c r="L960">
        <v>0.27695331147360697</v>
      </c>
      <c r="M960">
        <v>0.68505518256030451</v>
      </c>
      <c r="P960" s="13">
        <f t="shared" si="44"/>
        <v>-1.282233310791334E-2</v>
      </c>
      <c r="Q960" s="23">
        <f t="shared" si="45"/>
        <v>-1.2740477229378433E-2</v>
      </c>
    </row>
    <row r="961" spans="3:17" x14ac:dyDescent="0.55000000000000004">
      <c r="C961">
        <f t="shared" si="46"/>
        <v>955</v>
      </c>
      <c r="D961">
        <v>-1.5749986524159092</v>
      </c>
      <c r="E961">
        <v>-0.50876766703934018</v>
      </c>
      <c r="F961">
        <v>0.69675309142931774</v>
      </c>
      <c r="G961">
        <v>-0.188763489894647</v>
      </c>
      <c r="H961">
        <v>-0.82681923730344398</v>
      </c>
      <c r="I961">
        <v>-0.6588377426606874</v>
      </c>
      <c r="J961">
        <v>1.8175010482787277</v>
      </c>
      <c r="K961">
        <v>2.4937983292701298E-2</v>
      </c>
      <c r="L961">
        <v>-0.27406085665744051</v>
      </c>
      <c r="M961">
        <v>-0.58142832118820797</v>
      </c>
      <c r="P961" s="13">
        <f t="shared" si="44"/>
        <v>-1.1973221772517676E-2</v>
      </c>
      <c r="Q961" s="23">
        <f t="shared" si="45"/>
        <v>-1.1901827974710399E-2</v>
      </c>
    </row>
    <row r="962" spans="3:17" x14ac:dyDescent="0.55000000000000004">
      <c r="C962">
        <f t="shared" si="46"/>
        <v>956</v>
      </c>
      <c r="D962">
        <v>-0.36458355437353479</v>
      </c>
      <c r="E962">
        <v>0.63572177927004736</v>
      </c>
      <c r="F962">
        <v>0.69229960050115846</v>
      </c>
      <c r="G962">
        <v>0.15405653879987341</v>
      </c>
      <c r="H962">
        <v>-0.43812510022697937</v>
      </c>
      <c r="I962">
        <v>6.3314214480639466E-2</v>
      </c>
      <c r="J962">
        <v>-0.80091018308622364</v>
      </c>
      <c r="K962">
        <v>-0.71408831556890429</v>
      </c>
      <c r="L962">
        <v>-0.60186960103946863</v>
      </c>
      <c r="M962">
        <v>0.29043728219982939</v>
      </c>
      <c r="P962" s="13">
        <f t="shared" si="44"/>
        <v>-1.4907195322283958E-3</v>
      </c>
      <c r="Q962" s="23">
        <f t="shared" si="45"/>
        <v>-1.4896089617847386E-3</v>
      </c>
    </row>
    <row r="963" spans="3:17" x14ac:dyDescent="0.55000000000000004">
      <c r="C963">
        <f t="shared" si="46"/>
        <v>957</v>
      </c>
      <c r="D963">
        <v>1.0819699878714075</v>
      </c>
      <c r="E963">
        <v>1.0657512581888335</v>
      </c>
      <c r="F963">
        <v>-1.2718789631850824</v>
      </c>
      <c r="G963">
        <v>1.1584122074684555</v>
      </c>
      <c r="H963">
        <v>-0.78622000757325594</v>
      </c>
      <c r="I963">
        <v>-0.34410303656700114</v>
      </c>
      <c r="J963">
        <v>-8.8704025402747938E-2</v>
      </c>
      <c r="K963">
        <v>0.85358807922393665</v>
      </c>
      <c r="L963">
        <v>-0.42748705512254115</v>
      </c>
      <c r="M963">
        <v>-0.39199256387525927</v>
      </c>
      <c r="P963" s="13">
        <f t="shared" si="44"/>
        <v>1.1036801622956465E-2</v>
      </c>
      <c r="Q963" s="23">
        <f t="shared" si="45"/>
        <v>1.1097931804891381E-2</v>
      </c>
    </row>
    <row r="964" spans="3:17" x14ac:dyDescent="0.55000000000000004">
      <c r="C964">
        <f t="shared" si="46"/>
        <v>958</v>
      </c>
      <c r="D964">
        <v>-0.18661140406558407</v>
      </c>
      <c r="E964">
        <v>1.1306848552011775</v>
      </c>
      <c r="F964">
        <v>-0.12402146182363807</v>
      </c>
      <c r="G964">
        <v>-9.4116613994372864E-2</v>
      </c>
      <c r="H964">
        <v>0.25031855805650882</v>
      </c>
      <c r="I964">
        <v>-0.15804223365960363</v>
      </c>
      <c r="J964">
        <v>-1.0544343515887651</v>
      </c>
      <c r="K964">
        <v>0.5335202785064691</v>
      </c>
      <c r="L964">
        <v>1.269983292051637</v>
      </c>
      <c r="M964">
        <v>-1.9213817611786692</v>
      </c>
      <c r="P964" s="13">
        <f t="shared" si="44"/>
        <v>5.0564501099882196E-5</v>
      </c>
      <c r="Q964" s="23">
        <f t="shared" si="45"/>
        <v>5.056577950579566E-5</v>
      </c>
    </row>
    <row r="965" spans="3:17" x14ac:dyDescent="0.55000000000000004">
      <c r="C965">
        <f t="shared" si="46"/>
        <v>959</v>
      </c>
      <c r="D965">
        <v>0.19389856713912351</v>
      </c>
      <c r="E965">
        <v>7.0350622778596036E-2</v>
      </c>
      <c r="F965">
        <v>0.20359178270849881</v>
      </c>
      <c r="G965">
        <v>-2.063931288939409</v>
      </c>
      <c r="H965">
        <v>0.36822863001662365</v>
      </c>
      <c r="I965">
        <v>0.68262166960489257</v>
      </c>
      <c r="J965">
        <v>0.43985574054654769</v>
      </c>
      <c r="K965">
        <v>-0.399903045907749</v>
      </c>
      <c r="L965">
        <v>0.4061258501569478</v>
      </c>
      <c r="M965">
        <v>0.93720525018284551</v>
      </c>
      <c r="P965" s="13">
        <f t="shared" si="44"/>
        <v>3.3458775156655018E-3</v>
      </c>
      <c r="Q965" s="23">
        <f t="shared" si="45"/>
        <v>3.3514812118577986E-3</v>
      </c>
    </row>
    <row r="966" spans="3:17" x14ac:dyDescent="0.55000000000000004">
      <c r="C966">
        <f t="shared" si="46"/>
        <v>960</v>
      </c>
      <c r="D966">
        <v>-3.9939870263273745E-2</v>
      </c>
      <c r="E966">
        <v>0.88093593771632028</v>
      </c>
      <c r="F966">
        <v>0.58853784411671017</v>
      </c>
      <c r="G966">
        <v>0.88227620961358466</v>
      </c>
      <c r="H966">
        <v>0.5752052183290296</v>
      </c>
      <c r="I966">
        <v>-0.67157192326485482</v>
      </c>
      <c r="J966">
        <v>-0.3027997471816975</v>
      </c>
      <c r="K966">
        <v>1.4708136605208804</v>
      </c>
      <c r="L966">
        <v>-6.6342889720279838E-2</v>
      </c>
      <c r="M966">
        <v>0.64043460933691965</v>
      </c>
      <c r="P966" s="13">
        <f t="shared" ref="P966:P1005" si="47">$P$1*1/12+$P$2*SQRT(1/12)*INDEX(D966:M966,1,$P$3)</f>
        <v>1.3207772439481694E-3</v>
      </c>
      <c r="Q966" s="23">
        <f t="shared" si="45"/>
        <v>1.3216498543446864E-3</v>
      </c>
    </row>
    <row r="967" spans="3:17" x14ac:dyDescent="0.55000000000000004">
      <c r="C967">
        <f t="shared" si="46"/>
        <v>961</v>
      </c>
      <c r="D967">
        <v>0.61166581950332377</v>
      </c>
      <c r="E967">
        <v>-1.0326896945829687</v>
      </c>
      <c r="F967">
        <v>-0.54172456345840958</v>
      </c>
      <c r="G967">
        <v>-0.1850967296295272</v>
      </c>
      <c r="H967">
        <v>0.6211134527240374</v>
      </c>
      <c r="I967">
        <v>-1.5567790726878958</v>
      </c>
      <c r="J967">
        <v>-1.542744592590872</v>
      </c>
      <c r="K967">
        <v>-2.0092442255462442</v>
      </c>
      <c r="L967">
        <v>1.8046897226399059</v>
      </c>
      <c r="M967">
        <v>-0.91034481081617624</v>
      </c>
      <c r="P967" s="13">
        <f t="shared" si="47"/>
        <v>6.9638480498317211E-3</v>
      </c>
      <c r="Q967" s="23">
        <f t="shared" ref="Q967:Q1005" si="48">EXP(P967)-1</f>
        <v>6.9881520233001648E-3</v>
      </c>
    </row>
    <row r="968" spans="3:17" x14ac:dyDescent="0.55000000000000004">
      <c r="C968">
        <f t="shared" si="46"/>
        <v>962</v>
      </c>
      <c r="D968">
        <v>9.5991563162743411E-3</v>
      </c>
      <c r="E968">
        <v>-1.5745900250241955</v>
      </c>
      <c r="F968">
        <v>1.6186875978796107</v>
      </c>
      <c r="G968">
        <v>-0.43872599391882661</v>
      </c>
      <c r="H968">
        <v>1.4422537065110561</v>
      </c>
      <c r="I968">
        <v>-3.3613191944785681E-2</v>
      </c>
      <c r="J968">
        <v>0.68832541596965258</v>
      </c>
      <c r="K968">
        <v>-0.33200789628385347</v>
      </c>
      <c r="L968">
        <v>-1.0628669104155832</v>
      </c>
      <c r="M968">
        <v>-0.64759426807841836</v>
      </c>
      <c r="P968" s="13">
        <f t="shared" si="47"/>
        <v>1.7497977989145812E-3</v>
      </c>
      <c r="Q968" s="23">
        <f t="shared" si="48"/>
        <v>1.7513295883935243E-3</v>
      </c>
    </row>
    <row r="969" spans="3:17" x14ac:dyDescent="0.55000000000000004">
      <c r="C969">
        <f t="shared" si="46"/>
        <v>963</v>
      </c>
      <c r="D969">
        <v>-0.56395023935243338</v>
      </c>
      <c r="E969">
        <v>1.5310865747643929</v>
      </c>
      <c r="F969">
        <v>0.68920092442826519</v>
      </c>
      <c r="G969">
        <v>-1.8350721043140787</v>
      </c>
      <c r="H969">
        <v>-1.4498580249587498</v>
      </c>
      <c r="I969">
        <v>0.49647375010184119</v>
      </c>
      <c r="J969">
        <v>-0.11675165912041408</v>
      </c>
      <c r="K969">
        <v>0.30821838686200798</v>
      </c>
      <c r="L969">
        <v>-0.40575525751474617</v>
      </c>
      <c r="M969">
        <v>1.8241393152077414</v>
      </c>
      <c r="P969" s="13">
        <f t="shared" si="47"/>
        <v>-3.2172856708285518E-3</v>
      </c>
      <c r="Q969" s="23">
        <f t="shared" si="48"/>
        <v>-3.2121157531381783E-3</v>
      </c>
    </row>
    <row r="970" spans="3:17" x14ac:dyDescent="0.55000000000000004">
      <c r="C970">
        <f t="shared" si="46"/>
        <v>964</v>
      </c>
      <c r="D970">
        <v>0.35475579851130029</v>
      </c>
      <c r="E970">
        <v>-1.6264082988921778</v>
      </c>
      <c r="F970">
        <v>1.132729660854336</v>
      </c>
      <c r="G970">
        <v>1.0873483926599314</v>
      </c>
      <c r="H970">
        <v>0.80085947931448898</v>
      </c>
      <c r="I970">
        <v>-1.2780211965250119</v>
      </c>
      <c r="J970">
        <v>0.4036940110710846</v>
      </c>
      <c r="K970">
        <v>-0.31393566768087577</v>
      </c>
      <c r="L970">
        <v>-0.4434533206971884</v>
      </c>
      <c r="M970">
        <v>0.26145074898534165</v>
      </c>
      <c r="P970" s="13">
        <f t="shared" si="47"/>
        <v>4.7389420031728642E-3</v>
      </c>
      <c r="Q970" s="23">
        <f t="shared" si="48"/>
        <v>4.7501885473830718E-3</v>
      </c>
    </row>
    <row r="971" spans="3:17" x14ac:dyDescent="0.55000000000000004">
      <c r="C971">
        <f t="shared" si="46"/>
        <v>965</v>
      </c>
      <c r="D971">
        <v>-0.67793757977202695</v>
      </c>
      <c r="E971">
        <v>1.1009492754487262</v>
      </c>
      <c r="F971">
        <v>0.1900017897517281</v>
      </c>
      <c r="G971">
        <v>0.19872625575290767</v>
      </c>
      <c r="H971">
        <v>0.4340534142647966</v>
      </c>
      <c r="I971">
        <v>0.72751903532345552</v>
      </c>
      <c r="J971">
        <v>1.5331453498951675</v>
      </c>
      <c r="K971">
        <v>0.23509893020683617</v>
      </c>
      <c r="L971">
        <v>-0.60659045347669804</v>
      </c>
      <c r="M971">
        <v>9.1602311294497765E-2</v>
      </c>
      <c r="P971" s="13">
        <f t="shared" si="47"/>
        <v>-4.2044449959604789E-3</v>
      </c>
      <c r="Q971" s="23">
        <f t="shared" si="48"/>
        <v>-4.1956186913353344E-3</v>
      </c>
    </row>
    <row r="972" spans="3:17" x14ac:dyDescent="0.55000000000000004">
      <c r="C972">
        <f t="shared" si="46"/>
        <v>966</v>
      </c>
      <c r="D972">
        <v>-0.28139042664478547</v>
      </c>
      <c r="E972">
        <v>-0.56026207193598354</v>
      </c>
      <c r="F972">
        <v>0.15105634119847425</v>
      </c>
      <c r="G972">
        <v>1.0159009946433795</v>
      </c>
      <c r="H972">
        <v>-0.39055401078622698</v>
      </c>
      <c r="I972">
        <v>0.17336899283383467</v>
      </c>
      <c r="J972">
        <v>0.15723586194555242</v>
      </c>
      <c r="K972">
        <v>-2.2960761409092387</v>
      </c>
      <c r="L972">
        <v>1.5773238672565415</v>
      </c>
      <c r="M972">
        <v>1.2960547735268793</v>
      </c>
      <c r="P972" s="13">
        <f t="shared" si="47"/>
        <v>-7.70245911894591E-4</v>
      </c>
      <c r="Q972" s="23">
        <f t="shared" si="48"/>
        <v>-7.6994934865926012E-4</v>
      </c>
    </row>
    <row r="973" spans="3:17" x14ac:dyDescent="0.55000000000000004">
      <c r="C973">
        <f t="shared" si="46"/>
        <v>967</v>
      </c>
      <c r="D973">
        <v>-0.15956452960743847</v>
      </c>
      <c r="E973">
        <v>-1.2023386115128261</v>
      </c>
      <c r="F973">
        <v>1.4392226406063302</v>
      </c>
      <c r="G973">
        <v>-0.19921792760331172</v>
      </c>
      <c r="H973">
        <v>-8.8249273220623509E-2</v>
      </c>
      <c r="I973">
        <v>1.1134094816138613</v>
      </c>
      <c r="J973">
        <v>0.97439083805704918</v>
      </c>
      <c r="K973">
        <v>1.9822114530789394</v>
      </c>
      <c r="L973">
        <v>-0.35653318736333967</v>
      </c>
      <c r="M973">
        <v>-0.45082808828978316</v>
      </c>
      <c r="P973" s="13">
        <f t="shared" si="47"/>
        <v>2.8479730483710786E-4</v>
      </c>
      <c r="Q973" s="23">
        <f t="shared" si="48"/>
        <v>2.8483786343969086E-4</v>
      </c>
    </row>
    <row r="974" spans="3:17" x14ac:dyDescent="0.55000000000000004">
      <c r="C974">
        <f t="shared" si="46"/>
        <v>968</v>
      </c>
      <c r="D974">
        <v>2.4254366273190952E-2</v>
      </c>
      <c r="E974">
        <v>-0.3940786429326632</v>
      </c>
      <c r="F974">
        <v>1.6505275841127198</v>
      </c>
      <c r="G974">
        <v>-0.54455533020625491</v>
      </c>
      <c r="H974">
        <v>-4.1324728603803748E-2</v>
      </c>
      <c r="I974">
        <v>0.94910192909523083</v>
      </c>
      <c r="J974">
        <v>0.95263737570554163</v>
      </c>
      <c r="K974">
        <v>0.34279655327032488</v>
      </c>
      <c r="L974">
        <v>1.0788236400707829</v>
      </c>
      <c r="M974">
        <v>0.31052632339385389</v>
      </c>
      <c r="P974" s="13">
        <f t="shared" si="47"/>
        <v>1.8767156401194253E-3</v>
      </c>
      <c r="Q974" s="23">
        <f t="shared" si="48"/>
        <v>1.8784777730846969E-3</v>
      </c>
    </row>
    <row r="975" spans="3:17" x14ac:dyDescent="0.55000000000000004">
      <c r="C975">
        <f t="shared" si="46"/>
        <v>969</v>
      </c>
      <c r="D975">
        <v>-0.86270488977923476</v>
      </c>
      <c r="E975">
        <v>-0.59444912548252316</v>
      </c>
      <c r="F975">
        <v>0.88098805382994794</v>
      </c>
      <c r="G975">
        <v>-0.14949270641233767</v>
      </c>
      <c r="H975">
        <v>1.4394797218907989</v>
      </c>
      <c r="I975">
        <v>-4.6339107798386826E-2</v>
      </c>
      <c r="J975">
        <v>0.65864249752333115</v>
      </c>
      <c r="K975">
        <v>-0.96915911962765144</v>
      </c>
      <c r="L975">
        <v>0.48477091167463016</v>
      </c>
      <c r="M975">
        <v>-9.066755973484264E-2</v>
      </c>
      <c r="P975" s="13">
        <f t="shared" si="47"/>
        <v>-5.8045768385120459E-3</v>
      </c>
      <c r="Q975" s="23">
        <f t="shared" si="48"/>
        <v>-5.7877628308385942E-3</v>
      </c>
    </row>
    <row r="976" spans="3:17" x14ac:dyDescent="0.55000000000000004">
      <c r="C976">
        <f t="shared" si="46"/>
        <v>970</v>
      </c>
      <c r="D976">
        <v>0.56097675282979609</v>
      </c>
      <c r="E976">
        <v>0.33044284474444974</v>
      </c>
      <c r="F976">
        <v>0.85899232262081104</v>
      </c>
      <c r="G976">
        <v>-1.1544329649615668</v>
      </c>
      <c r="H976">
        <v>1.6792938915287319</v>
      </c>
      <c r="I976">
        <v>-0.56381261915793346</v>
      </c>
      <c r="J976">
        <v>0.52045652729840464</v>
      </c>
      <c r="K976">
        <v>0.73750626825163146</v>
      </c>
      <c r="L976">
        <v>-1.7652858618529776</v>
      </c>
      <c r="M976">
        <v>-2.5271400973193954</v>
      </c>
      <c r="P976" s="13">
        <f t="shared" si="47"/>
        <v>6.5248678554977397E-3</v>
      </c>
      <c r="Q976" s="23">
        <f t="shared" si="48"/>
        <v>6.5462011795638375E-3</v>
      </c>
    </row>
    <row r="977" spans="3:17" x14ac:dyDescent="0.55000000000000004">
      <c r="C977">
        <f t="shared" si="46"/>
        <v>971</v>
      </c>
      <c r="D977">
        <v>0.11972389513736918</v>
      </c>
      <c r="E977">
        <v>-0.68708247560793467</v>
      </c>
      <c r="F977">
        <v>-1.3061023164465839</v>
      </c>
      <c r="G977">
        <v>-0.51428881500996959</v>
      </c>
      <c r="H977">
        <v>-1.0714374894561636</v>
      </c>
      <c r="I977">
        <v>0.69952565661612554</v>
      </c>
      <c r="J977">
        <v>8.9989345171423721E-2</v>
      </c>
      <c r="K977">
        <v>-0.7946746494237793</v>
      </c>
      <c r="L977">
        <v>1.2299841782771972</v>
      </c>
      <c r="M977">
        <v>2.7627935605975771</v>
      </c>
      <c r="P977" s="13">
        <f t="shared" si="47"/>
        <v>2.7035060129565261E-3</v>
      </c>
      <c r="Q977" s="23">
        <f t="shared" si="48"/>
        <v>2.7071637808606663E-3</v>
      </c>
    </row>
    <row r="978" spans="3:17" x14ac:dyDescent="0.55000000000000004">
      <c r="C978">
        <f t="shared" si="46"/>
        <v>972</v>
      </c>
      <c r="D978">
        <v>-0.36561174011351638</v>
      </c>
      <c r="E978">
        <v>-0.44052229480632743</v>
      </c>
      <c r="F978">
        <v>-2.8650459720994208</v>
      </c>
      <c r="G978">
        <v>0.89227067700138163</v>
      </c>
      <c r="H978">
        <v>-5.387704562199392E-2</v>
      </c>
      <c r="I978">
        <v>0.74997394758033209</v>
      </c>
      <c r="J978">
        <v>0.90073920576472399</v>
      </c>
      <c r="K978">
        <v>1.5437951562825476E-3</v>
      </c>
      <c r="L978">
        <v>-0.88152997867987826</v>
      </c>
      <c r="M978">
        <v>-1.1222648090749343</v>
      </c>
      <c r="P978" s="13">
        <f t="shared" si="47"/>
        <v>-1.4996238819347254E-3</v>
      </c>
      <c r="Q978" s="23">
        <f t="shared" si="48"/>
        <v>-1.4985000079074107E-3</v>
      </c>
    </row>
    <row r="979" spans="3:17" x14ac:dyDescent="0.55000000000000004">
      <c r="C979">
        <f t="shared" si="46"/>
        <v>973</v>
      </c>
      <c r="D979">
        <v>2.4991661191002734</v>
      </c>
      <c r="E979">
        <v>-0.79213358098393882</v>
      </c>
      <c r="F979">
        <v>0.55688062400437588</v>
      </c>
      <c r="G979">
        <v>-0.43646168348435033</v>
      </c>
      <c r="H979">
        <v>0.40471105343966107</v>
      </c>
      <c r="I979">
        <v>1.7463795606864527</v>
      </c>
      <c r="J979">
        <v>-0.64169602222531064</v>
      </c>
      <c r="K979">
        <v>0.54040273548115147</v>
      </c>
      <c r="L979">
        <v>0.32345003496512376</v>
      </c>
      <c r="M979">
        <v>-0.99168962858234122</v>
      </c>
      <c r="P979" s="13">
        <f t="shared" si="47"/>
        <v>2.3310080140848691E-2</v>
      </c>
      <c r="Q979" s="23">
        <f t="shared" si="48"/>
        <v>2.3583883378393233E-2</v>
      </c>
    </row>
    <row r="980" spans="3:17" x14ac:dyDescent="0.55000000000000004">
      <c r="C980">
        <f t="shared" si="46"/>
        <v>974</v>
      </c>
      <c r="D980">
        <v>2.1416985891551352</v>
      </c>
      <c r="E980">
        <v>-0.76679739671236624</v>
      </c>
      <c r="F980">
        <v>0.19988987497673605</v>
      </c>
      <c r="G980">
        <v>1.0974178596950777</v>
      </c>
      <c r="H980">
        <v>1.4357181024483281</v>
      </c>
      <c r="I980">
        <v>1.4132847245903848</v>
      </c>
      <c r="J980">
        <v>-1.3772364505467889</v>
      </c>
      <c r="K980">
        <v>-0.48163253830623404</v>
      </c>
      <c r="L980">
        <v>0.76906702817835559</v>
      </c>
      <c r="M980">
        <v>-3.6533530625893342</v>
      </c>
      <c r="P980" s="13">
        <f t="shared" si="47"/>
        <v>2.021432052124305E-2</v>
      </c>
      <c r="Q980" s="23">
        <f t="shared" si="48"/>
        <v>2.0420013541996962E-2</v>
      </c>
    </row>
    <row r="981" spans="3:17" x14ac:dyDescent="0.55000000000000004">
      <c r="C981">
        <f t="shared" si="46"/>
        <v>975</v>
      </c>
      <c r="D981">
        <v>0.25262912856510084</v>
      </c>
      <c r="E981">
        <v>0.68053102024496726</v>
      </c>
      <c r="F981">
        <v>0.34749398710711343</v>
      </c>
      <c r="G981">
        <v>-1.5961683591253519</v>
      </c>
      <c r="H981">
        <v>1.6924126823036546E-2</v>
      </c>
      <c r="I981">
        <v>1.205112255594698</v>
      </c>
      <c r="J981">
        <v>-0.32042380464647491</v>
      </c>
      <c r="K981">
        <v>-0.84665072372644756</v>
      </c>
      <c r="L981">
        <v>-2.4975840369286435</v>
      </c>
      <c r="M981">
        <v>-0.51403844481108352</v>
      </c>
      <c r="P981" s="13">
        <f t="shared" si="47"/>
        <v>3.8544990973996898E-3</v>
      </c>
      <c r="Q981" s="23">
        <f t="shared" si="48"/>
        <v>3.8619372327370893E-3</v>
      </c>
    </row>
    <row r="982" spans="3:17" x14ac:dyDescent="0.55000000000000004">
      <c r="C982">
        <f t="shared" si="46"/>
        <v>976</v>
      </c>
      <c r="D982">
        <v>-0.55439746195148065</v>
      </c>
      <c r="E982">
        <v>0.53759620885855375</v>
      </c>
      <c r="F982">
        <v>1.0408413654417024</v>
      </c>
      <c r="G982">
        <v>-2.7365501850453331</v>
      </c>
      <c r="H982">
        <v>1.3773099981794492</v>
      </c>
      <c r="I982">
        <v>1.2867551325992428</v>
      </c>
      <c r="J982">
        <v>0.73532562769175946</v>
      </c>
      <c r="K982">
        <v>0.90443112958721783</v>
      </c>
      <c r="L982">
        <v>-2.0589319743429528E-2</v>
      </c>
      <c r="M982">
        <v>0.76287727484173584</v>
      </c>
      <c r="P982" s="13">
        <f t="shared" si="47"/>
        <v>-3.1345561917693219E-3</v>
      </c>
      <c r="Q982" s="23">
        <f t="shared" si="48"/>
        <v>-3.129648599556667E-3</v>
      </c>
    </row>
    <row r="983" spans="3:17" x14ac:dyDescent="0.55000000000000004">
      <c r="C983">
        <f t="shared" si="46"/>
        <v>977</v>
      </c>
      <c r="D983">
        <v>-0.43957360830893466</v>
      </c>
      <c r="E983">
        <v>-0.36458610789443269</v>
      </c>
      <c r="F983">
        <v>-1.6684612629590034</v>
      </c>
      <c r="G983">
        <v>-0.71115819050652662</v>
      </c>
      <c r="H983">
        <v>-1.0994431399697266</v>
      </c>
      <c r="I983">
        <v>0.67464342459503934</v>
      </c>
      <c r="J983">
        <v>1.2383220875427894</v>
      </c>
      <c r="K983">
        <v>6.3606912789172354E-2</v>
      </c>
      <c r="L983">
        <v>-0.81944081335967456</v>
      </c>
      <c r="M983">
        <v>0.52640288183371819</v>
      </c>
      <c r="P983" s="13">
        <f t="shared" si="47"/>
        <v>-2.1401524496206109E-3</v>
      </c>
      <c r="Q983" s="23">
        <f t="shared" si="48"/>
        <v>-2.1378639562328328E-3</v>
      </c>
    </row>
    <row r="984" spans="3:17" x14ac:dyDescent="0.55000000000000004">
      <c r="C984">
        <f t="shared" si="46"/>
        <v>978</v>
      </c>
      <c r="D984">
        <v>1.1065101052993114</v>
      </c>
      <c r="E984">
        <v>-1.1518904978528357</v>
      </c>
      <c r="F984">
        <v>0.1778781636615118</v>
      </c>
      <c r="G984">
        <v>-0.6386346729653769</v>
      </c>
      <c r="H984">
        <v>-0.79254376904924517</v>
      </c>
      <c r="I984">
        <v>1.7156497912965816</v>
      </c>
      <c r="J984">
        <v>-1.2950197266303558</v>
      </c>
      <c r="K984">
        <v>-0.10664310692511456</v>
      </c>
      <c r="L984">
        <v>-0.61633363280150966</v>
      </c>
      <c r="M984">
        <v>-1.2134427206611631</v>
      </c>
      <c r="P984" s="13">
        <f t="shared" si="47"/>
        <v>1.1249325274000644E-2</v>
      </c>
      <c r="Q984" s="23">
        <f t="shared" si="48"/>
        <v>1.1312836864316722E-2</v>
      </c>
    </row>
    <row r="985" spans="3:17" x14ac:dyDescent="0.55000000000000004">
      <c r="C985">
        <f t="shared" si="46"/>
        <v>979</v>
      </c>
      <c r="D985">
        <v>-1.1650221444379627</v>
      </c>
      <c r="E985">
        <v>-0.17793332648457247</v>
      </c>
      <c r="F985">
        <v>8.1188310512198464E-2</v>
      </c>
      <c r="G985">
        <v>2.1927048310780139E-2</v>
      </c>
      <c r="H985">
        <v>-1.5086626237210483</v>
      </c>
      <c r="I985">
        <v>-1.4650100608078511</v>
      </c>
      <c r="J985">
        <v>-0.80990115930773443</v>
      </c>
      <c r="K985">
        <v>-0.94115038664036443</v>
      </c>
      <c r="L985">
        <v>0.81282447614855036</v>
      </c>
      <c r="M985">
        <v>-0.2830909413775301</v>
      </c>
      <c r="P985" s="13">
        <f t="shared" si="47"/>
        <v>-8.422721063880324E-3</v>
      </c>
      <c r="Q985" s="23">
        <f t="shared" si="48"/>
        <v>-8.3873493272423882E-3</v>
      </c>
    </row>
    <row r="986" spans="3:17" x14ac:dyDescent="0.55000000000000004">
      <c r="C986">
        <f t="shared" si="46"/>
        <v>980</v>
      </c>
      <c r="D986">
        <v>2.6836198642393798</v>
      </c>
      <c r="E986">
        <v>1.1554480704886247</v>
      </c>
      <c r="F986">
        <v>0.57132989286059277</v>
      </c>
      <c r="G986">
        <v>-7.4931762775508185E-4</v>
      </c>
      <c r="H986">
        <v>2.1414210913714768</v>
      </c>
      <c r="I986">
        <v>8.1413038480322067E-2</v>
      </c>
      <c r="J986">
        <v>1.3070796930574735</v>
      </c>
      <c r="K986">
        <v>-0.80623825126520288</v>
      </c>
      <c r="L986">
        <v>1.0156792035307065</v>
      </c>
      <c r="M986">
        <v>5.6377860933627517E-2</v>
      </c>
      <c r="P986" s="13">
        <f t="shared" si="47"/>
        <v>2.4907496431985157E-2</v>
      </c>
      <c r="Q986" s="23">
        <f t="shared" si="48"/>
        <v>2.5220279604070139E-2</v>
      </c>
    </row>
    <row r="987" spans="3:17" x14ac:dyDescent="0.55000000000000004">
      <c r="C987">
        <f t="shared" si="46"/>
        <v>981</v>
      </c>
      <c r="D987">
        <v>-2.4448795368821021</v>
      </c>
      <c r="E987">
        <v>-0.51867578902976774</v>
      </c>
      <c r="F987">
        <v>-4.019577382317812E-2</v>
      </c>
      <c r="G987">
        <v>-1.4366042436960029</v>
      </c>
      <c r="H987">
        <v>-1.0326885877685594</v>
      </c>
      <c r="I987">
        <v>2.775344371964238E-2</v>
      </c>
      <c r="J987">
        <v>-0.73537861246181135</v>
      </c>
      <c r="K987">
        <v>0.70246203548136843</v>
      </c>
      <c r="L987">
        <v>-2.0007588450070104</v>
      </c>
      <c r="M987">
        <v>-0.50304700243671996</v>
      </c>
      <c r="P987" s="13">
        <f t="shared" si="47"/>
        <v>-1.9506611214659669E-2</v>
      </c>
      <c r="Q987" s="23">
        <f t="shared" si="48"/>
        <v>-1.9317588334702207E-2</v>
      </c>
    </row>
    <row r="988" spans="3:17" x14ac:dyDescent="0.55000000000000004">
      <c r="C988">
        <f t="shared" si="46"/>
        <v>982</v>
      </c>
      <c r="D988">
        <v>0.15331254295986385</v>
      </c>
      <c r="E988">
        <v>0.40511426297914205</v>
      </c>
      <c r="F988">
        <v>0.35073427114623468</v>
      </c>
      <c r="G988">
        <v>0.70419391774263662</v>
      </c>
      <c r="H988">
        <v>0.88507367966462858</v>
      </c>
      <c r="I988">
        <v>0.54672947138551564</v>
      </c>
      <c r="J988">
        <v>1.0927708367311495E-2</v>
      </c>
      <c r="K988">
        <v>-0.43152398124093044</v>
      </c>
      <c r="L988">
        <v>1.100155400211752</v>
      </c>
      <c r="M988">
        <v>-1.2900917456307039</v>
      </c>
      <c r="P988" s="13">
        <f t="shared" si="47"/>
        <v>2.9943922358870185E-3</v>
      </c>
      <c r="Q988" s="23">
        <f t="shared" si="48"/>
        <v>2.9988799064821769E-3</v>
      </c>
    </row>
    <row r="989" spans="3:17" x14ac:dyDescent="0.55000000000000004">
      <c r="C989">
        <f t="shared" si="46"/>
        <v>983</v>
      </c>
      <c r="D989">
        <v>-0.73559548895134341</v>
      </c>
      <c r="E989">
        <v>-0.51697264384823394</v>
      </c>
      <c r="F989">
        <v>-1.1430887069123641</v>
      </c>
      <c r="G989">
        <v>0.84697554827073196</v>
      </c>
      <c r="H989">
        <v>-0.18210815033208611</v>
      </c>
      <c r="I989">
        <v>1.7403384979830721</v>
      </c>
      <c r="J989">
        <v>0.40602874175825338</v>
      </c>
      <c r="K989">
        <v>-0.51884929665826107</v>
      </c>
      <c r="L989">
        <v>-0.32780242516503688</v>
      </c>
      <c r="M989">
        <v>-0.40678099659147066</v>
      </c>
      <c r="P989" s="13">
        <f t="shared" si="47"/>
        <v>-4.7037771367443191E-3</v>
      </c>
      <c r="Q989" s="23">
        <f t="shared" si="48"/>
        <v>-4.6927317022753545E-3</v>
      </c>
    </row>
    <row r="990" spans="3:17" x14ac:dyDescent="0.55000000000000004">
      <c r="C990">
        <f t="shared" si="46"/>
        <v>984</v>
      </c>
      <c r="D990">
        <v>-1.1020662076538443</v>
      </c>
      <c r="E990">
        <v>0.15330508393207157</v>
      </c>
      <c r="F990">
        <v>-0.32761838746499072</v>
      </c>
      <c r="G990">
        <v>0.96421904356333688</v>
      </c>
      <c r="H990">
        <v>-1.1621113922131621</v>
      </c>
      <c r="I990">
        <v>0.18679920421388194</v>
      </c>
      <c r="J990">
        <v>-0.26400372880888884</v>
      </c>
      <c r="K990">
        <v>-0.42945053704591879</v>
      </c>
      <c r="L990">
        <v>-1.6250959180710005</v>
      </c>
      <c r="M990">
        <v>0.59821209900486572</v>
      </c>
      <c r="P990" s="13">
        <f t="shared" si="47"/>
        <v>-7.8775066581393861E-3</v>
      </c>
      <c r="Q990" s="23">
        <f t="shared" si="48"/>
        <v>-7.8465604156243707E-3</v>
      </c>
    </row>
    <row r="991" spans="3:17" x14ac:dyDescent="0.55000000000000004">
      <c r="C991">
        <f t="shared" si="46"/>
        <v>985</v>
      </c>
      <c r="D991">
        <v>-1.6427928541141392</v>
      </c>
      <c r="E991">
        <v>-0.53798537563039484</v>
      </c>
      <c r="F991">
        <v>1.1894168982816127</v>
      </c>
      <c r="G991">
        <v>1.5230489502273672</v>
      </c>
      <c r="H991">
        <v>-0.16588067833450604</v>
      </c>
      <c r="I991">
        <v>1.5152340870835603</v>
      </c>
      <c r="J991">
        <v>-0.56160765518398226</v>
      </c>
      <c r="K991">
        <v>1.2056378105895964</v>
      </c>
      <c r="L991">
        <v>0.41287263288197046</v>
      </c>
      <c r="M991">
        <v>6.9715397712979618E-2</v>
      </c>
      <c r="P991" s="13">
        <f t="shared" si="47"/>
        <v>-1.2560336781517209E-2</v>
      </c>
      <c r="Q991" s="23">
        <f t="shared" si="48"/>
        <v>-1.248178497448249E-2</v>
      </c>
    </row>
    <row r="992" spans="3:17" x14ac:dyDescent="0.55000000000000004">
      <c r="C992">
        <f t="shared" si="46"/>
        <v>986</v>
      </c>
      <c r="D992">
        <v>1.1927425951664287E-2</v>
      </c>
      <c r="E992">
        <v>-0.99303920401689949</v>
      </c>
      <c r="F992">
        <v>-0.89964279564306981</v>
      </c>
      <c r="G992">
        <v>-0.6056346310948163</v>
      </c>
      <c r="H992">
        <v>-0.32482102685267777</v>
      </c>
      <c r="I992">
        <v>0.44210638561191301</v>
      </c>
      <c r="J992">
        <v>-0.43355537069047922</v>
      </c>
      <c r="K992">
        <v>-0.25834062552553794</v>
      </c>
      <c r="L992">
        <v>-0.11642411909578006</v>
      </c>
      <c r="M992">
        <v>0.78869371686035772</v>
      </c>
      <c r="P992" s="13">
        <f t="shared" si="47"/>
        <v>1.7699612054256574E-3</v>
      </c>
      <c r="Q992" s="23">
        <f t="shared" si="48"/>
        <v>1.7715285113137913E-3</v>
      </c>
    </row>
    <row r="993" spans="3:17" x14ac:dyDescent="0.55000000000000004">
      <c r="C993">
        <f t="shared" si="46"/>
        <v>987</v>
      </c>
      <c r="D993">
        <v>1.3001959145242994</v>
      </c>
      <c r="E993">
        <v>1.2138585290484287</v>
      </c>
      <c r="F993">
        <v>-1.4600225528568984</v>
      </c>
      <c r="G993">
        <v>-0.52737195601340492</v>
      </c>
      <c r="H993">
        <v>-0.37789104785262384</v>
      </c>
      <c r="I993">
        <v>1.5922330476768933</v>
      </c>
      <c r="J993">
        <v>-0.56803431855584674</v>
      </c>
      <c r="K993">
        <v>0.67051653561866431</v>
      </c>
      <c r="L993">
        <v>0.57721189225720271</v>
      </c>
      <c r="M993">
        <v>-0.16892708503181381</v>
      </c>
      <c r="P993" s="13">
        <f t="shared" si="47"/>
        <v>1.2926693585414503E-2</v>
      </c>
      <c r="Q993" s="23">
        <f t="shared" si="48"/>
        <v>1.3010604462518893E-2</v>
      </c>
    </row>
    <row r="994" spans="3:17" x14ac:dyDescent="0.55000000000000004">
      <c r="C994">
        <f t="shared" ref="C994:C996" si="49">C993+1</f>
        <v>988</v>
      </c>
      <c r="D994">
        <v>0.52980777668575796</v>
      </c>
      <c r="E994">
        <v>-0.35597968692628013</v>
      </c>
      <c r="F994">
        <v>-1.7222486691108492</v>
      </c>
      <c r="G994">
        <v>0.12504804138743586</v>
      </c>
      <c r="H994">
        <v>-0.65618599904664088</v>
      </c>
      <c r="I994">
        <v>-0.16942580382884917</v>
      </c>
      <c r="J994">
        <v>0.69873018587388669</v>
      </c>
      <c r="K994">
        <v>-1.7692258654918993</v>
      </c>
      <c r="L994">
        <v>-1.1645259318079051</v>
      </c>
      <c r="M994">
        <v>0.95070107011515759</v>
      </c>
      <c r="P994" s="13">
        <f t="shared" si="47"/>
        <v>6.2549366039908582E-3</v>
      </c>
      <c r="Q994" s="23">
        <f t="shared" si="48"/>
        <v>6.2745395704084661E-3</v>
      </c>
    </row>
    <row r="995" spans="3:17" x14ac:dyDescent="0.55000000000000004">
      <c r="C995">
        <f t="shared" si="49"/>
        <v>989</v>
      </c>
      <c r="D995">
        <v>0.29737504942278903</v>
      </c>
      <c r="E995">
        <v>0.48647753045141401</v>
      </c>
      <c r="F995">
        <v>0.19734290656966672</v>
      </c>
      <c r="G995">
        <v>0.13276650720242375</v>
      </c>
      <c r="H995">
        <v>-0.69197508096676463</v>
      </c>
      <c r="I995">
        <v>-0.21932974190186211</v>
      </c>
      <c r="J995">
        <v>0.16427981036421302</v>
      </c>
      <c r="K995">
        <v>-0.26885020581948893</v>
      </c>
      <c r="L995">
        <v>-0.62946403104520321</v>
      </c>
      <c r="M995">
        <v>1.3620726255519091</v>
      </c>
      <c r="P995" s="13">
        <f t="shared" si="47"/>
        <v>4.2420101391845494E-3</v>
      </c>
      <c r="Q995" s="23">
        <f t="shared" si="48"/>
        <v>4.251020199946387E-3</v>
      </c>
    </row>
    <row r="996" spans="3:17" x14ac:dyDescent="0.55000000000000004">
      <c r="C996">
        <f t="shared" si="49"/>
        <v>990</v>
      </c>
      <c r="D996">
        <v>-0.44247788020145629</v>
      </c>
      <c r="E996">
        <v>2.0263517047650339</v>
      </c>
      <c r="F996">
        <v>0.71346348524031156</v>
      </c>
      <c r="G996">
        <v>-0.59072317414526654</v>
      </c>
      <c r="H996">
        <v>-0.87637917598995185</v>
      </c>
      <c r="I996">
        <v>-1.2422466678062569</v>
      </c>
      <c r="J996">
        <v>-0.41847443727550471</v>
      </c>
      <c r="K996">
        <v>0.26531139601841097</v>
      </c>
      <c r="L996">
        <v>-0.35458019590183543</v>
      </c>
      <c r="M996">
        <v>1.1965011299316062</v>
      </c>
      <c r="P996" s="13">
        <f t="shared" si="47"/>
        <v>-2.165304182004819E-3</v>
      </c>
      <c r="Q996" s="23">
        <f t="shared" si="48"/>
        <v>-2.162961602009017E-3</v>
      </c>
    </row>
    <row r="997" spans="3:17" x14ac:dyDescent="0.55000000000000004">
      <c r="C997">
        <f t="shared" ref="C997:C1060" si="50">C996+1</f>
        <v>991</v>
      </c>
      <c r="D997">
        <v>-0.65049534055044267</v>
      </c>
      <c r="E997">
        <v>-3.6143988192848579E-2</v>
      </c>
      <c r="F997">
        <v>-0.12718611652390999</v>
      </c>
      <c r="G997">
        <v>0.74931989907264618</v>
      </c>
      <c r="H997">
        <v>0.18333698710220317</v>
      </c>
      <c r="I997">
        <v>1.8121236477008809</v>
      </c>
      <c r="J997">
        <v>7.6880718172732149E-2</v>
      </c>
      <c r="K997">
        <v>-2.3499998940326066</v>
      </c>
      <c r="L997">
        <v>-1.7868903516434279E-2</v>
      </c>
      <c r="M997">
        <v>-0.32302009382331109</v>
      </c>
      <c r="P997" s="13">
        <f t="shared" si="47"/>
        <v>-3.9667882329342619E-3</v>
      </c>
      <c r="Q997" s="23">
        <f t="shared" si="48"/>
        <v>-3.9589309213556856E-3</v>
      </c>
    </row>
    <row r="998" spans="3:17" x14ac:dyDescent="0.55000000000000004">
      <c r="C998">
        <f t="shared" si="50"/>
        <v>992</v>
      </c>
      <c r="D998">
        <v>0.74370931615995739</v>
      </c>
      <c r="E998">
        <v>-1.3091654469667566</v>
      </c>
      <c r="F998">
        <v>-0.17437785509469036</v>
      </c>
      <c r="G998">
        <v>-2.9561551784216562E-2</v>
      </c>
      <c r="H998">
        <v>-1.0218209826006084</v>
      </c>
      <c r="I998">
        <v>1.2194072718024884</v>
      </c>
      <c r="J998">
        <v>-1.3201924648898753</v>
      </c>
      <c r="K998">
        <v>0.96974764003430569</v>
      </c>
      <c r="L998">
        <v>0.83209933531816704</v>
      </c>
      <c r="M998">
        <v>0.16313871041765349</v>
      </c>
      <c r="P998" s="13">
        <f t="shared" si="47"/>
        <v>8.1073782749234245E-3</v>
      </c>
      <c r="Q998" s="23">
        <f t="shared" si="48"/>
        <v>8.1403320622426278E-3</v>
      </c>
    </row>
    <row r="999" spans="3:17" x14ac:dyDescent="0.55000000000000004">
      <c r="C999">
        <f t="shared" si="50"/>
        <v>993</v>
      </c>
      <c r="D999">
        <v>-0.22385322090651535</v>
      </c>
      <c r="E999">
        <v>1.077524271038077</v>
      </c>
      <c r="F999">
        <v>0.66488456631926407</v>
      </c>
      <c r="G999">
        <v>0.36579368067967749</v>
      </c>
      <c r="H999">
        <v>-1.0027925506230839</v>
      </c>
      <c r="I999">
        <v>0.21422182105771215</v>
      </c>
      <c r="J999">
        <v>-0.96787610152890946</v>
      </c>
      <c r="K999">
        <v>-6.9954984229848624E-2</v>
      </c>
      <c r="L999">
        <v>-1.9608645912843101</v>
      </c>
      <c r="M999">
        <v>-1.2079894137659735</v>
      </c>
      <c r="P999" s="13">
        <f t="shared" si="47"/>
        <v>-2.7195909357345389E-4</v>
      </c>
      <c r="Q999" s="23">
        <f t="shared" si="48"/>
        <v>-2.7192211605131522E-4</v>
      </c>
    </row>
    <row r="1000" spans="3:17" x14ac:dyDescent="0.55000000000000004">
      <c r="C1000">
        <f t="shared" si="50"/>
        <v>994</v>
      </c>
      <c r="D1000">
        <v>0.17349664334130441</v>
      </c>
      <c r="E1000">
        <v>1.7031213370355287</v>
      </c>
      <c r="F1000">
        <v>-0.27775061549227836</v>
      </c>
      <c r="G1000">
        <v>-0.52321935691067267</v>
      </c>
      <c r="H1000">
        <v>-0.97684503917124088</v>
      </c>
      <c r="I1000">
        <v>-1.2720974115065273</v>
      </c>
      <c r="J1000">
        <v>-0.56257140131426508</v>
      </c>
      <c r="K1000">
        <v>1.1877765855716669</v>
      </c>
      <c r="L1000">
        <v>0.16092501638910139</v>
      </c>
      <c r="M1000">
        <v>0.11598778044257643</v>
      </c>
      <c r="P1000" s="13">
        <f t="shared" si="47"/>
        <v>3.1691916727156454E-3</v>
      </c>
      <c r="Q1000" s="23">
        <f t="shared" si="48"/>
        <v>3.1742188699592777E-3</v>
      </c>
    </row>
    <row r="1001" spans="3:17" x14ac:dyDescent="0.55000000000000004">
      <c r="C1001">
        <f t="shared" si="50"/>
        <v>995</v>
      </c>
      <c r="D1001">
        <v>1.8579492421970893</v>
      </c>
      <c r="E1001">
        <v>0.60527605532469164</v>
      </c>
      <c r="F1001">
        <v>1.0339592694943629</v>
      </c>
      <c r="G1001">
        <v>1.4463325083295056</v>
      </c>
      <c r="H1001">
        <v>-7.5916515676657553E-2</v>
      </c>
      <c r="I1001">
        <v>-0.22134378211217046</v>
      </c>
      <c r="J1001">
        <v>1.2961516387572829</v>
      </c>
      <c r="K1001">
        <v>-0.74378755308763478</v>
      </c>
      <c r="L1001">
        <v>0.2129126546451264</v>
      </c>
      <c r="M1001">
        <v>-0.84608348690472768</v>
      </c>
      <c r="P1001" s="13">
        <f t="shared" si="47"/>
        <v>1.7756979093513925E-2</v>
      </c>
      <c r="Q1001" s="23">
        <f t="shared" si="48"/>
        <v>1.7915571563811072E-2</v>
      </c>
    </row>
    <row r="1002" spans="3:17" x14ac:dyDescent="0.55000000000000004">
      <c r="C1002">
        <f t="shared" si="50"/>
        <v>996</v>
      </c>
      <c r="D1002">
        <v>-1.390173066344341</v>
      </c>
      <c r="E1002">
        <v>-0.64472920039933601</v>
      </c>
      <c r="F1002">
        <v>-1.4027193036030532</v>
      </c>
      <c r="G1002">
        <v>0.55177085084538058</v>
      </c>
      <c r="H1002">
        <v>-1.2741065856867557</v>
      </c>
      <c r="I1002">
        <v>1.0171736438588976</v>
      </c>
      <c r="J1002">
        <v>0.30350016313594247</v>
      </c>
      <c r="K1002">
        <v>-0.77935458296087068</v>
      </c>
      <c r="L1002">
        <v>0.65900786094169328</v>
      </c>
      <c r="M1002">
        <v>-0.59825343987209501</v>
      </c>
      <c r="P1002" s="13">
        <f t="shared" si="47"/>
        <v>-1.0372585244444421E-2</v>
      </c>
      <c r="Q1002" s="23">
        <f t="shared" si="48"/>
        <v>-1.031897549944305E-2</v>
      </c>
    </row>
    <row r="1003" spans="3:17" x14ac:dyDescent="0.55000000000000004">
      <c r="C1003">
        <f t="shared" si="50"/>
        <v>997</v>
      </c>
      <c r="D1003">
        <v>2.0759735086307671E-2</v>
      </c>
      <c r="E1003">
        <v>-0.62703857263567764</v>
      </c>
      <c r="F1003">
        <v>1.4023086780059855</v>
      </c>
      <c r="G1003">
        <v>-0.83724119445657808</v>
      </c>
      <c r="H1003">
        <v>-0.21279514873574434</v>
      </c>
      <c r="I1003">
        <v>0.47489678628129067</v>
      </c>
      <c r="J1003">
        <v>4.2180068935224441E-2</v>
      </c>
      <c r="K1003">
        <v>-0.34751310703395438</v>
      </c>
      <c r="L1003">
        <v>1.4361261722327536</v>
      </c>
      <c r="M1003">
        <v>1.9762098724022552</v>
      </c>
      <c r="P1003" s="13">
        <f t="shared" si="47"/>
        <v>1.8464512462724426E-3</v>
      </c>
      <c r="Q1003" s="23">
        <f t="shared" si="48"/>
        <v>1.8481569870689718E-3</v>
      </c>
    </row>
    <row r="1004" spans="3:17" x14ac:dyDescent="0.55000000000000004">
      <c r="C1004">
        <f t="shared" si="50"/>
        <v>998</v>
      </c>
      <c r="D1004">
        <v>-0.36418558663828893</v>
      </c>
      <c r="E1004">
        <v>-0.97195501100013282</v>
      </c>
      <c r="F1004">
        <v>0.42794372938480224</v>
      </c>
      <c r="G1004">
        <v>2.0264191355191148</v>
      </c>
      <c r="H1004">
        <v>1.4217214148746595</v>
      </c>
      <c r="I1004">
        <v>0.94616078335810583</v>
      </c>
      <c r="J1004">
        <v>0.11891413968441028</v>
      </c>
      <c r="K1004">
        <v>-0.47502381258992848</v>
      </c>
      <c r="L1004">
        <v>0.70394507754991131</v>
      </c>
      <c r="M1004">
        <v>6.7591364589723785E-2</v>
      </c>
      <c r="P1004" s="13">
        <f t="shared" si="47"/>
        <v>-1.487273030542301E-3</v>
      </c>
      <c r="Q1004" s="23">
        <f t="shared" si="48"/>
        <v>-1.486167588108156E-3</v>
      </c>
    </row>
    <row r="1005" spans="3:17" x14ac:dyDescent="0.55000000000000004">
      <c r="C1005">
        <f t="shared" si="50"/>
        <v>999</v>
      </c>
      <c r="D1005">
        <v>2.3250173212454555</v>
      </c>
      <c r="E1005">
        <v>1.9782632577741743</v>
      </c>
      <c r="F1005">
        <v>-8.2877277974124142E-2</v>
      </c>
      <c r="G1005">
        <v>2.0860159522104293</v>
      </c>
      <c r="H1005">
        <v>-1.5942411884731431E-2</v>
      </c>
      <c r="I1005">
        <v>-0.11836189918507882</v>
      </c>
      <c r="J1005">
        <v>1.4885063722069631</v>
      </c>
      <c r="K1005">
        <v>-0.64501896564984307</v>
      </c>
      <c r="L1005">
        <v>1.6720191022963169</v>
      </c>
      <c r="M1005">
        <v>0.6171626080685958</v>
      </c>
      <c r="P1005" s="13">
        <f t="shared" si="47"/>
        <v>2.1801907311040758E-2</v>
      </c>
      <c r="Q1005" s="23">
        <f t="shared" si="48"/>
        <v>2.2041305505863917E-2</v>
      </c>
    </row>
    <row r="1006" spans="3:17" x14ac:dyDescent="0.55000000000000004">
      <c r="C1006">
        <f t="shared" si="50"/>
        <v>1000</v>
      </c>
      <c r="D1006" s="10">
        <v>1.8527709625083115</v>
      </c>
      <c r="E1006" s="10">
        <v>-8.4427369930940951E-2</v>
      </c>
      <c r="F1006" s="10">
        <v>-1.6475835526470179</v>
      </c>
      <c r="G1006" s="10">
        <v>0.31614883162824819</v>
      </c>
      <c r="H1006" s="10">
        <v>0.22069806870738237</v>
      </c>
      <c r="I1006" s="10">
        <v>-0.24154346417022068</v>
      </c>
      <c r="J1006" s="10">
        <v>0.76024156622255257</v>
      </c>
      <c r="K1006" s="10">
        <v>-1.732586586723557</v>
      </c>
      <c r="L1006" s="10">
        <v>0.95986572192365982</v>
      </c>
      <c r="M1006" s="10">
        <v>-0.17322396748004903</v>
      </c>
      <c r="P1006" s="13">
        <f t="shared" ref="P1006:P1069" si="51">$P$1*1/12+$P$2*SQRT(1/12)*INDEX(D1006:M1006,1,$P$3)</f>
        <v>1.7712133875930101E-2</v>
      </c>
      <c r="Q1006" s="23">
        <f t="shared" ref="Q1006:Q1069" si="52">EXP(P1006)-1</f>
        <v>1.7869923942068766E-2</v>
      </c>
    </row>
    <row r="1007" spans="3:17" x14ac:dyDescent="0.55000000000000004">
      <c r="C1007">
        <f t="shared" si="50"/>
        <v>1001</v>
      </c>
      <c r="D1007" s="10">
        <v>0.72223562013886466</v>
      </c>
      <c r="E1007" s="10">
        <v>-1.1397695008331745</v>
      </c>
      <c r="F1007" s="10">
        <v>-0.23710747341205096</v>
      </c>
      <c r="G1007" s="10">
        <v>-0.26791229433068947</v>
      </c>
      <c r="H1007" s="10">
        <v>-7.6655943573514684E-2</v>
      </c>
      <c r="I1007" s="10">
        <v>3.9052496265247201E-3</v>
      </c>
      <c r="J1007" s="10">
        <v>1.3209169816850259</v>
      </c>
      <c r="K1007" s="10">
        <v>0.46324371248089324</v>
      </c>
      <c r="L1007" s="10">
        <v>0.74949573707259998</v>
      </c>
      <c r="M1007" s="10">
        <v>-0.29684714889133068</v>
      </c>
      <c r="P1007" s="13">
        <f t="shared" si="51"/>
        <v>7.9214106122493123E-3</v>
      </c>
      <c r="Q1007" s="23">
        <f t="shared" si="52"/>
        <v>7.9528679927092227E-3</v>
      </c>
    </row>
    <row r="1008" spans="3:17" x14ac:dyDescent="0.55000000000000004">
      <c r="C1008">
        <f t="shared" si="50"/>
        <v>1002</v>
      </c>
      <c r="D1008" s="10">
        <v>-0.29881024851155757</v>
      </c>
      <c r="E1008" s="10">
        <v>1.3677563606901861</v>
      </c>
      <c r="F1008" s="10">
        <v>-0.17711694168546022</v>
      </c>
      <c r="G1008" s="10">
        <v>-2.7756194586365801</v>
      </c>
      <c r="H1008" s="10">
        <v>0.41392980372576565</v>
      </c>
      <c r="I1008" s="10">
        <v>0.23841141689702164</v>
      </c>
      <c r="J1008" s="10">
        <v>0.71872247453368965</v>
      </c>
      <c r="K1008" s="10">
        <v>-0.95116735615657522</v>
      </c>
      <c r="L1008" s="10">
        <v>-1.5612193920104973E-2</v>
      </c>
      <c r="M1008" s="10">
        <v>-2.0622675685225085</v>
      </c>
      <c r="P1008" s="13">
        <f t="shared" si="51"/>
        <v>-9.2110599455483386E-4</v>
      </c>
      <c r="Q1008" s="23">
        <f t="shared" si="52"/>
        <v>-9.2068190664817973E-4</v>
      </c>
    </row>
    <row r="1009" spans="3:17" x14ac:dyDescent="0.55000000000000004">
      <c r="C1009">
        <f t="shared" si="50"/>
        <v>1003</v>
      </c>
      <c r="D1009" s="10">
        <v>0.96406320637152088</v>
      </c>
      <c r="E1009" s="10">
        <v>0.9949075596809327</v>
      </c>
      <c r="F1009" s="10">
        <v>-0.88394550952691364</v>
      </c>
      <c r="G1009" s="10">
        <v>6.3550156360746998E-2</v>
      </c>
      <c r="H1009" s="10">
        <v>1.8980075380989585</v>
      </c>
      <c r="I1009" s="10">
        <v>-1.0296547406732921</v>
      </c>
      <c r="J1009" s="10">
        <v>0.86251316291160973</v>
      </c>
      <c r="K1009" s="10">
        <v>-0.7806828064155521</v>
      </c>
      <c r="L1009" s="10">
        <v>-1.3660229227836902</v>
      </c>
      <c r="M1009" s="10">
        <v>-0.72798411471279334</v>
      </c>
      <c r="P1009" s="13">
        <f t="shared" si="51"/>
        <v>1.0015698942382835E-2</v>
      </c>
      <c r="Q1009" s="23">
        <f t="shared" si="52"/>
        <v>1.0066023928012369E-2</v>
      </c>
    </row>
    <row r="1010" spans="3:17" x14ac:dyDescent="0.55000000000000004">
      <c r="C1010">
        <f t="shared" si="50"/>
        <v>1004</v>
      </c>
      <c r="D1010" s="10">
        <v>-0.87709337852817482</v>
      </c>
      <c r="E1010" s="10">
        <v>-0.28464340811881966</v>
      </c>
      <c r="F1010" s="10">
        <v>-0.51327616567369849</v>
      </c>
      <c r="G1010" s="10">
        <v>3.4162111660218657E-3</v>
      </c>
      <c r="H1010" s="10">
        <v>0.15005446275583886</v>
      </c>
      <c r="I1010" s="10">
        <v>-1.5544738069960473</v>
      </c>
      <c r="J1010" s="10">
        <v>0.44557156032628326</v>
      </c>
      <c r="K1010" s="10">
        <v>-1.2350140315365992</v>
      </c>
      <c r="L1010" s="10">
        <v>0.32292309366280514</v>
      </c>
      <c r="M1010" s="10">
        <v>0.20183711307843574</v>
      </c>
      <c r="P1010" s="13">
        <f t="shared" si="51"/>
        <v>-5.9291848062985328E-3</v>
      </c>
      <c r="Q1010" s="23">
        <f t="shared" si="52"/>
        <v>-5.9116418789422198E-3</v>
      </c>
    </row>
    <row r="1011" spans="3:17" x14ac:dyDescent="0.55000000000000004">
      <c r="C1011">
        <f t="shared" si="50"/>
        <v>1005</v>
      </c>
      <c r="D1011" s="10">
        <v>0.46672808311153696</v>
      </c>
      <c r="E1011" s="10">
        <v>-0.57623468139892042</v>
      </c>
      <c r="F1011" s="10">
        <v>4.8953459805856921E-2</v>
      </c>
      <c r="G1011" s="10">
        <v>0.64326630364818427</v>
      </c>
      <c r="H1011" s="10">
        <v>9.2434003758206429E-2</v>
      </c>
      <c r="I1011" s="10">
        <v>0.55186131617079059</v>
      </c>
      <c r="J1011" s="10">
        <v>-0.63041426395142053</v>
      </c>
      <c r="K1011" s="10">
        <v>0.47710681333607136</v>
      </c>
      <c r="L1011" s="10">
        <v>-0.28632270840092516</v>
      </c>
      <c r="M1011" s="10">
        <v>-1.3197494303122403</v>
      </c>
      <c r="P1011" s="13">
        <f t="shared" si="51"/>
        <v>5.7086504330087244E-3</v>
      </c>
      <c r="Q1011" s="23">
        <f t="shared" si="52"/>
        <v>5.7249758284330099E-3</v>
      </c>
    </row>
    <row r="1012" spans="3:17" x14ac:dyDescent="0.55000000000000004">
      <c r="C1012">
        <f t="shared" si="50"/>
        <v>1006</v>
      </c>
      <c r="D1012" s="10">
        <v>-0.26610833289818159</v>
      </c>
      <c r="E1012" s="10">
        <v>-1.0042341675318003</v>
      </c>
      <c r="F1012" s="10">
        <v>-2.4569503375541983</v>
      </c>
      <c r="G1012" s="10">
        <v>-0.65023167613006649</v>
      </c>
      <c r="H1012" s="10">
        <v>-0.84311213669519658</v>
      </c>
      <c r="I1012" s="10">
        <v>0.48674007370738337</v>
      </c>
      <c r="J1012" s="10">
        <v>-0.11696166358731511</v>
      </c>
      <c r="K1012" s="10">
        <v>-2.05587630935513</v>
      </c>
      <c r="L1012" s="10">
        <v>0.56938026948312259</v>
      </c>
      <c r="M1012" s="10">
        <v>-0.88094366101777266</v>
      </c>
      <c r="P1012" s="13">
        <f t="shared" si="51"/>
        <v>-6.3789909781884822E-4</v>
      </c>
      <c r="Q1012" s="23">
        <f t="shared" si="52"/>
        <v>-6.3769568344429484E-4</v>
      </c>
    </row>
    <row r="1013" spans="3:17" x14ac:dyDescent="0.55000000000000004">
      <c r="C1013">
        <f t="shared" si="50"/>
        <v>1007</v>
      </c>
      <c r="D1013" s="10">
        <v>0.90544022530417079</v>
      </c>
      <c r="E1013" s="10">
        <v>0.73164872696683192</v>
      </c>
      <c r="F1013" s="10">
        <v>1.0328042041647769</v>
      </c>
      <c r="G1013" s="10">
        <v>-0.80995943942454829</v>
      </c>
      <c r="H1013" s="10">
        <v>-0.47610190792718238</v>
      </c>
      <c r="I1013" s="10">
        <v>-0.88031978082132611</v>
      </c>
      <c r="J1013" s="10">
        <v>0.498811464237921</v>
      </c>
      <c r="K1013" s="10">
        <v>1.5920456489560684</v>
      </c>
      <c r="L1013" s="10">
        <v>-0.20476917125413743</v>
      </c>
      <c r="M1013" s="10">
        <v>-1.3355547854652521</v>
      </c>
      <c r="P1013" s="13">
        <f t="shared" si="51"/>
        <v>9.5080090338838415E-3</v>
      </c>
      <c r="Q1013" s="23">
        <f t="shared" si="52"/>
        <v>9.5533537504959298E-3</v>
      </c>
    </row>
    <row r="1014" spans="3:17" x14ac:dyDescent="0.55000000000000004">
      <c r="C1014">
        <f t="shared" si="50"/>
        <v>1008</v>
      </c>
      <c r="D1014" s="10">
        <v>-0.43643740111574147</v>
      </c>
      <c r="E1014" s="10">
        <v>-0.52678429658555481</v>
      </c>
      <c r="F1014" s="10">
        <v>0.68994904319286587</v>
      </c>
      <c r="G1014" s="10">
        <v>-0.42590498997646403</v>
      </c>
      <c r="H1014" s="10">
        <v>2.3655749592101754</v>
      </c>
      <c r="I1014" s="10">
        <v>-0.70380112823914154</v>
      </c>
      <c r="J1014" s="10">
        <v>-1.7048616397265257</v>
      </c>
      <c r="K1014" s="10">
        <v>-0.647566218918185</v>
      </c>
      <c r="L1014" s="10">
        <v>0.24632724435471631</v>
      </c>
      <c r="M1014" s="10">
        <v>-1.8002636684467985</v>
      </c>
      <c r="P1014" s="13">
        <f t="shared" si="51"/>
        <v>-2.1129920986122427E-3</v>
      </c>
      <c r="Q1014" s="23">
        <f t="shared" si="52"/>
        <v>-2.1107613023028104E-3</v>
      </c>
    </row>
    <row r="1015" spans="3:17" x14ac:dyDescent="0.55000000000000004">
      <c r="C1015">
        <f t="shared" si="50"/>
        <v>1009</v>
      </c>
      <c r="D1015" s="10">
        <v>1.7356322916583586</v>
      </c>
      <c r="E1015" s="10">
        <v>1.030762152012535</v>
      </c>
      <c r="F1015" s="10">
        <v>-0.12138541887213168</v>
      </c>
      <c r="G1015" s="10">
        <v>1.4116032977329194</v>
      </c>
      <c r="H1015" s="10">
        <v>1.9284159238078511</v>
      </c>
      <c r="I1015" s="10">
        <v>1.0960101359263703</v>
      </c>
      <c r="J1015" s="10">
        <v>0.89705866405508361</v>
      </c>
      <c r="K1015" s="10">
        <v>-0.61441979197883489</v>
      </c>
      <c r="L1015" s="10">
        <v>0.81702808659673043</v>
      </c>
      <c r="M1015" s="10">
        <v>6.2965637924471346E-4</v>
      </c>
      <c r="P1015" s="13">
        <f t="shared" si="51"/>
        <v>1.669768322871407E-2</v>
      </c>
      <c r="Q1015" s="23">
        <f t="shared" si="52"/>
        <v>1.6837868712000326E-2</v>
      </c>
    </row>
    <row r="1016" spans="3:17" x14ac:dyDescent="0.55000000000000004">
      <c r="C1016">
        <f t="shared" si="50"/>
        <v>1010</v>
      </c>
      <c r="D1016" s="10">
        <v>0.32601780223355958</v>
      </c>
      <c r="E1016" s="10">
        <v>-0.51415574263074892</v>
      </c>
      <c r="F1016" s="10">
        <v>6.3749416048759486E-2</v>
      </c>
      <c r="G1016" s="10">
        <v>1.8086360968888036</v>
      </c>
      <c r="H1016" s="10">
        <v>-0.80930552959695456</v>
      </c>
      <c r="I1016" s="10">
        <v>-0.19094233708457639</v>
      </c>
      <c r="J1016" s="10">
        <v>-0.87745067871840121</v>
      </c>
      <c r="K1016" s="10">
        <v>-0.44984858217707724</v>
      </c>
      <c r="L1016" s="10">
        <v>-0.31787239482011043</v>
      </c>
      <c r="M1016" s="10">
        <v>-0.93076086761017174</v>
      </c>
      <c r="P1016" s="13">
        <f t="shared" si="51"/>
        <v>4.4900636548690035E-3</v>
      </c>
      <c r="Q1016" s="23">
        <f t="shared" si="52"/>
        <v>4.5001590947486569E-3</v>
      </c>
    </row>
    <row r="1017" spans="3:17" x14ac:dyDescent="0.55000000000000004">
      <c r="C1017">
        <f t="shared" si="50"/>
        <v>1011</v>
      </c>
      <c r="D1017" s="10">
        <v>1.7586099212491291</v>
      </c>
      <c r="E1017" s="10">
        <v>-0.36978442015592444</v>
      </c>
      <c r="F1017" s="10">
        <v>2.1055928025094417</v>
      </c>
      <c r="G1017" s="10">
        <v>-2.8144273795222103</v>
      </c>
      <c r="H1017" s="10">
        <v>0.26730133584278598</v>
      </c>
      <c r="I1017" s="10">
        <v>0.32015752040291434</v>
      </c>
      <c r="J1017" s="10">
        <v>1.1618956165055896</v>
      </c>
      <c r="K1017" s="10">
        <v>-1.1131571176164909</v>
      </c>
      <c r="L1017" s="10">
        <v>-1.5566706362654856</v>
      </c>
      <c r="M1017" s="10">
        <v>-6.2407276913590347E-2</v>
      </c>
      <c r="P1017" s="13">
        <f t="shared" si="51"/>
        <v>1.689667533815763E-2</v>
      </c>
      <c r="Q1017" s="23">
        <f t="shared" si="52"/>
        <v>1.7040231558094421E-2</v>
      </c>
    </row>
    <row r="1018" spans="3:17" x14ac:dyDescent="0.55000000000000004">
      <c r="C1018">
        <f t="shared" si="50"/>
        <v>1012</v>
      </c>
      <c r="D1018" s="10">
        <v>-1.3759890358554594</v>
      </c>
      <c r="E1018" s="10">
        <v>0.5691744196414017</v>
      </c>
      <c r="F1018" s="10">
        <v>0.96739557887086747</v>
      </c>
      <c r="G1018" s="10">
        <v>-0.16681741858370108</v>
      </c>
      <c r="H1018" s="10">
        <v>0.47628054313155371</v>
      </c>
      <c r="I1018" s="10">
        <v>-2.5409167564674352E-2</v>
      </c>
      <c r="J1018" s="10">
        <v>-0.54971764973256376</v>
      </c>
      <c r="K1018" s="10">
        <v>-0.46355061389678343</v>
      </c>
      <c r="L1018" s="10">
        <v>-0.79984373483640725</v>
      </c>
      <c r="M1018" s="10">
        <v>-1.4246125189994405</v>
      </c>
      <c r="P1018" s="13">
        <f t="shared" si="51"/>
        <v>-1.0249747937130177E-2</v>
      </c>
      <c r="Q1018" s="23">
        <f t="shared" si="52"/>
        <v>-1.0197398280337167E-2</v>
      </c>
    </row>
    <row r="1019" spans="3:17" x14ac:dyDescent="0.55000000000000004">
      <c r="C1019">
        <f t="shared" si="50"/>
        <v>1013</v>
      </c>
      <c r="D1019" s="10">
        <v>-0.96632498931222377</v>
      </c>
      <c r="E1019" s="10">
        <v>-0.16151306370032978</v>
      </c>
      <c r="F1019" s="10">
        <v>0.52749621958235127</v>
      </c>
      <c r="G1019" s="10">
        <v>-0.30585555195197156</v>
      </c>
      <c r="H1019" s="10">
        <v>0.22123464744170826</v>
      </c>
      <c r="I1019" s="10">
        <v>0.6453352085109586</v>
      </c>
      <c r="J1019" s="10">
        <v>-1.4584350789135363</v>
      </c>
      <c r="K1019" s="10">
        <v>0.46848370315359317</v>
      </c>
      <c r="L1019" s="10">
        <v>1.0642518819931917</v>
      </c>
      <c r="M1019" s="10">
        <v>-0.25890209984590984</v>
      </c>
      <c r="P1019" s="13">
        <f t="shared" si="51"/>
        <v>-6.7019532238944517E-3</v>
      </c>
      <c r="Q1019" s="23">
        <f t="shared" si="52"/>
        <v>-6.6795452224579499E-3</v>
      </c>
    </row>
    <row r="1020" spans="3:17" x14ac:dyDescent="0.55000000000000004">
      <c r="C1020">
        <f t="shared" si="50"/>
        <v>1014</v>
      </c>
      <c r="D1020" s="10">
        <v>-8.364946624693409E-2</v>
      </c>
      <c r="E1020" s="10">
        <v>-0.48690917488828384</v>
      </c>
      <c r="F1020" s="10">
        <v>0.58797968233236564</v>
      </c>
      <c r="G1020" s="10">
        <v>-1.6796577645944748</v>
      </c>
      <c r="H1020" s="10">
        <v>0.70615581556100149</v>
      </c>
      <c r="I1020" s="10">
        <v>0.21441387533011574</v>
      </c>
      <c r="J1020" s="10">
        <v>-0.54022081879309836</v>
      </c>
      <c r="K1020" s="10">
        <v>-0.26766532597622517</v>
      </c>
      <c r="L1020" s="10">
        <v>-0.6521118887596582</v>
      </c>
      <c r="M1020" s="10">
        <v>0.96218312259255179</v>
      </c>
      <c r="P1020" s="13">
        <f t="shared" si="51"/>
        <v>9.4224103883812826E-4</v>
      </c>
      <c r="Q1020" s="23">
        <f t="shared" si="52"/>
        <v>9.4268508738171164E-4</v>
      </c>
    </row>
    <row r="1021" spans="3:17" x14ac:dyDescent="0.55000000000000004">
      <c r="C1021">
        <f t="shared" si="50"/>
        <v>1015</v>
      </c>
      <c r="D1021" s="10">
        <v>-8.4645113458395566E-2</v>
      </c>
      <c r="E1021" s="10">
        <v>-0.37676542631255711</v>
      </c>
      <c r="F1021" s="10">
        <v>1.2031330928020456</v>
      </c>
      <c r="G1021" s="10">
        <v>0.95222378139870678</v>
      </c>
      <c r="H1021" s="10">
        <v>0.35858227941010223</v>
      </c>
      <c r="I1021" s="10">
        <v>0.26262683739533732</v>
      </c>
      <c r="J1021" s="10">
        <v>0.10850716765191923</v>
      </c>
      <c r="K1021" s="10">
        <v>0.63162179095504367</v>
      </c>
      <c r="L1021" s="10">
        <v>0.75374146411390153</v>
      </c>
      <c r="M1021" s="10">
        <v>-2.0287272546614384E-2</v>
      </c>
      <c r="P1021" s="13">
        <f t="shared" si="51"/>
        <v>9.3361848105480048E-4</v>
      </c>
      <c r="Q1021" s="23">
        <f t="shared" si="52"/>
        <v>9.3405443845084868E-4</v>
      </c>
    </row>
    <row r="1022" spans="3:17" x14ac:dyDescent="0.55000000000000004">
      <c r="C1022">
        <f t="shared" si="50"/>
        <v>1016</v>
      </c>
      <c r="D1022" s="10">
        <v>1.5723398424189556</v>
      </c>
      <c r="E1022" s="10">
        <v>1.5804871746414015</v>
      </c>
      <c r="F1022" s="10">
        <v>0.27795468906226495</v>
      </c>
      <c r="G1022" s="10">
        <v>0.33418329406446962</v>
      </c>
      <c r="H1022" s="10">
        <v>-0.61957662166135286</v>
      </c>
      <c r="I1022" s="10">
        <v>-0.25841853119126723</v>
      </c>
      <c r="J1022" s="10">
        <v>1.090029543357683</v>
      </c>
      <c r="K1022" s="10">
        <v>1.3032803520000158</v>
      </c>
      <c r="L1022" s="10">
        <v>-1.9618350851882149</v>
      </c>
      <c r="M1022" s="10">
        <v>0.98800426110904005</v>
      </c>
      <c r="P1022" s="13">
        <f t="shared" si="51"/>
        <v>1.5283529135839032E-2</v>
      </c>
      <c r="Q1022" s="23">
        <f t="shared" si="52"/>
        <v>1.5400919551410652E-2</v>
      </c>
    </row>
    <row r="1023" spans="3:17" x14ac:dyDescent="0.55000000000000004">
      <c r="C1023">
        <f t="shared" si="50"/>
        <v>1017</v>
      </c>
      <c r="D1023" s="10">
        <v>-1.7767133846421215</v>
      </c>
      <c r="E1023" s="10">
        <v>0.8341673902808644</v>
      </c>
      <c r="F1023" s="10">
        <v>-0.31198788755671047</v>
      </c>
      <c r="G1023" s="10">
        <v>-0.47141224082666316</v>
      </c>
      <c r="H1023" s="10">
        <v>-0.47711660733836742</v>
      </c>
      <c r="I1023" s="10">
        <v>0.34577865290558357</v>
      </c>
      <c r="J1023" s="10">
        <v>0.62796738847237632</v>
      </c>
      <c r="K1023" s="10">
        <v>0.70289052734622193</v>
      </c>
      <c r="L1023" s="10">
        <v>2.2263814209394579</v>
      </c>
      <c r="M1023" s="10">
        <v>-1.2209251332895315</v>
      </c>
      <c r="P1023" s="13">
        <f t="shared" si="51"/>
        <v>-1.372012259677243E-2</v>
      </c>
      <c r="Q1023" s="23">
        <f t="shared" si="52"/>
        <v>-1.3626430692336156E-2</v>
      </c>
    </row>
    <row r="1024" spans="3:17" x14ac:dyDescent="0.55000000000000004">
      <c r="C1024">
        <f t="shared" si="50"/>
        <v>1018</v>
      </c>
      <c r="D1024" s="10">
        <v>0.61147328678233392</v>
      </c>
      <c r="E1024" s="10">
        <v>-2.5820459029400289</v>
      </c>
      <c r="F1024" s="10">
        <v>-0.51527256626044748</v>
      </c>
      <c r="G1024" s="10">
        <v>-7.6662509945567073E-2</v>
      </c>
      <c r="H1024" s="10">
        <v>-0.20704299101487347</v>
      </c>
      <c r="I1024" s="10">
        <v>0.4292973886104578</v>
      </c>
      <c r="J1024" s="10">
        <v>-0.78798181341889673</v>
      </c>
      <c r="K1024" s="10">
        <v>1.1530712775370748</v>
      </c>
      <c r="L1024" s="10">
        <v>-0.20300898538447854</v>
      </c>
      <c r="M1024" s="10">
        <v>0.85973036299136474</v>
      </c>
      <c r="P1024" s="13">
        <f t="shared" si="51"/>
        <v>6.9621806675573515E-3</v>
      </c>
      <c r="Q1024" s="23">
        <f t="shared" si="52"/>
        <v>6.9864729905049217E-3</v>
      </c>
    </row>
    <row r="1025" spans="3:17" x14ac:dyDescent="0.55000000000000004">
      <c r="C1025">
        <f t="shared" si="50"/>
        <v>1019</v>
      </c>
      <c r="D1025" s="10">
        <v>-0.87490676776100351</v>
      </c>
      <c r="E1025" s="10">
        <v>-0.23289372967006008</v>
      </c>
      <c r="F1025" s="10">
        <v>-0.14573009875455065</v>
      </c>
      <c r="G1025" s="10">
        <v>0.12117218025578591</v>
      </c>
      <c r="H1025" s="10">
        <v>0.49602545305787543</v>
      </c>
      <c r="I1025" s="10">
        <v>0.7890198043280674</v>
      </c>
      <c r="J1025" s="10">
        <v>-0.27478560635570431</v>
      </c>
      <c r="K1025" s="10">
        <v>-2.5282618167560611</v>
      </c>
      <c r="L1025" s="10">
        <v>1.3555865409330499</v>
      </c>
      <c r="M1025" s="10">
        <v>0.69200100730711911</v>
      </c>
      <c r="P1025" s="13">
        <f t="shared" si="51"/>
        <v>-5.9102482015729431E-3</v>
      </c>
      <c r="Q1025" s="23">
        <f t="shared" si="52"/>
        <v>-5.8928170424034088E-3</v>
      </c>
    </row>
    <row r="1026" spans="3:17" x14ac:dyDescent="0.55000000000000004">
      <c r="C1026">
        <f t="shared" si="50"/>
        <v>1020</v>
      </c>
      <c r="D1026" s="10">
        <v>-0.34100956921003373</v>
      </c>
      <c r="E1026" s="10">
        <v>-0.48675674710002897</v>
      </c>
      <c r="F1026" s="10">
        <v>-0.16581583663187779</v>
      </c>
      <c r="G1026" s="10">
        <v>-1.0804541932819933</v>
      </c>
      <c r="H1026" s="10">
        <v>0.10927125710313067</v>
      </c>
      <c r="I1026" s="10">
        <v>-1.4516002790128428</v>
      </c>
      <c r="J1026" s="10">
        <v>0.39307892345185086</v>
      </c>
      <c r="K1026" s="10">
        <v>1.6337516518438535</v>
      </c>
      <c r="L1026" s="10">
        <v>-0.71738936779859785</v>
      </c>
      <c r="M1026" s="10">
        <v>1.0084061919195688</v>
      </c>
      <c r="P1026" s="13">
        <f t="shared" si="51"/>
        <v>-1.2865628320281018E-3</v>
      </c>
      <c r="Q1026" s="23">
        <f t="shared" si="52"/>
        <v>-1.2857355648827618E-3</v>
      </c>
    </row>
    <row r="1027" spans="3:17" x14ac:dyDescent="0.55000000000000004">
      <c r="C1027">
        <f t="shared" si="50"/>
        <v>1021</v>
      </c>
      <c r="D1027" s="10">
        <v>1.6770508404872717</v>
      </c>
      <c r="E1027" s="10">
        <v>1.1181549058439215</v>
      </c>
      <c r="F1027" s="10">
        <v>0.60010742233099801</v>
      </c>
      <c r="G1027" s="10">
        <v>0.12407564654614499</v>
      </c>
      <c r="H1027" s="10">
        <v>-1.0941799955599352</v>
      </c>
      <c r="I1027" s="10">
        <v>-0.8385791048724639</v>
      </c>
      <c r="J1027" s="10">
        <v>-1.0102094153654493</v>
      </c>
      <c r="K1027" s="10">
        <v>0.67252495426162673</v>
      </c>
      <c r="L1027" s="10">
        <v>1.1442517504073773</v>
      </c>
      <c r="M1027" s="10">
        <v>0.16103793759519344</v>
      </c>
      <c r="P1027" s="13">
        <f t="shared" si="51"/>
        <v>1.619035297966688E-2</v>
      </c>
      <c r="Q1027" s="23">
        <f t="shared" si="52"/>
        <v>1.632212693958901E-2</v>
      </c>
    </row>
    <row r="1028" spans="3:17" x14ac:dyDescent="0.55000000000000004">
      <c r="C1028">
        <f t="shared" si="50"/>
        <v>1022</v>
      </c>
      <c r="D1028" s="10">
        <v>-0.64847319157776917</v>
      </c>
      <c r="E1028" s="10">
        <v>-1.6980808416048325</v>
      </c>
      <c r="F1028" s="10">
        <v>-0.79101944091621368</v>
      </c>
      <c r="G1028" s="10">
        <v>-0.805357389394731</v>
      </c>
      <c r="H1028" s="10">
        <v>-2.0156431265618684</v>
      </c>
      <c r="I1028" s="10">
        <v>-1.0698973762859869</v>
      </c>
      <c r="J1028" s="10">
        <v>1.0415557279105889</v>
      </c>
      <c r="K1028" s="10">
        <v>-0.23148810693157978</v>
      </c>
      <c r="L1028" s="10">
        <v>-0.73541853851442085</v>
      </c>
      <c r="M1028" s="10">
        <v>-0.57884780420169091</v>
      </c>
      <c r="P1028" s="13">
        <f t="shared" si="51"/>
        <v>-3.9492759091285436E-3</v>
      </c>
      <c r="Q1028" s="23">
        <f t="shared" si="52"/>
        <v>-3.9414877748955579E-3</v>
      </c>
    </row>
    <row r="1029" spans="3:17" x14ac:dyDescent="0.55000000000000004">
      <c r="C1029">
        <f t="shared" si="50"/>
        <v>1023</v>
      </c>
      <c r="D1029" s="10">
        <v>-0.17728632365612249</v>
      </c>
      <c r="E1029" s="10">
        <v>0.15405264075018296</v>
      </c>
      <c r="F1029" s="10">
        <v>0.43514672995528619</v>
      </c>
      <c r="G1029" s="10">
        <v>0.40349704913041878</v>
      </c>
      <c r="H1029" s="10">
        <v>-0.90254875753146679</v>
      </c>
      <c r="I1029" s="10">
        <v>-1.8530835987183309</v>
      </c>
      <c r="J1029" s="10">
        <v>-0.19522965339346571</v>
      </c>
      <c r="K1029" s="10">
        <v>1.116325360467743</v>
      </c>
      <c r="L1029" s="10">
        <v>0.33724070635865627</v>
      </c>
      <c r="M1029" s="10">
        <v>0.80037291298017577</v>
      </c>
      <c r="P1029" s="13">
        <f t="shared" si="51"/>
        <v>1.3132206636914555E-4</v>
      </c>
      <c r="Q1029" s="23">
        <f t="shared" si="52"/>
        <v>1.3133068948922855E-4</v>
      </c>
    </row>
    <row r="1030" spans="3:17" x14ac:dyDescent="0.55000000000000004">
      <c r="C1030">
        <f t="shared" si="50"/>
        <v>1024</v>
      </c>
      <c r="D1030" s="10">
        <v>-0.76624609097552776</v>
      </c>
      <c r="E1030" s="10">
        <v>1.2970564939924814</v>
      </c>
      <c r="F1030" s="10">
        <v>-1.781220530918346</v>
      </c>
      <c r="G1030" s="10">
        <v>-0.60314827865304943</v>
      </c>
      <c r="H1030" s="10">
        <v>-1.1660823864168543E-2</v>
      </c>
      <c r="I1030" s="10">
        <v>1.811660890232887</v>
      </c>
      <c r="J1030" s="10">
        <v>1.3977081586838696</v>
      </c>
      <c r="K1030" s="10">
        <v>-0.30915790882873001</v>
      </c>
      <c r="L1030" s="10">
        <v>0.26790313436292684</v>
      </c>
      <c r="M1030" s="10">
        <v>-1.4419335438108394</v>
      </c>
      <c r="P1030" s="13">
        <f t="shared" si="51"/>
        <v>-4.9692191366866234E-3</v>
      </c>
      <c r="Q1030" s="23">
        <f t="shared" si="52"/>
        <v>-4.956892992827644E-3</v>
      </c>
    </row>
    <row r="1031" spans="3:17" x14ac:dyDescent="0.55000000000000004">
      <c r="C1031">
        <f t="shared" si="50"/>
        <v>1025</v>
      </c>
      <c r="D1031" s="10">
        <v>-1.7984204475803154</v>
      </c>
      <c r="E1031" s="10">
        <v>0.44999892821231519</v>
      </c>
      <c r="F1031" s="10">
        <v>1.8729655191724019</v>
      </c>
      <c r="G1031" s="10">
        <v>-0.7196425556733097</v>
      </c>
      <c r="H1031" s="10">
        <v>0.37606413633820207</v>
      </c>
      <c r="I1031" s="10">
        <v>0.1996410887246769</v>
      </c>
      <c r="J1031" s="10">
        <v>0.43565466371986539</v>
      </c>
      <c r="K1031" s="10">
        <v>1.6521633013332171</v>
      </c>
      <c r="L1031" s="10">
        <v>-1.5518545480981911</v>
      </c>
      <c r="M1031" s="10">
        <v>1.4014543788100797</v>
      </c>
      <c r="P1031" s="13">
        <f t="shared" si="51"/>
        <v>-1.3908111276232664E-2</v>
      </c>
      <c r="Q1031" s="23">
        <f t="shared" si="52"/>
        <v>-1.3811840329082337E-2</v>
      </c>
    </row>
    <row r="1032" spans="3:17" x14ac:dyDescent="0.55000000000000004">
      <c r="C1032">
        <f t="shared" si="50"/>
        <v>1026</v>
      </c>
      <c r="D1032" s="10">
        <v>-0.39463779912600511</v>
      </c>
      <c r="E1032" s="10">
        <v>-0.14371549658083563</v>
      </c>
      <c r="F1032" s="10">
        <v>1.7651936420796575</v>
      </c>
      <c r="G1032" s="10">
        <v>-1.1786880836536231</v>
      </c>
      <c r="H1032" s="10">
        <v>0.12716927292602931</v>
      </c>
      <c r="I1032" s="10">
        <v>1.141517231327253</v>
      </c>
      <c r="J1032" s="10">
        <v>-1.3110829529975949</v>
      </c>
      <c r="K1032" s="10">
        <v>0.81924802828623511</v>
      </c>
      <c r="L1032" s="10">
        <v>-0.66085423890900485</v>
      </c>
      <c r="M1032" s="10">
        <v>-1.237566955692162</v>
      </c>
      <c r="P1032" s="13">
        <f t="shared" si="51"/>
        <v>-1.7509969267003403E-3</v>
      </c>
      <c r="Q1032" s="23">
        <f t="shared" si="52"/>
        <v>-1.7494648259467338E-3</v>
      </c>
    </row>
    <row r="1033" spans="3:17" x14ac:dyDescent="0.55000000000000004">
      <c r="C1033">
        <f t="shared" si="50"/>
        <v>1027</v>
      </c>
      <c r="D1033" s="10">
        <v>-0.41021507673097812</v>
      </c>
      <c r="E1033" s="10">
        <v>1.390964234722331</v>
      </c>
      <c r="F1033" s="10">
        <v>-0.38496566244644714</v>
      </c>
      <c r="G1033" s="10">
        <v>-1.6806297456879644</v>
      </c>
      <c r="H1033" s="10">
        <v>-1.5997649078703067</v>
      </c>
      <c r="I1033" s="10">
        <v>0.66056626908094396</v>
      </c>
      <c r="J1033" s="10">
        <v>-0.74981792819561877</v>
      </c>
      <c r="K1033" s="10">
        <v>-0.74918927193942053</v>
      </c>
      <c r="L1033" s="10">
        <v>0.36065272592539305</v>
      </c>
      <c r="M1033" s="10">
        <v>-0.72923098929971997</v>
      </c>
      <c r="P1033" s="13">
        <f t="shared" si="51"/>
        <v>-1.8859001079774308E-3</v>
      </c>
      <c r="Q1033" s="23">
        <f t="shared" si="52"/>
        <v>-1.8841229157466888E-3</v>
      </c>
    </row>
    <row r="1034" spans="3:17" x14ac:dyDescent="0.55000000000000004">
      <c r="C1034">
        <f t="shared" si="50"/>
        <v>1028</v>
      </c>
      <c r="D1034" s="10">
        <v>3.2250739935304451</v>
      </c>
      <c r="E1034" s="10">
        <v>0.26647599476312328</v>
      </c>
      <c r="F1034" s="10">
        <v>-2.1219484156260369</v>
      </c>
      <c r="G1034" s="10">
        <v>-1.4524696165379596</v>
      </c>
      <c r="H1034" s="10">
        <v>1.4412264273232231</v>
      </c>
      <c r="I1034" s="10">
        <v>-0.36063651025635945</v>
      </c>
      <c r="J1034" s="10">
        <v>0.17805217325545206</v>
      </c>
      <c r="K1034" s="10">
        <v>-0.10407250560713582</v>
      </c>
      <c r="L1034" s="10">
        <v>3.5690316803534405E-2</v>
      </c>
      <c r="M1034" s="10">
        <v>0.26658456507985773</v>
      </c>
      <c r="P1034" s="13">
        <f t="shared" si="51"/>
        <v>2.959662674148562E-2</v>
      </c>
      <c r="Q1034" s="23">
        <f t="shared" si="52"/>
        <v>3.003895997175543E-2</v>
      </c>
    </row>
    <row r="1035" spans="3:17" x14ac:dyDescent="0.55000000000000004">
      <c r="C1035">
        <f t="shared" si="50"/>
        <v>1029</v>
      </c>
      <c r="D1035" s="10">
        <v>0.32975320610331255</v>
      </c>
      <c r="E1035" s="10">
        <v>9.3176397375037509E-2</v>
      </c>
      <c r="F1035" s="10">
        <v>9.476261110664827E-2</v>
      </c>
      <c r="G1035" s="10">
        <v>5.8433677867447874E-2</v>
      </c>
      <c r="H1035" s="10">
        <v>-1.1853700899844954</v>
      </c>
      <c r="I1035" s="10">
        <v>0.73277804872036623</v>
      </c>
      <c r="J1035" s="10">
        <v>1.4701252548645272</v>
      </c>
      <c r="K1035" s="10">
        <v>0.7987965048285981</v>
      </c>
      <c r="L1035" s="10">
        <v>-1.7094443496280187</v>
      </c>
      <c r="M1035" s="10">
        <v>0.24350308758077244</v>
      </c>
      <c r="P1035" s="13">
        <f t="shared" si="51"/>
        <v>4.522413201315011E-3</v>
      </c>
      <c r="Q1035" s="23">
        <f t="shared" si="52"/>
        <v>4.5326547449071608E-3</v>
      </c>
    </row>
    <row r="1036" spans="3:17" x14ac:dyDescent="0.55000000000000004">
      <c r="C1036">
        <f t="shared" si="50"/>
        <v>1030</v>
      </c>
      <c r="D1036" s="10">
        <v>1.3841819840671838</v>
      </c>
      <c r="E1036" s="10">
        <v>-0.1349566895263517</v>
      </c>
      <c r="F1036" s="10">
        <v>1.1771452791316764E-2</v>
      </c>
      <c r="G1036" s="10">
        <v>-0.62268204599857169</v>
      </c>
      <c r="H1036" s="10">
        <v>7.5695217156260817E-4</v>
      </c>
      <c r="I1036" s="10">
        <v>-1.1130774519413986</v>
      </c>
      <c r="J1036" s="10">
        <v>0.86438912856744232</v>
      </c>
      <c r="K1036" s="10">
        <v>0.72736042160228487</v>
      </c>
      <c r="L1036" s="10">
        <v>-0.60636626750001366</v>
      </c>
      <c r="M1036" s="10">
        <v>0.3283187940089764</v>
      </c>
      <c r="P1036" s="13">
        <f t="shared" si="51"/>
        <v>1.3654034283295948E-2</v>
      </c>
      <c r="Q1036" s="23">
        <f t="shared" si="52"/>
        <v>1.3747676321215874E-2</v>
      </c>
    </row>
    <row r="1037" spans="3:17" x14ac:dyDescent="0.55000000000000004">
      <c r="C1037">
        <f t="shared" si="50"/>
        <v>1031</v>
      </c>
      <c r="D1037" s="10">
        <v>1.3328420020586562</v>
      </c>
      <c r="E1037" s="10">
        <v>-0.14920380159032148</v>
      </c>
      <c r="F1037" s="10">
        <v>-0.33466648829861262</v>
      </c>
      <c r="G1037" s="10">
        <v>0.38876820993602768</v>
      </c>
      <c r="H1037" s="10">
        <v>0.52844928994165929</v>
      </c>
      <c r="I1037" s="10">
        <v>-0.2356467224115788</v>
      </c>
      <c r="J1037" s="10">
        <v>1.0656128475244468</v>
      </c>
      <c r="K1037" s="10">
        <v>-0.33757443193602238</v>
      </c>
      <c r="L1037" s="10">
        <v>-5.1635582668063847E-2</v>
      </c>
      <c r="M1037" s="10">
        <v>0.58399073805386914</v>
      </c>
      <c r="P1037" s="13">
        <f t="shared" si="51"/>
        <v>1.3209416996803738E-2</v>
      </c>
      <c r="Q1037" s="23">
        <f t="shared" si="52"/>
        <v>1.3297046766450604E-2</v>
      </c>
    </row>
    <row r="1038" spans="3:17" x14ac:dyDescent="0.55000000000000004">
      <c r="C1038">
        <f t="shared" si="50"/>
        <v>1032</v>
      </c>
      <c r="D1038" s="10">
        <v>-0.70793584832976697</v>
      </c>
      <c r="E1038" s="10">
        <v>-1.6913754163408568</v>
      </c>
      <c r="F1038" s="10">
        <v>-2.3774945136729026E-2</v>
      </c>
      <c r="G1038" s="10">
        <v>-0.91993217016756046</v>
      </c>
      <c r="H1038" s="10">
        <v>-1.1751118683222317</v>
      </c>
      <c r="I1038" s="10">
        <v>1.4225253928472967</v>
      </c>
      <c r="J1038" s="10">
        <v>-6.3011245620977666E-2</v>
      </c>
      <c r="K1038" s="10">
        <v>0.23473645374728713</v>
      </c>
      <c r="L1038" s="10">
        <v>-2.4732801954452828E-2</v>
      </c>
      <c r="M1038" s="10">
        <v>-0.60100857800825191</v>
      </c>
      <c r="P1038" s="13">
        <f t="shared" si="51"/>
        <v>-4.4642376223659871E-3</v>
      </c>
      <c r="Q1038" s="23">
        <f t="shared" si="52"/>
        <v>-4.4542877253329616E-3</v>
      </c>
    </row>
    <row r="1039" spans="3:17" x14ac:dyDescent="0.55000000000000004">
      <c r="C1039">
        <f t="shared" si="50"/>
        <v>1033</v>
      </c>
      <c r="D1039" s="10">
        <v>-0.74107001115883253</v>
      </c>
      <c r="E1039" s="10">
        <v>-0.25535258869444449</v>
      </c>
      <c r="F1039" s="10">
        <v>0.9473025403624572</v>
      </c>
      <c r="G1039" s="10">
        <v>0.65153244858596182</v>
      </c>
      <c r="H1039" s="10">
        <v>0.21183196519734551</v>
      </c>
      <c r="I1039" s="10">
        <v>-1.6953167114695502</v>
      </c>
      <c r="J1039" s="10">
        <v>0.73244692043269288</v>
      </c>
      <c r="K1039" s="10">
        <v>-0.50953759591202052</v>
      </c>
      <c r="L1039" s="10">
        <v>-0.79464249849083357</v>
      </c>
      <c r="M1039" s="10">
        <v>-0.66838584280743807</v>
      </c>
      <c r="P1039" s="13">
        <f t="shared" si="51"/>
        <v>-4.7511878897969961E-3</v>
      </c>
      <c r="Q1039" s="23">
        <f t="shared" si="52"/>
        <v>-4.7399188507861734E-3</v>
      </c>
    </row>
    <row r="1040" spans="3:17" x14ac:dyDescent="0.55000000000000004">
      <c r="C1040">
        <f t="shared" si="50"/>
        <v>1034</v>
      </c>
      <c r="D1040" s="10">
        <v>0.98638180865318137</v>
      </c>
      <c r="E1040" s="10">
        <v>0.23169280888936783</v>
      </c>
      <c r="F1040" s="10">
        <v>0.14469750453484709</v>
      </c>
      <c r="G1040" s="10">
        <v>-0.17326800432060463</v>
      </c>
      <c r="H1040" s="10">
        <v>-2.0992889628947523E-2</v>
      </c>
      <c r="I1040" s="10">
        <v>-0.4196538519304307</v>
      </c>
      <c r="J1040" s="10">
        <v>1.6491107577146087</v>
      </c>
      <c r="K1040" s="10">
        <v>0.72981602154748726</v>
      </c>
      <c r="L1040" s="10">
        <v>1.4138116744944835</v>
      </c>
      <c r="M1040" s="10">
        <v>0.11506068639909761</v>
      </c>
      <c r="P1040" s="13">
        <f t="shared" si="51"/>
        <v>1.0208983707911628E-2</v>
      </c>
      <c r="Q1040" s="23">
        <f t="shared" si="52"/>
        <v>1.0261273171360275E-2</v>
      </c>
    </row>
    <row r="1041" spans="3:17" x14ac:dyDescent="0.55000000000000004">
      <c r="C1041">
        <f t="shared" si="50"/>
        <v>1035</v>
      </c>
      <c r="D1041" s="10">
        <v>0.46898065070753941</v>
      </c>
      <c r="E1041" s="10">
        <v>-0.79038308594807383</v>
      </c>
      <c r="F1041" s="10">
        <v>0.53261011682052484</v>
      </c>
      <c r="G1041" s="10">
        <v>0.79157072582618138</v>
      </c>
      <c r="H1041" s="10">
        <v>0.95085941878434921</v>
      </c>
      <c r="I1041" s="10">
        <v>0.85061529979223183</v>
      </c>
      <c r="J1041" s="10">
        <v>-0.34079535084221341</v>
      </c>
      <c r="K1041" s="10">
        <v>0.584774684690758</v>
      </c>
      <c r="L1041" s="10">
        <v>-1.1116099901551433</v>
      </c>
      <c r="M1041" s="10">
        <v>-0.43826905933924915</v>
      </c>
      <c r="P1041" s="13">
        <f t="shared" si="51"/>
        <v>5.7281582406275219E-3</v>
      </c>
      <c r="Q1041" s="23">
        <f t="shared" si="52"/>
        <v>5.7445955091468548E-3</v>
      </c>
    </row>
    <row r="1042" spans="3:17" x14ac:dyDescent="0.55000000000000004">
      <c r="C1042">
        <f t="shared" si="50"/>
        <v>1036</v>
      </c>
      <c r="D1042" s="10">
        <v>1.6898565595289836</v>
      </c>
      <c r="E1042" s="10">
        <v>-0.19406432848047372</v>
      </c>
      <c r="F1042" s="10">
        <v>-5.7911379134177057E-2</v>
      </c>
      <c r="G1042" s="10">
        <v>-0.42538437457207118</v>
      </c>
      <c r="H1042" s="10">
        <v>-0.59033435768499987</v>
      </c>
      <c r="I1042" s="10">
        <v>-2.513597516185444</v>
      </c>
      <c r="J1042" s="10">
        <v>-0.7479002481945255</v>
      </c>
      <c r="K1042" s="10">
        <v>-0.35811413143496468</v>
      </c>
      <c r="L1042" s="10">
        <v>0.19993117073898695</v>
      </c>
      <c r="M1042" s="10">
        <v>1.6491399756746803</v>
      </c>
      <c r="P1042" s="13">
        <f t="shared" si="51"/>
        <v>1.6301253759705366E-2</v>
      </c>
      <c r="Q1042" s="23">
        <f t="shared" si="52"/>
        <v>1.6434844106332225E-2</v>
      </c>
    </row>
    <row r="1043" spans="3:17" x14ac:dyDescent="0.55000000000000004">
      <c r="C1043">
        <f t="shared" si="50"/>
        <v>1037</v>
      </c>
      <c r="D1043" s="10">
        <v>1.875317581862779</v>
      </c>
      <c r="E1043" s="10">
        <v>-7.4570236671117895E-3</v>
      </c>
      <c r="F1043" s="10">
        <v>0.71608974366793443</v>
      </c>
      <c r="G1043" s="10">
        <v>3.0779304418851079</v>
      </c>
      <c r="H1043" s="10">
        <v>0.25524163664533839</v>
      </c>
      <c r="I1043" s="10">
        <v>-0.27253774164926697</v>
      </c>
      <c r="J1043" s="10">
        <v>-1.1222969418510806</v>
      </c>
      <c r="K1043" s="10">
        <v>-1.0127655727624263</v>
      </c>
      <c r="L1043" s="10">
        <v>-0.10611372236803532</v>
      </c>
      <c r="M1043" s="10">
        <v>0.28426331960506834</v>
      </c>
      <c r="P1043" s="13">
        <f t="shared" si="51"/>
        <v>1.7907393327234365E-2</v>
      </c>
      <c r="Q1043" s="23">
        <f t="shared" si="52"/>
        <v>1.8068692069963088E-2</v>
      </c>
    </row>
    <row r="1044" spans="3:17" x14ac:dyDescent="0.55000000000000004">
      <c r="C1044">
        <f t="shared" si="50"/>
        <v>1038</v>
      </c>
      <c r="D1044" s="10">
        <v>2.0901792064313534</v>
      </c>
      <c r="E1044" s="10">
        <v>-0.4859066744389936</v>
      </c>
      <c r="F1044" s="10">
        <v>1.1904575719212185</v>
      </c>
      <c r="G1044" s="10">
        <v>4.3508011332919497E-2</v>
      </c>
      <c r="H1044" s="10">
        <v>-1.7142517801120607</v>
      </c>
      <c r="I1044" s="10">
        <v>0.47042749505113313</v>
      </c>
      <c r="J1044" s="10">
        <v>0.40850839114330428</v>
      </c>
      <c r="K1044" s="10">
        <v>0.6460594009477636</v>
      </c>
      <c r="L1044" s="10">
        <v>-0.64175225595668417</v>
      </c>
      <c r="M1044" s="10">
        <v>-1.9386748773133107</v>
      </c>
      <c r="P1044" s="13">
        <f t="shared" si="51"/>
        <v>1.9768149578982167E-2</v>
      </c>
      <c r="Q1044" s="23">
        <f t="shared" si="52"/>
        <v>1.996483333469512E-2</v>
      </c>
    </row>
    <row r="1045" spans="3:17" x14ac:dyDescent="0.55000000000000004">
      <c r="C1045">
        <f t="shared" si="50"/>
        <v>1039</v>
      </c>
      <c r="D1045" s="10">
        <v>0.93386596918816189</v>
      </c>
      <c r="E1045" s="10">
        <v>-0.2476338837812197</v>
      </c>
      <c r="F1045" s="10">
        <v>0.79665373142271068</v>
      </c>
      <c r="G1045" s="10">
        <v>-0.13375753806810545</v>
      </c>
      <c r="H1045" s="10">
        <v>2.1877861505525797</v>
      </c>
      <c r="I1045" s="10">
        <v>-0.97813801555726287</v>
      </c>
      <c r="J1045" s="10">
        <v>0.70557937877579635</v>
      </c>
      <c r="K1045" s="10">
        <v>1.1144194848475752</v>
      </c>
      <c r="L1045" s="10">
        <v>1.39540222170462</v>
      </c>
      <c r="M1045" s="10">
        <v>-0.75483007487272669</v>
      </c>
      <c r="P1045" s="13">
        <f t="shared" si="51"/>
        <v>9.754183197133906E-3</v>
      </c>
      <c r="Q1045" s="23">
        <f t="shared" si="52"/>
        <v>9.8019102954562953E-3</v>
      </c>
    </row>
    <row r="1046" spans="3:17" x14ac:dyDescent="0.55000000000000004">
      <c r="C1046">
        <f t="shared" si="50"/>
        <v>1040</v>
      </c>
      <c r="D1046" s="10">
        <v>-0.93506206462561159</v>
      </c>
      <c r="E1046" s="10">
        <v>-1.836058056829158</v>
      </c>
      <c r="F1046" s="10">
        <v>-1.7898016815234843</v>
      </c>
      <c r="G1046" s="10">
        <v>0.13978336203864486</v>
      </c>
      <c r="H1046" s="10">
        <v>1.21231123478526</v>
      </c>
      <c r="I1046" s="10">
        <v>-0.15357706969847928</v>
      </c>
      <c r="J1046" s="10">
        <v>0.56574014379394955</v>
      </c>
      <c r="K1046" s="10">
        <v>-1.6903562266725125</v>
      </c>
      <c r="L1046" s="10">
        <v>0.36715779914418306</v>
      </c>
      <c r="M1046" s="10">
        <v>1.3847282714448361</v>
      </c>
      <c r="P1046" s="13">
        <f t="shared" si="51"/>
        <v>-6.4312083541423933E-3</v>
      </c>
      <c r="Q1046" s="23">
        <f t="shared" si="52"/>
        <v>-6.4105723954437366E-3</v>
      </c>
    </row>
    <row r="1047" spans="3:17" x14ac:dyDescent="0.55000000000000004">
      <c r="C1047">
        <f t="shared" si="50"/>
        <v>1041</v>
      </c>
      <c r="D1047" s="10">
        <v>-1.4505929054764282</v>
      </c>
      <c r="E1047" s="10">
        <v>-1.2195651735534097</v>
      </c>
      <c r="F1047" s="10">
        <v>-5.0052986431428838E-2</v>
      </c>
      <c r="G1047" s="10">
        <v>-7.5108980725987859E-2</v>
      </c>
      <c r="H1047" s="10">
        <v>0.3540458966235609</v>
      </c>
      <c r="I1047" s="10">
        <v>-1.2502182313163339</v>
      </c>
      <c r="J1047" s="10">
        <v>0.19859951852079913</v>
      </c>
      <c r="K1047" s="10">
        <v>-1.0524896923575608</v>
      </c>
      <c r="L1047" s="10">
        <v>8.5849553225609623E-2</v>
      </c>
      <c r="M1047" s="10">
        <v>-0.81275738610517867</v>
      </c>
      <c r="P1047" s="13">
        <f t="shared" si="51"/>
        <v>-1.0895836400253989E-2</v>
      </c>
      <c r="Q1047" s="23">
        <f t="shared" si="52"/>
        <v>-1.0836691779762542E-2</v>
      </c>
    </row>
    <row r="1048" spans="3:17" x14ac:dyDescent="0.55000000000000004">
      <c r="C1048">
        <f t="shared" si="50"/>
        <v>1042</v>
      </c>
      <c r="D1048" s="10">
        <v>1.1374185500316616</v>
      </c>
      <c r="E1048" s="10">
        <v>-0.53927503812765909</v>
      </c>
      <c r="F1048" s="10">
        <v>3.0308147024700586E-2</v>
      </c>
      <c r="G1048" s="10">
        <v>0.19454937390273466</v>
      </c>
      <c r="H1048" s="10">
        <v>-0.29758559530104534</v>
      </c>
      <c r="I1048" s="10">
        <v>-0.58879040099438618</v>
      </c>
      <c r="J1048" s="10">
        <v>-1.4678794317692283</v>
      </c>
      <c r="K1048" s="10">
        <v>-9.6542084201053424E-2</v>
      </c>
      <c r="L1048" s="10">
        <v>0.68817612213424328</v>
      </c>
      <c r="M1048" s="10">
        <v>-0.36489526960989055</v>
      </c>
      <c r="P1048" s="13">
        <f t="shared" si="51"/>
        <v>1.1517000257297469E-2</v>
      </c>
      <c r="Q1048" s="23">
        <f t="shared" si="52"/>
        <v>1.1583576244495353E-2</v>
      </c>
    </row>
    <row r="1049" spans="3:17" x14ac:dyDescent="0.55000000000000004">
      <c r="C1049">
        <f t="shared" si="50"/>
        <v>1043</v>
      </c>
      <c r="D1049" s="10">
        <v>0.71933397382156716</v>
      </c>
      <c r="E1049" s="10">
        <v>-0.36842248545342726</v>
      </c>
      <c r="F1049" s="10">
        <v>5.0370271850295384E-2</v>
      </c>
      <c r="G1049" s="10">
        <v>-0.67168244772272478</v>
      </c>
      <c r="H1049" s="10">
        <v>0.73243795464247952</v>
      </c>
      <c r="I1049" s="10">
        <v>0.85650141524306345</v>
      </c>
      <c r="J1049" s="10">
        <v>0.63457561846639232</v>
      </c>
      <c r="K1049" s="10">
        <v>-1.4434904244320165E-2</v>
      </c>
      <c r="L1049" s="10">
        <v>1.8148444484633648</v>
      </c>
      <c r="M1049" s="10">
        <v>0.39518705497465373</v>
      </c>
      <c r="P1049" s="13">
        <f t="shared" si="51"/>
        <v>7.8962816180135412E-3</v>
      </c>
      <c r="Q1049" s="23">
        <f t="shared" si="52"/>
        <v>7.9275394691409318E-3</v>
      </c>
    </row>
    <row r="1050" spans="3:17" x14ac:dyDescent="0.55000000000000004">
      <c r="C1050">
        <f t="shared" si="50"/>
        <v>1044</v>
      </c>
      <c r="D1050" s="10">
        <v>0.20937913526667126</v>
      </c>
      <c r="E1050" s="10">
        <v>0.78884775133510798</v>
      </c>
      <c r="F1050" s="10">
        <v>0.69912380512881611</v>
      </c>
      <c r="G1050" s="10">
        <v>0.42332264212719412</v>
      </c>
      <c r="H1050" s="10">
        <v>-0.82858099742100499</v>
      </c>
      <c r="I1050" s="10">
        <v>-1.10638465990032</v>
      </c>
      <c r="J1050" s="10">
        <v>0.60978598470733703</v>
      </c>
      <c r="K1050" s="10">
        <v>0.95412827075778373</v>
      </c>
      <c r="L1050" s="10">
        <v>1.2785413894763151</v>
      </c>
      <c r="M1050" s="10">
        <v>1.7913391236769163</v>
      </c>
      <c r="P1050" s="13">
        <f t="shared" si="51"/>
        <v>3.4799431683002219E-3</v>
      </c>
      <c r="Q1050" s="23">
        <f t="shared" si="52"/>
        <v>3.4860052003302666E-3</v>
      </c>
    </row>
    <row r="1051" spans="3:17" x14ac:dyDescent="0.55000000000000004">
      <c r="C1051">
        <f t="shared" si="50"/>
        <v>1045</v>
      </c>
      <c r="D1051" s="10">
        <v>7.8097124357739398E-2</v>
      </c>
      <c r="E1051" s="10">
        <v>0.82103881198628936</v>
      </c>
      <c r="F1051" s="10">
        <v>-0.42233377462896382</v>
      </c>
      <c r="G1051" s="10">
        <v>1.9765364410109425</v>
      </c>
      <c r="H1051" s="10">
        <v>-0.36400054665396153</v>
      </c>
      <c r="I1051" s="10">
        <v>1.0033645910149243</v>
      </c>
      <c r="J1051" s="10">
        <v>0.18718279083853137</v>
      </c>
      <c r="K1051" s="10">
        <v>0.19227774583039289</v>
      </c>
      <c r="L1051" s="10">
        <v>1.1607628132608789</v>
      </c>
      <c r="M1051" s="10">
        <v>-0.56186120999575528</v>
      </c>
      <c r="P1051" s="13">
        <f t="shared" si="51"/>
        <v>2.3430076032298144E-3</v>
      </c>
      <c r="Q1051" s="23">
        <f t="shared" si="52"/>
        <v>2.3457545905292143E-3</v>
      </c>
    </row>
    <row r="1052" spans="3:17" x14ac:dyDescent="0.55000000000000004">
      <c r="C1052">
        <f t="shared" si="50"/>
        <v>1046</v>
      </c>
      <c r="D1052" s="10">
        <v>-1.2070734532097016</v>
      </c>
      <c r="E1052" s="10">
        <v>-0.41094092614563454</v>
      </c>
      <c r="F1052" s="10">
        <v>0.19499608096079157</v>
      </c>
      <c r="G1052" s="10">
        <v>1.335255284570533</v>
      </c>
      <c r="H1052" s="10">
        <v>0.15511587088056247</v>
      </c>
      <c r="I1052" s="10">
        <v>0.24396890210259373</v>
      </c>
      <c r="J1052" s="10">
        <v>-1.7199856355882881</v>
      </c>
      <c r="K1052" s="10">
        <v>-7.4453764184900892E-2</v>
      </c>
      <c r="L1052" s="10">
        <v>-1.1199577882089249</v>
      </c>
      <c r="M1052" s="10">
        <v>0.60050837644823074</v>
      </c>
      <c r="P1052" s="13">
        <f t="shared" si="51"/>
        <v>-8.7868960804674164E-3</v>
      </c>
      <c r="Q1052" s="23">
        <f t="shared" si="52"/>
        <v>-8.7484041331887807E-3</v>
      </c>
    </row>
    <row r="1053" spans="3:17" x14ac:dyDescent="0.55000000000000004">
      <c r="C1053">
        <f t="shared" si="50"/>
        <v>1047</v>
      </c>
      <c r="D1053" s="10">
        <v>0.90287619986702294</v>
      </c>
      <c r="E1053" s="10">
        <v>-2.4238806517020709E-2</v>
      </c>
      <c r="F1053" s="10">
        <v>-1.287516049741728</v>
      </c>
      <c r="G1053" s="10">
        <v>-0.2354895029435326</v>
      </c>
      <c r="H1053" s="10">
        <v>-0.8763004063473836</v>
      </c>
      <c r="I1053" s="10">
        <v>0.85670308387681182</v>
      </c>
      <c r="J1053" s="10">
        <v>1.5117185129122772</v>
      </c>
      <c r="K1053" s="10">
        <v>0.71338521795741305</v>
      </c>
      <c r="L1053" s="10">
        <v>-0.36052119811224292</v>
      </c>
      <c r="M1053" s="10">
        <v>2.1627470483183386</v>
      </c>
      <c r="P1053" s="13">
        <f t="shared" si="51"/>
        <v>9.4858039222386458E-3</v>
      </c>
      <c r="Q1053" s="23">
        <f t="shared" si="52"/>
        <v>9.530936754450936E-3</v>
      </c>
    </row>
    <row r="1054" spans="3:17" x14ac:dyDescent="0.55000000000000004">
      <c r="C1054">
        <f t="shared" si="50"/>
        <v>1048</v>
      </c>
      <c r="D1054" s="10">
        <v>-0.4690830701619797</v>
      </c>
      <c r="E1054" s="10">
        <v>-1.1226319450814581</v>
      </c>
      <c r="F1054" s="10">
        <v>-0.72143982374110527</v>
      </c>
      <c r="G1054" s="10">
        <v>-0.17355082213776579</v>
      </c>
      <c r="H1054" s="10">
        <v>1.5003138968561376</v>
      </c>
      <c r="I1054" s="10">
        <v>0.85948683136512127</v>
      </c>
      <c r="J1054" s="10">
        <v>1.4455427242736358</v>
      </c>
      <c r="K1054" s="10">
        <v>-1.4037901160243311</v>
      </c>
      <c r="L1054" s="10">
        <v>0.27943994402578715</v>
      </c>
      <c r="M1054" s="10">
        <v>-0.21142439242513852</v>
      </c>
      <c r="P1054" s="13">
        <f t="shared" si="51"/>
        <v>-2.3957118857880584E-3</v>
      </c>
      <c r="Q1054" s="23">
        <f t="shared" si="52"/>
        <v>-2.3928444583686259E-3</v>
      </c>
    </row>
    <row r="1055" spans="3:17" x14ac:dyDescent="0.55000000000000004">
      <c r="C1055">
        <f t="shared" si="50"/>
        <v>1049</v>
      </c>
      <c r="D1055" s="10">
        <v>-0.91841258776226053</v>
      </c>
      <c r="E1055" s="10">
        <v>-0.20149727664093181</v>
      </c>
      <c r="F1055" s="10">
        <v>1.2207076601471505</v>
      </c>
      <c r="G1055" s="10">
        <v>1.0091242154485525</v>
      </c>
      <c r="H1055" s="10">
        <v>-0.74081384082142276</v>
      </c>
      <c r="I1055" s="10">
        <v>0.17612076068642524</v>
      </c>
      <c r="J1055" s="10">
        <v>0.91120234344999052</v>
      </c>
      <c r="K1055" s="10">
        <v>0.15616063950040127</v>
      </c>
      <c r="L1055" s="10">
        <v>0.2065724205919853</v>
      </c>
      <c r="M1055" s="10">
        <v>1.1102693215953516</v>
      </c>
      <c r="P1055" s="13">
        <f t="shared" si="51"/>
        <v>-6.287019654908561E-3</v>
      </c>
      <c r="Q1055" s="23">
        <f t="shared" si="52"/>
        <v>-6.2672976992570462E-3</v>
      </c>
    </row>
    <row r="1056" spans="3:17" x14ac:dyDescent="0.55000000000000004">
      <c r="C1056">
        <f t="shared" si="50"/>
        <v>1050</v>
      </c>
      <c r="D1056" s="10">
        <v>-1.7051657481268845</v>
      </c>
      <c r="E1056" s="10">
        <v>-1.0054864930032623</v>
      </c>
      <c r="F1056" s="10">
        <v>-1.2515114223363639</v>
      </c>
      <c r="G1056" s="10">
        <v>1.4577807810496155</v>
      </c>
      <c r="H1056" s="10">
        <v>-7.6134191558799608E-2</v>
      </c>
      <c r="I1056" s="10">
        <v>0.34745388258620619</v>
      </c>
      <c r="J1056" s="10">
        <v>-0.34677475882755998</v>
      </c>
      <c r="K1056" s="10">
        <v>-0.71081517420108409</v>
      </c>
      <c r="L1056" s="10">
        <v>1.8027905116349237</v>
      </c>
      <c r="M1056" s="10">
        <v>-0.55387529043416206</v>
      </c>
      <c r="P1056" s="13">
        <f t="shared" si="51"/>
        <v>-1.3100501888743125E-2</v>
      </c>
      <c r="Q1056" s="23">
        <f t="shared" si="52"/>
        <v>-1.3015063814711736E-2</v>
      </c>
    </row>
    <row r="1057" spans="3:17" x14ac:dyDescent="0.55000000000000004">
      <c r="C1057">
        <f t="shared" si="50"/>
        <v>1051</v>
      </c>
      <c r="D1057" s="10">
        <v>-0.71241189327963983</v>
      </c>
      <c r="E1057" s="10">
        <v>0.86223593698489531</v>
      </c>
      <c r="F1057" s="10">
        <v>-0.18354058401765228</v>
      </c>
      <c r="G1057" s="10">
        <v>0.36217737665144822</v>
      </c>
      <c r="H1057" s="10">
        <v>-1.1582358666521815</v>
      </c>
      <c r="I1057" s="10">
        <v>0.68281255571897315</v>
      </c>
      <c r="J1057" s="10">
        <v>0.3880684095069078</v>
      </c>
      <c r="K1057" s="10">
        <v>-2.3470924569219225</v>
      </c>
      <c r="L1057" s="10">
        <v>-5.4353424539413032E-2</v>
      </c>
      <c r="M1057" s="10">
        <v>0.26404058876159769</v>
      </c>
      <c r="P1057" s="13">
        <f t="shared" si="51"/>
        <v>-4.5030013087166967E-3</v>
      </c>
      <c r="Q1057" s="23">
        <f t="shared" si="52"/>
        <v>-4.4928779991159074E-3</v>
      </c>
    </row>
    <row r="1058" spans="3:17" x14ac:dyDescent="0.55000000000000004">
      <c r="C1058">
        <f t="shared" si="50"/>
        <v>1052</v>
      </c>
      <c r="D1058" s="10">
        <v>-0.61499588783748182</v>
      </c>
      <c r="E1058" s="10">
        <v>0.62304536781983666</v>
      </c>
      <c r="F1058" s="10">
        <v>1.5683610262302994</v>
      </c>
      <c r="G1058" s="10">
        <v>0.99769022061478874</v>
      </c>
      <c r="H1058" s="10">
        <v>-1.4278594123697905</v>
      </c>
      <c r="I1058" s="10">
        <v>-1.2081648273191032</v>
      </c>
      <c r="J1058" s="10">
        <v>1.5296545802841626</v>
      </c>
      <c r="K1058" s="10">
        <v>-0.44969427205454132</v>
      </c>
      <c r="L1058" s="10">
        <v>3.8080626383474887E-3</v>
      </c>
      <c r="M1058" s="10">
        <v>1.7797765928734057</v>
      </c>
      <c r="P1058" s="13">
        <f t="shared" si="51"/>
        <v>-3.6593539542355774E-3</v>
      </c>
      <c r="Q1058" s="23">
        <f t="shared" si="52"/>
        <v>-3.6526666780780648E-3</v>
      </c>
    </row>
    <row r="1059" spans="3:17" x14ac:dyDescent="0.55000000000000004">
      <c r="C1059">
        <f t="shared" si="50"/>
        <v>1053</v>
      </c>
      <c r="D1059" s="10">
        <v>0.18477072888262794</v>
      </c>
      <c r="E1059" s="10">
        <v>0.21770060137356997</v>
      </c>
      <c r="F1059" s="10">
        <v>0.86431049666679116</v>
      </c>
      <c r="G1059" s="10">
        <v>-0.87925227032335573</v>
      </c>
      <c r="H1059" s="10">
        <v>-0.78936190042012799</v>
      </c>
      <c r="I1059" s="10">
        <v>-0.37958048734115335</v>
      </c>
      <c r="J1059" s="10">
        <v>1.1515194154420727</v>
      </c>
      <c r="K1059" s="10">
        <v>-0.54015566280809379</v>
      </c>
      <c r="L1059" s="10">
        <v>-0.71838302070487803</v>
      </c>
      <c r="M1059" s="10">
        <v>1.3684382560727961</v>
      </c>
      <c r="P1059" s="13">
        <f t="shared" si="51"/>
        <v>3.2668281175478953E-3</v>
      </c>
      <c r="Q1059" s="23">
        <f t="shared" si="52"/>
        <v>3.2721700159601408E-3</v>
      </c>
    </row>
    <row r="1060" spans="3:17" x14ac:dyDescent="0.55000000000000004">
      <c r="C1060">
        <f t="shared" si="50"/>
        <v>1054</v>
      </c>
      <c r="D1060" s="10">
        <v>-1.1373254510985213</v>
      </c>
      <c r="E1060" s="10">
        <v>1.4480463416286476E-2</v>
      </c>
      <c r="F1060" s="10">
        <v>-1.5064070301436656</v>
      </c>
      <c r="G1060" s="10">
        <v>-7.2831494990049567E-2</v>
      </c>
      <c r="H1060" s="10">
        <v>0.64945108321274625</v>
      </c>
      <c r="I1060" s="10">
        <v>0.87037420438566215</v>
      </c>
      <c r="J1060" s="10">
        <v>-1.6104013297261126</v>
      </c>
      <c r="K1060" s="10">
        <v>-1.1993212584014785</v>
      </c>
      <c r="L1060" s="10">
        <v>0.13030889218799138</v>
      </c>
      <c r="M1060" s="10">
        <v>0.79392206689209355</v>
      </c>
      <c r="P1060" s="13">
        <f t="shared" si="51"/>
        <v>-8.1828606635524891E-3</v>
      </c>
      <c r="Q1060" s="23">
        <f t="shared" si="52"/>
        <v>-8.1494721923700553E-3</v>
      </c>
    </row>
    <row r="1061" spans="3:17" x14ac:dyDescent="0.55000000000000004">
      <c r="C1061">
        <f t="shared" ref="C1061:C1124" si="53">C1060+1</f>
        <v>1055</v>
      </c>
      <c r="D1061" s="10">
        <v>0.4789695174186378</v>
      </c>
      <c r="E1061" s="10">
        <v>1.8571369403044327</v>
      </c>
      <c r="F1061" s="10">
        <v>-1.9551892158439648</v>
      </c>
      <c r="G1061" s="10">
        <v>0.77669544160433512</v>
      </c>
      <c r="H1061" s="10">
        <v>-1.2433851126132953</v>
      </c>
      <c r="I1061" s="10">
        <v>1.2043652047508517</v>
      </c>
      <c r="J1061" s="10">
        <v>-8.8626644664232201E-2</v>
      </c>
      <c r="K1061" s="10">
        <v>-0.39521849756967792</v>
      </c>
      <c r="L1061" s="10">
        <v>-0.29151245216206023</v>
      </c>
      <c r="M1061" s="10">
        <v>0.4523076460288934</v>
      </c>
      <c r="P1061" s="13">
        <f t="shared" si="51"/>
        <v>5.8146643638958013E-3</v>
      </c>
      <c r="Q1061" s="23">
        <f t="shared" si="52"/>
        <v>5.8316023383597759E-3</v>
      </c>
    </row>
    <row r="1062" spans="3:17" x14ac:dyDescent="0.55000000000000004">
      <c r="C1062">
        <f t="shared" si="53"/>
        <v>1056</v>
      </c>
      <c r="D1062" s="10">
        <v>-0.2917925855049418</v>
      </c>
      <c r="E1062" s="10">
        <v>-0.28268868967589494</v>
      </c>
      <c r="F1062" s="10">
        <v>-0.93751551640892128</v>
      </c>
      <c r="G1062" s="10">
        <v>1.8303564994776129</v>
      </c>
      <c r="H1062" s="10">
        <v>0.19644538213520449</v>
      </c>
      <c r="I1062" s="10">
        <v>-1.4231398024138773</v>
      </c>
      <c r="J1062" s="10">
        <v>0.81769760365099375</v>
      </c>
      <c r="K1062" s="10">
        <v>0.79153482540075093</v>
      </c>
      <c r="L1062" s="10">
        <v>1.756168264224087</v>
      </c>
      <c r="M1062" s="10">
        <v>-0.38597601943825111</v>
      </c>
      <c r="P1062" s="13">
        <f t="shared" si="51"/>
        <v>-8.6033125016555839E-4</v>
      </c>
      <c r="Q1062" s="23">
        <f t="shared" si="52"/>
        <v>-8.5996127134457812E-4</v>
      </c>
    </row>
    <row r="1063" spans="3:17" x14ac:dyDescent="0.55000000000000004">
      <c r="C1063">
        <f t="shared" si="53"/>
        <v>1057</v>
      </c>
      <c r="D1063" s="10">
        <v>-0.16287435284334495</v>
      </c>
      <c r="E1063" s="10">
        <v>-1.2298268504059813</v>
      </c>
      <c r="F1063" s="10">
        <v>-0.67540267464048798</v>
      </c>
      <c r="G1063" s="10">
        <v>0.19175083755068009</v>
      </c>
      <c r="H1063" s="10">
        <v>1.1166862690633537</v>
      </c>
      <c r="I1063" s="10">
        <v>-1.5251981688814724</v>
      </c>
      <c r="J1063" s="10">
        <v>-0.39964621706092979</v>
      </c>
      <c r="K1063" s="10">
        <v>0.67923813543282252</v>
      </c>
      <c r="L1063" s="10">
        <v>0.69406910565116076</v>
      </c>
      <c r="M1063" s="10">
        <v>-0.72196820777367032</v>
      </c>
      <c r="P1063" s="13">
        <f t="shared" si="51"/>
        <v>2.5613339479379767E-4</v>
      </c>
      <c r="Q1063" s="23">
        <f t="shared" si="52"/>
        <v>2.5616619975243893E-4</v>
      </c>
    </row>
    <row r="1064" spans="3:17" x14ac:dyDescent="0.55000000000000004">
      <c r="C1064">
        <f t="shared" si="53"/>
        <v>1058</v>
      </c>
      <c r="D1064" s="10">
        <v>1.7988871352828284</v>
      </c>
      <c r="E1064" s="10">
        <v>-1.4979562411994602</v>
      </c>
      <c r="F1064" s="10">
        <v>0.91663432632076225</v>
      </c>
      <c r="G1064" s="10">
        <v>0.88551757503029671</v>
      </c>
      <c r="H1064" s="10">
        <v>0.3962570371551089</v>
      </c>
      <c r="I1064" s="10">
        <v>0.1252556632622415</v>
      </c>
      <c r="J1064" s="10">
        <v>-0.12849943232470099</v>
      </c>
      <c r="K1064" s="10">
        <v>-1.0499479967392926</v>
      </c>
      <c r="L1064" s="10">
        <v>1.5475538248603193</v>
      </c>
      <c r="M1064" s="10">
        <v>0.50894978225808907</v>
      </c>
      <c r="P1064" s="13">
        <f t="shared" si="51"/>
        <v>1.7245486243626099E-2</v>
      </c>
      <c r="Q1064" s="23">
        <f t="shared" si="52"/>
        <v>1.7395048160514737E-2</v>
      </c>
    </row>
    <row r="1065" spans="3:17" x14ac:dyDescent="0.55000000000000004">
      <c r="C1065">
        <f t="shared" si="53"/>
        <v>1059</v>
      </c>
      <c r="D1065" s="10">
        <v>0.55688046323500107</v>
      </c>
      <c r="E1065" s="10">
        <v>-1.0276942983556152E-2</v>
      </c>
      <c r="F1065" s="10">
        <v>-0.66251067897189397</v>
      </c>
      <c r="G1065" s="10">
        <v>-0.25662219962720018</v>
      </c>
      <c r="H1065" s="10">
        <v>-2.0974551520833518</v>
      </c>
      <c r="I1065" s="10">
        <v>-0.17702961973017159</v>
      </c>
      <c r="J1065" s="10">
        <v>-0.88678094384071338</v>
      </c>
      <c r="K1065" s="10">
        <v>-0.14161919595975384</v>
      </c>
      <c r="L1065" s="10">
        <v>-2.4605269654066748</v>
      </c>
      <c r="M1065" s="10">
        <v>-0.93743684123736781</v>
      </c>
      <c r="P1065" s="13">
        <f t="shared" si="51"/>
        <v>6.4893929469942366E-3</v>
      </c>
      <c r="Q1065" s="23">
        <f t="shared" si="52"/>
        <v>6.510494678518608E-3</v>
      </c>
    </row>
    <row r="1066" spans="3:17" x14ac:dyDescent="0.55000000000000004">
      <c r="C1066">
        <f t="shared" si="53"/>
        <v>1060</v>
      </c>
      <c r="D1066" s="10">
        <v>-0.56606807194261044</v>
      </c>
      <c r="E1066" s="10">
        <v>-0.84581123608642217</v>
      </c>
      <c r="F1066" s="10">
        <v>-0.40394307787193812</v>
      </c>
      <c r="G1066" s="10">
        <v>0.25979703114839137</v>
      </c>
      <c r="H1066" s="10">
        <v>-0.47740022415900485</v>
      </c>
      <c r="I1066" s="10">
        <v>-1.0330958323110175</v>
      </c>
      <c r="J1066" s="10">
        <v>0.77629974438725058</v>
      </c>
      <c r="K1066" s="10">
        <v>-1.075301328166365</v>
      </c>
      <c r="L1066" s="10">
        <v>-0.24690534357525534</v>
      </c>
      <c r="M1066" s="10">
        <v>0.66596073636449682</v>
      </c>
      <c r="P1066" s="13">
        <f t="shared" si="51"/>
        <v>-3.2356266390691111E-3</v>
      </c>
      <c r="Q1066" s="23">
        <f t="shared" si="52"/>
        <v>-3.2303976404115531E-3</v>
      </c>
    </row>
    <row r="1067" spans="3:17" x14ac:dyDescent="0.55000000000000004">
      <c r="C1067">
        <f t="shared" si="53"/>
        <v>1061</v>
      </c>
      <c r="D1067" s="10">
        <v>-0.38922901361798196</v>
      </c>
      <c r="E1067" s="10">
        <v>2.7899730560825229</v>
      </c>
      <c r="F1067" s="10">
        <v>-1.0323669394484014</v>
      </c>
      <c r="G1067" s="10">
        <v>8.1442820954178624E-2</v>
      </c>
      <c r="H1067" s="10">
        <v>0.34093510809023947</v>
      </c>
      <c r="I1067" s="10">
        <v>-0.46972874218831434</v>
      </c>
      <c r="J1067" s="10">
        <v>0.95220175110616878</v>
      </c>
      <c r="K1067" s="10">
        <v>1.1436082606298934</v>
      </c>
      <c r="L1067" s="10">
        <v>-0.96351588797540555</v>
      </c>
      <c r="M1067" s="10">
        <v>0.53275155163616605</v>
      </c>
      <c r="P1067" s="13">
        <f t="shared" si="51"/>
        <v>-1.7041554701646485E-3</v>
      </c>
      <c r="Q1067" s="23">
        <f t="shared" si="52"/>
        <v>-1.7027042217327981E-3</v>
      </c>
    </row>
    <row r="1068" spans="3:17" x14ac:dyDescent="0.55000000000000004">
      <c r="C1068">
        <f t="shared" si="53"/>
        <v>1062</v>
      </c>
      <c r="D1068" s="10">
        <v>-0.49794438958277237</v>
      </c>
      <c r="E1068" s="10">
        <v>0.99921924900737313</v>
      </c>
      <c r="F1068" s="10">
        <v>0.77614247616064413</v>
      </c>
      <c r="G1068" s="10">
        <v>1.4958537121893427</v>
      </c>
      <c r="H1068" s="10">
        <v>5.3861038110880922E-3</v>
      </c>
      <c r="I1068" s="10">
        <v>0.45633557077157427</v>
      </c>
      <c r="J1068" s="10">
        <v>-1.3372528905281889</v>
      </c>
      <c r="K1068" s="10">
        <v>1.2340034368003874</v>
      </c>
      <c r="L1068" s="10">
        <v>-0.72690770992969012</v>
      </c>
      <c r="M1068" s="10">
        <v>-1.1883346376016124</v>
      </c>
      <c r="P1068" s="13">
        <f t="shared" si="51"/>
        <v>-2.645658243839495E-3</v>
      </c>
      <c r="Q1068" s="23">
        <f t="shared" si="52"/>
        <v>-2.6421615744117721E-3</v>
      </c>
    </row>
    <row r="1069" spans="3:17" x14ac:dyDescent="0.55000000000000004">
      <c r="C1069">
        <f t="shared" si="53"/>
        <v>1063</v>
      </c>
      <c r="D1069" s="10">
        <v>0.44003183156992837</v>
      </c>
      <c r="E1069" s="10">
        <v>0.71504076964527785</v>
      </c>
      <c r="F1069" s="10">
        <v>0.97827848971132458</v>
      </c>
      <c r="G1069" s="10">
        <v>-1.1417125063436564</v>
      </c>
      <c r="H1069" s="10">
        <v>-0.26918585105654685</v>
      </c>
      <c r="I1069" s="10">
        <v>0.57935916830426837</v>
      </c>
      <c r="J1069" s="10">
        <v>-1.3315761919693752</v>
      </c>
      <c r="K1069" s="10">
        <v>-0.4797910873801377</v>
      </c>
      <c r="L1069" s="10">
        <v>0.10312329819662111</v>
      </c>
      <c r="M1069" s="10">
        <v>0.69902433573952094</v>
      </c>
      <c r="P1069" s="13">
        <f t="shared" si="51"/>
        <v>5.4774541128001994E-3</v>
      </c>
      <c r="Q1069" s="23">
        <f t="shared" si="52"/>
        <v>5.4924827916826846E-3</v>
      </c>
    </row>
    <row r="1070" spans="3:17" x14ac:dyDescent="0.55000000000000004">
      <c r="C1070">
        <f t="shared" si="53"/>
        <v>1064</v>
      </c>
      <c r="D1070" s="10">
        <v>-0.24420081071037147</v>
      </c>
      <c r="E1070" s="10">
        <v>-0.19101190584840258</v>
      </c>
      <c r="F1070" s="10">
        <v>-0.80157591502840486</v>
      </c>
      <c r="G1070" s="10">
        <v>2.2875067220857832</v>
      </c>
      <c r="H1070" s="10">
        <v>-0.83854826897320511</v>
      </c>
      <c r="I1070" s="10">
        <v>1.4549199336889154</v>
      </c>
      <c r="J1070" s="10">
        <v>-1.5926159076932267</v>
      </c>
      <c r="K1070" s="10">
        <v>-0.27161321219393364</v>
      </c>
      <c r="L1070" s="10">
        <v>2.7270640065751794</v>
      </c>
      <c r="M1070" s="10">
        <v>1.2323254910249863</v>
      </c>
      <c r="P1070" s="13">
        <f t="shared" ref="P1070:P1133" si="54">$P$1*1/12+$P$2*SQRT(1/12)*INDEX(D1070:M1070,1,$P$3)</f>
        <v>-4.4817439033269994E-4</v>
      </c>
      <c r="Q1070" s="23">
        <f t="shared" ref="Q1070:Q1133" si="55">EXP(P1070)-1</f>
        <v>-4.4807397519230907E-4</v>
      </c>
    </row>
    <row r="1071" spans="3:17" x14ac:dyDescent="0.55000000000000004">
      <c r="C1071">
        <f t="shared" si="53"/>
        <v>1065</v>
      </c>
      <c r="D1071" s="10">
        <v>0.45412903660854631</v>
      </c>
      <c r="E1071" s="10">
        <v>-0.60935984477006055</v>
      </c>
      <c r="F1071" s="10">
        <v>-1.3291128952464943</v>
      </c>
      <c r="G1071" s="10">
        <v>-0.48281469841431718</v>
      </c>
      <c r="H1071" s="10">
        <v>0.71240334253603232</v>
      </c>
      <c r="I1071" s="10">
        <v>-0.67581934687238621</v>
      </c>
      <c r="J1071" s="10">
        <v>-0.46990578349583401</v>
      </c>
      <c r="K1071" s="10">
        <v>-0.13875058211288199</v>
      </c>
      <c r="L1071" s="10">
        <v>-0.78637055003115042</v>
      </c>
      <c r="M1071" s="10">
        <v>-0.35382296944535102</v>
      </c>
      <c r="P1071" s="13">
        <f t="shared" si="54"/>
        <v>5.5995394896582104E-3</v>
      </c>
      <c r="Q1071" s="23">
        <f t="shared" si="55"/>
        <v>5.6152462140288684E-3</v>
      </c>
    </row>
    <row r="1072" spans="3:17" x14ac:dyDescent="0.55000000000000004">
      <c r="C1072">
        <f t="shared" si="53"/>
        <v>1066</v>
      </c>
      <c r="D1072" s="10">
        <v>0.4859318999494518</v>
      </c>
      <c r="E1072" s="10">
        <v>0.40428190587294838</v>
      </c>
      <c r="F1072" s="10">
        <v>-3.088230656430568E-2</v>
      </c>
      <c r="G1072" s="10">
        <v>-0.13773376365814663</v>
      </c>
      <c r="H1072" s="10">
        <v>-0.22833131242758967</v>
      </c>
      <c r="I1072" s="10">
        <v>-1.3905267784325086</v>
      </c>
      <c r="J1072" s="10">
        <v>0.41108218995845219</v>
      </c>
      <c r="K1072" s="10">
        <v>-0.27914102522475137</v>
      </c>
      <c r="L1072" s="10">
        <v>-0.38556983418458113</v>
      </c>
      <c r="M1072" s="10">
        <v>0.62398741074278585</v>
      </c>
      <c r="P1072" s="13">
        <f t="shared" si="54"/>
        <v>5.8749603653213004E-3</v>
      </c>
      <c r="Q1072" s="23">
        <f t="shared" si="55"/>
        <v>5.8922517905295457E-3</v>
      </c>
    </row>
    <row r="1073" spans="3:17" x14ac:dyDescent="0.55000000000000004">
      <c r="C1073">
        <f t="shared" si="53"/>
        <v>1067</v>
      </c>
      <c r="D1073" s="10">
        <v>0.21538500028274846</v>
      </c>
      <c r="E1073" s="10">
        <v>-0.4901229353067223</v>
      </c>
      <c r="F1073" s="10">
        <v>-0.50534595871779942</v>
      </c>
      <c r="G1073" s="10">
        <v>0.61145499825038996</v>
      </c>
      <c r="H1073" s="10">
        <v>-1.9163931332539514</v>
      </c>
      <c r="I1073" s="10">
        <v>1.4742670015100554</v>
      </c>
      <c r="J1073" s="10">
        <v>-0.40796594419128368</v>
      </c>
      <c r="K1073" s="10">
        <v>1.0663063361584733</v>
      </c>
      <c r="L1073" s="10">
        <v>-0.50231482269785943</v>
      </c>
      <c r="M1073" s="10">
        <v>2.5663311432215781</v>
      </c>
      <c r="P1073" s="13">
        <f t="shared" si="54"/>
        <v>3.5319554850564532E-3</v>
      </c>
      <c r="Q1073" s="23">
        <f t="shared" si="55"/>
        <v>3.5382001896724358E-3</v>
      </c>
    </row>
    <row r="1074" spans="3:17" x14ac:dyDescent="0.55000000000000004">
      <c r="C1074">
        <f t="shared" si="53"/>
        <v>1068</v>
      </c>
      <c r="D1074" s="10">
        <v>-0.80988284184381854</v>
      </c>
      <c r="E1074" s="10">
        <v>-0.31519969741916842</v>
      </c>
      <c r="F1074" s="10">
        <v>1.9095508068945151</v>
      </c>
      <c r="G1074" s="10">
        <v>-0.79309360153359099</v>
      </c>
      <c r="H1074" s="10">
        <v>0.4813232677104668</v>
      </c>
      <c r="I1074" s="10">
        <v>-0.17785957969265548</v>
      </c>
      <c r="J1074" s="10">
        <v>0.20673021016303528</v>
      </c>
      <c r="K1074" s="10">
        <v>5.2184070711154508E-3</v>
      </c>
      <c r="L1074" s="10">
        <v>0.55569454163012311</v>
      </c>
      <c r="M1074" s="10">
        <v>0.84299604470005929</v>
      </c>
      <c r="P1074" s="13">
        <f t="shared" si="54"/>
        <v>-5.3471244845921476E-3</v>
      </c>
      <c r="Q1074" s="23">
        <f t="shared" si="55"/>
        <v>-5.3328540610387831E-3</v>
      </c>
    </row>
    <row r="1075" spans="3:17" x14ac:dyDescent="0.55000000000000004">
      <c r="C1075">
        <f t="shared" si="53"/>
        <v>1069</v>
      </c>
      <c r="D1075" s="10">
        <v>-7.1224427305651122E-2</v>
      </c>
      <c r="E1075" s="10">
        <v>-2.5029990011543938E-2</v>
      </c>
      <c r="F1075" s="10">
        <v>-2.1079482167590533</v>
      </c>
      <c r="G1075" s="10">
        <v>-0.84365840624031685</v>
      </c>
      <c r="H1075" s="10">
        <v>-0.74501700748777755</v>
      </c>
      <c r="I1075" s="10">
        <v>1.4289795869291566</v>
      </c>
      <c r="J1075" s="10">
        <v>0.37929538444320843</v>
      </c>
      <c r="K1075" s="10">
        <v>0.97800119224963766</v>
      </c>
      <c r="L1075" s="10">
        <v>-7.0433499158385843E-2</v>
      </c>
      <c r="M1075" s="10">
        <v>-0.50796912957058327</v>
      </c>
      <c r="P1075" s="13">
        <f t="shared" si="54"/>
        <v>1.0498450324997479E-3</v>
      </c>
      <c r="Q1075" s="23">
        <f t="shared" si="55"/>
        <v>1.0503963126986537E-3</v>
      </c>
    </row>
    <row r="1076" spans="3:17" x14ac:dyDescent="0.55000000000000004">
      <c r="C1076">
        <f t="shared" si="53"/>
        <v>1070</v>
      </c>
      <c r="D1076" s="10">
        <v>-0.1733596768212563</v>
      </c>
      <c r="E1076" s="10">
        <v>-0.72193721127334032</v>
      </c>
      <c r="F1076" s="10">
        <v>1.0229083501142131</v>
      </c>
      <c r="G1076" s="10">
        <v>-0.16953910725780305</v>
      </c>
      <c r="H1076" s="10">
        <v>0.39995102145798128</v>
      </c>
      <c r="I1076" s="10">
        <v>1.7780802232873703</v>
      </c>
      <c r="J1076" s="10">
        <v>-0.1743810677905244</v>
      </c>
      <c r="K1076" s="10">
        <v>0.57156223723332411</v>
      </c>
      <c r="L1076" s="10">
        <v>1.2401808038564679</v>
      </c>
      <c r="M1076" s="10">
        <v>0.39254367799174578</v>
      </c>
      <c r="P1076" s="13">
        <f t="shared" si="54"/>
        <v>1.6532782547598428E-4</v>
      </c>
      <c r="Q1076" s="23">
        <f t="shared" si="55"/>
        <v>1.6534149287417144E-4</v>
      </c>
    </row>
    <row r="1077" spans="3:17" x14ac:dyDescent="0.55000000000000004">
      <c r="C1077">
        <f t="shared" si="53"/>
        <v>1071</v>
      </c>
      <c r="D1077" s="10">
        <v>0.53269139808257848</v>
      </c>
      <c r="E1077" s="10">
        <v>1.0173852899112601</v>
      </c>
      <c r="F1077" s="10">
        <v>-0.39896721744986857</v>
      </c>
      <c r="G1077" s="10">
        <v>1.4169618865842286</v>
      </c>
      <c r="H1077" s="10">
        <v>2.0941342814040693</v>
      </c>
      <c r="I1077" s="10">
        <v>0.44146937093797861</v>
      </c>
      <c r="J1077" s="10">
        <v>-1.3803445487527195</v>
      </c>
      <c r="K1077" s="10">
        <v>-1.7103453925945859E-2</v>
      </c>
      <c r="L1077" s="10">
        <v>0.44112943450529774</v>
      </c>
      <c r="M1077" s="10">
        <v>-1.2687893322631845</v>
      </c>
      <c r="P1077" s="13">
        <f t="shared" si="54"/>
        <v>6.279909497836288E-3</v>
      </c>
      <c r="Q1077" s="23">
        <f t="shared" si="55"/>
        <v>6.2996694714463342E-3</v>
      </c>
    </row>
    <row r="1078" spans="3:17" x14ac:dyDescent="0.55000000000000004">
      <c r="C1078">
        <f t="shared" si="53"/>
        <v>1072</v>
      </c>
      <c r="D1078" s="10">
        <v>1.1889355140273206</v>
      </c>
      <c r="E1078" s="10">
        <v>1.618453318803192</v>
      </c>
      <c r="F1078" s="10">
        <v>-0.33887506219218955</v>
      </c>
      <c r="G1078" s="10">
        <v>-0.95517662293013628</v>
      </c>
      <c r="H1078" s="10">
        <v>0.57610913643287609</v>
      </c>
      <c r="I1078" s="10">
        <v>-1.1561251798906207</v>
      </c>
      <c r="J1078" s="10">
        <v>-1.4206194663319658</v>
      </c>
      <c r="K1078" s="10">
        <v>1.0235221432788493</v>
      </c>
      <c r="L1078" s="10">
        <v>2.8124183726771488</v>
      </c>
      <c r="M1078" s="10">
        <v>-0.65748740067921463</v>
      </c>
      <c r="P1078" s="13">
        <f t="shared" si="54"/>
        <v>1.196315025275836E-2</v>
      </c>
      <c r="Q1078" s="23">
        <f t="shared" si="55"/>
        <v>1.2034994945182786E-2</v>
      </c>
    </row>
    <row r="1079" spans="3:17" x14ac:dyDescent="0.55000000000000004">
      <c r="C1079">
        <f t="shared" si="53"/>
        <v>1073</v>
      </c>
      <c r="D1079" s="10">
        <v>-0.58552738073841504</v>
      </c>
      <c r="E1079" s="10">
        <v>0.15559832239588961</v>
      </c>
      <c r="F1079" s="10">
        <v>-0.82616247104984064</v>
      </c>
      <c r="G1079" s="10">
        <v>-0.2499779790387896</v>
      </c>
      <c r="H1079" s="10">
        <v>1.4651110095482249</v>
      </c>
      <c r="I1079" s="10">
        <v>4.6249867446957631E-2</v>
      </c>
      <c r="J1079" s="10">
        <v>-1.4099456012668254</v>
      </c>
      <c r="K1079" s="10">
        <v>-0.38493094243625225</v>
      </c>
      <c r="L1079" s="10">
        <v>-1.0337524964640352</v>
      </c>
      <c r="M1079" s="10">
        <v>1.5391827052947931</v>
      </c>
      <c r="P1079" s="13">
        <f t="shared" si="54"/>
        <v>-3.4041491966416383E-3</v>
      </c>
      <c r="Q1079" s="23">
        <f t="shared" si="55"/>
        <v>-3.3983616498519664E-3</v>
      </c>
    </row>
    <row r="1080" spans="3:17" x14ac:dyDescent="0.55000000000000004">
      <c r="C1080">
        <f t="shared" si="53"/>
        <v>1074</v>
      </c>
      <c r="D1080" s="10">
        <v>-0.57266253298082714</v>
      </c>
      <c r="E1080" s="10">
        <v>0.79409919529819628</v>
      </c>
      <c r="F1080" s="10">
        <v>0.2476012240433883</v>
      </c>
      <c r="G1080" s="10">
        <v>0.50319372162642417</v>
      </c>
      <c r="H1080" s="10">
        <v>-0.31796745263725301</v>
      </c>
      <c r="I1080" s="10">
        <v>1.2454712604102736</v>
      </c>
      <c r="J1080" s="10">
        <v>0.12457708404741567</v>
      </c>
      <c r="K1080" s="10">
        <v>0.3579161775471556</v>
      </c>
      <c r="L1080" s="10">
        <v>1.1736389625420898</v>
      </c>
      <c r="M1080" s="10">
        <v>-0.54289571754613186</v>
      </c>
      <c r="P1080" s="13">
        <f t="shared" si="54"/>
        <v>-3.2927363469027341E-3</v>
      </c>
      <c r="Q1080" s="23">
        <f t="shared" si="55"/>
        <v>-3.2873212357192871E-3</v>
      </c>
    </row>
    <row r="1081" spans="3:17" x14ac:dyDescent="0.55000000000000004">
      <c r="C1081">
        <f t="shared" si="53"/>
        <v>1075</v>
      </c>
      <c r="D1081" s="10">
        <v>-1.5435702182591498</v>
      </c>
      <c r="E1081" s="10">
        <v>-7.912696121790358E-2</v>
      </c>
      <c r="F1081" s="10">
        <v>0.88385854861509994</v>
      </c>
      <c r="G1081" s="10">
        <v>-0.64075458664133444</v>
      </c>
      <c r="H1081" s="10">
        <v>0.23174447215453961</v>
      </c>
      <c r="I1081" s="10">
        <v>-0.83932890082186806</v>
      </c>
      <c r="J1081" s="10">
        <v>0.5470020335601774</v>
      </c>
      <c r="K1081" s="10">
        <v>-1.5882477650275866</v>
      </c>
      <c r="L1081" s="10">
        <v>-0.19762638682136571</v>
      </c>
      <c r="M1081" s="10">
        <v>0.19059906076772845</v>
      </c>
      <c r="P1081" s="13">
        <f t="shared" si="54"/>
        <v>-1.1701043548708472E-2</v>
      </c>
      <c r="Q1081" s="23">
        <f t="shared" si="55"/>
        <v>-1.1632852566335505E-2</v>
      </c>
    </row>
    <row r="1082" spans="3:17" x14ac:dyDescent="0.55000000000000004">
      <c r="C1082">
        <f t="shared" si="53"/>
        <v>1076</v>
      </c>
      <c r="D1082" s="10">
        <v>-0.65041681649029348</v>
      </c>
      <c r="E1082" s="10">
        <v>-0.48199966341252681</v>
      </c>
      <c r="F1082" s="10">
        <v>-1.8084413905698173</v>
      </c>
      <c r="G1082" s="10">
        <v>-1.2552327049720646</v>
      </c>
      <c r="H1082" s="10">
        <v>-7.3084803317798944E-2</v>
      </c>
      <c r="I1082" s="10">
        <v>7.8406866790353899E-2</v>
      </c>
      <c r="J1082" s="10">
        <v>-0.63840860974131886</v>
      </c>
      <c r="K1082" s="10">
        <v>-0.92450754319736672</v>
      </c>
      <c r="L1082" s="10">
        <v>-2.6440518178901227E-2</v>
      </c>
      <c r="M1082" s="10">
        <v>0.71264813258148529</v>
      </c>
      <c r="P1082" s="13">
        <f t="shared" si="54"/>
        <v>-3.9661081946252875E-3</v>
      </c>
      <c r="Q1082" s="23">
        <f t="shared" si="55"/>
        <v>-3.958253575041093E-3</v>
      </c>
    </row>
    <row r="1083" spans="3:17" x14ac:dyDescent="0.55000000000000004">
      <c r="C1083">
        <f t="shared" si="53"/>
        <v>1077</v>
      </c>
      <c r="D1083" s="10">
        <v>-0.63183045010774053</v>
      </c>
      <c r="E1083" s="10">
        <v>0.69760035130777176</v>
      </c>
      <c r="F1083" s="10">
        <v>7.2618902176892666E-2</v>
      </c>
      <c r="G1083" s="10">
        <v>-0.67560718595452696</v>
      </c>
      <c r="H1083" s="10">
        <v>0.89175542419788945</v>
      </c>
      <c r="I1083" s="10">
        <v>1.0570152113279541</v>
      </c>
      <c r="J1083" s="10">
        <v>1.4623795487289264</v>
      </c>
      <c r="K1083" s="10">
        <v>-0.51438191262367083</v>
      </c>
      <c r="L1083" s="10">
        <v>0.99620526284675426</v>
      </c>
      <c r="M1083" s="10">
        <v>2.0800683810664715</v>
      </c>
      <c r="P1083" s="13">
        <f t="shared" si="54"/>
        <v>-3.8051455401119276E-3</v>
      </c>
      <c r="Q1083" s="23">
        <f t="shared" si="55"/>
        <v>-3.7979151476270623E-3</v>
      </c>
    </row>
    <row r="1084" spans="3:17" x14ac:dyDescent="0.55000000000000004">
      <c r="C1084">
        <f t="shared" si="53"/>
        <v>1078</v>
      </c>
      <c r="D1084" s="10">
        <v>-0.44906434091063457</v>
      </c>
      <c r="E1084" s="10">
        <v>-1.0163600300049727</v>
      </c>
      <c r="F1084" s="10">
        <v>-1.3093965882518761</v>
      </c>
      <c r="G1084" s="10">
        <v>0.89602413304357764</v>
      </c>
      <c r="H1084" s="10">
        <v>0.56254900332077062</v>
      </c>
      <c r="I1084" s="10">
        <v>2.5255209243422128</v>
      </c>
      <c r="J1084" s="10">
        <v>-5.5150810023982158E-2</v>
      </c>
      <c r="K1084" s="10">
        <v>-0.36635653770481985</v>
      </c>
      <c r="L1084" s="10">
        <v>-2.157756054511589</v>
      </c>
      <c r="M1084" s="10">
        <v>0.52748935830754307</v>
      </c>
      <c r="P1084" s="13">
        <f t="shared" si="54"/>
        <v>-2.2223446049565833E-3</v>
      </c>
      <c r="Q1084" s="23">
        <f t="shared" si="55"/>
        <v>-2.2198770254607814E-3</v>
      </c>
    </row>
    <row r="1085" spans="3:17" x14ac:dyDescent="0.55000000000000004">
      <c r="C1085">
        <f t="shared" si="53"/>
        <v>1079</v>
      </c>
      <c r="D1085" s="10">
        <v>0.17575294050171031</v>
      </c>
      <c r="E1085" s="10">
        <v>-1.3541564297029947</v>
      </c>
      <c r="F1085" s="10">
        <v>0.46975850758734827</v>
      </c>
      <c r="G1085" s="10">
        <v>0.39338276594230154</v>
      </c>
      <c r="H1085" s="10">
        <v>-0.26569267025702897</v>
      </c>
      <c r="I1085" s="10">
        <v>0.2171133140894197</v>
      </c>
      <c r="J1085" s="10">
        <v>3.1322291939020461E-2</v>
      </c>
      <c r="K1085" s="10">
        <v>1.6002577278409991</v>
      </c>
      <c r="L1085" s="10">
        <v>1.2281280719857264</v>
      </c>
      <c r="M1085" s="10">
        <v>-0.20110165213386752</v>
      </c>
      <c r="P1085" s="13">
        <f t="shared" si="54"/>
        <v>3.1887317793096275E-3</v>
      </c>
      <c r="Q1085" s="23">
        <f t="shared" si="55"/>
        <v>3.1938211926434423E-3</v>
      </c>
    </row>
    <row r="1086" spans="3:17" x14ac:dyDescent="0.55000000000000004">
      <c r="C1086">
        <f t="shared" si="53"/>
        <v>1080</v>
      </c>
      <c r="D1086" s="10">
        <v>1.4680960038912458</v>
      </c>
      <c r="E1086" s="10">
        <v>0.80786041005595211</v>
      </c>
      <c r="F1086" s="10">
        <v>-1.7155545326175046</v>
      </c>
      <c r="G1086" s="10">
        <v>0.35365390596568819</v>
      </c>
      <c r="H1086" s="10">
        <v>1.9645928081897928</v>
      </c>
      <c r="I1086" s="10">
        <v>0.81954052766473406</v>
      </c>
      <c r="J1086" s="10">
        <v>0.83806144997160559</v>
      </c>
      <c r="K1086" s="10">
        <v>-0.47919397211133696</v>
      </c>
      <c r="L1086" s="10">
        <v>0.13576846580461616</v>
      </c>
      <c r="M1086" s="10">
        <v>-1.577469512747804</v>
      </c>
      <c r="P1086" s="13">
        <f t="shared" si="54"/>
        <v>1.4380751012309035E-2</v>
      </c>
      <c r="Q1086" s="23">
        <f t="shared" si="55"/>
        <v>1.4484651470247245E-2</v>
      </c>
    </row>
    <row r="1087" spans="3:17" x14ac:dyDescent="0.55000000000000004">
      <c r="C1087">
        <f t="shared" si="53"/>
        <v>1081</v>
      </c>
      <c r="D1087" s="10">
        <v>-0.36733326030257413</v>
      </c>
      <c r="E1087" s="10">
        <v>0.29786901424723672</v>
      </c>
      <c r="F1087" s="10">
        <v>-1.0601156773060976</v>
      </c>
      <c r="G1087" s="10">
        <v>-0.61227255472936348</v>
      </c>
      <c r="H1087" s="10">
        <v>-1.0234773838491908</v>
      </c>
      <c r="I1087" s="10">
        <v>0.78077969262859925</v>
      </c>
      <c r="J1087" s="10">
        <v>-0.87283390473994904</v>
      </c>
      <c r="K1087" s="10">
        <v>1.1380177857848635</v>
      </c>
      <c r="L1087" s="10">
        <v>-0.19033331160594327</v>
      </c>
      <c r="M1087" s="10">
        <v>1.3882305547651639</v>
      </c>
      <c r="P1087" s="13">
        <f t="shared" si="54"/>
        <v>-1.5145326841032433E-3</v>
      </c>
      <c r="Q1087" s="23">
        <f t="shared" si="55"/>
        <v>-1.5133863582666995E-3</v>
      </c>
    </row>
    <row r="1088" spans="3:17" x14ac:dyDescent="0.55000000000000004">
      <c r="C1088">
        <f t="shared" si="53"/>
        <v>1082</v>
      </c>
      <c r="D1088" s="10">
        <v>0.28351744188175437</v>
      </c>
      <c r="E1088" s="10">
        <v>-0.68407233810585621</v>
      </c>
      <c r="F1088" s="10">
        <v>-0.65937714718973328</v>
      </c>
      <c r="G1088" s="10">
        <v>-0.58112514703548157</v>
      </c>
      <c r="H1088" s="10">
        <v>8.7444415561514485E-2</v>
      </c>
      <c r="I1088" s="10">
        <v>6.1546006026497534E-2</v>
      </c>
      <c r="J1088" s="10">
        <v>-0.78945200638702973</v>
      </c>
      <c r="K1088" s="10">
        <v>3.2654454260912159E-2</v>
      </c>
      <c r="L1088" s="10">
        <v>-2.2044593876918475</v>
      </c>
      <c r="M1088" s="10">
        <v>-0.89841961680287641</v>
      </c>
      <c r="P1088" s="13">
        <f t="shared" si="54"/>
        <v>4.121999737522441E-3</v>
      </c>
      <c r="Q1088" s="23">
        <f t="shared" si="55"/>
        <v>4.1305068632142561E-3</v>
      </c>
    </row>
    <row r="1089" spans="3:17" x14ac:dyDescent="0.55000000000000004">
      <c r="C1089">
        <f t="shared" si="53"/>
        <v>1083</v>
      </c>
      <c r="D1089" s="10">
        <v>-0.37416773866720027</v>
      </c>
      <c r="E1089" s="10">
        <v>0.67721025761471965</v>
      </c>
      <c r="F1089" s="10">
        <v>-2.0356346526801827</v>
      </c>
      <c r="G1089" s="10">
        <v>1.8707347020732437</v>
      </c>
      <c r="H1089" s="10">
        <v>-0.84361928772482131</v>
      </c>
      <c r="I1089" s="10">
        <v>-1.4977878668829969</v>
      </c>
      <c r="J1089" s="10">
        <v>1.3562393077141701</v>
      </c>
      <c r="K1089" s="10">
        <v>-0.59425357869404871</v>
      </c>
      <c r="L1089" s="10">
        <v>0.8590306665364168</v>
      </c>
      <c r="M1089" s="10">
        <v>0.88709662598351458</v>
      </c>
      <c r="P1089" s="13">
        <f t="shared" si="54"/>
        <v>-1.5737210029570568E-3</v>
      </c>
      <c r="Q1089" s="23">
        <f t="shared" si="55"/>
        <v>-1.5724833533830029E-3</v>
      </c>
    </row>
    <row r="1090" spans="3:17" x14ac:dyDescent="0.55000000000000004">
      <c r="C1090">
        <f t="shared" si="53"/>
        <v>1084</v>
      </c>
      <c r="D1090" s="10">
        <v>0.3577030658747456</v>
      </c>
      <c r="E1090" s="10">
        <v>1.8316609427125317</v>
      </c>
      <c r="F1090" s="10">
        <v>0.30364504865063141</v>
      </c>
      <c r="G1090" s="10">
        <v>-5.9340083173241819E-2</v>
      </c>
      <c r="H1090" s="10">
        <v>1.3739055720581266</v>
      </c>
      <c r="I1090" s="10">
        <v>-0.95389556711661494</v>
      </c>
      <c r="J1090" s="10">
        <v>0.62242998591283261</v>
      </c>
      <c r="K1090" s="10">
        <v>-8.9027756550470225E-2</v>
      </c>
      <c r="L1090" s="10">
        <v>1.6817105319300729</v>
      </c>
      <c r="M1090" s="10">
        <v>-1.8152132462822659</v>
      </c>
      <c r="P1090" s="13">
        <f t="shared" si="54"/>
        <v>4.7644660872577481E-3</v>
      </c>
      <c r="Q1090" s="23">
        <f t="shared" si="55"/>
        <v>4.7758342029693424E-3</v>
      </c>
    </row>
    <row r="1091" spans="3:17" x14ac:dyDescent="0.55000000000000004">
      <c r="C1091">
        <f t="shared" si="53"/>
        <v>1085</v>
      </c>
      <c r="D1091" s="10">
        <v>0.46765287205039102</v>
      </c>
      <c r="E1091" s="10">
        <v>0.27481332860196223</v>
      </c>
      <c r="F1091" s="10">
        <v>-0.369818431097996</v>
      </c>
      <c r="G1091" s="10">
        <v>0.32124058842053904</v>
      </c>
      <c r="H1091" s="10">
        <v>0.13764620954307785</v>
      </c>
      <c r="I1091" s="10">
        <v>-0.93000596711174521</v>
      </c>
      <c r="J1091" s="10">
        <v>0.52031395204384578</v>
      </c>
      <c r="K1091" s="10">
        <v>0.96507219264186661</v>
      </c>
      <c r="L1091" s="10">
        <v>-1.3872237622383574</v>
      </c>
      <c r="M1091" s="10">
        <v>-0.61430261880054993</v>
      </c>
      <c r="P1091" s="13">
        <f t="shared" si="54"/>
        <v>5.7166593401505889E-3</v>
      </c>
      <c r="Q1091" s="23">
        <f t="shared" si="55"/>
        <v>5.7330306186296198E-3</v>
      </c>
    </row>
    <row r="1092" spans="3:17" x14ac:dyDescent="0.55000000000000004">
      <c r="C1092">
        <f t="shared" si="53"/>
        <v>1086</v>
      </c>
      <c r="D1092" s="10">
        <v>0.98463652858630091</v>
      </c>
      <c r="E1092" s="10">
        <v>-1.3799245444728028</v>
      </c>
      <c r="F1092" s="10">
        <v>-9.4551256228043987E-2</v>
      </c>
      <c r="G1092" s="10">
        <v>-1.1099709774764752</v>
      </c>
      <c r="H1092" s="10">
        <v>0.83821856516345827</v>
      </c>
      <c r="I1092" s="10">
        <v>0.21110275452646596</v>
      </c>
      <c r="J1092" s="10">
        <v>0.30282766842795561</v>
      </c>
      <c r="K1092" s="10">
        <v>-1.1313322369555128</v>
      </c>
      <c r="L1092" s="10">
        <v>-0.27146871315366544</v>
      </c>
      <c r="M1092" s="10">
        <v>-0.50445361318862325</v>
      </c>
      <c r="P1092" s="13">
        <f t="shared" si="54"/>
        <v>1.0193869139165257E-2</v>
      </c>
      <c r="Q1092" s="23">
        <f t="shared" si="55"/>
        <v>1.0246003623291644E-2</v>
      </c>
    </row>
    <row r="1093" spans="3:17" x14ac:dyDescent="0.55000000000000004">
      <c r="C1093">
        <f t="shared" si="53"/>
        <v>1087</v>
      </c>
      <c r="D1093" s="10">
        <v>-1.2058785683046975</v>
      </c>
      <c r="E1093" s="10">
        <v>-0.59545421563601497</v>
      </c>
      <c r="F1093" s="10">
        <v>0.88407821841416168</v>
      </c>
      <c r="G1093" s="10">
        <v>0.51840868672719564</v>
      </c>
      <c r="H1093" s="10">
        <v>-0.36890026440628287</v>
      </c>
      <c r="I1093" s="10">
        <v>0.11669998964368559</v>
      </c>
      <c r="J1093" s="10">
        <v>0.1358260697000544</v>
      </c>
      <c r="K1093" s="10">
        <v>-1.5245433362977356</v>
      </c>
      <c r="L1093" s="10">
        <v>1.5265193495813376E-2</v>
      </c>
      <c r="M1093" s="10">
        <v>0.94401313516218077</v>
      </c>
      <c r="P1093" s="13">
        <f t="shared" si="54"/>
        <v>-8.7765480736440964E-3</v>
      </c>
      <c r="Q1093" s="23">
        <f t="shared" si="55"/>
        <v>-8.7381466018388032E-3</v>
      </c>
    </row>
    <row r="1094" spans="3:17" x14ac:dyDescent="0.55000000000000004">
      <c r="C1094">
        <f t="shared" si="53"/>
        <v>1088</v>
      </c>
      <c r="D1094" s="10">
        <v>0.57565742467632985</v>
      </c>
      <c r="E1094" s="10">
        <v>0.72015939323684097</v>
      </c>
      <c r="F1094" s="10">
        <v>0.73173632599012806</v>
      </c>
      <c r="G1094" s="10">
        <v>1.2190973074250488</v>
      </c>
      <c r="H1094" s="10">
        <v>1.555613370484578</v>
      </c>
      <c r="I1094" s="10">
        <v>0.40248993345682671</v>
      </c>
      <c r="J1094" s="10">
        <v>0.65688154908540486</v>
      </c>
      <c r="K1094" s="10">
        <v>0.12695440821971243</v>
      </c>
      <c r="L1094" s="10">
        <v>-1.5478213256471913</v>
      </c>
      <c r="M1094" s="10">
        <v>1.1384247676435739</v>
      </c>
      <c r="P1094" s="13">
        <f t="shared" si="54"/>
        <v>6.6520062031349527E-3</v>
      </c>
      <c r="Q1094" s="23">
        <f t="shared" si="55"/>
        <v>6.674179935733715E-3</v>
      </c>
    </row>
    <row r="1095" spans="3:17" x14ac:dyDescent="0.55000000000000004">
      <c r="C1095">
        <f t="shared" si="53"/>
        <v>1089</v>
      </c>
      <c r="D1095" s="10">
        <v>-1.6106994100568834</v>
      </c>
      <c r="E1095" s="10">
        <v>-0.26007981238629763</v>
      </c>
      <c r="F1095" s="10">
        <v>-1.101894355439069</v>
      </c>
      <c r="G1095" s="10">
        <v>-1.7154798359331629</v>
      </c>
      <c r="H1095" s="10">
        <v>-0.26460079936177316</v>
      </c>
      <c r="I1095" s="10">
        <v>-1.1918266914965738</v>
      </c>
      <c r="J1095" s="10">
        <v>0.82929797401583216</v>
      </c>
      <c r="K1095" s="10">
        <v>0.85207710838681239</v>
      </c>
      <c r="L1095" s="10">
        <v>1.3858825107085082</v>
      </c>
      <c r="M1095" s="10">
        <v>-0.34905365170122021</v>
      </c>
      <c r="P1095" s="13">
        <f t="shared" si="54"/>
        <v>-1.2282399403032026E-2</v>
      </c>
      <c r="Q1095" s="23">
        <f t="shared" si="55"/>
        <v>-1.2207278604568605E-2</v>
      </c>
    </row>
    <row r="1096" spans="3:17" x14ac:dyDescent="0.55000000000000004">
      <c r="C1096">
        <f t="shared" si="53"/>
        <v>1090</v>
      </c>
      <c r="D1096" s="10">
        <v>0.24602985922837353</v>
      </c>
      <c r="E1096" s="10">
        <v>-1.4117561945851185</v>
      </c>
      <c r="F1096" s="10">
        <v>-1.1880654760515157</v>
      </c>
      <c r="G1096" s="10">
        <v>-7.407832063661518E-2</v>
      </c>
      <c r="H1096" s="10">
        <v>-1.4500081971738925</v>
      </c>
      <c r="I1096" s="10">
        <v>-8.6631321953324167E-2</v>
      </c>
      <c r="J1096" s="10">
        <v>1.5382581696983555</v>
      </c>
      <c r="K1096" s="10">
        <v>-1.0073485843260706</v>
      </c>
      <c r="L1096" s="10">
        <v>-0.15775743156543276</v>
      </c>
      <c r="M1096" s="10">
        <v>-1.5854440745162459</v>
      </c>
      <c r="P1096" s="13">
        <f t="shared" si="54"/>
        <v>3.7973477484794741E-3</v>
      </c>
      <c r="Q1096" s="23">
        <f t="shared" si="55"/>
        <v>3.8045668083088735E-3</v>
      </c>
    </row>
    <row r="1097" spans="3:17" x14ac:dyDescent="0.55000000000000004">
      <c r="C1097">
        <f t="shared" si="53"/>
        <v>1091</v>
      </c>
      <c r="D1097" s="10">
        <v>-1.5028275637097783</v>
      </c>
      <c r="E1097" s="10">
        <v>0.64553290266391006</v>
      </c>
      <c r="F1097" s="10">
        <v>0.51662730223775388</v>
      </c>
      <c r="G1097" s="10">
        <v>0.1894827145758608</v>
      </c>
      <c r="H1097" s="10">
        <v>-0.81108181708068894</v>
      </c>
      <c r="I1097" s="10">
        <v>-0.45353266278135634</v>
      </c>
      <c r="J1097" s="10">
        <v>-1.5009854719757276</v>
      </c>
      <c r="K1097" s="10">
        <v>1.1249369257607331</v>
      </c>
      <c r="L1097" s="10">
        <v>-0.6270300506247396</v>
      </c>
      <c r="M1097" s="10">
        <v>-0.45778113202997711</v>
      </c>
      <c r="P1097" s="13">
        <f t="shared" si="54"/>
        <v>-1.1348201810134781E-2</v>
      </c>
      <c r="Q1097" s="23">
        <f t="shared" si="55"/>
        <v>-1.1284053851932208E-2</v>
      </c>
    </row>
    <row r="1098" spans="3:17" x14ac:dyDescent="0.55000000000000004">
      <c r="C1098">
        <f t="shared" si="53"/>
        <v>1092</v>
      </c>
      <c r="D1098" s="10">
        <v>-1.0482481281699538</v>
      </c>
      <c r="E1098" s="10">
        <v>-0.59233135215119459</v>
      </c>
      <c r="F1098" s="10">
        <v>1.5266380337979244</v>
      </c>
      <c r="G1098" s="10">
        <v>-0.83658871347751962</v>
      </c>
      <c r="H1098" s="10">
        <v>9.7532231729386812E-2</v>
      </c>
      <c r="I1098" s="10">
        <v>0.3820778091519007</v>
      </c>
      <c r="J1098" s="10">
        <v>0.17661193075942713</v>
      </c>
      <c r="K1098" s="10">
        <v>-1.4569346114481085</v>
      </c>
      <c r="L1098" s="10">
        <v>-1.4135157899359492E-2</v>
      </c>
      <c r="M1098" s="10">
        <v>0.70136227811790841</v>
      </c>
      <c r="P1098" s="13">
        <f t="shared" si="54"/>
        <v>-7.4114284179799938E-3</v>
      </c>
      <c r="Q1098" s="23">
        <f t="shared" si="55"/>
        <v>-7.3840315075779372E-3</v>
      </c>
    </row>
    <row r="1099" spans="3:17" x14ac:dyDescent="0.55000000000000004">
      <c r="C1099">
        <f t="shared" si="53"/>
        <v>1093</v>
      </c>
      <c r="D1099" s="10">
        <v>0.27304963601395166</v>
      </c>
      <c r="E1099" s="10">
        <v>3.3524085914344276E-2</v>
      </c>
      <c r="F1099" s="10">
        <v>2.1186466573068715E-2</v>
      </c>
      <c r="G1099" s="10">
        <v>0.41073592469338815</v>
      </c>
      <c r="H1099" s="10">
        <v>-1.2617251846671618</v>
      </c>
      <c r="I1099" s="10">
        <v>0.80783261935603712</v>
      </c>
      <c r="J1099" s="10">
        <v>-1.4443549594409926</v>
      </c>
      <c r="K1099" s="10">
        <v>0.89107374094478897</v>
      </c>
      <c r="L1099" s="10">
        <v>0.22277659401446484</v>
      </c>
      <c r="M1099" s="10">
        <v>-0.29743255067874336</v>
      </c>
      <c r="P1099" s="13">
        <f t="shared" si="54"/>
        <v>4.0313458794884313E-3</v>
      </c>
      <c r="Q1099" s="23">
        <f t="shared" si="55"/>
        <v>4.0394826847063303E-3</v>
      </c>
    </row>
    <row r="1100" spans="3:17" x14ac:dyDescent="0.55000000000000004">
      <c r="C1100">
        <f t="shared" si="53"/>
        <v>1094</v>
      </c>
      <c r="D1100" s="10">
        <v>3.508858050722429</v>
      </c>
      <c r="E1100" s="10">
        <v>-8.6359948588060606E-2</v>
      </c>
      <c r="F1100" s="10">
        <v>0.44519888286323017</v>
      </c>
      <c r="G1100" s="10">
        <v>-1.1898116414546729</v>
      </c>
      <c r="H1100" s="10">
        <v>1.1954047935479153</v>
      </c>
      <c r="I1100" s="10">
        <v>-0.74667467854409053</v>
      </c>
      <c r="J1100" s="10">
        <v>-2.3204509699148432</v>
      </c>
      <c r="K1100" s="10">
        <v>0.37097291811993133</v>
      </c>
      <c r="L1100" s="10">
        <v>1.2405070809712107</v>
      </c>
      <c r="M1100" s="10">
        <v>-0.27660470164845979</v>
      </c>
      <c r="P1100" s="13">
        <f t="shared" si="54"/>
        <v>3.2054268768658356E-2</v>
      </c>
      <c r="Q1100" s="23">
        <f t="shared" si="55"/>
        <v>3.2573540279210222E-2</v>
      </c>
    </row>
    <row r="1101" spans="3:17" x14ac:dyDescent="0.55000000000000004">
      <c r="C1101">
        <f t="shared" si="53"/>
        <v>1095</v>
      </c>
      <c r="D1101" s="10">
        <v>-0.38082256336464965</v>
      </c>
      <c r="E1101" s="10">
        <v>7.297514797792426E-2</v>
      </c>
      <c r="F1101" s="10">
        <v>0.56035709210224194</v>
      </c>
      <c r="G1101" s="10">
        <v>0.51048749053237208</v>
      </c>
      <c r="H1101" s="10">
        <v>-0.91874006457716384</v>
      </c>
      <c r="I1101" s="10">
        <v>-2.1707544848052311</v>
      </c>
      <c r="J1101" s="10">
        <v>0.37279738709454679</v>
      </c>
      <c r="K1101" s="10">
        <v>0.37966815064919934</v>
      </c>
      <c r="L1101" s="10">
        <v>-4.89444274394914E-2</v>
      </c>
      <c r="M1101" s="10">
        <v>0.31399582179085622</v>
      </c>
      <c r="P1101" s="13">
        <f t="shared" si="54"/>
        <v>-1.6313534754142892E-3</v>
      </c>
      <c r="Q1101" s="23">
        <f t="shared" si="55"/>
        <v>-1.6300235416291109E-3</v>
      </c>
    </row>
    <row r="1102" spans="3:17" x14ac:dyDescent="0.55000000000000004">
      <c r="C1102">
        <f t="shared" si="53"/>
        <v>1096</v>
      </c>
      <c r="D1102" s="10">
        <v>-1.3072919238070193</v>
      </c>
      <c r="E1102" s="10">
        <v>0.52525861869372714</v>
      </c>
      <c r="F1102" s="10">
        <v>-1.0096331584878322</v>
      </c>
      <c r="G1102" s="10">
        <v>-1.0299492364633158</v>
      </c>
      <c r="H1102" s="10">
        <v>-0.15140314996942142</v>
      </c>
      <c r="I1102" s="10">
        <v>-0.62238028311231675</v>
      </c>
      <c r="J1102" s="10">
        <v>0.10668208434282804</v>
      </c>
      <c r="K1102" s="10">
        <v>1.3428710809092743</v>
      </c>
      <c r="L1102" s="10">
        <v>-0.2713704763763492</v>
      </c>
      <c r="M1102" s="10">
        <v>-1.213157062016426</v>
      </c>
      <c r="P1102" s="13">
        <f t="shared" si="54"/>
        <v>-9.6548134951244258E-3</v>
      </c>
      <c r="Q1102" s="23">
        <f t="shared" si="55"/>
        <v>-9.6083554182181397E-3</v>
      </c>
    </row>
    <row r="1103" spans="3:17" x14ac:dyDescent="0.55000000000000004">
      <c r="C1103">
        <f t="shared" si="53"/>
        <v>1097</v>
      </c>
      <c r="D1103" s="10">
        <v>-0.94709764234762317</v>
      </c>
      <c r="E1103" s="10">
        <v>-1.187820807201746</v>
      </c>
      <c r="F1103" s="10">
        <v>-1.1324629462372764</v>
      </c>
      <c r="G1103" s="10">
        <v>0.65249399324689794</v>
      </c>
      <c r="H1103" s="10">
        <v>-0.23359538133509158</v>
      </c>
      <c r="I1103" s="10">
        <v>1.0180127279755475</v>
      </c>
      <c r="J1103" s="10">
        <v>-2.0262849056051939</v>
      </c>
      <c r="K1103" s="10">
        <v>0.58512685800346342</v>
      </c>
      <c r="L1103" s="10">
        <v>0.24790152944820154</v>
      </c>
      <c r="M1103" s="10">
        <v>0.58404054435683161</v>
      </c>
      <c r="P1103" s="13">
        <f t="shared" si="54"/>
        <v>-6.535439514707234E-3</v>
      </c>
      <c r="Q1103" s="23">
        <f t="shared" si="55"/>
        <v>-6.5141299775506312E-3</v>
      </c>
    </row>
    <row r="1104" spans="3:17" x14ac:dyDescent="0.55000000000000004">
      <c r="C1104">
        <f t="shared" si="53"/>
        <v>1098</v>
      </c>
      <c r="D1104" s="10">
        <v>-0.51669147224407874</v>
      </c>
      <c r="E1104" s="10">
        <v>1.5528852634927035</v>
      </c>
      <c r="F1104" s="10">
        <v>0.31800704186868212</v>
      </c>
      <c r="G1104" s="10">
        <v>1.5094151396506117</v>
      </c>
      <c r="H1104" s="10">
        <v>0.10949031702180939</v>
      </c>
      <c r="I1104" s="10">
        <v>-1.2457355036479827</v>
      </c>
      <c r="J1104" s="10">
        <v>1.2286193267531642</v>
      </c>
      <c r="K1104" s="10">
        <v>-1.2594806188885368</v>
      </c>
      <c r="L1104" s="10">
        <v>1.9531740920745906</v>
      </c>
      <c r="M1104" s="10">
        <v>0.82846179885358429</v>
      </c>
      <c r="P1104" s="13">
        <f t="shared" si="54"/>
        <v>-2.8080127421548761E-3</v>
      </c>
      <c r="Q1104" s="23">
        <f t="shared" si="55"/>
        <v>-2.8040739619523691E-3</v>
      </c>
    </row>
    <row r="1105" spans="3:17" x14ac:dyDescent="0.55000000000000004">
      <c r="C1105">
        <f t="shared" si="53"/>
        <v>1099</v>
      </c>
      <c r="D1105" s="10">
        <v>0.51563130436599913</v>
      </c>
      <c r="E1105" s="10">
        <v>-0.15717484909973595</v>
      </c>
      <c r="F1105" s="10">
        <v>-9.4549153668022357E-3</v>
      </c>
      <c r="G1105" s="10">
        <v>1.5183612835751434</v>
      </c>
      <c r="H1105" s="10">
        <v>-0.70155213303970754</v>
      </c>
      <c r="I1105" s="10">
        <v>-2.3548385690587064</v>
      </c>
      <c r="J1105" s="10">
        <v>0.78347152614221693</v>
      </c>
      <c r="K1105" s="10">
        <v>2.3887792604244011</v>
      </c>
      <c r="L1105" s="10">
        <v>-0.40242661117083395</v>
      </c>
      <c r="M1105" s="10">
        <v>0.51260595344140181</v>
      </c>
      <c r="P1105" s="13">
        <f t="shared" si="54"/>
        <v>6.1321647523412777E-3</v>
      </c>
      <c r="Q1105" s="23">
        <f t="shared" si="55"/>
        <v>6.1510049653588084E-3</v>
      </c>
    </row>
    <row r="1106" spans="3:17" x14ac:dyDescent="0.55000000000000004">
      <c r="C1106">
        <f t="shared" si="53"/>
        <v>1100</v>
      </c>
      <c r="D1106" s="10">
        <v>0.47936182528764493</v>
      </c>
      <c r="E1106" s="10">
        <v>-1.1026115869389408</v>
      </c>
      <c r="F1106" s="10">
        <v>0.26885935894251528</v>
      </c>
      <c r="G1106" s="10">
        <v>-0.39699605595099707</v>
      </c>
      <c r="H1106" s="10">
        <v>-1.8201483495452013</v>
      </c>
      <c r="I1106" s="10">
        <v>1.6813782043228456</v>
      </c>
      <c r="J1106" s="10">
        <v>0.97015121852342812</v>
      </c>
      <c r="K1106" s="10">
        <v>0.73205681419823987</v>
      </c>
      <c r="L1106" s="10">
        <v>0.58499527369139004</v>
      </c>
      <c r="M1106" s="10">
        <v>0.86182345808127514</v>
      </c>
      <c r="P1106" s="13">
        <f t="shared" si="54"/>
        <v>5.8180618497024484E-3</v>
      </c>
      <c r="Q1106" s="23">
        <f t="shared" si="55"/>
        <v>5.8350196427576773E-3</v>
      </c>
    </row>
    <row r="1107" spans="3:17" x14ac:dyDescent="0.55000000000000004">
      <c r="C1107">
        <f t="shared" si="53"/>
        <v>1101</v>
      </c>
      <c r="D1107" s="10">
        <v>-0.1414976347414412</v>
      </c>
      <c r="E1107" s="10">
        <v>-2.2695126070114622</v>
      </c>
      <c r="F1107" s="10">
        <v>-0.98692071012049121</v>
      </c>
      <c r="G1107" s="10">
        <v>-1.2192064719939717</v>
      </c>
      <c r="H1107" s="10">
        <v>1.2972878011515057</v>
      </c>
      <c r="I1107" s="10">
        <v>1.0785998053397501</v>
      </c>
      <c r="J1107" s="10">
        <v>1.2164221067415069</v>
      </c>
      <c r="K1107" s="10">
        <v>-1.0129890231078635</v>
      </c>
      <c r="L1107" s="10">
        <v>0.82909782710615254</v>
      </c>
      <c r="M1107" s="10">
        <v>-1.2797648536237984</v>
      </c>
      <c r="P1107" s="13">
        <f t="shared" si="54"/>
        <v>4.4126120405167083E-4</v>
      </c>
      <c r="Q1107" s="23">
        <f t="shared" si="55"/>
        <v>4.4135857409810519E-4</v>
      </c>
    </row>
    <row r="1108" spans="3:17" x14ac:dyDescent="0.55000000000000004">
      <c r="C1108">
        <f t="shared" si="53"/>
        <v>1102</v>
      </c>
      <c r="D1108" s="10">
        <v>-1.1128921749637972</v>
      </c>
      <c r="E1108" s="10">
        <v>1.1533502035019898</v>
      </c>
      <c r="F1108" s="10">
        <v>1.2517105068564427</v>
      </c>
      <c r="G1108" s="10">
        <v>-1.7405151560822805</v>
      </c>
      <c r="H1108" s="10">
        <v>-8.0907248214686076E-2</v>
      </c>
      <c r="I1108" s="10">
        <v>1.4780245964178853</v>
      </c>
      <c r="J1108" s="10">
        <v>-0.82202876706140615</v>
      </c>
      <c r="K1108" s="10">
        <v>1.0387142251717372</v>
      </c>
      <c r="L1108" s="10">
        <v>-1.1792851971452059</v>
      </c>
      <c r="M1108" s="10">
        <v>1.5282861369929004</v>
      </c>
      <c r="P1108" s="13">
        <f t="shared" si="54"/>
        <v>-7.971262285248977E-3</v>
      </c>
      <c r="Q1108" s="23">
        <f t="shared" si="55"/>
        <v>-7.9395760231050216E-3</v>
      </c>
    </row>
    <row r="1109" spans="3:17" x14ac:dyDescent="0.55000000000000004">
      <c r="C1109">
        <f t="shared" si="53"/>
        <v>1103</v>
      </c>
      <c r="D1109" s="10">
        <v>-0.20356429613375243</v>
      </c>
      <c r="E1109" s="10">
        <v>0.4158502046746369</v>
      </c>
      <c r="F1109" s="10">
        <v>-1.3086950365042462</v>
      </c>
      <c r="G1109" s="10">
        <v>0.62773731804206689</v>
      </c>
      <c r="H1109" s="10">
        <v>1.5653676029667825</v>
      </c>
      <c r="I1109" s="10">
        <v>7.2821073339377262E-2</v>
      </c>
      <c r="J1109" s="10">
        <v>0.34783484418176019</v>
      </c>
      <c r="K1109" s="10">
        <v>-0.76370466062657272</v>
      </c>
      <c r="L1109" s="10">
        <v>-0.87327379038803488</v>
      </c>
      <c r="M1109" s="10">
        <v>-0.6133013143663083</v>
      </c>
      <c r="P1109" s="13">
        <f t="shared" si="54"/>
        <v>-9.6251850886612794E-5</v>
      </c>
      <c r="Q1109" s="23">
        <f t="shared" si="55"/>
        <v>-9.6247218825840086E-5</v>
      </c>
    </row>
    <row r="1110" spans="3:17" x14ac:dyDescent="0.55000000000000004">
      <c r="C1110">
        <f t="shared" si="53"/>
        <v>1104</v>
      </c>
      <c r="D1110" s="10">
        <v>1.2821934485332345</v>
      </c>
      <c r="E1110" s="10">
        <v>-0.19919777590169457</v>
      </c>
      <c r="F1110" s="10">
        <v>-3.4663597544822511E-2</v>
      </c>
      <c r="G1110" s="10">
        <v>-1.4703120162105481</v>
      </c>
      <c r="H1110" s="10">
        <v>-0.77778321394368655</v>
      </c>
      <c r="I1110" s="10">
        <v>-0.11998511814423794</v>
      </c>
      <c r="J1110" s="10">
        <v>-0.37560417120052475</v>
      </c>
      <c r="K1110" s="10">
        <v>1.231971459557649</v>
      </c>
      <c r="L1110" s="10">
        <v>-0.11505880868145207</v>
      </c>
      <c r="M1110" s="10">
        <v>-0.34317165699827984</v>
      </c>
      <c r="P1110" s="13">
        <f t="shared" si="54"/>
        <v>1.2770787656624228E-2</v>
      </c>
      <c r="Q1110" s="23">
        <f t="shared" si="55"/>
        <v>1.2852682414167482E-2</v>
      </c>
    </row>
    <row r="1111" spans="3:17" x14ac:dyDescent="0.55000000000000004">
      <c r="C1111">
        <f t="shared" si="53"/>
        <v>1105</v>
      </c>
      <c r="D1111" s="10">
        <v>0.65447332843441719</v>
      </c>
      <c r="E1111" s="10">
        <v>-0.64203465776276236</v>
      </c>
      <c r="F1111" s="10">
        <v>0.9088054372921317</v>
      </c>
      <c r="G1111" s="10">
        <v>4.0527032256774502E-2</v>
      </c>
      <c r="H1111" s="10">
        <v>-0.70030845446364054</v>
      </c>
      <c r="I1111" s="10">
        <v>-1.8200159496624719</v>
      </c>
      <c r="J1111" s="10">
        <v>0.76815870961211796</v>
      </c>
      <c r="K1111" s="10">
        <v>-0.37706947448949241</v>
      </c>
      <c r="L1111" s="10">
        <v>-1.0701759052287694</v>
      </c>
      <c r="M1111" s="10">
        <v>-1.2223306816606809</v>
      </c>
      <c r="P1111" s="13">
        <f t="shared" si="54"/>
        <v>7.3345719519022825E-3</v>
      </c>
      <c r="Q1111" s="23">
        <f t="shared" si="55"/>
        <v>7.3615358072274262E-3</v>
      </c>
    </row>
    <row r="1112" spans="3:17" x14ac:dyDescent="0.55000000000000004">
      <c r="C1112">
        <f t="shared" si="53"/>
        <v>1106</v>
      </c>
      <c r="D1112" s="10">
        <v>1.56630378416363</v>
      </c>
      <c r="E1112" s="10">
        <v>-3.3954762309772818E-2</v>
      </c>
      <c r="F1112" s="10">
        <v>-0.46476881577859275</v>
      </c>
      <c r="G1112" s="10">
        <v>0.10612869819909998</v>
      </c>
      <c r="H1112" s="10">
        <v>3.595667370365576E-2</v>
      </c>
      <c r="I1112" s="10">
        <v>1.665380274692573</v>
      </c>
      <c r="J1112" s="10">
        <v>0.9334486833372001</v>
      </c>
      <c r="K1112" s="10">
        <v>-0.79738809884777528</v>
      </c>
      <c r="L1112" s="10">
        <v>-1.7440863109548912</v>
      </c>
      <c r="M1112" s="10">
        <v>4.6379308486159558E-2</v>
      </c>
      <c r="P1112" s="13">
        <f t="shared" si="54"/>
        <v>1.5231255337960685E-2</v>
      </c>
      <c r="Q1112" s="23">
        <f t="shared" si="55"/>
        <v>1.5347842076269158E-2</v>
      </c>
    </row>
    <row r="1113" spans="3:17" x14ac:dyDescent="0.55000000000000004">
      <c r="C1113">
        <f t="shared" si="53"/>
        <v>1107</v>
      </c>
      <c r="D1113" s="10">
        <v>-2.6457340003204806</v>
      </c>
      <c r="E1113" s="10">
        <v>0.39508789907754244</v>
      </c>
      <c r="F1113" s="10">
        <v>1.2707174504586696</v>
      </c>
      <c r="G1113" s="10">
        <v>1.0650953908783751</v>
      </c>
      <c r="H1113" s="10">
        <v>0.75313737456950869</v>
      </c>
      <c r="I1113" s="10">
        <v>-1.0788818074587843</v>
      </c>
      <c r="J1113" s="10">
        <v>0.51434372899866432</v>
      </c>
      <c r="K1113" s="10">
        <v>-1.2453491975435427</v>
      </c>
      <c r="L1113" s="10">
        <v>-0.28840438130697932</v>
      </c>
      <c r="M1113" s="10">
        <v>-0.36524034886423279</v>
      </c>
      <c r="P1113" s="13">
        <f t="shared" si="54"/>
        <v>-2.1246061892670951E-2</v>
      </c>
      <c r="Q1113" s="23">
        <f t="shared" si="55"/>
        <v>-2.1021954260614484E-2</v>
      </c>
    </row>
    <row r="1114" spans="3:17" x14ac:dyDescent="0.55000000000000004">
      <c r="C1114">
        <f t="shared" si="53"/>
        <v>1108</v>
      </c>
      <c r="D1114" s="10">
        <v>1.2689766218149969</v>
      </c>
      <c r="E1114" s="10">
        <v>0.36325498202842993</v>
      </c>
      <c r="F1114" s="10">
        <v>-2.1937473444623413E-2</v>
      </c>
      <c r="G1114" s="10">
        <v>-0.45224137225274352</v>
      </c>
      <c r="H1114" s="10">
        <v>-1.6289304819003101</v>
      </c>
      <c r="I1114" s="10">
        <v>-4.3130441163113844E-3</v>
      </c>
      <c r="J1114" s="10">
        <v>0.12874386559707937</v>
      </c>
      <c r="K1114" s="10">
        <v>-0.45157673008923715</v>
      </c>
      <c r="L1114" s="10">
        <v>1.4520232912352062</v>
      </c>
      <c r="M1114" s="10">
        <v>0.19720154295278414</v>
      </c>
      <c r="P1114" s="13">
        <f t="shared" si="54"/>
        <v>1.2656326579670122E-2</v>
      </c>
      <c r="Q1114" s="23">
        <f t="shared" si="55"/>
        <v>1.2736756839951902E-2</v>
      </c>
    </row>
    <row r="1115" spans="3:17" x14ac:dyDescent="0.55000000000000004">
      <c r="C1115">
        <f t="shared" si="53"/>
        <v>1109</v>
      </c>
      <c r="D1115" s="10">
        <v>-2.2841179099886921</v>
      </c>
      <c r="E1115" s="10">
        <v>0.51149823134868533</v>
      </c>
      <c r="F1115" s="10">
        <v>1.5941926488715177</v>
      </c>
      <c r="G1115" s="10">
        <v>-0.10346258102034957</v>
      </c>
      <c r="H1115" s="10">
        <v>-0.36838521069327446</v>
      </c>
      <c r="I1115" s="10">
        <v>-4.8574356866225174E-2</v>
      </c>
      <c r="J1115" s="10">
        <v>1.0372986607120378</v>
      </c>
      <c r="K1115" s="10">
        <v>1.0934076686998564</v>
      </c>
      <c r="L1115" s="10">
        <v>0.38009842453565496</v>
      </c>
      <c r="M1115" s="10">
        <v>3.6408904348378165E-2</v>
      </c>
      <c r="P1115" s="13">
        <f t="shared" si="54"/>
        <v>-1.8114374686225582E-2</v>
      </c>
      <c r="Q1115" s="23">
        <f t="shared" si="55"/>
        <v>-1.7951295577739557E-2</v>
      </c>
    </row>
    <row r="1116" spans="3:17" x14ac:dyDescent="0.55000000000000004">
      <c r="C1116">
        <f t="shared" si="53"/>
        <v>1110</v>
      </c>
      <c r="D1116" s="10">
        <v>-0.19491581664130345</v>
      </c>
      <c r="E1116" s="10">
        <v>0.73597849007473826</v>
      </c>
      <c r="F1116" s="10">
        <v>-4.9017294667125268E-2</v>
      </c>
      <c r="G1116" s="10">
        <v>-0.83058198001210315</v>
      </c>
      <c r="H1116" s="10">
        <v>-0.59006088031605275</v>
      </c>
      <c r="I1116" s="10">
        <v>-0.39859264481488454</v>
      </c>
      <c r="J1116" s="10">
        <v>-1.0834222378231764</v>
      </c>
      <c r="K1116" s="10">
        <v>0.64085903128594479</v>
      </c>
      <c r="L1116" s="10">
        <v>-5.2896776479299086E-2</v>
      </c>
      <c r="M1116" s="10">
        <v>-0.39944719414574964</v>
      </c>
      <c r="P1116" s="13">
        <f t="shared" si="54"/>
        <v>-2.1353821440917237E-5</v>
      </c>
      <c r="Q1116" s="23">
        <f t="shared" si="55"/>
        <v>-2.1353593449680019E-5</v>
      </c>
    </row>
    <row r="1117" spans="3:17" x14ac:dyDescent="0.55000000000000004">
      <c r="C1117">
        <f t="shared" si="53"/>
        <v>1111</v>
      </c>
      <c r="D1117" s="10">
        <v>-3.7541963960350186E-2</v>
      </c>
      <c r="E1117" s="10">
        <v>-0.58688114763878896</v>
      </c>
      <c r="F1117" s="10">
        <v>-0.95497725685945867</v>
      </c>
      <c r="G1117" s="10">
        <v>0.33750630432207263</v>
      </c>
      <c r="H1117" s="10">
        <v>-0.87333873416930963</v>
      </c>
      <c r="I1117" s="10">
        <v>0.2261405107215072</v>
      </c>
      <c r="J1117" s="10">
        <v>1.484323959433421</v>
      </c>
      <c r="K1117" s="10">
        <v>-1.653608075135006</v>
      </c>
      <c r="L1117" s="10">
        <v>0.72535247258066704</v>
      </c>
      <c r="M1117" s="10">
        <v>0.1949488087800107</v>
      </c>
      <c r="P1117" s="13">
        <f t="shared" si="54"/>
        <v>1.3415437216904357E-3</v>
      </c>
      <c r="Q1117" s="23">
        <f t="shared" si="55"/>
        <v>1.3424439940088462E-3</v>
      </c>
    </row>
    <row r="1118" spans="3:17" x14ac:dyDescent="0.55000000000000004">
      <c r="C1118">
        <f t="shared" si="53"/>
        <v>1112</v>
      </c>
      <c r="D1118" s="10">
        <v>0.1728046498165702</v>
      </c>
      <c r="E1118" s="10">
        <v>0.92586472343872472</v>
      </c>
      <c r="F1118" s="10">
        <v>0.34071111453729697</v>
      </c>
      <c r="G1118" s="10">
        <v>0.53767961646442552</v>
      </c>
      <c r="H1118" s="10">
        <v>1.9694339294437335</v>
      </c>
      <c r="I1118" s="10">
        <v>0.58041980788851799</v>
      </c>
      <c r="J1118" s="10">
        <v>1.1373901196125011</v>
      </c>
      <c r="K1118" s="10">
        <v>0.63003846465317026</v>
      </c>
      <c r="L1118" s="10">
        <v>0.97136812629228508</v>
      </c>
      <c r="M1118" s="10">
        <v>0.23922136733466692</v>
      </c>
      <c r="P1118" s="13">
        <f t="shared" si="54"/>
        <v>3.1631988329989041E-3</v>
      </c>
      <c r="Q1118" s="23">
        <f t="shared" si="55"/>
        <v>3.1682070256715544E-3</v>
      </c>
    </row>
    <row r="1119" spans="3:17" x14ac:dyDescent="0.55000000000000004">
      <c r="C1119">
        <f t="shared" si="53"/>
        <v>1113</v>
      </c>
      <c r="D1119" s="10">
        <v>0.16772093541774041</v>
      </c>
      <c r="E1119" s="10">
        <v>1.7632231701308843</v>
      </c>
      <c r="F1119" s="10">
        <v>-0.14235569217926497</v>
      </c>
      <c r="G1119" s="10">
        <v>0.48342955802316934</v>
      </c>
      <c r="H1119" s="10">
        <v>-1.0317761487480168</v>
      </c>
      <c r="I1119" s="10">
        <v>1.6115839068560263</v>
      </c>
      <c r="J1119" s="10">
        <v>-8.4005799873973219E-2</v>
      </c>
      <c r="K1119" s="10">
        <v>1.037359702199621</v>
      </c>
      <c r="L1119" s="10">
        <v>0.68280925728705899</v>
      </c>
      <c r="M1119" s="10">
        <v>-0.96108898798385256</v>
      </c>
      <c r="P1119" s="13">
        <f t="shared" si="54"/>
        <v>3.1191725748491907E-3</v>
      </c>
      <c r="Q1119" s="23">
        <f t="shared" si="55"/>
        <v>3.1240422554335012E-3</v>
      </c>
    </row>
    <row r="1120" spans="3:17" x14ac:dyDescent="0.55000000000000004">
      <c r="C1120">
        <f t="shared" si="53"/>
        <v>1114</v>
      </c>
      <c r="D1120" s="10">
        <v>-0.54280587619467779</v>
      </c>
      <c r="E1120" s="10">
        <v>0.78892432756884734</v>
      </c>
      <c r="F1120" s="10">
        <v>-0.42891997754244454</v>
      </c>
      <c r="G1120" s="10">
        <v>-1.0781604675267795</v>
      </c>
      <c r="H1120" s="10">
        <v>-1.6208362186155809</v>
      </c>
      <c r="I1120" s="10">
        <v>0.39869923502976429</v>
      </c>
      <c r="J1120" s="10">
        <v>-0.38320263530803533</v>
      </c>
      <c r="K1120" s="10">
        <v>0.45415416084689381</v>
      </c>
      <c r="L1120" s="10">
        <v>0.82520767712050302</v>
      </c>
      <c r="M1120" s="10">
        <v>-0.29398634023615072</v>
      </c>
      <c r="P1120" s="13">
        <f t="shared" si="54"/>
        <v>-3.0341701144139506E-3</v>
      </c>
      <c r="Q1120" s="23">
        <f t="shared" si="55"/>
        <v>-3.0295716722665844E-3</v>
      </c>
    </row>
    <row r="1121" spans="3:17" x14ac:dyDescent="0.55000000000000004">
      <c r="C1121">
        <f t="shared" si="53"/>
        <v>1115</v>
      </c>
      <c r="D1121" s="10">
        <v>0.2819464095644495</v>
      </c>
      <c r="E1121" s="10">
        <v>0.41895791433373392</v>
      </c>
      <c r="F1121" s="10">
        <v>-1.2690658901053142</v>
      </c>
      <c r="G1121" s="10">
        <v>2.265423960506495</v>
      </c>
      <c r="H1121" s="10">
        <v>-1.6264988028560547</v>
      </c>
      <c r="I1121" s="10">
        <v>0.50442633451225172</v>
      </c>
      <c r="J1121" s="10">
        <v>-1.8864554198246086</v>
      </c>
      <c r="K1121" s="10">
        <v>0.46444031491851273</v>
      </c>
      <c r="L1121" s="10">
        <v>1.1003832423135238</v>
      </c>
      <c r="M1121" s="10">
        <v>-0.53631397118203705</v>
      </c>
      <c r="P1121" s="13">
        <f t="shared" si="54"/>
        <v>4.1083941985529176E-3</v>
      </c>
      <c r="Q1121" s="23">
        <f t="shared" si="55"/>
        <v>4.1168452194098037E-3</v>
      </c>
    </row>
    <row r="1122" spans="3:17" x14ac:dyDescent="0.55000000000000004">
      <c r="C1122">
        <f t="shared" si="53"/>
        <v>1116</v>
      </c>
      <c r="D1122" s="10">
        <v>0.10187552048302637</v>
      </c>
      <c r="E1122" s="10">
        <v>0.36348073192148378</v>
      </c>
      <c r="F1122" s="10">
        <v>1.9355145687775277</v>
      </c>
      <c r="G1122" s="10">
        <v>2.0933080085450615</v>
      </c>
      <c r="H1122" s="10">
        <v>0.60297700438187041</v>
      </c>
      <c r="I1122" s="10">
        <v>-0.9609081038980215</v>
      </c>
      <c r="J1122" s="10">
        <v>8.0682624162122615E-2</v>
      </c>
      <c r="K1122" s="10">
        <v>1.0512568509988374</v>
      </c>
      <c r="L1122" s="10">
        <v>-1.1744251152664078</v>
      </c>
      <c r="M1122" s="10">
        <v>0.46421361128629135</v>
      </c>
      <c r="P1122" s="13">
        <f t="shared" si="54"/>
        <v>2.5489345542872941E-3</v>
      </c>
      <c r="Q1122" s="23">
        <f t="shared" si="55"/>
        <v>2.5521858498278593E-3</v>
      </c>
    </row>
    <row r="1123" spans="3:17" x14ac:dyDescent="0.55000000000000004">
      <c r="C1123">
        <f t="shared" si="53"/>
        <v>1117</v>
      </c>
      <c r="D1123" s="10">
        <v>5.1804012625921297E-2</v>
      </c>
      <c r="E1123" s="10">
        <v>-1.4057827032828862</v>
      </c>
      <c r="F1123" s="10">
        <v>0.27381898112899322</v>
      </c>
      <c r="G1123" s="10">
        <v>-0.89591945316542587</v>
      </c>
      <c r="H1123" s="10">
        <v>0.46953898151582485</v>
      </c>
      <c r="I1123" s="10">
        <v>0.24728459709938902</v>
      </c>
      <c r="J1123" s="10">
        <v>-1.1103005883129935</v>
      </c>
      <c r="K1123" s="10">
        <v>1.3838775748113517</v>
      </c>
      <c r="L1123" s="10">
        <v>6.0670521848204192E-2</v>
      </c>
      <c r="M1123" s="10">
        <v>1.8041321074139089</v>
      </c>
      <c r="P1123" s="13">
        <f t="shared" si="54"/>
        <v>2.1153025761868434E-3</v>
      </c>
      <c r="Q1123" s="23">
        <f t="shared" si="55"/>
        <v>2.1175414070044862E-3</v>
      </c>
    </row>
    <row r="1124" spans="3:17" x14ac:dyDescent="0.55000000000000004">
      <c r="C1124">
        <f t="shared" si="53"/>
        <v>1118</v>
      </c>
      <c r="D1124" s="10">
        <v>-0.44642108136139186</v>
      </c>
      <c r="E1124" s="10">
        <v>-0.54845155295293269</v>
      </c>
      <c r="F1124" s="10">
        <v>0.59631018757818666</v>
      </c>
      <c r="G1124" s="10">
        <v>0.70275199782203879</v>
      </c>
      <c r="H1124" s="10">
        <v>1.4045381882066506</v>
      </c>
      <c r="I1124" s="10">
        <v>0.59824196941393981</v>
      </c>
      <c r="J1124" s="10">
        <v>-0.29361265045725554</v>
      </c>
      <c r="K1124" s="10">
        <v>1.4791519652695242</v>
      </c>
      <c r="L1124" s="10">
        <v>-0.70177474229500059</v>
      </c>
      <c r="M1124" s="10">
        <v>-1.2294134439034317</v>
      </c>
      <c r="P1124" s="13">
        <f t="shared" si="54"/>
        <v>-2.1994533057721833E-3</v>
      </c>
      <c r="Q1124" s="23">
        <f t="shared" si="55"/>
        <v>-2.1970362807193222E-3</v>
      </c>
    </row>
    <row r="1125" spans="3:17" x14ac:dyDescent="0.55000000000000004">
      <c r="C1125">
        <f t="shared" ref="C1125:C1188" si="56">C1124+1</f>
        <v>1119</v>
      </c>
      <c r="D1125" s="10">
        <v>1.0646626192868505</v>
      </c>
      <c r="E1125" s="10">
        <v>0.29637360479374913</v>
      </c>
      <c r="F1125" s="10">
        <v>-0.308950872927304</v>
      </c>
      <c r="G1125" s="10">
        <v>-0.65074400741439675</v>
      </c>
      <c r="H1125" s="10">
        <v>-0.50170041832576062</v>
      </c>
      <c r="I1125" s="10">
        <v>-1.2284880096564179</v>
      </c>
      <c r="J1125" s="10">
        <v>4.8960372338991573E-2</v>
      </c>
      <c r="K1125" s="10">
        <v>-0.29063052848770277</v>
      </c>
      <c r="L1125" s="10">
        <v>1.5505930582956884</v>
      </c>
      <c r="M1125" s="10">
        <v>3.7134828256358859E-2</v>
      </c>
      <c r="P1125" s="13">
        <f t="shared" si="54"/>
        <v>1.0886915414287593E-2</v>
      </c>
      <c r="Q1125" s="23">
        <f t="shared" si="55"/>
        <v>1.0946393526332754E-2</v>
      </c>
    </row>
    <row r="1126" spans="3:17" x14ac:dyDescent="0.55000000000000004">
      <c r="C1126">
        <f t="shared" si="56"/>
        <v>1120</v>
      </c>
      <c r="D1126" s="10">
        <v>1.7444750664088711</v>
      </c>
      <c r="E1126" s="10">
        <v>0.23943897189234936</v>
      </c>
      <c r="F1126" s="10">
        <v>0.38013012227910847</v>
      </c>
      <c r="G1126" s="10">
        <v>-1.5046744814821604</v>
      </c>
      <c r="H1126" s="10">
        <v>-0.22312693608297218</v>
      </c>
      <c r="I1126" s="10">
        <v>1.6919744866671111</v>
      </c>
      <c r="J1126" s="10">
        <v>-0.44734814743990498</v>
      </c>
      <c r="K1126" s="10">
        <v>-1.6414386284599944</v>
      </c>
      <c r="L1126" s="10">
        <v>-0.59726565959552447</v>
      </c>
      <c r="M1126" s="10">
        <v>0.52667073922333307</v>
      </c>
      <c r="P1126" s="13">
        <f t="shared" si="54"/>
        <v>1.6774263904452944E-2</v>
      </c>
      <c r="Q1126" s="23">
        <f t="shared" si="55"/>
        <v>1.6915741824852892E-2</v>
      </c>
    </row>
    <row r="1127" spans="3:17" x14ac:dyDescent="0.55000000000000004">
      <c r="C1127">
        <f t="shared" si="56"/>
        <v>1121</v>
      </c>
      <c r="D1127" s="10">
        <v>-0.41290687169035739</v>
      </c>
      <c r="E1127" s="10">
        <v>-5.9743112175849829E-2</v>
      </c>
      <c r="F1127" s="10">
        <v>1.8908941379120057</v>
      </c>
      <c r="G1127" s="10">
        <v>-1.2673511973076397</v>
      </c>
      <c r="H1127" s="10">
        <v>-0.36320706796623214</v>
      </c>
      <c r="I1127" s="10">
        <v>1.1486129281077995</v>
      </c>
      <c r="J1127" s="10">
        <v>0.27522044418239122</v>
      </c>
      <c r="K1127" s="10">
        <v>0.38930308090668764</v>
      </c>
      <c r="L1127" s="10">
        <v>-1.3184788348556683E-2</v>
      </c>
      <c r="M1127" s="10">
        <v>2.2289533691433836</v>
      </c>
      <c r="P1127" s="13">
        <f t="shared" si="54"/>
        <v>-1.9092117361434442E-3</v>
      </c>
      <c r="Q1127" s="23">
        <f t="shared" si="55"/>
        <v>-1.9073903507379475E-3</v>
      </c>
    </row>
    <row r="1128" spans="3:17" x14ac:dyDescent="0.55000000000000004">
      <c r="C1128">
        <f t="shared" si="56"/>
        <v>1122</v>
      </c>
      <c r="D1128" s="10">
        <v>-4.5154392539024826E-2</v>
      </c>
      <c r="E1128" s="10">
        <v>1.7293283919306941</v>
      </c>
      <c r="F1128" s="10">
        <v>0.87790942038043474</v>
      </c>
      <c r="G1128" s="10">
        <v>-0.75500102973935845</v>
      </c>
      <c r="H1128" s="10">
        <v>-1.2606408300227749</v>
      </c>
      <c r="I1128" s="10">
        <v>0.61088278864384127</v>
      </c>
      <c r="J1128" s="10">
        <v>9.0202337201781238E-2</v>
      </c>
      <c r="K1128" s="10">
        <v>-0.30153337322686891</v>
      </c>
      <c r="L1128" s="10">
        <v>-1.6947217449528738</v>
      </c>
      <c r="M1128" s="10">
        <v>-0.82693601136687689</v>
      </c>
      <c r="P1128" s="13">
        <f t="shared" si="54"/>
        <v>1.2756181563541667E-3</v>
      </c>
      <c r="Q1128" s="23">
        <f t="shared" si="55"/>
        <v>1.2764321032530113E-3</v>
      </c>
    </row>
    <row r="1129" spans="3:17" x14ac:dyDescent="0.55000000000000004">
      <c r="C1129">
        <f t="shared" si="56"/>
        <v>1123</v>
      </c>
      <c r="D1129" s="10">
        <v>1.7680893924939309</v>
      </c>
      <c r="E1129" s="10">
        <v>1.3472899137555217</v>
      </c>
      <c r="F1129" s="10">
        <v>-0.37037491341288242</v>
      </c>
      <c r="G1129" s="10">
        <v>1.7792808374618885</v>
      </c>
      <c r="H1129" s="10">
        <v>0.65170802157940388</v>
      </c>
      <c r="I1129" s="10">
        <v>-1.1883942090757342</v>
      </c>
      <c r="J1129" s="10">
        <v>-0.12457352524069323</v>
      </c>
      <c r="K1129" s="10">
        <v>-0.68880305570149924</v>
      </c>
      <c r="L1129" s="10">
        <v>-0.95452715351605744</v>
      </c>
      <c r="M1129" s="10">
        <v>2.1385493255898713</v>
      </c>
      <c r="P1129" s="13">
        <f t="shared" si="54"/>
        <v>1.6978769967282058E-2</v>
      </c>
      <c r="Q1129" s="23">
        <f t="shared" si="55"/>
        <v>1.7123728525988202E-2</v>
      </c>
    </row>
    <row r="1130" spans="3:17" x14ac:dyDescent="0.55000000000000004">
      <c r="C1130">
        <f t="shared" si="56"/>
        <v>1124</v>
      </c>
      <c r="D1130" s="10">
        <v>1.304176188319728</v>
      </c>
      <c r="E1130" s="10">
        <v>-0.76678167048494994</v>
      </c>
      <c r="F1130" s="10">
        <v>0.3897218242021917</v>
      </c>
      <c r="G1130" s="10">
        <v>-2.0037224805093046</v>
      </c>
      <c r="H1130" s="10">
        <v>0.87161217594371021</v>
      </c>
      <c r="I1130" s="10">
        <v>7.656521771409508E-2</v>
      </c>
      <c r="J1130" s="10">
        <v>0.60278133035332837</v>
      </c>
      <c r="K1130" s="10">
        <v>-1.632083647979083</v>
      </c>
      <c r="L1130" s="10">
        <v>-1.3818013558325788</v>
      </c>
      <c r="M1130" s="10">
        <v>0.15161470902017279</v>
      </c>
      <c r="P1130" s="13">
        <f t="shared" si="54"/>
        <v>1.2961163767623091E-2</v>
      </c>
      <c r="Q1130" s="23">
        <f t="shared" si="55"/>
        <v>1.3045523724467101E-2</v>
      </c>
    </row>
    <row r="1131" spans="3:17" x14ac:dyDescent="0.55000000000000004">
      <c r="C1131">
        <f t="shared" si="56"/>
        <v>1125</v>
      </c>
      <c r="D1131" s="10">
        <v>0.94564800195011833</v>
      </c>
      <c r="E1131" s="10">
        <v>-1.2085474379644292</v>
      </c>
      <c r="F1131" s="10">
        <v>2.0370933714557617</v>
      </c>
      <c r="G1131" s="10">
        <v>0.19351400574220293</v>
      </c>
      <c r="H1131" s="10">
        <v>-1.8248939912030528</v>
      </c>
      <c r="I1131" s="10">
        <v>0.61893942236732169</v>
      </c>
      <c r="J1131" s="10">
        <v>-0.91445052771916047</v>
      </c>
      <c r="K1131" s="10">
        <v>0.77339074117659568</v>
      </c>
      <c r="L1131" s="10">
        <v>1.544943122156974</v>
      </c>
      <c r="M1131" s="10">
        <v>-0.82935960612444481</v>
      </c>
      <c r="P1131" s="13">
        <f t="shared" si="54"/>
        <v>9.8562185939346531E-3</v>
      </c>
      <c r="Q1131" s="23">
        <f t="shared" si="55"/>
        <v>9.904951090878189E-3</v>
      </c>
    </row>
    <row r="1132" spans="3:17" x14ac:dyDescent="0.55000000000000004">
      <c r="C1132">
        <f t="shared" si="56"/>
        <v>1126</v>
      </c>
      <c r="D1132" s="10">
        <v>-6.1646245041634323E-2</v>
      </c>
      <c r="E1132" s="10">
        <v>0.37580284367846117</v>
      </c>
      <c r="F1132" s="10">
        <v>0.41256137799737241</v>
      </c>
      <c r="G1132" s="10">
        <v>-0.91745717721666753</v>
      </c>
      <c r="H1132" s="10">
        <v>0.65857942852072149</v>
      </c>
      <c r="I1132" s="10">
        <v>2.2418957110331279</v>
      </c>
      <c r="J1132" s="10">
        <v>-0.33617079803767003</v>
      </c>
      <c r="K1132" s="10">
        <v>-0.13408673847846991</v>
      </c>
      <c r="L1132" s="10">
        <v>0.87388703906589715</v>
      </c>
      <c r="M1132" s="10">
        <v>0.27296511937500234</v>
      </c>
      <c r="P1132" s="13">
        <f t="shared" si="54"/>
        <v>1.1327945241269089E-3</v>
      </c>
      <c r="Q1132" s="23">
        <f t="shared" si="55"/>
        <v>1.1334363781838608E-3</v>
      </c>
    </row>
    <row r="1133" spans="3:17" x14ac:dyDescent="0.55000000000000004">
      <c r="C1133">
        <f t="shared" si="56"/>
        <v>1127</v>
      </c>
      <c r="D1133" s="10">
        <v>0.26139453696630516</v>
      </c>
      <c r="E1133" s="10">
        <v>2.5653560573818774</v>
      </c>
      <c r="F1133" s="10">
        <v>0.54602482928652807</v>
      </c>
      <c r="G1133" s="10">
        <v>-0.56002517067334456</v>
      </c>
      <c r="H1133" s="10">
        <v>0.70953833803273036</v>
      </c>
      <c r="I1133" s="10">
        <v>-0.60469251724566153</v>
      </c>
      <c r="J1133" s="10">
        <v>-0.48900949458407172</v>
      </c>
      <c r="K1133" s="10">
        <v>-0.50862054269773049</v>
      </c>
      <c r="L1133" s="10">
        <v>0.17491040704148675</v>
      </c>
      <c r="M1133" s="10">
        <v>0.5158559248374831</v>
      </c>
      <c r="P1133" s="13">
        <f t="shared" si="54"/>
        <v>3.9304097608995744E-3</v>
      </c>
      <c r="Q1133" s="23">
        <f t="shared" si="55"/>
        <v>3.9381439508694438E-3</v>
      </c>
    </row>
    <row r="1134" spans="3:17" x14ac:dyDescent="0.55000000000000004">
      <c r="C1134">
        <f t="shared" si="56"/>
        <v>1128</v>
      </c>
      <c r="D1134" s="10">
        <v>-0.53711495492283823</v>
      </c>
      <c r="E1134" s="10">
        <v>0.30340055387214754</v>
      </c>
      <c r="F1134" s="10">
        <v>0.37380816840836106</v>
      </c>
      <c r="G1134" s="10">
        <v>2.7081741455187571</v>
      </c>
      <c r="H1134" s="10">
        <v>1.1215814481473072</v>
      </c>
      <c r="I1134" s="10">
        <v>9.451763171426518E-2</v>
      </c>
      <c r="J1134" s="10">
        <v>-0.59347919291108076</v>
      </c>
      <c r="K1134" s="10">
        <v>0.40326376343375553</v>
      </c>
      <c r="L1134" s="10">
        <v>-7.8092642099522866E-2</v>
      </c>
      <c r="M1134" s="10">
        <v>0.43298685248894697</v>
      </c>
      <c r="P1134" s="13">
        <f t="shared" ref="P1134:P1197" si="57">$P$1*1/12+$P$2*SQRT(1/12)*INDEX(D1134:M1134,1,$P$3)</f>
        <v>-2.9848852904904473E-3</v>
      </c>
      <c r="Q1134" s="23">
        <f t="shared" ref="Q1134:Q1197" si="58">EXP(P1134)-1</f>
        <v>-2.9804349494121363E-3</v>
      </c>
    </row>
    <row r="1135" spans="3:17" x14ac:dyDescent="0.55000000000000004">
      <c r="C1135">
        <f t="shared" si="56"/>
        <v>1129</v>
      </c>
      <c r="D1135" s="10">
        <v>0.91336227339677667</v>
      </c>
      <c r="E1135" s="10">
        <v>1.7512533678414435</v>
      </c>
      <c r="F1135" s="10">
        <v>0.50718854684053127</v>
      </c>
      <c r="G1135" s="10">
        <v>0.37443769472944788</v>
      </c>
      <c r="H1135" s="10">
        <v>0.85888083805436288</v>
      </c>
      <c r="I1135" s="10">
        <v>2.6316422321705151</v>
      </c>
      <c r="J1135" s="10">
        <v>-0.5463622750289302</v>
      </c>
      <c r="K1135" s="10">
        <v>-1.4189039720398016</v>
      </c>
      <c r="L1135" s="10">
        <v>1.442436005482916</v>
      </c>
      <c r="M1135" s="10">
        <v>1.1114225951827881</v>
      </c>
      <c r="P1135" s="13">
        <f t="shared" si="57"/>
        <v>9.5766159828658288E-3</v>
      </c>
      <c r="Q1135" s="23">
        <f t="shared" si="58"/>
        <v>9.6226185019256949E-3</v>
      </c>
    </row>
    <row r="1136" spans="3:17" x14ac:dyDescent="0.55000000000000004">
      <c r="C1136">
        <f t="shared" si="56"/>
        <v>1130</v>
      </c>
      <c r="D1136" s="10">
        <v>1.4492647115173745</v>
      </c>
      <c r="E1136" s="10">
        <v>2.2676504365301593</v>
      </c>
      <c r="F1136" s="10">
        <v>5.8433618134008804E-2</v>
      </c>
      <c r="G1136" s="10">
        <v>0.11479581598359569</v>
      </c>
      <c r="H1136" s="10">
        <v>-0.48954341272463919</v>
      </c>
      <c r="I1136" s="10">
        <v>0.24584706167101358</v>
      </c>
      <c r="J1136" s="10">
        <v>0.85445689976130101</v>
      </c>
      <c r="K1136" s="10">
        <v>1.3066329697130448</v>
      </c>
      <c r="L1136" s="10">
        <v>-1.1639185213322412</v>
      </c>
      <c r="M1136" s="10">
        <v>0.40939170283796306</v>
      </c>
      <c r="P1136" s="13">
        <f t="shared" si="57"/>
        <v>1.4217667236490386E-2</v>
      </c>
      <c r="Q1136" s="23">
        <f t="shared" si="58"/>
        <v>1.4319218972820291E-2</v>
      </c>
    </row>
    <row r="1137" spans="3:17" x14ac:dyDescent="0.55000000000000004">
      <c r="C1137">
        <f t="shared" si="56"/>
        <v>1131</v>
      </c>
      <c r="D1137" s="10">
        <v>-1.132628143264466</v>
      </c>
      <c r="E1137" s="10">
        <v>0.78320337231201276</v>
      </c>
      <c r="F1137" s="10">
        <v>-1.7947007053016533</v>
      </c>
      <c r="G1137" s="10">
        <v>-3.9275593667680804E-2</v>
      </c>
      <c r="H1137" s="10">
        <v>-0.29180809037430122</v>
      </c>
      <c r="I1137" s="10">
        <v>1.8858300564221078E-2</v>
      </c>
      <c r="J1137" s="10">
        <v>1.1599384133420396</v>
      </c>
      <c r="K1137" s="10">
        <v>-0.67646064417355423</v>
      </c>
      <c r="L1137" s="10">
        <v>0.78873757949471268</v>
      </c>
      <c r="M1137" s="10">
        <v>-0.67741381369784692</v>
      </c>
      <c r="P1137" s="13">
        <f t="shared" si="57"/>
        <v>-8.1421807844156129E-3</v>
      </c>
      <c r="Q1137" s="23">
        <f t="shared" si="58"/>
        <v>-8.1091230120826641E-3</v>
      </c>
    </row>
    <row r="1138" spans="3:17" x14ac:dyDescent="0.55000000000000004">
      <c r="C1138">
        <f t="shared" si="56"/>
        <v>1132</v>
      </c>
      <c r="D1138" s="10">
        <v>-2.5928538283751239E-2</v>
      </c>
      <c r="E1138" s="10">
        <v>-7.1629528711277882E-2</v>
      </c>
      <c r="F1138" s="10">
        <v>-0.66821374969594405</v>
      </c>
      <c r="G1138" s="10">
        <v>-0.40121681454591163</v>
      </c>
      <c r="H1138" s="10">
        <v>0.94562811566935656</v>
      </c>
      <c r="I1138" s="10">
        <v>1.7664599468459181</v>
      </c>
      <c r="J1138" s="10">
        <v>0.11274264811401463</v>
      </c>
      <c r="K1138" s="10">
        <v>1.848396776260075</v>
      </c>
      <c r="L1138" s="10">
        <v>-0.96748545232550365</v>
      </c>
      <c r="M1138" s="10">
        <v>-0.3229031213210975</v>
      </c>
      <c r="P1138" s="13">
        <f t="shared" si="57"/>
        <v>1.4421189382994074E-3</v>
      </c>
      <c r="Q1138" s="23">
        <f t="shared" si="58"/>
        <v>1.4431592918600078E-3</v>
      </c>
    </row>
    <row r="1139" spans="3:17" x14ac:dyDescent="0.55000000000000004">
      <c r="C1139">
        <f t="shared" si="56"/>
        <v>1133</v>
      </c>
      <c r="D1139" s="10">
        <v>-1.108763582716001</v>
      </c>
      <c r="E1139" s="10">
        <v>-1.2282489392472455</v>
      </c>
      <c r="F1139" s="10">
        <v>1.4678208908013928</v>
      </c>
      <c r="G1139" s="10">
        <v>-0.85237176802781267</v>
      </c>
      <c r="H1139" s="10">
        <v>-1.0364798889654352</v>
      </c>
      <c r="I1139" s="10">
        <v>0.12548870546297702</v>
      </c>
      <c r="J1139" s="10">
        <v>-0.34600999803004406</v>
      </c>
      <c r="K1139" s="10">
        <v>-2.4683063400492147</v>
      </c>
      <c r="L1139" s="10">
        <v>-0.2438913589630278</v>
      </c>
      <c r="M1139" s="10">
        <v>-1.4313015377058254</v>
      </c>
      <c r="P1139" s="13">
        <f t="shared" si="57"/>
        <v>-7.9355076275643872E-3</v>
      </c>
      <c r="Q1139" s="23">
        <f t="shared" si="58"/>
        <v>-7.9041046081129718E-3</v>
      </c>
    </row>
    <row r="1140" spans="3:17" x14ac:dyDescent="0.55000000000000004">
      <c r="C1140">
        <f t="shared" si="56"/>
        <v>1134</v>
      </c>
      <c r="D1140" s="10">
        <v>-1.4656895508528762</v>
      </c>
      <c r="E1140" s="10">
        <v>-0.78397592582967968</v>
      </c>
      <c r="F1140" s="10">
        <v>4.980996003278524E-2</v>
      </c>
      <c r="G1140" s="10">
        <v>-5.172826267381838E-2</v>
      </c>
      <c r="H1140" s="10">
        <v>1.2266143059465617</v>
      </c>
      <c r="I1140" s="10">
        <v>-1.0664114392886037</v>
      </c>
      <c r="J1140" s="10">
        <v>-8.9743320238644952E-2</v>
      </c>
      <c r="K1140" s="10">
        <v>-0.40879699634382821</v>
      </c>
      <c r="L1140" s="10">
        <v>0.20967815297964726</v>
      </c>
      <c r="M1140" s="10">
        <v>0.74041567734600156</v>
      </c>
      <c r="P1140" s="13">
        <f t="shared" si="57"/>
        <v>-1.1026577184333277E-2</v>
      </c>
      <c r="Q1140" s="23">
        <f t="shared" si="58"/>
        <v>-1.0966007312670389E-2</v>
      </c>
    </row>
    <row r="1141" spans="3:17" x14ac:dyDescent="0.55000000000000004">
      <c r="C1141">
        <f t="shared" si="56"/>
        <v>1135</v>
      </c>
      <c r="D1141" s="10">
        <v>-0.58173652973188339</v>
      </c>
      <c r="E1141" s="10">
        <v>0.28384076490090204</v>
      </c>
      <c r="F1141" s="10">
        <v>-4.513797332204398E-2</v>
      </c>
      <c r="G1141" s="10">
        <v>-1.0494919188347784</v>
      </c>
      <c r="H1141" s="10">
        <v>0.27914158604346478</v>
      </c>
      <c r="I1141" s="10">
        <v>-0.84692264134144279</v>
      </c>
      <c r="J1141" s="10">
        <v>-2.8341477046658339</v>
      </c>
      <c r="K1141" s="10">
        <v>1.8730227766805883</v>
      </c>
      <c r="L1141" s="10">
        <v>-0.23839413666016854</v>
      </c>
      <c r="M1141" s="10">
        <v>-0.89304864126625383</v>
      </c>
      <c r="P1141" s="13">
        <f t="shared" si="57"/>
        <v>-3.3713194639054559E-3</v>
      </c>
      <c r="Q1141" s="23">
        <f t="shared" si="58"/>
        <v>-3.3656429473503113E-3</v>
      </c>
    </row>
    <row r="1142" spans="3:17" x14ac:dyDescent="0.55000000000000004">
      <c r="C1142">
        <f t="shared" si="56"/>
        <v>1136</v>
      </c>
      <c r="D1142" s="10">
        <v>-1.4600218929766893</v>
      </c>
      <c r="E1142" s="10">
        <v>1.2483773841052055</v>
      </c>
      <c r="F1142" s="10">
        <v>2.2419700070030877</v>
      </c>
      <c r="G1142" s="10">
        <v>-0.56213245619460195</v>
      </c>
      <c r="H1142" s="10">
        <v>-1.0801817742932989</v>
      </c>
      <c r="I1142" s="10">
        <v>0.19454362722878354</v>
      </c>
      <c r="J1142" s="10">
        <v>-0.11603902742539229</v>
      </c>
      <c r="K1142" s="10">
        <v>-0.13857068107334908</v>
      </c>
      <c r="L1142" s="10">
        <v>0.21922583600449574</v>
      </c>
      <c r="M1142" s="10">
        <v>1.7153052453070899E-2</v>
      </c>
      <c r="P1142" s="13">
        <f t="shared" si="57"/>
        <v>-1.0977493827325909E-2</v>
      </c>
      <c r="Q1142" s="23">
        <f t="shared" si="58"/>
        <v>-1.0917461012716956E-2</v>
      </c>
    </row>
    <row r="1143" spans="3:17" x14ac:dyDescent="0.55000000000000004">
      <c r="C1143">
        <f t="shared" si="56"/>
        <v>1137</v>
      </c>
      <c r="D1143" s="10">
        <v>-1.0382516996677682</v>
      </c>
      <c r="E1143" s="10">
        <v>-1.390880704151656</v>
      </c>
      <c r="F1143" s="10">
        <v>-0.62865687533558778</v>
      </c>
      <c r="G1143" s="10">
        <v>0.21712957634203151</v>
      </c>
      <c r="H1143" s="10">
        <v>0.72194138751520565</v>
      </c>
      <c r="I1143" s="10">
        <v>-0.28391799997604111</v>
      </c>
      <c r="J1143" s="10">
        <v>-0.42130939595163613</v>
      </c>
      <c r="K1143" s="10">
        <v>2.8545730251867828E-3</v>
      </c>
      <c r="L1143" s="10">
        <v>0.41451191134439569</v>
      </c>
      <c r="M1143" s="10">
        <v>1.7115492987594407</v>
      </c>
      <c r="P1143" s="13">
        <f t="shared" si="57"/>
        <v>-7.3248568076799189E-3</v>
      </c>
      <c r="Q1143" s="23">
        <f t="shared" si="58"/>
        <v>-7.298095425017137E-3</v>
      </c>
    </row>
    <row r="1144" spans="3:17" x14ac:dyDescent="0.55000000000000004">
      <c r="C1144">
        <f t="shared" si="56"/>
        <v>1138</v>
      </c>
      <c r="D1144" s="10">
        <v>0.63296046701694086</v>
      </c>
      <c r="E1144" s="10">
        <v>1.2187153760153584</v>
      </c>
      <c r="F1144" s="10">
        <v>0.52693690589251474</v>
      </c>
      <c r="G1144" s="10">
        <v>0.3501692811385646</v>
      </c>
      <c r="H1144" s="10">
        <v>-0.30589496501682167</v>
      </c>
      <c r="I1144" s="10">
        <v>0.23862578636664775</v>
      </c>
      <c r="J1144" s="10">
        <v>-1.4941796607332627</v>
      </c>
      <c r="K1144" s="10">
        <v>0.81800538250568533</v>
      </c>
      <c r="L1144" s="10">
        <v>3.0138014481995166</v>
      </c>
      <c r="M1144" s="10">
        <v>0.19604491088410267</v>
      </c>
      <c r="P1144" s="13">
        <f t="shared" si="57"/>
        <v>7.1482651069459963E-3</v>
      </c>
      <c r="Q1144" s="23">
        <f t="shared" si="58"/>
        <v>7.173874939555791E-3</v>
      </c>
    </row>
    <row r="1145" spans="3:17" x14ac:dyDescent="0.55000000000000004">
      <c r="C1145">
        <f t="shared" si="56"/>
        <v>1139</v>
      </c>
      <c r="D1145" s="10">
        <v>-1.4654074403004529</v>
      </c>
      <c r="E1145" s="10">
        <v>1.0072569911443536</v>
      </c>
      <c r="F1145" s="10">
        <v>2.1028197858385096</v>
      </c>
      <c r="G1145" s="10">
        <v>-4.9119684239576147E-2</v>
      </c>
      <c r="H1145" s="10">
        <v>-0.10759377121200216</v>
      </c>
      <c r="I1145" s="10">
        <v>-0.61360803113668405</v>
      </c>
      <c r="J1145" s="10">
        <v>-0.26652667066941105</v>
      </c>
      <c r="K1145" s="10">
        <v>-0.82327298555589412</v>
      </c>
      <c r="L1145" s="10">
        <v>-0.80451054131535393</v>
      </c>
      <c r="M1145" s="10">
        <v>-0.24909753724775718</v>
      </c>
      <c r="P1145" s="13">
        <f t="shared" si="57"/>
        <v>-1.1024134035282535E-2</v>
      </c>
      <c r="Q1145" s="23">
        <f t="shared" si="58"/>
        <v>-1.0963590952258184E-2</v>
      </c>
    </row>
    <row r="1146" spans="3:17" x14ac:dyDescent="0.55000000000000004">
      <c r="C1146">
        <f t="shared" si="56"/>
        <v>1140</v>
      </c>
      <c r="D1146" s="10">
        <v>0.65178610961194361</v>
      </c>
      <c r="E1146" s="10">
        <v>0.35777900832323478</v>
      </c>
      <c r="F1146" s="10">
        <v>-0.49772252049911392</v>
      </c>
      <c r="G1146" s="10">
        <v>-1.5483083217634996</v>
      </c>
      <c r="H1146" s="10">
        <v>-0.79874939655768584</v>
      </c>
      <c r="I1146" s="10">
        <v>0.67129437366658151</v>
      </c>
      <c r="J1146" s="10">
        <v>3.081064017868802</v>
      </c>
      <c r="K1146" s="10">
        <v>0.6311872163341502</v>
      </c>
      <c r="L1146" s="10">
        <v>1.0392705178951269</v>
      </c>
      <c r="M1146" s="10">
        <v>-1.016055566386675</v>
      </c>
      <c r="P1146" s="13">
        <f t="shared" si="57"/>
        <v>7.3112999542443843E-3</v>
      </c>
      <c r="Q1146" s="23">
        <f t="shared" si="58"/>
        <v>7.3380927647097582E-3</v>
      </c>
    </row>
    <row r="1147" spans="3:17" x14ac:dyDescent="0.55000000000000004">
      <c r="C1147">
        <f t="shared" si="56"/>
        <v>1141</v>
      </c>
      <c r="D1147" s="10">
        <v>-1.0934604371978636</v>
      </c>
      <c r="E1147" s="10">
        <v>0.28753210535904977</v>
      </c>
      <c r="F1147" s="10">
        <v>-0.85856379669356842</v>
      </c>
      <c r="G1147" s="10">
        <v>-0.11138494039364473</v>
      </c>
      <c r="H1147" s="10">
        <v>-0.39695823988778872</v>
      </c>
      <c r="I1147" s="10">
        <v>0.28339499980208122</v>
      </c>
      <c r="J1147" s="10">
        <v>-0.47049828053295656</v>
      </c>
      <c r="K1147" s="10">
        <v>-0.50641533661746663</v>
      </c>
      <c r="L1147" s="10">
        <v>-0.96596366143973833</v>
      </c>
      <c r="M1147" s="10">
        <v>-1.0481733105016373</v>
      </c>
      <c r="P1147" s="13">
        <f t="shared" si="57"/>
        <v>-7.802978499799218E-3</v>
      </c>
      <c r="Q1147" s="23">
        <f t="shared" si="58"/>
        <v>-7.7726142914812391E-3</v>
      </c>
    </row>
    <row r="1148" spans="3:17" x14ac:dyDescent="0.55000000000000004">
      <c r="C1148">
        <f t="shared" si="56"/>
        <v>1142</v>
      </c>
      <c r="D1148" s="10">
        <v>0.14400085179896038</v>
      </c>
      <c r="E1148" s="10">
        <v>-0.3279430839243419</v>
      </c>
      <c r="F1148" s="10">
        <v>-1.8461812459883968</v>
      </c>
      <c r="G1148" s="10">
        <v>-1.0674086569953802</v>
      </c>
      <c r="H1148" s="10">
        <v>-0.56969287149327053</v>
      </c>
      <c r="I1148" s="10">
        <v>1.5554122000061463</v>
      </c>
      <c r="J1148" s="10">
        <v>1.5463861459090551</v>
      </c>
      <c r="K1148" s="10">
        <v>-0.33293136536387474</v>
      </c>
      <c r="L1148" s="10">
        <v>-0.91895526922409676</v>
      </c>
      <c r="M1148" s="10">
        <v>1.1200917991317723</v>
      </c>
      <c r="P1148" s="13">
        <f t="shared" si="57"/>
        <v>2.9137506249116442E-3</v>
      </c>
      <c r="Q1148" s="23">
        <f t="shared" si="58"/>
        <v>2.9179997221981946E-3</v>
      </c>
    </row>
    <row r="1149" spans="3:17" x14ac:dyDescent="0.55000000000000004">
      <c r="C1149">
        <f t="shared" si="56"/>
        <v>1143</v>
      </c>
      <c r="D1149" s="10">
        <v>1.1154713940577479</v>
      </c>
      <c r="E1149" s="10">
        <v>-0.34402456873677639</v>
      </c>
      <c r="F1149" s="10">
        <v>0.6895576774461033</v>
      </c>
      <c r="G1149" s="10">
        <v>1.9384803335004641</v>
      </c>
      <c r="H1149" s="10">
        <v>9.5703048189755627E-2</v>
      </c>
      <c r="I1149" s="10">
        <v>0.56885900491953678</v>
      </c>
      <c r="J1149" s="10">
        <v>0.60131160677664175</v>
      </c>
      <c r="K1149" s="10">
        <v>-0.10169642919848164</v>
      </c>
      <c r="L1149" s="10">
        <v>9.1008233816777556E-2</v>
      </c>
      <c r="M1149" s="10">
        <v>-0.6163045565220765</v>
      </c>
      <c r="P1149" s="13">
        <f t="shared" si="57"/>
        <v>1.1326932311155183E-2</v>
      </c>
      <c r="Q1149" s="23">
        <f t="shared" si="58"/>
        <v>1.1391324902794819E-2</v>
      </c>
    </row>
    <row r="1150" spans="3:17" x14ac:dyDescent="0.55000000000000004">
      <c r="C1150">
        <f t="shared" si="56"/>
        <v>1144</v>
      </c>
      <c r="D1150" s="10">
        <v>-0.52185399477305316</v>
      </c>
      <c r="E1150" s="10">
        <v>-8.3791731142003143E-3</v>
      </c>
      <c r="F1150" s="10">
        <v>0.6150343108066485</v>
      </c>
      <c r="G1150" s="10">
        <v>-0.83052240102387598</v>
      </c>
      <c r="H1150" s="10">
        <v>0.88602983559981663</v>
      </c>
      <c r="I1150" s="10">
        <v>0.45456975408065781</v>
      </c>
      <c r="J1150" s="10">
        <v>0.39005046016464784</v>
      </c>
      <c r="K1150" s="10">
        <v>1.5762287507500836</v>
      </c>
      <c r="L1150" s="10">
        <v>0.55420426020904412</v>
      </c>
      <c r="M1150" s="10">
        <v>-0.80929281775400241</v>
      </c>
      <c r="P1150" s="13">
        <f t="shared" si="57"/>
        <v>-2.852721498731889E-3</v>
      </c>
      <c r="Q1150" s="23">
        <f t="shared" si="58"/>
        <v>-2.8486563552501121E-3</v>
      </c>
    </row>
    <row r="1151" spans="3:17" x14ac:dyDescent="0.55000000000000004">
      <c r="C1151">
        <f t="shared" si="56"/>
        <v>1145</v>
      </c>
      <c r="D1151" s="10">
        <v>-1.3442504680560103</v>
      </c>
      <c r="E1151" s="10">
        <v>0.62513325251187624</v>
      </c>
      <c r="F1151" s="10">
        <v>0.51718699873683716</v>
      </c>
      <c r="G1151" s="10">
        <v>0.46599479787173798</v>
      </c>
      <c r="H1151" s="10">
        <v>1.1608377189203773</v>
      </c>
      <c r="I1151" s="10">
        <v>0.94034754433409773</v>
      </c>
      <c r="J1151" s="10">
        <v>-0.95577497186302196</v>
      </c>
      <c r="K1151" s="10">
        <v>1.3884343090087865</v>
      </c>
      <c r="L1151" s="10">
        <v>0.82141440814445899</v>
      </c>
      <c r="M1151" s="10">
        <v>-0.33773962056340545</v>
      </c>
      <c r="P1151" s="13">
        <f t="shared" si="57"/>
        <v>-9.9748838771896008E-3</v>
      </c>
      <c r="Q1151" s="23">
        <f t="shared" si="58"/>
        <v>-9.9252997253450603E-3</v>
      </c>
    </row>
    <row r="1152" spans="3:17" x14ac:dyDescent="0.55000000000000004">
      <c r="C1152">
        <f t="shared" si="56"/>
        <v>1146</v>
      </c>
      <c r="D1152" s="10">
        <v>1.029456622514906</v>
      </c>
      <c r="E1152" s="10">
        <v>0.53734080802592543</v>
      </c>
      <c r="F1152" s="10">
        <v>-1.9190040882911172</v>
      </c>
      <c r="G1152" s="10">
        <v>7.8951973202245063E-2</v>
      </c>
      <c r="H1152" s="10">
        <v>1.2799388969246361</v>
      </c>
      <c r="I1152" s="10">
        <v>-0.59775498672119121</v>
      </c>
      <c r="J1152" s="10">
        <v>-2.4635356265469039</v>
      </c>
      <c r="K1152" s="10">
        <v>1.8295377562026278</v>
      </c>
      <c r="L1152" s="10">
        <v>-1.61585445054454</v>
      </c>
      <c r="M1152" s="10">
        <v>-5.8129295599482392E-2</v>
      </c>
      <c r="P1152" s="13">
        <f t="shared" si="57"/>
        <v>1.0582022538587024E-2</v>
      </c>
      <c r="Q1152" s="23">
        <f t="shared" si="58"/>
        <v>1.0638210157075667E-2</v>
      </c>
    </row>
    <row r="1153" spans="3:17" x14ac:dyDescent="0.55000000000000004">
      <c r="C1153">
        <f t="shared" si="56"/>
        <v>1147</v>
      </c>
      <c r="D1153" s="10">
        <v>1.3999468282623231</v>
      </c>
      <c r="E1153" s="10">
        <v>-0.84169837143285986</v>
      </c>
      <c r="F1153" s="10">
        <v>-0.76827846912401543</v>
      </c>
      <c r="G1153" s="10">
        <v>-8.2811731951061632E-2</v>
      </c>
      <c r="H1153" s="10">
        <v>0.74362480435573808</v>
      </c>
      <c r="I1153" s="10">
        <v>-0.30819453500054889</v>
      </c>
      <c r="J1153" s="10">
        <v>0.84163843028874663</v>
      </c>
      <c r="K1153" s="10">
        <v>-1.0788761284644617</v>
      </c>
      <c r="L1153" s="10">
        <v>-0.61682439254686183</v>
      </c>
      <c r="M1153" s="10">
        <v>1.0908162784342508</v>
      </c>
      <c r="P1153" s="13">
        <f t="shared" si="57"/>
        <v>1.3790561838892891E-2</v>
      </c>
      <c r="Q1153" s="23">
        <f t="shared" si="58"/>
        <v>1.3886090261899575E-2</v>
      </c>
    </row>
    <row r="1154" spans="3:17" x14ac:dyDescent="0.55000000000000004">
      <c r="C1154">
        <f t="shared" si="56"/>
        <v>1148</v>
      </c>
      <c r="D1154" s="10">
        <v>-0.48458923357290362</v>
      </c>
      <c r="E1154" s="10">
        <v>-1.7649057386976736</v>
      </c>
      <c r="F1154" s="10">
        <v>-0.486231358012299</v>
      </c>
      <c r="G1154" s="10">
        <v>0.23928391305309399</v>
      </c>
      <c r="H1154" s="10">
        <v>0.36528241984643967</v>
      </c>
      <c r="I1154" s="10">
        <v>-1.0284522882909726</v>
      </c>
      <c r="J1154" s="10">
        <v>-1.5286239891133802</v>
      </c>
      <c r="K1154" s="10">
        <v>0.72209819913577833</v>
      </c>
      <c r="L1154" s="10">
        <v>0.31269325691067962</v>
      </c>
      <c r="M1154" s="10">
        <v>-7.520333682386654E-2</v>
      </c>
      <c r="P1154" s="13">
        <f t="shared" si="57"/>
        <v>-2.529999200078987E-3</v>
      </c>
      <c r="Q1154" s="23">
        <f t="shared" si="58"/>
        <v>-2.5268014494400637E-3</v>
      </c>
    </row>
    <row r="1155" spans="3:17" x14ac:dyDescent="0.55000000000000004">
      <c r="C1155">
        <f t="shared" si="56"/>
        <v>1149</v>
      </c>
      <c r="D1155" s="10">
        <v>1.0308352707970214</v>
      </c>
      <c r="E1155" s="10">
        <v>-1.0511524817990412</v>
      </c>
      <c r="F1155" s="10">
        <v>1.4320504580548301</v>
      </c>
      <c r="G1155" s="10">
        <v>-1.1459500850832824</v>
      </c>
      <c r="H1155" s="10">
        <v>-1.4196429348163517</v>
      </c>
      <c r="I1155" s="10">
        <v>-1.212287280052907</v>
      </c>
      <c r="J1155" s="10">
        <v>-0.39035018820591644</v>
      </c>
      <c r="K1155" s="10">
        <v>-0.76560001166375824</v>
      </c>
      <c r="L1155" s="10">
        <v>0.40872221473505771</v>
      </c>
      <c r="M1155" s="10">
        <v>-7.731311269047865E-2</v>
      </c>
      <c r="P1155" s="13">
        <f t="shared" si="57"/>
        <v>1.0593961982938981E-2</v>
      </c>
      <c r="Q1155" s="23">
        <f t="shared" si="58"/>
        <v>1.0650276687779625E-2</v>
      </c>
    </row>
    <row r="1156" spans="3:17" x14ac:dyDescent="0.55000000000000004">
      <c r="C1156">
        <f t="shared" si="56"/>
        <v>1150</v>
      </c>
      <c r="D1156" s="10">
        <v>-0.73829281876559949</v>
      </c>
      <c r="E1156" s="10">
        <v>-0.98134891486452036</v>
      </c>
      <c r="F1156" s="10">
        <v>0.55053243439943711</v>
      </c>
      <c r="G1156" s="10">
        <v>-0.27278313592876768</v>
      </c>
      <c r="H1156" s="10">
        <v>-1.1082964770788524</v>
      </c>
      <c r="I1156" s="10">
        <v>1.5927050007357986</v>
      </c>
      <c r="J1156" s="10">
        <v>2.1745589173021305</v>
      </c>
      <c r="K1156" s="10">
        <v>0.85600375081783342</v>
      </c>
      <c r="L1156" s="10">
        <v>0.20541403342999828</v>
      </c>
      <c r="M1156" s="10">
        <v>1.8229039280563033</v>
      </c>
      <c r="P1156" s="13">
        <f t="shared" si="57"/>
        <v>-4.7271366981596289E-3</v>
      </c>
      <c r="Q1156" s="23">
        <f t="shared" si="58"/>
        <v>-4.7159813719841459E-3</v>
      </c>
    </row>
    <row r="1157" spans="3:17" x14ac:dyDescent="0.55000000000000004">
      <c r="C1157">
        <f t="shared" si="56"/>
        <v>1151</v>
      </c>
      <c r="D1157" s="10">
        <v>0.21468611026303416</v>
      </c>
      <c r="E1157" s="10">
        <v>0.94998062242616466</v>
      </c>
      <c r="F1157" s="10">
        <v>0.40508668274007992</v>
      </c>
      <c r="G1157" s="10">
        <v>-0.66965928214523518</v>
      </c>
      <c r="H1157" s="10">
        <v>1.2976711847421909</v>
      </c>
      <c r="I1157" s="10">
        <v>1.2524103919493625</v>
      </c>
      <c r="J1157" s="10">
        <v>0.60013548950514106</v>
      </c>
      <c r="K1157" s="10">
        <v>-0.24891435584597144</v>
      </c>
      <c r="L1157" s="10">
        <v>0.42742257211006918</v>
      </c>
      <c r="M1157" s="10">
        <v>-3.7124926364221822E-2</v>
      </c>
      <c r="P1157" s="13">
        <f t="shared" si="57"/>
        <v>3.5259029199412135E-3</v>
      </c>
      <c r="Q1157" s="23">
        <f t="shared" si="58"/>
        <v>3.5321262277516752E-3</v>
      </c>
    </row>
    <row r="1158" spans="3:17" x14ac:dyDescent="0.55000000000000004">
      <c r="C1158">
        <f t="shared" si="56"/>
        <v>1152</v>
      </c>
      <c r="D1158" s="10">
        <v>-0.68489765257896618</v>
      </c>
      <c r="E1158" s="10">
        <v>-2.9179400951159811</v>
      </c>
      <c r="F1158" s="10">
        <v>0.35582432987042228</v>
      </c>
      <c r="G1158" s="10">
        <v>0.48351446144128213</v>
      </c>
      <c r="H1158" s="10">
        <v>0.56389490077087334</v>
      </c>
      <c r="I1158" s="10">
        <v>-0.56666034005439203</v>
      </c>
      <c r="J1158" s="10">
        <v>-0.83707936844372877</v>
      </c>
      <c r="K1158" s="10">
        <v>-0.78035015116233775</v>
      </c>
      <c r="L1158" s="10">
        <v>-1.1215039552747272</v>
      </c>
      <c r="M1158" s="10">
        <v>-0.32445015221660617</v>
      </c>
      <c r="P1158" s="13">
        <f t="shared" si="57"/>
        <v>-4.2647209945904652E-3</v>
      </c>
      <c r="Q1158" s="23">
        <f t="shared" si="58"/>
        <v>-4.2556399859189353E-3</v>
      </c>
    </row>
    <row r="1159" spans="3:17" x14ac:dyDescent="0.55000000000000004">
      <c r="C1159">
        <f t="shared" si="56"/>
        <v>1153</v>
      </c>
      <c r="D1159" s="10">
        <v>-1.0132125346434122</v>
      </c>
      <c r="E1159" s="10">
        <v>0.78903127197084943</v>
      </c>
      <c r="F1159" s="10">
        <v>-0.64288585291837208</v>
      </c>
      <c r="G1159" s="10">
        <v>-1.3622071929224129</v>
      </c>
      <c r="H1159" s="10">
        <v>-0.32076694428680935</v>
      </c>
      <c r="I1159" s="10">
        <v>0.37811676992462839</v>
      </c>
      <c r="J1159" s="10">
        <v>-0.5657774264371398</v>
      </c>
      <c r="K1159" s="10">
        <v>-9.7465463582727604E-2</v>
      </c>
      <c r="L1159" s="10">
        <v>1.4563565088387294</v>
      </c>
      <c r="M1159" s="10">
        <v>-0.8628451772657193</v>
      </c>
      <c r="P1159" s="13">
        <f t="shared" si="57"/>
        <v>-7.1080112776734875E-3</v>
      </c>
      <c r="Q1159" s="23">
        <f t="shared" si="58"/>
        <v>-7.0828091132875137E-3</v>
      </c>
    </row>
    <row r="1160" spans="3:17" x14ac:dyDescent="0.55000000000000004">
      <c r="C1160">
        <f t="shared" si="56"/>
        <v>1154</v>
      </c>
      <c r="D1160" s="10">
        <v>-1.0473922497935158</v>
      </c>
      <c r="E1160" s="10">
        <v>-0.3202204325463856</v>
      </c>
      <c r="F1160" s="10">
        <v>-0.16104653137430724</v>
      </c>
      <c r="G1160" s="10">
        <v>1.8218241180427046</v>
      </c>
      <c r="H1160" s="10">
        <v>-0.98923908129504667</v>
      </c>
      <c r="I1160" s="10">
        <v>-0.45665279767927514</v>
      </c>
      <c r="J1160" s="10">
        <v>0.60873583377566243</v>
      </c>
      <c r="K1160" s="10">
        <v>0.22090128564110897</v>
      </c>
      <c r="L1160" s="10">
        <v>0.13692517152504435</v>
      </c>
      <c r="M1160" s="10">
        <v>-1.9231010703815277</v>
      </c>
      <c r="P1160" s="13">
        <f t="shared" si="57"/>
        <v>-7.4040162938145415E-3</v>
      </c>
      <c r="Q1160" s="23">
        <f t="shared" si="58"/>
        <v>-7.376674087503865E-3</v>
      </c>
    </row>
    <row r="1161" spans="3:17" x14ac:dyDescent="0.55000000000000004">
      <c r="C1161">
        <f t="shared" si="56"/>
        <v>1155</v>
      </c>
      <c r="D1161" s="10">
        <v>0.14769925225259356</v>
      </c>
      <c r="E1161" s="10">
        <v>0.80426806515366156</v>
      </c>
      <c r="F1161" s="10">
        <v>0.27095627230341479</v>
      </c>
      <c r="G1161" s="10">
        <v>-1.1679528134141726</v>
      </c>
      <c r="H1161" s="10">
        <v>-0.12353353905994811</v>
      </c>
      <c r="I1161" s="10">
        <v>0.30980799321824132</v>
      </c>
      <c r="J1161" s="10">
        <v>0.13459965297017537</v>
      </c>
      <c r="K1161" s="10">
        <v>0.81277722448050616</v>
      </c>
      <c r="L1161" s="10">
        <v>1.4622763325069466</v>
      </c>
      <c r="M1161" s="10">
        <v>-0.75829236465311978</v>
      </c>
      <c r="P1161" s="13">
        <f t="shared" si="57"/>
        <v>2.9457797123737866E-3</v>
      </c>
      <c r="Q1161" s="23">
        <f t="shared" si="58"/>
        <v>2.9501227849619838E-3</v>
      </c>
    </row>
    <row r="1162" spans="3:17" x14ac:dyDescent="0.55000000000000004">
      <c r="C1162">
        <f t="shared" si="56"/>
        <v>1156</v>
      </c>
      <c r="D1162" s="10">
        <v>-1.5839508620821259</v>
      </c>
      <c r="E1162" s="10">
        <v>1.5451968763229853</v>
      </c>
      <c r="F1162" s="10">
        <v>0.83382529226910629</v>
      </c>
      <c r="G1162" s="10">
        <v>0.24439648264329805</v>
      </c>
      <c r="H1162" s="10">
        <v>-0.37759606120661782</v>
      </c>
      <c r="I1162" s="10">
        <v>-0.22933801331066728</v>
      </c>
      <c r="J1162" s="10">
        <v>2.71083014890961</v>
      </c>
      <c r="K1162" s="10">
        <v>-0.23308150580765205</v>
      </c>
      <c r="L1162" s="10">
        <v>1.4746836099594782</v>
      </c>
      <c r="M1162" s="10">
        <v>0.99167410389292354</v>
      </c>
      <c r="P1162" s="13">
        <f t="shared" si="57"/>
        <v>-1.2050750182427157E-2</v>
      </c>
      <c r="Q1162" s="23">
        <f t="shared" si="58"/>
        <v>-1.1978430685340435E-2</v>
      </c>
    </row>
    <row r="1163" spans="3:17" x14ac:dyDescent="0.55000000000000004">
      <c r="C1163">
        <f t="shared" si="56"/>
        <v>1157</v>
      </c>
      <c r="D1163" s="10">
        <v>-0.51450229477030329</v>
      </c>
      <c r="E1163" s="10">
        <v>-0.48603463986947798</v>
      </c>
      <c r="F1163" s="10">
        <v>1.3489260983096016</v>
      </c>
      <c r="G1163" s="10">
        <v>-0.71168219939895538</v>
      </c>
      <c r="H1163" s="10">
        <v>-0.42252435625171963</v>
      </c>
      <c r="I1163" s="10">
        <v>-1.6653312758012548</v>
      </c>
      <c r="J1163" s="10">
        <v>0.17499993735522851</v>
      </c>
      <c r="K1163" s="10">
        <v>-0.8945041058485268</v>
      </c>
      <c r="L1163" s="10">
        <v>1.6028427519274513</v>
      </c>
      <c r="M1163" s="10">
        <v>-0.28906973961571125</v>
      </c>
      <c r="P1163" s="13">
        <f t="shared" si="57"/>
        <v>-2.7890539090980543E-3</v>
      </c>
      <c r="Q1163" s="23">
        <f t="shared" si="58"/>
        <v>-2.7851681116497495E-3</v>
      </c>
    </row>
    <row r="1164" spans="3:17" x14ac:dyDescent="0.55000000000000004">
      <c r="C1164">
        <f t="shared" si="56"/>
        <v>1158</v>
      </c>
      <c r="D1164" s="10">
        <v>0.8424224934575294</v>
      </c>
      <c r="E1164" s="10">
        <v>0.31701457035994662</v>
      </c>
      <c r="F1164" s="10">
        <v>1.229452500283398</v>
      </c>
      <c r="G1164" s="10">
        <v>-1.0681157656556486</v>
      </c>
      <c r="H1164" s="10">
        <v>-0.25275290813967582</v>
      </c>
      <c r="I1164" s="10">
        <v>0.38683110519975611</v>
      </c>
      <c r="J1164" s="10">
        <v>1.6907354438738174E-2</v>
      </c>
      <c r="K1164" s="10">
        <v>-1.4679153303157666</v>
      </c>
      <c r="L1164" s="10">
        <v>0.27714992020601231</v>
      </c>
      <c r="M1164" s="10">
        <v>-0.5179763771720024</v>
      </c>
      <c r="P1164" s="13">
        <f t="shared" si="57"/>
        <v>8.9622594672031704E-3</v>
      </c>
      <c r="Q1164" s="23">
        <f t="shared" si="58"/>
        <v>9.0025407617917441E-3</v>
      </c>
    </row>
    <row r="1165" spans="3:17" x14ac:dyDescent="0.55000000000000004">
      <c r="C1165">
        <f t="shared" si="56"/>
        <v>1159</v>
      </c>
      <c r="D1165" s="10">
        <v>-0.82124867385932621</v>
      </c>
      <c r="E1165" s="10">
        <v>0.46838437755650519</v>
      </c>
      <c r="F1165" s="10">
        <v>-0.44789751217223245</v>
      </c>
      <c r="G1165" s="10">
        <v>-1.1033379548144773</v>
      </c>
      <c r="H1165" s="10">
        <v>0.33883410622123755</v>
      </c>
      <c r="I1165" s="10">
        <v>0.21674886688377307</v>
      </c>
      <c r="J1165" s="10">
        <v>0.35648329572549187</v>
      </c>
      <c r="K1165" s="10">
        <v>1.7386425004223476</v>
      </c>
      <c r="L1165" s="10">
        <v>0.67418075054503557</v>
      </c>
      <c r="M1165" s="10">
        <v>-2.1501542272751098E-2</v>
      </c>
      <c r="P1165" s="13">
        <f t="shared" si="57"/>
        <v>-5.4455554771979092E-3</v>
      </c>
      <c r="Q1165" s="23">
        <f t="shared" si="58"/>
        <v>-5.4307553171879519E-3</v>
      </c>
    </row>
    <row r="1166" spans="3:17" x14ac:dyDescent="0.55000000000000004">
      <c r="C1166">
        <f t="shared" si="56"/>
        <v>1160</v>
      </c>
      <c r="D1166" s="10">
        <v>4.2991253387314091E-2</v>
      </c>
      <c r="E1166" s="10">
        <v>0.41062499253865259</v>
      </c>
      <c r="F1166" s="10">
        <v>-1.1200570369836271</v>
      </c>
      <c r="G1166" s="10">
        <v>2.1246950500215598</v>
      </c>
      <c r="H1166" s="10">
        <v>-0.96735900289118937</v>
      </c>
      <c r="I1166" s="10">
        <v>-0.44553727055306019</v>
      </c>
      <c r="J1166" s="10">
        <v>-1.6285396058105039</v>
      </c>
      <c r="K1166" s="10">
        <v>0.59578381915679068</v>
      </c>
      <c r="L1166" s="10">
        <v>1.5338427338553917</v>
      </c>
      <c r="M1166" s="10">
        <v>1.0714754672831539</v>
      </c>
      <c r="P1166" s="13">
        <f t="shared" si="57"/>
        <v>2.0389818424061449E-3</v>
      </c>
      <c r="Q1166" s="23">
        <f t="shared" si="58"/>
        <v>2.0410619794299922E-3</v>
      </c>
    </row>
    <row r="1167" spans="3:17" x14ac:dyDescent="0.55000000000000004">
      <c r="C1167">
        <f t="shared" si="56"/>
        <v>1161</v>
      </c>
      <c r="D1167" s="10">
        <v>-0.80713520874041356</v>
      </c>
      <c r="E1167" s="10">
        <v>-1.2669175047297163</v>
      </c>
      <c r="F1167" s="10">
        <v>0.75685502383777559</v>
      </c>
      <c r="G1167" s="10">
        <v>0.2174354428768818</v>
      </c>
      <c r="H1167" s="10">
        <v>-0.95960528771657883</v>
      </c>
      <c r="I1167" s="10">
        <v>-0.93343518995958374</v>
      </c>
      <c r="J1167" s="10">
        <v>1.4601704981310966</v>
      </c>
      <c r="K1167" s="10">
        <v>-0.48035359948634299</v>
      </c>
      <c r="L1167" s="10">
        <v>1.2331182647697552</v>
      </c>
      <c r="M1167" s="10">
        <v>0.69430252156916838</v>
      </c>
      <c r="P1167" s="13">
        <f t="shared" si="57"/>
        <v>-5.3233292839138698E-3</v>
      </c>
      <c r="Q1167" s="23">
        <f t="shared" si="58"/>
        <v>-5.3091854750947354E-3</v>
      </c>
    </row>
    <row r="1168" spans="3:17" x14ac:dyDescent="0.55000000000000004">
      <c r="C1168">
        <f t="shared" si="56"/>
        <v>1162</v>
      </c>
      <c r="D1168" s="10">
        <v>0.27017075719926342</v>
      </c>
      <c r="E1168" s="10">
        <v>-1.2319673792239496</v>
      </c>
      <c r="F1168" s="10">
        <v>0.79130338786869736</v>
      </c>
      <c r="G1168" s="10">
        <v>0.9330177572511692</v>
      </c>
      <c r="H1168" s="10">
        <v>-2.0363080415199155</v>
      </c>
      <c r="I1168" s="10">
        <v>-0.79798204322912236</v>
      </c>
      <c r="J1168" s="10">
        <v>0.10124335286669622</v>
      </c>
      <c r="K1168" s="10">
        <v>1.0286646962959629</v>
      </c>
      <c r="L1168" s="10">
        <v>-1.476384018342271</v>
      </c>
      <c r="M1168" s="10">
        <v>-0.10005625756698831</v>
      </c>
      <c r="P1168" s="13">
        <f t="shared" si="57"/>
        <v>4.0064140576090623E-3</v>
      </c>
      <c r="Q1168" s="23">
        <f t="shared" si="58"/>
        <v>4.0144504632149136E-3</v>
      </c>
    </row>
    <row r="1169" spans="3:17" x14ac:dyDescent="0.55000000000000004">
      <c r="C1169">
        <f t="shared" si="56"/>
        <v>1163</v>
      </c>
      <c r="D1169" s="10">
        <v>-2.1226466735594931</v>
      </c>
      <c r="E1169" s="10">
        <v>1.8214452562526207</v>
      </c>
      <c r="F1169" s="10">
        <v>3.9559572981293832E-2</v>
      </c>
      <c r="G1169" s="10">
        <v>2.2671186548425291</v>
      </c>
      <c r="H1169" s="10">
        <v>0.33256559442960798</v>
      </c>
      <c r="I1169" s="10">
        <v>-0.4327911444536145</v>
      </c>
      <c r="J1169" s="10">
        <v>-0.92907713065097519</v>
      </c>
      <c r="K1169" s="10">
        <v>0.15106796380967338</v>
      </c>
      <c r="L1169" s="10">
        <v>-0.63973371007322943</v>
      </c>
      <c r="M1169" s="10">
        <v>1.2300633037020086</v>
      </c>
      <c r="P1169" s="13">
        <f t="shared" si="57"/>
        <v>-1.6715992758943886E-2</v>
      </c>
      <c r="Q1169" s="23">
        <f t="shared" si="58"/>
        <v>-1.6577055785661154E-2</v>
      </c>
    </row>
    <row r="1170" spans="3:17" x14ac:dyDescent="0.55000000000000004">
      <c r="C1170">
        <f t="shared" si="56"/>
        <v>1164</v>
      </c>
      <c r="D1170" s="10">
        <v>-0.13202212391908894</v>
      </c>
      <c r="E1170" s="10">
        <v>-1.0752266394790906</v>
      </c>
      <c r="F1170" s="10">
        <v>-0.46347356722698951</v>
      </c>
      <c r="G1170" s="10">
        <v>-1.0733461978457419</v>
      </c>
      <c r="H1170" s="10">
        <v>-0.37036443883065739</v>
      </c>
      <c r="I1170" s="10">
        <v>0.38824889661117196</v>
      </c>
      <c r="J1170" s="10">
        <v>-1.9474744965691388</v>
      </c>
      <c r="K1170" s="10">
        <v>-0.43468861894163408</v>
      </c>
      <c r="L1170" s="10">
        <v>-0.68544476150220279</v>
      </c>
      <c r="M1170" s="10">
        <v>1.1648256706674724</v>
      </c>
      <c r="P1170" s="13">
        <f t="shared" si="57"/>
        <v>5.2332153491158506E-4</v>
      </c>
      <c r="Q1170" s="23">
        <f t="shared" si="58"/>
        <v>5.2345849151569368E-4</v>
      </c>
    </row>
    <row r="1171" spans="3:17" x14ac:dyDescent="0.55000000000000004">
      <c r="C1171">
        <f t="shared" si="56"/>
        <v>1165</v>
      </c>
      <c r="D1171" s="10">
        <v>-0.16317912625850908</v>
      </c>
      <c r="E1171" s="10">
        <v>1.1792982023388141</v>
      </c>
      <c r="F1171" s="10">
        <v>0.16293447561012964</v>
      </c>
      <c r="G1171" s="10">
        <v>-1.1217021266758234</v>
      </c>
      <c r="H1171" s="10">
        <v>-5.8420646934373065E-2</v>
      </c>
      <c r="I1171" s="10">
        <v>0.8151979403580778</v>
      </c>
      <c r="J1171" s="10">
        <v>-9.5063628078348991E-2</v>
      </c>
      <c r="K1171" s="10">
        <v>-0.65281009081678187</v>
      </c>
      <c r="L1171" s="10">
        <v>0.57004828700938426</v>
      </c>
      <c r="M1171" s="10">
        <v>-0.56031542374895893</v>
      </c>
      <c r="P1171" s="13">
        <f t="shared" si="57"/>
        <v>2.5349397959449475E-4</v>
      </c>
      <c r="Q1171" s="23">
        <f t="shared" si="58"/>
        <v>2.5352611190831986E-4</v>
      </c>
    </row>
    <row r="1172" spans="3:17" x14ac:dyDescent="0.55000000000000004">
      <c r="C1172">
        <f t="shared" si="56"/>
        <v>1166</v>
      </c>
      <c r="D1172" s="10">
        <v>-1.8472218955452562</v>
      </c>
      <c r="E1172" s="10">
        <v>0.67879449907099765</v>
      </c>
      <c r="F1172" s="10">
        <v>0.99518637937611232</v>
      </c>
      <c r="G1172" s="10">
        <v>0.14238566274525064</v>
      </c>
      <c r="H1172" s="10">
        <v>-0.1934795016208109</v>
      </c>
      <c r="I1172" s="10">
        <v>-1.4467058890912241</v>
      </c>
      <c r="J1172" s="10">
        <v>-0.55926293832042606</v>
      </c>
      <c r="K1172" s="10">
        <v>-1.8990560005319723</v>
      </c>
      <c r="L1172" s="10">
        <v>0.83781201928978855</v>
      </c>
      <c r="M1172" s="10">
        <v>-1.0590692277465812</v>
      </c>
      <c r="P1172" s="13">
        <f t="shared" si="57"/>
        <v>-1.4330744213023695E-2</v>
      </c>
      <c r="Q1172" s="23">
        <f t="shared" si="58"/>
        <v>-1.4228547863865404E-2</v>
      </c>
    </row>
    <row r="1173" spans="3:17" x14ac:dyDescent="0.55000000000000004">
      <c r="C1173">
        <f t="shared" si="56"/>
        <v>1167</v>
      </c>
      <c r="D1173" s="10">
        <v>1.9380447339963334</v>
      </c>
      <c r="E1173" s="10">
        <v>-0.2934090847963155</v>
      </c>
      <c r="F1173" s="10">
        <v>2.2226496439104772E-2</v>
      </c>
      <c r="G1173" s="10">
        <v>-0.10367732688451148</v>
      </c>
      <c r="H1173" s="10">
        <v>0.60326750530942219</v>
      </c>
      <c r="I1173" s="10">
        <v>-0.87526951419232613</v>
      </c>
      <c r="J1173" s="10">
        <v>0.33196767984109149</v>
      </c>
      <c r="K1173" s="10">
        <v>-8.9802746464810845E-2</v>
      </c>
      <c r="L1173" s="10">
        <v>-1.4116203281859885</v>
      </c>
      <c r="M1173" s="10">
        <v>0.48082182651426691</v>
      </c>
      <c r="P1173" s="13">
        <f t="shared" si="57"/>
        <v>1.8450626399781459E-2</v>
      </c>
      <c r="Q1173" s="23">
        <f t="shared" si="58"/>
        <v>1.8621890897965621E-2</v>
      </c>
    </row>
    <row r="1174" spans="3:17" x14ac:dyDescent="0.55000000000000004">
      <c r="C1174">
        <f t="shared" si="56"/>
        <v>1168</v>
      </c>
      <c r="D1174" s="10">
        <v>0.28161103389722242</v>
      </c>
      <c r="E1174" s="10">
        <v>0.14003200825286455</v>
      </c>
      <c r="F1174" s="10">
        <v>-0.60765803844268629</v>
      </c>
      <c r="G1174" s="10">
        <v>0.72799278898512298</v>
      </c>
      <c r="H1174" s="10">
        <v>-0.73797727530784207</v>
      </c>
      <c r="I1174" s="10">
        <v>0.38686512405044288</v>
      </c>
      <c r="J1174" s="10">
        <v>1.3706330974058589</v>
      </c>
      <c r="K1174" s="10">
        <v>-1.7986493264280223</v>
      </c>
      <c r="L1174" s="10">
        <v>0.81918572975009174</v>
      </c>
      <c r="M1174" s="10">
        <v>0.37946139895554826</v>
      </c>
      <c r="P1174" s="13">
        <f t="shared" si="57"/>
        <v>4.1054897600766192E-3</v>
      </c>
      <c r="Q1174" s="23">
        <f t="shared" si="58"/>
        <v>4.1139288280451769E-3</v>
      </c>
    </row>
    <row r="1175" spans="3:17" x14ac:dyDescent="0.55000000000000004">
      <c r="C1175">
        <f t="shared" si="56"/>
        <v>1169</v>
      </c>
      <c r="D1175" s="10">
        <v>-1.2475353349958274</v>
      </c>
      <c r="E1175" s="10">
        <v>-0.67599084597333603</v>
      </c>
      <c r="F1175" s="10">
        <v>0.64555269403075555</v>
      </c>
      <c r="G1175" s="10">
        <v>0.7806198508487987</v>
      </c>
      <c r="H1175" s="10">
        <v>0.10197848609922654</v>
      </c>
      <c r="I1175" s="10">
        <v>0.59103457056034103</v>
      </c>
      <c r="J1175" s="10">
        <v>0.49885338844341764</v>
      </c>
      <c r="K1175" s="10">
        <v>-3.9782682208812002E-2</v>
      </c>
      <c r="L1175" s="10">
        <v>0.67440215176981189</v>
      </c>
      <c r="M1175" s="10">
        <v>-4.579072396228983E-2</v>
      </c>
      <c r="P1175" s="13">
        <f t="shared" si="57"/>
        <v>-9.1373062555844941E-3</v>
      </c>
      <c r="Q1175" s="23">
        <f t="shared" si="58"/>
        <v>-9.0956879290402526E-3</v>
      </c>
    </row>
    <row r="1176" spans="3:17" x14ac:dyDescent="0.55000000000000004">
      <c r="C1176">
        <f t="shared" si="56"/>
        <v>1170</v>
      </c>
      <c r="D1176" s="10">
        <v>0.14191801229010326</v>
      </c>
      <c r="E1176" s="10">
        <v>1.0520724089562854</v>
      </c>
      <c r="F1176" s="10">
        <v>-0.5714312296708417</v>
      </c>
      <c r="G1176" s="10">
        <v>-0.68691286036175059</v>
      </c>
      <c r="H1176" s="10">
        <v>1.379139528776733</v>
      </c>
      <c r="I1176" s="10">
        <v>1.4746317611159101</v>
      </c>
      <c r="J1176" s="10">
        <v>1.0914808304346546</v>
      </c>
      <c r="K1176" s="10">
        <v>-0.11122825006560573</v>
      </c>
      <c r="L1176" s="10">
        <v>-0.55081509889484215</v>
      </c>
      <c r="M1176" s="10">
        <v>-0.17439375240800153</v>
      </c>
      <c r="P1176" s="13">
        <f t="shared" si="57"/>
        <v>2.8957127056448827E-3</v>
      </c>
      <c r="Q1176" s="23">
        <f t="shared" si="58"/>
        <v>2.8999093314450164E-3</v>
      </c>
    </row>
    <row r="1177" spans="3:17" x14ac:dyDescent="0.55000000000000004">
      <c r="C1177">
        <f t="shared" si="56"/>
        <v>1171</v>
      </c>
      <c r="D1177" s="10">
        <v>-0.21963782784880395</v>
      </c>
      <c r="E1177" s="10">
        <v>1.1383132902213564</v>
      </c>
      <c r="F1177" s="10">
        <v>0.57307076445692007</v>
      </c>
      <c r="G1177" s="10">
        <v>-1.0327631312348688</v>
      </c>
      <c r="H1177" s="10">
        <v>0.82996064305703054</v>
      </c>
      <c r="I1177" s="10">
        <v>8.4538385190005005E-2</v>
      </c>
      <c r="J1177" s="10">
        <v>-0.77069512764336134</v>
      </c>
      <c r="K1177" s="10">
        <v>-2.1904171467238687</v>
      </c>
      <c r="L1177" s="10">
        <v>-1.0034993288975452E-2</v>
      </c>
      <c r="M1177" s="10">
        <v>0.43443009241389835</v>
      </c>
      <c r="P1177" s="13">
        <f t="shared" si="57"/>
        <v>-2.3545271882430751E-4</v>
      </c>
      <c r="Q1177" s="23">
        <f t="shared" si="58"/>
        <v>-2.3542500200823824E-4</v>
      </c>
    </row>
    <row r="1178" spans="3:17" x14ac:dyDescent="0.55000000000000004">
      <c r="C1178">
        <f t="shared" si="56"/>
        <v>1172</v>
      </c>
      <c r="D1178" s="10">
        <v>-0.52970812610407747</v>
      </c>
      <c r="E1178" s="10">
        <v>-0.33207112185222815</v>
      </c>
      <c r="F1178" s="10">
        <v>1.2331707032314496</v>
      </c>
      <c r="G1178" s="10">
        <v>0.12502648805074365</v>
      </c>
      <c r="H1178" s="10">
        <v>-0.11824845142354672</v>
      </c>
      <c r="I1178" s="10">
        <v>0.80459458806881268</v>
      </c>
      <c r="J1178" s="10">
        <v>0.29877241022836032</v>
      </c>
      <c r="K1178" s="10">
        <v>0.24285272801913155</v>
      </c>
      <c r="L1178" s="10">
        <v>0.70751635281346226</v>
      </c>
      <c r="M1178" s="10">
        <v>-2.1350941374567469</v>
      </c>
      <c r="P1178" s="13">
        <f t="shared" si="57"/>
        <v>-2.9207402713051526E-3</v>
      </c>
      <c r="Q1178" s="23">
        <f t="shared" si="58"/>
        <v>-2.9164790590798795E-3</v>
      </c>
    </row>
    <row r="1179" spans="3:17" x14ac:dyDescent="0.55000000000000004">
      <c r="C1179">
        <f t="shared" si="56"/>
        <v>1173</v>
      </c>
      <c r="D1179" s="10">
        <v>0.56612037854899733</v>
      </c>
      <c r="E1179" s="10">
        <v>-0.44416839940926095</v>
      </c>
      <c r="F1179" s="10">
        <v>-1.007048526791729E-2</v>
      </c>
      <c r="G1179" s="10">
        <v>0.15505355067830656</v>
      </c>
      <c r="H1179" s="10">
        <v>0.63752106058800717</v>
      </c>
      <c r="I1179" s="10">
        <v>-9.0870321667929146E-2</v>
      </c>
      <c r="J1179" s="10">
        <v>1.2590870881135254</v>
      </c>
      <c r="K1179" s="10">
        <v>0.4683793263568079</v>
      </c>
      <c r="L1179" s="10">
        <v>3.0071818455583363E-2</v>
      </c>
      <c r="M1179" s="10">
        <v>-0.49068738349281749</v>
      </c>
      <c r="P1179" s="13">
        <f t="shared" si="57"/>
        <v>6.5694129609016128E-3</v>
      </c>
      <c r="Q1179" s="23">
        <f t="shared" si="58"/>
        <v>6.5910388848320345E-3</v>
      </c>
    </row>
    <row r="1180" spans="3:17" x14ac:dyDescent="0.55000000000000004">
      <c r="C1180">
        <f t="shared" si="56"/>
        <v>1174</v>
      </c>
      <c r="D1180" s="10">
        <v>1.7603688991973379</v>
      </c>
      <c r="E1180" s="10">
        <v>-0.43245441611998836</v>
      </c>
      <c r="F1180" s="10">
        <v>0.6816827650965297</v>
      </c>
      <c r="G1180" s="10">
        <v>1.0977234386020771</v>
      </c>
      <c r="H1180" s="10">
        <v>-0.16930957481285791</v>
      </c>
      <c r="I1180" s="10">
        <v>0.69440625278152834</v>
      </c>
      <c r="J1180" s="10">
        <v>1.9350819714818717</v>
      </c>
      <c r="K1180" s="10">
        <v>1.1944382330439507</v>
      </c>
      <c r="L1180" s="10">
        <v>0.48452038399294545</v>
      </c>
      <c r="M1180" s="10">
        <v>-0.25913855906429806</v>
      </c>
      <c r="P1180" s="13">
        <f t="shared" si="57"/>
        <v>1.6911908534036086E-2</v>
      </c>
      <c r="Q1180" s="23">
        <f t="shared" si="58"/>
        <v>1.7055724449160925E-2</v>
      </c>
    </row>
    <row r="1181" spans="3:17" x14ac:dyDescent="0.55000000000000004">
      <c r="C1181">
        <f t="shared" si="56"/>
        <v>1175</v>
      </c>
      <c r="D1181" s="10">
        <v>-0.9342372677349875</v>
      </c>
      <c r="E1181" s="10">
        <v>-0.58614112232982329</v>
      </c>
      <c r="F1181" s="10">
        <v>-1.2839505043904822</v>
      </c>
      <c r="G1181" s="10">
        <v>0.93182579718089431</v>
      </c>
      <c r="H1181" s="10">
        <v>-0.43869415292066188</v>
      </c>
      <c r="I1181" s="10">
        <v>-1.9726957990009781</v>
      </c>
      <c r="J1181" s="10">
        <v>-1.0527515142901003</v>
      </c>
      <c r="K1181" s="10">
        <v>-0.35101652332662703</v>
      </c>
      <c r="L1181" s="10">
        <v>1.0063070656123103</v>
      </c>
      <c r="M1181" s="10">
        <v>1.5610504568536014</v>
      </c>
      <c r="P1181" s="13">
        <f t="shared" si="57"/>
        <v>-6.4240654035399632E-3</v>
      </c>
      <c r="Q1181" s="23">
        <f t="shared" si="58"/>
        <v>-6.4034752098958148E-3</v>
      </c>
    </row>
    <row r="1182" spans="3:17" x14ac:dyDescent="0.55000000000000004">
      <c r="C1182">
        <f t="shared" si="56"/>
        <v>1176</v>
      </c>
      <c r="D1182" s="10">
        <v>-0.49503981977334949</v>
      </c>
      <c r="E1182" s="10">
        <v>-0.1612941389997895</v>
      </c>
      <c r="F1182" s="10">
        <v>-0.5486511525823875</v>
      </c>
      <c r="G1182" s="10">
        <v>0.39464144946926299</v>
      </c>
      <c r="H1182" s="10">
        <v>-1.6642737177418556</v>
      </c>
      <c r="I1182" s="10">
        <v>-0.82277404169311019</v>
      </c>
      <c r="J1182" s="10">
        <v>0.45252669167418541</v>
      </c>
      <c r="K1182" s="10">
        <v>1.8775912753901174</v>
      </c>
      <c r="L1182" s="10">
        <v>0.72631934839014778</v>
      </c>
      <c r="M1182" s="10">
        <v>0.19674516777870127</v>
      </c>
      <c r="P1182" s="13">
        <f t="shared" si="57"/>
        <v>-2.6205039314192392E-3</v>
      </c>
      <c r="Q1182" s="23">
        <f t="shared" si="58"/>
        <v>-2.6170734082127112E-3</v>
      </c>
    </row>
    <row r="1183" spans="3:17" x14ac:dyDescent="0.55000000000000004">
      <c r="C1183">
        <f t="shared" si="56"/>
        <v>1177</v>
      </c>
      <c r="D1183" s="10">
        <v>0.76527805648284464</v>
      </c>
      <c r="E1183" s="10">
        <v>-1.2505321989912961</v>
      </c>
      <c r="F1183" s="10">
        <v>0.93102859057549459</v>
      </c>
      <c r="G1183" s="10">
        <v>0.75997127800322783</v>
      </c>
      <c r="H1183" s="10">
        <v>-1.5494615270420569</v>
      </c>
      <c r="I1183" s="10">
        <v>-1.3607678233622758</v>
      </c>
      <c r="J1183" s="10">
        <v>-0.2954246894664343</v>
      </c>
      <c r="K1183" s="10">
        <v>0.54090196424260595</v>
      </c>
      <c r="L1183" s="10">
        <v>1.4205368831619321</v>
      </c>
      <c r="M1183" s="10">
        <v>0.57490114928609437</v>
      </c>
      <c r="P1183" s="13">
        <f t="shared" si="57"/>
        <v>8.2941690453959254E-3</v>
      </c>
      <c r="Q1183" s="23">
        <f t="shared" si="58"/>
        <v>8.3286609601154193E-3</v>
      </c>
    </row>
    <row r="1184" spans="3:17" x14ac:dyDescent="0.55000000000000004">
      <c r="C1184">
        <f t="shared" si="56"/>
        <v>1178</v>
      </c>
      <c r="D1184" s="10">
        <v>0.43191728062527357</v>
      </c>
      <c r="E1184" s="10">
        <v>-0.67699437615040514</v>
      </c>
      <c r="F1184" s="10">
        <v>0.97986304451865613</v>
      </c>
      <c r="G1184" s="10">
        <v>0.4373018112301264</v>
      </c>
      <c r="H1184" s="10">
        <v>2.417807901405054</v>
      </c>
      <c r="I1184" s="10">
        <v>-0.52884980489029132</v>
      </c>
      <c r="J1184" s="10">
        <v>-0.96396846997280383</v>
      </c>
      <c r="K1184" s="10">
        <v>-1.1716873285663627</v>
      </c>
      <c r="L1184" s="10">
        <v>-2.3259430969600835E-2</v>
      </c>
      <c r="M1184" s="10">
        <v>-1.2551859440401494</v>
      </c>
      <c r="P1184" s="13">
        <f t="shared" si="57"/>
        <v>5.4071800402164588E-3</v>
      </c>
      <c r="Q1184" s="23">
        <f t="shared" si="58"/>
        <v>5.42182522269119E-3</v>
      </c>
    </row>
    <row r="1185" spans="3:17" x14ac:dyDescent="0.55000000000000004">
      <c r="C1185">
        <f t="shared" si="56"/>
        <v>1179</v>
      </c>
      <c r="D1185" s="10">
        <v>-0.20134083115543572</v>
      </c>
      <c r="E1185" s="10">
        <v>-0.19288418332676657</v>
      </c>
      <c r="F1185" s="10">
        <v>1.5311617145872058</v>
      </c>
      <c r="G1185" s="10">
        <v>0.42347660459351921</v>
      </c>
      <c r="H1185" s="10">
        <v>-0.89194846644042458</v>
      </c>
      <c r="I1185" s="10">
        <v>-0.4500541667446199</v>
      </c>
      <c r="J1185" s="10">
        <v>0.67420129911429072</v>
      </c>
      <c r="K1185" s="10">
        <v>-1.5722758887588604</v>
      </c>
      <c r="L1185" s="10">
        <v>0.10099675933720437</v>
      </c>
      <c r="M1185" s="10">
        <v>-0.6212355582036756</v>
      </c>
      <c r="P1185" s="13">
        <f t="shared" si="57"/>
        <v>-7.6996079330139862E-5</v>
      </c>
      <c r="Q1185" s="23">
        <f t="shared" si="58"/>
        <v>-7.6993115208146001E-5</v>
      </c>
    </row>
    <row r="1186" spans="3:17" x14ac:dyDescent="0.55000000000000004">
      <c r="C1186">
        <f t="shared" si="56"/>
        <v>1180</v>
      </c>
      <c r="D1186" s="10">
        <v>1.4889916325520276</v>
      </c>
      <c r="E1186" s="10">
        <v>0.27332585046073454</v>
      </c>
      <c r="F1186" s="10">
        <v>-3.7312408276825677E-3</v>
      </c>
      <c r="G1186" s="10">
        <v>-0.76464094473670929</v>
      </c>
      <c r="H1186" s="10">
        <v>-0.90315583853477077</v>
      </c>
      <c r="I1186" s="10">
        <v>0.36405361560282379</v>
      </c>
      <c r="J1186" s="10">
        <v>-0.68120531969118325</v>
      </c>
      <c r="K1186" s="10">
        <v>-5.0326662461696543E-2</v>
      </c>
      <c r="L1186" s="10">
        <v>1.5971387599360909</v>
      </c>
      <c r="M1186" s="10">
        <v>-0.5079918366298195</v>
      </c>
      <c r="P1186" s="13">
        <f t="shared" si="57"/>
        <v>1.4561712464791866E-2</v>
      </c>
      <c r="Q1186" s="23">
        <f t="shared" si="58"/>
        <v>1.4668250697989382E-2</v>
      </c>
    </row>
    <row r="1187" spans="3:17" x14ac:dyDescent="0.55000000000000004">
      <c r="C1187">
        <f t="shared" si="56"/>
        <v>1181</v>
      </c>
      <c r="D1187" s="10">
        <v>-0.61374487834979718</v>
      </c>
      <c r="E1187" s="10">
        <v>0.36882031466056109</v>
      </c>
      <c r="F1187" s="10">
        <v>1.4753030868725074</v>
      </c>
      <c r="G1187" s="10">
        <v>0.66218206245919509</v>
      </c>
      <c r="H1187" s="10">
        <v>-0.33104636817303845</v>
      </c>
      <c r="I1187" s="10">
        <v>-0.32881824059757075</v>
      </c>
      <c r="J1187" s="10">
        <v>0.13252956001427038</v>
      </c>
      <c r="K1187" s="10">
        <v>1.0624851909336555</v>
      </c>
      <c r="L1187" s="10">
        <v>-0.40780091978427424</v>
      </c>
      <c r="M1187" s="10">
        <v>-1.1264787059073449</v>
      </c>
      <c r="P1187" s="13">
        <f t="shared" si="57"/>
        <v>-3.6485198942684746E-3</v>
      </c>
      <c r="Q1187" s="23">
        <f t="shared" si="58"/>
        <v>-3.641872132846502E-3</v>
      </c>
    </row>
    <row r="1188" spans="3:17" x14ac:dyDescent="0.55000000000000004">
      <c r="C1188">
        <f t="shared" si="56"/>
        <v>1182</v>
      </c>
      <c r="D1188" s="10">
        <v>-1.297600180656534E-2</v>
      </c>
      <c r="E1188" s="10">
        <v>-0.96132456275508738</v>
      </c>
      <c r="F1188" s="10">
        <v>-1.8879276747873668</v>
      </c>
      <c r="G1188" s="10">
        <v>0.39246608279648421</v>
      </c>
      <c r="H1188" s="10">
        <v>-0.53936227488493926</v>
      </c>
      <c r="I1188" s="10">
        <v>0.59054147263683754</v>
      </c>
      <c r="J1188" s="10">
        <v>-1.1924912788701902</v>
      </c>
      <c r="K1188" s="10">
        <v>0.22746783921074754</v>
      </c>
      <c r="L1188" s="10">
        <v>-2.0114072414530813</v>
      </c>
      <c r="M1188" s="10">
        <v>-1.0628165735066906</v>
      </c>
      <c r="P1188" s="13">
        <f t="shared" si="57"/>
        <v>1.5542911946262832E-3</v>
      </c>
      <c r="Q1188" s="23">
        <f t="shared" si="58"/>
        <v>1.5554997312432484E-3</v>
      </c>
    </row>
    <row r="1189" spans="3:17" x14ac:dyDescent="0.55000000000000004">
      <c r="C1189">
        <f t="shared" ref="C1189:C1252" si="59">C1188+1</f>
        <v>1183</v>
      </c>
      <c r="D1189" s="10">
        <v>-0.30384732856358382</v>
      </c>
      <c r="E1189" s="10">
        <v>0.47814719950048484</v>
      </c>
      <c r="F1189" s="10">
        <v>-1.9417381274376799</v>
      </c>
      <c r="G1189" s="10">
        <v>0.57525879342535324</v>
      </c>
      <c r="H1189" s="10">
        <v>-0.27574295451811848</v>
      </c>
      <c r="I1189" s="10">
        <v>1.1230179691450821</v>
      </c>
      <c r="J1189" s="10">
        <v>-6.8881717366159209E-2</v>
      </c>
      <c r="K1189" s="10">
        <v>0.29963054812424872</v>
      </c>
      <c r="L1189" s="10">
        <v>-0.79402418991693313</v>
      </c>
      <c r="M1189" s="10">
        <v>-4.6747724816096271E-2</v>
      </c>
      <c r="P1189" s="13">
        <f t="shared" si="57"/>
        <v>-9.6472838741433931E-4</v>
      </c>
      <c r="Q1189" s="23">
        <f t="shared" si="58"/>
        <v>-9.6426318659315058E-4</v>
      </c>
    </row>
    <row r="1190" spans="3:17" x14ac:dyDescent="0.55000000000000004">
      <c r="C1190">
        <f t="shared" si="59"/>
        <v>1184</v>
      </c>
      <c r="D1190" s="10">
        <v>1.1660488306355502E-2</v>
      </c>
      <c r="E1190" s="10">
        <v>-1.3573413367302984E-2</v>
      </c>
      <c r="F1190" s="10">
        <v>1.621977845978112</v>
      </c>
      <c r="G1190" s="10">
        <v>0.23136425628668603</v>
      </c>
      <c r="H1190" s="10">
        <v>-3.0193378497551242</v>
      </c>
      <c r="I1190" s="10">
        <v>-0.837815114165812</v>
      </c>
      <c r="J1190" s="10">
        <v>0.4497004455338196</v>
      </c>
      <c r="K1190" s="10">
        <v>-0.42420349106218008</v>
      </c>
      <c r="L1190" s="10">
        <v>1.707608461792621</v>
      </c>
      <c r="M1190" s="10">
        <v>-0.20009036563387794</v>
      </c>
      <c r="P1190" s="13">
        <f t="shared" si="57"/>
        <v>1.7676494576050192E-3</v>
      </c>
      <c r="Q1190" s="23">
        <f t="shared" si="58"/>
        <v>1.7692126708428457E-3</v>
      </c>
    </row>
    <row r="1191" spans="3:17" x14ac:dyDescent="0.55000000000000004">
      <c r="C1191">
        <f t="shared" si="59"/>
        <v>1185</v>
      </c>
      <c r="D1191" s="10">
        <v>-1.0153405209452104</v>
      </c>
      <c r="E1191" s="10">
        <v>-0.26009818704884857</v>
      </c>
      <c r="F1191" s="10">
        <v>-6.3997159552672458E-3</v>
      </c>
      <c r="G1191" s="10">
        <v>0.90936969722224759</v>
      </c>
      <c r="H1191" s="10">
        <v>0.20667697361720283</v>
      </c>
      <c r="I1191" s="10">
        <v>-1.9128022960963711</v>
      </c>
      <c r="J1191" s="10">
        <v>0.14236331498963048</v>
      </c>
      <c r="K1191" s="10">
        <v>1.0993594625906042</v>
      </c>
      <c r="L1191" s="10">
        <v>1.182966736641504</v>
      </c>
      <c r="M1191" s="10">
        <v>0.38933443574988402</v>
      </c>
      <c r="P1191" s="13">
        <f t="shared" si="57"/>
        <v>-7.1264401796361128E-3</v>
      </c>
      <c r="Q1191" s="23">
        <f t="shared" si="58"/>
        <v>-7.1011073182469797E-3</v>
      </c>
    </row>
    <row r="1192" spans="3:17" x14ac:dyDescent="0.55000000000000004">
      <c r="C1192">
        <f t="shared" si="59"/>
        <v>1186</v>
      </c>
      <c r="D1192" s="10">
        <v>-0.9081925748725026</v>
      </c>
      <c r="E1192" s="10">
        <v>8.7727753852587964E-2</v>
      </c>
      <c r="F1192" s="10">
        <v>-7.3387708843204363E-2</v>
      </c>
      <c r="G1192" s="10">
        <v>-3.463236405623381E-3</v>
      </c>
      <c r="H1192" s="10">
        <v>0.59679562249207185</v>
      </c>
      <c r="I1192" s="10">
        <v>-0.19803177906631206</v>
      </c>
      <c r="J1192" s="10">
        <v>0.836300051927237</v>
      </c>
      <c r="K1192" s="10">
        <v>-0.37400495511371501</v>
      </c>
      <c r="L1192" s="10">
        <v>-0.60775834148184271</v>
      </c>
      <c r="M1192" s="10">
        <v>-9.4224390068132768E-2</v>
      </c>
      <c r="P1192" s="13">
        <f t="shared" si="57"/>
        <v>-6.198511747013212E-3</v>
      </c>
      <c r="Q1192" s="23">
        <f t="shared" si="58"/>
        <v>-6.1793406043774146E-3</v>
      </c>
    </row>
    <row r="1193" spans="3:17" x14ac:dyDescent="0.55000000000000004">
      <c r="C1193">
        <f t="shared" si="59"/>
        <v>1187</v>
      </c>
      <c r="D1193" s="10">
        <v>1.4739940926757447</v>
      </c>
      <c r="E1193" s="10">
        <v>0.18935120339302181</v>
      </c>
      <c r="F1193" s="10">
        <v>-0.48128133672589951</v>
      </c>
      <c r="G1193" s="10">
        <v>-0.98858224118604188</v>
      </c>
      <c r="H1193" s="10">
        <v>-1.323330634163574</v>
      </c>
      <c r="I1193" s="10">
        <v>-0.23824956345788573</v>
      </c>
      <c r="J1193" s="10">
        <v>0.54317552510944045</v>
      </c>
      <c r="K1193" s="10">
        <v>1.5891715396071548</v>
      </c>
      <c r="L1193" s="10">
        <v>0.11246980213270778</v>
      </c>
      <c r="M1193" s="10">
        <v>0.66194428314164255</v>
      </c>
      <c r="P1193" s="13">
        <f t="shared" si="57"/>
        <v>1.4431829959520555E-2</v>
      </c>
      <c r="Q1193" s="23">
        <f t="shared" si="58"/>
        <v>1.4536471601654277E-2</v>
      </c>
    </row>
    <row r="1194" spans="3:17" x14ac:dyDescent="0.55000000000000004">
      <c r="C1194">
        <f t="shared" si="59"/>
        <v>1188</v>
      </c>
      <c r="D1194" s="10">
        <v>1.62823621574286</v>
      </c>
      <c r="E1194" s="10">
        <v>0.75837787259508294</v>
      </c>
      <c r="F1194" s="10">
        <v>7.0033146067094612E-2</v>
      </c>
      <c r="G1194" s="10">
        <v>0.60326593937440709</v>
      </c>
      <c r="H1194" s="10">
        <v>-7.6478660812414917E-2</v>
      </c>
      <c r="I1194" s="10">
        <v>-0.22120111316665322</v>
      </c>
      <c r="J1194" s="10">
        <v>-0.8200888806914729</v>
      </c>
      <c r="K1194" s="10">
        <v>1.5253611573939649</v>
      </c>
      <c r="L1194" s="10">
        <v>1.1769700496858566</v>
      </c>
      <c r="M1194" s="10">
        <v>-1.246929224209109</v>
      </c>
      <c r="P1194" s="13">
        <f t="shared" si="57"/>
        <v>1.5767605928618231E-2</v>
      </c>
      <c r="Q1194" s="23">
        <f t="shared" si="58"/>
        <v>1.5892570560753327E-2</v>
      </c>
    </row>
    <row r="1195" spans="3:17" x14ac:dyDescent="0.55000000000000004">
      <c r="C1195">
        <f t="shared" si="59"/>
        <v>1189</v>
      </c>
      <c r="D1195" s="10">
        <v>-3.2285824334072881</v>
      </c>
      <c r="E1195" s="10">
        <v>-1.0366629324579961</v>
      </c>
      <c r="F1195" s="10">
        <v>0.26276682065322104</v>
      </c>
      <c r="G1195" s="10">
        <v>-2.098893850351059E-2</v>
      </c>
      <c r="H1195" s="10">
        <v>0.29658417564579065</v>
      </c>
      <c r="I1195" s="10">
        <v>-1.5992904694448604</v>
      </c>
      <c r="J1195" s="10">
        <v>-0.48123944454246181</v>
      </c>
      <c r="K1195" s="10">
        <v>-0.39265211800882738</v>
      </c>
      <c r="L1195" s="10">
        <v>0.4796081098390787</v>
      </c>
      <c r="M1195" s="10">
        <v>-0.86865656393443114</v>
      </c>
      <c r="P1195" s="13">
        <f t="shared" si="57"/>
        <v>-2.6293677388762249E-2</v>
      </c>
      <c r="Q1195" s="23">
        <f t="shared" si="58"/>
        <v>-2.5951008563808053E-2</v>
      </c>
    </row>
    <row r="1196" spans="3:17" x14ac:dyDescent="0.55000000000000004">
      <c r="C1196">
        <f t="shared" si="59"/>
        <v>1190</v>
      </c>
      <c r="D1196" s="10">
        <v>0.60869659067334736</v>
      </c>
      <c r="E1196" s="10">
        <v>0.64210319232872803</v>
      </c>
      <c r="F1196" s="10">
        <v>1.222735487381609</v>
      </c>
      <c r="G1196" s="10">
        <v>-1.2026499996339823</v>
      </c>
      <c r="H1196" s="10">
        <v>-1.1135191192126355</v>
      </c>
      <c r="I1196" s="10">
        <v>-1.5551490990275147</v>
      </c>
      <c r="J1196" s="10">
        <v>-5.997411899596064E-2</v>
      </c>
      <c r="K1196" s="10">
        <v>0.80360603321652535</v>
      </c>
      <c r="L1196" s="10">
        <v>-0.14726992149423201</v>
      </c>
      <c r="M1196" s="10">
        <v>-0.56860679890689858</v>
      </c>
      <c r="P1196" s="13">
        <f t="shared" si="57"/>
        <v>6.938133773867634E-3</v>
      </c>
      <c r="Q1196" s="23">
        <f t="shared" si="58"/>
        <v>6.9622583849859865E-3</v>
      </c>
    </row>
    <row r="1197" spans="3:17" x14ac:dyDescent="0.55000000000000004">
      <c r="C1197">
        <f t="shared" si="59"/>
        <v>1191</v>
      </c>
      <c r="D1197" s="10">
        <v>-0.5006072221343264</v>
      </c>
      <c r="E1197" s="10">
        <v>1.5024654663566002</v>
      </c>
      <c r="F1197" s="10">
        <v>-0.88902542513375515</v>
      </c>
      <c r="G1197" s="10">
        <v>-1.1186847377072378</v>
      </c>
      <c r="H1197" s="10">
        <v>-0.57950946973038864</v>
      </c>
      <c r="I1197" s="10">
        <v>-0.5825701915322149</v>
      </c>
      <c r="J1197" s="10">
        <v>-0.14534895997887168</v>
      </c>
      <c r="K1197" s="10">
        <v>-1.6115566900509681</v>
      </c>
      <c r="L1197" s="10">
        <v>0.24833543096005961</v>
      </c>
      <c r="M1197" s="10">
        <v>-7.5282609605860321E-2</v>
      </c>
      <c r="P1197" s="13">
        <f t="shared" si="57"/>
        <v>-2.6687190501961944E-3</v>
      </c>
      <c r="Q1197" s="23">
        <f t="shared" si="58"/>
        <v>-2.6651611851962187E-3</v>
      </c>
    </row>
    <row r="1198" spans="3:17" x14ac:dyDescent="0.55000000000000004">
      <c r="C1198">
        <f t="shared" si="59"/>
        <v>1192</v>
      </c>
      <c r="D1198" s="10">
        <v>0.37714744685650298</v>
      </c>
      <c r="E1198" s="10">
        <v>-0.72928050433725033</v>
      </c>
      <c r="F1198" s="10">
        <v>0.45642886777147779</v>
      </c>
      <c r="G1198" s="10">
        <v>5.1111477533946133E-2</v>
      </c>
      <c r="H1198" s="10">
        <v>0.30616612963221701</v>
      </c>
      <c r="I1198" s="10">
        <v>0.52405949756803971</v>
      </c>
      <c r="J1198" s="10">
        <v>-0.66060868755435442</v>
      </c>
      <c r="K1198" s="10">
        <v>0.69403070798301425</v>
      </c>
      <c r="L1198" s="10">
        <v>-0.94006817307801871</v>
      </c>
      <c r="M1198" s="10">
        <v>-0.8298540604323561</v>
      </c>
      <c r="P1198" s="13">
        <f t="shared" ref="P1198:P1261" si="60">$P$1*1/12+$P$2*SQRT(1/12)*INDEX(D1198:M1198,1,$P$3)</f>
        <v>4.9328593661683972E-3</v>
      </c>
      <c r="Q1198" s="23">
        <f t="shared" ref="Q1198:Q1261" si="61">EXP(P1198)-1</f>
        <v>4.9450459469213559E-3</v>
      </c>
    </row>
    <row r="1199" spans="3:17" x14ac:dyDescent="0.55000000000000004">
      <c r="C1199">
        <f t="shared" si="59"/>
        <v>1193</v>
      </c>
      <c r="D1199" s="10">
        <v>0.34334263002632937</v>
      </c>
      <c r="E1199" s="10">
        <v>-2.7362488702524935E-4</v>
      </c>
      <c r="F1199" s="10">
        <v>-0.14397206780436675</v>
      </c>
      <c r="G1199" s="10">
        <v>-0.13142736679363085</v>
      </c>
      <c r="H1199" s="10">
        <v>1.3764086447531683</v>
      </c>
      <c r="I1199" s="10">
        <v>-0.33542017201443902</v>
      </c>
      <c r="J1199" s="10">
        <v>0.81589327359529362</v>
      </c>
      <c r="K1199" s="10">
        <v>-1.1637783004054796</v>
      </c>
      <c r="L1199" s="10">
        <v>1.7306160016882748</v>
      </c>
      <c r="M1199" s="10">
        <v>-0.14215266472816526</v>
      </c>
      <c r="P1199" s="13">
        <f t="shared" si="60"/>
        <v>4.6401010647162963E-3</v>
      </c>
      <c r="Q1199" s="23">
        <f t="shared" si="61"/>
        <v>4.6508830036400273E-3</v>
      </c>
    </row>
    <row r="1200" spans="3:17" x14ac:dyDescent="0.55000000000000004">
      <c r="C1200">
        <f t="shared" si="59"/>
        <v>1194</v>
      </c>
      <c r="D1200" s="10">
        <v>1.7049486382670371</v>
      </c>
      <c r="E1200" s="10">
        <v>-1.5687370158879457</v>
      </c>
      <c r="F1200" s="10">
        <v>-0.80106559443627057</v>
      </c>
      <c r="G1200" s="10">
        <v>-0.27387278455639513</v>
      </c>
      <c r="H1200" s="10">
        <v>0.21882742459045201</v>
      </c>
      <c r="I1200" s="10">
        <v>-0.55988274921612091</v>
      </c>
      <c r="J1200" s="10">
        <v>-0.2966842746541985</v>
      </c>
      <c r="K1200" s="10">
        <v>1.8271387140109094</v>
      </c>
      <c r="L1200" s="10">
        <v>-1.2828606064963091</v>
      </c>
      <c r="M1200" s="10">
        <v>9.5202950503047602E-3</v>
      </c>
      <c r="P1200" s="13">
        <f t="shared" si="60"/>
        <v>1.6431954995536058E-2</v>
      </c>
      <c r="Q1200" s="23">
        <f t="shared" si="61"/>
        <v>1.6567702078759794E-2</v>
      </c>
    </row>
    <row r="1201" spans="3:17" x14ac:dyDescent="0.55000000000000004">
      <c r="C1201">
        <f t="shared" si="59"/>
        <v>1195</v>
      </c>
      <c r="D1201" s="10">
        <v>0.19305363410980478</v>
      </c>
      <c r="E1201" s="10">
        <v>-0.22632769218079637</v>
      </c>
      <c r="F1201" s="10">
        <v>0.24908711809697379</v>
      </c>
      <c r="G1201" s="10">
        <v>-0.12730879791776156</v>
      </c>
      <c r="H1201" s="10">
        <v>0.45486523206012514</v>
      </c>
      <c r="I1201" s="10">
        <v>-0.29146691740187225</v>
      </c>
      <c r="J1201" s="10">
        <v>0.48331187911046841</v>
      </c>
      <c r="K1201" s="10">
        <v>1.7275717650055402</v>
      </c>
      <c r="L1201" s="10">
        <v>-0.79193540583682775</v>
      </c>
      <c r="M1201" s="10">
        <v>0.87900130224688344</v>
      </c>
      <c r="P1201" s="13">
        <f t="shared" si="60"/>
        <v>3.3385601809866362E-3</v>
      </c>
      <c r="Q1201" s="23">
        <f t="shared" si="61"/>
        <v>3.3441393801305619E-3</v>
      </c>
    </row>
    <row r="1202" spans="3:17" x14ac:dyDescent="0.55000000000000004">
      <c r="C1202">
        <f t="shared" si="59"/>
        <v>1196</v>
      </c>
      <c r="D1202" s="10">
        <v>0.51697953274313313</v>
      </c>
      <c r="E1202" s="10">
        <v>1.3316505585848906</v>
      </c>
      <c r="F1202" s="10">
        <v>-1.1916713177556619</v>
      </c>
      <c r="G1202" s="10">
        <v>0.97291192403981175</v>
      </c>
      <c r="H1202" s="10">
        <v>-0.15707764525382878</v>
      </c>
      <c r="I1202" s="10">
        <v>-1.5502176844043853</v>
      </c>
      <c r="J1202" s="10">
        <v>0.50871539096522156</v>
      </c>
      <c r="K1202" s="10">
        <v>-1.1428102157723339</v>
      </c>
      <c r="L1202" s="10">
        <v>1.1103547115509125</v>
      </c>
      <c r="M1202" s="10">
        <v>2.5944116514331671E-2</v>
      </c>
      <c r="P1202" s="13">
        <f t="shared" si="60"/>
        <v>6.1438407525882888E-3</v>
      </c>
      <c r="Q1202" s="23">
        <f t="shared" si="61"/>
        <v>6.1627528533254594E-3</v>
      </c>
    </row>
    <row r="1203" spans="3:17" x14ac:dyDescent="0.55000000000000004">
      <c r="C1203">
        <f t="shared" si="59"/>
        <v>1197</v>
      </c>
      <c r="D1203" s="10">
        <v>0.59408798876392122</v>
      </c>
      <c r="E1203" s="10">
        <v>-0.3658063385521374</v>
      </c>
      <c r="F1203" s="10">
        <v>1.1208054368314699</v>
      </c>
      <c r="G1203" s="10">
        <v>-1.2515692847628541</v>
      </c>
      <c r="H1203" s="10">
        <v>-0.189409546381201</v>
      </c>
      <c r="I1203" s="10">
        <v>-0.6969773155951724</v>
      </c>
      <c r="J1203" s="10">
        <v>-1.7341708203183404</v>
      </c>
      <c r="K1203" s="10">
        <v>-0.29693105889198568</v>
      </c>
      <c r="L1203" s="10">
        <v>1.6832594242887009</v>
      </c>
      <c r="M1203" s="10">
        <v>-0.81328589918770045</v>
      </c>
      <c r="P1203" s="13">
        <f t="shared" si="60"/>
        <v>6.8116195701942656E-3</v>
      </c>
      <c r="Q1203" s="23">
        <f t="shared" si="61"/>
        <v>6.834871415037691E-3</v>
      </c>
    </row>
    <row r="1204" spans="3:17" x14ac:dyDescent="0.55000000000000004">
      <c r="C1204">
        <f t="shared" si="59"/>
        <v>1198</v>
      </c>
      <c r="D1204" s="10">
        <v>-0.29181872689159993</v>
      </c>
      <c r="E1204" s="10">
        <v>-0.60164536376915545</v>
      </c>
      <c r="F1204" s="10">
        <v>4.7276960941278361E-2</v>
      </c>
      <c r="G1204" s="10">
        <v>-0.37356800537157103</v>
      </c>
      <c r="H1204" s="10">
        <v>-0.72576892764463918</v>
      </c>
      <c r="I1204" s="10">
        <v>0.64908406450654321</v>
      </c>
      <c r="J1204" s="10">
        <v>1.4822984780767539</v>
      </c>
      <c r="K1204" s="10">
        <v>5.5343850333939286E-2</v>
      </c>
      <c r="L1204" s="10">
        <v>0.50388582918305291</v>
      </c>
      <c r="M1204" s="10">
        <v>0.1634327667195079</v>
      </c>
      <c r="P1204" s="13">
        <f t="shared" si="60"/>
        <v>-8.6055764121491913E-4</v>
      </c>
      <c r="Q1204" s="23">
        <f t="shared" si="61"/>
        <v>-8.6018746768079524E-4</v>
      </c>
    </row>
    <row r="1205" spans="3:17" x14ac:dyDescent="0.55000000000000004">
      <c r="C1205">
        <f t="shared" si="59"/>
        <v>1199</v>
      </c>
      <c r="D1205" s="10">
        <v>-0.44747768331091453</v>
      </c>
      <c r="E1205" s="10">
        <v>0.39841797531206308</v>
      </c>
      <c r="F1205" s="10">
        <v>0.8667566176671434</v>
      </c>
      <c r="G1205" s="10">
        <v>-0.28847276878430633</v>
      </c>
      <c r="H1205" s="10">
        <v>0.8204196694676722</v>
      </c>
      <c r="I1205" s="10">
        <v>-1.1545621913949993</v>
      </c>
      <c r="J1205" s="10">
        <v>-0.9388845509786099</v>
      </c>
      <c r="K1205" s="10">
        <v>0.67528028694144304</v>
      </c>
      <c r="L1205" s="10">
        <v>-0.26370050299298847</v>
      </c>
      <c r="M1205" s="10">
        <v>1.5998239031003485</v>
      </c>
      <c r="P1205" s="13">
        <f t="shared" si="60"/>
        <v>-2.208603747071932E-3</v>
      </c>
      <c r="Q1205" s="23">
        <f t="shared" si="61"/>
        <v>-2.2061665763943861E-3</v>
      </c>
    </row>
    <row r="1206" spans="3:17" x14ac:dyDescent="0.55000000000000004">
      <c r="C1206">
        <f t="shared" si="59"/>
        <v>1200</v>
      </c>
      <c r="D1206" s="10">
        <v>0.17605527180847735</v>
      </c>
      <c r="E1206" s="10">
        <v>-1.5998636464383937</v>
      </c>
      <c r="F1206" s="10">
        <v>-1.2524900888658979</v>
      </c>
      <c r="G1206" s="10">
        <v>-0.15316307069774826</v>
      </c>
      <c r="H1206" s="10">
        <v>1.5925201608172435</v>
      </c>
      <c r="I1206" s="10">
        <v>0.42337849402005406</v>
      </c>
      <c r="J1206" s="10">
        <v>5.5467365027426122E-2</v>
      </c>
      <c r="K1206" s="10">
        <v>0.83048556482442071</v>
      </c>
      <c r="L1206" s="10">
        <v>-0.97809014223672885</v>
      </c>
      <c r="M1206" s="10">
        <v>-1.8130753381231688</v>
      </c>
      <c r="P1206" s="13">
        <f t="shared" si="60"/>
        <v>3.1913500452298233E-3</v>
      </c>
      <c r="Q1206" s="23">
        <f t="shared" si="61"/>
        <v>3.1964478242754168E-3</v>
      </c>
    </row>
    <row r="1207" spans="3:17" x14ac:dyDescent="0.55000000000000004">
      <c r="C1207">
        <f t="shared" si="59"/>
        <v>1201</v>
      </c>
      <c r="D1207" s="10">
        <v>1.5555736283398267</v>
      </c>
      <c r="E1207" s="10">
        <v>-0.79082133480389516</v>
      </c>
      <c r="F1207" s="10">
        <v>0.62539099846541402</v>
      </c>
      <c r="G1207" s="10">
        <v>-0.35161506858855468</v>
      </c>
      <c r="H1207" s="10">
        <v>0.29022527496889267</v>
      </c>
      <c r="I1207" s="10">
        <v>-0.1606248243966226</v>
      </c>
      <c r="J1207" s="10">
        <v>2.1190660468504077</v>
      </c>
      <c r="K1207" s="10">
        <v>1.002163909074876</v>
      </c>
      <c r="L1207" s="10">
        <v>1.9513288012247556</v>
      </c>
      <c r="M1207" s="10">
        <v>-2.2753236143065383</v>
      </c>
      <c r="P1207" s="13">
        <f t="shared" si="60"/>
        <v>1.5138329462660891E-2</v>
      </c>
      <c r="Q1207" s="23">
        <f t="shared" si="61"/>
        <v>1.5253494373049792E-2</v>
      </c>
    </row>
    <row r="1208" spans="3:17" x14ac:dyDescent="0.55000000000000004">
      <c r="C1208">
        <f t="shared" si="59"/>
        <v>1202</v>
      </c>
      <c r="D1208" s="10">
        <v>-2.1727954892103418</v>
      </c>
      <c r="E1208" s="10">
        <v>0.69265584245421652</v>
      </c>
      <c r="F1208" s="10">
        <v>0.71110889845222314</v>
      </c>
      <c r="G1208" s="10">
        <v>0.82364560712887436</v>
      </c>
      <c r="H1208" s="10">
        <v>0.15498393574479999</v>
      </c>
      <c r="I1208" s="10">
        <v>0.20664767689077837</v>
      </c>
      <c r="J1208" s="10">
        <v>0.985773019282703</v>
      </c>
      <c r="K1208" s="10">
        <v>-0.56302482413714527</v>
      </c>
      <c r="L1208" s="10">
        <v>0.92407234799946592</v>
      </c>
      <c r="M1208" s="10">
        <v>1.431486766352664</v>
      </c>
      <c r="P1208" s="13">
        <f t="shared" si="60"/>
        <v>-1.7150294242177261E-2</v>
      </c>
      <c r="Q1208" s="23">
        <f t="shared" si="61"/>
        <v>-1.7004065096878795E-2</v>
      </c>
    </row>
    <row r="1209" spans="3:17" x14ac:dyDescent="0.55000000000000004">
      <c r="C1209">
        <f t="shared" si="59"/>
        <v>1203</v>
      </c>
      <c r="D1209" s="10">
        <v>2.5141491304860546</v>
      </c>
      <c r="E1209" s="10">
        <v>-1.3155317341124479</v>
      </c>
      <c r="F1209" s="10">
        <v>-9.1299476935969945E-2</v>
      </c>
      <c r="G1209" s="10">
        <v>1.5468612179564678</v>
      </c>
      <c r="H1209" s="10">
        <v>-0.10272534393614249</v>
      </c>
      <c r="I1209" s="10">
        <v>1.6006378446036493</v>
      </c>
      <c r="J1209" s="10">
        <v>-0.1752353065507089</v>
      </c>
      <c r="K1209" s="10">
        <v>1.6511749275939989</v>
      </c>
      <c r="L1209" s="10">
        <v>4.6053233035524575E-2</v>
      </c>
      <c r="M1209" s="10">
        <v>0.28869397654318601</v>
      </c>
      <c r="P1209" s="13">
        <f t="shared" si="60"/>
        <v>2.3439836825701471E-2</v>
      </c>
      <c r="Q1209" s="23">
        <f t="shared" si="61"/>
        <v>2.3716708847079104E-2</v>
      </c>
    </row>
    <row r="1210" spans="3:17" x14ac:dyDescent="0.55000000000000004">
      <c r="C1210">
        <f t="shared" si="59"/>
        <v>1204</v>
      </c>
      <c r="D1210" s="10">
        <v>-1.3358265914148002</v>
      </c>
      <c r="E1210" s="10">
        <v>-0.33460938972664356</v>
      </c>
      <c r="F1210" s="10">
        <v>-1.4079743434090191</v>
      </c>
      <c r="G1210" s="10">
        <v>0.98252673941707824</v>
      </c>
      <c r="H1210" s="10">
        <v>-4.8652176477251813E-2</v>
      </c>
      <c r="I1210" s="10">
        <v>-0.46502896959528689</v>
      </c>
      <c r="J1210" s="10">
        <v>0.80454753060872397</v>
      </c>
      <c r="K1210" s="10">
        <v>0.24359782233272098</v>
      </c>
      <c r="L1210" s="10">
        <v>0.85542030465959462</v>
      </c>
      <c r="M1210" s="10">
        <v>0.50336839707490877</v>
      </c>
      <c r="P1210" s="13">
        <f t="shared" si="60"/>
        <v>-9.901930965493258E-3</v>
      </c>
      <c r="Q1210" s="23">
        <f t="shared" si="61"/>
        <v>-9.8530682584472284E-3</v>
      </c>
    </row>
    <row r="1211" spans="3:17" x14ac:dyDescent="0.55000000000000004">
      <c r="C1211">
        <f t="shared" si="59"/>
        <v>1205</v>
      </c>
      <c r="D1211" s="10">
        <v>-1.250410984714605</v>
      </c>
      <c r="E1211" s="10">
        <v>0.69347356211203603</v>
      </c>
      <c r="F1211" s="10">
        <v>-0.87189649951651016</v>
      </c>
      <c r="G1211" s="10">
        <v>1.2367404719316155</v>
      </c>
      <c r="H1211" s="10">
        <v>0.11891387462779848</v>
      </c>
      <c r="I1211" s="10">
        <v>-0.52644789823785831</v>
      </c>
      <c r="J1211" s="10">
        <v>0.69311425159576179</v>
      </c>
      <c r="K1211" s="10">
        <v>-0.32655490831321776</v>
      </c>
      <c r="L1211" s="10">
        <v>-0.25552399777035922</v>
      </c>
      <c r="M1211" s="10">
        <v>-0.19414092596166441</v>
      </c>
      <c r="P1211" s="13">
        <f t="shared" si="60"/>
        <v>-9.1622101126729635E-3</v>
      </c>
      <c r="Q1211" s="23">
        <f t="shared" si="61"/>
        <v>-9.1203649611384385E-3</v>
      </c>
    </row>
    <row r="1212" spans="3:17" x14ac:dyDescent="0.55000000000000004">
      <c r="C1212">
        <f t="shared" si="59"/>
        <v>1206</v>
      </c>
      <c r="D1212" s="10">
        <v>-1.1443921001615367</v>
      </c>
      <c r="E1212" s="10">
        <v>0.31198020760374212</v>
      </c>
      <c r="F1212" s="10">
        <v>-0.12313650712191931</v>
      </c>
      <c r="G1212" s="10">
        <v>-0.45677211461446005</v>
      </c>
      <c r="H1212" s="10">
        <v>-1.1522312401072385</v>
      </c>
      <c r="I1212" s="10">
        <v>-1.8339307094188351E-2</v>
      </c>
      <c r="J1212" s="10">
        <v>0.66239313533512001</v>
      </c>
      <c r="K1212" s="10">
        <v>1.2709646483981936</v>
      </c>
      <c r="L1212" s="10">
        <v>0.42535863507534788</v>
      </c>
      <c r="M1212" s="10">
        <v>-1.1917114025044382</v>
      </c>
      <c r="P1212" s="13">
        <f t="shared" si="60"/>
        <v>-8.2440596396344962E-3</v>
      </c>
      <c r="Q1212" s="23">
        <f t="shared" si="61"/>
        <v>-8.2101705717400053E-3</v>
      </c>
    </row>
    <row r="1213" spans="3:17" x14ac:dyDescent="0.55000000000000004">
      <c r="C1213">
        <f t="shared" si="59"/>
        <v>1207</v>
      </c>
      <c r="D1213" s="10">
        <v>0.68835682692108269</v>
      </c>
      <c r="E1213" s="10">
        <v>-0.97674386214233877</v>
      </c>
      <c r="F1213" s="10">
        <v>0.79936354948014166</v>
      </c>
      <c r="G1213" s="10">
        <v>-3.6295466906704026</v>
      </c>
      <c r="H1213" s="10">
        <v>-0.77931372943956723</v>
      </c>
      <c r="I1213" s="10">
        <v>2.7980277583995998</v>
      </c>
      <c r="J1213" s="10">
        <v>1.2619390981244032</v>
      </c>
      <c r="K1213" s="10">
        <v>5.517702364589494E-2</v>
      </c>
      <c r="L1213" s="10">
        <v>-0.10871576720774448</v>
      </c>
      <c r="M1213" s="10">
        <v>6.7696725213388806E-2</v>
      </c>
      <c r="P1213" s="13">
        <f t="shared" si="60"/>
        <v>7.6280116564877215E-3</v>
      </c>
      <c r="Q1213" s="23">
        <f t="shared" si="61"/>
        <v>7.657179053317531E-3</v>
      </c>
    </row>
    <row r="1214" spans="3:17" x14ac:dyDescent="0.55000000000000004">
      <c r="C1214">
        <f t="shared" si="59"/>
        <v>1208</v>
      </c>
      <c r="D1214" s="10">
        <v>0.27933563473909584</v>
      </c>
      <c r="E1214" s="10">
        <v>-0.88739481005841314</v>
      </c>
      <c r="F1214" s="10">
        <v>0.87458017604306382</v>
      </c>
      <c r="G1214" s="10">
        <v>1.1737639453058928</v>
      </c>
      <c r="H1214" s="10">
        <v>-2.2356147258039276</v>
      </c>
      <c r="I1214" s="10">
        <v>-1.2558567290170892</v>
      </c>
      <c r="J1214" s="10">
        <v>-3.9550908345235654E-3</v>
      </c>
      <c r="K1214" s="10">
        <v>-1.1047218831227918</v>
      </c>
      <c r="L1214" s="10">
        <v>1.288062371911886</v>
      </c>
      <c r="M1214" s="10">
        <v>-3.4819178039678142E-2</v>
      </c>
      <c r="P1214" s="13">
        <f t="shared" si="60"/>
        <v>4.0857842253297456E-3</v>
      </c>
      <c r="Q1214" s="23">
        <f t="shared" si="61"/>
        <v>4.094142421082303E-3</v>
      </c>
    </row>
    <row r="1215" spans="3:17" x14ac:dyDescent="0.55000000000000004">
      <c r="C1215">
        <f t="shared" si="59"/>
        <v>1209</v>
      </c>
      <c r="D1215" s="10">
        <v>0.16109435034154065</v>
      </c>
      <c r="E1215" s="10">
        <v>1.7837121597601444</v>
      </c>
      <c r="F1215" s="10">
        <v>1.5924314957893635</v>
      </c>
      <c r="G1215" s="10">
        <v>-1.7491194884010224</v>
      </c>
      <c r="H1215" s="10">
        <v>0.74308651878087961</v>
      </c>
      <c r="I1215" s="10">
        <v>0.37152994559199132</v>
      </c>
      <c r="J1215" s="10">
        <v>-2.59622064633189</v>
      </c>
      <c r="K1215" s="10">
        <v>0.34227715737808306</v>
      </c>
      <c r="L1215" s="10">
        <v>0.60793481910149583</v>
      </c>
      <c r="M1215" s="10">
        <v>1.0748935375726199</v>
      </c>
      <c r="P1215" s="13">
        <f t="shared" si="60"/>
        <v>3.0617846646859119E-3</v>
      </c>
      <c r="Q1215" s="23">
        <f t="shared" si="61"/>
        <v>3.0664767148127492E-3</v>
      </c>
    </row>
    <row r="1216" spans="3:17" x14ac:dyDescent="0.55000000000000004">
      <c r="C1216">
        <f t="shared" si="59"/>
        <v>1210</v>
      </c>
      <c r="D1216" s="10">
        <v>0.60333715286444578</v>
      </c>
      <c r="E1216" s="10">
        <v>-0.63589242849399619</v>
      </c>
      <c r="F1216" s="10">
        <v>-9.5539309539467945E-2</v>
      </c>
      <c r="G1216" s="10">
        <v>-4.4232324370574817E-2</v>
      </c>
      <c r="H1216" s="10">
        <v>0.95476185829381532</v>
      </c>
      <c r="I1216" s="10">
        <v>0.15914539231856017</v>
      </c>
      <c r="J1216" s="10">
        <v>-0.19672142055675587</v>
      </c>
      <c r="K1216" s="10">
        <v>0.74013982633863584</v>
      </c>
      <c r="L1216" s="10">
        <v>-0.30897509939370099</v>
      </c>
      <c r="M1216" s="10">
        <v>-1.1339462273130283</v>
      </c>
      <c r="P1216" s="13">
        <f t="shared" si="60"/>
        <v>6.8917196809425187E-3</v>
      </c>
      <c r="Q1216" s="23">
        <f t="shared" si="61"/>
        <v>6.9155222297698771E-3</v>
      </c>
    </row>
    <row r="1217" spans="3:17" x14ac:dyDescent="0.55000000000000004">
      <c r="C1217">
        <f t="shared" si="59"/>
        <v>1211</v>
      </c>
      <c r="D1217" s="10">
        <v>2.611036546994681</v>
      </c>
      <c r="E1217" s="10">
        <v>0.13673182122581393</v>
      </c>
      <c r="F1217" s="10">
        <v>1.0819401702240055</v>
      </c>
      <c r="G1217" s="10">
        <v>-1.742916943412917</v>
      </c>
      <c r="H1217" s="10">
        <v>1.0849733501147916</v>
      </c>
      <c r="I1217" s="10">
        <v>0.37796697475809671</v>
      </c>
      <c r="J1217" s="10">
        <v>-0.52445115531164821</v>
      </c>
      <c r="K1217" s="10">
        <v>0.14648534559140375</v>
      </c>
      <c r="L1217" s="10">
        <v>-0.35829814842250512</v>
      </c>
      <c r="M1217" s="10">
        <v>1.6684146047457469</v>
      </c>
      <c r="P1217" s="13">
        <f t="shared" si="60"/>
        <v>2.4278906465736612E-2</v>
      </c>
      <c r="Q1217" s="23">
        <f t="shared" si="61"/>
        <v>2.4576038925942623E-2</v>
      </c>
    </row>
    <row r="1218" spans="3:17" x14ac:dyDescent="0.55000000000000004">
      <c r="C1218">
        <f t="shared" si="59"/>
        <v>1212</v>
      </c>
      <c r="D1218" s="10">
        <v>-0.85463156789909889</v>
      </c>
      <c r="E1218" s="10">
        <v>-1.5293542256035024</v>
      </c>
      <c r="F1218" s="10">
        <v>4.1221351554094149E-2</v>
      </c>
      <c r="G1218" s="10">
        <v>-1.51731610519237</v>
      </c>
      <c r="H1218" s="10">
        <v>-0.18984386116268798</v>
      </c>
      <c r="I1218" s="10">
        <v>0.44065105063678206</v>
      </c>
      <c r="J1218" s="10">
        <v>-0.21202611881893321</v>
      </c>
      <c r="K1218" s="10">
        <v>-1.3848562792785384</v>
      </c>
      <c r="L1218" s="10">
        <v>-0.10889633202629966</v>
      </c>
      <c r="M1218" s="10">
        <v>0.25843984014895388</v>
      </c>
      <c r="P1218" s="13">
        <f t="shared" si="60"/>
        <v>-5.734659820100782E-3</v>
      </c>
      <c r="Q1218" s="23">
        <f t="shared" si="61"/>
        <v>-5.718248045442742E-3</v>
      </c>
    </row>
    <row r="1219" spans="3:17" x14ac:dyDescent="0.55000000000000004">
      <c r="C1219">
        <f t="shared" si="59"/>
        <v>1213</v>
      </c>
      <c r="D1219" s="10">
        <v>0.45953479968207561</v>
      </c>
      <c r="E1219" s="10">
        <v>1.8223802725850897</v>
      </c>
      <c r="F1219" s="10">
        <v>-2.8399441659236898E-3</v>
      </c>
      <c r="G1219" s="10">
        <v>0.72428527609540505</v>
      </c>
      <c r="H1219" s="10">
        <v>6.8983771987116069E-2</v>
      </c>
      <c r="I1219" s="10">
        <v>2.1507515360369918</v>
      </c>
      <c r="J1219" s="10">
        <v>1.3781495409736522</v>
      </c>
      <c r="K1219" s="10">
        <v>0.50226034316385848</v>
      </c>
      <c r="L1219" s="10">
        <v>0.71458027819652437</v>
      </c>
      <c r="M1219" s="10">
        <v>-1.5564906879717033E-2</v>
      </c>
      <c r="P1219" s="13">
        <f t="shared" si="60"/>
        <v>5.6463547711433732E-3</v>
      </c>
      <c r="Q1219" s="23">
        <f t="shared" si="61"/>
        <v>5.6623254768521925E-3</v>
      </c>
    </row>
    <row r="1220" spans="3:17" x14ac:dyDescent="0.55000000000000004">
      <c r="C1220">
        <f t="shared" si="59"/>
        <v>1214</v>
      </c>
      <c r="D1220" s="10">
        <v>2.0591581320083003E-2</v>
      </c>
      <c r="E1220" s="10">
        <v>-0.26018098224179914</v>
      </c>
      <c r="F1220" s="10">
        <v>-1.9736631052589308</v>
      </c>
      <c r="G1220" s="10">
        <v>0.45115921174389778</v>
      </c>
      <c r="H1220" s="10">
        <v>0.21613178415582371</v>
      </c>
      <c r="I1220" s="10">
        <v>-1.0205854558429674</v>
      </c>
      <c r="J1220" s="10">
        <v>-0.3104137952138688</v>
      </c>
      <c r="K1220" s="10">
        <v>-0.48383233706106865</v>
      </c>
      <c r="L1220" s="10">
        <v>1.0138358114988657</v>
      </c>
      <c r="M1220" s="10">
        <v>0.40882206628063861</v>
      </c>
      <c r="P1220" s="13">
        <f t="shared" si="60"/>
        <v>1.8449949919395166E-3</v>
      </c>
      <c r="Q1220" s="23">
        <f t="shared" si="61"/>
        <v>1.8466980424118873E-3</v>
      </c>
    </row>
    <row r="1221" spans="3:17" x14ac:dyDescent="0.55000000000000004">
      <c r="C1221">
        <f t="shared" si="59"/>
        <v>1215</v>
      </c>
      <c r="D1221" s="10">
        <v>1.8821930806364162</v>
      </c>
      <c r="E1221" s="10">
        <v>-2.0545072098342678</v>
      </c>
      <c r="F1221" s="10">
        <v>-0.54828238131984985</v>
      </c>
      <c r="G1221" s="10">
        <v>-0.64534068649674092</v>
      </c>
      <c r="H1221" s="10">
        <v>-1.2020042085210074</v>
      </c>
      <c r="I1221" s="10">
        <v>-1.5834992092850275</v>
      </c>
      <c r="J1221" s="10">
        <v>-0.23196384926754804</v>
      </c>
      <c r="K1221" s="10">
        <v>0.36432959618018668</v>
      </c>
      <c r="L1221" s="10">
        <v>0.79714535185083724</v>
      </c>
      <c r="M1221" s="10">
        <v>-0.44815948492397412</v>
      </c>
      <c r="P1221" s="13">
        <f t="shared" si="60"/>
        <v>1.7966936893250952E-2</v>
      </c>
      <c r="Q1221" s="23">
        <f t="shared" si="61"/>
        <v>1.8129313315123463E-2</v>
      </c>
    </row>
    <row r="1222" spans="3:17" x14ac:dyDescent="0.55000000000000004">
      <c r="C1222">
        <f t="shared" si="59"/>
        <v>1216</v>
      </c>
      <c r="D1222" s="10">
        <v>2.2790973680948894</v>
      </c>
      <c r="E1222" s="10">
        <v>-0.48027155919488562</v>
      </c>
      <c r="F1222" s="10">
        <v>-0.15416746772855905</v>
      </c>
      <c r="G1222" s="10">
        <v>-0.47543463771517447</v>
      </c>
      <c r="H1222" s="10">
        <v>0.39205569008827523</v>
      </c>
      <c r="I1222" s="10">
        <v>1.0714906627590057</v>
      </c>
      <c r="J1222" s="10">
        <v>3.8347363453899802E-2</v>
      </c>
      <c r="K1222" s="10">
        <v>4.245252658966852E-2</v>
      </c>
      <c r="L1222" s="10">
        <v>-0.51240999546245358</v>
      </c>
      <c r="M1222" s="10">
        <v>-1.2728643021810813</v>
      </c>
      <c r="P1222" s="13">
        <f t="shared" si="60"/>
        <v>2.1404228851350942E-2</v>
      </c>
      <c r="Q1222" s="23">
        <f t="shared" si="61"/>
        <v>2.1634942500013743E-2</v>
      </c>
    </row>
    <row r="1223" spans="3:17" x14ac:dyDescent="0.55000000000000004">
      <c r="C1223">
        <f t="shared" si="59"/>
        <v>1217</v>
      </c>
      <c r="D1223" s="10">
        <v>2.0831560397993911</v>
      </c>
      <c r="E1223" s="10">
        <v>0.13791728574046894</v>
      </c>
      <c r="F1223" s="10">
        <v>-1.0192113078500293</v>
      </c>
      <c r="G1223" s="10">
        <v>-0.45670915790108313</v>
      </c>
      <c r="H1223" s="10">
        <v>1.5535540208506191</v>
      </c>
      <c r="I1223" s="10">
        <v>6.0487959779249423E-2</v>
      </c>
      <c r="J1223" s="10">
        <v>-1.9605569244328627</v>
      </c>
      <c r="K1223" s="10">
        <v>1.0494625733579102</v>
      </c>
      <c r="L1223" s="10">
        <v>0.56522615393391351</v>
      </c>
      <c r="M1223" s="10">
        <v>1.5962793616306967</v>
      </c>
      <c r="P1223" s="13">
        <f t="shared" si="60"/>
        <v>1.9707327171799262E-2</v>
      </c>
      <c r="Q1223" s="23">
        <f t="shared" si="61"/>
        <v>1.9902798504862762E-2</v>
      </c>
    </row>
    <row r="1224" spans="3:17" x14ac:dyDescent="0.55000000000000004">
      <c r="C1224">
        <f t="shared" si="59"/>
        <v>1218</v>
      </c>
      <c r="D1224" s="10">
        <v>3.041555984859718</v>
      </c>
      <c r="E1224" s="10">
        <v>1.1820691542199533</v>
      </c>
      <c r="F1224" s="10">
        <v>-0.51128717114064004</v>
      </c>
      <c r="G1224" s="10">
        <v>-0.61972515924216143</v>
      </c>
      <c r="H1224" s="10">
        <v>-8.2586222098572457E-2</v>
      </c>
      <c r="I1224" s="10">
        <v>0.90947024943508037</v>
      </c>
      <c r="J1224" s="10">
        <v>0.73842063062443564</v>
      </c>
      <c r="K1224" s="10">
        <v>0.3195327278511404</v>
      </c>
      <c r="L1224" s="10">
        <v>-0.66984942716921969</v>
      </c>
      <c r="M1224" s="10">
        <v>-1.295601963171598</v>
      </c>
      <c r="P1224" s="13">
        <f t="shared" si="60"/>
        <v>2.8007314165877796E-2</v>
      </c>
      <c r="Q1224" s="23">
        <f t="shared" si="61"/>
        <v>2.8403206305557038E-2</v>
      </c>
    </row>
    <row r="1225" spans="3:17" x14ac:dyDescent="0.55000000000000004">
      <c r="C1225">
        <f t="shared" si="59"/>
        <v>1219</v>
      </c>
      <c r="D1225" s="10">
        <v>-0.62438263322837362</v>
      </c>
      <c r="E1225" s="10">
        <v>0.57703545189195626</v>
      </c>
      <c r="F1225" s="10">
        <v>0.58461921721519217</v>
      </c>
      <c r="G1225" s="10">
        <v>0.56388547578073656</v>
      </c>
      <c r="H1225" s="10">
        <v>0.66250637081843278</v>
      </c>
      <c r="I1225" s="10">
        <v>-2.1924356964999823</v>
      </c>
      <c r="J1225" s="10">
        <v>1.8395818965648059</v>
      </c>
      <c r="K1225" s="10">
        <v>1.1957890642425317</v>
      </c>
      <c r="L1225" s="10">
        <v>-0.55434003633816153</v>
      </c>
      <c r="M1225" s="10">
        <v>-1.2645560565152727</v>
      </c>
      <c r="P1225" s="13">
        <f t="shared" si="60"/>
        <v>-3.7406455539092656E-3</v>
      </c>
      <c r="Q1225" s="23">
        <f t="shared" si="61"/>
        <v>-3.7336580546305509E-3</v>
      </c>
    </row>
    <row r="1226" spans="3:17" x14ac:dyDescent="0.55000000000000004">
      <c r="C1226">
        <f t="shared" si="59"/>
        <v>1220</v>
      </c>
      <c r="D1226" s="10">
        <v>-7.8551059595593165E-2</v>
      </c>
      <c r="E1226" s="10">
        <v>0.89817352486246371</v>
      </c>
      <c r="F1226" s="10">
        <v>-0.15229563866985063</v>
      </c>
      <c r="G1226" s="10">
        <v>-0.80553600695238614</v>
      </c>
      <c r="H1226" s="10">
        <v>0.9808162940009143</v>
      </c>
      <c r="I1226" s="10">
        <v>0.41668920667201914</v>
      </c>
      <c r="J1226" s="10">
        <v>1.054946625013375</v>
      </c>
      <c r="K1226" s="10">
        <v>1.2803161998936055</v>
      </c>
      <c r="L1226" s="10">
        <v>1.9723266494841449</v>
      </c>
      <c r="M1226" s="10">
        <v>1.0311214006809055</v>
      </c>
      <c r="P1226" s="13">
        <f t="shared" si="60"/>
        <v>9.8639453562697618E-4</v>
      </c>
      <c r="Q1226" s="23">
        <f t="shared" si="61"/>
        <v>9.868811827125068E-4</v>
      </c>
    </row>
    <row r="1227" spans="3:17" x14ac:dyDescent="0.55000000000000004">
      <c r="C1227">
        <f t="shared" si="59"/>
        <v>1221</v>
      </c>
      <c r="D1227" s="10">
        <v>-1.9618540921114305</v>
      </c>
      <c r="E1227" s="10">
        <v>0.25410197809085178</v>
      </c>
      <c r="F1227" s="10">
        <v>1.8599475250460851</v>
      </c>
      <c r="G1227" s="10">
        <v>-9.296748965290999E-2</v>
      </c>
      <c r="H1227" s="10">
        <v>0.46409473855818145</v>
      </c>
      <c r="I1227" s="10">
        <v>0.89205001403795869</v>
      </c>
      <c r="J1227" s="10">
        <v>2.5059267134104024</v>
      </c>
      <c r="K1227" s="10">
        <v>-0.33985398647296799</v>
      </c>
      <c r="L1227" s="10">
        <v>-6.9127973008872995E-2</v>
      </c>
      <c r="M1227" s="10">
        <v>-0.84453603031831981</v>
      </c>
      <c r="P1227" s="13">
        <f t="shared" si="60"/>
        <v>-1.5323488156202877E-2</v>
      </c>
      <c r="Q1227" s="23">
        <f t="shared" si="61"/>
        <v>-1.5206680904174319E-2</v>
      </c>
    </row>
    <row r="1228" spans="3:17" x14ac:dyDescent="0.55000000000000004">
      <c r="C1228">
        <f t="shared" si="59"/>
        <v>1222</v>
      </c>
      <c r="D1228" s="10">
        <v>-0.4180634053924876</v>
      </c>
      <c r="E1228" s="10">
        <v>-0.58405250277596543</v>
      </c>
      <c r="F1228" s="10">
        <v>-0.67134659281798903</v>
      </c>
      <c r="G1228" s="10">
        <v>-1.251046472986771</v>
      </c>
      <c r="H1228" s="10">
        <v>0.25130266628996589</v>
      </c>
      <c r="I1228" s="10">
        <v>-0.61691389759882065</v>
      </c>
      <c r="J1228" s="10">
        <v>-0.58704391945989665</v>
      </c>
      <c r="K1228" s="10">
        <v>-0.95697887400144666</v>
      </c>
      <c r="L1228" s="10">
        <v>-0.47425251774104249</v>
      </c>
      <c r="M1228" s="10">
        <v>-0.81196977009905891</v>
      </c>
      <c r="P1228" s="13">
        <f t="shared" si="60"/>
        <v>-1.9538686279585975E-3</v>
      </c>
      <c r="Q1228" s="23">
        <f t="shared" si="61"/>
        <v>-1.9519610692262379E-3</v>
      </c>
    </row>
    <row r="1229" spans="3:17" x14ac:dyDescent="0.55000000000000004">
      <c r="C1229">
        <f t="shared" si="59"/>
        <v>1223</v>
      </c>
      <c r="D1229" s="10">
        <v>-0.27648474097295661</v>
      </c>
      <c r="E1229" s="10">
        <v>-0.3424521253219649</v>
      </c>
      <c r="F1229" s="10">
        <v>0.15694403340975266</v>
      </c>
      <c r="G1229" s="10">
        <v>0.10653887499443969</v>
      </c>
      <c r="H1229" s="10">
        <v>-1.2635657455521623</v>
      </c>
      <c r="I1229" s="10">
        <v>-0.96116847152786489</v>
      </c>
      <c r="J1229" s="10">
        <v>1.1327655042760443</v>
      </c>
      <c r="K1229" s="10">
        <v>-1.8257273509345673</v>
      </c>
      <c r="L1229" s="10">
        <v>-1.6744732397211552</v>
      </c>
      <c r="M1229" s="10">
        <v>0.90269738795900611</v>
      </c>
      <c r="P1229" s="13">
        <f t="shared" si="60"/>
        <v>-7.2776142774673967E-4</v>
      </c>
      <c r="Q1229" s="23">
        <f t="shared" si="61"/>
        <v>-7.2749667362870252E-4</v>
      </c>
    </row>
    <row r="1230" spans="3:17" x14ac:dyDescent="0.55000000000000004">
      <c r="C1230">
        <f t="shared" si="59"/>
        <v>1224</v>
      </c>
      <c r="D1230" s="10">
        <v>8.7546993898341433E-2</v>
      </c>
      <c r="E1230" s="10">
        <v>1.175528654408349</v>
      </c>
      <c r="F1230" s="10">
        <v>1.2555530935407344</v>
      </c>
      <c r="G1230" s="10">
        <v>-0.82047959603478871</v>
      </c>
      <c r="H1230" s="10">
        <v>0.33849641928378238</v>
      </c>
      <c r="I1230" s="10">
        <v>0.5088840949021638</v>
      </c>
      <c r="J1230" s="10">
        <v>0.74059315966389927</v>
      </c>
      <c r="K1230" s="10">
        <v>-2.1275344519678345</v>
      </c>
      <c r="L1230" s="10">
        <v>-5.5872088243270647E-2</v>
      </c>
      <c r="M1230" s="10">
        <v>1.2310613767291307</v>
      </c>
      <c r="P1230" s="13">
        <f t="shared" si="60"/>
        <v>2.4248458740759159E-3</v>
      </c>
      <c r="Q1230" s="23">
        <f t="shared" si="61"/>
        <v>2.4277881905732102E-3</v>
      </c>
    </row>
    <row r="1231" spans="3:17" x14ac:dyDescent="0.55000000000000004">
      <c r="C1231">
        <f t="shared" si="59"/>
        <v>1225</v>
      </c>
      <c r="D1231" s="10">
        <v>-0.50516484710614185</v>
      </c>
      <c r="E1231" s="10">
        <v>-1.3125162964370505</v>
      </c>
      <c r="F1231" s="10">
        <v>-1.1193786640702854</v>
      </c>
      <c r="G1231" s="10">
        <v>0.91533482973516567</v>
      </c>
      <c r="H1231" s="10">
        <v>-0.83759970629249847</v>
      </c>
      <c r="I1231" s="10">
        <v>-1.8632345090154303</v>
      </c>
      <c r="J1231" s="10">
        <v>1.2942496689908874E-2</v>
      </c>
      <c r="K1231" s="10">
        <v>0.52357852656943216</v>
      </c>
      <c r="L1231" s="10">
        <v>-1.3921467799433644</v>
      </c>
      <c r="M1231" s="10">
        <v>2.2243724595701972</v>
      </c>
      <c r="P1231" s="13">
        <f t="shared" si="60"/>
        <v>-2.7081892402613392E-3</v>
      </c>
      <c r="Q1231" s="23">
        <f t="shared" si="61"/>
        <v>-2.7045254039811395E-3</v>
      </c>
    </row>
    <row r="1232" spans="3:17" x14ac:dyDescent="0.55000000000000004">
      <c r="C1232">
        <f t="shared" si="59"/>
        <v>1226</v>
      </c>
      <c r="D1232" s="10">
        <v>1.0995561897795947</v>
      </c>
      <c r="E1232" s="10">
        <v>1.9711076002516932</v>
      </c>
      <c r="F1232" s="10">
        <v>1.8554606391055954</v>
      </c>
      <c r="G1232" s="10">
        <v>1.0420952810692508</v>
      </c>
      <c r="H1232" s="10">
        <v>0.78435660689799569</v>
      </c>
      <c r="I1232" s="10">
        <v>-0.12819583655531994</v>
      </c>
      <c r="J1232" s="10">
        <v>5.2976171188277533E-3</v>
      </c>
      <c r="K1232" s="10">
        <v>-0.77283001702454246</v>
      </c>
      <c r="L1232" s="10">
        <v>0.57822483089443444</v>
      </c>
      <c r="M1232" s="10">
        <v>0.58567447935070538</v>
      </c>
      <c r="P1232" s="13">
        <f t="shared" si="60"/>
        <v>1.1189102599042188E-2</v>
      </c>
      <c r="Q1232" s="23">
        <f t="shared" si="61"/>
        <v>1.1251934733923941E-2</v>
      </c>
    </row>
    <row r="1233" spans="3:17" x14ac:dyDescent="0.55000000000000004">
      <c r="C1233">
        <f t="shared" si="59"/>
        <v>1227</v>
      </c>
      <c r="D1233" s="10">
        <v>0.52297109631765704</v>
      </c>
      <c r="E1233" s="10">
        <v>-9.5141326157452216E-2</v>
      </c>
      <c r="F1233" s="10">
        <v>0.39322243553680664</v>
      </c>
      <c r="G1233" s="10">
        <v>-0.53037484932181744</v>
      </c>
      <c r="H1233" s="10">
        <v>-1.1859762810260788</v>
      </c>
      <c r="I1233" s="10">
        <v>-0.90546835986224994</v>
      </c>
      <c r="J1233" s="10">
        <v>-0.38786096850247087</v>
      </c>
      <c r="K1233" s="10">
        <v>1.0532950560633805</v>
      </c>
      <c r="L1233" s="10">
        <v>0.99248103391599707</v>
      </c>
      <c r="M1233" s="10">
        <v>0.57083377521654943</v>
      </c>
      <c r="P1233" s="13">
        <f t="shared" si="60"/>
        <v>6.1957292152275611E-3</v>
      </c>
      <c r="Q1233" s="23">
        <f t="shared" si="61"/>
        <v>6.2149624462619624E-3</v>
      </c>
    </row>
    <row r="1234" spans="3:17" x14ac:dyDescent="0.55000000000000004">
      <c r="C1234">
        <f t="shared" si="59"/>
        <v>1228</v>
      </c>
      <c r="D1234" s="10">
        <v>0.18683461027397558</v>
      </c>
      <c r="E1234" s="10">
        <v>-2.6145140528806792</v>
      </c>
      <c r="F1234" s="10">
        <v>0.69297471396588173</v>
      </c>
      <c r="G1234" s="10">
        <v>-0.6496261532942107</v>
      </c>
      <c r="H1234" s="10">
        <v>-1.9471387096503569E-2</v>
      </c>
      <c r="I1234" s="10">
        <v>0.7426348631511398</v>
      </c>
      <c r="J1234" s="10">
        <v>-1.7586664822442577</v>
      </c>
      <c r="K1234" s="10">
        <v>0.87863330002834328</v>
      </c>
      <c r="L1234" s="10">
        <v>0.32024176918755592</v>
      </c>
      <c r="M1234" s="10">
        <v>-0.60431924451944408</v>
      </c>
      <c r="P1234" s="13">
        <f t="shared" si="60"/>
        <v>3.2847018547009455E-3</v>
      </c>
      <c r="Q1234" s="23">
        <f t="shared" si="61"/>
        <v>3.2901023992788492E-3</v>
      </c>
    </row>
    <row r="1235" spans="3:17" x14ac:dyDescent="0.55000000000000004">
      <c r="C1235">
        <f t="shared" si="59"/>
        <v>1229</v>
      </c>
      <c r="D1235" s="10">
        <v>-0.60143339116860328</v>
      </c>
      <c r="E1235" s="10">
        <v>-0.5766080466685416</v>
      </c>
      <c r="F1235" s="10">
        <v>1.7859072556375566</v>
      </c>
      <c r="G1235" s="10">
        <v>0.15214015021553717</v>
      </c>
      <c r="H1235" s="10">
        <v>1.7911874636992049</v>
      </c>
      <c r="I1235" s="10">
        <v>-0.38479483254858032</v>
      </c>
      <c r="J1235" s="10">
        <v>0.64712959199341347</v>
      </c>
      <c r="K1235" s="10">
        <v>-0.18230902734260984</v>
      </c>
      <c r="L1235" s="10">
        <v>-0.83850989674749887</v>
      </c>
      <c r="M1235" s="10">
        <v>-1.3347864966212599</v>
      </c>
      <c r="P1235" s="13">
        <f t="shared" si="60"/>
        <v>-3.5418992876956705E-3</v>
      </c>
      <c r="Q1235" s="23">
        <f t="shared" si="61"/>
        <v>-3.5356341614117826E-3</v>
      </c>
    </row>
    <row r="1236" spans="3:17" x14ac:dyDescent="0.55000000000000004">
      <c r="C1236">
        <f t="shared" si="59"/>
        <v>1230</v>
      </c>
      <c r="D1236" s="10">
        <v>-2.7582560544694585</v>
      </c>
      <c r="E1236" s="10">
        <v>0.96082557496287802</v>
      </c>
      <c r="F1236" s="10">
        <v>0.41881896371272975</v>
      </c>
      <c r="G1236" s="10">
        <v>-2.363121834096408</v>
      </c>
      <c r="H1236" s="10">
        <v>-1.1110416593579959</v>
      </c>
      <c r="I1236" s="10">
        <v>-1.1252762058444594</v>
      </c>
      <c r="J1236" s="10">
        <v>0.1050033759588474</v>
      </c>
      <c r="K1236" s="10">
        <v>0.49704651052627352</v>
      </c>
      <c r="L1236" s="10">
        <v>-1.7948872552221908</v>
      </c>
      <c r="M1236" s="10">
        <v>0.24745927033805659</v>
      </c>
      <c r="P1236" s="13">
        <f t="shared" si="60"/>
        <v>-2.2220531466461184E-2</v>
      </c>
      <c r="Q1236" s="23">
        <f t="shared" si="61"/>
        <v>-2.1975473916195476E-2</v>
      </c>
    </row>
    <row r="1237" spans="3:17" x14ac:dyDescent="0.55000000000000004">
      <c r="C1237">
        <f t="shared" si="59"/>
        <v>1231</v>
      </c>
      <c r="D1237" s="10">
        <v>-1.0720339952729132</v>
      </c>
      <c r="E1237" s="10">
        <v>1.4029867571852321</v>
      </c>
      <c r="F1237" s="10">
        <v>-0.51345846036583043</v>
      </c>
      <c r="G1237" s="10">
        <v>-1.3052064320278589</v>
      </c>
      <c r="H1237" s="10">
        <v>-6.9900905412088848E-2</v>
      </c>
      <c r="I1237" s="10">
        <v>-0.93238271445980148</v>
      </c>
      <c r="J1237" s="10">
        <v>-0.1070585084918346</v>
      </c>
      <c r="K1237" s="10">
        <v>1.9547492300425056</v>
      </c>
      <c r="L1237" s="10">
        <v>-0.42786712848181996</v>
      </c>
      <c r="M1237" s="10">
        <v>0.14941424817693236</v>
      </c>
      <c r="P1237" s="13">
        <f t="shared" si="60"/>
        <v>-7.617420069602027E-3</v>
      </c>
      <c r="Q1237" s="23">
        <f t="shared" si="61"/>
        <v>-7.5884810521814616E-3</v>
      </c>
    </row>
    <row r="1238" spans="3:17" x14ac:dyDescent="0.55000000000000004">
      <c r="C1238">
        <f t="shared" si="59"/>
        <v>1232</v>
      </c>
      <c r="D1238" s="10">
        <v>0.55125382566854308</v>
      </c>
      <c r="E1238" s="10">
        <v>-0.56256723825244315</v>
      </c>
      <c r="F1238" s="10">
        <v>0.62781828220481861</v>
      </c>
      <c r="G1238" s="10">
        <v>1.3068457522220256</v>
      </c>
      <c r="H1238" s="10">
        <v>1.5270621579446271</v>
      </c>
      <c r="I1238" s="10">
        <v>1.9657399602275938</v>
      </c>
      <c r="J1238" s="10">
        <v>-0.20540314275994268</v>
      </c>
      <c r="K1238" s="10">
        <v>-0.90383055066169216</v>
      </c>
      <c r="L1238" s="10">
        <v>-0.45180378916799296</v>
      </c>
      <c r="M1238" s="10">
        <v>9.7491244133933744E-2</v>
      </c>
      <c r="P1238" s="13">
        <f t="shared" si="60"/>
        <v>6.4406648362898321E-3</v>
      </c>
      <c r="Q1238" s="23">
        <f t="shared" si="61"/>
        <v>6.4614505186331161E-3</v>
      </c>
    </row>
    <row r="1239" spans="3:17" x14ac:dyDescent="0.55000000000000004">
      <c r="C1239">
        <f t="shared" si="59"/>
        <v>1233</v>
      </c>
      <c r="D1239" s="10">
        <v>0.23888064475515824</v>
      </c>
      <c r="E1239" s="10">
        <v>0.98062557129270223</v>
      </c>
      <c r="F1239" s="10">
        <v>-1.4430371706960514</v>
      </c>
      <c r="G1239" s="10">
        <v>0.60854157493428451</v>
      </c>
      <c r="H1239" s="10">
        <v>-0.38900099913925618</v>
      </c>
      <c r="I1239" s="10">
        <v>-0.94820168910348923</v>
      </c>
      <c r="J1239" s="10">
        <v>1.6295633038958635E-2</v>
      </c>
      <c r="K1239" s="10">
        <v>1.1743742394187993</v>
      </c>
      <c r="L1239" s="10">
        <v>1.5702469517719035</v>
      </c>
      <c r="M1239" s="10">
        <v>-1.1690521449146067</v>
      </c>
      <c r="P1239" s="13">
        <f t="shared" si="60"/>
        <v>3.735433734970396E-3</v>
      </c>
      <c r="Q1239" s="23">
        <f t="shared" si="61"/>
        <v>3.7424191627237757E-3</v>
      </c>
    </row>
    <row r="1240" spans="3:17" x14ac:dyDescent="0.55000000000000004">
      <c r="C1240">
        <f t="shared" si="59"/>
        <v>1234</v>
      </c>
      <c r="D1240" s="10">
        <v>-0.58519781040864838</v>
      </c>
      <c r="E1240" s="10">
        <v>1.0926037276003744</v>
      </c>
      <c r="F1240" s="10">
        <v>0.36797380098865268</v>
      </c>
      <c r="G1240" s="10">
        <v>-0.12245274741131387</v>
      </c>
      <c r="H1240" s="10">
        <v>3.6629618472037648E-2</v>
      </c>
      <c r="I1240" s="10">
        <v>-8.4151094750384972E-2</v>
      </c>
      <c r="J1240" s="10">
        <v>1.5759034319519265</v>
      </c>
      <c r="K1240" s="10">
        <v>0.42441629782144619</v>
      </c>
      <c r="L1240" s="10">
        <v>0.80931566378905828</v>
      </c>
      <c r="M1240" s="10">
        <v>0.88213986607624395</v>
      </c>
      <c r="P1240" s="13">
        <f t="shared" si="60"/>
        <v>-3.4012950338625225E-3</v>
      </c>
      <c r="Q1240" s="23">
        <f t="shared" si="61"/>
        <v>-3.3955171824908703E-3</v>
      </c>
    </row>
    <row r="1241" spans="3:17" x14ac:dyDescent="0.55000000000000004">
      <c r="C1241">
        <f t="shared" si="59"/>
        <v>1235</v>
      </c>
      <c r="D1241" s="10">
        <v>-0.83895587563501295</v>
      </c>
      <c r="E1241" s="10">
        <v>1.5498470836975282</v>
      </c>
      <c r="F1241" s="10">
        <v>1.1408470738860721</v>
      </c>
      <c r="G1241" s="10">
        <v>-2.3795155527312506</v>
      </c>
      <c r="H1241" s="10">
        <v>-2.4265905891418389</v>
      </c>
      <c r="I1241" s="10">
        <v>-0.45368264058629049</v>
      </c>
      <c r="J1241" s="10">
        <v>-0.13782489105787699</v>
      </c>
      <c r="K1241" s="10">
        <v>-0.66531571737656015</v>
      </c>
      <c r="L1241" s="10">
        <v>1.6806829891753907</v>
      </c>
      <c r="M1241" s="10">
        <v>-0.31352916505652911</v>
      </c>
      <c r="P1241" s="13">
        <f t="shared" si="60"/>
        <v>-5.5989043428747252E-3</v>
      </c>
      <c r="Q1241" s="23">
        <f t="shared" si="61"/>
        <v>-5.5832596892120279E-3</v>
      </c>
    </row>
    <row r="1242" spans="3:17" x14ac:dyDescent="0.55000000000000004">
      <c r="C1242">
        <f t="shared" si="59"/>
        <v>1236</v>
      </c>
      <c r="D1242" s="10">
        <v>-0.32978084782024281</v>
      </c>
      <c r="E1242" s="10">
        <v>-0.22931913169254761</v>
      </c>
      <c r="F1242" s="10">
        <v>-0.59823847483353432</v>
      </c>
      <c r="G1242" s="10">
        <v>-0.28107802563879158</v>
      </c>
      <c r="H1242" s="10">
        <v>-1.308188495647765</v>
      </c>
      <c r="I1242" s="10">
        <v>1.9902420067913718</v>
      </c>
      <c r="J1242" s="10">
        <v>5.2216544144482666E-2</v>
      </c>
      <c r="K1242" s="10">
        <v>-0.80215351416179448</v>
      </c>
      <c r="L1242" s="10">
        <v>-0.46029841439732316</v>
      </c>
      <c r="M1242" s="10">
        <v>-0.63946527778372519</v>
      </c>
      <c r="P1242" s="13">
        <f t="shared" si="60"/>
        <v>-1.1893192522723355E-3</v>
      </c>
      <c r="Q1242" s="23">
        <f t="shared" si="61"/>
        <v>-1.188612292425173E-3</v>
      </c>
    </row>
    <row r="1243" spans="3:17" x14ac:dyDescent="0.55000000000000004">
      <c r="C1243">
        <f t="shared" si="59"/>
        <v>1237</v>
      </c>
      <c r="D1243" s="10">
        <v>3.8370726945055278E-2</v>
      </c>
      <c r="E1243" s="10">
        <v>-1.0446190102383222</v>
      </c>
      <c r="F1243" s="10">
        <v>1.1509463968704583</v>
      </c>
      <c r="G1243" s="10">
        <v>-1.4551833338517122</v>
      </c>
      <c r="H1243" s="10">
        <v>1.5036570705974739</v>
      </c>
      <c r="I1243" s="10">
        <v>-0.78468858975525035</v>
      </c>
      <c r="J1243" s="10">
        <v>-0.47504999259985464</v>
      </c>
      <c r="K1243" s="10">
        <v>-0.10710088075847381</v>
      </c>
      <c r="L1243" s="10">
        <v>-0.37344198003882517</v>
      </c>
      <c r="M1243" s="10">
        <v>0.93998248831920916</v>
      </c>
      <c r="P1243" s="13">
        <f t="shared" si="60"/>
        <v>1.9989669096276059E-3</v>
      </c>
      <c r="Q1243" s="23">
        <f t="shared" si="61"/>
        <v>2.000966175914165E-3</v>
      </c>
    </row>
    <row r="1244" spans="3:17" x14ac:dyDescent="0.55000000000000004">
      <c r="C1244">
        <f t="shared" si="59"/>
        <v>1238</v>
      </c>
      <c r="D1244" s="10">
        <v>1.3989619422608288</v>
      </c>
      <c r="E1244" s="10">
        <v>-0.21155049877075674</v>
      </c>
      <c r="F1244" s="10">
        <v>0.4294832456950517</v>
      </c>
      <c r="G1244" s="10">
        <v>-0.67714844409782182</v>
      </c>
      <c r="H1244" s="10">
        <v>-1.7109324464698823</v>
      </c>
      <c r="I1244" s="10">
        <v>-0.68282959074911553</v>
      </c>
      <c r="J1244" s="10">
        <v>-0.70199240077043124</v>
      </c>
      <c r="K1244" s="10">
        <v>-0.80152644749678925</v>
      </c>
      <c r="L1244" s="10">
        <v>-1.1461493333800488</v>
      </c>
      <c r="M1244" s="10">
        <v>0.23701826176870625</v>
      </c>
      <c r="P1244" s="13">
        <f t="shared" si="60"/>
        <v>1.3782032475921633E-2</v>
      </c>
      <c r="Q1244" s="23">
        <f t="shared" si="61"/>
        <v>1.3877442496304182E-2</v>
      </c>
    </row>
    <row r="1245" spans="3:17" x14ac:dyDescent="0.55000000000000004">
      <c r="C1245">
        <f t="shared" si="59"/>
        <v>1239</v>
      </c>
      <c r="D1245" s="10">
        <v>-0.94357537797846636</v>
      </c>
      <c r="E1245" s="10">
        <v>-0.24928766886092921</v>
      </c>
      <c r="F1245" s="10">
        <v>-1.9822887354542813</v>
      </c>
      <c r="G1245" s="10">
        <v>0.46902348809626515</v>
      </c>
      <c r="H1245" s="10">
        <v>-0.41026537161105103</v>
      </c>
      <c r="I1245" s="10">
        <v>-0.16964095900165194</v>
      </c>
      <c r="J1245" s="10">
        <v>0.31551193144330836</v>
      </c>
      <c r="K1245" s="10">
        <v>-0.31467802290299207</v>
      </c>
      <c r="L1245" s="10">
        <v>-2.4682813803277952E-2</v>
      </c>
      <c r="M1245" s="10">
        <v>-0.36828454662124083</v>
      </c>
      <c r="P1245" s="13">
        <f t="shared" si="60"/>
        <v>-6.5049358104818881E-3</v>
      </c>
      <c r="Q1245" s="23">
        <f t="shared" si="61"/>
        <v>-6.483824516207326E-3</v>
      </c>
    </row>
    <row r="1246" spans="3:17" x14ac:dyDescent="0.55000000000000004">
      <c r="C1246">
        <f t="shared" si="59"/>
        <v>1240</v>
      </c>
      <c r="D1246" s="10">
        <v>1.2026786241465932</v>
      </c>
      <c r="E1246" s="10">
        <v>1.9424062445969956</v>
      </c>
      <c r="F1246" s="10">
        <v>-1.4021214050721816E-2</v>
      </c>
      <c r="G1246" s="10">
        <v>0.11848570006340628</v>
      </c>
      <c r="H1246" s="10">
        <v>0.6132102389851829</v>
      </c>
      <c r="I1246" s="10">
        <v>-0.26365466616860389</v>
      </c>
      <c r="J1246" s="10">
        <v>1.027202841468341</v>
      </c>
      <c r="K1246" s="10">
        <v>-1.0069606335806742</v>
      </c>
      <c r="L1246" s="10">
        <v>-2.0842934288019044</v>
      </c>
      <c r="M1246" s="10">
        <v>0.96149632918220229</v>
      </c>
      <c r="P1246" s="13">
        <f t="shared" si="60"/>
        <v>1.2082169077661331E-2</v>
      </c>
      <c r="Q1246" s="23">
        <f t="shared" si="61"/>
        <v>1.2155453329307342E-2</v>
      </c>
    </row>
    <row r="1247" spans="3:17" x14ac:dyDescent="0.55000000000000004">
      <c r="C1247">
        <f t="shared" si="59"/>
        <v>1241</v>
      </c>
      <c r="D1247" s="10">
        <v>-0.24287361496451132</v>
      </c>
      <c r="E1247" s="10">
        <v>-0.12912310932947121</v>
      </c>
      <c r="F1247" s="10">
        <v>0.33270076929457415</v>
      </c>
      <c r="G1247" s="10">
        <v>-0.1020825848155264</v>
      </c>
      <c r="H1247" s="10">
        <v>-0.40557541936528968</v>
      </c>
      <c r="I1247" s="10">
        <v>-0.82953556326448208</v>
      </c>
      <c r="J1247" s="10">
        <v>-0.12449029796541997</v>
      </c>
      <c r="K1247" s="10">
        <v>0.14969069450792044</v>
      </c>
      <c r="L1247" s="10">
        <v>-0.27091418960584618</v>
      </c>
      <c r="M1247" s="10">
        <v>-0.31172370423020473</v>
      </c>
      <c r="P1247" s="13">
        <f t="shared" si="60"/>
        <v>-4.3668053801560499E-4</v>
      </c>
      <c r="Q1247" s="23">
        <f t="shared" si="61"/>
        <v>-4.3658520694633829E-4</v>
      </c>
    </row>
    <row r="1248" spans="3:17" x14ac:dyDescent="0.55000000000000004">
      <c r="C1248">
        <f t="shared" si="59"/>
        <v>1242</v>
      </c>
      <c r="D1248" s="10">
        <v>0.19715641910903431</v>
      </c>
      <c r="E1248" s="10">
        <v>0.56159825229202387</v>
      </c>
      <c r="F1248" s="10">
        <v>-0.42192697346559382</v>
      </c>
      <c r="G1248" s="10">
        <v>-1.644482736299314</v>
      </c>
      <c r="H1248" s="10">
        <v>9.2953089198145517E-2</v>
      </c>
      <c r="I1248" s="10">
        <v>-1.7896495915966759</v>
      </c>
      <c r="J1248" s="10">
        <v>-0.86586422139818997</v>
      </c>
      <c r="K1248" s="10">
        <v>1.0456812512678353</v>
      </c>
      <c r="L1248" s="10">
        <v>1.3392024809995435</v>
      </c>
      <c r="M1248" s="10">
        <v>-0.53870187380784673</v>
      </c>
      <c r="P1248" s="13">
        <f t="shared" si="60"/>
        <v>3.3740913413426209E-3</v>
      </c>
      <c r="Q1248" s="23">
        <f t="shared" si="61"/>
        <v>3.3797899949892241E-3</v>
      </c>
    </row>
    <row r="1249" spans="3:17" x14ac:dyDescent="0.55000000000000004">
      <c r="C1249">
        <f t="shared" si="59"/>
        <v>1243</v>
      </c>
      <c r="D1249" s="10">
        <v>-0.74837768508688063</v>
      </c>
      <c r="E1249" s="10">
        <v>0.13144577188791975</v>
      </c>
      <c r="F1249" s="10">
        <v>0.66762212393023856</v>
      </c>
      <c r="G1249" s="10">
        <v>-1.3651771259958012</v>
      </c>
      <c r="H1249" s="10">
        <v>-0.79071356831445405</v>
      </c>
      <c r="I1249" s="10">
        <v>-1.2891974429914332</v>
      </c>
      <c r="J1249" s="10">
        <v>1.2862698854973236</v>
      </c>
      <c r="K1249" s="10">
        <v>0.14377219334396368</v>
      </c>
      <c r="L1249" s="10">
        <v>0.82602698803590635</v>
      </c>
      <c r="M1249" s="10">
        <v>-0.66985360856959664</v>
      </c>
      <c r="P1249" s="13">
        <f t="shared" si="60"/>
        <v>-4.8144742024396241E-3</v>
      </c>
      <c r="Q1249" s="23">
        <f t="shared" si="61"/>
        <v>-4.8029031983979342E-3</v>
      </c>
    </row>
    <row r="1250" spans="3:17" x14ac:dyDescent="0.55000000000000004">
      <c r="C1250">
        <f t="shared" si="59"/>
        <v>1244</v>
      </c>
      <c r="D1250" s="10">
        <v>0.57099908487127915</v>
      </c>
      <c r="E1250" s="10">
        <v>0.34828238388573435</v>
      </c>
      <c r="F1250" s="10">
        <v>-1.5020850327600326</v>
      </c>
      <c r="G1250" s="10">
        <v>9.6815081730394575E-2</v>
      </c>
      <c r="H1250" s="10">
        <v>-0.8753282723934982</v>
      </c>
      <c r="I1250" s="10">
        <v>-8.5717963350064083E-2</v>
      </c>
      <c r="J1250" s="10">
        <v>8.1273816519704736E-2</v>
      </c>
      <c r="K1250" s="10">
        <v>1.2742295011213003</v>
      </c>
      <c r="L1250" s="10">
        <v>0.1346944173613526</v>
      </c>
      <c r="M1250" s="10">
        <v>-0.64561105222843762</v>
      </c>
      <c r="P1250" s="13">
        <f t="shared" si="60"/>
        <v>6.6116637970286109E-3</v>
      </c>
      <c r="Q1250" s="23">
        <f t="shared" si="61"/>
        <v>6.6335690963250649E-3</v>
      </c>
    </row>
    <row r="1251" spans="3:17" x14ac:dyDescent="0.55000000000000004">
      <c r="C1251">
        <f t="shared" si="59"/>
        <v>1245</v>
      </c>
      <c r="D1251" s="10">
        <v>-8.0760898377806603E-2</v>
      </c>
      <c r="E1251" s="10">
        <v>-1.1213902484278391</v>
      </c>
      <c r="F1251" s="10">
        <v>5.4379341710395206E-2</v>
      </c>
      <c r="G1251" s="10">
        <v>1.0798625817249217</v>
      </c>
      <c r="H1251" s="10">
        <v>1.4543791903016077</v>
      </c>
      <c r="I1251" s="10">
        <v>-0.5119581949432257</v>
      </c>
      <c r="J1251" s="10">
        <v>-1.6402452538168071</v>
      </c>
      <c r="K1251" s="10">
        <v>0.90556678692056136</v>
      </c>
      <c r="L1251" s="10">
        <v>-1.0566468031172263</v>
      </c>
      <c r="M1251" s="10">
        <v>0.72185936712210697</v>
      </c>
      <c r="P1251" s="13">
        <f t="shared" si="60"/>
        <v>9.6725677039032716E-4</v>
      </c>
      <c r="Q1251" s="23">
        <f t="shared" si="61"/>
        <v>9.6772471408201888E-4</v>
      </c>
    </row>
    <row r="1252" spans="3:17" x14ac:dyDescent="0.55000000000000004">
      <c r="C1252">
        <f t="shared" si="59"/>
        <v>1246</v>
      </c>
      <c r="D1252" s="10">
        <v>1.9685178804169046</v>
      </c>
      <c r="E1252" s="10">
        <v>-1.1871445943791454</v>
      </c>
      <c r="F1252" s="10">
        <v>1.2983600249100589</v>
      </c>
      <c r="G1252" s="10">
        <v>1.7386543764928841</v>
      </c>
      <c r="H1252" s="10">
        <v>1.3297985635992533</v>
      </c>
      <c r="I1252" s="10">
        <v>-0.43111370519384185</v>
      </c>
      <c r="J1252" s="10">
        <v>-0.70027119255355885</v>
      </c>
      <c r="K1252" s="10">
        <v>0.83500717816271997</v>
      </c>
      <c r="L1252" s="10">
        <v>0.6966915282604047</v>
      </c>
      <c r="M1252" s="10">
        <v>1.4126353849187605</v>
      </c>
      <c r="P1252" s="13">
        <f t="shared" si="60"/>
        <v>1.8714531589116033E-2</v>
      </c>
      <c r="Q1252" s="23">
        <f t="shared" si="61"/>
        <v>1.8890745975508105E-2</v>
      </c>
    </row>
    <row r="1253" spans="3:17" x14ac:dyDescent="0.55000000000000004">
      <c r="C1253">
        <f t="shared" ref="C1253:C1316" si="62">C1252+1</f>
        <v>1247</v>
      </c>
      <c r="D1253" s="10">
        <v>-1.9251858812400329</v>
      </c>
      <c r="E1253" s="10">
        <v>-0.55677800484484474</v>
      </c>
      <c r="F1253" s="10">
        <v>0.62384681016346</v>
      </c>
      <c r="G1253" s="10">
        <v>1.5722130320402719E-2</v>
      </c>
      <c r="H1253" s="10">
        <v>0.13525185575938473</v>
      </c>
      <c r="I1253" s="10">
        <v>-0.32417767378762719</v>
      </c>
      <c r="J1253" s="10">
        <v>0.51619027827551478</v>
      </c>
      <c r="K1253" s="10">
        <v>5.1259040854770913E-2</v>
      </c>
      <c r="L1253" s="10">
        <v>0.38000381535010008</v>
      </c>
      <c r="M1253" s="10">
        <v>0.11098182989975323</v>
      </c>
      <c r="P1253" s="13">
        <f t="shared" si="60"/>
        <v>-1.5005932134943327E-2</v>
      </c>
      <c r="Q1253" s="23">
        <f t="shared" si="61"/>
        <v>-1.4893904196564223E-2</v>
      </c>
    </row>
    <row r="1254" spans="3:17" x14ac:dyDescent="0.55000000000000004">
      <c r="C1254">
        <f t="shared" si="62"/>
        <v>1248</v>
      </c>
      <c r="D1254" s="10">
        <v>-0.75047874727592678</v>
      </c>
      <c r="E1254" s="10">
        <v>2.5117295074962975E-2</v>
      </c>
      <c r="F1254" s="10">
        <v>-0.16413258949567688</v>
      </c>
      <c r="G1254" s="10">
        <v>0.74685839380955565</v>
      </c>
      <c r="H1254" s="10">
        <v>1.1755403093993774E-2</v>
      </c>
      <c r="I1254" s="10">
        <v>-0.57184194102046282</v>
      </c>
      <c r="J1254" s="10">
        <v>8.5870582275478766E-2</v>
      </c>
      <c r="K1254" s="10">
        <v>-0.84467841817501377</v>
      </c>
      <c r="L1254" s="10">
        <v>0.48446798354019643</v>
      </c>
      <c r="M1254" s="10">
        <v>0.43210900498389299</v>
      </c>
      <c r="P1254" s="13">
        <f t="shared" si="60"/>
        <v>-4.8326699347460735E-3</v>
      </c>
      <c r="Q1254" s="23">
        <f t="shared" si="61"/>
        <v>-4.8210113736172344E-3</v>
      </c>
    </row>
    <row r="1255" spans="3:17" x14ac:dyDescent="0.55000000000000004">
      <c r="C1255">
        <f t="shared" si="62"/>
        <v>1249</v>
      </c>
      <c r="D1255" s="10">
        <v>-3.1086595708564779</v>
      </c>
      <c r="E1255" s="10">
        <v>0.16271303254192385</v>
      </c>
      <c r="F1255" s="10">
        <v>-1.1454323274017704</v>
      </c>
      <c r="G1255" s="10">
        <v>1.0437156016507434</v>
      </c>
      <c r="H1255" s="10">
        <v>-0.1615230359697559</v>
      </c>
      <c r="I1255" s="10">
        <v>0.58318361883245939</v>
      </c>
      <c r="J1255" s="10">
        <v>-0.60576326453127194</v>
      </c>
      <c r="K1255" s="10">
        <v>0.38171319473196791</v>
      </c>
      <c r="L1255" s="10">
        <v>-1.0289241335705581</v>
      </c>
      <c r="M1255" s="10">
        <v>0.15125073909708178</v>
      </c>
      <c r="P1255" s="13">
        <f t="shared" si="60"/>
        <v>-2.525511493412674E-2</v>
      </c>
      <c r="Q1255" s="23">
        <f t="shared" si="61"/>
        <v>-2.4938872359971831E-2</v>
      </c>
    </row>
    <row r="1256" spans="3:17" x14ac:dyDescent="0.55000000000000004">
      <c r="C1256">
        <f t="shared" si="62"/>
        <v>1250</v>
      </c>
      <c r="D1256" s="10">
        <v>0.88902160137805575</v>
      </c>
      <c r="E1256" s="10">
        <v>0.20601882124354498</v>
      </c>
      <c r="F1256" s="10">
        <v>0.126303389908132</v>
      </c>
      <c r="G1256" s="10">
        <v>0.20799554566972911</v>
      </c>
      <c r="H1256" s="10">
        <v>-1.7080642991679085</v>
      </c>
      <c r="I1256" s="10">
        <v>0.61642536381716528</v>
      </c>
      <c r="J1256" s="10">
        <v>7.9491922706773049E-2</v>
      </c>
      <c r="K1256" s="10">
        <v>2.7721011940223459</v>
      </c>
      <c r="L1256" s="10">
        <v>-2.3720388459630013</v>
      </c>
      <c r="M1256" s="10">
        <v>-1.3567520367161239</v>
      </c>
      <c r="P1256" s="13">
        <f t="shared" si="60"/>
        <v>9.3658195797318555E-3</v>
      </c>
      <c r="Q1256" s="23">
        <f t="shared" si="61"/>
        <v>9.4098161151996429E-3</v>
      </c>
    </row>
    <row r="1257" spans="3:17" x14ac:dyDescent="0.55000000000000004">
      <c r="C1257">
        <f t="shared" si="62"/>
        <v>1251</v>
      </c>
      <c r="D1257" s="10">
        <v>-0.17903306706421543</v>
      </c>
      <c r="E1257" s="10">
        <v>0.44815700154329985</v>
      </c>
      <c r="F1257" s="10">
        <v>-8.1068949286881326E-2</v>
      </c>
      <c r="G1257" s="10">
        <v>1.5254738984178413</v>
      </c>
      <c r="H1257" s="10">
        <v>-0.56392829211535633</v>
      </c>
      <c r="I1257" s="10">
        <v>0.69805503849434059</v>
      </c>
      <c r="J1257" s="10">
        <v>-0.76787159447236186</v>
      </c>
      <c r="K1257" s="10">
        <v>0.77497688754150595</v>
      </c>
      <c r="L1257" s="10">
        <v>-0.63535376858664838</v>
      </c>
      <c r="M1257" s="10">
        <v>0.38460510353945476</v>
      </c>
      <c r="P1257" s="13">
        <f t="shared" si="60"/>
        <v>1.1619482471613048E-4</v>
      </c>
      <c r="Q1257" s="23">
        <f t="shared" si="61"/>
        <v>1.162015755962198E-4</v>
      </c>
    </row>
    <row r="1258" spans="3:17" x14ac:dyDescent="0.55000000000000004">
      <c r="C1258">
        <f t="shared" si="62"/>
        <v>1252</v>
      </c>
      <c r="D1258" s="10">
        <v>1.1872511640446977</v>
      </c>
      <c r="E1258" s="10">
        <v>0.64655931115413545</v>
      </c>
      <c r="F1258" s="10">
        <v>-1.3219063116894092</v>
      </c>
      <c r="G1258" s="10">
        <v>0.45509252958794694</v>
      </c>
      <c r="H1258" s="10">
        <v>-0.34829181124969966</v>
      </c>
      <c r="I1258" s="10">
        <v>1.4965331073027046</v>
      </c>
      <c r="J1258" s="10">
        <v>-0.32405256774988661</v>
      </c>
      <c r="K1258" s="10">
        <v>6.2924691551515723E-3</v>
      </c>
      <c r="L1258" s="10">
        <v>0.88964937904676444</v>
      </c>
      <c r="M1258" s="10">
        <v>-0.20750299847688</v>
      </c>
      <c r="P1258" s="13">
        <f t="shared" si="60"/>
        <v>1.1948563354020206E-2</v>
      </c>
      <c r="Q1258" s="23">
        <f t="shared" si="61"/>
        <v>1.2020232600860714E-2</v>
      </c>
    </row>
    <row r="1259" spans="3:17" x14ac:dyDescent="0.55000000000000004">
      <c r="C1259">
        <f t="shared" si="62"/>
        <v>1253</v>
      </c>
      <c r="D1259" s="10">
        <v>-9.2605467890330029E-2</v>
      </c>
      <c r="E1259" s="10">
        <v>-1.0761071233526729</v>
      </c>
      <c r="F1259" s="10">
        <v>-2.2953969371961365</v>
      </c>
      <c r="G1259" s="10">
        <v>-1.3328504911590218</v>
      </c>
      <c r="H1259" s="10">
        <v>1.2079722732902127</v>
      </c>
      <c r="I1259" s="10">
        <v>2.0113315619617564</v>
      </c>
      <c r="J1259" s="10">
        <v>1.0796956639442239</v>
      </c>
      <c r="K1259" s="10">
        <v>0.41893546432679535</v>
      </c>
      <c r="L1259" s="10">
        <v>1.4616936132478748</v>
      </c>
      <c r="M1259" s="10">
        <v>1.5144559082026783</v>
      </c>
      <c r="P1259" s="13">
        <f t="shared" si="60"/>
        <v>8.6467978944296763E-4</v>
      </c>
      <c r="Q1259" s="23">
        <f t="shared" si="61"/>
        <v>8.6505373278478181E-4</v>
      </c>
    </row>
    <row r="1260" spans="3:17" x14ac:dyDescent="0.55000000000000004">
      <c r="C1260">
        <f t="shared" si="62"/>
        <v>1254</v>
      </c>
      <c r="D1260" s="10">
        <v>-1.5142057849007633</v>
      </c>
      <c r="E1260" s="10">
        <v>0.90755215274886902</v>
      </c>
      <c r="F1260" s="10">
        <v>-1.4970337276210819</v>
      </c>
      <c r="G1260" s="10">
        <v>-1.2613952503509069</v>
      </c>
      <c r="H1260" s="10">
        <v>-0.91953586518399244</v>
      </c>
      <c r="I1260" s="10">
        <v>0.2031511715151523</v>
      </c>
      <c r="J1260" s="10">
        <v>1.3975198923437184</v>
      </c>
      <c r="K1260" s="10">
        <v>9.9366891705890484E-3</v>
      </c>
      <c r="L1260" s="10">
        <v>0.36587601157034044</v>
      </c>
      <c r="M1260" s="10">
        <v>0.66249886308060202</v>
      </c>
      <c r="P1260" s="13">
        <f t="shared" si="60"/>
        <v>-1.1446740096147495E-2</v>
      </c>
      <c r="Q1260" s="23">
        <f t="shared" si="61"/>
        <v>-1.138147542666279E-2</v>
      </c>
    </row>
    <row r="1261" spans="3:17" x14ac:dyDescent="0.55000000000000004">
      <c r="C1261">
        <f t="shared" si="62"/>
        <v>1255</v>
      </c>
      <c r="D1261" s="10">
        <v>-3.2523567779193341</v>
      </c>
      <c r="E1261" s="10">
        <v>0.72125476161423085</v>
      </c>
      <c r="F1261" s="10">
        <v>0.89833455228725745</v>
      </c>
      <c r="G1261" s="10">
        <v>0.28023499209646141</v>
      </c>
      <c r="H1261" s="10">
        <v>1.0652851258490252</v>
      </c>
      <c r="I1261" s="10">
        <v>0.6095871595681962</v>
      </c>
      <c r="J1261" s="10">
        <v>-1.5787274135625495</v>
      </c>
      <c r="K1261" s="10">
        <v>1.0498060923916932</v>
      </c>
      <c r="L1261" s="10">
        <v>-0.82352625752422903</v>
      </c>
      <c r="M1261" s="10">
        <v>-0.55327633941796805</v>
      </c>
      <c r="P1261" s="13">
        <f t="shared" si="60"/>
        <v>-2.6499569251819798E-2</v>
      </c>
      <c r="Q1261" s="23">
        <f t="shared" si="61"/>
        <v>-2.6151536681101928E-2</v>
      </c>
    </row>
    <row r="1262" spans="3:17" x14ac:dyDescent="0.55000000000000004">
      <c r="C1262">
        <f t="shared" si="62"/>
        <v>1256</v>
      </c>
      <c r="D1262" s="10">
        <v>0.85240703134220575</v>
      </c>
      <c r="E1262" s="10">
        <v>0.64426324145875946</v>
      </c>
      <c r="F1262" s="10">
        <v>-0.22246130543490986</v>
      </c>
      <c r="G1262" s="10">
        <v>0.7386638387951433</v>
      </c>
      <c r="H1262" s="10">
        <v>-0.73111128963830108</v>
      </c>
      <c r="I1262" s="10">
        <v>-1.1350390592578694</v>
      </c>
      <c r="J1262" s="10">
        <v>-2.0141551810183658</v>
      </c>
      <c r="K1262" s="10">
        <v>2.2288634580397191</v>
      </c>
      <c r="L1262" s="10">
        <v>0.81116942872819231</v>
      </c>
      <c r="M1262" s="10">
        <v>-0.88615726680345741</v>
      </c>
      <c r="P1262" s="13">
        <f t="shared" ref="P1262:P1325" si="63">$P$1*1/12+$P$2*SQRT(1/12)*INDEX(D1262:M1262,1,$P$3)</f>
        <v>9.0487281017349493E-3</v>
      </c>
      <c r="Q1262" s="23">
        <f t="shared" ref="Q1262:Q1325" si="64">EXP(P1262)-1</f>
        <v>9.0897916059069495E-3</v>
      </c>
    </row>
    <row r="1263" spans="3:17" x14ac:dyDescent="0.55000000000000004">
      <c r="C1263">
        <f t="shared" si="62"/>
        <v>1257</v>
      </c>
      <c r="D1263" s="10">
        <v>0.6549186271759746</v>
      </c>
      <c r="E1263" s="10">
        <v>0.24119098163445793</v>
      </c>
      <c r="F1263" s="10">
        <v>0.365676717248831</v>
      </c>
      <c r="G1263" s="10">
        <v>-2.2366322949373387</v>
      </c>
      <c r="H1263" s="10">
        <v>-1.9362510772748878</v>
      </c>
      <c r="I1263" s="10">
        <v>-1.8078342402991776</v>
      </c>
      <c r="J1263" s="10">
        <v>-0.76625946591977567</v>
      </c>
      <c r="K1263" s="10">
        <v>1.6223751378859326</v>
      </c>
      <c r="L1263" s="10">
        <v>1.1864054920331375</v>
      </c>
      <c r="M1263" s="10">
        <v>2.05837216455126</v>
      </c>
      <c r="P1263" s="13">
        <f t="shared" si="63"/>
        <v>7.3384283521269024E-3</v>
      </c>
      <c r="Q1263" s="23">
        <f t="shared" si="64"/>
        <v>7.3654206039710512E-3</v>
      </c>
    </row>
    <row r="1264" spans="3:17" x14ac:dyDescent="0.55000000000000004">
      <c r="C1264">
        <f t="shared" si="62"/>
        <v>1258</v>
      </c>
      <c r="D1264" s="10">
        <v>0.14583109312959319</v>
      </c>
      <c r="E1264" s="10">
        <v>0.72091045782043162</v>
      </c>
      <c r="F1264" s="10">
        <v>0.39035045770075977</v>
      </c>
      <c r="G1264" s="10">
        <v>-0.73306128172448559</v>
      </c>
      <c r="H1264" s="10">
        <v>1.4342217388369416</v>
      </c>
      <c r="I1264" s="10">
        <v>-0.28367942981158084</v>
      </c>
      <c r="J1264" s="10">
        <v>-0.80657039675520248</v>
      </c>
      <c r="K1264" s="10">
        <v>-0.384505564683359</v>
      </c>
      <c r="L1264" s="10">
        <v>-5.8201463865898015E-2</v>
      </c>
      <c r="M1264" s="10">
        <v>-1.5224034447141437</v>
      </c>
      <c r="P1264" s="13">
        <f t="shared" si="63"/>
        <v>2.9296009797854868E-3</v>
      </c>
      <c r="Q1264" s="23">
        <f t="shared" si="64"/>
        <v>2.9338964543872414E-3</v>
      </c>
    </row>
    <row r="1265" spans="3:17" x14ac:dyDescent="0.55000000000000004">
      <c r="C1265">
        <f t="shared" si="62"/>
        <v>1259</v>
      </c>
      <c r="D1265" s="10">
        <v>1.6622538196361234</v>
      </c>
      <c r="E1265" s="10">
        <v>-2.3650289449048341</v>
      </c>
      <c r="F1265" s="10">
        <v>-0.11286333597728339</v>
      </c>
      <c r="G1265" s="10">
        <v>-0.45720710495391936</v>
      </c>
      <c r="H1265" s="10">
        <v>3.9080813604033142E-2</v>
      </c>
      <c r="I1265" s="10">
        <v>0.36472727815206779</v>
      </c>
      <c r="J1265" s="10">
        <v>1.5653728702326075</v>
      </c>
      <c r="K1265" s="10">
        <v>-9.4741112576735564E-2</v>
      </c>
      <c r="L1265" s="10">
        <v>1.0922918240053201</v>
      </c>
      <c r="M1265" s="10">
        <v>-0.82064879849067207</v>
      </c>
      <c r="P1265" s="13">
        <f t="shared" si="63"/>
        <v>1.6062207020092655E-2</v>
      </c>
      <c r="Q1265" s="23">
        <f t="shared" si="64"/>
        <v>1.6191897709748826E-2</v>
      </c>
    </row>
    <row r="1266" spans="3:17" x14ac:dyDescent="0.55000000000000004">
      <c r="C1266">
        <f t="shared" si="62"/>
        <v>1260</v>
      </c>
      <c r="D1266" s="10">
        <v>1.5215936253336415</v>
      </c>
      <c r="E1266" s="10">
        <v>-0.94945906685896631</v>
      </c>
      <c r="F1266" s="10">
        <v>-0.78892595327174031</v>
      </c>
      <c r="G1266" s="10">
        <v>-0.68541064208900437</v>
      </c>
      <c r="H1266" s="10">
        <v>2.9709945109450735</v>
      </c>
      <c r="I1266" s="10">
        <v>-5.9898487436120113E-2</v>
      </c>
      <c r="J1266" s="10">
        <v>-1.2627054294792266</v>
      </c>
      <c r="K1266" s="10">
        <v>-2.1276449378571649</v>
      </c>
      <c r="L1266" s="10">
        <v>-0.80337157227237554</v>
      </c>
      <c r="M1266" s="10">
        <v>-0.10186828239591826</v>
      </c>
      <c r="P1266" s="13">
        <f t="shared" si="63"/>
        <v>1.4844054004420612E-2</v>
      </c>
      <c r="Q1266" s="23">
        <f t="shared" si="64"/>
        <v>1.495477414093549E-2</v>
      </c>
    </row>
    <row r="1267" spans="3:17" x14ac:dyDescent="0.55000000000000004">
      <c r="C1267">
        <f t="shared" si="62"/>
        <v>1261</v>
      </c>
      <c r="D1267" s="10">
        <v>-0.68596119540578804</v>
      </c>
      <c r="E1267" s="10">
        <v>-1.1413504219574258</v>
      </c>
      <c r="F1267" s="10">
        <v>1.0269663730278296</v>
      </c>
      <c r="G1267" s="10">
        <v>1.42058112143635</v>
      </c>
      <c r="H1267" s="10">
        <v>0.65552566472468454</v>
      </c>
      <c r="I1267" s="10">
        <v>1.4017108418069992</v>
      </c>
      <c r="J1267" s="10">
        <v>6.5827847596929279E-2</v>
      </c>
      <c r="K1267" s="10">
        <v>-0.14195659155403031</v>
      </c>
      <c r="L1267" s="10">
        <v>-6.5930425969831744E-2</v>
      </c>
      <c r="M1267" s="10">
        <v>0.99954432336932253</v>
      </c>
      <c r="P1267" s="13">
        <f t="shared" si="63"/>
        <v>-4.2739315456508699E-3</v>
      </c>
      <c r="Q1267" s="23">
        <f t="shared" si="64"/>
        <v>-4.2648112979535302E-3</v>
      </c>
    </row>
    <row r="1268" spans="3:17" x14ac:dyDescent="0.55000000000000004">
      <c r="C1268">
        <f t="shared" si="62"/>
        <v>1262</v>
      </c>
      <c r="D1268" s="10">
        <v>1.0937362156837718</v>
      </c>
      <c r="E1268" s="10">
        <v>-4.0408903371895781E-2</v>
      </c>
      <c r="F1268" s="10">
        <v>-1.1394373877850523</v>
      </c>
      <c r="G1268" s="10">
        <v>-0.496177123525534</v>
      </c>
      <c r="H1268" s="10">
        <v>-1.3835733202784226</v>
      </c>
      <c r="I1268" s="10">
        <v>1.4494261909275585</v>
      </c>
      <c r="J1268" s="10">
        <v>0.82691632465386322</v>
      </c>
      <c r="K1268" s="10">
        <v>-0.53274274717007208</v>
      </c>
      <c r="L1268" s="10">
        <v>1.2002374889146374</v>
      </c>
      <c r="M1268" s="10">
        <v>0.43805663498239727</v>
      </c>
      <c r="P1268" s="13">
        <f t="shared" si="63"/>
        <v>1.1138700144878689E-2</v>
      </c>
      <c r="Q1268" s="23">
        <f t="shared" si="64"/>
        <v>1.1200966439110172E-2</v>
      </c>
    </row>
    <row r="1269" spans="3:17" x14ac:dyDescent="0.55000000000000004">
      <c r="C1269">
        <f t="shared" si="62"/>
        <v>1263</v>
      </c>
      <c r="D1269" s="10">
        <v>-0.31723995845386499</v>
      </c>
      <c r="E1269" s="10">
        <v>-0.80485660298544837</v>
      </c>
      <c r="F1269" s="10">
        <v>-2.833541747690119E-2</v>
      </c>
      <c r="G1269" s="10">
        <v>0.79082711457958965</v>
      </c>
      <c r="H1269" s="10">
        <v>-3.5635357874832664E-2</v>
      </c>
      <c r="I1269" s="10">
        <v>1.6049158847747234</v>
      </c>
      <c r="J1269" s="10">
        <v>-0.66287662899430777</v>
      </c>
      <c r="K1269" s="10">
        <v>-0.36852514146697307</v>
      </c>
      <c r="L1269" s="10">
        <v>-0.38102833205288855</v>
      </c>
      <c r="M1269" s="10">
        <v>0.70282280852390189</v>
      </c>
      <c r="P1269" s="13">
        <f t="shared" si="63"/>
        <v>-1.0807119644990024E-3</v>
      </c>
      <c r="Q1269" s="23">
        <f t="shared" si="64"/>
        <v>-1.0801282056345229E-3</v>
      </c>
    </row>
    <row r="1270" spans="3:17" x14ac:dyDescent="0.55000000000000004">
      <c r="C1270">
        <f t="shared" si="62"/>
        <v>1264</v>
      </c>
      <c r="D1270" s="10">
        <v>-1.2118399703201181</v>
      </c>
      <c r="E1270" s="10">
        <v>0.3269900915952364</v>
      </c>
      <c r="F1270" s="10">
        <v>-0.21813945946584701</v>
      </c>
      <c r="G1270" s="10">
        <v>-0.18412704231263785</v>
      </c>
      <c r="H1270" s="10">
        <v>-0.65197521822135651</v>
      </c>
      <c r="I1270" s="10">
        <v>1.7480263882411875</v>
      </c>
      <c r="J1270" s="10">
        <v>-0.84714164193066055</v>
      </c>
      <c r="K1270" s="10">
        <v>-0.76587785492337102</v>
      </c>
      <c r="L1270" s="10">
        <v>0.95743995760159106</v>
      </c>
      <c r="M1270" s="10">
        <v>1.100522394019227</v>
      </c>
      <c r="P1270" s="13">
        <f t="shared" si="63"/>
        <v>-8.8281753295193551E-3</v>
      </c>
      <c r="Q1270" s="23">
        <f t="shared" si="64"/>
        <v>-8.7893214101647521E-3</v>
      </c>
    </row>
    <row r="1271" spans="3:17" x14ac:dyDescent="0.55000000000000004">
      <c r="C1271">
        <f t="shared" si="62"/>
        <v>1265</v>
      </c>
      <c r="D1271" s="10">
        <v>-2.6431158587065517E-2</v>
      </c>
      <c r="E1271" s="10">
        <v>-2.1818500305036568</v>
      </c>
      <c r="F1271" s="10">
        <v>-0.32788500233880946</v>
      </c>
      <c r="G1271" s="10">
        <v>-0.31638052421466506</v>
      </c>
      <c r="H1271" s="10">
        <v>0.59394905254454777</v>
      </c>
      <c r="I1271" s="10">
        <v>0.54332495199908359</v>
      </c>
      <c r="J1271" s="10">
        <v>-0.34757321836455785</v>
      </c>
      <c r="K1271" s="10">
        <v>-0.53152436863904118</v>
      </c>
      <c r="L1271" s="10">
        <v>0.16365866466117274</v>
      </c>
      <c r="M1271" s="10">
        <v>-1.422364700405905</v>
      </c>
      <c r="P1271" s="13">
        <f t="shared" si="63"/>
        <v>1.4377661187881274E-3</v>
      </c>
      <c r="Q1271" s="23">
        <f t="shared" si="64"/>
        <v>1.4388002000238487E-3</v>
      </c>
    </row>
    <row r="1272" spans="3:17" x14ac:dyDescent="0.55000000000000004">
      <c r="C1272">
        <f t="shared" si="62"/>
        <v>1266</v>
      </c>
      <c r="D1272" s="10">
        <v>-0.32006373994564163</v>
      </c>
      <c r="E1272" s="10">
        <v>-1.4015172236655331</v>
      </c>
      <c r="F1272" s="10">
        <v>0.36784442091198694</v>
      </c>
      <c r="G1272" s="10">
        <v>-0.81838035295077483</v>
      </c>
      <c r="H1272" s="10">
        <v>1.8185540706635623</v>
      </c>
      <c r="I1272" s="10">
        <v>0.71809008259579599</v>
      </c>
      <c r="J1272" s="10">
        <v>-0.12913635946437851</v>
      </c>
      <c r="K1272" s="10">
        <v>0.79574245440275226</v>
      </c>
      <c r="L1272" s="10">
        <v>-0.41698197926426761</v>
      </c>
      <c r="M1272" s="10">
        <v>-4.4094546883045857E-2</v>
      </c>
      <c r="P1272" s="13">
        <f t="shared" si="63"/>
        <v>-1.1051666295651514E-3</v>
      </c>
      <c r="Q1272" s="23">
        <f t="shared" si="64"/>
        <v>-1.1045561578373331E-3</v>
      </c>
    </row>
    <row r="1273" spans="3:17" x14ac:dyDescent="0.55000000000000004">
      <c r="C1273">
        <f t="shared" si="62"/>
        <v>1267</v>
      </c>
      <c r="D1273" s="10">
        <v>1.1192386333778988</v>
      </c>
      <c r="E1273" s="10">
        <v>-0.97340410842847547</v>
      </c>
      <c r="F1273" s="10">
        <v>1.194682146892593</v>
      </c>
      <c r="G1273" s="10">
        <v>-0.7458374270004724</v>
      </c>
      <c r="H1273" s="10">
        <v>2.3629218106719758</v>
      </c>
      <c r="I1273" s="10">
        <v>-0.81318421762533588</v>
      </c>
      <c r="J1273" s="10">
        <v>0.58607266935261271</v>
      </c>
      <c r="K1273" s="10">
        <v>-0.26705281675163339</v>
      </c>
      <c r="L1273" s="10">
        <v>0.16463448131190656</v>
      </c>
      <c r="M1273" s="10">
        <v>9.1299408354419798E-2</v>
      </c>
      <c r="P1273" s="13">
        <f t="shared" si="63"/>
        <v>1.1359557560689045E-2</v>
      </c>
      <c r="Q1273" s="23">
        <f t="shared" si="64"/>
        <v>1.1424322335418013E-2</v>
      </c>
    </row>
    <row r="1274" spans="3:17" x14ac:dyDescent="0.55000000000000004">
      <c r="C1274">
        <f t="shared" si="62"/>
        <v>1268</v>
      </c>
      <c r="D1274" s="10">
        <v>-0.17150955050469449</v>
      </c>
      <c r="E1274" s="10">
        <v>0.58645000752840126</v>
      </c>
      <c r="F1274" s="10">
        <v>1.4285444190162395</v>
      </c>
      <c r="G1274" s="10">
        <v>1.9974256943622732</v>
      </c>
      <c r="H1274" s="10">
        <v>1.2774389982356411</v>
      </c>
      <c r="I1274" s="10">
        <v>-0.83980623453567593</v>
      </c>
      <c r="J1274" s="10">
        <v>0.51508961184628377</v>
      </c>
      <c r="K1274" s="10">
        <v>7.4027589323766491E-2</v>
      </c>
      <c r="L1274" s="10">
        <v>-0.39789752353580693</v>
      </c>
      <c r="M1274" s="10">
        <v>-1.5923298022366528</v>
      </c>
      <c r="P1274" s="13">
        <f t="shared" si="63"/>
        <v>1.8135038937951088E-4</v>
      </c>
      <c r="Q1274" s="23">
        <f t="shared" si="64"/>
        <v>1.8136683435554524E-4</v>
      </c>
    </row>
    <row r="1275" spans="3:17" x14ac:dyDescent="0.55000000000000004">
      <c r="C1275">
        <f t="shared" si="62"/>
        <v>1269</v>
      </c>
      <c r="D1275" s="10">
        <v>-1.243141474908757</v>
      </c>
      <c r="E1275" s="10">
        <v>0.86573578098884163</v>
      </c>
      <c r="F1275" s="10">
        <v>0.59071884994707846</v>
      </c>
      <c r="G1275" s="10">
        <v>-0.57093277263922215</v>
      </c>
      <c r="H1275" s="10">
        <v>-1.6443363811606204</v>
      </c>
      <c r="I1275" s="10">
        <v>0.11852462204552451</v>
      </c>
      <c r="J1275" s="10">
        <v>-1.4210159200370722</v>
      </c>
      <c r="K1275" s="10">
        <v>-0.68738074940383376</v>
      </c>
      <c r="L1275" s="10">
        <v>0.29348313856446595</v>
      </c>
      <c r="M1275" s="10">
        <v>1.2518433648710976</v>
      </c>
      <c r="P1275" s="13">
        <f t="shared" si="63"/>
        <v>-9.09925431102372E-3</v>
      </c>
      <c r="Q1275" s="23">
        <f t="shared" si="64"/>
        <v>-9.057981375693025E-3</v>
      </c>
    </row>
    <row r="1276" spans="3:17" x14ac:dyDescent="0.55000000000000004">
      <c r="C1276">
        <f t="shared" si="62"/>
        <v>1270</v>
      </c>
      <c r="D1276" s="10">
        <v>-0.34846766301049198</v>
      </c>
      <c r="E1276" s="10">
        <v>-0.40673400137484306</v>
      </c>
      <c r="F1276" s="10">
        <v>-3.3492880399013519E-2</v>
      </c>
      <c r="G1276" s="10">
        <v>-0.78182195179125125</v>
      </c>
      <c r="H1276" s="10">
        <v>-0.1674474966965781</v>
      </c>
      <c r="I1276" s="10">
        <v>0.13480427183364749</v>
      </c>
      <c r="J1276" s="10">
        <v>-1.4150962733222525</v>
      </c>
      <c r="K1276" s="10">
        <v>1.9125651242066564</v>
      </c>
      <c r="L1276" s="10">
        <v>-1.4397765515758161</v>
      </c>
      <c r="M1276" s="10">
        <v>-1.0763670650015966</v>
      </c>
      <c r="P1276" s="13">
        <f t="shared" si="63"/>
        <v>-1.3511518189781426E-3</v>
      </c>
      <c r="Q1276" s="23">
        <f t="shared" si="64"/>
        <v>-1.3502394243333216E-3</v>
      </c>
    </row>
    <row r="1277" spans="3:17" x14ac:dyDescent="0.55000000000000004">
      <c r="C1277">
        <f t="shared" si="62"/>
        <v>1271</v>
      </c>
      <c r="D1277" s="10">
        <v>-0.68961410114341115</v>
      </c>
      <c r="E1277" s="10">
        <v>0.16431424789830901</v>
      </c>
      <c r="F1277" s="10">
        <v>1.1381548652120177</v>
      </c>
      <c r="G1277" s="10">
        <v>-0.51912889562882469</v>
      </c>
      <c r="H1277" s="10">
        <v>-1.861337611820278</v>
      </c>
      <c r="I1277" s="10">
        <v>-1.7128410696113228</v>
      </c>
      <c r="J1277" s="10">
        <v>1.4683280878911182</v>
      </c>
      <c r="K1277" s="10">
        <v>1.570859210898033</v>
      </c>
      <c r="L1277" s="10">
        <v>-1.0095350328582062</v>
      </c>
      <c r="M1277" s="10">
        <v>1.3142148302452186</v>
      </c>
      <c r="P1277" s="13">
        <f t="shared" si="63"/>
        <v>-4.3055666373149858E-3</v>
      </c>
      <c r="Q1277" s="23">
        <f t="shared" si="64"/>
        <v>-4.2963109736711136E-3</v>
      </c>
    </row>
    <row r="1278" spans="3:17" x14ac:dyDescent="0.55000000000000004">
      <c r="C1278">
        <f t="shared" si="62"/>
        <v>1272</v>
      </c>
      <c r="D1278" s="10">
        <v>1.9183226530073296</v>
      </c>
      <c r="E1278" s="10">
        <v>-0.59386762377856106</v>
      </c>
      <c r="F1278" s="10">
        <v>0.58791013113823987</v>
      </c>
      <c r="G1278" s="10">
        <v>0.21248948908147075</v>
      </c>
      <c r="H1278" s="10">
        <v>1.5830516089096869</v>
      </c>
      <c r="I1278" s="10">
        <v>-0.36796153633950252</v>
      </c>
      <c r="J1278" s="10">
        <v>1.1221461812093505</v>
      </c>
      <c r="K1278" s="10">
        <v>-0.4666140834987621</v>
      </c>
      <c r="L1278" s="10">
        <v>-1.064880407204601</v>
      </c>
      <c r="M1278" s="10">
        <v>0.32801594469200102</v>
      </c>
      <c r="P1278" s="13">
        <f t="shared" si="63"/>
        <v>1.8279828168261746E-2</v>
      </c>
      <c r="Q1278" s="23">
        <f t="shared" si="64"/>
        <v>1.8447926937204207E-2</v>
      </c>
    </row>
    <row r="1279" spans="3:17" x14ac:dyDescent="0.55000000000000004">
      <c r="C1279">
        <f t="shared" si="62"/>
        <v>1273</v>
      </c>
      <c r="D1279" s="10">
        <v>0.55198714364540646</v>
      </c>
      <c r="E1279" s="10">
        <v>4.0024249202474216E-2</v>
      </c>
      <c r="F1279" s="10">
        <v>-1.5395769638780121</v>
      </c>
      <c r="G1279" s="10">
        <v>0.52857707514398089</v>
      </c>
      <c r="H1279" s="10">
        <v>1.0476117168499566</v>
      </c>
      <c r="I1279" s="10">
        <v>0.17442866726895886</v>
      </c>
      <c r="J1279" s="10">
        <v>1.4265922359603675</v>
      </c>
      <c r="K1279" s="10">
        <v>-0.60119064463930527</v>
      </c>
      <c r="L1279" s="10">
        <v>-0.63653051840866237</v>
      </c>
      <c r="M1279" s="10">
        <v>0.56256147895473352</v>
      </c>
      <c r="P1279" s="13">
        <f t="shared" si="63"/>
        <v>6.4470155562599864E-3</v>
      </c>
      <c r="Q1279" s="23">
        <f t="shared" si="64"/>
        <v>6.4678422937622937E-3</v>
      </c>
    </row>
    <row r="1280" spans="3:17" x14ac:dyDescent="0.55000000000000004">
      <c r="C1280">
        <f t="shared" si="62"/>
        <v>1274</v>
      </c>
      <c r="D1280" s="10">
        <v>-0.19455503387086728</v>
      </c>
      <c r="E1280" s="10">
        <v>0.18489867301264304</v>
      </c>
      <c r="F1280" s="10">
        <v>0.30813145580945661</v>
      </c>
      <c r="G1280" s="10">
        <v>0.20902064044511059</v>
      </c>
      <c r="H1280" s="10">
        <v>-0.81687728192676434</v>
      </c>
      <c r="I1280" s="10">
        <v>1.2966488698760825</v>
      </c>
      <c r="J1280" s="10">
        <v>0.54151070454820893</v>
      </c>
      <c r="K1280" s="10">
        <v>-0.11714555245572193</v>
      </c>
      <c r="L1280" s="10">
        <v>0.91012352473380931</v>
      </c>
      <c r="M1280" s="10">
        <v>-0.51799473506536187</v>
      </c>
      <c r="P1280" s="13">
        <f t="shared" si="63"/>
        <v>-1.8229350996462612E-5</v>
      </c>
      <c r="Q1280" s="23">
        <f t="shared" si="64"/>
        <v>-1.8229184842843971E-5</v>
      </c>
    </row>
    <row r="1281" spans="3:17" x14ac:dyDescent="0.55000000000000004">
      <c r="C1281">
        <f t="shared" si="62"/>
        <v>1275</v>
      </c>
      <c r="D1281" s="10">
        <v>0.16033555670071029</v>
      </c>
      <c r="E1281" s="10">
        <v>1.7842368047613091</v>
      </c>
      <c r="F1281" s="10">
        <v>0.17601728153998877</v>
      </c>
      <c r="G1281" s="10">
        <v>1.6149782553825016</v>
      </c>
      <c r="H1281" s="10">
        <v>1.4753307517048693</v>
      </c>
      <c r="I1281" s="10">
        <v>1.3008280151142892</v>
      </c>
      <c r="J1281" s="10">
        <v>0.66578249160430614</v>
      </c>
      <c r="K1281" s="10">
        <v>-1.1344058960347352</v>
      </c>
      <c r="L1281" s="10">
        <v>-1.3954089344910059</v>
      </c>
      <c r="M1281" s="10">
        <v>0.17188280656197799</v>
      </c>
      <c r="P1281" s="13">
        <f t="shared" si="63"/>
        <v>3.0552133189940206E-3</v>
      </c>
      <c r="Q1281" s="23">
        <f t="shared" si="64"/>
        <v>3.0598852398997511E-3</v>
      </c>
    </row>
    <row r="1282" spans="3:17" x14ac:dyDescent="0.55000000000000004">
      <c r="C1282">
        <f t="shared" si="62"/>
        <v>1276</v>
      </c>
      <c r="D1282" s="10">
        <v>1.5333819680702752</v>
      </c>
      <c r="E1282" s="10">
        <v>-2.8780222210154309</v>
      </c>
      <c r="F1282" s="10">
        <v>1.40910456780196</v>
      </c>
      <c r="G1282" s="10">
        <v>-2.4367289702959694</v>
      </c>
      <c r="H1282" s="10">
        <v>-1.207395412496628</v>
      </c>
      <c r="I1282" s="10">
        <v>0.75905913243433265</v>
      </c>
      <c r="J1282" s="10">
        <v>-0.78797229160622928</v>
      </c>
      <c r="K1282" s="10">
        <v>1.2916969224157289</v>
      </c>
      <c r="L1282" s="10">
        <v>0.70777269595779435</v>
      </c>
      <c r="M1282" s="10">
        <v>0.82306321906160196</v>
      </c>
      <c r="P1282" s="13">
        <f t="shared" si="63"/>
        <v>1.4946144047205037E-2</v>
      </c>
      <c r="Q1282" s="23">
        <f t="shared" si="64"/>
        <v>1.5058396206552249E-2</v>
      </c>
    </row>
    <row r="1283" spans="3:17" x14ac:dyDescent="0.55000000000000004">
      <c r="C1283">
        <f t="shared" si="62"/>
        <v>1277</v>
      </c>
      <c r="D1283" s="10">
        <v>-1.2223889896137161</v>
      </c>
      <c r="E1283" s="10">
        <v>0.55081018296392525</v>
      </c>
      <c r="F1283" s="10">
        <v>-0.70980228714876969</v>
      </c>
      <c r="G1283" s="10">
        <v>-0.30397777334649451</v>
      </c>
      <c r="H1283" s="10">
        <v>-0.93294825857634411</v>
      </c>
      <c r="I1283" s="10">
        <v>0.87314335879592919</v>
      </c>
      <c r="J1283" s="10">
        <v>-0.21869485857460455</v>
      </c>
      <c r="K1283" s="10">
        <v>2.0643084839597479</v>
      </c>
      <c r="L1283" s="10">
        <v>0.54761253885962036</v>
      </c>
      <c r="M1283" s="10">
        <v>1.5732945953093811</v>
      </c>
      <c r="P1283" s="13">
        <f t="shared" si="63"/>
        <v>-8.9195325164520365E-3</v>
      </c>
      <c r="Q1283" s="23">
        <f t="shared" si="64"/>
        <v>-8.879871493154945E-3</v>
      </c>
    </row>
    <row r="1284" spans="3:17" x14ac:dyDescent="0.55000000000000004">
      <c r="C1284">
        <f t="shared" si="62"/>
        <v>1278</v>
      </c>
      <c r="D1284" s="10">
        <v>0.16441635498486051</v>
      </c>
      <c r="E1284" s="10">
        <v>1.7981327549272628</v>
      </c>
      <c r="F1284" s="10">
        <v>-0.5438458964693299</v>
      </c>
      <c r="G1284" s="10">
        <v>1.1495022094628791</v>
      </c>
      <c r="H1284" s="10">
        <v>0.97655632981405738</v>
      </c>
      <c r="I1284" s="10">
        <v>-0.17952600622625228</v>
      </c>
      <c r="J1284" s="10">
        <v>-2.0697504996296243</v>
      </c>
      <c r="K1284" s="10">
        <v>0.71792832291103736</v>
      </c>
      <c r="L1284" s="10">
        <v>0.29782340079544811</v>
      </c>
      <c r="M1284" s="10">
        <v>0.11395752278167619</v>
      </c>
      <c r="P1284" s="13">
        <f t="shared" si="63"/>
        <v>3.090554068811961E-3</v>
      </c>
      <c r="Q1284" s="23">
        <f t="shared" si="64"/>
        <v>3.0953347547588717E-3</v>
      </c>
    </row>
    <row r="1285" spans="3:17" x14ac:dyDescent="0.55000000000000004">
      <c r="C1285">
        <f t="shared" si="62"/>
        <v>1279</v>
      </c>
      <c r="D1285" s="10">
        <v>-1.7352400171086948</v>
      </c>
      <c r="E1285" s="10">
        <v>-0.79194182434345228</v>
      </c>
      <c r="F1285" s="10">
        <v>1.4169311291261169</v>
      </c>
      <c r="G1285" s="10">
        <v>-1.0070428607344526</v>
      </c>
      <c r="H1285" s="10">
        <v>-0.95277609366350846</v>
      </c>
      <c r="I1285" s="10">
        <v>0.26646554541162015</v>
      </c>
      <c r="J1285" s="10">
        <v>-2.1967462038819567</v>
      </c>
      <c r="K1285" s="10">
        <v>1.2386047023748936</v>
      </c>
      <c r="L1285" s="10">
        <v>-0.13155769126830044</v>
      </c>
      <c r="M1285" s="10">
        <v>-1.4977396552734823</v>
      </c>
      <c r="P1285" s="13">
        <f t="shared" si="63"/>
        <v>-1.3360952698128066E-2</v>
      </c>
      <c r="Q1285" s="23">
        <f t="shared" si="64"/>
        <v>-1.3272091367221961E-2</v>
      </c>
    </row>
    <row r="1286" spans="3:17" x14ac:dyDescent="0.55000000000000004">
      <c r="C1286">
        <f t="shared" si="62"/>
        <v>1280</v>
      </c>
      <c r="D1286" s="10">
        <v>-0.29481137590581169</v>
      </c>
      <c r="E1286" s="10">
        <v>0.87532154962005804</v>
      </c>
      <c r="F1286" s="10">
        <v>-9.6119473223723606E-2</v>
      </c>
      <c r="G1286" s="10">
        <v>0.11531249843438592</v>
      </c>
      <c r="H1286" s="10">
        <v>0.656440874870302</v>
      </c>
      <c r="I1286" s="10">
        <v>1.7622022035230864</v>
      </c>
      <c r="J1286" s="10">
        <v>-0.18210664623485584</v>
      </c>
      <c r="K1286" s="10">
        <v>5.7562263088016735E-2</v>
      </c>
      <c r="L1286" s="10">
        <v>1.5224647528374928</v>
      </c>
      <c r="M1286" s="10">
        <v>1.4875743321008763</v>
      </c>
      <c r="P1286" s="13">
        <f t="shared" si="63"/>
        <v>-8.8647474192409784E-4</v>
      </c>
      <c r="Q1286" s="23">
        <f t="shared" si="64"/>
        <v>-8.8608193926853485E-4</v>
      </c>
    </row>
    <row r="1287" spans="3:17" x14ac:dyDescent="0.55000000000000004">
      <c r="C1287">
        <f t="shared" si="62"/>
        <v>1281</v>
      </c>
      <c r="D1287" s="10">
        <v>1.8080985306718484</v>
      </c>
      <c r="E1287" s="10">
        <v>-1.2889685116290313</v>
      </c>
      <c r="F1287" s="10">
        <v>0.26648495010321099</v>
      </c>
      <c r="G1287" s="10">
        <v>0.74951636551999012</v>
      </c>
      <c r="H1287" s="10">
        <v>-1.0014383675615415</v>
      </c>
      <c r="I1287" s="10">
        <v>2.0174539622513659</v>
      </c>
      <c r="J1287" s="10">
        <v>1.5976134152861561</v>
      </c>
      <c r="K1287" s="10">
        <v>-0.86967938465162742</v>
      </c>
      <c r="L1287" s="10">
        <v>1.1403919070600192</v>
      </c>
      <c r="M1287" s="10">
        <v>1.9103864512079276E-2</v>
      </c>
      <c r="P1287" s="13">
        <f t="shared" si="63"/>
        <v>1.7325259267738043E-2</v>
      </c>
      <c r="Q1287" s="23">
        <f t="shared" si="64"/>
        <v>1.7476212077525588E-2</v>
      </c>
    </row>
    <row r="1288" spans="3:17" x14ac:dyDescent="0.55000000000000004">
      <c r="C1288">
        <f t="shared" si="62"/>
        <v>1282</v>
      </c>
      <c r="D1288" s="10">
        <v>0.23031573153340357</v>
      </c>
      <c r="E1288" s="10">
        <v>1.4158894334760328</v>
      </c>
      <c r="F1288" s="10">
        <v>0.22432121614394887</v>
      </c>
      <c r="G1288" s="10">
        <v>5.5801607867800307E-2</v>
      </c>
      <c r="H1288" s="10">
        <v>-0.86101885183578253</v>
      </c>
      <c r="I1288" s="10">
        <v>-1.1771364735574339</v>
      </c>
      <c r="J1288" s="10">
        <v>-0.57775722604682767</v>
      </c>
      <c r="K1288" s="10">
        <v>0.46761890475379803</v>
      </c>
      <c r="L1288" s="10">
        <v>0.55925083599141623</v>
      </c>
      <c r="M1288" s="10">
        <v>0.65195428745039563</v>
      </c>
      <c r="P1288" s="13">
        <f t="shared" si="63"/>
        <v>3.6612594106579079E-3</v>
      </c>
      <c r="Q1288" s="23">
        <f t="shared" si="64"/>
        <v>3.6679700081407862E-3</v>
      </c>
    </row>
    <row r="1289" spans="3:17" x14ac:dyDescent="0.55000000000000004">
      <c r="C1289">
        <f t="shared" si="62"/>
        <v>1283</v>
      </c>
      <c r="D1289" s="10">
        <v>-2.5607843418630125</v>
      </c>
      <c r="E1289" s="10">
        <v>0.33084131639007158</v>
      </c>
      <c r="F1289" s="10">
        <v>-2.0726703466782523</v>
      </c>
      <c r="G1289" s="10">
        <v>-0.59899345185409358</v>
      </c>
      <c r="H1289" s="10">
        <v>0.2342575375237643</v>
      </c>
      <c r="I1289" s="10">
        <v>0.9337117952069538</v>
      </c>
      <c r="J1289" s="10">
        <v>-0.1648167873905243</v>
      </c>
      <c r="K1289" s="10">
        <v>1.1274915388971385</v>
      </c>
      <c r="L1289" s="10">
        <v>-5.5120744227253722E-2</v>
      </c>
      <c r="M1289" s="10">
        <v>2.3329090849865528</v>
      </c>
      <c r="P1289" s="13">
        <f t="shared" si="63"/>
        <v>-2.0510376270001164E-2</v>
      </c>
      <c r="Q1289" s="23">
        <f t="shared" si="64"/>
        <v>-2.0301469194698329E-2</v>
      </c>
    </row>
    <row r="1290" spans="3:17" x14ac:dyDescent="0.55000000000000004">
      <c r="C1290">
        <f t="shared" si="62"/>
        <v>1284</v>
      </c>
      <c r="D1290" s="10">
        <v>-0.18663471626379111</v>
      </c>
      <c r="E1290" s="10">
        <v>0.94047573390819728</v>
      </c>
      <c r="F1290" s="10">
        <v>0.5760941121354537</v>
      </c>
      <c r="G1290" s="10">
        <v>-0.14447438056348227</v>
      </c>
      <c r="H1290" s="10">
        <v>8.195780112426275E-2</v>
      </c>
      <c r="I1290" s="10">
        <v>1.5988185626378204</v>
      </c>
      <c r="J1290" s="10">
        <v>0.14918871648621457</v>
      </c>
      <c r="K1290" s="10">
        <v>-0.41537022494154335</v>
      </c>
      <c r="L1290" s="10">
        <v>-2.6346871396272271</v>
      </c>
      <c r="M1290" s="10">
        <v>-0.53771414463130918</v>
      </c>
      <c r="P1290" s="13">
        <f t="shared" si="63"/>
        <v>5.0362611541228874E-5</v>
      </c>
      <c r="Q1290" s="23">
        <f t="shared" si="64"/>
        <v>5.0363879758874575E-5</v>
      </c>
    </row>
    <row r="1291" spans="3:17" x14ac:dyDescent="0.55000000000000004">
      <c r="C1291">
        <f t="shared" si="62"/>
        <v>1285</v>
      </c>
      <c r="D1291" s="10">
        <v>0.38482465614459072</v>
      </c>
      <c r="E1291" s="10">
        <v>0.84753464786800115</v>
      </c>
      <c r="F1291" s="10">
        <v>1.7352718788857222</v>
      </c>
      <c r="G1291" s="10">
        <v>0.12171391560825078</v>
      </c>
      <c r="H1291" s="10">
        <v>-0.22362456549832493</v>
      </c>
      <c r="I1291" s="10">
        <v>-0.8462464260105006</v>
      </c>
      <c r="J1291" s="10">
        <v>-0.22025354688732535</v>
      </c>
      <c r="K1291" s="10">
        <v>-0.5074998084234712</v>
      </c>
      <c r="L1291" s="10">
        <v>0.44310334328860468</v>
      </c>
      <c r="M1291" s="10">
        <v>0.29029211025182722</v>
      </c>
      <c r="P1291" s="13">
        <f t="shared" si="63"/>
        <v>4.9993459489049352E-3</v>
      </c>
      <c r="Q1291" s="23">
        <f t="shared" si="64"/>
        <v>5.0118635300762104E-3</v>
      </c>
    </row>
    <row r="1292" spans="3:17" x14ac:dyDescent="0.55000000000000004">
      <c r="C1292">
        <f t="shared" si="62"/>
        <v>1286</v>
      </c>
      <c r="D1292" s="10">
        <v>0.2809040726708531</v>
      </c>
      <c r="E1292" s="10">
        <v>0.17162873390351926</v>
      </c>
      <c r="F1292" s="10">
        <v>-0.13155127221264507</v>
      </c>
      <c r="G1292" s="10">
        <v>0.9396777686022918</v>
      </c>
      <c r="H1292" s="10">
        <v>1.975470788808783</v>
      </c>
      <c r="I1292" s="10">
        <v>-0.47331798238895306</v>
      </c>
      <c r="J1292" s="10">
        <v>1.2211823363014875</v>
      </c>
      <c r="K1292" s="10">
        <v>1.4990303870079749</v>
      </c>
      <c r="L1292" s="10">
        <v>2.4598642994069775</v>
      </c>
      <c r="M1292" s="10">
        <v>1.4464987370154356</v>
      </c>
      <c r="P1292" s="13">
        <f t="shared" si="63"/>
        <v>4.0993672962613545E-3</v>
      </c>
      <c r="Q1292" s="23">
        <f t="shared" si="64"/>
        <v>4.1077811956689025E-3</v>
      </c>
    </row>
    <row r="1293" spans="3:17" x14ac:dyDescent="0.55000000000000004">
      <c r="C1293">
        <f t="shared" si="62"/>
        <v>1287</v>
      </c>
      <c r="D1293" s="10">
        <v>-9.9295717274993714E-2</v>
      </c>
      <c r="E1293" s="10">
        <v>0.35374047968867028</v>
      </c>
      <c r="F1293" s="10">
        <v>-0.68037309209936914</v>
      </c>
      <c r="G1293" s="10">
        <v>-1.9202041773646459</v>
      </c>
      <c r="H1293" s="10">
        <v>-0.18662850151655583</v>
      </c>
      <c r="I1293" s="10">
        <v>-1.0907602092755913</v>
      </c>
      <c r="J1293" s="10">
        <v>-0.24602719736469006</v>
      </c>
      <c r="K1293" s="10">
        <v>0.22864496606296128</v>
      </c>
      <c r="L1293" s="10">
        <v>-1.6566979536134465</v>
      </c>
      <c r="M1293" s="10">
        <v>0.39713518809196363</v>
      </c>
      <c r="P1293" s="13">
        <f t="shared" si="63"/>
        <v>8.0674053019524807E-4</v>
      </c>
      <c r="Q1293" s="23">
        <f t="shared" si="64"/>
        <v>8.0706603286295753E-4</v>
      </c>
    </row>
    <row r="1294" spans="3:17" x14ac:dyDescent="0.55000000000000004">
      <c r="C1294">
        <f t="shared" si="62"/>
        <v>1288</v>
      </c>
      <c r="D1294" s="10">
        <v>-1.6618959311591257</v>
      </c>
      <c r="E1294" s="10">
        <v>0.35216799291143519</v>
      </c>
      <c r="F1294" s="10">
        <v>-0.3694404225772403</v>
      </c>
      <c r="G1294" s="10">
        <v>-0.69796397049232384</v>
      </c>
      <c r="H1294" s="10">
        <v>-0.92833209481839907</v>
      </c>
      <c r="I1294" s="10">
        <v>-0.35110833383006335</v>
      </c>
      <c r="J1294" s="10">
        <v>2.2454156005231254</v>
      </c>
      <c r="K1294" s="10">
        <v>1.0688817583208774</v>
      </c>
      <c r="L1294" s="10">
        <v>-1.7959853094307225</v>
      </c>
      <c r="M1294" s="10">
        <v>0.47225187739741342</v>
      </c>
      <c r="P1294" s="13">
        <f t="shared" si="63"/>
        <v>-1.2725774281631306E-2</v>
      </c>
      <c r="Q1294" s="23">
        <f t="shared" si="64"/>
        <v>-1.2645144006065867E-2</v>
      </c>
    </row>
    <row r="1295" spans="3:17" x14ac:dyDescent="0.55000000000000004">
      <c r="C1295">
        <f t="shared" si="62"/>
        <v>1289</v>
      </c>
      <c r="D1295" s="10">
        <v>-0.81706186585368645</v>
      </c>
      <c r="E1295" s="10">
        <v>0.92579755560218657</v>
      </c>
      <c r="F1295" s="10">
        <v>0.85384735164625869</v>
      </c>
      <c r="G1295" s="10">
        <v>-0.28835806683767601</v>
      </c>
      <c r="H1295" s="10">
        <v>-0.89355956023676786</v>
      </c>
      <c r="I1295" s="10">
        <v>0.18138078962677331</v>
      </c>
      <c r="J1295" s="10">
        <v>-1.5273930473349915</v>
      </c>
      <c r="K1295" s="10">
        <v>-3.1545847086587178</v>
      </c>
      <c r="L1295" s="10">
        <v>-0.23065858688127999</v>
      </c>
      <c r="M1295" s="10">
        <v>-0.99045428210789888</v>
      </c>
      <c r="P1295" s="13">
        <f t="shared" si="63"/>
        <v>-5.4092966562613882E-3</v>
      </c>
      <c r="Q1295" s="23">
        <f t="shared" si="64"/>
        <v>-5.3946927552469548E-3</v>
      </c>
    </row>
    <row r="1296" spans="3:17" x14ac:dyDescent="0.55000000000000004">
      <c r="C1296">
        <f t="shared" si="62"/>
        <v>1290</v>
      </c>
      <c r="D1296" s="10">
        <v>-1.217615079792622</v>
      </c>
      <c r="E1296" s="10">
        <v>1.0594472004811588</v>
      </c>
      <c r="F1296" s="10">
        <v>-1.5231606411703349</v>
      </c>
      <c r="G1296" s="10">
        <v>-0.2075021266376606</v>
      </c>
      <c r="H1296" s="10">
        <v>1.0236925720486878</v>
      </c>
      <c r="I1296" s="10">
        <v>0.22372436439695975</v>
      </c>
      <c r="J1296" s="10">
        <v>0.64817089152397755</v>
      </c>
      <c r="K1296" s="10">
        <v>1.5916458668530331</v>
      </c>
      <c r="L1296" s="10">
        <v>2.2686322635809058</v>
      </c>
      <c r="M1296" s="10">
        <v>-0.68851203070313494</v>
      </c>
      <c r="P1296" s="13">
        <f t="shared" si="63"/>
        <v>-8.8781892446476007E-3</v>
      </c>
      <c r="Q1296" s="23">
        <f t="shared" si="64"/>
        <v>-8.8388944972355166E-3</v>
      </c>
    </row>
    <row r="1297" spans="3:17" x14ac:dyDescent="0.55000000000000004">
      <c r="C1297">
        <f t="shared" si="62"/>
        <v>1291</v>
      </c>
      <c r="D1297" s="10">
        <v>1.7186132150121953</v>
      </c>
      <c r="E1297" s="10">
        <v>-1.4505443463260295</v>
      </c>
      <c r="F1297" s="10">
        <v>0.71174948561280993</v>
      </c>
      <c r="G1297" s="10">
        <v>0.90122729967268878</v>
      </c>
      <c r="H1297" s="10">
        <v>3.7117338117549872E-2</v>
      </c>
      <c r="I1297" s="10">
        <v>0.81764305345257415</v>
      </c>
      <c r="J1297" s="10">
        <v>0.15738184250615361</v>
      </c>
      <c r="K1297" s="10">
        <v>-1.6941515634327486</v>
      </c>
      <c r="L1297" s="10">
        <v>0.13950939102757096</v>
      </c>
      <c r="M1297" s="10">
        <v>5.6313925739197551E-2</v>
      </c>
      <c r="P1297" s="13">
        <f t="shared" si="63"/>
        <v>1.6550293701468752E-2</v>
      </c>
      <c r="Q1297" s="23">
        <f t="shared" si="64"/>
        <v>1.6688008503429552E-2</v>
      </c>
    </row>
    <row r="1298" spans="3:17" x14ac:dyDescent="0.55000000000000004">
      <c r="C1298">
        <f t="shared" si="62"/>
        <v>1292</v>
      </c>
      <c r="D1298" s="10">
        <v>1.7773581796742985</v>
      </c>
      <c r="E1298" s="10">
        <v>1.0398378690032251</v>
      </c>
      <c r="F1298" s="10">
        <v>-0.93170496903524269</v>
      </c>
      <c r="G1298" s="10">
        <v>1.3271518679567007</v>
      </c>
      <c r="H1298" s="10">
        <v>-3.5733584883593059E-2</v>
      </c>
      <c r="I1298" s="10">
        <v>4.893722485293555E-2</v>
      </c>
      <c r="J1298" s="10">
        <v>0.5693767206169551</v>
      </c>
      <c r="K1298" s="10">
        <v>-1.9040628110663249</v>
      </c>
      <c r="L1298" s="10">
        <v>6.7002184137434639E-2</v>
      </c>
      <c r="M1298" s="10">
        <v>2.150567769086952</v>
      </c>
      <c r="P1298" s="13">
        <f t="shared" si="63"/>
        <v>1.7059040018886754E-2</v>
      </c>
      <c r="Q1298" s="23">
        <f t="shared" si="64"/>
        <v>1.72053763770601E-2</v>
      </c>
    </row>
    <row r="1299" spans="3:17" x14ac:dyDescent="0.55000000000000004">
      <c r="C1299">
        <f t="shared" si="62"/>
        <v>1293</v>
      </c>
      <c r="D1299" s="10">
        <v>-0.4714740688132516</v>
      </c>
      <c r="E1299" s="10">
        <v>-0.13022179184778895</v>
      </c>
      <c r="F1299" s="10">
        <v>-0.95653112499802129</v>
      </c>
      <c r="G1299" s="10">
        <v>6.7190228646633807E-2</v>
      </c>
      <c r="H1299" s="10">
        <v>-0.79677688541028213</v>
      </c>
      <c r="I1299" s="10">
        <v>0.47173619829506658</v>
      </c>
      <c r="J1299" s="10">
        <v>0.73977314545049488</v>
      </c>
      <c r="K1299" s="10">
        <v>-0.87100626879676168</v>
      </c>
      <c r="L1299" s="10">
        <v>-1.334549205535531</v>
      </c>
      <c r="M1299" s="10">
        <v>0.30641043672013046</v>
      </c>
      <c r="P1299" s="13">
        <f t="shared" si="63"/>
        <v>-2.4164185415122162E-3</v>
      </c>
      <c r="Q1299" s="23">
        <f t="shared" si="64"/>
        <v>-2.4135013524180238E-3</v>
      </c>
    </row>
    <row r="1300" spans="3:17" x14ac:dyDescent="0.55000000000000004">
      <c r="C1300">
        <f t="shared" si="62"/>
        <v>1294</v>
      </c>
      <c r="D1300" s="10">
        <v>-0.34925905435909149</v>
      </c>
      <c r="E1300" s="10">
        <v>-9.6539195342256634E-2</v>
      </c>
      <c r="F1300" s="10">
        <v>0.79042870773462359</v>
      </c>
      <c r="G1300" s="10">
        <v>-1.2418265499591403</v>
      </c>
      <c r="H1300" s="10">
        <v>-0.39119802888977689</v>
      </c>
      <c r="I1300" s="10">
        <v>-0.78721061138162196</v>
      </c>
      <c r="J1300" s="10">
        <v>1.0229830844807644</v>
      </c>
      <c r="K1300" s="10">
        <v>-1.1590554747059658</v>
      </c>
      <c r="L1300" s="10">
        <v>2.1603479198160356</v>
      </c>
      <c r="M1300" s="10">
        <v>1.4065653659811332</v>
      </c>
      <c r="P1300" s="13">
        <f t="shared" si="63"/>
        <v>-1.3580054691003666E-3</v>
      </c>
      <c r="Q1300" s="23">
        <f t="shared" si="64"/>
        <v>-1.3570837969324456E-3</v>
      </c>
    </row>
    <row r="1301" spans="3:17" x14ac:dyDescent="0.55000000000000004">
      <c r="C1301">
        <f t="shared" si="62"/>
        <v>1295</v>
      </c>
      <c r="D1301" s="10">
        <v>-0.59609733336757376</v>
      </c>
      <c r="E1301" s="10">
        <v>6.5234493334817373E-2</v>
      </c>
      <c r="F1301" s="10">
        <v>-0.13610400516926474</v>
      </c>
      <c r="G1301" s="10">
        <v>-0.233188970173586</v>
      </c>
      <c r="H1301" s="10">
        <v>1.0339353951297221</v>
      </c>
      <c r="I1301" s="10">
        <v>0.54974608811375003</v>
      </c>
      <c r="J1301" s="10">
        <v>-1.328833047368603</v>
      </c>
      <c r="K1301" s="10">
        <v>-1.246764878249994</v>
      </c>
      <c r="L1301" s="10">
        <v>-0.73355936005957734</v>
      </c>
      <c r="M1301" s="10">
        <v>0.23824447739331395</v>
      </c>
      <c r="P1301" s="13">
        <f t="shared" si="63"/>
        <v>-3.4956876715781342E-3</v>
      </c>
      <c r="Q1301" s="23">
        <f t="shared" si="64"/>
        <v>-3.4895848686649078E-3</v>
      </c>
    </row>
    <row r="1302" spans="3:17" x14ac:dyDescent="0.55000000000000004">
      <c r="C1302">
        <f t="shared" si="62"/>
        <v>1296</v>
      </c>
      <c r="D1302" s="10">
        <v>-3.1734758867147494E-2</v>
      </c>
      <c r="E1302" s="10">
        <v>1.0736997729708864</v>
      </c>
      <c r="F1302" s="10">
        <v>0.22272089686837912</v>
      </c>
      <c r="G1302" s="10">
        <v>-0.5068208079145845</v>
      </c>
      <c r="H1302" s="10">
        <v>1.0834330322642298</v>
      </c>
      <c r="I1302" s="10">
        <v>-0.90202170216157518</v>
      </c>
      <c r="J1302" s="10">
        <v>-0.71791470980210714</v>
      </c>
      <c r="K1302" s="10">
        <v>0.12315600200401004</v>
      </c>
      <c r="L1302" s="10">
        <v>-0.6932145268995703</v>
      </c>
      <c r="M1302" s="10">
        <v>-0.27658173638143108</v>
      </c>
      <c r="P1302" s="13">
        <f t="shared" si="63"/>
        <v>1.3918355930474348E-3</v>
      </c>
      <c r="Q1302" s="23">
        <f t="shared" si="64"/>
        <v>1.3928046457416521E-3</v>
      </c>
    </row>
    <row r="1303" spans="3:17" x14ac:dyDescent="0.55000000000000004">
      <c r="C1303">
        <f t="shared" si="62"/>
        <v>1297</v>
      </c>
      <c r="D1303" s="10">
        <v>-0.36614226165557784</v>
      </c>
      <c r="E1303" s="10">
        <v>-0.8594648221865171</v>
      </c>
      <c r="F1303" s="10">
        <v>-0.48583563727584672</v>
      </c>
      <c r="G1303" s="10">
        <v>-4.1146986291844781E-2</v>
      </c>
      <c r="H1303" s="10">
        <v>-0.13113521968315212</v>
      </c>
      <c r="I1303" s="10">
        <v>1.0569255232706367</v>
      </c>
      <c r="J1303" s="10">
        <v>-0.71686219300626153</v>
      </c>
      <c r="K1303" s="10">
        <v>-1.5004077550189521</v>
      </c>
      <c r="L1303" s="10">
        <v>-0.13743591531528282</v>
      </c>
      <c r="M1303" s="10">
        <v>-1.1687864869446076</v>
      </c>
      <c r="P1303" s="13">
        <f t="shared" si="63"/>
        <v>-1.5042183332615265E-3</v>
      </c>
      <c r="Q1303" s="23">
        <f t="shared" si="64"/>
        <v>-1.5030875639101549E-3</v>
      </c>
    </row>
    <row r="1304" spans="3:17" x14ac:dyDescent="0.55000000000000004">
      <c r="C1304">
        <f t="shared" si="62"/>
        <v>1298</v>
      </c>
      <c r="D1304" s="10">
        <v>1.2053749227794925</v>
      </c>
      <c r="E1304" s="10">
        <v>-0.60970756963070261</v>
      </c>
      <c r="F1304" s="10">
        <v>-0.36276686443501172</v>
      </c>
      <c r="G1304" s="10">
        <v>-1.0531880181475888</v>
      </c>
      <c r="H1304" s="10">
        <v>-2.6078505243644861</v>
      </c>
      <c r="I1304" s="10">
        <v>-0.83567122975889985</v>
      </c>
      <c r="J1304" s="10">
        <v>0.84606181324714291</v>
      </c>
      <c r="K1304" s="10">
        <v>-0.29654405556428987</v>
      </c>
      <c r="L1304" s="10">
        <v>-1.5956738012252887</v>
      </c>
      <c r="M1304" s="10">
        <v>0.99762376263663277</v>
      </c>
      <c r="P1304" s="13">
        <f t="shared" si="63"/>
        <v>1.2105519708784131E-2</v>
      </c>
      <c r="Q1304" s="23">
        <f t="shared" si="64"/>
        <v>1.2179088073879019E-2</v>
      </c>
    </row>
    <row r="1305" spans="3:17" x14ac:dyDescent="0.55000000000000004">
      <c r="C1305">
        <f t="shared" si="62"/>
        <v>1299</v>
      </c>
      <c r="D1305" s="10">
        <v>-0.80293021165578504</v>
      </c>
      <c r="E1305" s="10">
        <v>0.22777317501979108</v>
      </c>
      <c r="F1305" s="10">
        <v>0.13431609558842986</v>
      </c>
      <c r="G1305" s="10">
        <v>-0.20072484955132575</v>
      </c>
      <c r="H1305" s="10">
        <v>-1.7485872966078102</v>
      </c>
      <c r="I1305" s="10">
        <v>1.0605344658094717</v>
      </c>
      <c r="J1305" s="10">
        <v>-5.4131834901557409E-2</v>
      </c>
      <c r="K1305" s="10">
        <v>-0.45127531013976502</v>
      </c>
      <c r="L1305" s="10">
        <v>-4.2518573459068822E-2</v>
      </c>
      <c r="M1305" s="10">
        <v>-1.3133016505683657</v>
      </c>
      <c r="P1305" s="13">
        <f t="shared" si="63"/>
        <v>-5.2869129409325918E-3</v>
      </c>
      <c r="Q1305" s="23">
        <f t="shared" si="64"/>
        <v>-5.2729618136700962E-3</v>
      </c>
    </row>
    <row r="1306" spans="3:17" x14ac:dyDescent="0.55000000000000004">
      <c r="C1306">
        <f t="shared" si="62"/>
        <v>1300</v>
      </c>
      <c r="D1306" s="10">
        <v>-0.56766879584295837</v>
      </c>
      <c r="E1306" s="10">
        <v>-0.58964273350919538</v>
      </c>
      <c r="F1306" s="10">
        <v>-0.96875123347229397</v>
      </c>
      <c r="G1306" s="10">
        <v>-0.81478839370133094</v>
      </c>
      <c r="H1306" s="10">
        <v>-0.80872809487648079</v>
      </c>
      <c r="I1306" s="10">
        <v>0.28319984786739155</v>
      </c>
      <c r="J1306" s="10">
        <v>0.90006376147056477</v>
      </c>
      <c r="K1306" s="10">
        <v>7.9003736911268149E-2</v>
      </c>
      <c r="L1306" s="10">
        <v>0.63540129170438631</v>
      </c>
      <c r="M1306" s="10">
        <v>-1.1610655221008448</v>
      </c>
      <c r="P1306" s="13">
        <f t="shared" si="63"/>
        <v>-3.2494893146905726E-3</v>
      </c>
      <c r="Q1306" s="23">
        <f t="shared" si="64"/>
        <v>-3.2442154383023336E-3</v>
      </c>
    </row>
    <row r="1307" spans="3:17" x14ac:dyDescent="0.55000000000000004">
      <c r="C1307">
        <f t="shared" si="62"/>
        <v>1301</v>
      </c>
      <c r="D1307" s="10">
        <v>0.75797492678839096</v>
      </c>
      <c r="E1307" s="10">
        <v>0.16660339329234944</v>
      </c>
      <c r="F1307" s="10">
        <v>0.70072303340114617</v>
      </c>
      <c r="G1307" s="10">
        <v>-0.16143655036278537</v>
      </c>
      <c r="H1307" s="10">
        <v>-1.5754162934966687</v>
      </c>
      <c r="I1307" s="10">
        <v>0.49661332948067721</v>
      </c>
      <c r="J1307" s="10">
        <v>-0.23813453698992301</v>
      </c>
      <c r="K1307" s="10">
        <v>1.570468036551246</v>
      </c>
      <c r="L1307" s="10">
        <v>-0.245395002503039</v>
      </c>
      <c r="M1307" s="10">
        <v>2.4465452425072907</v>
      </c>
      <c r="P1307" s="13">
        <f t="shared" si="63"/>
        <v>8.230922086970632E-3</v>
      </c>
      <c r="Q1307" s="23">
        <f t="shared" si="64"/>
        <v>8.2648892559209486E-3</v>
      </c>
    </row>
    <row r="1308" spans="3:17" x14ac:dyDescent="0.55000000000000004">
      <c r="C1308">
        <f t="shared" si="62"/>
        <v>1302</v>
      </c>
      <c r="D1308" s="10">
        <v>-0.16366310676080423</v>
      </c>
      <c r="E1308" s="10">
        <v>-0.29570509105100701</v>
      </c>
      <c r="F1308" s="10">
        <v>-0.76718598920569814</v>
      </c>
      <c r="G1308" s="10">
        <v>-0.24973249416302179</v>
      </c>
      <c r="H1308" s="10">
        <v>0.39798450564165022</v>
      </c>
      <c r="I1308" s="10">
        <v>0.57992897596248083</v>
      </c>
      <c r="J1308" s="10">
        <v>0.25094672384583411</v>
      </c>
      <c r="K1308" s="10">
        <v>0.71665741422682483</v>
      </c>
      <c r="L1308" s="10">
        <v>-7.1794375530408974E-2</v>
      </c>
      <c r="M1308" s="10">
        <v>-1.151972664907372</v>
      </c>
      <c r="P1308" s="13">
        <f t="shared" si="63"/>
        <v>2.4930258549525543E-4</v>
      </c>
      <c r="Q1308" s="23">
        <f t="shared" si="64"/>
        <v>2.4933366396751033E-4</v>
      </c>
    </row>
    <row r="1309" spans="3:17" x14ac:dyDescent="0.55000000000000004">
      <c r="C1309">
        <f t="shared" si="62"/>
        <v>1303</v>
      </c>
      <c r="D1309" s="10">
        <v>-0.36003182034686332</v>
      </c>
      <c r="E1309" s="10">
        <v>-0.76889782321683953</v>
      </c>
      <c r="F1309" s="10">
        <v>1.7325230937796483</v>
      </c>
      <c r="G1309" s="10">
        <v>0.34489123449401321</v>
      </c>
      <c r="H1309" s="10">
        <v>0.87358817266057887</v>
      </c>
      <c r="I1309" s="10">
        <v>1.3645355796188956</v>
      </c>
      <c r="J1309" s="10">
        <v>0.97073402487338478</v>
      </c>
      <c r="K1309" s="10">
        <v>0.48467825150677185</v>
      </c>
      <c r="L1309" s="10">
        <v>0.42576631866374964</v>
      </c>
      <c r="M1309" s="10">
        <v>-1.3978032779841931</v>
      </c>
      <c r="P1309" s="13">
        <f t="shared" si="63"/>
        <v>-1.4513003592447205E-3</v>
      </c>
      <c r="Q1309" s="23">
        <f t="shared" si="64"/>
        <v>-1.4502477321659546E-3</v>
      </c>
    </row>
    <row r="1310" spans="3:17" x14ac:dyDescent="0.55000000000000004">
      <c r="C1310">
        <f t="shared" si="62"/>
        <v>1304</v>
      </c>
      <c r="D1310" s="10">
        <v>2.0119420039501752</v>
      </c>
      <c r="E1310" s="10">
        <v>-0.60736424305539782</v>
      </c>
      <c r="F1310" s="10">
        <v>-0.48676351561167769</v>
      </c>
      <c r="G1310" s="10">
        <v>-1.1975390270154147</v>
      </c>
      <c r="H1310" s="10">
        <v>1.2371394986229234</v>
      </c>
      <c r="I1310" s="10">
        <v>1.3124776496446435</v>
      </c>
      <c r="J1310" s="10">
        <v>0.59177498893450897</v>
      </c>
      <c r="K1310" s="10">
        <v>-0.81197582808641966</v>
      </c>
      <c r="L1310" s="10">
        <v>-0.18866180573557301</v>
      </c>
      <c r="M1310" s="10">
        <v>-1.1844575050982553</v>
      </c>
      <c r="P1310" s="13">
        <f t="shared" si="63"/>
        <v>1.9090595530284894E-2</v>
      </c>
      <c r="Q1310" s="23">
        <f t="shared" si="64"/>
        <v>1.9273986101939755E-2</v>
      </c>
    </row>
    <row r="1311" spans="3:17" x14ac:dyDescent="0.55000000000000004">
      <c r="C1311">
        <f t="shared" si="62"/>
        <v>1305</v>
      </c>
      <c r="D1311" s="10">
        <v>-0.97073302396370909</v>
      </c>
      <c r="E1311" s="10">
        <v>-1.0273429883828549</v>
      </c>
      <c r="F1311" s="10">
        <v>-1.2124529886888926</v>
      </c>
      <c r="G1311" s="10">
        <v>-1.4502444548285658</v>
      </c>
      <c r="H1311" s="10">
        <v>-1.7003645733214967</v>
      </c>
      <c r="I1311" s="10">
        <v>-0.82426143975327737</v>
      </c>
      <c r="J1311" s="10">
        <v>0.40557901760886739</v>
      </c>
      <c r="K1311" s="10">
        <v>0.98668354455764551</v>
      </c>
      <c r="L1311" s="10">
        <v>0.41988006855817595</v>
      </c>
      <c r="M1311" s="10">
        <v>-0.35504082847651547</v>
      </c>
      <c r="P1311" s="13">
        <f t="shared" si="63"/>
        <v>-6.740127923783935E-3</v>
      </c>
      <c r="Q1311" s="23">
        <f t="shared" si="64"/>
        <v>-6.7174642089355974E-3</v>
      </c>
    </row>
    <row r="1312" spans="3:17" x14ac:dyDescent="0.55000000000000004">
      <c r="C1312">
        <f t="shared" si="62"/>
        <v>1306</v>
      </c>
      <c r="D1312" s="10">
        <v>-0.11218060638015824</v>
      </c>
      <c r="E1312" s="10">
        <v>0.71127701378567432</v>
      </c>
      <c r="F1312" s="10">
        <v>0.16059281344315288</v>
      </c>
      <c r="G1312" s="10">
        <v>-0.13052354718345621</v>
      </c>
      <c r="H1312" s="10">
        <v>-0.14068467852769934</v>
      </c>
      <c r="I1312" s="10">
        <v>5.5488299615799076E-2</v>
      </c>
      <c r="J1312" s="10">
        <v>-1.5458265139434169</v>
      </c>
      <c r="K1312" s="10">
        <v>-0.89039936612468074</v>
      </c>
      <c r="L1312" s="10">
        <v>0.19678526314430439</v>
      </c>
      <c r="M1312" s="10">
        <v>0.58213463321730285</v>
      </c>
      <c r="P1312" s="13">
        <f t="shared" si="63"/>
        <v>6.9515411729506984E-4</v>
      </c>
      <c r="Q1312" s="23">
        <f t="shared" si="64"/>
        <v>6.9539579291588716E-4</v>
      </c>
    </row>
    <row r="1313" spans="3:17" x14ac:dyDescent="0.55000000000000004">
      <c r="C1313">
        <f t="shared" si="62"/>
        <v>1307</v>
      </c>
      <c r="D1313" s="10">
        <v>1.8198751952844503</v>
      </c>
      <c r="E1313" s="10">
        <v>-3.7337315149860946E-2</v>
      </c>
      <c r="F1313" s="10">
        <v>-1.7297809950089156</v>
      </c>
      <c r="G1313" s="10">
        <v>0.60603999673628983</v>
      </c>
      <c r="H1313" s="10">
        <v>0.50696903076123889</v>
      </c>
      <c r="I1313" s="10">
        <v>-0.16094546544491584</v>
      </c>
      <c r="J1313" s="10">
        <v>-0.41036687821634571</v>
      </c>
      <c r="K1313" s="10">
        <v>-0.2544902245110145</v>
      </c>
      <c r="L1313" s="10">
        <v>0.40836676512013592</v>
      </c>
      <c r="M1313" s="10">
        <v>0.716608352722369</v>
      </c>
      <c r="P1313" s="13">
        <f t="shared" si="63"/>
        <v>1.7427248175001665E-2</v>
      </c>
      <c r="Q1313" s="23">
        <f t="shared" si="64"/>
        <v>1.757998865650201E-2</v>
      </c>
    </row>
    <row r="1314" spans="3:17" x14ac:dyDescent="0.55000000000000004">
      <c r="C1314">
        <f t="shared" si="62"/>
        <v>1308</v>
      </c>
      <c r="D1314" s="10">
        <v>1.7925749128427428</v>
      </c>
      <c r="E1314" s="10">
        <v>1.133250347162277</v>
      </c>
      <c r="F1314" s="10">
        <v>1.1307208047896977</v>
      </c>
      <c r="G1314" s="10">
        <v>-0.27931341700478396</v>
      </c>
      <c r="H1314" s="10">
        <v>0.45152940369279215</v>
      </c>
      <c r="I1314" s="10">
        <v>1.0047856697118294</v>
      </c>
      <c r="J1314" s="10">
        <v>0.25714660294527047</v>
      </c>
      <c r="K1314" s="10">
        <v>1.0091635886683377</v>
      </c>
      <c r="L1314" s="10">
        <v>-0.97947157086985481</v>
      </c>
      <c r="M1314" s="10">
        <v>0.91790933717617484</v>
      </c>
      <c r="P1314" s="13">
        <f t="shared" si="63"/>
        <v>1.7190820793751577E-2</v>
      </c>
      <c r="Q1314" s="23">
        <f t="shared" si="64"/>
        <v>1.7339433322625775E-2</v>
      </c>
    </row>
    <row r="1315" spans="3:17" x14ac:dyDescent="0.55000000000000004">
      <c r="C1315">
        <f t="shared" si="62"/>
        <v>1309</v>
      </c>
      <c r="D1315" s="10">
        <v>-1.471688372004059</v>
      </c>
      <c r="E1315" s="10">
        <v>-8.9439050934548188E-3</v>
      </c>
      <c r="F1315" s="10">
        <v>-2.3798861610684168</v>
      </c>
      <c r="G1315" s="10">
        <v>-0.1335315596602526</v>
      </c>
      <c r="H1315" s="10">
        <v>-0.40251018966881064</v>
      </c>
      <c r="I1315" s="10">
        <v>0.50730171255365664</v>
      </c>
      <c r="J1315" s="10">
        <v>0.65493174525746856</v>
      </c>
      <c r="K1315" s="10">
        <v>1.4466779558791445</v>
      </c>
      <c r="L1315" s="10">
        <v>-1.0838888405441749</v>
      </c>
      <c r="M1315" s="10">
        <v>-0.4953143907767259</v>
      </c>
      <c r="P1315" s="13">
        <f t="shared" si="63"/>
        <v>-1.1078528499430114E-2</v>
      </c>
      <c r="Q1315" s="23">
        <f t="shared" si="64"/>
        <v>-1.1017387594617789E-2</v>
      </c>
    </row>
    <row r="1316" spans="3:17" x14ac:dyDescent="0.55000000000000004">
      <c r="C1316">
        <f t="shared" si="62"/>
        <v>1310</v>
      </c>
      <c r="D1316" s="10">
        <v>1.0391579453050457</v>
      </c>
      <c r="E1316" s="10">
        <v>1.3325985830374707</v>
      </c>
      <c r="F1316" s="10">
        <v>-0.43927634889293521</v>
      </c>
      <c r="G1316" s="10">
        <v>-1.3868676682399936</v>
      </c>
      <c r="H1316" s="10">
        <v>3.1557946779021551</v>
      </c>
      <c r="I1316" s="10">
        <v>-8.4395699294940466E-2</v>
      </c>
      <c r="J1316" s="10">
        <v>-1.0827188814202855</v>
      </c>
      <c r="K1316" s="10">
        <v>-0.89994869231216501</v>
      </c>
      <c r="L1316" s="10">
        <v>-8.9622821220817044E-3</v>
      </c>
      <c r="M1316" s="10">
        <v>-0.48429739497757446</v>
      </c>
      <c r="P1316" s="13">
        <f t="shared" si="63"/>
        <v>1.0666038458452763E-2</v>
      </c>
      <c r="Q1316" s="23">
        <f t="shared" si="64"/>
        <v>1.0723123422936576E-2</v>
      </c>
    </row>
    <row r="1317" spans="3:17" x14ac:dyDescent="0.55000000000000004">
      <c r="C1317">
        <f t="shared" ref="C1317:C1380" si="65">C1316+1</f>
        <v>1311</v>
      </c>
      <c r="D1317" s="10">
        <v>1.3232592392587053</v>
      </c>
      <c r="E1317" s="10">
        <v>-1.3435412171623753</v>
      </c>
      <c r="F1317" s="10">
        <v>-0.96781507625323315</v>
      </c>
      <c r="G1317" s="10">
        <v>-0.11792302292433934</v>
      </c>
      <c r="H1317" s="10">
        <v>0.15305257154941568</v>
      </c>
      <c r="I1317" s="10">
        <v>-0.71206462111628366</v>
      </c>
      <c r="J1317" s="10">
        <v>-0.4604929214449322</v>
      </c>
      <c r="K1317" s="10">
        <v>-1.8872119785495587</v>
      </c>
      <c r="L1317" s="10">
        <v>0.76277197221417592</v>
      </c>
      <c r="M1317" s="10">
        <v>-0.44135315025863009</v>
      </c>
      <c r="P1317" s="13">
        <f t="shared" si="63"/>
        <v>1.3126427836571758E-2</v>
      </c>
      <c r="Q1317" s="23">
        <f t="shared" si="64"/>
        <v>1.3212957584767482E-2</v>
      </c>
    </row>
    <row r="1318" spans="3:17" x14ac:dyDescent="0.55000000000000004">
      <c r="C1318">
        <f t="shared" si="65"/>
        <v>1312</v>
      </c>
      <c r="D1318" s="10">
        <v>1.0468547467278815</v>
      </c>
      <c r="E1318" s="10">
        <v>-0.43431406157626085</v>
      </c>
      <c r="F1318" s="10">
        <v>-0.45800201659923617</v>
      </c>
      <c r="G1318" s="10">
        <v>-1.4758314165451343</v>
      </c>
      <c r="H1318" s="10">
        <v>0.19076611209703348</v>
      </c>
      <c r="I1318" s="10">
        <v>-5.002302619033084E-2</v>
      </c>
      <c r="J1318" s="10">
        <v>-1.7194117612826174</v>
      </c>
      <c r="K1318" s="10">
        <v>-0.31289538000948636</v>
      </c>
      <c r="L1318" s="10">
        <v>-0.21851117418194854</v>
      </c>
      <c r="M1318" s="10">
        <v>0.61559098816807767</v>
      </c>
      <c r="P1318" s="13">
        <f t="shared" si="63"/>
        <v>1.0732694714053363E-2</v>
      </c>
      <c r="Q1318" s="23">
        <f t="shared" si="64"/>
        <v>1.0790496687192785E-2</v>
      </c>
    </row>
    <row r="1319" spans="3:17" x14ac:dyDescent="0.55000000000000004">
      <c r="C1319">
        <f t="shared" si="65"/>
        <v>1313</v>
      </c>
      <c r="D1319" s="10">
        <v>-1.8698309906641326</v>
      </c>
      <c r="E1319" s="10">
        <v>0.14298522301678065</v>
      </c>
      <c r="F1319" s="10">
        <v>0.38699127101601377</v>
      </c>
      <c r="G1319" s="10">
        <v>-0.20344697238302151</v>
      </c>
      <c r="H1319" s="10">
        <v>-0.45087465954253292</v>
      </c>
      <c r="I1319" s="10">
        <v>0.99935405221526352</v>
      </c>
      <c r="J1319" s="10">
        <v>0.11216321000916596</v>
      </c>
      <c r="K1319" s="10">
        <v>-0.99958746980441315</v>
      </c>
      <c r="L1319" s="10">
        <v>0.41931212853309596</v>
      </c>
      <c r="M1319" s="10">
        <v>-0.19024399627611013</v>
      </c>
      <c r="P1319" s="13">
        <f t="shared" si="63"/>
        <v>-1.4526544720318953E-2</v>
      </c>
      <c r="Q1319" s="23">
        <f t="shared" si="64"/>
        <v>-1.442154351933056E-2</v>
      </c>
    </row>
    <row r="1320" spans="3:17" x14ac:dyDescent="0.55000000000000004">
      <c r="C1320">
        <f t="shared" si="65"/>
        <v>1314</v>
      </c>
      <c r="D1320" s="10">
        <v>-0.44179613439222737</v>
      </c>
      <c r="E1320" s="10">
        <v>0.59775371558280443</v>
      </c>
      <c r="F1320" s="10">
        <v>-0.59757971596742676</v>
      </c>
      <c r="G1320" s="10">
        <v>-0.63259860388534339</v>
      </c>
      <c r="H1320" s="10">
        <v>-0.1254450306263096</v>
      </c>
      <c r="I1320" s="10">
        <v>0.95318841457621339</v>
      </c>
      <c r="J1320" s="10">
        <v>-0.17166372984594616</v>
      </c>
      <c r="K1320" s="10">
        <v>-0.37375429996115889</v>
      </c>
      <c r="L1320" s="10">
        <v>-0.43433976622071252</v>
      </c>
      <c r="M1320" s="10">
        <v>-0.64921666192295557</v>
      </c>
      <c r="P1320" s="13">
        <f t="shared" si="63"/>
        <v>-2.1594000901076606E-3</v>
      </c>
      <c r="Q1320" s="23">
        <f t="shared" si="64"/>
        <v>-2.1570702630444583E-3</v>
      </c>
    </row>
    <row r="1321" spans="3:17" x14ac:dyDescent="0.55000000000000004">
      <c r="C1321">
        <f t="shared" si="65"/>
        <v>1315</v>
      </c>
      <c r="D1321" s="10">
        <v>0.74584722203856713</v>
      </c>
      <c r="E1321" s="10">
        <v>-0.4697195416934577</v>
      </c>
      <c r="F1321" s="10">
        <v>0.97480942150305094</v>
      </c>
      <c r="G1321" s="10">
        <v>-1.1085963099832299</v>
      </c>
      <c r="H1321" s="10">
        <v>0.1458310885009324</v>
      </c>
      <c r="I1321" s="10">
        <v>-0.87616977375137539</v>
      </c>
      <c r="J1321" s="10">
        <v>-0.66808239999221231</v>
      </c>
      <c r="K1321" s="10">
        <v>-1.4944663104377096</v>
      </c>
      <c r="L1321" s="10">
        <v>-0.87500534350551185</v>
      </c>
      <c r="M1321" s="10">
        <v>-1.0834270375971624</v>
      </c>
      <c r="P1321" s="13">
        <f t="shared" si="63"/>
        <v>8.1258930829411855E-3</v>
      </c>
      <c r="Q1321" s="23">
        <f t="shared" si="64"/>
        <v>8.15899775974116E-3</v>
      </c>
    </row>
    <row r="1322" spans="3:17" x14ac:dyDescent="0.55000000000000004">
      <c r="C1322">
        <f t="shared" si="65"/>
        <v>1316</v>
      </c>
      <c r="D1322" s="10">
        <v>-0.18665618729011513</v>
      </c>
      <c r="E1322" s="10">
        <v>-0.4509098046515545</v>
      </c>
      <c r="F1322" s="10">
        <v>1.2716762978450957</v>
      </c>
      <c r="G1322" s="10">
        <v>0.71076499457501774</v>
      </c>
      <c r="H1322" s="10">
        <v>-0.37305065707150309</v>
      </c>
      <c r="I1322" s="10">
        <v>-1.0613161506845723</v>
      </c>
      <c r="J1322" s="10">
        <v>0.24379394917348401</v>
      </c>
      <c r="K1322" s="10">
        <v>0.72314495563285885</v>
      </c>
      <c r="L1322" s="10">
        <v>9.7578314410196473E-2</v>
      </c>
      <c r="M1322" s="10">
        <v>-6.4796279182127048E-2</v>
      </c>
      <c r="P1322" s="13">
        <f t="shared" si="63"/>
        <v>5.0176666998809566E-5</v>
      </c>
      <c r="Q1322" s="23">
        <f t="shared" si="64"/>
        <v>5.0177925868810647E-5</v>
      </c>
    </row>
    <row r="1323" spans="3:17" x14ac:dyDescent="0.55000000000000004">
      <c r="C1323">
        <f t="shared" si="65"/>
        <v>1317</v>
      </c>
      <c r="D1323" s="10">
        <v>2.0748111377445264</v>
      </c>
      <c r="E1323" s="10">
        <v>-2.2934231579775726</v>
      </c>
      <c r="F1323" s="10">
        <v>0.2952404973574056</v>
      </c>
      <c r="G1323" s="10">
        <v>0.16684060789783273</v>
      </c>
      <c r="H1323" s="10">
        <v>1.9320616393568686</v>
      </c>
      <c r="I1323" s="10">
        <v>-1.8582746256583966</v>
      </c>
      <c r="J1323" s="10">
        <v>1.0825118867936614</v>
      </c>
      <c r="K1323" s="10">
        <v>0.43540241528850898</v>
      </c>
      <c r="L1323" s="10">
        <v>-0.10248057910228982</v>
      </c>
      <c r="M1323" s="10">
        <v>-0.69094481105695771</v>
      </c>
      <c r="P1323" s="13">
        <f t="shared" si="63"/>
        <v>1.9635058200083204E-2</v>
      </c>
      <c r="Q1323" s="23">
        <f t="shared" si="64"/>
        <v>1.9829093841676748E-2</v>
      </c>
    </row>
    <row r="1324" spans="3:17" x14ac:dyDescent="0.55000000000000004">
      <c r="C1324">
        <f t="shared" si="65"/>
        <v>1318</v>
      </c>
      <c r="D1324" s="10">
        <v>-0.12865651106429807</v>
      </c>
      <c r="E1324" s="10">
        <v>0.64258118181425783</v>
      </c>
      <c r="F1324" s="10">
        <v>1.3756251248963229</v>
      </c>
      <c r="G1324" s="10">
        <v>0.54357140108055069</v>
      </c>
      <c r="H1324" s="10">
        <v>-0.8722853406264095</v>
      </c>
      <c r="I1324" s="10">
        <v>1.5682337451143864</v>
      </c>
      <c r="J1324" s="10">
        <v>-0.77951889118279316</v>
      </c>
      <c r="K1324" s="10">
        <v>0.23743957553917402</v>
      </c>
      <c r="L1324" s="10">
        <v>-0.99682453864434728</v>
      </c>
      <c r="M1324" s="10">
        <v>-1.0235700604919176</v>
      </c>
      <c r="P1324" s="13">
        <f t="shared" si="63"/>
        <v>5.5246859722710867E-4</v>
      </c>
      <c r="Q1324" s="23">
        <f t="shared" si="64"/>
        <v>5.5262123611066194E-4</v>
      </c>
    </row>
    <row r="1325" spans="3:17" x14ac:dyDescent="0.55000000000000004">
      <c r="C1325">
        <f t="shared" si="65"/>
        <v>1319</v>
      </c>
      <c r="D1325" s="10">
        <v>0.48578981792401515</v>
      </c>
      <c r="E1325" s="10">
        <v>-1.7799060690790407</v>
      </c>
      <c r="F1325" s="10">
        <v>-0.29999954096597425</v>
      </c>
      <c r="G1325" s="10">
        <v>-1.1338401541936136</v>
      </c>
      <c r="H1325" s="10">
        <v>-4.2470724289087568E-2</v>
      </c>
      <c r="I1325" s="10">
        <v>0.42787143849639386</v>
      </c>
      <c r="J1325" s="10">
        <v>-0.35068182855863517</v>
      </c>
      <c r="K1325" s="10">
        <v>-0.45964175660807299</v>
      </c>
      <c r="L1325" s="10">
        <v>1.0483936194557848</v>
      </c>
      <c r="M1325" s="10">
        <v>0.43276532457510741</v>
      </c>
      <c r="P1325" s="13">
        <f t="shared" si="63"/>
        <v>5.8737298988868081E-3</v>
      </c>
      <c r="Q1325" s="23">
        <f t="shared" si="64"/>
        <v>5.8910140746384343E-3</v>
      </c>
    </row>
    <row r="1326" spans="3:17" x14ac:dyDescent="0.55000000000000004">
      <c r="C1326">
        <f t="shared" si="65"/>
        <v>1320</v>
      </c>
      <c r="D1326" s="10">
        <v>0.6472967275986693</v>
      </c>
      <c r="E1326" s="10">
        <v>0.20284819024859402</v>
      </c>
      <c r="F1326" s="10">
        <v>0.15289603992482201</v>
      </c>
      <c r="G1326" s="10">
        <v>-1.0688489212857024</v>
      </c>
      <c r="H1326" s="10">
        <v>0.15927349918511247</v>
      </c>
      <c r="I1326" s="10">
        <v>-2.4239700890976757E-2</v>
      </c>
      <c r="J1326" s="10">
        <v>-3.7260549740904571E-2</v>
      </c>
      <c r="K1326" s="10">
        <v>-8.3145535862741399E-2</v>
      </c>
      <c r="L1326" s="10">
        <v>-2.0865562937351672</v>
      </c>
      <c r="M1326" s="10">
        <v>0.71700192681646635</v>
      </c>
      <c r="P1326" s="13">
        <f t="shared" ref="P1326:P1389" si="66">$P$1*1/12+$P$2*SQRT(1/12)*INDEX(D1326:M1326,1,$P$3)</f>
        <v>7.2724207655364996E-3</v>
      </c>
      <c r="Q1326" s="23">
        <f t="shared" ref="Q1326:Q1389" si="67">EXP(P1326)-1</f>
        <v>7.2989290382403649E-3</v>
      </c>
    </row>
    <row r="1327" spans="3:17" x14ac:dyDescent="0.55000000000000004">
      <c r="C1327">
        <f t="shared" si="65"/>
        <v>1321</v>
      </c>
      <c r="D1327" s="10">
        <v>0.45802395212402014</v>
      </c>
      <c r="E1327" s="10">
        <v>1.0572652579283024</v>
      </c>
      <c r="F1327" s="10">
        <v>0.15022829519296052</v>
      </c>
      <c r="G1327" s="10">
        <v>-0.17091053386162694</v>
      </c>
      <c r="H1327" s="10">
        <v>-1.7060962991552617E-2</v>
      </c>
      <c r="I1327" s="10">
        <v>-0.74814337534893049</v>
      </c>
      <c r="J1327" s="10">
        <v>-0.56341568608877546</v>
      </c>
      <c r="K1327" s="10">
        <v>-0.45616502734936992</v>
      </c>
      <c r="L1327" s="10">
        <v>1.1305972905671848</v>
      </c>
      <c r="M1327" s="10">
        <v>-0.513337878221229</v>
      </c>
      <c r="P1327" s="13">
        <f t="shared" si="66"/>
        <v>5.6332704474781553E-3</v>
      </c>
      <c r="Q1327" s="23">
        <f t="shared" si="67"/>
        <v>5.6491671515717101E-3</v>
      </c>
    </row>
    <row r="1328" spans="3:17" x14ac:dyDescent="0.55000000000000004">
      <c r="C1328">
        <f t="shared" si="65"/>
        <v>1322</v>
      </c>
      <c r="D1328" s="10">
        <v>0.33727495091738424</v>
      </c>
      <c r="E1328" s="10">
        <v>-0.53162755851636279</v>
      </c>
      <c r="F1328" s="10">
        <v>-1.2417894853260201</v>
      </c>
      <c r="G1328" s="10">
        <v>-0.53511341261265677</v>
      </c>
      <c r="H1328" s="10">
        <v>-0.60611097263964997</v>
      </c>
      <c r="I1328" s="10">
        <v>-0.53732355124003828</v>
      </c>
      <c r="J1328" s="10">
        <v>-0.70493245391801729</v>
      </c>
      <c r="K1328" s="10">
        <v>0.59987703541239878</v>
      </c>
      <c r="L1328" s="10">
        <v>-0.56976850967501413</v>
      </c>
      <c r="M1328" s="10">
        <v>-0.17320470307402883</v>
      </c>
      <c r="P1328" s="13">
        <f t="shared" si="66"/>
        <v>4.5875534222127104E-3</v>
      </c>
      <c r="Q1328" s="23">
        <f t="shared" si="67"/>
        <v>4.5980923552233488E-3</v>
      </c>
    </row>
    <row r="1329" spans="3:17" x14ac:dyDescent="0.55000000000000004">
      <c r="C1329">
        <f t="shared" si="65"/>
        <v>1323</v>
      </c>
      <c r="D1329" s="10">
        <v>-0.45016040218308923</v>
      </c>
      <c r="E1329" s="10">
        <v>0.29869918967705072</v>
      </c>
      <c r="F1329" s="10">
        <v>-0.76815909860498155</v>
      </c>
      <c r="G1329" s="10">
        <v>1.8387734638534938</v>
      </c>
      <c r="H1329" s="10">
        <v>0.48879810151962266</v>
      </c>
      <c r="I1329" s="10">
        <v>-1.4132377853828468</v>
      </c>
      <c r="J1329" s="10">
        <v>-0.41207509338341869</v>
      </c>
      <c r="K1329" s="10">
        <v>1.7133543047429978</v>
      </c>
      <c r="L1329" s="10">
        <v>1.3060360117529242</v>
      </c>
      <c r="M1329" s="10">
        <v>-1.0266462734859414</v>
      </c>
      <c r="P1329" s="13">
        <f t="shared" si="66"/>
        <v>-2.231836774017084E-3</v>
      </c>
      <c r="Q1329" s="23">
        <f t="shared" si="67"/>
        <v>-2.2293480781228059E-3</v>
      </c>
    </row>
    <row r="1330" spans="3:17" x14ac:dyDescent="0.55000000000000004">
      <c r="C1330">
        <f t="shared" si="65"/>
        <v>1324</v>
      </c>
      <c r="D1330" s="10">
        <v>-2.0898492846554961</v>
      </c>
      <c r="E1330" s="10">
        <v>-1.1051565535393257</v>
      </c>
      <c r="F1330" s="10">
        <v>0.16301851497067607</v>
      </c>
      <c r="G1330" s="10">
        <v>-1.1825539571929582</v>
      </c>
      <c r="H1330" s="10">
        <v>0.14624660615084867</v>
      </c>
      <c r="I1330" s="10">
        <v>-0.32357170191629797</v>
      </c>
      <c r="J1330" s="10">
        <v>0.44908828024339703</v>
      </c>
      <c r="K1330" s="10">
        <v>-0.12434294192770513</v>
      </c>
      <c r="L1330" s="10">
        <v>1.534745587050194</v>
      </c>
      <c r="M1330" s="10">
        <v>-0.20838489233168908</v>
      </c>
      <c r="P1330" s="13">
        <f t="shared" si="66"/>
        <v>-1.6431959039257291E-2</v>
      </c>
      <c r="Q1330" s="23">
        <f t="shared" si="67"/>
        <v>-1.6297690836136192E-2</v>
      </c>
    </row>
    <row r="1331" spans="3:17" x14ac:dyDescent="0.55000000000000004">
      <c r="C1331">
        <f t="shared" si="65"/>
        <v>1325</v>
      </c>
      <c r="D1331" s="10">
        <v>-2.5513155003840473</v>
      </c>
      <c r="E1331" s="10">
        <v>-1.295552400135245</v>
      </c>
      <c r="F1331" s="10">
        <v>-0.57056499445087028</v>
      </c>
      <c r="G1331" s="10">
        <v>1.9157483847189047</v>
      </c>
      <c r="H1331" s="10">
        <v>-0.93974815274982193</v>
      </c>
      <c r="I1331" s="10">
        <v>-1.0058246932244703</v>
      </c>
      <c r="J1331" s="10">
        <v>0.50444286452955489</v>
      </c>
      <c r="K1331" s="10">
        <v>-0.7748710346401918</v>
      </c>
      <c r="L1331" s="10">
        <v>0.50349952293945388</v>
      </c>
      <c r="M1331" s="10">
        <v>-6.8661273347861512E-2</v>
      </c>
      <c r="P1331" s="13">
        <f t="shared" si="66"/>
        <v>-2.0428373697349247E-2</v>
      </c>
      <c r="Q1331" s="23">
        <f t="shared" si="67"/>
        <v>-2.0221128100705754E-2</v>
      </c>
    </row>
    <row r="1332" spans="3:17" x14ac:dyDescent="0.55000000000000004">
      <c r="C1332">
        <f t="shared" si="65"/>
        <v>1326</v>
      </c>
      <c r="D1332" s="10">
        <v>0.95608026814121372</v>
      </c>
      <c r="E1332" s="10">
        <v>-1.5016686900992058</v>
      </c>
      <c r="F1332" s="10">
        <v>0.4333453389904004</v>
      </c>
      <c r="G1332" s="10">
        <v>-0.60308947928340595</v>
      </c>
      <c r="H1332" s="10">
        <v>-0.44120177047089826</v>
      </c>
      <c r="I1332" s="10">
        <v>-0.19642935372839576</v>
      </c>
      <c r="J1332" s="10">
        <v>-6.8396982085340563E-2</v>
      </c>
      <c r="K1332" s="10">
        <v>-0.47115381306366677</v>
      </c>
      <c r="L1332" s="10">
        <v>1.02066850135367</v>
      </c>
      <c r="M1332" s="10">
        <v>-1.2543413151910781</v>
      </c>
      <c r="P1332" s="13">
        <f t="shared" si="66"/>
        <v>9.9465646693399547E-3</v>
      </c>
      <c r="Q1332" s="23">
        <f t="shared" si="67"/>
        <v>9.9961961614964956E-3</v>
      </c>
    </row>
    <row r="1333" spans="3:17" x14ac:dyDescent="0.55000000000000004">
      <c r="C1333">
        <f t="shared" si="65"/>
        <v>1327</v>
      </c>
      <c r="D1333" s="10">
        <v>-3.1767527653103762E-2</v>
      </c>
      <c r="E1333" s="10">
        <v>-0.57520422016392958</v>
      </c>
      <c r="F1333" s="10">
        <v>-0.25358216708346953</v>
      </c>
      <c r="G1333" s="10">
        <v>0.59298963680810979</v>
      </c>
      <c r="H1333" s="10">
        <v>-0.47153406203789722</v>
      </c>
      <c r="I1333" s="10">
        <v>-0.49192396894645551</v>
      </c>
      <c r="J1333" s="10">
        <v>-0.30936757543374666</v>
      </c>
      <c r="K1333" s="10">
        <v>-0.98381684493433474</v>
      </c>
      <c r="L1333" s="10">
        <v>0.71136094124563454</v>
      </c>
      <c r="M1333" s="10">
        <v>1.1096449705358367</v>
      </c>
      <c r="P1333" s="13">
        <f t="shared" si="66"/>
        <v>1.3915518070365417E-3</v>
      </c>
      <c r="Q1333" s="23">
        <f t="shared" si="67"/>
        <v>1.3925204645126588E-3</v>
      </c>
    </row>
    <row r="1334" spans="3:17" x14ac:dyDescent="0.55000000000000004">
      <c r="C1334">
        <f t="shared" si="65"/>
        <v>1328</v>
      </c>
      <c r="D1334" s="10">
        <v>-1.2272255455026693</v>
      </c>
      <c r="E1334" s="10">
        <v>-0.57451094697402438</v>
      </c>
      <c r="F1334" s="10">
        <v>-0.24871620793241983</v>
      </c>
      <c r="G1334" s="10">
        <v>-1.1769369214471386</v>
      </c>
      <c r="H1334" s="10">
        <v>0.35622136223551232</v>
      </c>
      <c r="I1334" s="10">
        <v>0.61245505204429984</v>
      </c>
      <c r="J1334" s="10">
        <v>-0.42601943919226321</v>
      </c>
      <c r="K1334" s="10">
        <v>-0.2198444132637038</v>
      </c>
      <c r="L1334" s="10">
        <v>-0.25970310855155415</v>
      </c>
      <c r="M1334" s="10">
        <v>-0.52797854503165731</v>
      </c>
      <c r="P1334" s="13">
        <f t="shared" si="66"/>
        <v>-8.9614183191186018E-3</v>
      </c>
      <c r="Q1334" s="23">
        <f t="shared" si="67"/>
        <v>-8.9213844858677671E-3</v>
      </c>
    </row>
    <row r="1335" spans="3:17" x14ac:dyDescent="0.55000000000000004">
      <c r="C1335">
        <f t="shared" si="65"/>
        <v>1329</v>
      </c>
      <c r="D1335" s="10">
        <v>-0.94168927934514646</v>
      </c>
      <c r="E1335" s="10">
        <v>1.0257527048638602</v>
      </c>
      <c r="F1335" s="10">
        <v>-0.90043490005851223</v>
      </c>
      <c r="G1335" s="10">
        <v>0.88944080316602803</v>
      </c>
      <c r="H1335" s="10">
        <v>2.9828094658118399E-2</v>
      </c>
      <c r="I1335" s="10">
        <v>2.0455275454242807</v>
      </c>
      <c r="J1335" s="10">
        <v>0.9946224918108193</v>
      </c>
      <c r="K1335" s="10">
        <v>0.61260496110327345</v>
      </c>
      <c r="L1335" s="10">
        <v>1.2320364938948396</v>
      </c>
      <c r="M1335" s="10">
        <v>-9.5316401365128922E-2</v>
      </c>
      <c r="P1335" s="13">
        <f t="shared" si="66"/>
        <v>-6.4886017171769065E-3</v>
      </c>
      <c r="Q1335" s="23">
        <f t="shared" si="67"/>
        <v>-6.4675961977599394E-3</v>
      </c>
    </row>
    <row r="1336" spans="3:17" x14ac:dyDescent="0.55000000000000004">
      <c r="C1336">
        <f t="shared" si="65"/>
        <v>1330</v>
      </c>
      <c r="D1336" s="10">
        <v>-3.5653365914447656E-2</v>
      </c>
      <c r="E1336" s="10">
        <v>-1.1249237918836557</v>
      </c>
      <c r="F1336" s="10">
        <v>0.34805541372470644</v>
      </c>
      <c r="G1336" s="10">
        <v>-0.49781616909259346</v>
      </c>
      <c r="H1336" s="10">
        <v>0.83872314529961767</v>
      </c>
      <c r="I1336" s="10">
        <v>-0.70113815699853721</v>
      </c>
      <c r="J1336" s="10">
        <v>-0.12468352613259522</v>
      </c>
      <c r="K1336" s="10">
        <v>-2.0675432278741646</v>
      </c>
      <c r="L1336" s="10">
        <v>0.63929546093144141</v>
      </c>
      <c r="M1336" s="10">
        <v>-0.58386041082760698</v>
      </c>
      <c r="P1336" s="13">
        <f t="shared" si="66"/>
        <v>1.3578994605433282E-3</v>
      </c>
      <c r="Q1336" s="23">
        <f t="shared" si="67"/>
        <v>1.3588218234605876E-3</v>
      </c>
    </row>
    <row r="1337" spans="3:17" x14ac:dyDescent="0.55000000000000004">
      <c r="C1337">
        <f t="shared" si="65"/>
        <v>1331</v>
      </c>
      <c r="D1337" s="10">
        <v>-1.4953600704121635</v>
      </c>
      <c r="E1337" s="10">
        <v>-0.83051941951121333</v>
      </c>
      <c r="F1337" s="10">
        <v>-1.066279037788419</v>
      </c>
      <c r="G1337" s="10">
        <v>1.6211560236217839</v>
      </c>
      <c r="H1337" s="10">
        <v>1.632750728848964</v>
      </c>
      <c r="I1337" s="10">
        <v>-0.95287237080471943</v>
      </c>
      <c r="J1337" s="10">
        <v>1.1269184901647069</v>
      </c>
      <c r="K1337" s="10">
        <v>-0.10418355029816846</v>
      </c>
      <c r="L1337" s="10">
        <v>0.99374008386671608</v>
      </c>
      <c r="M1337" s="10">
        <v>0.48808008219052501</v>
      </c>
      <c r="P1337" s="13">
        <f t="shared" si="66"/>
        <v>-1.1283531421151535E-2</v>
      </c>
      <c r="Q1337" s="23">
        <f t="shared" si="67"/>
        <v>-1.1220111139523148E-2</v>
      </c>
    </row>
    <row r="1338" spans="3:17" x14ac:dyDescent="0.55000000000000004">
      <c r="C1338">
        <f t="shared" si="65"/>
        <v>1332</v>
      </c>
      <c r="D1338" s="10">
        <v>-0.16570589192905438</v>
      </c>
      <c r="E1338" s="10">
        <v>-6.806942633899229E-3</v>
      </c>
      <c r="F1338" s="10">
        <v>7.2537847343157619E-3</v>
      </c>
      <c r="G1338" s="10">
        <v>-0.5743700782192499</v>
      </c>
      <c r="H1338" s="10">
        <v>-0.49248262568922024</v>
      </c>
      <c r="I1338" s="10">
        <v>0.38754475234928082</v>
      </c>
      <c r="J1338" s="10">
        <v>0.17955180682965935</v>
      </c>
      <c r="K1338" s="10">
        <v>-0.95605920367251651</v>
      </c>
      <c r="L1338" s="10">
        <v>-4.8287909585843676E-2</v>
      </c>
      <c r="M1338" s="10">
        <v>1.4882618525830773</v>
      </c>
      <c r="P1338" s="13">
        <f t="shared" si="66"/>
        <v>2.3161154699346837E-4</v>
      </c>
      <c r="Q1338" s="23">
        <f t="shared" si="67"/>
        <v>2.3163837101880524E-4</v>
      </c>
    </row>
    <row r="1339" spans="3:17" x14ac:dyDescent="0.55000000000000004">
      <c r="C1339">
        <f t="shared" si="65"/>
        <v>1333</v>
      </c>
      <c r="D1339" s="10">
        <v>0.95172059196327241</v>
      </c>
      <c r="E1339" s="10">
        <v>1.0239764658555077</v>
      </c>
      <c r="F1339" s="10">
        <v>0.47248121554897177</v>
      </c>
      <c r="G1339" s="10">
        <v>0.42016856988131995</v>
      </c>
      <c r="H1339" s="10">
        <v>-0.22889358410523672</v>
      </c>
      <c r="I1339" s="10">
        <v>0.56810708649055153</v>
      </c>
      <c r="J1339" s="10">
        <v>0.28632769812023617</v>
      </c>
      <c r="K1339" s="10">
        <v>-5.9490222721798894E-2</v>
      </c>
      <c r="L1339" s="10">
        <v>-5.3430722217017196E-2</v>
      </c>
      <c r="M1339" s="10">
        <v>2.2662023669839391</v>
      </c>
      <c r="P1339" s="13">
        <f t="shared" si="66"/>
        <v>9.9088087661162449E-3</v>
      </c>
      <c r="Q1339" s="23">
        <f t="shared" si="67"/>
        <v>9.9580635627278813E-3</v>
      </c>
    </row>
    <row r="1340" spans="3:17" x14ac:dyDescent="0.55000000000000004">
      <c r="C1340">
        <f t="shared" si="65"/>
        <v>1334</v>
      </c>
      <c r="D1340" s="10">
        <v>-1.1256650953833238</v>
      </c>
      <c r="E1340" s="10">
        <v>-0.3421731699158162</v>
      </c>
      <c r="F1340" s="10">
        <v>0.26842689668136993</v>
      </c>
      <c r="G1340" s="10">
        <v>-0.21506500885100568</v>
      </c>
      <c r="H1340" s="10">
        <v>0.15280158428551308</v>
      </c>
      <c r="I1340" s="10">
        <v>1.2857523570328686</v>
      </c>
      <c r="J1340" s="10">
        <v>1.1196708273772202</v>
      </c>
      <c r="K1340" s="10">
        <v>-0.30633459122291812</v>
      </c>
      <c r="L1340" s="10">
        <v>1.3464314378679785</v>
      </c>
      <c r="M1340" s="10">
        <v>0.29773284588836069</v>
      </c>
      <c r="P1340" s="13">
        <f t="shared" si="66"/>
        <v>-8.0818790208872469E-3</v>
      </c>
      <c r="Q1340" s="23">
        <f t="shared" si="67"/>
        <v>-8.0493084395285575E-3</v>
      </c>
    </row>
    <row r="1341" spans="3:17" x14ac:dyDescent="0.55000000000000004">
      <c r="C1341">
        <f t="shared" si="65"/>
        <v>1335</v>
      </c>
      <c r="D1341" s="10">
        <v>-0.80116156373185732</v>
      </c>
      <c r="E1341" s="10">
        <v>0.40463430303683928</v>
      </c>
      <c r="F1341" s="10">
        <v>1.4330529939311527</v>
      </c>
      <c r="G1341" s="10">
        <v>-0.56169494510722995</v>
      </c>
      <c r="H1341" s="10">
        <v>0.48334958272677087</v>
      </c>
      <c r="I1341" s="10">
        <v>0.5075178457703079</v>
      </c>
      <c r="J1341" s="10">
        <v>0.39956631902866641</v>
      </c>
      <c r="K1341" s="10">
        <v>0.48092880487707323</v>
      </c>
      <c r="L1341" s="10">
        <v>0.26698324172430127</v>
      </c>
      <c r="M1341" s="10">
        <v>-0.21880757588420396</v>
      </c>
      <c r="P1341" s="13">
        <f t="shared" si="66"/>
        <v>-5.2715960006078722E-3</v>
      </c>
      <c r="Q1341" s="23">
        <f t="shared" si="67"/>
        <v>-5.257725522300416E-3</v>
      </c>
    </row>
    <row r="1342" spans="3:17" x14ac:dyDescent="0.55000000000000004">
      <c r="C1342">
        <f t="shared" si="65"/>
        <v>1336</v>
      </c>
      <c r="D1342" s="10">
        <v>2.6106409812274727</v>
      </c>
      <c r="E1342" s="10">
        <v>-1.4426637687606112</v>
      </c>
      <c r="F1342" s="10">
        <v>0.13599396521466031</v>
      </c>
      <c r="G1342" s="10">
        <v>2.3099868064107008</v>
      </c>
      <c r="H1342" s="10">
        <v>-0.46107562280155562</v>
      </c>
      <c r="I1342" s="10">
        <v>1.1991647740154863</v>
      </c>
      <c r="J1342" s="10">
        <v>0.53527301252287629</v>
      </c>
      <c r="K1342" s="10">
        <v>0.39596576936135064</v>
      </c>
      <c r="L1342" s="10">
        <v>-0.37644379213366386</v>
      </c>
      <c r="M1342" s="10">
        <v>-3.3561844613365539E-2</v>
      </c>
      <c r="P1342" s="13">
        <f t="shared" si="66"/>
        <v>2.4275480765703916E-2</v>
      </c>
      <c r="Q1342" s="23">
        <f t="shared" si="67"/>
        <v>2.4572529041784419E-2</v>
      </c>
    </row>
    <row r="1343" spans="3:17" x14ac:dyDescent="0.55000000000000004">
      <c r="C1343">
        <f t="shared" si="65"/>
        <v>1337</v>
      </c>
      <c r="D1343" s="10">
        <v>0.75749363104456757</v>
      </c>
      <c r="E1343" s="10">
        <v>-1.2759396678286974</v>
      </c>
      <c r="F1343" s="10">
        <v>-1.0703576195750062</v>
      </c>
      <c r="G1343" s="10">
        <v>2.0938657982607767</v>
      </c>
      <c r="H1343" s="10">
        <v>-0.87811030629295173</v>
      </c>
      <c r="I1343" s="10">
        <v>0.82357363687339968</v>
      </c>
      <c r="J1343" s="10">
        <v>0.51983317129315953</v>
      </c>
      <c r="K1343" s="10">
        <v>-0.25883738418183089</v>
      </c>
      <c r="L1343" s="10">
        <v>-0.38625084082598332</v>
      </c>
      <c r="M1343" s="10">
        <v>0.43275633514339945</v>
      </c>
      <c r="P1343" s="13">
        <f t="shared" si="66"/>
        <v>8.2267539435617876E-3</v>
      </c>
      <c r="Q1343" s="23">
        <f t="shared" si="67"/>
        <v>8.2606866720269512E-3</v>
      </c>
    </row>
    <row r="1344" spans="3:17" x14ac:dyDescent="0.55000000000000004">
      <c r="C1344">
        <f t="shared" si="65"/>
        <v>1338</v>
      </c>
      <c r="D1344" s="10">
        <v>0.62703185903443726</v>
      </c>
      <c r="E1344" s="10">
        <v>-1.5184016735458445</v>
      </c>
      <c r="F1344" s="10">
        <v>0.39882232447086224</v>
      </c>
      <c r="G1344" s="10">
        <v>-1.5496614159549706</v>
      </c>
      <c r="H1344" s="10">
        <v>-1.2063648725252372</v>
      </c>
      <c r="I1344" s="10">
        <v>1.3629736347563794E-2</v>
      </c>
      <c r="J1344" s="10">
        <v>0.72871131203045203</v>
      </c>
      <c r="K1344" s="10">
        <v>0.92269308240112213</v>
      </c>
      <c r="L1344" s="10">
        <v>-0.43872375672704245</v>
      </c>
      <c r="M1344" s="10">
        <v>1.1244071440220857</v>
      </c>
      <c r="P1344" s="13">
        <f t="shared" si="66"/>
        <v>7.0969218557267229E-3</v>
      </c>
      <c r="Q1344" s="23">
        <f t="shared" si="67"/>
        <v>7.1221646857708709E-3</v>
      </c>
    </row>
    <row r="1345" spans="3:17" x14ac:dyDescent="0.55000000000000004">
      <c r="C1345">
        <f t="shared" si="65"/>
        <v>1339</v>
      </c>
      <c r="D1345" s="10">
        <v>1.4164498563293459</v>
      </c>
      <c r="E1345" s="10">
        <v>0.88305034617165756</v>
      </c>
      <c r="F1345" s="10">
        <v>-0.39185806068141105</v>
      </c>
      <c r="G1345" s="10">
        <v>9.143533869691628E-2</v>
      </c>
      <c r="H1345" s="10">
        <v>0.4338517262998805</v>
      </c>
      <c r="I1345" s="10">
        <v>0.21595830440478458</v>
      </c>
      <c r="J1345" s="10">
        <v>0.32424540802751645</v>
      </c>
      <c r="K1345" s="10">
        <v>0.45330312383988919</v>
      </c>
      <c r="L1345" s="10">
        <v>1.0242730951534584</v>
      </c>
      <c r="M1345" s="10">
        <v>0.92165546050756808</v>
      </c>
      <c r="P1345" s="13">
        <f t="shared" si="66"/>
        <v>1.3933482254346983E-2</v>
      </c>
      <c r="Q1345" s="23">
        <f t="shared" si="67"/>
        <v>1.4031005638579064E-2</v>
      </c>
    </row>
    <row r="1346" spans="3:17" x14ac:dyDescent="0.55000000000000004">
      <c r="C1346">
        <f t="shared" si="65"/>
        <v>1340</v>
      </c>
      <c r="D1346" s="10">
        <v>-0.47666348113359486</v>
      </c>
      <c r="E1346" s="10">
        <v>-1.280879826938393</v>
      </c>
      <c r="F1346" s="10">
        <v>0.47193900846436621</v>
      </c>
      <c r="G1346" s="10">
        <v>-2.6287247755385295</v>
      </c>
      <c r="H1346" s="10">
        <v>0.65599826027906072</v>
      </c>
      <c r="I1346" s="10">
        <v>-1.6064208855075472</v>
      </c>
      <c r="J1346" s="10">
        <v>1.1342665499083928</v>
      </c>
      <c r="K1346" s="10">
        <v>0.59152038079978497</v>
      </c>
      <c r="L1346" s="10">
        <v>-0.38109630537996037</v>
      </c>
      <c r="M1346" s="10">
        <v>0.4979611731570972</v>
      </c>
      <c r="P1346" s="13">
        <f t="shared" si="66"/>
        <v>-2.4613601705135088E-3</v>
      </c>
      <c r="Q1346" s="23">
        <f t="shared" si="67"/>
        <v>-2.4583335073143919E-3</v>
      </c>
    </row>
    <row r="1347" spans="3:17" x14ac:dyDescent="0.55000000000000004">
      <c r="C1347">
        <f t="shared" si="65"/>
        <v>1341</v>
      </c>
      <c r="D1347" s="10">
        <v>-0.57491283580867658</v>
      </c>
      <c r="E1347" s="10">
        <v>2.0556900646549282E-2</v>
      </c>
      <c r="F1347" s="10">
        <v>0.46396557636877572</v>
      </c>
      <c r="G1347" s="10">
        <v>1.4773859439942738</v>
      </c>
      <c r="H1347" s="10">
        <v>-0.37544284023617347</v>
      </c>
      <c r="I1347" s="10">
        <v>2.30640741196108</v>
      </c>
      <c r="J1347" s="10">
        <v>-1.0519660187224154</v>
      </c>
      <c r="K1347" s="10">
        <v>-0.48082048610639477</v>
      </c>
      <c r="L1347" s="10">
        <v>-0.58037874063143946</v>
      </c>
      <c r="M1347" s="10">
        <v>-0.78733465547401782</v>
      </c>
      <c r="P1347" s="13">
        <f t="shared" si="66"/>
        <v>-3.3122245410539906E-3</v>
      </c>
      <c r="Q1347" s="23">
        <f t="shared" si="67"/>
        <v>-3.3067451766466416E-3</v>
      </c>
    </row>
    <row r="1348" spans="3:17" x14ac:dyDescent="0.55000000000000004">
      <c r="C1348">
        <f t="shared" si="65"/>
        <v>1342</v>
      </c>
      <c r="D1348" s="10">
        <v>-1.5934877746944769</v>
      </c>
      <c r="E1348" s="10">
        <v>-1.5384245068288109</v>
      </c>
      <c r="F1348" s="10">
        <v>0.51815721012126414</v>
      </c>
      <c r="G1348" s="10">
        <v>-0.4613256911528682</v>
      </c>
      <c r="H1348" s="10">
        <v>0.65282524155792876</v>
      </c>
      <c r="I1348" s="10">
        <v>1.2233209403935288</v>
      </c>
      <c r="J1348" s="10">
        <v>1.1151981479595499</v>
      </c>
      <c r="K1348" s="10">
        <v>1.2505401334019146</v>
      </c>
      <c r="L1348" s="10">
        <v>1.6184032994583351</v>
      </c>
      <c r="M1348" s="10">
        <v>1.3524581088715411</v>
      </c>
      <c r="P1348" s="13">
        <f t="shared" si="66"/>
        <v>-1.2133342268386841E-2</v>
      </c>
      <c r="Q1348" s="23">
        <f t="shared" si="67"/>
        <v>-1.2060030077944872E-2</v>
      </c>
    </row>
    <row r="1349" spans="3:17" x14ac:dyDescent="0.55000000000000004">
      <c r="C1349">
        <f t="shared" si="65"/>
        <v>1343</v>
      </c>
      <c r="D1349" s="10">
        <v>-1.1711281635385258</v>
      </c>
      <c r="E1349" s="10">
        <v>0.33471520088089107</v>
      </c>
      <c r="F1349" s="10">
        <v>0.40799807176399849</v>
      </c>
      <c r="G1349" s="10">
        <v>-0.68077444957339617</v>
      </c>
      <c r="H1349" s="10">
        <v>0.11291839522579492</v>
      </c>
      <c r="I1349" s="10">
        <v>-0.68188518761880679</v>
      </c>
      <c r="J1349" s="10">
        <v>0.91849904532220972</v>
      </c>
      <c r="K1349" s="10">
        <v>0.431515236193449</v>
      </c>
      <c r="L1349" s="10">
        <v>0.69758279770286014</v>
      </c>
      <c r="M1349" s="10">
        <v>1.3125915563266592</v>
      </c>
      <c r="P1349" s="13">
        <f t="shared" si="66"/>
        <v>-8.4756007404511308E-3</v>
      </c>
      <c r="Q1349" s="23">
        <f t="shared" si="67"/>
        <v>-8.4397840971144333E-3</v>
      </c>
    </row>
    <row r="1350" spans="3:17" x14ac:dyDescent="0.55000000000000004">
      <c r="C1350">
        <f t="shared" si="65"/>
        <v>1344</v>
      </c>
      <c r="D1350" s="10">
        <v>-1.9929347453752466</v>
      </c>
      <c r="E1350" s="10">
        <v>1.6011726330228393</v>
      </c>
      <c r="F1350" s="10">
        <v>-0.8589256459940543</v>
      </c>
      <c r="G1350" s="10">
        <v>-0.87970015601137441</v>
      </c>
      <c r="H1350" s="10">
        <v>0.3158538145221072</v>
      </c>
      <c r="I1350" s="10">
        <v>-1.2765372127500023</v>
      </c>
      <c r="J1350" s="10">
        <v>-1.0342075517247706</v>
      </c>
      <c r="K1350" s="10">
        <v>-7.9454167939595019E-2</v>
      </c>
      <c r="L1350" s="10">
        <v>1.3448740188706947</v>
      </c>
      <c r="M1350" s="10">
        <v>1.3766115335338993</v>
      </c>
      <c r="P1350" s="13">
        <f t="shared" si="66"/>
        <v>-1.5592654509129684E-2</v>
      </c>
      <c r="Q1350" s="23">
        <f t="shared" si="67"/>
        <v>-1.5471718459065809E-2</v>
      </c>
    </row>
    <row r="1351" spans="3:17" x14ac:dyDescent="0.55000000000000004">
      <c r="C1351">
        <f t="shared" si="65"/>
        <v>1345</v>
      </c>
      <c r="D1351" s="10">
        <v>2.3769795357386996</v>
      </c>
      <c r="E1351" s="10">
        <v>0.321036717679057</v>
      </c>
      <c r="F1351" s="10">
        <v>-0.83106637966638641</v>
      </c>
      <c r="G1351" s="10">
        <v>0.4946808976450135</v>
      </c>
      <c r="H1351" s="10">
        <v>-0.34077065484669922</v>
      </c>
      <c r="I1351" s="10">
        <v>-1.6471863216800311</v>
      </c>
      <c r="J1351" s="10">
        <v>0.4725858343681732</v>
      </c>
      <c r="K1351" s="10">
        <v>4.8073989922732506E-2</v>
      </c>
      <c r="L1351" s="10">
        <v>0.24964105229188682</v>
      </c>
      <c r="M1351" s="10">
        <v>-0.57121337394965865</v>
      </c>
      <c r="P1351" s="13">
        <f t="shared" si="66"/>
        <v>2.2251913288921212E-2</v>
      </c>
      <c r="Q1351" s="23">
        <f t="shared" si="67"/>
        <v>2.2501333702938497E-2</v>
      </c>
    </row>
    <row r="1352" spans="3:17" x14ac:dyDescent="0.55000000000000004">
      <c r="C1352">
        <f t="shared" si="65"/>
        <v>1346</v>
      </c>
      <c r="D1352" s="10">
        <v>-0.10848836895093365</v>
      </c>
      <c r="E1352" s="10">
        <v>2.33622802608319</v>
      </c>
      <c r="F1352" s="10">
        <v>-1.6834766869758344</v>
      </c>
      <c r="G1352" s="10">
        <v>1.5445751804280818</v>
      </c>
      <c r="H1352" s="10">
        <v>-1.0888687981124505</v>
      </c>
      <c r="I1352" s="10">
        <v>1.3623900874370463</v>
      </c>
      <c r="J1352" s="10">
        <v>0.45688704100620797</v>
      </c>
      <c r="K1352" s="10">
        <v>1.02311980196228</v>
      </c>
      <c r="L1352" s="10">
        <v>-2.0034854110096476</v>
      </c>
      <c r="M1352" s="10">
        <v>0.26758432936095733</v>
      </c>
      <c r="P1352" s="13">
        <f t="shared" si="66"/>
        <v>7.2712983140019226E-4</v>
      </c>
      <c r="Q1352" s="23">
        <f t="shared" si="67"/>
        <v>7.2739425438217431E-4</v>
      </c>
    </row>
    <row r="1353" spans="3:17" x14ac:dyDescent="0.55000000000000004">
      <c r="C1353">
        <f t="shared" si="65"/>
        <v>1347</v>
      </c>
      <c r="D1353" s="10">
        <v>0.75458050533182075</v>
      </c>
      <c r="E1353" s="10">
        <v>-1.5625746202118089</v>
      </c>
      <c r="F1353" s="10">
        <v>-0.20035165893889073</v>
      </c>
      <c r="G1353" s="10">
        <v>0.33390992619072696</v>
      </c>
      <c r="H1353" s="10">
        <v>-5.3493430620536681E-3</v>
      </c>
      <c r="I1353" s="10">
        <v>-0.92246633422364188</v>
      </c>
      <c r="J1353" s="10">
        <v>-1.2127473013610626</v>
      </c>
      <c r="K1353" s="10">
        <v>-2.4818360084162867</v>
      </c>
      <c r="L1353" s="10">
        <v>1.2999981724449365</v>
      </c>
      <c r="M1353" s="10">
        <v>0.25263213985002275</v>
      </c>
      <c r="P1353" s="13">
        <f t="shared" si="66"/>
        <v>8.2015255348452231E-3</v>
      </c>
      <c r="Q1353" s="23">
        <f t="shared" si="67"/>
        <v>8.235250180193221E-3</v>
      </c>
    </row>
    <row r="1354" spans="3:17" x14ac:dyDescent="0.55000000000000004">
      <c r="C1354">
        <f t="shared" si="65"/>
        <v>1348</v>
      </c>
      <c r="D1354" s="10">
        <v>0.80181650471595278</v>
      </c>
      <c r="E1354" s="10">
        <v>1.115092306256376</v>
      </c>
      <c r="F1354" s="10">
        <v>1.1572595836293085</v>
      </c>
      <c r="G1354" s="10">
        <v>1.2776318449067914</v>
      </c>
      <c r="H1354" s="10">
        <v>0.54943783793288747</v>
      </c>
      <c r="I1354" s="10">
        <v>-0.82879230985164176</v>
      </c>
      <c r="J1354" s="10">
        <v>-0.31252718867011808</v>
      </c>
      <c r="K1354" s="10">
        <v>-1.448050296538719</v>
      </c>
      <c r="L1354" s="10">
        <v>0.53274584550325788</v>
      </c>
      <c r="M1354" s="10">
        <v>-1.0707309992919887</v>
      </c>
      <c r="P1354" s="13">
        <f t="shared" si="66"/>
        <v>8.6106012892432672E-3</v>
      </c>
      <c r="Q1354" s="23">
        <f t="shared" si="67"/>
        <v>8.6477791478178911E-3</v>
      </c>
    </row>
    <row r="1355" spans="3:17" x14ac:dyDescent="0.55000000000000004">
      <c r="C1355">
        <f t="shared" si="65"/>
        <v>1349</v>
      </c>
      <c r="D1355" s="10">
        <v>-1.4933541764949809</v>
      </c>
      <c r="E1355" s="10">
        <v>-1.0537355877243271</v>
      </c>
      <c r="F1355" s="10">
        <v>0.24547384960961555</v>
      </c>
      <c r="G1355" s="10">
        <v>0.22752618448214729</v>
      </c>
      <c r="H1355" s="10">
        <v>0.79149280906986852</v>
      </c>
      <c r="I1355" s="10">
        <v>0.46218079497989251</v>
      </c>
      <c r="J1355" s="10">
        <v>-0.27630982650887914</v>
      </c>
      <c r="K1355" s="10">
        <v>1.5864353463681093</v>
      </c>
      <c r="L1355" s="10">
        <v>-1.1806879559299206</v>
      </c>
      <c r="M1355" s="10">
        <v>0.19302605859412603</v>
      </c>
      <c r="P1355" s="13">
        <f t="shared" si="66"/>
        <v>-1.1266159870255768E-2</v>
      </c>
      <c r="Q1355" s="23">
        <f t="shared" si="67"/>
        <v>-1.1202934350165727E-2</v>
      </c>
    </row>
    <row r="1356" spans="3:17" x14ac:dyDescent="0.55000000000000004">
      <c r="C1356">
        <f t="shared" si="65"/>
        <v>1350</v>
      </c>
      <c r="D1356" s="10">
        <v>-0.24456793191018042</v>
      </c>
      <c r="E1356" s="10">
        <v>-0.66580103125118006</v>
      </c>
      <c r="F1356" s="10">
        <v>-0.64633722212585987</v>
      </c>
      <c r="G1356" s="10">
        <v>-8.3800098828350447E-2</v>
      </c>
      <c r="H1356" s="10">
        <v>-0.23405710041430494</v>
      </c>
      <c r="I1356" s="10">
        <v>0.75198505223272227</v>
      </c>
      <c r="J1356" s="10">
        <v>0.29473450688053021</v>
      </c>
      <c r="K1356" s="10">
        <v>-1.056537376889048</v>
      </c>
      <c r="L1356" s="10">
        <v>8.9946965202452357E-3</v>
      </c>
      <c r="M1356" s="10">
        <v>0.35307963786996144</v>
      </c>
      <c r="P1356" s="13">
        <f t="shared" si="66"/>
        <v>-4.513537531857239E-4</v>
      </c>
      <c r="Q1356" s="23">
        <f t="shared" si="67"/>
        <v>-4.5125190840367146E-4</v>
      </c>
    </row>
    <row r="1357" spans="3:17" x14ac:dyDescent="0.55000000000000004">
      <c r="C1357">
        <f t="shared" si="65"/>
        <v>1351</v>
      </c>
      <c r="D1357" s="10">
        <v>0.68025664771247984</v>
      </c>
      <c r="E1357" s="10">
        <v>-0.33249602219225005</v>
      </c>
      <c r="F1357" s="10">
        <v>6.4234882005686597E-2</v>
      </c>
      <c r="G1357" s="10">
        <v>0.10949402230690555</v>
      </c>
      <c r="H1357" s="10">
        <v>-0.78439433100797873</v>
      </c>
      <c r="I1357" s="10">
        <v>0.80841637427581825</v>
      </c>
      <c r="J1357" s="10">
        <v>0.92795282047562866</v>
      </c>
      <c r="K1357" s="10">
        <v>0.1722813503252808</v>
      </c>
      <c r="L1357" s="10">
        <v>-0.61001278106772017</v>
      </c>
      <c r="M1357" s="10">
        <v>0.28505264512802952</v>
      </c>
      <c r="P1357" s="13">
        <f t="shared" si="66"/>
        <v>7.5578620467891561E-3</v>
      </c>
      <c r="Q1357" s="23">
        <f t="shared" si="67"/>
        <v>7.5864947747632527E-3</v>
      </c>
    </row>
    <row r="1358" spans="3:17" x14ac:dyDescent="0.55000000000000004">
      <c r="C1358">
        <f t="shared" si="65"/>
        <v>1352</v>
      </c>
      <c r="D1358" s="10">
        <v>-0.24328289548492563</v>
      </c>
      <c r="E1358" s="10">
        <v>-3.2260906122751558E-2</v>
      </c>
      <c r="F1358" s="10">
        <v>-1.4689016980537108</v>
      </c>
      <c r="G1358" s="10">
        <v>0.70496918638422479</v>
      </c>
      <c r="H1358" s="10">
        <v>-2.2026975226367864</v>
      </c>
      <c r="I1358" s="10">
        <v>0.86193113823582179</v>
      </c>
      <c r="J1358" s="10">
        <v>-0.62953184822549169</v>
      </c>
      <c r="K1358" s="10">
        <v>-1.0692418030494499</v>
      </c>
      <c r="L1358" s="10">
        <v>-1.3994123624267771</v>
      </c>
      <c r="M1358" s="10">
        <v>1.4448888676897316</v>
      </c>
      <c r="P1358" s="13">
        <f t="shared" si="66"/>
        <v>-4.402250112951337E-4</v>
      </c>
      <c r="Q1358" s="23">
        <f t="shared" si="67"/>
        <v>-4.4012812648241972E-4</v>
      </c>
    </row>
    <row r="1359" spans="3:17" x14ac:dyDescent="0.55000000000000004">
      <c r="C1359">
        <f t="shared" si="65"/>
        <v>1353</v>
      </c>
      <c r="D1359" s="10">
        <v>-0.89751284108252027</v>
      </c>
      <c r="E1359" s="10">
        <v>-1.5357079873168535</v>
      </c>
      <c r="F1359" s="10">
        <v>-1.1774675477857546</v>
      </c>
      <c r="G1359" s="10">
        <v>0.93614115956774191</v>
      </c>
      <c r="H1359" s="10">
        <v>-0.31734908822310609</v>
      </c>
      <c r="I1359" s="10">
        <v>-4.4801051136561104E-2</v>
      </c>
      <c r="J1359" s="10">
        <v>-1.1490662321603797</v>
      </c>
      <c r="K1359" s="10">
        <v>-0.46417418550350575</v>
      </c>
      <c r="L1359" s="10">
        <v>-6.425790073044442E-2</v>
      </c>
      <c r="M1359" s="10">
        <v>4.9312880469254902E-2</v>
      </c>
      <c r="P1359" s="13">
        <f t="shared" si="66"/>
        <v>-6.1060225393354149E-3</v>
      </c>
      <c r="Q1359" s="23">
        <f t="shared" si="67"/>
        <v>-6.0874186681881826E-3</v>
      </c>
    </row>
    <row r="1360" spans="3:17" x14ac:dyDescent="0.55000000000000004">
      <c r="C1360">
        <f t="shared" si="65"/>
        <v>1354</v>
      </c>
      <c r="D1360" s="10">
        <v>1.2287076221638051</v>
      </c>
      <c r="E1360" s="10">
        <v>1.1881837234145962</v>
      </c>
      <c r="F1360" s="10">
        <v>0.38225374023291497</v>
      </c>
      <c r="G1360" s="10">
        <v>6.3455357314308389E-2</v>
      </c>
      <c r="H1360" s="10">
        <v>-3.2941436673339082</v>
      </c>
      <c r="I1360" s="10">
        <v>-8.8282776907040145E-2</v>
      </c>
      <c r="J1360" s="10">
        <v>1.446703271835788</v>
      </c>
      <c r="K1360" s="10">
        <v>-0.75755440436711319</v>
      </c>
      <c r="L1360" s="10">
        <v>-0.91456593211842874</v>
      </c>
      <c r="M1360" s="10">
        <v>-0.70246878260633316</v>
      </c>
      <c r="P1360" s="13">
        <f t="shared" si="66"/>
        <v>1.2307586812840932E-2</v>
      </c>
      <c r="Q1360" s="23">
        <f t="shared" si="67"/>
        <v>1.2383636836585055E-2</v>
      </c>
    </row>
    <row r="1361" spans="3:17" x14ac:dyDescent="0.55000000000000004">
      <c r="C1361">
        <f t="shared" si="65"/>
        <v>1355</v>
      </c>
      <c r="D1361" s="10">
        <v>1.5505752119885345</v>
      </c>
      <c r="E1361" s="10">
        <v>0.21885303848795407</v>
      </c>
      <c r="F1361" s="10">
        <v>-0.30957020535739554</v>
      </c>
      <c r="G1361" s="10">
        <v>1.5838426955031732</v>
      </c>
      <c r="H1361" s="10">
        <v>0.63199836484909888</v>
      </c>
      <c r="I1361" s="10">
        <v>0.46222719971802589</v>
      </c>
      <c r="J1361" s="10">
        <v>-0.69268932808535266</v>
      </c>
      <c r="K1361" s="10">
        <v>1.6267226709767748</v>
      </c>
      <c r="L1361" s="10">
        <v>1.0533389418412715</v>
      </c>
      <c r="M1361" s="10">
        <v>-0.43766305147991313</v>
      </c>
      <c r="P1361" s="13">
        <f t="shared" si="66"/>
        <v>1.5095041907271785E-2</v>
      </c>
      <c r="Q1361" s="23">
        <f t="shared" si="67"/>
        <v>1.5209547482361696E-2</v>
      </c>
    </row>
    <row r="1362" spans="3:17" x14ac:dyDescent="0.55000000000000004">
      <c r="C1362">
        <f t="shared" si="65"/>
        <v>1356</v>
      </c>
      <c r="D1362" s="10">
        <v>-0.3898061865029433</v>
      </c>
      <c r="E1362" s="10">
        <v>0.21136457631929031</v>
      </c>
      <c r="F1362" s="10">
        <v>6.7136296809676296E-2</v>
      </c>
      <c r="G1362" s="10">
        <v>8.0384114525915047E-3</v>
      </c>
      <c r="H1362" s="10">
        <v>0.20451854157641428</v>
      </c>
      <c r="I1362" s="10">
        <v>0.49868370088555108</v>
      </c>
      <c r="J1362" s="10">
        <v>-0.80035785755445987</v>
      </c>
      <c r="K1362" s="10">
        <v>0.29658667542210365</v>
      </c>
      <c r="L1362" s="10">
        <v>0.64731844616884382</v>
      </c>
      <c r="M1362" s="10">
        <v>0.249768526222231</v>
      </c>
      <c r="P1362" s="13">
        <f t="shared" si="66"/>
        <v>-1.7091539339721691E-3</v>
      </c>
      <c r="Q1362" s="23">
        <f t="shared" si="67"/>
        <v>-1.7076941621638753E-3</v>
      </c>
    </row>
    <row r="1363" spans="3:17" x14ac:dyDescent="0.55000000000000004">
      <c r="C1363">
        <f t="shared" si="65"/>
        <v>1357</v>
      </c>
      <c r="D1363" s="10">
        <v>0.85693037657705584</v>
      </c>
      <c r="E1363" s="10">
        <v>5.6003070761193777E-2</v>
      </c>
      <c r="F1363" s="10">
        <v>-0.40748082309018485</v>
      </c>
      <c r="G1363" s="10">
        <v>1.5457876820249028</v>
      </c>
      <c r="H1363" s="10">
        <v>1.7233113974130867</v>
      </c>
      <c r="I1363" s="10">
        <v>0.31776173756449488</v>
      </c>
      <c r="J1363" s="10">
        <v>-1.2356127586577206</v>
      </c>
      <c r="K1363" s="10">
        <v>0.87145793212642908</v>
      </c>
      <c r="L1363" s="10">
        <v>0.47246200561521684</v>
      </c>
      <c r="M1363" s="10">
        <v>-6.8517529312302247E-2</v>
      </c>
      <c r="P1363" s="13">
        <f t="shared" si="66"/>
        <v>9.0879014205696232E-3</v>
      </c>
      <c r="Q1363" s="23">
        <f t="shared" si="67"/>
        <v>9.1293217763050993E-3</v>
      </c>
    </row>
    <row r="1364" spans="3:17" x14ac:dyDescent="0.55000000000000004">
      <c r="C1364">
        <f t="shared" si="65"/>
        <v>1358</v>
      </c>
      <c r="D1364" s="10">
        <v>-0.28429981930434306</v>
      </c>
      <c r="E1364" s="10">
        <v>0.80315087458391099</v>
      </c>
      <c r="F1364" s="10">
        <v>0.45462128615736852</v>
      </c>
      <c r="G1364" s="10">
        <v>2.8180937264374992</v>
      </c>
      <c r="H1364" s="10">
        <v>0.63925093949760348</v>
      </c>
      <c r="I1364" s="10">
        <v>1.6961205698686961</v>
      </c>
      <c r="J1364" s="10">
        <v>-0.95817048144378969</v>
      </c>
      <c r="K1364" s="10">
        <v>-0.53575400233461501</v>
      </c>
      <c r="L1364" s="10">
        <v>-0.59144249002819582</v>
      </c>
      <c r="M1364" s="10">
        <v>-0.72720318735783018</v>
      </c>
      <c r="P1364" s="13">
        <f t="shared" si="66"/>
        <v>-7.9544199142219936E-4</v>
      </c>
      <c r="Q1364" s="23">
        <f t="shared" si="67"/>
        <v>-7.9512571130768706E-4</v>
      </c>
    </row>
    <row r="1365" spans="3:17" x14ac:dyDescent="0.55000000000000004">
      <c r="C1365">
        <f t="shared" si="65"/>
        <v>1359</v>
      </c>
      <c r="D1365" s="10">
        <v>-0.38849461556131559</v>
      </c>
      <c r="E1365" s="10">
        <v>0.38927719780730313</v>
      </c>
      <c r="F1365" s="10">
        <v>-0.74790718523450417</v>
      </c>
      <c r="G1365" s="10">
        <v>-0.84267166254551562</v>
      </c>
      <c r="H1365" s="10">
        <v>-0.60750126362019474</v>
      </c>
      <c r="I1365" s="10">
        <v>0.27460136716680095</v>
      </c>
      <c r="J1365" s="10">
        <v>-0.12521199938211847</v>
      </c>
      <c r="K1365" s="10">
        <v>-0.73983821474241174</v>
      </c>
      <c r="L1365" s="10">
        <v>0.43246394421862128</v>
      </c>
      <c r="M1365" s="10">
        <v>1.9450793625837306</v>
      </c>
      <c r="P1365" s="13">
        <f t="shared" si="66"/>
        <v>-1.6977953964290185E-3</v>
      </c>
      <c r="Q1365" s="23">
        <f t="shared" si="67"/>
        <v>-1.696354957130719E-3</v>
      </c>
    </row>
    <row r="1366" spans="3:17" x14ac:dyDescent="0.55000000000000004">
      <c r="C1366">
        <f t="shared" si="65"/>
        <v>1360</v>
      </c>
      <c r="D1366" s="10">
        <v>-1.4863412178194086</v>
      </c>
      <c r="E1366" s="10">
        <v>-1.0955474188481957</v>
      </c>
      <c r="F1366" s="10">
        <v>-3.5779389666451646E-2</v>
      </c>
      <c r="G1366" s="10">
        <v>-0.17672560084726088</v>
      </c>
      <c r="H1366" s="10">
        <v>1.1130441753052469</v>
      </c>
      <c r="I1366" s="10">
        <v>0.62127346301782649</v>
      </c>
      <c r="J1366" s="10">
        <v>-3.2802388901984961E-2</v>
      </c>
      <c r="K1366" s="10">
        <v>0.33253012797778064</v>
      </c>
      <c r="L1366" s="10">
        <v>0.13948559305818395</v>
      </c>
      <c r="M1366" s="10">
        <v>0.3408817025935959</v>
      </c>
      <c r="P1366" s="13">
        <f t="shared" si="66"/>
        <v>-1.1205425866568407E-2</v>
      </c>
      <c r="Q1366" s="23">
        <f t="shared" si="67"/>
        <v>-1.114287892184973E-2</v>
      </c>
    </row>
    <row r="1367" spans="3:17" x14ac:dyDescent="0.55000000000000004">
      <c r="C1367">
        <f t="shared" si="65"/>
        <v>1361</v>
      </c>
      <c r="D1367" s="10">
        <v>-0.46721278210761202</v>
      </c>
      <c r="E1367" s="10">
        <v>0.38303732027324899</v>
      </c>
      <c r="F1367" s="10">
        <v>0.53878360442340134</v>
      </c>
      <c r="G1367" s="10">
        <v>0.38445909041078691</v>
      </c>
      <c r="H1367" s="10">
        <v>-0.55800115425255425</v>
      </c>
      <c r="I1367" s="10">
        <v>-0.73766105223451062</v>
      </c>
      <c r="J1367" s="10">
        <v>-1.6185341549715957</v>
      </c>
      <c r="K1367" s="10">
        <v>-1.0125278012307086</v>
      </c>
      <c r="L1367" s="10">
        <v>-1.0644319714410611</v>
      </c>
      <c r="M1367" s="10">
        <v>2.7206866266385705</v>
      </c>
      <c r="P1367" s="13">
        <f t="shared" si="66"/>
        <v>-2.3795147161132886E-3</v>
      </c>
      <c r="Q1367" s="23">
        <f t="shared" si="67"/>
        <v>-2.3766859151405084E-3</v>
      </c>
    </row>
    <row r="1368" spans="3:17" x14ac:dyDescent="0.55000000000000004">
      <c r="C1368">
        <f t="shared" si="65"/>
        <v>1362</v>
      </c>
      <c r="D1368" s="10">
        <v>1.6405026141257408</v>
      </c>
      <c r="E1368" s="10">
        <v>0.95215122920397377</v>
      </c>
      <c r="F1368" s="10">
        <v>0.73856837120000862</v>
      </c>
      <c r="G1368" s="10">
        <v>-0.28776526783076795</v>
      </c>
      <c r="H1368" s="10">
        <v>0.68306894315856215</v>
      </c>
      <c r="I1368" s="10">
        <v>0.7076951264482122</v>
      </c>
      <c r="J1368" s="10">
        <v>1.4286281072569991</v>
      </c>
      <c r="K1368" s="10">
        <v>-0.45449416049055524</v>
      </c>
      <c r="L1368" s="10">
        <v>-1.1221498052945191</v>
      </c>
      <c r="M1368" s="10">
        <v>-0.31210762468661674</v>
      </c>
      <c r="P1368" s="13">
        <f t="shared" si="66"/>
        <v>1.5873836054743382E-2</v>
      </c>
      <c r="Q1368" s="23">
        <f t="shared" si="67"/>
        <v>1.600049468894893E-2</v>
      </c>
    </row>
    <row r="1369" spans="3:17" x14ac:dyDescent="0.55000000000000004">
      <c r="C1369">
        <f t="shared" si="65"/>
        <v>1363</v>
      </c>
      <c r="D1369" s="10">
        <v>0.6922730544133272</v>
      </c>
      <c r="E1369" s="10">
        <v>0.82875179552059652</v>
      </c>
      <c r="F1369" s="10">
        <v>-1.9918918403450698</v>
      </c>
      <c r="G1369" s="10">
        <v>0.74716819809347901</v>
      </c>
      <c r="H1369" s="10">
        <v>0.59724949180354847</v>
      </c>
      <c r="I1369" s="10">
        <v>3.7734890720534264E-2</v>
      </c>
      <c r="J1369" s="10">
        <v>0.63646505576029155</v>
      </c>
      <c r="K1369" s="10">
        <v>0.41643446210201551</v>
      </c>
      <c r="L1369" s="10">
        <v>-0.72135219483005364</v>
      </c>
      <c r="M1369" s="10">
        <v>-1.43414173502762</v>
      </c>
      <c r="P1369" s="13">
        <f t="shared" si="66"/>
        <v>7.661927181440549E-3</v>
      </c>
      <c r="Q1369" s="23">
        <f t="shared" si="67"/>
        <v>7.6913548550594513E-3</v>
      </c>
    </row>
    <row r="1370" spans="3:17" x14ac:dyDescent="0.55000000000000004">
      <c r="C1370">
        <f t="shared" si="65"/>
        <v>1364</v>
      </c>
      <c r="D1370" s="10">
        <v>1.1074433303332736</v>
      </c>
      <c r="E1370" s="10">
        <v>0.26736100635558196</v>
      </c>
      <c r="F1370" s="10">
        <v>-1.857433637880342</v>
      </c>
      <c r="G1370" s="10">
        <v>5.4801442247435397E-2</v>
      </c>
      <c r="H1370" s="10">
        <v>0.52867860619542917</v>
      </c>
      <c r="I1370" s="10">
        <v>-5.0281311256765521E-2</v>
      </c>
      <c r="J1370" s="10">
        <v>0.13219184347046692</v>
      </c>
      <c r="K1370" s="10">
        <v>-0.28986908778459608</v>
      </c>
      <c r="L1370" s="10">
        <v>-0.36755971075779592</v>
      </c>
      <c r="M1370" s="10">
        <v>0.46930591450068626</v>
      </c>
      <c r="P1370" s="13">
        <f t="shared" si="66"/>
        <v>1.1257407239869233E-2</v>
      </c>
      <c r="Q1370" s="23">
        <f t="shared" si="67"/>
        <v>1.1321010293175338E-2</v>
      </c>
    </row>
    <row r="1371" spans="3:17" x14ac:dyDescent="0.55000000000000004">
      <c r="C1371">
        <f t="shared" si="65"/>
        <v>1365</v>
      </c>
      <c r="D1371" s="10">
        <v>-0.35539612389623837</v>
      </c>
      <c r="E1371" s="10">
        <v>0.40463477105896972</v>
      </c>
      <c r="F1371" s="10">
        <v>0.25008442536840164</v>
      </c>
      <c r="G1371" s="10">
        <v>0.37976291928099759</v>
      </c>
      <c r="H1371" s="10">
        <v>-0.1648547123411469</v>
      </c>
      <c r="I1371" s="10">
        <v>0.60670139610836737</v>
      </c>
      <c r="J1371" s="10">
        <v>0.28271174457432946</v>
      </c>
      <c r="K1371" s="10">
        <v>-1.8032437052198043</v>
      </c>
      <c r="L1371" s="10">
        <v>0.46637743783796559</v>
      </c>
      <c r="M1371" s="10">
        <v>0.83207780236156637</v>
      </c>
      <c r="P1371" s="13">
        <f t="shared" si="66"/>
        <v>-1.411154050339975E-3</v>
      </c>
      <c r="Q1371" s="23">
        <f t="shared" si="67"/>
        <v>-1.4101588406495447E-3</v>
      </c>
    </row>
    <row r="1372" spans="3:17" x14ac:dyDescent="0.55000000000000004">
      <c r="C1372">
        <f t="shared" si="65"/>
        <v>1366</v>
      </c>
      <c r="D1372" s="10">
        <v>-1.8966430607758662</v>
      </c>
      <c r="E1372" s="10">
        <v>1.4082246367072957</v>
      </c>
      <c r="F1372" s="10">
        <v>1.0752332867239163</v>
      </c>
      <c r="G1372" s="10">
        <v>1.5219189787694458</v>
      </c>
      <c r="H1372" s="10">
        <v>0.61603081707575269</v>
      </c>
      <c r="I1372" s="10">
        <v>-1.2015873435819087</v>
      </c>
      <c r="J1372" s="10">
        <v>1.0503932622474477</v>
      </c>
      <c r="K1372" s="10">
        <v>1.520201813268361</v>
      </c>
      <c r="L1372" s="10">
        <v>2.8687699023678188E-2</v>
      </c>
      <c r="M1372" s="10">
        <v>-1.2432595438814202</v>
      </c>
      <c r="P1372" s="13">
        <f t="shared" si="66"/>
        <v>-1.4758744058767061E-2</v>
      </c>
      <c r="Q1372" s="23">
        <f t="shared" si="67"/>
        <v>-1.4650367617483839E-2</v>
      </c>
    </row>
    <row r="1373" spans="3:17" x14ac:dyDescent="0.55000000000000004">
      <c r="C1373">
        <f t="shared" si="65"/>
        <v>1367</v>
      </c>
      <c r="D1373" s="10">
        <v>-1.1117249074424165</v>
      </c>
      <c r="E1373" s="10">
        <v>1.0943836973301744</v>
      </c>
      <c r="F1373" s="10">
        <v>-0.23791252338189076</v>
      </c>
      <c r="G1373" s="10">
        <v>1.4011678714096634</v>
      </c>
      <c r="H1373" s="10">
        <v>-0.66510250837444906</v>
      </c>
      <c r="I1373" s="10">
        <v>0.24350236772672637</v>
      </c>
      <c r="J1373" s="10">
        <v>-0.89376224031852081</v>
      </c>
      <c r="K1373" s="10">
        <v>0.26138759487236868</v>
      </c>
      <c r="L1373" s="10">
        <v>0.45586476143669186</v>
      </c>
      <c r="M1373" s="10">
        <v>0.81541334474546046</v>
      </c>
      <c r="P1373" s="13">
        <f t="shared" si="66"/>
        <v>-7.9611534519836956E-3</v>
      </c>
      <c r="Q1373" s="23">
        <f t="shared" si="67"/>
        <v>-7.9295473990012022E-3</v>
      </c>
    </row>
    <row r="1374" spans="3:17" x14ac:dyDescent="0.55000000000000004">
      <c r="C1374">
        <f t="shared" si="65"/>
        <v>1368</v>
      </c>
      <c r="D1374" s="10">
        <v>-0.44539619084171189</v>
      </c>
      <c r="E1374" s="10">
        <v>0.25820640074071222</v>
      </c>
      <c r="F1374" s="10">
        <v>1.03263337092047</v>
      </c>
      <c r="G1374" s="10">
        <v>0.83909775680331677</v>
      </c>
      <c r="H1374" s="10">
        <v>0.98336174618748451</v>
      </c>
      <c r="I1374" s="10">
        <v>-1.3340449396358678</v>
      </c>
      <c r="J1374" s="10">
        <v>-0.83022245262340699</v>
      </c>
      <c r="K1374" s="10">
        <v>-2.3040894567381864E-3</v>
      </c>
      <c r="L1374" s="10">
        <v>-0.74493356314493953</v>
      </c>
      <c r="M1374" s="10">
        <v>0.80077556702455088</v>
      </c>
      <c r="P1374" s="13">
        <f t="shared" si="66"/>
        <v>-2.1905774935107765E-3</v>
      </c>
      <c r="Q1374" s="23">
        <f t="shared" si="67"/>
        <v>-2.1881799296359361E-3</v>
      </c>
    </row>
    <row r="1375" spans="3:17" x14ac:dyDescent="0.55000000000000004">
      <c r="C1375">
        <f t="shared" si="65"/>
        <v>1369</v>
      </c>
      <c r="D1375" s="10">
        <v>-0.53553869879487304</v>
      </c>
      <c r="E1375" s="10">
        <v>-7.3919276740717021E-2</v>
      </c>
      <c r="F1375" s="10">
        <v>-0.32835583811436869</v>
      </c>
      <c r="G1375" s="10">
        <v>1.8530082377767525</v>
      </c>
      <c r="H1375" s="10">
        <v>-0.11563101653487723</v>
      </c>
      <c r="I1375" s="10">
        <v>-0.82900144992235969</v>
      </c>
      <c r="J1375" s="10">
        <v>1.3669395787723999</v>
      </c>
      <c r="K1375" s="10">
        <v>-1.5828769313338225</v>
      </c>
      <c r="L1375" s="10">
        <v>0.28001797803153561</v>
      </c>
      <c r="M1375" s="10">
        <v>-0.24395528681982848</v>
      </c>
      <c r="P1375" s="13">
        <f t="shared" si="66"/>
        <v>-2.9712345119935601E-3</v>
      </c>
      <c r="Q1375" s="23">
        <f t="shared" si="67"/>
        <v>-2.9668247632779199E-3</v>
      </c>
    </row>
    <row r="1376" spans="3:17" x14ac:dyDescent="0.55000000000000004">
      <c r="C1376">
        <f t="shared" si="65"/>
        <v>1370</v>
      </c>
      <c r="D1376" s="10">
        <v>0.39010521159646833</v>
      </c>
      <c r="E1376" s="10">
        <v>0.75931502304822629</v>
      </c>
      <c r="F1376" s="10">
        <v>1.7247042104232051</v>
      </c>
      <c r="G1376" s="10">
        <v>6.1186778329141642E-2</v>
      </c>
      <c r="H1376" s="10">
        <v>-0.985862199910992</v>
      </c>
      <c r="I1376" s="10">
        <v>0.81329615115154075</v>
      </c>
      <c r="J1376" s="10">
        <v>-0.61183752995623841</v>
      </c>
      <c r="K1376" s="10">
        <v>-0.62880500440552289</v>
      </c>
      <c r="L1376" s="10">
        <v>-0.90852522010344539</v>
      </c>
      <c r="M1376" s="10">
        <v>0.64416813621001223</v>
      </c>
      <c r="P1376" s="13">
        <f t="shared" si="66"/>
        <v>5.0450769005791199E-3</v>
      </c>
      <c r="Q1376" s="23">
        <f t="shared" si="67"/>
        <v>5.0578247299559731E-3</v>
      </c>
    </row>
    <row r="1377" spans="3:17" x14ac:dyDescent="0.55000000000000004">
      <c r="C1377">
        <f t="shared" si="65"/>
        <v>1371</v>
      </c>
      <c r="D1377" s="10">
        <v>0.44562956888459537</v>
      </c>
      <c r="E1377" s="10">
        <v>0.20784670252756809</v>
      </c>
      <c r="F1377" s="10">
        <v>-4.3695320566393248E-2</v>
      </c>
      <c r="G1377" s="10">
        <v>-0.70026454735733468</v>
      </c>
      <c r="H1377" s="10">
        <v>-1.9242082121397852</v>
      </c>
      <c r="I1377" s="10">
        <v>2.2147517608864749</v>
      </c>
      <c r="J1377" s="10">
        <v>-0.75438518386060149</v>
      </c>
      <c r="K1377" s="10">
        <v>-0.70507036495781328</v>
      </c>
      <c r="L1377" s="10">
        <v>0.97718301641319694</v>
      </c>
      <c r="M1377" s="10">
        <v>1.5160567590816003</v>
      </c>
      <c r="P1377" s="13">
        <f t="shared" si="66"/>
        <v>5.5259319399823363E-3</v>
      </c>
      <c r="Q1377" s="23">
        <f t="shared" si="67"/>
        <v>5.5412280640192435E-3</v>
      </c>
    </row>
    <row r="1378" spans="3:17" x14ac:dyDescent="0.55000000000000004">
      <c r="C1378">
        <f t="shared" si="65"/>
        <v>1372</v>
      </c>
      <c r="D1378" s="10">
        <v>-1.1538587549240844</v>
      </c>
      <c r="E1378" s="10">
        <v>-1.1428875984089697</v>
      </c>
      <c r="F1378" s="10">
        <v>0.5252032334423814</v>
      </c>
      <c r="G1378" s="10">
        <v>2.3868282798206693</v>
      </c>
      <c r="H1378" s="10">
        <v>-0.49317714323191753</v>
      </c>
      <c r="I1378" s="10">
        <v>2.8065052062901909E-2</v>
      </c>
      <c r="J1378" s="10">
        <v>-6.3672384434802142E-3</v>
      </c>
      <c r="K1378" s="10">
        <v>1.6531409988114938</v>
      </c>
      <c r="L1378" s="10">
        <v>-0.75701515505792127</v>
      </c>
      <c r="M1378" s="10">
        <v>-0.80068905885269559</v>
      </c>
      <c r="P1378" s="13">
        <f t="shared" si="66"/>
        <v>-8.3260432747667302E-3</v>
      </c>
      <c r="Q1378" s="23">
        <f t="shared" si="67"/>
        <v>-8.2914777742680856E-3</v>
      </c>
    </row>
    <row r="1379" spans="3:17" x14ac:dyDescent="0.55000000000000004">
      <c r="C1379">
        <f t="shared" si="65"/>
        <v>1373</v>
      </c>
      <c r="D1379" s="10">
        <v>-1.5926976942704347</v>
      </c>
      <c r="E1379" s="10">
        <v>-0.56380632095332761</v>
      </c>
      <c r="F1379" s="10">
        <v>0.41818550342935856</v>
      </c>
      <c r="G1379" s="10">
        <v>0.4286877958120156</v>
      </c>
      <c r="H1379" s="10">
        <v>-1.3359396638354009</v>
      </c>
      <c r="I1379" s="10">
        <v>8.1765896945510563E-2</v>
      </c>
      <c r="J1379" s="10">
        <v>1.0510204715146267</v>
      </c>
      <c r="K1379" s="10">
        <v>-0.31945059178422047</v>
      </c>
      <c r="L1379" s="10">
        <v>2.090059878222156</v>
      </c>
      <c r="M1379" s="10">
        <v>0.26484041229419786</v>
      </c>
      <c r="P1379" s="13">
        <f t="shared" si="66"/>
        <v>-1.2126499971204307E-2</v>
      </c>
      <c r="Q1379" s="23">
        <f t="shared" si="67"/>
        <v>-1.2053270275945938E-2</v>
      </c>
    </row>
    <row r="1380" spans="3:17" x14ac:dyDescent="0.55000000000000004">
      <c r="C1380">
        <f t="shared" si="65"/>
        <v>1374</v>
      </c>
      <c r="D1380" s="10">
        <v>1.0399769910687049</v>
      </c>
      <c r="E1380" s="10">
        <v>-0.1418085079879163</v>
      </c>
      <c r="F1380" s="10">
        <v>1.3840879920894094</v>
      </c>
      <c r="G1380" s="10">
        <v>-1.2608865137188396</v>
      </c>
      <c r="H1380" s="10">
        <v>0.10486988325142636</v>
      </c>
      <c r="I1380" s="10">
        <v>1.5816496323499964</v>
      </c>
      <c r="J1380" s="10">
        <v>-7.4972466442409874E-2</v>
      </c>
      <c r="K1380" s="10">
        <v>-0.47385832131299421</v>
      </c>
      <c r="L1380" s="10">
        <v>0.88303525841415687</v>
      </c>
      <c r="M1380" s="10">
        <v>-0.5090075859311749</v>
      </c>
      <c r="P1380" s="13">
        <f t="shared" si="66"/>
        <v>1.0673131602834672E-2</v>
      </c>
      <c r="Q1380" s="23">
        <f t="shared" si="67"/>
        <v>1.0730292653407414E-2</v>
      </c>
    </row>
    <row r="1381" spans="3:17" x14ac:dyDescent="0.55000000000000004">
      <c r="C1381">
        <f t="shared" ref="C1381:C1444" si="68">C1380+1</f>
        <v>1375</v>
      </c>
      <c r="D1381" s="10">
        <v>0.20066475306782847</v>
      </c>
      <c r="E1381" s="10">
        <v>1.7665409544191144</v>
      </c>
      <c r="F1381" s="10">
        <v>-0.86513146122214035</v>
      </c>
      <c r="G1381" s="10">
        <v>4.7136922335272745E-2</v>
      </c>
      <c r="H1381" s="10">
        <v>-0.3490543361318329</v>
      </c>
      <c r="I1381" s="10">
        <v>0.51245397848658547</v>
      </c>
      <c r="J1381" s="10">
        <v>0.27210497891842172</v>
      </c>
      <c r="K1381" s="10">
        <v>-1.3204753705111039</v>
      </c>
      <c r="L1381" s="10">
        <v>-0.21927622267332311</v>
      </c>
      <c r="M1381" s="10">
        <v>-0.65558014478905002</v>
      </c>
      <c r="P1381" s="13">
        <f t="shared" si="66"/>
        <v>3.4044744046753746E-3</v>
      </c>
      <c r="Q1381" s="23">
        <f t="shared" si="67"/>
        <v>3.4102762098253692E-3</v>
      </c>
    </row>
    <row r="1382" spans="3:17" x14ac:dyDescent="0.55000000000000004">
      <c r="C1382">
        <f t="shared" si="68"/>
        <v>1376</v>
      </c>
      <c r="D1382" s="10">
        <v>2.02372308435565</v>
      </c>
      <c r="E1382" s="10">
        <v>-0.84064669662504954</v>
      </c>
      <c r="F1382" s="10">
        <v>-0.87512093572921068</v>
      </c>
      <c r="G1382" s="10">
        <v>-1.4646291108358938</v>
      </c>
      <c r="H1382" s="10">
        <v>9.6642802862814903E-2</v>
      </c>
      <c r="I1382" s="10">
        <v>0.39230305787180569</v>
      </c>
      <c r="J1382" s="10">
        <v>0.70688835441187681</v>
      </c>
      <c r="K1382" s="10">
        <v>-0.24117328235278374</v>
      </c>
      <c r="L1382" s="10">
        <v>1.4112506293959854</v>
      </c>
      <c r="M1382" s="10">
        <v>0.83298316144055373</v>
      </c>
      <c r="P1382" s="13">
        <f t="shared" si="66"/>
        <v>1.9192622679436576E-2</v>
      </c>
      <c r="Q1382" s="23">
        <f t="shared" si="67"/>
        <v>1.9377985026212796E-2</v>
      </c>
    </row>
    <row r="1383" spans="3:17" x14ac:dyDescent="0.55000000000000004">
      <c r="C1383">
        <f t="shared" si="68"/>
        <v>1377</v>
      </c>
      <c r="D1383" s="10">
        <v>-0.76684419759945777</v>
      </c>
      <c r="E1383" s="10">
        <v>-0.49083281382623178</v>
      </c>
      <c r="F1383" s="10">
        <v>-0.3856777235863425</v>
      </c>
      <c r="G1383" s="10">
        <v>-0.64698562006776894</v>
      </c>
      <c r="H1383" s="10">
        <v>-1.0046079483531329</v>
      </c>
      <c r="I1383" s="10">
        <v>0.47098911968450319</v>
      </c>
      <c r="J1383" s="10">
        <v>0.10592020138818897</v>
      </c>
      <c r="K1383" s="10">
        <v>-0.8067763953189141</v>
      </c>
      <c r="L1383" s="10">
        <v>-0.10602900464982333</v>
      </c>
      <c r="M1383" s="10">
        <v>0.13150574634267248</v>
      </c>
      <c r="P1383" s="13">
        <f t="shared" si="66"/>
        <v>-4.974398891991574E-3</v>
      </c>
      <c r="Q1383" s="23">
        <f t="shared" si="67"/>
        <v>-4.9620470592914856E-3</v>
      </c>
    </row>
    <row r="1384" spans="3:17" x14ac:dyDescent="0.55000000000000004">
      <c r="C1384">
        <f t="shared" si="68"/>
        <v>1378</v>
      </c>
      <c r="D1384" s="10">
        <v>-0.40000423504048277</v>
      </c>
      <c r="E1384" s="10">
        <v>-1.1000346461280164</v>
      </c>
      <c r="F1384" s="10">
        <v>0.41421838674475903</v>
      </c>
      <c r="G1384" s="10">
        <v>0.34072509061557471</v>
      </c>
      <c r="H1384" s="10">
        <v>1.5614718393392213</v>
      </c>
      <c r="I1384" s="10">
        <v>0.53379149088421063</v>
      </c>
      <c r="J1384" s="10">
        <v>0.72404894609523041</v>
      </c>
      <c r="K1384" s="10">
        <v>-0.73399544078402712</v>
      </c>
      <c r="L1384" s="10">
        <v>-1.0150522105021613</v>
      </c>
      <c r="M1384" s="10">
        <v>0.69311288526771464</v>
      </c>
      <c r="P1384" s="13">
        <f t="shared" si="66"/>
        <v>-1.7974716249975285E-3</v>
      </c>
      <c r="Q1384" s="23">
        <f t="shared" si="67"/>
        <v>-1.7958571403511314E-3</v>
      </c>
    </row>
    <row r="1385" spans="3:17" x14ac:dyDescent="0.55000000000000004">
      <c r="C1385">
        <f t="shared" si="68"/>
        <v>1379</v>
      </c>
      <c r="D1385" s="10">
        <v>-0.31183197575341687</v>
      </c>
      <c r="E1385" s="10">
        <v>0.24849705638436104</v>
      </c>
      <c r="F1385" s="10">
        <v>-1.9565160294456933E-2</v>
      </c>
      <c r="G1385" s="10">
        <v>0.29099304690763783</v>
      </c>
      <c r="H1385" s="10">
        <v>0.20229471323391171</v>
      </c>
      <c r="I1385" s="10">
        <v>1.3441738999292003</v>
      </c>
      <c r="J1385" s="10">
        <v>-1.1778476243293556</v>
      </c>
      <c r="K1385" s="10">
        <v>0.96184760331726926</v>
      </c>
      <c r="L1385" s="10">
        <v>-0.24949360760833758</v>
      </c>
      <c r="M1385" s="10">
        <v>-1.5568991689302822</v>
      </c>
      <c r="P1385" s="13">
        <f t="shared" si="66"/>
        <v>-1.0338774604808541E-3</v>
      </c>
      <c r="Q1385" s="23">
        <f t="shared" si="67"/>
        <v>-1.033343193317382E-3</v>
      </c>
    </row>
    <row r="1386" spans="3:17" x14ac:dyDescent="0.55000000000000004">
      <c r="C1386">
        <f t="shared" si="68"/>
        <v>1380</v>
      </c>
      <c r="D1386" s="10">
        <v>-1.2614016239465957</v>
      </c>
      <c r="E1386" s="10">
        <v>-0.31862333299309581</v>
      </c>
      <c r="F1386" s="10">
        <v>-1.5779972698771418</v>
      </c>
      <c r="G1386" s="10">
        <v>1.4880965547870764</v>
      </c>
      <c r="H1386" s="10">
        <v>0.11071609098326364</v>
      </c>
      <c r="I1386" s="10">
        <v>-0.10491919606044595</v>
      </c>
      <c r="J1386" s="10">
        <v>0.28760991695244392</v>
      </c>
      <c r="K1386" s="10">
        <v>1.5447269313981657</v>
      </c>
      <c r="L1386" s="10">
        <v>-0.82546298646402538</v>
      </c>
      <c r="M1386" s="10">
        <v>0.22966387294802826</v>
      </c>
      <c r="P1386" s="13">
        <f t="shared" si="66"/>
        <v>-9.2573918404603023E-3</v>
      </c>
      <c r="Q1386" s="23">
        <f t="shared" si="67"/>
        <v>-9.2146741085057382E-3</v>
      </c>
    </row>
    <row r="1387" spans="3:17" x14ac:dyDescent="0.55000000000000004">
      <c r="C1387">
        <f t="shared" si="68"/>
        <v>1381</v>
      </c>
      <c r="D1387" s="10">
        <v>-0.29773948680122625</v>
      </c>
      <c r="E1387" s="10">
        <v>-0.25636703469588512</v>
      </c>
      <c r="F1387" s="10">
        <v>-3.4109939968778993E-2</v>
      </c>
      <c r="G1387" s="10">
        <v>-0.84571162134108013</v>
      </c>
      <c r="H1387" s="10">
        <v>-0.31628004583492564</v>
      </c>
      <c r="I1387" s="10">
        <v>0.53694732494082853</v>
      </c>
      <c r="J1387" s="10">
        <v>-0.94653212079211402</v>
      </c>
      <c r="K1387" s="10">
        <v>0.74421261823145246</v>
      </c>
      <c r="L1387" s="10">
        <v>-0.39686081219376362</v>
      </c>
      <c r="M1387" s="10">
        <v>1.4423184699545266</v>
      </c>
      <c r="P1387" s="13">
        <f t="shared" si="66"/>
        <v>-9.1183292612936786E-4</v>
      </c>
      <c r="Q1387" s="23">
        <f t="shared" si="67"/>
        <v>-9.1141733281363546E-4</v>
      </c>
    </row>
    <row r="1388" spans="3:17" x14ac:dyDescent="0.55000000000000004">
      <c r="C1388">
        <f t="shared" si="68"/>
        <v>1382</v>
      </c>
      <c r="D1388" s="10">
        <v>0.36218358773736975</v>
      </c>
      <c r="E1388" s="10">
        <v>-0.3347925959347528</v>
      </c>
      <c r="F1388" s="10">
        <v>0.71128184173776421</v>
      </c>
      <c r="G1388" s="10">
        <v>1.0330033765656419</v>
      </c>
      <c r="H1388" s="10">
        <v>1.5986847455284261</v>
      </c>
      <c r="I1388" s="10">
        <v>-1.7796066065932217E-2</v>
      </c>
      <c r="J1388" s="10">
        <v>8.2580574022478689E-2</v>
      </c>
      <c r="K1388" s="10">
        <v>-1.3698554953710536</v>
      </c>
      <c r="L1388" s="10">
        <v>0.70625570280517247</v>
      </c>
      <c r="M1388" s="10">
        <v>0.27108474195112592</v>
      </c>
      <c r="P1388" s="13">
        <f t="shared" si="66"/>
        <v>4.8032685448101894E-3</v>
      </c>
      <c r="Q1388" s="23">
        <f t="shared" si="67"/>
        <v>4.8148227310462755E-3</v>
      </c>
    </row>
    <row r="1389" spans="3:17" x14ac:dyDescent="0.55000000000000004">
      <c r="C1389">
        <f t="shared" si="68"/>
        <v>1383</v>
      </c>
      <c r="D1389" s="10">
        <v>-1.2837122850400042</v>
      </c>
      <c r="E1389" s="10">
        <v>-0.65136841013164837</v>
      </c>
      <c r="F1389" s="10">
        <v>1.9518784038995232</v>
      </c>
      <c r="G1389" s="10">
        <v>-0.67614641442444068</v>
      </c>
      <c r="H1389" s="10">
        <v>-4.2778853703245565E-2</v>
      </c>
      <c r="I1389" s="10">
        <v>0.70829941313808753</v>
      </c>
      <c r="J1389" s="10">
        <v>1.0841118392045863</v>
      </c>
      <c r="K1389" s="10">
        <v>0.75708417935707639</v>
      </c>
      <c r="L1389" s="10">
        <v>-0.80905715961206859</v>
      </c>
      <c r="M1389" s="10">
        <v>0.80481491273509986</v>
      </c>
      <c r="P1389" s="13">
        <f t="shared" si="66"/>
        <v>-9.4506078332814714E-3</v>
      </c>
      <c r="Q1389" s="23">
        <f t="shared" si="67"/>
        <v>-9.4060911859047414E-3</v>
      </c>
    </row>
    <row r="1390" spans="3:17" x14ac:dyDescent="0.55000000000000004">
      <c r="C1390">
        <f t="shared" si="68"/>
        <v>1384</v>
      </c>
      <c r="D1390" s="10">
        <v>0.67631170375022309</v>
      </c>
      <c r="E1390" s="10">
        <v>0.60547681845740864</v>
      </c>
      <c r="F1390" s="10">
        <v>-0.24877284966499244</v>
      </c>
      <c r="G1390" s="10">
        <v>0.89021085910026176</v>
      </c>
      <c r="H1390" s="10">
        <v>-0.65403144323631812</v>
      </c>
      <c r="I1390" s="10">
        <v>1.4510859382503374E-2</v>
      </c>
      <c r="J1390" s="10">
        <v>1.3509018339161079</v>
      </c>
      <c r="K1390" s="10">
        <v>-2.8576612157283167E-2</v>
      </c>
      <c r="L1390" s="10">
        <v>0.59457686099521789</v>
      </c>
      <c r="M1390" s="10">
        <v>5.0537530522850906E-2</v>
      </c>
      <c r="P1390" s="13">
        <f t="shared" ref="P1390:P1453" si="69">$P$1*1/12+$P$2*SQRT(1/12)*INDEX(D1390:M1390,1,$P$3)</f>
        <v>7.5236978299109518E-3</v>
      </c>
      <c r="Q1390" s="23">
        <f t="shared" ref="Q1390:Q1453" si="70">EXP(P1390)-1</f>
        <v>7.5520719592496732E-3</v>
      </c>
    </row>
    <row r="1391" spans="3:17" x14ac:dyDescent="0.55000000000000004">
      <c r="C1391">
        <f t="shared" si="68"/>
        <v>1385</v>
      </c>
      <c r="D1391" s="10">
        <v>2.2034096708066246</v>
      </c>
      <c r="E1391" s="10">
        <v>0.42994330468172348</v>
      </c>
      <c r="F1391" s="10">
        <v>-1.6045591635184946</v>
      </c>
      <c r="G1391" s="10">
        <v>-0.99122069250738554</v>
      </c>
      <c r="H1391" s="10">
        <v>-0.59859139017770557</v>
      </c>
      <c r="I1391" s="10">
        <v>0.37758235375719018</v>
      </c>
      <c r="J1391" s="10">
        <v>-1.3745698042218393</v>
      </c>
      <c r="K1391" s="10">
        <v>0.18157027233786641</v>
      </c>
      <c r="L1391" s="10">
        <v>1.0456410193609276</v>
      </c>
      <c r="M1391" s="10">
        <v>-0.25125981145666543</v>
      </c>
      <c r="P1391" s="13">
        <f t="shared" si="69"/>
        <v>2.0748754165295105E-2</v>
      </c>
      <c r="Q1391" s="23">
        <f t="shared" si="70"/>
        <v>2.0965506080096841E-2</v>
      </c>
    </row>
    <row r="1392" spans="3:17" x14ac:dyDescent="0.55000000000000004">
      <c r="C1392">
        <f t="shared" si="68"/>
        <v>1386</v>
      </c>
      <c r="D1392" s="10">
        <v>-5.1102787452739891E-2</v>
      </c>
      <c r="E1392" s="10">
        <v>1.8411897609637113</v>
      </c>
      <c r="F1392" s="10">
        <v>-6.180714217690049E-2</v>
      </c>
      <c r="G1392" s="10">
        <v>0.90369596761820725</v>
      </c>
      <c r="H1392" s="10">
        <v>-0.73980813130148293</v>
      </c>
      <c r="I1392" s="10">
        <v>-0.43329948618223352</v>
      </c>
      <c r="J1392" s="10">
        <v>-1.186455375334194</v>
      </c>
      <c r="K1392" s="10">
        <v>0.46957917624705603</v>
      </c>
      <c r="L1392" s="10">
        <v>-5.0909197604497358E-2</v>
      </c>
      <c r="M1392" s="10">
        <v>0.60254125570369954</v>
      </c>
      <c r="P1392" s="13">
        <f t="shared" si="69"/>
        <v>1.2241035452839727E-3</v>
      </c>
      <c r="Q1392" s="23">
        <f t="shared" si="70"/>
        <v>1.2248530658278689E-3</v>
      </c>
    </row>
    <row r="1393" spans="3:17" x14ac:dyDescent="0.55000000000000004">
      <c r="C1393">
        <f t="shared" si="68"/>
        <v>1387</v>
      </c>
      <c r="D1393" s="10">
        <v>1.6913452462403085</v>
      </c>
      <c r="E1393" s="10">
        <v>1.5788028834657177</v>
      </c>
      <c r="F1393" s="10">
        <v>1.3938301715268226</v>
      </c>
      <c r="G1393" s="10">
        <v>-0.42803979425535782</v>
      </c>
      <c r="H1393" s="10">
        <v>1.7528703880408938</v>
      </c>
      <c r="I1393" s="10">
        <v>0.95046512735030875</v>
      </c>
      <c r="J1393" s="10">
        <v>-0.58464470787177081</v>
      </c>
      <c r="K1393" s="10">
        <v>-0.56460555175757943</v>
      </c>
      <c r="L1393" s="10">
        <v>-0.34888615696099073</v>
      </c>
      <c r="M1393" s="10">
        <v>1.679119018498739</v>
      </c>
      <c r="P1393" s="13">
        <f t="shared" si="69"/>
        <v>1.6314146164808203E-2</v>
      </c>
      <c r="Q1393" s="23">
        <f t="shared" si="70"/>
        <v>1.6447948480576402E-2</v>
      </c>
    </row>
    <row r="1394" spans="3:17" x14ac:dyDescent="0.55000000000000004">
      <c r="C1394">
        <f t="shared" si="68"/>
        <v>1388</v>
      </c>
      <c r="D1394" s="10">
        <v>0.56877273366581549</v>
      </c>
      <c r="E1394" s="10">
        <v>0.72492803721972288</v>
      </c>
      <c r="F1394" s="10">
        <v>-0.13574187959348988</v>
      </c>
      <c r="G1394" s="10">
        <v>-1.2132372649026419</v>
      </c>
      <c r="H1394" s="10">
        <v>-0.36620145527611836</v>
      </c>
      <c r="I1394" s="10">
        <v>-0.14661021154725601</v>
      </c>
      <c r="J1394" s="10">
        <v>0.96873947269484217</v>
      </c>
      <c r="K1394" s="10">
        <v>0.58002940498346467</v>
      </c>
      <c r="L1394" s="10">
        <v>0.98086006316621133</v>
      </c>
      <c r="M1394" s="10">
        <v>0.76082599392183503</v>
      </c>
      <c r="P1394" s="13">
        <f t="shared" si="69"/>
        <v>6.5923830300118344E-3</v>
      </c>
      <c r="Q1394" s="23">
        <f t="shared" si="70"/>
        <v>6.6141606161136401E-3</v>
      </c>
    </row>
    <row r="1395" spans="3:17" x14ac:dyDescent="0.55000000000000004">
      <c r="C1395">
        <f t="shared" si="68"/>
        <v>1389</v>
      </c>
      <c r="D1395" s="10">
        <v>1.6426496580060053</v>
      </c>
      <c r="E1395" s="10">
        <v>1.2454787750872446E-2</v>
      </c>
      <c r="F1395" s="10">
        <v>-0.84889611638158458</v>
      </c>
      <c r="G1395" s="10">
        <v>0.5497568384496877</v>
      </c>
      <c r="H1395" s="10">
        <v>1.644766393815343</v>
      </c>
      <c r="I1395" s="10">
        <v>0.49094350023587263</v>
      </c>
      <c r="J1395" s="10">
        <v>0.31547084032983275</v>
      </c>
      <c r="K1395" s="10">
        <v>0.92060246109060029</v>
      </c>
      <c r="L1395" s="10">
        <v>1.3116658071590839</v>
      </c>
      <c r="M1395" s="10">
        <v>0.84045230075018151</v>
      </c>
      <c r="P1395" s="13">
        <f t="shared" si="69"/>
        <v>1.5892430000176871E-2</v>
      </c>
      <c r="Q1395" s="23">
        <f t="shared" si="70"/>
        <v>1.6019386322342122E-2</v>
      </c>
    </row>
    <row r="1396" spans="3:17" x14ac:dyDescent="0.55000000000000004">
      <c r="C1396">
        <f t="shared" si="68"/>
        <v>1390</v>
      </c>
      <c r="D1396" s="10">
        <v>-0.76879422735158376</v>
      </c>
      <c r="E1396" s="10">
        <v>2.9995881867558635E-2</v>
      </c>
      <c r="F1396" s="10">
        <v>-0.29000705704210078</v>
      </c>
      <c r="G1396" s="10">
        <v>0.40758252689827407</v>
      </c>
      <c r="H1396" s="10">
        <v>1.4559486203477932</v>
      </c>
      <c r="I1396" s="10">
        <v>-0.70099693814244468</v>
      </c>
      <c r="J1396" s="10">
        <v>-1.019820959057324</v>
      </c>
      <c r="K1396" s="10">
        <v>-0.75429365160676665</v>
      </c>
      <c r="L1396" s="10">
        <v>3.3372419505802456E-2</v>
      </c>
      <c r="M1396" s="10">
        <v>-0.64801454534877234</v>
      </c>
      <c r="P1396" s="13">
        <f t="shared" si="69"/>
        <v>-4.9912866450263398E-3</v>
      </c>
      <c r="Q1396" s="23">
        <f t="shared" si="70"/>
        <v>-4.9788508726111846E-3</v>
      </c>
    </row>
    <row r="1397" spans="3:17" x14ac:dyDescent="0.55000000000000004">
      <c r="C1397">
        <f t="shared" si="68"/>
        <v>1391</v>
      </c>
      <c r="D1397" s="10">
        <v>-0.97915741960088032</v>
      </c>
      <c r="E1397" s="10">
        <v>-0.62810085132364701</v>
      </c>
      <c r="F1397" s="10">
        <v>-0.28617647950856839</v>
      </c>
      <c r="G1397" s="10">
        <v>-0.1717567350835156</v>
      </c>
      <c r="H1397" s="10">
        <v>1.1462661978605928</v>
      </c>
      <c r="I1397" s="10">
        <v>9.163205904567874E-2</v>
      </c>
      <c r="J1397" s="10">
        <v>1.2299013838460573</v>
      </c>
      <c r="K1397" s="10">
        <v>0.15872736898190423</v>
      </c>
      <c r="L1397" s="10">
        <v>0.21150446702499198</v>
      </c>
      <c r="M1397" s="10">
        <v>0.25286616321495381</v>
      </c>
      <c r="P1397" s="13">
        <f t="shared" si="69"/>
        <v>-6.8130853301171454E-3</v>
      </c>
      <c r="Q1397" s="23">
        <f t="shared" si="70"/>
        <v>-6.7899288830535198E-3</v>
      </c>
    </row>
    <row r="1398" spans="3:17" x14ac:dyDescent="0.55000000000000004">
      <c r="C1398">
        <f t="shared" si="68"/>
        <v>1392</v>
      </c>
      <c r="D1398" s="10">
        <v>-1.4320708651294345</v>
      </c>
      <c r="E1398" s="10">
        <v>0.25694057924366909</v>
      </c>
      <c r="F1398" s="10">
        <v>1.333463860247996</v>
      </c>
      <c r="G1398" s="10">
        <v>4.3402780672420226E-2</v>
      </c>
      <c r="H1398" s="10">
        <v>-1.7505841505189226</v>
      </c>
      <c r="I1398" s="10">
        <v>0.13874857630999743</v>
      </c>
      <c r="J1398" s="10">
        <v>0.73208804454589393</v>
      </c>
      <c r="K1398" s="10">
        <v>-0.32993407544384784</v>
      </c>
      <c r="L1398" s="10">
        <v>-0.52403405958761029</v>
      </c>
      <c r="M1398" s="10">
        <v>0.18436247386489496</v>
      </c>
      <c r="P1398" s="13">
        <f t="shared" si="69"/>
        <v>-1.073543082554982E-2</v>
      </c>
      <c r="Q1398" s="23">
        <f t="shared" si="70"/>
        <v>-1.0678011744590266E-2</v>
      </c>
    </row>
    <row r="1399" spans="3:17" x14ac:dyDescent="0.55000000000000004">
      <c r="C1399">
        <f t="shared" si="68"/>
        <v>1393</v>
      </c>
      <c r="D1399" s="10">
        <v>7.7004026639420006E-2</v>
      </c>
      <c r="E1399" s="10">
        <v>0.74294797236671795</v>
      </c>
      <c r="F1399" s="10">
        <v>-8.9437058286366902E-2</v>
      </c>
      <c r="G1399" s="10">
        <v>0.26927891113018865</v>
      </c>
      <c r="H1399" s="10">
        <v>-0.50797703517610715</v>
      </c>
      <c r="I1399" s="10">
        <v>0.64727065183126731</v>
      </c>
      <c r="J1399" s="10">
        <v>-0.46181808919300238</v>
      </c>
      <c r="K1399" s="10">
        <v>0.91858094045373961</v>
      </c>
      <c r="L1399" s="10">
        <v>1.3030938316249105</v>
      </c>
      <c r="M1399" s="10">
        <v>-0.34073129556996884</v>
      </c>
      <c r="P1399" s="13">
        <f t="shared" si="69"/>
        <v>2.3335410993009804E-3</v>
      </c>
      <c r="Q1399" s="23">
        <f t="shared" si="70"/>
        <v>2.336265925417802E-3</v>
      </c>
    </row>
    <row r="1400" spans="3:17" x14ac:dyDescent="0.55000000000000004">
      <c r="C1400">
        <f t="shared" si="68"/>
        <v>1394</v>
      </c>
      <c r="D1400" s="10">
        <v>-0.6532555319290746</v>
      </c>
      <c r="E1400" s="10">
        <v>-0.58120105811348399</v>
      </c>
      <c r="F1400" s="10">
        <v>-0.19006744534643077</v>
      </c>
      <c r="G1400" s="10">
        <v>-0.92093951324784851</v>
      </c>
      <c r="H1400" s="10">
        <v>1.8444823540712827</v>
      </c>
      <c r="I1400" s="10">
        <v>1.70495845063878</v>
      </c>
      <c r="J1400" s="10">
        <v>0.86932035511938777</v>
      </c>
      <c r="K1400" s="10">
        <v>-0.34442922902653234</v>
      </c>
      <c r="L1400" s="10">
        <v>0.33113004045957178</v>
      </c>
      <c r="M1400" s="10">
        <v>0.33214404778962747</v>
      </c>
      <c r="P1400" s="13">
        <f t="shared" si="69"/>
        <v>-3.9906921914662826E-3</v>
      </c>
      <c r="Q1400" s="23">
        <f t="shared" si="70"/>
        <v>-3.9827399612007985E-3</v>
      </c>
    </row>
    <row r="1401" spans="3:17" x14ac:dyDescent="0.55000000000000004">
      <c r="C1401">
        <f t="shared" si="68"/>
        <v>1395</v>
      </c>
      <c r="D1401" s="10">
        <v>-1.9002136551093523</v>
      </c>
      <c r="E1401" s="10">
        <v>0.29162708308464669</v>
      </c>
      <c r="F1401" s="10">
        <v>2.205698712057329</v>
      </c>
      <c r="G1401" s="10">
        <v>0.94939693988102902</v>
      </c>
      <c r="H1401" s="10">
        <v>-7.1316686204808466E-2</v>
      </c>
      <c r="I1401" s="10">
        <v>-1.5287577309669325</v>
      </c>
      <c r="J1401" s="10">
        <v>0.34867512547386259</v>
      </c>
      <c r="K1401" s="10">
        <v>-0.1286680491304385</v>
      </c>
      <c r="L1401" s="10">
        <v>0.1702092845292443</v>
      </c>
      <c r="M1401" s="10">
        <v>0.15816603677656829</v>
      </c>
      <c r="P1401" s="13">
        <f t="shared" si="69"/>
        <v>-1.4789666312761136E-2</v>
      </c>
      <c r="Q1401" s="23">
        <f t="shared" si="70"/>
        <v>-1.4680836378005546E-2</v>
      </c>
    </row>
    <row r="1402" spans="3:17" x14ac:dyDescent="0.55000000000000004">
      <c r="C1402">
        <f t="shared" si="68"/>
        <v>1396</v>
      </c>
      <c r="D1402" s="10">
        <v>-6.1981684116595534E-2</v>
      </c>
      <c r="E1402" s="10">
        <v>-2.9562790718590963</v>
      </c>
      <c r="F1402" s="10">
        <v>-9.7746944341964917E-2</v>
      </c>
      <c r="G1402" s="10">
        <v>0.76310206704179373</v>
      </c>
      <c r="H1402" s="10">
        <v>-1.0086678959854964</v>
      </c>
      <c r="I1402" s="10">
        <v>0.3863569415432202</v>
      </c>
      <c r="J1402" s="10">
        <v>0.39854675798705197</v>
      </c>
      <c r="K1402" s="10">
        <v>-0.16012609987574444</v>
      </c>
      <c r="L1402" s="10">
        <v>3.1381943961580592</v>
      </c>
      <c r="M1402" s="10">
        <v>-1.5607666003478494E-2</v>
      </c>
      <c r="P1402" s="13">
        <f t="shared" si="69"/>
        <v>1.1298895365235251E-3</v>
      </c>
      <c r="Q1402" s="23">
        <f t="shared" si="70"/>
        <v>1.1305281021860569E-3</v>
      </c>
    </row>
    <row r="1403" spans="3:17" x14ac:dyDescent="0.55000000000000004">
      <c r="C1403">
        <f t="shared" si="68"/>
        <v>1397</v>
      </c>
      <c r="D1403" s="10">
        <v>-1.6405879912151051</v>
      </c>
      <c r="E1403" s="10">
        <v>-0.25789589537009899</v>
      </c>
      <c r="F1403" s="10">
        <v>1.7722520671367512</v>
      </c>
      <c r="G1403" s="10">
        <v>-1.0066725142640225</v>
      </c>
      <c r="H1403" s="10">
        <v>0.47647765031982275</v>
      </c>
      <c r="I1403" s="10">
        <v>-0.1877474052818692</v>
      </c>
      <c r="J1403" s="10">
        <v>-1.7851293243030446</v>
      </c>
      <c r="K1403" s="10">
        <v>-2.1553454479056207</v>
      </c>
      <c r="L1403" s="10">
        <v>-0.72784292965461872</v>
      </c>
      <c r="M1403" s="10">
        <v>0.95886640430882075</v>
      </c>
      <c r="P1403" s="13">
        <f t="shared" si="69"/>
        <v>-1.2541242108692955E-2</v>
      </c>
      <c r="Q1403" s="23">
        <f t="shared" si="70"/>
        <v>-1.2462928457229627E-2</v>
      </c>
    </row>
    <row r="1404" spans="3:17" x14ac:dyDescent="0.55000000000000004">
      <c r="C1404">
        <f t="shared" si="68"/>
        <v>1398</v>
      </c>
      <c r="D1404" s="10">
        <v>1.1081374677243356</v>
      </c>
      <c r="E1404" s="10">
        <v>-0.94602998255817694</v>
      </c>
      <c r="F1404" s="10">
        <v>1.1238756906640779</v>
      </c>
      <c r="G1404" s="10">
        <v>1.7584578345082771</v>
      </c>
      <c r="H1404" s="10">
        <v>1.4183670383027394</v>
      </c>
      <c r="I1404" s="10">
        <v>-0.46295109198192641</v>
      </c>
      <c r="J1404" s="10">
        <v>-0.35794494059388626</v>
      </c>
      <c r="K1404" s="10">
        <v>-0.70805654411342689</v>
      </c>
      <c r="L1404" s="10">
        <v>1.4636552761790846</v>
      </c>
      <c r="M1404" s="10">
        <v>-1.374859210934207</v>
      </c>
      <c r="P1404" s="13">
        <f t="shared" si="69"/>
        <v>1.1263418646012996E-2</v>
      </c>
      <c r="Q1404" s="23">
        <f t="shared" si="70"/>
        <v>1.1327089772783072E-2</v>
      </c>
    </row>
    <row r="1405" spans="3:17" x14ac:dyDescent="0.55000000000000004">
      <c r="C1405">
        <f t="shared" si="68"/>
        <v>1399</v>
      </c>
      <c r="D1405" s="10">
        <v>-0.49749273491876611</v>
      </c>
      <c r="E1405" s="10">
        <v>0.71014230787263533</v>
      </c>
      <c r="F1405" s="10">
        <v>-1.5610569104353891</v>
      </c>
      <c r="G1405" s="10">
        <v>1.6197865311369892</v>
      </c>
      <c r="H1405" s="10">
        <v>-0.90246829795336014</v>
      </c>
      <c r="I1405" s="10">
        <v>-0.33664842208181173</v>
      </c>
      <c r="J1405" s="10">
        <v>-0.61745899072865318</v>
      </c>
      <c r="K1405" s="10">
        <v>1.7403564286398905</v>
      </c>
      <c r="L1405" s="10">
        <v>1.1939343963250697</v>
      </c>
      <c r="M1405" s="10">
        <v>2.232067354875904</v>
      </c>
      <c r="P1405" s="13">
        <f t="shared" si="69"/>
        <v>-2.6417467997118232E-3</v>
      </c>
      <c r="Q1405" s="23">
        <f t="shared" si="70"/>
        <v>-2.6382604573219615E-3</v>
      </c>
    </row>
    <row r="1406" spans="3:17" x14ac:dyDescent="0.55000000000000004">
      <c r="C1406">
        <f t="shared" si="68"/>
        <v>1400</v>
      </c>
      <c r="D1406" s="10">
        <v>-1.9147957261255564</v>
      </c>
      <c r="E1406" s="10">
        <v>-0.7653874106639923</v>
      </c>
      <c r="F1406" s="10">
        <v>-0.50117927082352021</v>
      </c>
      <c r="G1406" s="10">
        <v>-0.45273169338729818</v>
      </c>
      <c r="H1406" s="10">
        <v>0.68478820362540982</v>
      </c>
      <c r="I1406" s="10">
        <v>0.2141905809440291</v>
      </c>
      <c r="J1406" s="10">
        <v>-0.95657291258374044</v>
      </c>
      <c r="K1406" s="10">
        <v>0.39910152302959678</v>
      </c>
      <c r="L1406" s="10">
        <v>-0.70591863223105888</v>
      </c>
      <c r="M1406" s="10">
        <v>-0.29253676956153957</v>
      </c>
      <c r="P1406" s="13">
        <f t="shared" si="69"/>
        <v>-1.4915950752159353E-2</v>
      </c>
      <c r="Q1406" s="23">
        <f t="shared" si="70"/>
        <v>-1.4805258999726068E-2</v>
      </c>
    </row>
    <row r="1407" spans="3:17" x14ac:dyDescent="0.55000000000000004">
      <c r="C1407">
        <f t="shared" si="68"/>
        <v>1401</v>
      </c>
      <c r="D1407" s="10">
        <v>-1.5344047274157102</v>
      </c>
      <c r="E1407" s="10">
        <v>1.0880962256111526</v>
      </c>
      <c r="F1407" s="10">
        <v>-0.41512175387762612</v>
      </c>
      <c r="G1407" s="10">
        <v>-6.0455376881055865E-2</v>
      </c>
      <c r="H1407" s="10">
        <v>4.6254059624681453E-2</v>
      </c>
      <c r="I1407" s="10">
        <v>-0.11776679605537947</v>
      </c>
      <c r="J1407" s="10">
        <v>0.28629623502040158</v>
      </c>
      <c r="K1407" s="10">
        <v>-0.70345599984154905</v>
      </c>
      <c r="L1407" s="10">
        <v>1.2390622121265198</v>
      </c>
      <c r="M1407" s="10">
        <v>1.6837211686774222E-2</v>
      </c>
      <c r="P1407" s="13">
        <f t="shared" si="69"/>
        <v>-1.162166806962275E-2</v>
      </c>
      <c r="Q1407" s="23">
        <f t="shared" si="70"/>
        <v>-1.1554397336825839E-2</v>
      </c>
    </row>
    <row r="1408" spans="3:17" x14ac:dyDescent="0.55000000000000004">
      <c r="C1408">
        <f t="shared" si="68"/>
        <v>1402</v>
      </c>
      <c r="D1408" s="10">
        <v>-1.1239647163372675</v>
      </c>
      <c r="E1408" s="10">
        <v>1.3063951443217596</v>
      </c>
      <c r="F1408" s="10">
        <v>-0.34565556478978682</v>
      </c>
      <c r="G1408" s="10">
        <v>1.5643047328705435</v>
      </c>
      <c r="H1408" s="10">
        <v>-0.22119056697628844</v>
      </c>
      <c r="I1408" s="10">
        <v>0.31353194417252189</v>
      </c>
      <c r="J1408" s="10">
        <v>-0.39323724529627641</v>
      </c>
      <c r="K1408" s="10">
        <v>1.2419152665892457</v>
      </c>
      <c r="L1408" s="10">
        <v>2.4458330271104582</v>
      </c>
      <c r="M1408" s="10">
        <v>0.2751779328043244</v>
      </c>
      <c r="P1408" s="13">
        <f t="shared" si="69"/>
        <v>-8.0671533063877716E-3</v>
      </c>
      <c r="Q1408" s="23">
        <f t="shared" si="70"/>
        <v>-8.0347011492959419E-3</v>
      </c>
    </row>
    <row r="1409" spans="3:17" x14ac:dyDescent="0.55000000000000004">
      <c r="C1409">
        <f t="shared" si="68"/>
        <v>1403</v>
      </c>
      <c r="D1409" s="10">
        <v>2.5446183226337928</v>
      </c>
      <c r="E1409" s="10">
        <v>0.69448158768856338</v>
      </c>
      <c r="F1409" s="10">
        <v>0.3364334572116795</v>
      </c>
      <c r="G1409" s="10">
        <v>-0.71801576205293804</v>
      </c>
      <c r="H1409" s="10">
        <v>-0.75897761222810578</v>
      </c>
      <c r="I1409" s="10">
        <v>1.1477605071907007</v>
      </c>
      <c r="J1409" s="10">
        <v>1.1942689856251283</v>
      </c>
      <c r="K1409" s="10">
        <v>-0.62312742497239826</v>
      </c>
      <c r="L1409" s="10">
        <v>-0.28501053628935868</v>
      </c>
      <c r="M1409" s="10">
        <v>1.715523758029748</v>
      </c>
      <c r="P1409" s="13">
        <f t="shared" si="69"/>
        <v>2.3703707770028778E-2</v>
      </c>
      <c r="Q1409" s="23">
        <f t="shared" si="70"/>
        <v>2.3986873584510793E-2</v>
      </c>
    </row>
    <row r="1410" spans="3:17" x14ac:dyDescent="0.55000000000000004">
      <c r="C1410">
        <f t="shared" si="68"/>
        <v>1404</v>
      </c>
      <c r="D1410" s="10">
        <v>0.74940908418308549</v>
      </c>
      <c r="E1410" s="10">
        <v>-1.8685190664058355</v>
      </c>
      <c r="F1410" s="10">
        <v>-1.0038128753546456</v>
      </c>
      <c r="G1410" s="10">
        <v>2.1695354365190398</v>
      </c>
      <c r="H1410" s="10">
        <v>0.57093200240007436</v>
      </c>
      <c r="I1410" s="10">
        <v>0.30310113155375334</v>
      </c>
      <c r="J1410" s="10">
        <v>-0.93079256579641556</v>
      </c>
      <c r="K1410" s="10">
        <v>0.39073921252481858</v>
      </c>
      <c r="L1410" s="10">
        <v>1.2565610803136233</v>
      </c>
      <c r="M1410" s="10">
        <v>-1.4069516169938676</v>
      </c>
      <c r="P1410" s="13">
        <f t="shared" si="69"/>
        <v>8.1567397139604945E-3</v>
      </c>
      <c r="Q1410" s="23">
        <f t="shared" si="70"/>
        <v>8.1900965479977383E-3</v>
      </c>
    </row>
    <row r="1411" spans="3:17" x14ac:dyDescent="0.55000000000000004">
      <c r="C1411">
        <f t="shared" si="68"/>
        <v>1405</v>
      </c>
      <c r="D1411" s="10">
        <v>0.46547880553017951</v>
      </c>
      <c r="E1411" s="10">
        <v>-1.1940044898877769</v>
      </c>
      <c r="F1411" s="10">
        <v>0.22074086066389229</v>
      </c>
      <c r="G1411" s="10">
        <v>-0.7691728159375455</v>
      </c>
      <c r="H1411" s="10">
        <v>1.1791995019800192</v>
      </c>
      <c r="I1411" s="10">
        <v>-0.80779936338520764</v>
      </c>
      <c r="J1411" s="10">
        <v>-0.86442413623517889</v>
      </c>
      <c r="K1411" s="10">
        <v>0.80718244816896723</v>
      </c>
      <c r="L1411" s="10">
        <v>-1.1907439293866162</v>
      </c>
      <c r="M1411" s="10">
        <v>-0.44281525940179289</v>
      </c>
      <c r="P1411" s="13">
        <f t="shared" si="69"/>
        <v>5.6978313717903854E-3</v>
      </c>
      <c r="Q1411" s="23">
        <f t="shared" si="70"/>
        <v>5.7140948872116404E-3</v>
      </c>
    </row>
    <row r="1412" spans="3:17" x14ac:dyDescent="0.55000000000000004">
      <c r="C1412">
        <f t="shared" si="68"/>
        <v>1406</v>
      </c>
      <c r="D1412" s="10">
        <v>-0.88272118079755435</v>
      </c>
      <c r="E1412" s="10">
        <v>0.2697343530607309</v>
      </c>
      <c r="F1412" s="10">
        <v>-0.19572383291120893</v>
      </c>
      <c r="G1412" s="10">
        <v>-0.77209302262919721</v>
      </c>
      <c r="H1412" s="10">
        <v>0.27985455999554837</v>
      </c>
      <c r="I1412" s="10">
        <v>1.418464414660068</v>
      </c>
      <c r="J1412" s="10">
        <v>-1.0793170634017868</v>
      </c>
      <c r="K1412" s="10">
        <v>0.42093150188017919</v>
      </c>
      <c r="L1412" s="10">
        <v>-1.5455922046218622</v>
      </c>
      <c r="M1412" s="10">
        <v>1.1600815800390389</v>
      </c>
      <c r="P1412" s="13">
        <f t="shared" si="69"/>
        <v>-5.9779230036261163E-3</v>
      </c>
      <c r="Q1412" s="23">
        <f t="shared" si="70"/>
        <v>-5.9600907728358798E-3</v>
      </c>
    </row>
    <row r="1413" spans="3:17" x14ac:dyDescent="0.55000000000000004">
      <c r="C1413">
        <f t="shared" si="68"/>
        <v>1407</v>
      </c>
      <c r="D1413" s="10">
        <v>-1.1197617081997449</v>
      </c>
      <c r="E1413" s="10">
        <v>-2.4639234163588575</v>
      </c>
      <c r="F1413" s="10">
        <v>0.56372597790163503</v>
      </c>
      <c r="G1413" s="10">
        <v>-0.2491881605808457</v>
      </c>
      <c r="H1413" s="10">
        <v>-8.0680898952394352E-3</v>
      </c>
      <c r="I1413" s="10">
        <v>-0.4537101122029189</v>
      </c>
      <c r="J1413" s="10">
        <v>-1.4267668526598369</v>
      </c>
      <c r="K1413" s="10">
        <v>-0.24859190967853542</v>
      </c>
      <c r="L1413" s="10">
        <v>0.41840355630254922</v>
      </c>
      <c r="M1413" s="10">
        <v>-1.1563770091085714</v>
      </c>
      <c r="P1413" s="13">
        <f t="shared" si="69"/>
        <v>-8.0307541881936995E-3</v>
      </c>
      <c r="Q1413" s="23">
        <f t="shared" si="70"/>
        <v>-7.9985938300053405E-3</v>
      </c>
    </row>
    <row r="1414" spans="3:17" x14ac:dyDescent="0.55000000000000004">
      <c r="C1414">
        <f t="shared" si="68"/>
        <v>1408</v>
      </c>
      <c r="D1414" s="10">
        <v>0.85113634682286354</v>
      </c>
      <c r="E1414" s="10">
        <v>-1.1038714864296979</v>
      </c>
      <c r="F1414" s="10">
        <v>0.20403541983588561</v>
      </c>
      <c r="G1414" s="10">
        <v>-0.41521971931857826</v>
      </c>
      <c r="H1414" s="10">
        <v>-0.7495816554013941</v>
      </c>
      <c r="I1414" s="10">
        <v>0.17653443995944082</v>
      </c>
      <c r="J1414" s="10">
        <v>0.5130062485578325</v>
      </c>
      <c r="K1414" s="10">
        <v>-0.14512363874654621</v>
      </c>
      <c r="L1414" s="10">
        <v>1.2068893041374926</v>
      </c>
      <c r="M1414" s="10">
        <v>1.0700415236911407</v>
      </c>
      <c r="P1414" s="13">
        <f t="shared" si="69"/>
        <v>9.0377236509954894E-3</v>
      </c>
      <c r="Q1414" s="23">
        <f t="shared" si="70"/>
        <v>9.0786871881025633E-3</v>
      </c>
    </row>
    <row r="1415" spans="3:17" x14ac:dyDescent="0.55000000000000004">
      <c r="C1415">
        <f t="shared" si="68"/>
        <v>1409</v>
      </c>
      <c r="D1415" s="10">
        <v>0.73661332639996635</v>
      </c>
      <c r="E1415" s="10">
        <v>0.19773829001145121</v>
      </c>
      <c r="F1415" s="10">
        <v>-1.6925584941177063</v>
      </c>
      <c r="G1415" s="10">
        <v>0.37295682324111745</v>
      </c>
      <c r="H1415" s="10">
        <v>-1.1388699660822665</v>
      </c>
      <c r="I1415" s="10">
        <v>1.8445760704932834</v>
      </c>
      <c r="J1415" s="10">
        <v>-0.2112350513149332</v>
      </c>
      <c r="K1415" s="10">
        <v>-1.3059631826987557</v>
      </c>
      <c r="L1415" s="10">
        <v>2.1165119269017292</v>
      </c>
      <c r="M1415" s="10">
        <v>-0.56499997223771448</v>
      </c>
      <c r="P1415" s="13">
        <f t="shared" si="69"/>
        <v>8.0459252009519588E-3</v>
      </c>
      <c r="Q1415" s="23">
        <f t="shared" si="70"/>
        <v>8.0783806434148175E-3</v>
      </c>
    </row>
    <row r="1416" spans="3:17" x14ac:dyDescent="0.55000000000000004">
      <c r="C1416">
        <f t="shared" si="68"/>
        <v>1410</v>
      </c>
      <c r="D1416" s="10">
        <v>-0.4873650675513701</v>
      </c>
      <c r="E1416" s="10">
        <v>-1.1187722225805763</v>
      </c>
      <c r="F1416" s="10">
        <v>1.6161618137247156</v>
      </c>
      <c r="G1416" s="10">
        <v>-0.31213593599673334</v>
      </c>
      <c r="H1416" s="10">
        <v>1.0169041379088184</v>
      </c>
      <c r="I1416" s="10">
        <v>-0.64638031516362837</v>
      </c>
      <c r="J1416" s="10">
        <v>1.7524924868759937</v>
      </c>
      <c r="K1416" s="10">
        <v>-0.85897267188715987</v>
      </c>
      <c r="L1416" s="10">
        <v>-0.99140005128372533</v>
      </c>
      <c r="M1416" s="10">
        <v>-0.5003274406071998</v>
      </c>
      <c r="P1416" s="13">
        <f t="shared" si="69"/>
        <v>-2.5540386274993873E-3</v>
      </c>
      <c r="Q1416" s="23">
        <f t="shared" si="70"/>
        <v>-2.5507798457858888E-3</v>
      </c>
    </row>
    <row r="1417" spans="3:17" x14ac:dyDescent="0.55000000000000004">
      <c r="C1417">
        <f t="shared" si="68"/>
        <v>1411</v>
      </c>
      <c r="D1417" s="10">
        <v>-9.6675142537730754E-2</v>
      </c>
      <c r="E1417" s="10">
        <v>-0.89496463865529929</v>
      </c>
      <c r="F1417" s="10">
        <v>0.58914488404192022</v>
      </c>
      <c r="G1417" s="10">
        <v>-0.70006420824226201</v>
      </c>
      <c r="H1417" s="10">
        <v>1.7463257869486881</v>
      </c>
      <c r="I1417" s="10">
        <v>-0.21249172629938651</v>
      </c>
      <c r="J1417" s="10">
        <v>1.3237365551795075</v>
      </c>
      <c r="K1417" s="10">
        <v>-0.41573729730545489</v>
      </c>
      <c r="L1417" s="10">
        <v>-0.62712475359225561</v>
      </c>
      <c r="M1417" s="10">
        <v>0.29760945316556436</v>
      </c>
      <c r="P1417" s="13">
        <f t="shared" si="69"/>
        <v>8.294353731451026E-4</v>
      </c>
      <c r="Q1417" s="23">
        <f t="shared" si="70"/>
        <v>8.2977944978734897E-4</v>
      </c>
    </row>
    <row r="1418" spans="3:17" x14ac:dyDescent="0.55000000000000004">
      <c r="C1418">
        <f t="shared" si="68"/>
        <v>1412</v>
      </c>
      <c r="D1418" s="10">
        <v>5.2850185332649569E-2</v>
      </c>
      <c r="E1418" s="10">
        <v>-1.2323371316883549</v>
      </c>
      <c r="F1418" s="10">
        <v>-0.83974359271510823</v>
      </c>
      <c r="G1418" s="10">
        <v>-0.95895903927869897</v>
      </c>
      <c r="H1418" s="10">
        <v>-1.1894584905768475</v>
      </c>
      <c r="I1418" s="10">
        <v>-0.96418608615158063</v>
      </c>
      <c r="J1418" s="10">
        <v>0.79259005686891582</v>
      </c>
      <c r="K1418" s="10">
        <v>9.8653894286453089E-2</v>
      </c>
      <c r="L1418" s="10">
        <v>0.26289306148098884</v>
      </c>
      <c r="M1418" s="10">
        <v>-2.6629803651603385</v>
      </c>
      <c r="P1418" s="13">
        <f t="shared" si="69"/>
        <v>2.1243626975945692E-3</v>
      </c>
      <c r="Q1418" s="23">
        <f t="shared" si="70"/>
        <v>2.1266207547243621E-3</v>
      </c>
    </row>
    <row r="1419" spans="3:17" x14ac:dyDescent="0.55000000000000004">
      <c r="C1419">
        <f t="shared" si="68"/>
        <v>1413</v>
      </c>
      <c r="D1419" s="10">
        <v>0.83079401176044909</v>
      </c>
      <c r="E1419" s="10">
        <v>-0.33900310229195224</v>
      </c>
      <c r="F1419" s="10">
        <v>0.35876675389317159</v>
      </c>
      <c r="G1419" s="10">
        <v>0.45257715092976913</v>
      </c>
      <c r="H1419" s="10">
        <v>0.84856283066799965</v>
      </c>
      <c r="I1419" s="10">
        <v>-0.49487141733624757</v>
      </c>
      <c r="J1419" s="10">
        <v>-0.82683512946341597</v>
      </c>
      <c r="K1419" s="10">
        <v>-2.4289671572693186</v>
      </c>
      <c r="L1419" s="10">
        <v>0.21307886456584707</v>
      </c>
      <c r="M1419" s="10">
        <v>-0.53070342664338577</v>
      </c>
      <c r="P1419" s="13">
        <f t="shared" si="69"/>
        <v>8.8615538616320308E-3</v>
      </c>
      <c r="Q1419" s="23">
        <f t="shared" si="70"/>
        <v>8.9009336661893812E-3</v>
      </c>
    </row>
    <row r="1420" spans="3:17" x14ac:dyDescent="0.55000000000000004">
      <c r="C1420">
        <f t="shared" si="68"/>
        <v>1414</v>
      </c>
      <c r="D1420" s="10">
        <v>-0.40697621742511436</v>
      </c>
      <c r="E1420" s="10">
        <v>7.6815057027068534E-2</v>
      </c>
      <c r="F1420" s="10">
        <v>-0.52430129099497469</v>
      </c>
      <c r="G1420" s="10">
        <v>-0.79241820778554417</v>
      </c>
      <c r="H1420" s="10">
        <v>-2.5619535238107751</v>
      </c>
      <c r="I1420" s="10">
        <v>-2.0389778296032151</v>
      </c>
      <c r="J1420" s="10">
        <v>0.22332628909147784</v>
      </c>
      <c r="K1420" s="10">
        <v>-0.27917922666538542</v>
      </c>
      <c r="L1420" s="10">
        <v>4.002641091973326E-2</v>
      </c>
      <c r="M1420" s="10">
        <v>0.10136890316223536</v>
      </c>
      <c r="P1420" s="13">
        <f t="shared" si="69"/>
        <v>-1.8578507635958143E-3</v>
      </c>
      <c r="Q1420" s="23">
        <f t="shared" si="70"/>
        <v>-1.8561260271322544E-3</v>
      </c>
    </row>
    <row r="1421" spans="3:17" x14ac:dyDescent="0.55000000000000004">
      <c r="C1421">
        <f t="shared" si="68"/>
        <v>1415</v>
      </c>
      <c r="D1421" s="10">
        <v>-1.822816074703081</v>
      </c>
      <c r="E1421" s="10">
        <v>-0.37223028728669938</v>
      </c>
      <c r="F1421" s="10">
        <v>-0.43313937883522441</v>
      </c>
      <c r="G1421" s="10">
        <v>1.0682070682392817</v>
      </c>
      <c r="H1421" s="10">
        <v>-1.9085201002096872</v>
      </c>
      <c r="I1421" s="10">
        <v>0.46354518926486477</v>
      </c>
      <c r="J1421" s="10">
        <v>0.85069759647650101</v>
      </c>
      <c r="K1421" s="10">
        <v>0.6845398911326348</v>
      </c>
      <c r="L1421" s="10">
        <v>1.452114090868315</v>
      </c>
      <c r="M1421" s="10">
        <v>-0.7950489243559471</v>
      </c>
      <c r="P1421" s="13">
        <f t="shared" si="69"/>
        <v>-1.4119383604528343E-2</v>
      </c>
      <c r="Q1421" s="23">
        <f t="shared" si="70"/>
        <v>-1.4020172589517821E-2</v>
      </c>
    </row>
    <row r="1422" spans="3:17" x14ac:dyDescent="0.55000000000000004">
      <c r="C1422">
        <f t="shared" si="68"/>
        <v>1416</v>
      </c>
      <c r="D1422" s="10">
        <v>0.81113478645525861</v>
      </c>
      <c r="E1422" s="10">
        <v>9.7641829435615349E-2</v>
      </c>
      <c r="F1422" s="10">
        <v>-1.7061530273901833</v>
      </c>
      <c r="G1422" s="10">
        <v>1.3609086892778259</v>
      </c>
      <c r="H1422" s="10">
        <v>1.5832761543976674</v>
      </c>
      <c r="I1422" s="10">
        <v>0.26095871366721579</v>
      </c>
      <c r="J1422" s="10">
        <v>1.5712818919289893</v>
      </c>
      <c r="K1422" s="10">
        <v>-0.32432029443575028</v>
      </c>
      <c r="L1422" s="10">
        <v>0.56560402076225569</v>
      </c>
      <c r="M1422" s="10">
        <v>-0.15516701991855911</v>
      </c>
      <c r="P1422" s="13">
        <f t="shared" si="69"/>
        <v>8.6912999763018618E-3</v>
      </c>
      <c r="Q1422" s="23">
        <f t="shared" si="70"/>
        <v>8.729178983685415E-3</v>
      </c>
    </row>
    <row r="1423" spans="3:17" x14ac:dyDescent="0.55000000000000004">
      <c r="C1423">
        <f t="shared" si="68"/>
        <v>1417</v>
      </c>
      <c r="D1423" s="10">
        <v>-1.7622445112606204</v>
      </c>
      <c r="E1423" s="10">
        <v>-1.6441499713493182</v>
      </c>
      <c r="F1423" s="10">
        <v>-0.36724555552740529</v>
      </c>
      <c r="G1423" s="10">
        <v>-0.72257674535696381</v>
      </c>
      <c r="H1423" s="10">
        <v>-0.19348278520405213</v>
      </c>
      <c r="I1423" s="10">
        <v>-4.4062058691730056E-2</v>
      </c>
      <c r="J1423" s="10">
        <v>0.42147668517883791</v>
      </c>
      <c r="K1423" s="10">
        <v>-5.9921807212930882E-2</v>
      </c>
      <c r="L1423" s="10">
        <v>1.0367705550257662</v>
      </c>
      <c r="M1423" s="10">
        <v>1.0233399180346532</v>
      </c>
      <c r="P1423" s="13">
        <f t="shared" si="69"/>
        <v>-1.3594818477647225E-2</v>
      </c>
      <c r="Q1423" s="23">
        <f t="shared" si="70"/>
        <v>-1.3502826277196234E-2</v>
      </c>
    </row>
    <row r="1424" spans="3:17" x14ac:dyDescent="0.55000000000000004">
      <c r="C1424">
        <f t="shared" si="68"/>
        <v>1418</v>
      </c>
      <c r="D1424" s="10">
        <v>1.4488349652902057</v>
      </c>
      <c r="E1424" s="10">
        <v>1.4131442235561729</v>
      </c>
      <c r="F1424" s="10">
        <v>-0.8189945995093284</v>
      </c>
      <c r="G1424" s="10">
        <v>-6.1853478569470828E-2</v>
      </c>
      <c r="H1424" s="10">
        <v>0.7964445389184005</v>
      </c>
      <c r="I1424" s="10">
        <v>0.40456884228771972</v>
      </c>
      <c r="J1424" s="10">
        <v>-0.37979157028909877</v>
      </c>
      <c r="K1424" s="10">
        <v>-0.38127200538881706</v>
      </c>
      <c r="L1424" s="10">
        <v>0.38944799083898807</v>
      </c>
      <c r="M1424" s="10">
        <v>0.4987519759910205</v>
      </c>
      <c r="P1424" s="13">
        <f t="shared" si="69"/>
        <v>1.4213945524991301E-2</v>
      </c>
      <c r="Q1424" s="23">
        <f t="shared" si="70"/>
        <v>1.4315443976343989E-2</v>
      </c>
    </row>
    <row r="1425" spans="3:17" x14ac:dyDescent="0.55000000000000004">
      <c r="C1425">
        <f t="shared" si="68"/>
        <v>1419</v>
      </c>
      <c r="D1425" s="10">
        <v>0.11817949394025298</v>
      </c>
      <c r="E1425" s="10">
        <v>0.1781509805587124</v>
      </c>
      <c r="F1425" s="10">
        <v>-0.63956260312149593</v>
      </c>
      <c r="G1425" s="10">
        <v>-0.44087538184145281</v>
      </c>
      <c r="H1425" s="10">
        <v>-0.47714900849816788</v>
      </c>
      <c r="I1425" s="10">
        <v>0.18740606684512776</v>
      </c>
      <c r="J1425" s="10">
        <v>-0.14350205655305923</v>
      </c>
      <c r="K1425" s="10">
        <v>-1.1241127752808739</v>
      </c>
      <c r="L1425" s="10">
        <v>0.57671271345861641</v>
      </c>
      <c r="M1425" s="10">
        <v>0.91493535590334563</v>
      </c>
      <c r="P1425" s="13">
        <f t="shared" si="69"/>
        <v>2.6901311062531488E-3</v>
      </c>
      <c r="Q1425" s="23">
        <f t="shared" si="70"/>
        <v>2.6937527557799879E-3</v>
      </c>
    </row>
    <row r="1426" spans="3:17" x14ac:dyDescent="0.55000000000000004">
      <c r="C1426">
        <f t="shared" si="68"/>
        <v>1420</v>
      </c>
      <c r="D1426" s="10">
        <v>1.6342399990366525</v>
      </c>
      <c r="E1426" s="10">
        <v>0.83907633965881678</v>
      </c>
      <c r="F1426" s="10">
        <v>0.3214312276213328</v>
      </c>
      <c r="G1426" s="10">
        <v>0.31911983818685591</v>
      </c>
      <c r="H1426" s="10">
        <v>0.11067906826535226</v>
      </c>
      <c r="I1426" s="10">
        <v>1.0107093716114919</v>
      </c>
      <c r="J1426" s="10">
        <v>0.29228888245977513</v>
      </c>
      <c r="K1426" s="10">
        <v>-1.9263002186832812</v>
      </c>
      <c r="L1426" s="10">
        <v>-7.1326559694451036E-2</v>
      </c>
      <c r="M1426" s="10">
        <v>-0.16628003522493465</v>
      </c>
      <c r="P1426" s="13">
        <f t="shared" si="69"/>
        <v>1.5819600217130639E-2</v>
      </c>
      <c r="Q1426" s="23">
        <f t="shared" si="70"/>
        <v>1.5945392545373416E-2</v>
      </c>
    </row>
    <row r="1427" spans="3:17" x14ac:dyDescent="0.55000000000000004">
      <c r="C1427">
        <f t="shared" si="68"/>
        <v>1421</v>
      </c>
      <c r="D1427" s="10">
        <v>-5.5439198025726132E-2</v>
      </c>
      <c r="E1427" s="10">
        <v>-0.17759092350185612</v>
      </c>
      <c r="F1427" s="10">
        <v>-0.78547729647597342</v>
      </c>
      <c r="G1427" s="10">
        <v>1.4523845958152686</v>
      </c>
      <c r="H1427" s="10">
        <v>0.6445990068845644</v>
      </c>
      <c r="I1427" s="10">
        <v>-0.52110866558998703</v>
      </c>
      <c r="J1427" s="10">
        <v>0.49645856219699736</v>
      </c>
      <c r="K1427" s="10">
        <v>0.66204019279273985</v>
      </c>
      <c r="L1427" s="10">
        <v>0.44043873827669899</v>
      </c>
      <c r="M1427" s="10">
        <v>-2.5399842293256589</v>
      </c>
      <c r="P1427" s="13">
        <f t="shared" si="69"/>
        <v>1.1865491281095176E-3</v>
      </c>
      <c r="Q1427" s="23">
        <f t="shared" si="70"/>
        <v>1.187253356032425E-3</v>
      </c>
    </row>
    <row r="1428" spans="3:17" x14ac:dyDescent="0.55000000000000004">
      <c r="C1428">
        <f t="shared" si="68"/>
        <v>1422</v>
      </c>
      <c r="D1428" s="10">
        <v>-2.3743797972263088</v>
      </c>
      <c r="E1428" s="10">
        <v>0.44089027348849136</v>
      </c>
      <c r="F1428" s="10">
        <v>0.29174629262347618</v>
      </c>
      <c r="G1428" s="10">
        <v>0.64153474211496586</v>
      </c>
      <c r="H1428" s="10">
        <v>-0.75950388423751147</v>
      </c>
      <c r="I1428" s="10">
        <v>-1.5820452624571921</v>
      </c>
      <c r="J1428" s="10">
        <v>-0.33301078962819497</v>
      </c>
      <c r="K1428" s="10">
        <v>-0.52582346354629328</v>
      </c>
      <c r="L1428" s="10">
        <v>0.81975182868979612</v>
      </c>
      <c r="M1428" s="10">
        <v>0.68086031201996966</v>
      </c>
      <c r="P1428" s="13">
        <f t="shared" si="69"/>
        <v>-1.8896065559638606E-2</v>
      </c>
      <c r="Q1428" s="23">
        <f t="shared" si="70"/>
        <v>-1.8718654129571299E-2</v>
      </c>
    </row>
    <row r="1429" spans="3:17" x14ac:dyDescent="0.55000000000000004">
      <c r="C1429">
        <f t="shared" si="68"/>
        <v>1423</v>
      </c>
      <c r="D1429" s="10">
        <v>0.79164519800447652</v>
      </c>
      <c r="E1429" s="10">
        <v>-0.26586150209555753</v>
      </c>
      <c r="F1429" s="10">
        <v>0.53991602821881046</v>
      </c>
      <c r="G1429" s="10">
        <v>2.1647021166023115</v>
      </c>
      <c r="H1429" s="10">
        <v>-0.12633355393617474</v>
      </c>
      <c r="I1429" s="10">
        <v>0.56050206448023177</v>
      </c>
      <c r="J1429" s="10">
        <v>-1.5327085600902057</v>
      </c>
      <c r="K1429" s="10">
        <v>-0.85502971866482513</v>
      </c>
      <c r="L1429" s="10">
        <v>0.56103864367135847</v>
      </c>
      <c r="M1429" s="10">
        <v>1.0887454994442005</v>
      </c>
      <c r="P1429" s="13">
        <f t="shared" si="69"/>
        <v>8.5225151892250519E-3</v>
      </c>
      <c r="Q1429" s="23">
        <f t="shared" si="70"/>
        <v>8.5589352116761663E-3</v>
      </c>
    </row>
    <row r="1430" spans="3:17" x14ac:dyDescent="0.55000000000000004">
      <c r="C1430">
        <f t="shared" si="68"/>
        <v>1424</v>
      </c>
      <c r="D1430" s="10">
        <v>0.20045587801341372</v>
      </c>
      <c r="E1430" s="10">
        <v>-0.43058041614736564</v>
      </c>
      <c r="F1430" s="10">
        <v>-0.21075911625638202</v>
      </c>
      <c r="G1430" s="10">
        <v>0.8962182787664057</v>
      </c>
      <c r="H1430" s="10">
        <v>-0.46098915344090291</v>
      </c>
      <c r="I1430" s="10">
        <v>-0.78156524369492897</v>
      </c>
      <c r="J1430" s="10">
        <v>-1.2616726889845968</v>
      </c>
      <c r="K1430" s="10">
        <v>0.18842428257345789</v>
      </c>
      <c r="L1430" s="10">
        <v>-0.41261836858480683</v>
      </c>
      <c r="M1430" s="10">
        <v>1.4031402077058099</v>
      </c>
      <c r="P1430" s="13">
        <f t="shared" si="69"/>
        <v>3.4026654936419745E-3</v>
      </c>
      <c r="Q1430" s="23">
        <f t="shared" si="70"/>
        <v>3.4084611315474689E-3</v>
      </c>
    </row>
    <row r="1431" spans="3:17" x14ac:dyDescent="0.55000000000000004">
      <c r="C1431">
        <f t="shared" si="68"/>
        <v>1425</v>
      </c>
      <c r="D1431" s="10">
        <v>0.11051665534934939</v>
      </c>
      <c r="E1431" s="10">
        <v>0.39041470425108654</v>
      </c>
      <c r="F1431" s="10">
        <v>2.1589369023650615</v>
      </c>
      <c r="G1431" s="10">
        <v>-0.9865272203089398</v>
      </c>
      <c r="H1431" s="10">
        <v>0.28225113903905674</v>
      </c>
      <c r="I1431" s="10">
        <v>-0.11417267001535092</v>
      </c>
      <c r="J1431" s="10">
        <v>0.94445462350974985</v>
      </c>
      <c r="K1431" s="10">
        <v>-2.0086579814131733</v>
      </c>
      <c r="L1431" s="10">
        <v>-1.2535291188161728</v>
      </c>
      <c r="M1431" s="10">
        <v>2.0468060294120409</v>
      </c>
      <c r="P1431" s="13">
        <f t="shared" si="69"/>
        <v>2.6237689774049259E-3</v>
      </c>
      <c r="Q1431" s="23">
        <f t="shared" si="70"/>
        <v>2.6272140716132597E-3</v>
      </c>
    </row>
    <row r="1432" spans="3:17" x14ac:dyDescent="0.55000000000000004">
      <c r="C1432">
        <f t="shared" si="68"/>
        <v>1426</v>
      </c>
      <c r="D1432" s="10">
        <v>1.4195645978434279</v>
      </c>
      <c r="E1432" s="10">
        <v>0.44305183666474057</v>
      </c>
      <c r="F1432" s="10">
        <v>1.9125167530032845</v>
      </c>
      <c r="G1432" s="10">
        <v>-0.68544841733943984</v>
      </c>
      <c r="H1432" s="10">
        <v>0.56555346442670962</v>
      </c>
      <c r="I1432" s="10">
        <v>-0.65550923656550675</v>
      </c>
      <c r="J1432" s="10">
        <v>-0.17126093920368221</v>
      </c>
      <c r="K1432" s="10">
        <v>-0.42715279805417578</v>
      </c>
      <c r="L1432" s="10">
        <v>1.178238759519763</v>
      </c>
      <c r="M1432" s="10">
        <v>0.61353056587967758</v>
      </c>
      <c r="P1432" s="13">
        <f t="shared" si="69"/>
        <v>1.3960456707121155E-2</v>
      </c>
      <c r="Q1432" s="23">
        <f t="shared" si="70"/>
        <v>1.4058358938970894E-2</v>
      </c>
    </row>
    <row r="1433" spans="3:17" x14ac:dyDescent="0.55000000000000004">
      <c r="C1433">
        <f t="shared" si="68"/>
        <v>1427</v>
      </c>
      <c r="D1433" s="10">
        <v>-1.9298677698670796</v>
      </c>
      <c r="E1433" s="10">
        <v>-0.51894077487631218</v>
      </c>
      <c r="F1433" s="10">
        <v>1.1336431032861087</v>
      </c>
      <c r="G1433" s="10">
        <v>0.99349961007643284</v>
      </c>
      <c r="H1433" s="10">
        <v>3.0011498998221033</v>
      </c>
      <c r="I1433" s="10">
        <v>0.74796172171120778</v>
      </c>
      <c r="J1433" s="10">
        <v>0.69659139483916799</v>
      </c>
      <c r="K1433" s="10">
        <v>2.1603313315840591</v>
      </c>
      <c r="L1433" s="10">
        <v>-1.1331099362634383</v>
      </c>
      <c r="M1433" s="10">
        <v>1.3707423701085486</v>
      </c>
      <c r="P1433" s="13">
        <f t="shared" si="69"/>
        <v>-1.5046478479830448E-2</v>
      </c>
      <c r="Q1433" s="23">
        <f t="shared" si="70"/>
        <v>-1.4933845838325799E-2</v>
      </c>
    </row>
    <row r="1434" spans="3:17" x14ac:dyDescent="0.55000000000000004">
      <c r="C1434">
        <f t="shared" si="68"/>
        <v>1428</v>
      </c>
      <c r="D1434" s="10">
        <v>-1.1035604555131182</v>
      </c>
      <c r="E1434" s="10">
        <v>-0.42524109540555366</v>
      </c>
      <c r="F1434" s="10">
        <v>-0.92225069983750441</v>
      </c>
      <c r="G1434" s="10">
        <v>-7.4924322170233454E-2</v>
      </c>
      <c r="H1434" s="10">
        <v>0.78124145015435387</v>
      </c>
      <c r="I1434" s="10">
        <v>0.15192988227278564</v>
      </c>
      <c r="J1434" s="10">
        <v>-0.8132582283085924</v>
      </c>
      <c r="K1434" s="10">
        <v>-0.4168621271282959</v>
      </c>
      <c r="L1434" s="10">
        <v>0.42420760241404382</v>
      </c>
      <c r="M1434" s="10">
        <v>-0.64139800095622035</v>
      </c>
      <c r="P1434" s="13">
        <f t="shared" si="69"/>
        <v>-7.8904472241962034E-3</v>
      </c>
      <c r="Q1434" s="23">
        <f t="shared" si="70"/>
        <v>-7.8593993596759448E-3</v>
      </c>
    </row>
    <row r="1435" spans="3:17" x14ac:dyDescent="0.55000000000000004">
      <c r="C1435">
        <f t="shared" si="68"/>
        <v>1429</v>
      </c>
      <c r="D1435" s="10">
        <v>0.37740875817998171</v>
      </c>
      <c r="E1435" s="10">
        <v>2.3705124378609214E-2</v>
      </c>
      <c r="F1435" s="10">
        <v>0.71857412858327785</v>
      </c>
      <c r="G1435" s="10">
        <v>-1.1419325607479247</v>
      </c>
      <c r="H1435" s="10">
        <v>0.67213628683135529</v>
      </c>
      <c r="I1435" s="10">
        <v>0.24419426055626633</v>
      </c>
      <c r="J1435" s="10">
        <v>0.36856811433971565</v>
      </c>
      <c r="K1435" s="10">
        <v>1.9347056757387595</v>
      </c>
      <c r="L1435" s="10">
        <v>0.54439834240580509</v>
      </c>
      <c r="M1435" s="10">
        <v>-0.25102538685442244</v>
      </c>
      <c r="P1435" s="13">
        <f t="shared" si="69"/>
        <v>4.9351223886126882E-3</v>
      </c>
      <c r="Q1435" s="23">
        <f t="shared" si="70"/>
        <v>4.9473201626890617E-3</v>
      </c>
    </row>
    <row r="1436" spans="3:17" x14ac:dyDescent="0.55000000000000004">
      <c r="C1436">
        <f t="shared" si="68"/>
        <v>1430</v>
      </c>
      <c r="D1436" s="10">
        <v>-0.60016385482889623</v>
      </c>
      <c r="E1436" s="10">
        <v>-1.6093065116377567</v>
      </c>
      <c r="F1436" s="10">
        <v>-0.51790439197413018</v>
      </c>
      <c r="G1436" s="10">
        <v>1.0800953553552559</v>
      </c>
      <c r="H1436" s="10">
        <v>0.51807396818843188</v>
      </c>
      <c r="I1436" s="10">
        <v>0.77913132112080685</v>
      </c>
      <c r="J1436" s="10">
        <v>-0.10064384996958245</v>
      </c>
      <c r="K1436" s="10">
        <v>-0.2700260696350385</v>
      </c>
      <c r="L1436" s="10">
        <v>-1.2614330107630363E-3</v>
      </c>
      <c r="M1436" s="10">
        <v>0.53445759890548372</v>
      </c>
      <c r="P1436" s="13">
        <f t="shared" si="69"/>
        <v>-3.5309047804835325E-3</v>
      </c>
      <c r="Q1436" s="23">
        <f t="shared" si="70"/>
        <v>-3.5246784665288189E-3</v>
      </c>
    </row>
    <row r="1437" spans="3:17" x14ac:dyDescent="0.55000000000000004">
      <c r="C1437">
        <f t="shared" si="68"/>
        <v>1431</v>
      </c>
      <c r="D1437" s="10">
        <v>-0.90042752592334008</v>
      </c>
      <c r="E1437" s="10">
        <v>1.3687290722715715</v>
      </c>
      <c r="F1437" s="10">
        <v>-1.7053351437501063</v>
      </c>
      <c r="G1437" s="10">
        <v>-0.39297998040028637</v>
      </c>
      <c r="H1437" s="10">
        <v>0.10458577133056068</v>
      </c>
      <c r="I1437" s="10">
        <v>0.96132560071001683</v>
      </c>
      <c r="J1437" s="10">
        <v>0.20338889679189912</v>
      </c>
      <c r="K1437" s="10">
        <v>-0.61487944590354771</v>
      </c>
      <c r="L1437" s="10">
        <v>0.43826534850117499</v>
      </c>
      <c r="M1437" s="10">
        <v>-3.2345966642275771E-2</v>
      </c>
      <c r="P1437" s="13">
        <f t="shared" si="69"/>
        <v>-6.1312644504971682E-3</v>
      </c>
      <c r="Q1437" s="23">
        <f t="shared" si="70"/>
        <v>-6.112506604633583E-3</v>
      </c>
    </row>
    <row r="1438" spans="3:17" x14ac:dyDescent="0.55000000000000004">
      <c r="C1438">
        <f t="shared" si="68"/>
        <v>1432</v>
      </c>
      <c r="D1438" s="10">
        <v>2.7294363659638012</v>
      </c>
      <c r="E1438" s="10">
        <v>-1.3304649248165068</v>
      </c>
      <c r="F1438" s="10">
        <v>8.4396379501994953E-2</v>
      </c>
      <c r="G1438" s="10">
        <v>-1.525236414814239</v>
      </c>
      <c r="H1438" s="10">
        <v>1.7600357563594593</v>
      </c>
      <c r="I1438" s="10">
        <v>0.64529535876388622</v>
      </c>
      <c r="J1438" s="10">
        <v>0.7371778528205658</v>
      </c>
      <c r="K1438" s="10">
        <v>-9.1321384144839812E-2</v>
      </c>
      <c r="L1438" s="10">
        <v>0.70936030818727702</v>
      </c>
      <c r="M1438" s="10">
        <v>2.2910794373609966</v>
      </c>
      <c r="P1438" s="13">
        <f t="shared" si="69"/>
        <v>2.5304278976043981E-2</v>
      </c>
      <c r="Q1438" s="23">
        <f t="shared" si="70"/>
        <v>2.5627149828995721E-2</v>
      </c>
    </row>
    <row r="1439" spans="3:17" x14ac:dyDescent="0.55000000000000004">
      <c r="C1439">
        <f t="shared" si="68"/>
        <v>1433</v>
      </c>
      <c r="D1439" s="10">
        <v>0.64090664895769067</v>
      </c>
      <c r="E1439" s="10">
        <v>-0.43261517834418362</v>
      </c>
      <c r="F1439" s="10">
        <v>0.13251983454191973</v>
      </c>
      <c r="G1439" s="10">
        <v>0.19645368150490539</v>
      </c>
      <c r="H1439" s="10">
        <v>6.0886367232420566E-2</v>
      </c>
      <c r="I1439" s="10">
        <v>-0.10323068537147331</v>
      </c>
      <c r="J1439" s="10">
        <v>7.7456152888269375E-2</v>
      </c>
      <c r="K1439" s="10">
        <v>1.3544049794176822</v>
      </c>
      <c r="L1439" s="10">
        <v>-1.4092104229675952</v>
      </c>
      <c r="M1439" s="10">
        <v>1.2023610769434858</v>
      </c>
      <c r="P1439" s="13">
        <f t="shared" si="69"/>
        <v>7.2170810611838212E-3</v>
      </c>
      <c r="Q1439" s="23">
        <f t="shared" si="70"/>
        <v>7.2431869557021411E-3</v>
      </c>
    </row>
    <row r="1440" spans="3:17" x14ac:dyDescent="0.55000000000000004">
      <c r="C1440">
        <f t="shared" si="68"/>
        <v>1434</v>
      </c>
      <c r="D1440" s="10">
        <v>-1.8046958478793644</v>
      </c>
      <c r="E1440" s="10">
        <v>-6.7994725793450894E-2</v>
      </c>
      <c r="F1440" s="10">
        <v>-0.79207052022394553</v>
      </c>
      <c r="G1440" s="10">
        <v>0.34664130657606496</v>
      </c>
      <c r="H1440" s="10">
        <v>-0.58556811923104501</v>
      </c>
      <c r="I1440" s="10">
        <v>0.87443853546258965</v>
      </c>
      <c r="J1440" s="10">
        <v>1.2597736937799286</v>
      </c>
      <c r="K1440" s="10">
        <v>1.6135160912397113</v>
      </c>
      <c r="L1440" s="10">
        <v>-0.29165042621991899</v>
      </c>
      <c r="M1440" s="10">
        <v>-0.38588837701598283</v>
      </c>
      <c r="P1440" s="13">
        <f t="shared" si="69"/>
        <v>-1.3962457837011593E-2</v>
      </c>
      <c r="Q1440" s="23">
        <f t="shared" si="70"/>
        <v>-1.3865434807490362E-2</v>
      </c>
    </row>
    <row r="1441" spans="3:17" x14ac:dyDescent="0.55000000000000004">
      <c r="C1441">
        <f t="shared" si="68"/>
        <v>1435</v>
      </c>
      <c r="D1441" s="10">
        <v>-1.3892890753354796</v>
      </c>
      <c r="E1441" s="10">
        <v>2.1814277897285175</v>
      </c>
      <c r="F1441" s="10">
        <v>0.94287148535528942</v>
      </c>
      <c r="G1441" s="10">
        <v>-2.194159565545803</v>
      </c>
      <c r="H1441" s="10">
        <v>-0.80220278560171898</v>
      </c>
      <c r="I1441" s="10">
        <v>-0.98905062282545819</v>
      </c>
      <c r="J1441" s="10">
        <v>-1.0270813558510856</v>
      </c>
      <c r="K1441" s="10">
        <v>-1.1453792679819066</v>
      </c>
      <c r="L1441" s="10">
        <v>0.50263682611207339</v>
      </c>
      <c r="M1441" s="10">
        <v>-0.64599731840807317</v>
      </c>
      <c r="P1441" s="13">
        <f t="shared" si="69"/>
        <v>-1.0364929657740512E-2</v>
      </c>
      <c r="Q1441" s="23">
        <f t="shared" si="70"/>
        <v>-1.0311398881549083E-2</v>
      </c>
    </row>
    <row r="1442" spans="3:17" x14ac:dyDescent="0.55000000000000004">
      <c r="C1442">
        <f t="shared" si="68"/>
        <v>1436</v>
      </c>
      <c r="D1442" s="10">
        <v>-1.0616781792780197</v>
      </c>
      <c r="E1442" s="10">
        <v>-1.3131651281506753</v>
      </c>
      <c r="F1442" s="10">
        <v>0.70450581393400324</v>
      </c>
      <c r="G1442" s="10">
        <v>-0.64416811903764959</v>
      </c>
      <c r="H1442" s="10">
        <v>-1.8749889881058295</v>
      </c>
      <c r="I1442" s="10">
        <v>-3.7970877102497344E-2</v>
      </c>
      <c r="J1442" s="10">
        <v>-0.54251720408273119</v>
      </c>
      <c r="K1442" s="10">
        <v>-1.8292679619799297</v>
      </c>
      <c r="L1442" s="10">
        <v>1.1214017903844125</v>
      </c>
      <c r="M1442" s="10">
        <v>-0.26143430826768244</v>
      </c>
      <c r="P1442" s="13">
        <f t="shared" si="69"/>
        <v>-7.5277360723170778E-3</v>
      </c>
      <c r="Q1442" s="23">
        <f t="shared" si="70"/>
        <v>-7.4994736289994979E-3</v>
      </c>
    </row>
    <row r="1443" spans="3:17" x14ac:dyDescent="0.55000000000000004">
      <c r="C1443">
        <f t="shared" si="68"/>
        <v>1437</v>
      </c>
      <c r="D1443" s="10">
        <v>4.3392991319691335E-2</v>
      </c>
      <c r="E1443" s="10">
        <v>-1.1981051589590377</v>
      </c>
      <c r="F1443" s="10">
        <v>0.7113640870741903</v>
      </c>
      <c r="G1443" s="10">
        <v>-1.1676800660507243</v>
      </c>
      <c r="H1443" s="10">
        <v>0.39438275400727502</v>
      </c>
      <c r="I1443" s="10">
        <v>-0.34498825195376909</v>
      </c>
      <c r="J1443" s="10">
        <v>0.17258985218664899</v>
      </c>
      <c r="K1443" s="10">
        <v>0.68089229424199549</v>
      </c>
      <c r="L1443" s="10">
        <v>-1.3152283657276846</v>
      </c>
      <c r="M1443" s="10">
        <v>0.57053211390806413</v>
      </c>
      <c r="P1443" s="13">
        <f t="shared" si="69"/>
        <v>2.0424609949571699E-3</v>
      </c>
      <c r="Q1443" s="23">
        <f t="shared" si="70"/>
        <v>2.0445482392115188E-3</v>
      </c>
    </row>
    <row r="1444" spans="3:17" x14ac:dyDescent="0.55000000000000004">
      <c r="C1444">
        <f t="shared" si="68"/>
        <v>1438</v>
      </c>
      <c r="D1444" s="10">
        <v>-0.60678206860243877</v>
      </c>
      <c r="E1444" s="10">
        <v>-0.41744912936725542</v>
      </c>
      <c r="F1444" s="10">
        <v>-0.94016407233358712</v>
      </c>
      <c r="G1444" s="10">
        <v>-1.283482489839932</v>
      </c>
      <c r="H1444" s="10">
        <v>0.20046037007354547</v>
      </c>
      <c r="I1444" s="10">
        <v>-0.82674692354668933</v>
      </c>
      <c r="J1444" s="10">
        <v>1.7671701089042446</v>
      </c>
      <c r="K1444" s="10">
        <v>-0.13156866968614964</v>
      </c>
      <c r="L1444" s="10">
        <v>-0.92706177227822872</v>
      </c>
      <c r="M1444" s="10">
        <v>0.70001893324430675</v>
      </c>
      <c r="P1444" s="13">
        <f t="shared" si="69"/>
        <v>-3.5882201930391719E-3</v>
      </c>
      <c r="Q1444" s="23">
        <f t="shared" si="70"/>
        <v>-3.5817902239763111E-3</v>
      </c>
    </row>
    <row r="1445" spans="3:17" x14ac:dyDescent="0.55000000000000004">
      <c r="C1445">
        <f t="shared" ref="C1445:C1508" si="71">C1444+1</f>
        <v>1439</v>
      </c>
      <c r="D1445" s="10">
        <v>-8.393445506187111E-2</v>
      </c>
      <c r="E1445" s="10">
        <v>1.7583730321952377E-2</v>
      </c>
      <c r="F1445" s="10">
        <v>1.5234397043707356E-2</v>
      </c>
      <c r="G1445" s="10">
        <v>1.2157433721505557</v>
      </c>
      <c r="H1445" s="10">
        <v>-7.2979229203576523E-2</v>
      </c>
      <c r="I1445" s="10">
        <v>-0.9210339376691391</v>
      </c>
      <c r="J1445" s="10">
        <v>-0.77691900668492564</v>
      </c>
      <c r="K1445" s="10">
        <v>0.65234968314536113</v>
      </c>
      <c r="L1445" s="10">
        <v>0.17971851983401296</v>
      </c>
      <c r="M1445" s="10">
        <v>1.3197591116136851</v>
      </c>
      <c r="P1445" s="13">
        <f t="shared" si="69"/>
        <v>9.3977296330282939E-4</v>
      </c>
      <c r="Q1445" s="23">
        <f t="shared" si="70"/>
        <v>9.4021468827709676E-4</v>
      </c>
    </row>
    <row r="1446" spans="3:17" x14ac:dyDescent="0.55000000000000004">
      <c r="C1446">
        <f t="shared" si="71"/>
        <v>1440</v>
      </c>
      <c r="D1446" s="10">
        <v>-0.13960497145666576</v>
      </c>
      <c r="E1446" s="10">
        <v>0.28696851035229515</v>
      </c>
      <c r="F1446" s="10">
        <v>0.14828902620712869</v>
      </c>
      <c r="G1446" s="10">
        <v>1.0563155447394414</v>
      </c>
      <c r="H1446" s="10">
        <v>0.84387304005197827</v>
      </c>
      <c r="I1446" s="10">
        <v>0.85119691090158611</v>
      </c>
      <c r="J1446" s="10">
        <v>-1.019785585246574</v>
      </c>
      <c r="K1446" s="10">
        <v>-0.34048499668727122</v>
      </c>
      <c r="L1446" s="10">
        <v>0.82647148504850654</v>
      </c>
      <c r="M1446" s="10">
        <v>-0.28489127073551807</v>
      </c>
      <c r="P1446" s="13">
        <f t="shared" si="69"/>
        <v>4.576521489059271E-4</v>
      </c>
      <c r="Q1446" s="23">
        <f t="shared" si="70"/>
        <v>4.57756887628058E-4</v>
      </c>
    </row>
    <row r="1447" spans="3:17" x14ac:dyDescent="0.55000000000000004">
      <c r="C1447">
        <f t="shared" si="71"/>
        <v>1441</v>
      </c>
      <c r="D1447" s="10">
        <v>-0.24211415546746748</v>
      </c>
      <c r="E1447" s="10">
        <v>-1.6103058205418579</v>
      </c>
      <c r="F1447" s="10">
        <v>0.29175867171482867</v>
      </c>
      <c r="G1447" s="10">
        <v>0.3952678026452362</v>
      </c>
      <c r="H1447" s="10">
        <v>1.2908023967128683</v>
      </c>
      <c r="I1447" s="10">
        <v>0.27165502315129547</v>
      </c>
      <c r="J1447" s="10">
        <v>-0.42539472981872428</v>
      </c>
      <c r="K1447" s="10">
        <v>0.42506944010116132</v>
      </c>
      <c r="L1447" s="10">
        <v>0.42988084634144325</v>
      </c>
      <c r="M1447" s="10">
        <v>1.3139636420080771</v>
      </c>
      <c r="P1447" s="13">
        <f t="shared" si="69"/>
        <v>-4.3010342583975152E-4</v>
      </c>
      <c r="Q1447" s="23">
        <f t="shared" si="70"/>
        <v>-4.3001094462058465E-4</v>
      </c>
    </row>
    <row r="1448" spans="3:17" x14ac:dyDescent="0.55000000000000004">
      <c r="C1448">
        <f t="shared" si="71"/>
        <v>1442</v>
      </c>
      <c r="D1448" s="10">
        <v>0.24573556409249628</v>
      </c>
      <c r="E1448" s="10">
        <v>0.98428131196216839</v>
      </c>
      <c r="F1448" s="10">
        <v>1.7628563653935025</v>
      </c>
      <c r="G1448" s="10">
        <v>0.4676175254044781</v>
      </c>
      <c r="H1448" s="10">
        <v>-0.93975680202052447</v>
      </c>
      <c r="I1448" s="10">
        <v>-2.125718097031013</v>
      </c>
      <c r="J1448" s="10">
        <v>0.77920268399935322</v>
      </c>
      <c r="K1448" s="10">
        <v>-0.52538728036239846</v>
      </c>
      <c r="L1448" s="10">
        <v>0.93722044352925948</v>
      </c>
      <c r="M1448" s="10">
        <v>0.46688315379726125</v>
      </c>
      <c r="P1448" s="13">
        <f t="shared" si="69"/>
        <v>3.7947990778406755E-3</v>
      </c>
      <c r="Q1448" s="23">
        <f t="shared" si="70"/>
        <v>3.8020084443424196E-3</v>
      </c>
    </row>
    <row r="1449" spans="3:17" x14ac:dyDescent="0.55000000000000004">
      <c r="C1449">
        <f t="shared" si="71"/>
        <v>1443</v>
      </c>
      <c r="D1449" s="10">
        <v>0.9787912254087161</v>
      </c>
      <c r="E1449" s="10">
        <v>0.12989348109190216</v>
      </c>
      <c r="F1449" s="10">
        <v>-0.31135578167232258</v>
      </c>
      <c r="G1449" s="10">
        <v>-0.75912120485571999</v>
      </c>
      <c r="H1449" s="10">
        <v>0.7247103825639597</v>
      </c>
      <c r="I1449" s="10">
        <v>-0.45132450961929277</v>
      </c>
      <c r="J1449" s="10">
        <v>0.38527372045883895</v>
      </c>
      <c r="K1449" s="10">
        <v>0.72655563092350228</v>
      </c>
      <c r="L1449" s="10">
        <v>0.46024668156159443</v>
      </c>
      <c r="M1449" s="10">
        <v>-1.1462949866714947</v>
      </c>
      <c r="P1449" s="13">
        <f t="shared" si="69"/>
        <v>1.0143247328719154E-2</v>
      </c>
      <c r="Q1449" s="23">
        <f t="shared" si="70"/>
        <v>1.0194864435982387E-2</v>
      </c>
    </row>
    <row r="1450" spans="3:17" x14ac:dyDescent="0.55000000000000004">
      <c r="C1450">
        <f t="shared" si="71"/>
        <v>1444</v>
      </c>
      <c r="D1450" s="10">
        <v>-0.45201306838649363</v>
      </c>
      <c r="E1450" s="10">
        <v>-1.7286514435665694E-2</v>
      </c>
      <c r="F1450" s="10">
        <v>1.4385378609666892</v>
      </c>
      <c r="G1450" s="10">
        <v>0.95334625671669571</v>
      </c>
      <c r="H1450" s="10">
        <v>0.424389928257071</v>
      </c>
      <c r="I1450" s="10">
        <v>-0.59960172848312987</v>
      </c>
      <c r="J1450" s="10">
        <v>-0.17515364908562264</v>
      </c>
      <c r="K1450" s="10">
        <v>0.95389616678360589</v>
      </c>
      <c r="L1450" s="10">
        <v>0.15608162142467014</v>
      </c>
      <c r="M1450" s="10">
        <v>0.25572375448574131</v>
      </c>
      <c r="P1450" s="13">
        <f t="shared" si="69"/>
        <v>-2.2478813339858947E-3</v>
      </c>
      <c r="Q1450" s="23">
        <f t="shared" si="70"/>
        <v>-2.2453567407563213E-3</v>
      </c>
    </row>
    <row r="1451" spans="3:17" x14ac:dyDescent="0.55000000000000004">
      <c r="C1451">
        <f t="shared" si="71"/>
        <v>1445</v>
      </c>
      <c r="D1451" s="10">
        <v>-2.5779422989329466</v>
      </c>
      <c r="E1451" s="10">
        <v>0.67030281090776767</v>
      </c>
      <c r="F1451" s="10">
        <v>-1.5377981143352835</v>
      </c>
      <c r="G1451" s="10">
        <v>0.42145348606672339</v>
      </c>
      <c r="H1451" s="10">
        <v>0.80053409608294512</v>
      </c>
      <c r="I1451" s="10">
        <v>-0.44655032499377362</v>
      </c>
      <c r="J1451" s="10">
        <v>-1.0282690964290222</v>
      </c>
      <c r="K1451" s="10">
        <v>0.49508146533809722</v>
      </c>
      <c r="L1451" s="10">
        <v>0.4251021213843118</v>
      </c>
      <c r="M1451" s="10">
        <v>1.39515308258</v>
      </c>
      <c r="P1451" s="13">
        <f t="shared" si="69"/>
        <v>-2.0658968536997221E-2</v>
      </c>
      <c r="Q1451" s="23">
        <f t="shared" si="70"/>
        <v>-2.0447034005192988E-2</v>
      </c>
    </row>
    <row r="1452" spans="3:17" x14ac:dyDescent="0.55000000000000004">
      <c r="C1452">
        <f t="shared" si="71"/>
        <v>1446</v>
      </c>
      <c r="D1452" s="10">
        <v>-1.4127686872789258</v>
      </c>
      <c r="E1452" s="10">
        <v>1.1574790613761152</v>
      </c>
      <c r="F1452" s="10">
        <v>0.25879557485961685</v>
      </c>
      <c r="G1452" s="10">
        <v>1.1972502715494542</v>
      </c>
      <c r="H1452" s="10">
        <v>-1.1259093978756436</v>
      </c>
      <c r="I1452" s="10">
        <v>-0.11817442298821464</v>
      </c>
      <c r="J1452" s="10">
        <v>-0.93646154780875512</v>
      </c>
      <c r="K1452" s="10">
        <v>-1.3217223369732802</v>
      </c>
      <c r="L1452" s="10">
        <v>-0.43233378425449298</v>
      </c>
      <c r="M1452" s="10">
        <v>0.46659319802355831</v>
      </c>
      <c r="P1452" s="13">
        <f t="shared" si="69"/>
        <v>-1.0568269061880761E-2</v>
      </c>
      <c r="Q1452" s="23">
        <f t="shared" si="70"/>
        <v>-1.0512621113087262E-2</v>
      </c>
    </row>
    <row r="1453" spans="3:17" x14ac:dyDescent="0.55000000000000004">
      <c r="C1453">
        <f t="shared" si="71"/>
        <v>1447</v>
      </c>
      <c r="D1453" s="10">
        <v>-0.99219534148770105</v>
      </c>
      <c r="E1453" s="10">
        <v>-0.59026562888825007</v>
      </c>
      <c r="F1453" s="10">
        <v>1.3012063140810424</v>
      </c>
      <c r="G1453" s="10">
        <v>0.31891660726423071</v>
      </c>
      <c r="H1453" s="10">
        <v>-0.41401463114409959</v>
      </c>
      <c r="I1453" s="10">
        <v>-1.4391384971525929</v>
      </c>
      <c r="J1453" s="10">
        <v>-0.59314171205795618</v>
      </c>
      <c r="K1453" s="10">
        <v>-1.1553642276713081</v>
      </c>
      <c r="L1453" s="10">
        <v>-0.41279755520186828</v>
      </c>
      <c r="M1453" s="10">
        <v>0.90668755447850913</v>
      </c>
      <c r="P1453" s="13">
        <f t="shared" si="69"/>
        <v>-6.925997045782584E-3</v>
      </c>
      <c r="Q1453" s="23">
        <f t="shared" si="70"/>
        <v>-6.90206760519263E-3</v>
      </c>
    </row>
    <row r="1454" spans="3:17" x14ac:dyDescent="0.55000000000000004">
      <c r="C1454">
        <f t="shared" si="71"/>
        <v>1448</v>
      </c>
      <c r="D1454" s="10">
        <v>0.222859158946384</v>
      </c>
      <c r="E1454" s="10">
        <v>0.11132957253246767</v>
      </c>
      <c r="F1454" s="10">
        <v>0.62054587914473369</v>
      </c>
      <c r="G1454" s="10">
        <v>1.4645988044940406</v>
      </c>
      <c r="H1454" s="10">
        <v>0.50536518537413544</v>
      </c>
      <c r="I1454" s="10">
        <v>-0.81095296838067343</v>
      </c>
      <c r="J1454" s="10">
        <v>-1.1625978457578472</v>
      </c>
      <c r="K1454" s="10">
        <v>0.90035357086494405</v>
      </c>
      <c r="L1454" s="10">
        <v>0.59633695045676871</v>
      </c>
      <c r="M1454" s="10">
        <v>-0.31167853600273754</v>
      </c>
      <c r="P1454" s="13">
        <f t="shared" ref="P1454:P1517" si="72">$P$1*1/12+$P$2*SQRT(1/12)*INDEX(D1454:M1454,1,$P$3)</f>
        <v>3.5966835978026926E-3</v>
      </c>
      <c r="Q1454" s="23">
        <f t="shared" ref="Q1454:Q1517" si="73">EXP(P1454)-1</f>
        <v>3.603159425761282E-3</v>
      </c>
    </row>
    <row r="1455" spans="3:17" x14ac:dyDescent="0.55000000000000004">
      <c r="C1455">
        <f t="shared" si="71"/>
        <v>1449</v>
      </c>
      <c r="D1455" s="10">
        <v>5.6607298408969206E-2</v>
      </c>
      <c r="E1455" s="10">
        <v>-1.4239878400501724</v>
      </c>
      <c r="F1455" s="10">
        <v>-1.1647491067252795</v>
      </c>
      <c r="G1455" s="10">
        <v>-0.7201728872003903</v>
      </c>
      <c r="H1455" s="10">
        <v>1.0535510040219855</v>
      </c>
      <c r="I1455" s="10">
        <v>-1.6204620488826313</v>
      </c>
      <c r="J1455" s="10">
        <v>0.26274518147392412</v>
      </c>
      <c r="K1455" s="10">
        <v>6.0170875026300474E-2</v>
      </c>
      <c r="L1455" s="10">
        <v>-0.64813773959202536</v>
      </c>
      <c r="M1455" s="10">
        <v>0.69003024951181802</v>
      </c>
      <c r="P1455" s="13">
        <f t="shared" si="72"/>
        <v>2.1569002512844045E-3</v>
      </c>
      <c r="Q1455" s="23">
        <f t="shared" si="73"/>
        <v>2.1592280339288727E-3</v>
      </c>
    </row>
    <row r="1456" spans="3:17" x14ac:dyDescent="0.55000000000000004">
      <c r="C1456">
        <f t="shared" si="71"/>
        <v>1450</v>
      </c>
      <c r="D1456" s="10">
        <v>1.0205322793794962</v>
      </c>
      <c r="E1456" s="10">
        <v>-0.62997669129466727</v>
      </c>
      <c r="F1456" s="10">
        <v>-0.55532796229046544</v>
      </c>
      <c r="G1456" s="10">
        <v>-1.0777340330773413</v>
      </c>
      <c r="H1456" s="10">
        <v>0.36443029053604831</v>
      </c>
      <c r="I1456" s="10">
        <v>2.0763643707975667</v>
      </c>
      <c r="J1456" s="10">
        <v>1.3095745789542941</v>
      </c>
      <c r="K1456" s="10">
        <v>-1.5471751154005007</v>
      </c>
      <c r="L1456" s="10">
        <v>1.7391558284451198</v>
      </c>
      <c r="M1456" s="10">
        <v>0.77444050990784685</v>
      </c>
      <c r="P1456" s="13">
        <f t="shared" si="72"/>
        <v>1.0504735459913483E-2</v>
      </c>
      <c r="Q1456" s="23">
        <f t="shared" si="73"/>
        <v>1.0560103900557838E-2</v>
      </c>
    </row>
    <row r="1457" spans="3:17" x14ac:dyDescent="0.55000000000000004">
      <c r="C1457">
        <f t="shared" si="71"/>
        <v>1451</v>
      </c>
      <c r="D1457" s="10">
        <v>0.41606803555957278</v>
      </c>
      <c r="E1457" s="10">
        <v>1.7813152586811745</v>
      </c>
      <c r="F1457" s="10">
        <v>-2.5509221000164977</v>
      </c>
      <c r="G1457" s="10">
        <v>1.1663297652713659E-2</v>
      </c>
      <c r="H1457" s="10">
        <v>0.47289425398497614</v>
      </c>
      <c r="I1457" s="10">
        <v>1.3475375885227632</v>
      </c>
      <c r="J1457" s="10">
        <v>-2.6833034395665707</v>
      </c>
      <c r="K1457" s="10">
        <v>-0.56039622657433097</v>
      </c>
      <c r="L1457" s="10">
        <v>0.73911925990720517</v>
      </c>
      <c r="M1457" s="10">
        <v>-0.40945199695770595</v>
      </c>
      <c r="P1457" s="13">
        <f t="shared" si="72"/>
        <v>5.2699215516394376E-3</v>
      </c>
      <c r="Q1457" s="23">
        <f t="shared" si="73"/>
        <v>5.2838320131649574E-3</v>
      </c>
    </row>
    <row r="1458" spans="3:17" x14ac:dyDescent="0.55000000000000004">
      <c r="C1458">
        <f t="shared" si="71"/>
        <v>1452</v>
      </c>
      <c r="D1458" s="10">
        <v>-1.201873711062885</v>
      </c>
      <c r="E1458" s="10">
        <v>0.56055072273245521</v>
      </c>
      <c r="F1458" s="10">
        <v>1.4568793109727562</v>
      </c>
      <c r="G1458" s="10">
        <v>-1.5820420050146604</v>
      </c>
      <c r="H1458" s="10">
        <v>0.32980584380655115</v>
      </c>
      <c r="I1458" s="10">
        <v>-0.10184064334956125</v>
      </c>
      <c r="J1458" s="10">
        <v>-0.70875356191309435</v>
      </c>
      <c r="K1458" s="10">
        <v>-0.1171678007501174</v>
      </c>
      <c r="L1458" s="10">
        <v>0.28125936726481626</v>
      </c>
      <c r="M1458" s="10">
        <v>-1.3781042764056946</v>
      </c>
      <c r="P1458" s="13">
        <f t="shared" si="72"/>
        <v>-8.7418649925446977E-3</v>
      </c>
      <c r="Q1458" s="23">
        <f t="shared" si="73"/>
        <v>-8.7037659903772546E-3</v>
      </c>
    </row>
    <row r="1459" spans="3:17" x14ac:dyDescent="0.55000000000000004">
      <c r="C1459">
        <f t="shared" si="71"/>
        <v>1453</v>
      </c>
      <c r="D1459" s="10">
        <v>-0.99573684461791867</v>
      </c>
      <c r="E1459" s="10">
        <v>-1.5729027466188583</v>
      </c>
      <c r="F1459" s="10">
        <v>1.0978861217513856</v>
      </c>
      <c r="G1459" s="10">
        <v>0.3200701628561593</v>
      </c>
      <c r="H1459" s="10">
        <v>0.23913883880533299</v>
      </c>
      <c r="I1459" s="10">
        <v>-0.15517662190599318</v>
      </c>
      <c r="J1459" s="10">
        <v>-0.59688587167561935</v>
      </c>
      <c r="K1459" s="10">
        <v>-1.0103848284377648</v>
      </c>
      <c r="L1459" s="10">
        <v>-0.47457474726461635</v>
      </c>
      <c r="M1459" s="10">
        <v>-0.26595308164749598</v>
      </c>
      <c r="P1459" s="13">
        <f t="shared" si="72"/>
        <v>-6.9566673625660897E-3</v>
      </c>
      <c r="Q1459" s="23">
        <f t="shared" si="73"/>
        <v>-6.9325257662931072E-3</v>
      </c>
    </row>
    <row r="1460" spans="3:17" x14ac:dyDescent="0.55000000000000004">
      <c r="C1460">
        <f t="shared" si="71"/>
        <v>1454</v>
      </c>
      <c r="D1460" s="10">
        <v>-0.10336347792494879</v>
      </c>
      <c r="E1460" s="10">
        <v>-0.91721226546825674</v>
      </c>
      <c r="F1460" s="10">
        <v>-2.1448172591660049</v>
      </c>
      <c r="G1460" s="10">
        <v>0.8404703965045015</v>
      </c>
      <c r="H1460" s="10">
        <v>-0.4680102208236917</v>
      </c>
      <c r="I1460" s="10">
        <v>0.43715352406426033</v>
      </c>
      <c r="J1460" s="10">
        <v>0.10389445516903516</v>
      </c>
      <c r="K1460" s="10">
        <v>-1.0002963239700124</v>
      </c>
      <c r="L1460" s="10">
        <v>-0.40547505126000294</v>
      </c>
      <c r="M1460" s="10">
        <v>0.38806879360911867</v>
      </c>
      <c r="P1460" s="13">
        <f t="shared" si="72"/>
        <v>7.7151268960149008E-4</v>
      </c>
      <c r="Q1460" s="23">
        <f t="shared" si="73"/>
        <v>7.7181038206952657E-4</v>
      </c>
    </row>
    <row r="1461" spans="3:17" x14ac:dyDescent="0.55000000000000004">
      <c r="C1461">
        <f t="shared" si="71"/>
        <v>1455</v>
      </c>
      <c r="D1461" s="10">
        <v>1.3544878063797046</v>
      </c>
      <c r="E1461" s="10">
        <v>-1.1795428785944131</v>
      </c>
      <c r="F1461" s="10">
        <v>-0.65804228047124491</v>
      </c>
      <c r="G1461" s="10">
        <v>-1.6232637427786822</v>
      </c>
      <c r="H1461" s="10">
        <v>0.71314479817686216</v>
      </c>
      <c r="I1461" s="10">
        <v>1.4633343931898029</v>
      </c>
      <c r="J1461" s="10">
        <v>-0.24880058055808585</v>
      </c>
      <c r="K1461" s="10">
        <v>0.14358637775416683</v>
      </c>
      <c r="L1461" s="10">
        <v>0.98613476102483866</v>
      </c>
      <c r="M1461" s="10">
        <v>0.95949893806364561</v>
      </c>
      <c r="P1461" s="13">
        <f t="shared" si="72"/>
        <v>1.3396875161077487E-2</v>
      </c>
      <c r="Q1461" s="23">
        <f t="shared" si="73"/>
        <v>1.3487015375728495E-2</v>
      </c>
    </row>
    <row r="1462" spans="3:17" x14ac:dyDescent="0.55000000000000004">
      <c r="C1462">
        <f t="shared" si="71"/>
        <v>1456</v>
      </c>
      <c r="D1462" s="10">
        <v>7.482586726157303E-3</v>
      </c>
      <c r="E1462" s="10">
        <v>0.92180812908680287</v>
      </c>
      <c r="F1462" s="10">
        <v>1.4106808483448769</v>
      </c>
      <c r="G1462" s="10">
        <v>0.22993495282514548</v>
      </c>
      <c r="H1462" s="10">
        <v>0.26366529284306917</v>
      </c>
      <c r="I1462" s="10">
        <v>0.5979017069885223</v>
      </c>
      <c r="J1462" s="10">
        <v>-1.2096334117160896</v>
      </c>
      <c r="K1462" s="10">
        <v>-2.5130803391573836E-2</v>
      </c>
      <c r="L1462" s="10">
        <v>0.31338178082972251</v>
      </c>
      <c r="M1462" s="10">
        <v>-0.14034547622903884</v>
      </c>
      <c r="P1462" s="13">
        <f t="shared" si="72"/>
        <v>1.7314677685753913E-3</v>
      </c>
      <c r="Q1462" s="23">
        <f t="shared" si="73"/>
        <v>1.7329676244179915E-3</v>
      </c>
    </row>
    <row r="1463" spans="3:17" x14ac:dyDescent="0.55000000000000004">
      <c r="C1463">
        <f t="shared" si="71"/>
        <v>1457</v>
      </c>
      <c r="D1463" s="10">
        <v>-0.25168443026107618</v>
      </c>
      <c r="E1463" s="10">
        <v>-0.71371485715570493</v>
      </c>
      <c r="F1463" s="10">
        <v>-0.67206511146401826</v>
      </c>
      <c r="G1463" s="10">
        <v>0.55969244209364433</v>
      </c>
      <c r="H1463" s="10">
        <v>1.1252355148103073</v>
      </c>
      <c r="I1463" s="10">
        <v>-0.76398063601122179</v>
      </c>
      <c r="J1463" s="10">
        <v>0.38127526895092562</v>
      </c>
      <c r="K1463" s="10">
        <v>-2.501613965660304</v>
      </c>
      <c r="L1463" s="10">
        <v>-0.38880347601273835</v>
      </c>
      <c r="M1463" s="10">
        <v>0.72981285594659118</v>
      </c>
      <c r="P1463" s="13">
        <f t="shared" si="72"/>
        <v>-5.1298443676438157E-4</v>
      </c>
      <c r="Q1463" s="23">
        <f t="shared" si="73"/>
        <v>-5.1285288274416363E-4</v>
      </c>
    </row>
    <row r="1464" spans="3:17" x14ac:dyDescent="0.55000000000000004">
      <c r="C1464">
        <f t="shared" si="71"/>
        <v>1458</v>
      </c>
      <c r="D1464" s="10">
        <v>-0.56522847851481528</v>
      </c>
      <c r="E1464" s="10">
        <v>-1.7557295976332539</v>
      </c>
      <c r="F1464" s="10">
        <v>-0.48797474532199492</v>
      </c>
      <c r="G1464" s="10">
        <v>1.5847178880422403</v>
      </c>
      <c r="H1464" s="10">
        <v>1.1569381329053672</v>
      </c>
      <c r="I1464" s="10">
        <v>1.0923878512391387</v>
      </c>
      <c r="J1464" s="10">
        <v>1.0304264408710362</v>
      </c>
      <c r="K1464" s="10">
        <v>-2.0253546673834775</v>
      </c>
      <c r="L1464" s="10">
        <v>0.80510106094062228</v>
      </c>
      <c r="M1464" s="10">
        <v>0.71470664212389223</v>
      </c>
      <c r="P1464" s="13">
        <f t="shared" si="72"/>
        <v>-3.2283555466958999E-3</v>
      </c>
      <c r="Q1464" s="23">
        <f t="shared" si="73"/>
        <v>-3.2231500102088972E-3</v>
      </c>
    </row>
    <row r="1465" spans="3:17" x14ac:dyDescent="0.55000000000000004">
      <c r="C1465">
        <f t="shared" si="71"/>
        <v>1459</v>
      </c>
      <c r="D1465" s="10">
        <v>-0.88352742705093412</v>
      </c>
      <c r="E1465" s="10">
        <v>-0.68482151723945273</v>
      </c>
      <c r="F1465" s="10">
        <v>-0.81253468999420353</v>
      </c>
      <c r="G1465" s="10">
        <v>0.44120847721792977</v>
      </c>
      <c r="H1465" s="10">
        <v>0.14623923218802662</v>
      </c>
      <c r="I1465" s="10">
        <v>0.13288040981036056</v>
      </c>
      <c r="J1465" s="10">
        <v>0.5794050882876941</v>
      </c>
      <c r="K1465" s="10">
        <v>0.33030810122632609</v>
      </c>
      <c r="L1465" s="10">
        <v>-0.29691303217960308</v>
      </c>
      <c r="M1465" s="10">
        <v>0.37734654974114368</v>
      </c>
      <c r="P1465" s="13">
        <f t="shared" si="72"/>
        <v>-5.9849053009974453E-3</v>
      </c>
      <c r="Q1465" s="23">
        <f t="shared" si="73"/>
        <v>-5.9670314308502004E-3</v>
      </c>
    </row>
    <row r="1466" spans="3:17" x14ac:dyDescent="0.55000000000000004">
      <c r="C1466">
        <f t="shared" si="71"/>
        <v>1460</v>
      </c>
      <c r="D1466" s="10">
        <v>-1.4662564589377949</v>
      </c>
      <c r="E1466" s="10">
        <v>0.63432507199340371</v>
      </c>
      <c r="F1466" s="10">
        <v>-0.65881238420747312</v>
      </c>
      <c r="G1466" s="10">
        <v>1.0915514796235115</v>
      </c>
      <c r="H1466" s="10">
        <v>-0.9502637000541031</v>
      </c>
      <c r="I1466" s="10">
        <v>-0.8566920202140984</v>
      </c>
      <c r="J1466" s="10">
        <v>0.95003998700255099</v>
      </c>
      <c r="K1466" s="10">
        <v>-0.57359172658930024</v>
      </c>
      <c r="L1466" s="10">
        <v>-0.43911828182023971</v>
      </c>
      <c r="M1466" s="10">
        <v>-0.77429962353315884</v>
      </c>
      <c r="P1466" s="13">
        <f t="shared" si="72"/>
        <v>-1.103148675236478E-2</v>
      </c>
      <c r="Q1466" s="23">
        <f t="shared" si="73"/>
        <v>-1.0970863030423161E-2</v>
      </c>
    </row>
    <row r="1467" spans="3:17" x14ac:dyDescent="0.55000000000000004">
      <c r="C1467">
        <f t="shared" si="71"/>
        <v>1461</v>
      </c>
      <c r="D1467" s="10">
        <v>3.3256560521318019E-4</v>
      </c>
      <c r="E1467" s="10">
        <v>-0.33458677528670633</v>
      </c>
      <c r="F1467" s="10">
        <v>-0.22695305830891388</v>
      </c>
      <c r="G1467" s="10">
        <v>0.26987833386381177</v>
      </c>
      <c r="H1467" s="10">
        <v>0.68541770074691422</v>
      </c>
      <c r="I1467" s="10">
        <v>-0.6441511545813996</v>
      </c>
      <c r="J1467" s="10">
        <v>2.646872138719397</v>
      </c>
      <c r="K1467" s="10">
        <v>1.5713750810909475</v>
      </c>
      <c r="L1467" s="10">
        <v>-0.45209319257834035</v>
      </c>
      <c r="M1467" s="10">
        <v>-1.1607122454993806</v>
      </c>
      <c r="P1467" s="13">
        <f t="shared" si="72"/>
        <v>1.6695467692920624E-3</v>
      </c>
      <c r="Q1467" s="23">
        <f t="shared" si="73"/>
        <v>1.6709412384352529E-3</v>
      </c>
    </row>
    <row r="1468" spans="3:17" x14ac:dyDescent="0.55000000000000004">
      <c r="C1468">
        <f t="shared" si="71"/>
        <v>1462</v>
      </c>
      <c r="D1468" s="10">
        <v>1.4389020533548476</v>
      </c>
      <c r="E1468" s="10">
        <v>-2.3341283488974094</v>
      </c>
      <c r="F1468" s="10">
        <v>-0.68544284019250079</v>
      </c>
      <c r="G1468" s="10">
        <v>-0.23865782854678572</v>
      </c>
      <c r="H1468" s="10">
        <v>-0.5524570001414103</v>
      </c>
      <c r="I1468" s="10">
        <v>-0.92092419360284261</v>
      </c>
      <c r="J1468" s="10">
        <v>-0.10699127920569151</v>
      </c>
      <c r="K1468" s="10">
        <v>-1.1608677757887329</v>
      </c>
      <c r="L1468" s="10">
        <v>-0.15945102572768455</v>
      </c>
      <c r="M1468" s="10">
        <v>-8.0117342815125364E-2</v>
      </c>
      <c r="P1468" s="13">
        <f t="shared" si="72"/>
        <v>1.4127923984295562E-2</v>
      </c>
      <c r="Q1468" s="23">
        <f t="shared" si="73"/>
        <v>1.4228194751811918E-2</v>
      </c>
    </row>
    <row r="1469" spans="3:17" x14ac:dyDescent="0.55000000000000004">
      <c r="C1469">
        <f t="shared" si="71"/>
        <v>1463</v>
      </c>
      <c r="D1469" s="10">
        <v>-1.1930582542093229</v>
      </c>
      <c r="E1469" s="10">
        <v>-1.736406775405873</v>
      </c>
      <c r="F1469" s="10">
        <v>1.3218669887901437</v>
      </c>
      <c r="G1469" s="10">
        <v>-0.53690527351809558</v>
      </c>
      <c r="H1469" s="10">
        <v>0.62585981347057495</v>
      </c>
      <c r="I1469" s="10">
        <v>-1.204535566996711</v>
      </c>
      <c r="J1469" s="10">
        <v>-0.69766065649779674</v>
      </c>
      <c r="K1469" s="10">
        <v>-1.7151137244394563</v>
      </c>
      <c r="L1469" s="10">
        <v>0.87620974747847957</v>
      </c>
      <c r="M1469" s="10">
        <v>1.5864048457909654</v>
      </c>
      <c r="P1469" s="13">
        <f t="shared" si="72"/>
        <v>-8.6655208967331941E-3</v>
      </c>
      <c r="Q1469" s="23">
        <f t="shared" si="73"/>
        <v>-8.628083486791116E-3</v>
      </c>
    </row>
    <row r="1470" spans="3:17" x14ac:dyDescent="0.55000000000000004">
      <c r="C1470">
        <f t="shared" si="71"/>
        <v>1464</v>
      </c>
      <c r="D1470" s="10">
        <v>-0.88332173155153582</v>
      </c>
      <c r="E1470" s="10">
        <v>1.0165143924891877</v>
      </c>
      <c r="F1470" s="10">
        <v>-1.0091334584146938</v>
      </c>
      <c r="G1470" s="10">
        <v>0.62665279099725946</v>
      </c>
      <c r="H1470" s="10">
        <v>-0.41506376938558665</v>
      </c>
      <c r="I1470" s="10">
        <v>6.8709349762927875E-3</v>
      </c>
      <c r="J1470" s="10">
        <v>0.75834883555289423</v>
      </c>
      <c r="K1470" s="10">
        <v>8.2044257569007198E-2</v>
      </c>
      <c r="L1470" s="10">
        <v>1.3579859669412282</v>
      </c>
      <c r="M1470" s="10">
        <v>-0.27069641844180004</v>
      </c>
      <c r="P1470" s="13">
        <f t="shared" si="72"/>
        <v>-5.9831239257182147E-3</v>
      </c>
      <c r="Q1470" s="23">
        <f t="shared" si="73"/>
        <v>-5.9652606835159938E-3</v>
      </c>
    </row>
    <row r="1471" spans="3:17" x14ac:dyDescent="0.55000000000000004">
      <c r="C1471">
        <f t="shared" si="71"/>
        <v>1465</v>
      </c>
      <c r="D1471" s="10">
        <v>0.99276059038261077</v>
      </c>
      <c r="E1471" s="10">
        <v>-0.54240017162764098</v>
      </c>
      <c r="F1471" s="10">
        <v>1.322460330212764</v>
      </c>
      <c r="G1471" s="10">
        <v>-0.30858066176626753</v>
      </c>
      <c r="H1471" s="10">
        <v>-1.5851546425518093</v>
      </c>
      <c r="I1471" s="10">
        <v>-1.9708229353993045</v>
      </c>
      <c r="J1471" s="10">
        <v>0.41761714897040125</v>
      </c>
      <c r="K1471" s="10">
        <v>-1.3583348231493158</v>
      </c>
      <c r="L1471" s="10">
        <v>-0.51725327612846761</v>
      </c>
      <c r="M1471" s="10">
        <v>0.24257811811515295</v>
      </c>
      <c r="P1471" s="13">
        <f t="shared" si="72"/>
        <v>1.0264225578140447E-2</v>
      </c>
      <c r="Q1471" s="23">
        <f t="shared" si="73"/>
        <v>1.0317083435027463E-2</v>
      </c>
    </row>
    <row r="1472" spans="3:17" x14ac:dyDescent="0.55000000000000004">
      <c r="C1472">
        <f t="shared" si="71"/>
        <v>1466</v>
      </c>
      <c r="D1472" s="10">
        <v>-0.33846931700628119</v>
      </c>
      <c r="E1472" s="10">
        <v>-0.16512269728206386</v>
      </c>
      <c r="F1472" s="10">
        <v>6.9395432745184241E-2</v>
      </c>
      <c r="G1472" s="10">
        <v>0.12069690793521413</v>
      </c>
      <c r="H1472" s="10">
        <v>0.69225990865323594</v>
      </c>
      <c r="I1472" s="10">
        <v>-0.90107983456504748</v>
      </c>
      <c r="J1472" s="10">
        <v>1.1846396436881068</v>
      </c>
      <c r="K1472" s="10">
        <v>-6.4981820261964585E-2</v>
      </c>
      <c r="L1472" s="10">
        <v>0.2186679202718424</v>
      </c>
      <c r="M1472" s="10">
        <v>1.6540535445736955</v>
      </c>
      <c r="P1472" s="13">
        <f t="shared" si="72"/>
        <v>-1.2645636026234108E-3</v>
      </c>
      <c r="Q1472" s="23">
        <f t="shared" si="73"/>
        <v>-1.2637643789961128E-3</v>
      </c>
    </row>
    <row r="1473" spans="3:17" x14ac:dyDescent="0.55000000000000004">
      <c r="C1473">
        <f t="shared" si="71"/>
        <v>1467</v>
      </c>
      <c r="D1473" s="10">
        <v>1.3411091576741265</v>
      </c>
      <c r="E1473" s="10">
        <v>-0.84288242082500031</v>
      </c>
      <c r="F1473" s="10">
        <v>0.29526806537948552</v>
      </c>
      <c r="G1473" s="10">
        <v>-1.6787712723746941</v>
      </c>
      <c r="H1473" s="10">
        <v>-1.5072810751591865</v>
      </c>
      <c r="I1473" s="10">
        <v>-1.560652022535933</v>
      </c>
      <c r="J1473" s="10">
        <v>0.35074593049785829</v>
      </c>
      <c r="K1473" s="10">
        <v>0.60453400852527361</v>
      </c>
      <c r="L1473" s="10">
        <v>0.89476114641762172</v>
      </c>
      <c r="M1473" s="10">
        <v>-1.6720832536040353</v>
      </c>
      <c r="P1473" s="13">
        <f t="shared" si="72"/>
        <v>1.3281012664604103E-2</v>
      </c>
      <c r="Q1473" s="23">
        <f t="shared" si="73"/>
        <v>1.3369597042305781E-2</v>
      </c>
    </row>
    <row r="1474" spans="3:17" x14ac:dyDescent="0.55000000000000004">
      <c r="C1474">
        <f t="shared" si="71"/>
        <v>1468</v>
      </c>
      <c r="D1474" s="10">
        <v>0.38365406772936544</v>
      </c>
      <c r="E1474" s="10">
        <v>-0.56729662017981497</v>
      </c>
      <c r="F1474" s="10">
        <v>0.53904045195399519</v>
      </c>
      <c r="G1474" s="10">
        <v>1.8305676856373212</v>
      </c>
      <c r="H1474" s="10">
        <v>-0.37454975522456346</v>
      </c>
      <c r="I1474" s="10">
        <v>0.28033563216506668</v>
      </c>
      <c r="J1474" s="10">
        <v>-1.613971816051933</v>
      </c>
      <c r="K1474" s="10">
        <v>-9.8683795397272386E-2</v>
      </c>
      <c r="L1474" s="10">
        <v>-1.3765500058574027</v>
      </c>
      <c r="M1474" s="10">
        <v>7.8260244964011461E-2</v>
      </c>
      <c r="P1474" s="13">
        <f t="shared" si="72"/>
        <v>4.9892083558553272E-3</v>
      </c>
      <c r="Q1474" s="23">
        <f t="shared" si="73"/>
        <v>5.0016751804364823E-3</v>
      </c>
    </row>
    <row r="1475" spans="3:17" x14ac:dyDescent="0.55000000000000004">
      <c r="C1475">
        <f t="shared" si="71"/>
        <v>1469</v>
      </c>
      <c r="D1475" s="10">
        <v>-0.77068018521113524</v>
      </c>
      <c r="E1475" s="10">
        <v>0.11353462888430377</v>
      </c>
      <c r="F1475" s="10">
        <v>1.7692895443684156</v>
      </c>
      <c r="G1475" s="10">
        <v>1.9767744864753516E-2</v>
      </c>
      <c r="H1475" s="10">
        <v>0.39033410558013865</v>
      </c>
      <c r="I1475" s="10">
        <v>0.60267152403428992</v>
      </c>
      <c r="J1475" s="10">
        <v>-0.78783126895906908</v>
      </c>
      <c r="K1475" s="10">
        <v>-1.4950909954092932</v>
      </c>
      <c r="L1475" s="10">
        <v>-0.20645283066014464</v>
      </c>
      <c r="M1475" s="10">
        <v>0.54145361444199536</v>
      </c>
      <c r="P1475" s="13">
        <f t="shared" si="72"/>
        <v>-5.007619519194725E-3</v>
      </c>
      <c r="Q1475" s="23">
        <f t="shared" si="73"/>
        <v>-4.9951022951182367E-3</v>
      </c>
    </row>
    <row r="1476" spans="3:17" x14ac:dyDescent="0.55000000000000004">
      <c r="C1476">
        <f t="shared" si="71"/>
        <v>1470</v>
      </c>
      <c r="D1476" s="10">
        <v>-0.70750318917847899</v>
      </c>
      <c r="E1476" s="10">
        <v>-0.75948246636600336</v>
      </c>
      <c r="F1476" s="10">
        <v>0.1555677150398499</v>
      </c>
      <c r="G1476" s="10">
        <v>2.2427610490257153</v>
      </c>
      <c r="H1476" s="10">
        <v>-1.6854310933830177</v>
      </c>
      <c r="I1476" s="10">
        <v>-0.62448114810503808</v>
      </c>
      <c r="J1476" s="10">
        <v>0.15912136638688901</v>
      </c>
      <c r="K1476" s="10">
        <v>0.79800949577095059</v>
      </c>
      <c r="L1476" s="10">
        <v>-1.1423146979989878</v>
      </c>
      <c r="M1476" s="10">
        <v>-1.7300327065478629</v>
      </c>
      <c r="P1476" s="13">
        <f t="shared" si="72"/>
        <v>-4.4604906842040356E-3</v>
      </c>
      <c r="Q1476" s="23">
        <f t="shared" si="73"/>
        <v>-4.4505574701231287E-3</v>
      </c>
    </row>
    <row r="1477" spans="3:17" x14ac:dyDescent="0.55000000000000004">
      <c r="C1477">
        <f t="shared" si="71"/>
        <v>1471</v>
      </c>
      <c r="D1477" s="10">
        <v>-0.97256083352861222</v>
      </c>
      <c r="E1477" s="10">
        <v>0.63198480981675942</v>
      </c>
      <c r="F1477" s="10">
        <v>-1.3453847997663282</v>
      </c>
      <c r="G1477" s="10">
        <v>0.58390525759088718</v>
      </c>
      <c r="H1477" s="10">
        <v>0.33650233475125996</v>
      </c>
      <c r="I1477" s="10">
        <v>0.86765462229854295</v>
      </c>
      <c r="J1477" s="10">
        <v>-0.6229998493194745</v>
      </c>
      <c r="K1477" s="10">
        <v>-1.6729427084126194</v>
      </c>
      <c r="L1477" s="10">
        <v>1.3035578921441522</v>
      </c>
      <c r="M1477" s="10">
        <v>0.57020270749201696</v>
      </c>
      <c r="P1477" s="13">
        <f t="shared" si="72"/>
        <v>-6.7559572189487983E-3</v>
      </c>
      <c r="Q1477" s="23">
        <f t="shared" si="73"/>
        <v>-6.7331870469357069E-3</v>
      </c>
    </row>
    <row r="1478" spans="3:17" x14ac:dyDescent="0.55000000000000004">
      <c r="C1478">
        <f t="shared" si="71"/>
        <v>1472</v>
      </c>
      <c r="D1478" s="10">
        <v>-1.7223093156823157</v>
      </c>
      <c r="E1478" s="10">
        <v>-0.90251834180678026</v>
      </c>
      <c r="F1478" s="10">
        <v>1.1100990433499369</v>
      </c>
      <c r="G1478" s="10">
        <v>-0.72172288592385048</v>
      </c>
      <c r="H1478" s="10">
        <v>-0.55590988714156964</v>
      </c>
      <c r="I1478" s="10">
        <v>-0.34272319694322845</v>
      </c>
      <c r="J1478" s="10">
        <v>-1.0858772198979467</v>
      </c>
      <c r="K1478" s="10">
        <v>-0.62365508838134542</v>
      </c>
      <c r="L1478" s="10">
        <v>2.2559193306648573</v>
      </c>
      <c r="M1478" s="10">
        <v>-1.6413218241823153</v>
      </c>
      <c r="P1478" s="13">
        <f t="shared" si="72"/>
        <v>-1.3248969538888107E-2</v>
      </c>
      <c r="Q1478" s="23">
        <f t="shared" si="73"/>
        <v>-1.3161588271575542E-2</v>
      </c>
    </row>
    <row r="1479" spans="3:17" x14ac:dyDescent="0.55000000000000004">
      <c r="C1479">
        <f t="shared" si="71"/>
        <v>1473</v>
      </c>
      <c r="D1479" s="10">
        <v>-0.30477481777842869</v>
      </c>
      <c r="E1479" s="10">
        <v>-1.2703726843928715</v>
      </c>
      <c r="F1479" s="10">
        <v>0.32260375838117644</v>
      </c>
      <c r="G1479" s="10">
        <v>0.71709590167342652</v>
      </c>
      <c r="H1479" s="10">
        <v>-1.2623888917725625</v>
      </c>
      <c r="I1479" s="10">
        <v>-0.63431632464941023</v>
      </c>
      <c r="J1479" s="10">
        <v>-0.98683525779673587</v>
      </c>
      <c r="K1479" s="10">
        <v>0.20796454429438402</v>
      </c>
      <c r="L1479" s="10">
        <v>0.22358739274153372</v>
      </c>
      <c r="M1479" s="10">
        <v>-0.93460382053304114</v>
      </c>
      <c r="P1479" s="13">
        <f t="shared" si="72"/>
        <v>-9.7276067963225697E-4</v>
      </c>
      <c r="Q1479" s="23">
        <f t="shared" si="73"/>
        <v>-9.7228770133961362E-4</v>
      </c>
    </row>
    <row r="1480" spans="3:17" x14ac:dyDescent="0.55000000000000004">
      <c r="C1480">
        <f t="shared" si="71"/>
        <v>1474</v>
      </c>
      <c r="D1480" s="10">
        <v>-4.8695209463994291E-2</v>
      </c>
      <c r="E1480" s="10">
        <v>1.1625741919424841</v>
      </c>
      <c r="F1480" s="10">
        <v>1.0580306975776579</v>
      </c>
      <c r="G1480" s="10">
        <v>-0.46658986651154538</v>
      </c>
      <c r="H1480" s="10">
        <v>1.353963612961985</v>
      </c>
      <c r="I1480" s="10">
        <v>-1.5444762779190699</v>
      </c>
      <c r="J1480" s="10">
        <v>-0.69851109369168529</v>
      </c>
      <c r="K1480" s="10">
        <v>-1.1170034813002059</v>
      </c>
      <c r="L1480" s="10">
        <v>0.95591979431329099</v>
      </c>
      <c r="M1480" s="10">
        <v>-2.4758808675709356E-5</v>
      </c>
      <c r="P1480" s="13">
        <f t="shared" si="72"/>
        <v>1.244953782282432E-3</v>
      </c>
      <c r="Q1480" s="23">
        <f t="shared" si="73"/>
        <v>1.2457290589369396E-3</v>
      </c>
    </row>
    <row r="1481" spans="3:17" x14ac:dyDescent="0.55000000000000004">
      <c r="C1481">
        <f t="shared" si="71"/>
        <v>1475</v>
      </c>
      <c r="D1481" s="10">
        <v>-0.15935900726704116</v>
      </c>
      <c r="E1481" s="10">
        <v>-0.43741337001069069</v>
      </c>
      <c r="F1481" s="10">
        <v>1.7671224808123127</v>
      </c>
      <c r="G1481" s="10">
        <v>-0.20039111624225195</v>
      </c>
      <c r="H1481" s="10">
        <v>0.69909843054280874</v>
      </c>
      <c r="I1481" s="10">
        <v>0.10503273793457818</v>
      </c>
      <c r="J1481" s="10">
        <v>0.56817645026224839</v>
      </c>
      <c r="K1481" s="10">
        <v>-0.37427150155747113</v>
      </c>
      <c r="L1481" s="10">
        <v>0.55277004303816002</v>
      </c>
      <c r="M1481" s="10">
        <v>-0.38579890466188155</v>
      </c>
      <c r="P1481" s="13">
        <f t="shared" si="72"/>
        <v>2.865771805154009E-4</v>
      </c>
      <c r="Q1481" s="23">
        <f t="shared" si="73"/>
        <v>2.8661824767839406E-4</v>
      </c>
    </row>
    <row r="1482" spans="3:17" x14ac:dyDescent="0.55000000000000004">
      <c r="C1482">
        <f t="shared" si="71"/>
        <v>1476</v>
      </c>
      <c r="D1482" s="10">
        <v>-0.48127145556596457</v>
      </c>
      <c r="E1482" s="10">
        <v>-0.26421363279519772</v>
      </c>
      <c r="F1482" s="10">
        <v>0.11769885676867234</v>
      </c>
      <c r="G1482" s="10">
        <v>0.74823380959120067</v>
      </c>
      <c r="H1482" s="10">
        <v>1.6498566829235923</v>
      </c>
      <c r="I1482" s="10">
        <v>0.6093260966655174</v>
      </c>
      <c r="J1482" s="10">
        <v>-1.5486835419032936</v>
      </c>
      <c r="K1482" s="10">
        <v>-0.51049731137382715</v>
      </c>
      <c r="L1482" s="10">
        <v>0.31007307245703908</v>
      </c>
      <c r="M1482" s="10">
        <v>1.1553163883628312</v>
      </c>
      <c r="P1482" s="13">
        <f t="shared" si="72"/>
        <v>-2.5012663996977222E-3</v>
      </c>
      <c r="Q1482" s="23">
        <f t="shared" si="73"/>
        <v>-2.498140839392704E-3</v>
      </c>
    </row>
    <row r="1483" spans="3:17" x14ac:dyDescent="0.55000000000000004">
      <c r="C1483">
        <f t="shared" si="71"/>
        <v>1477</v>
      </c>
      <c r="D1483" s="10">
        <v>-1.668428266236865</v>
      </c>
      <c r="E1483" s="10">
        <v>-0.54904343659351351</v>
      </c>
      <c r="F1483" s="10">
        <v>-1.4291884930617518</v>
      </c>
      <c r="G1483" s="10">
        <v>0.82409626424515481</v>
      </c>
      <c r="H1483" s="10">
        <v>2.2415567398578689</v>
      </c>
      <c r="I1483" s="10">
        <v>0.87042334009549693</v>
      </c>
      <c r="J1483" s="10">
        <v>-0.97425727609699875</v>
      </c>
      <c r="K1483" s="10">
        <v>-0.81035121287838685</v>
      </c>
      <c r="L1483" s="10">
        <v>-1.1813859812985539</v>
      </c>
      <c r="M1483" s="10">
        <v>-3.422193436093543E-2</v>
      </c>
      <c r="P1483" s="13">
        <f t="shared" si="72"/>
        <v>-1.2782345962864849E-2</v>
      </c>
      <c r="Q1483" s="23">
        <f t="shared" si="73"/>
        <v>-1.2700998750330261E-2</v>
      </c>
    </row>
    <row r="1484" spans="3:17" x14ac:dyDescent="0.55000000000000004">
      <c r="C1484">
        <f t="shared" si="71"/>
        <v>1478</v>
      </c>
      <c r="D1484" s="10">
        <v>-1.7438260435830584</v>
      </c>
      <c r="E1484" s="10">
        <v>0.47399446530099426</v>
      </c>
      <c r="F1484" s="10">
        <v>-3.0571532808616682</v>
      </c>
      <c r="G1484" s="10">
        <v>-0.67035007461587492</v>
      </c>
      <c r="H1484" s="10">
        <v>1.2169971515727738</v>
      </c>
      <c r="I1484" s="10">
        <v>0.63787134821673808</v>
      </c>
      <c r="J1484" s="10">
        <v>-1.2168467277242152</v>
      </c>
      <c r="K1484" s="10">
        <v>0.95034890272944128</v>
      </c>
      <c r="L1484" s="10">
        <v>-0.85214973696055596</v>
      </c>
      <c r="M1484" s="10">
        <v>-0.94931175416567815</v>
      </c>
      <c r="P1484" s="13">
        <f t="shared" si="72"/>
        <v>-1.3435309868571712E-2</v>
      </c>
      <c r="Q1484" s="23">
        <f t="shared" si="73"/>
        <v>-1.3345458934769461E-2</v>
      </c>
    </row>
    <row r="1485" spans="3:17" x14ac:dyDescent="0.55000000000000004">
      <c r="C1485">
        <f t="shared" si="71"/>
        <v>1479</v>
      </c>
      <c r="D1485" s="10">
        <v>-0.97220777107549605</v>
      </c>
      <c r="E1485" s="10">
        <v>-1.3309604164741631</v>
      </c>
      <c r="F1485" s="10">
        <v>-0.3508643382054315</v>
      </c>
      <c r="G1485" s="10">
        <v>-3.5165372491305878E-2</v>
      </c>
      <c r="H1485" s="10">
        <v>1.2595145058125118E-2</v>
      </c>
      <c r="I1485" s="10">
        <v>-0.9869490247114493</v>
      </c>
      <c r="J1485" s="10">
        <v>-0.33090959896746436</v>
      </c>
      <c r="K1485" s="10">
        <v>0.99276618111140125</v>
      </c>
      <c r="L1485" s="10">
        <v>0.4301504953203244</v>
      </c>
      <c r="M1485" s="10">
        <v>-0.20786759996860776</v>
      </c>
      <c r="P1485" s="13">
        <f t="shared" si="72"/>
        <v>-6.7528996084135866E-3</v>
      </c>
      <c r="Q1485" s="23">
        <f t="shared" si="73"/>
        <v>-6.7301500192211705E-3</v>
      </c>
    </row>
    <row r="1486" spans="3:17" x14ac:dyDescent="0.55000000000000004">
      <c r="C1486">
        <f t="shared" si="71"/>
        <v>1480</v>
      </c>
      <c r="D1486" s="10">
        <v>1.8012754398947504</v>
      </c>
      <c r="E1486" s="10">
        <v>0.26447697456742197</v>
      </c>
      <c r="F1486" s="10">
        <v>-1.2803440877197243</v>
      </c>
      <c r="G1486" s="10">
        <v>0.45891237289820619</v>
      </c>
      <c r="H1486" s="10">
        <v>-0.77050388206044196</v>
      </c>
      <c r="I1486" s="10">
        <v>1.2537648436992577</v>
      </c>
      <c r="J1486" s="10">
        <v>2.4167010130691184</v>
      </c>
      <c r="K1486" s="10">
        <v>-1.3973498440577572</v>
      </c>
      <c r="L1486" s="10">
        <v>1.4558315422664503</v>
      </c>
      <c r="M1486" s="10">
        <v>-0.3546283727094266</v>
      </c>
      <c r="P1486" s="13">
        <f t="shared" si="72"/>
        <v>1.7266169568285097E-2</v>
      </c>
      <c r="Q1486" s="23">
        <f t="shared" si="73"/>
        <v>1.7416091490224606E-2</v>
      </c>
    </row>
    <row r="1487" spans="3:17" x14ac:dyDescent="0.55000000000000004">
      <c r="C1487">
        <f t="shared" si="71"/>
        <v>1481</v>
      </c>
      <c r="D1487" s="10">
        <v>-0.93423144376520562</v>
      </c>
      <c r="E1487" s="10">
        <v>-0.74862807683257659</v>
      </c>
      <c r="F1487" s="10">
        <v>-0.44280505538895054</v>
      </c>
      <c r="G1487" s="10">
        <v>1.6337202895115062</v>
      </c>
      <c r="H1487" s="10">
        <v>0.46874905973326608</v>
      </c>
      <c r="I1487" s="10">
        <v>0.60973835630956041</v>
      </c>
      <c r="J1487" s="10">
        <v>-0.72245240754961471</v>
      </c>
      <c r="K1487" s="10">
        <v>0.91502142906096029</v>
      </c>
      <c r="L1487" s="10">
        <v>1.0930668155401166</v>
      </c>
      <c r="M1487" s="10">
        <v>1.1244299994248319</v>
      </c>
      <c r="P1487" s="13">
        <f t="shared" si="72"/>
        <v>-6.4240149664821448E-3</v>
      </c>
      <c r="Q1487" s="23">
        <f t="shared" si="73"/>
        <v>-6.4034250958091565E-3</v>
      </c>
    </row>
    <row r="1488" spans="3:17" x14ac:dyDescent="0.55000000000000004">
      <c r="C1488">
        <f t="shared" si="71"/>
        <v>1482</v>
      </c>
      <c r="D1488" s="10">
        <v>1.720656476278918</v>
      </c>
      <c r="E1488" s="10">
        <v>1.9501706776988916</v>
      </c>
      <c r="F1488" s="10">
        <v>-1.112098620029998</v>
      </c>
      <c r="G1488" s="10">
        <v>-0.25907749586225282</v>
      </c>
      <c r="H1488" s="10">
        <v>-0.74149693630334146</v>
      </c>
      <c r="I1488" s="10">
        <v>-0.98025938372903731</v>
      </c>
      <c r="J1488" s="10">
        <v>-0.22958499201016791</v>
      </c>
      <c r="K1488" s="10">
        <v>0.16607349026027185</v>
      </c>
      <c r="L1488" s="10">
        <v>0.24818906894551873</v>
      </c>
      <c r="M1488" s="10">
        <v>-0.84393305211916836</v>
      </c>
      <c r="P1488" s="13">
        <f t="shared" si="72"/>
        <v>1.6567988863104257E-2</v>
      </c>
      <c r="Q1488" s="23">
        <f t="shared" si="73"/>
        <v>1.6705999121245929E-2</v>
      </c>
    </row>
    <row r="1489" spans="3:17" x14ac:dyDescent="0.55000000000000004">
      <c r="C1489">
        <f t="shared" si="71"/>
        <v>1483</v>
      </c>
      <c r="D1489" s="10">
        <v>-0.84389956352448414</v>
      </c>
      <c r="E1489" s="10">
        <v>0.22097590160073788</v>
      </c>
      <c r="F1489" s="10">
        <v>0.51726786002795122</v>
      </c>
      <c r="G1489" s="10">
        <v>-1.4995612022721048</v>
      </c>
      <c r="H1489" s="10">
        <v>0.46799218032935952</v>
      </c>
      <c r="I1489" s="10">
        <v>1.4753166784419049</v>
      </c>
      <c r="J1489" s="10">
        <v>-0.8142378488365849</v>
      </c>
      <c r="K1489" s="10">
        <v>-1.7068667070701964</v>
      </c>
      <c r="L1489" s="10">
        <v>0.66609503618228572</v>
      </c>
      <c r="M1489" s="10">
        <v>0.33895004384599747</v>
      </c>
      <c r="P1489" s="13">
        <f t="shared" si="72"/>
        <v>-5.6417179358813603E-3</v>
      </c>
      <c r="Q1489" s="23">
        <f t="shared" si="73"/>
        <v>-5.6258333314388453E-3</v>
      </c>
    </row>
    <row r="1490" spans="3:17" x14ac:dyDescent="0.55000000000000004">
      <c r="C1490">
        <f t="shared" si="71"/>
        <v>1484</v>
      </c>
      <c r="D1490" s="10">
        <v>6.1721141722631635E-2</v>
      </c>
      <c r="E1490" s="10">
        <v>0.18415719508744638</v>
      </c>
      <c r="F1490" s="10">
        <v>-1.5427431146978259</v>
      </c>
      <c r="G1490" s="10">
        <v>-0.50032909319993757</v>
      </c>
      <c r="H1490" s="10">
        <v>3.5622561778075192E-2</v>
      </c>
      <c r="I1490" s="10">
        <v>5.4963678752838084E-3</v>
      </c>
      <c r="J1490" s="10">
        <v>-0.31659174951955238</v>
      </c>
      <c r="K1490" s="10">
        <v>-0.46579971049731528</v>
      </c>
      <c r="L1490" s="10">
        <v>-6.4205899106686247E-3</v>
      </c>
      <c r="M1490" s="10">
        <v>1.2522144892238845</v>
      </c>
      <c r="P1490" s="13">
        <f t="shared" si="72"/>
        <v>2.201187433490453E-3</v>
      </c>
      <c r="Q1490" s="23">
        <f t="shared" si="73"/>
        <v>2.2036118250694514E-3</v>
      </c>
    </row>
    <row r="1491" spans="3:17" x14ac:dyDescent="0.55000000000000004">
      <c r="C1491">
        <f t="shared" si="71"/>
        <v>1485</v>
      </c>
      <c r="D1491" s="10">
        <v>-0.70290620131002635</v>
      </c>
      <c r="E1491" s="10">
        <v>0.78461748187318692</v>
      </c>
      <c r="F1491" s="10">
        <v>-1.1613525493591199</v>
      </c>
      <c r="G1491" s="10">
        <v>0.61795518075457712</v>
      </c>
      <c r="H1491" s="10">
        <v>0.20373931859300823</v>
      </c>
      <c r="I1491" s="10">
        <v>1.1141271531014403</v>
      </c>
      <c r="J1491" s="10">
        <v>-0.32831373721410734</v>
      </c>
      <c r="K1491" s="10">
        <v>-3.0517358390927471</v>
      </c>
      <c r="L1491" s="10">
        <v>0.84944914647043868</v>
      </c>
      <c r="M1491" s="10">
        <v>0.51262661783683683</v>
      </c>
      <c r="P1491" s="13">
        <f t="shared" si="72"/>
        <v>-4.4206796014543467E-3</v>
      </c>
      <c r="Q1491" s="23">
        <f t="shared" si="73"/>
        <v>-4.4109227799404849E-3</v>
      </c>
    </row>
    <row r="1492" spans="3:17" x14ac:dyDescent="0.55000000000000004">
      <c r="C1492">
        <f t="shared" si="71"/>
        <v>1486</v>
      </c>
      <c r="D1492" s="10">
        <v>-1.0370306797012581</v>
      </c>
      <c r="E1492" s="10">
        <v>-0.25449590908868297</v>
      </c>
      <c r="F1492" s="10">
        <v>1.1695201192626969</v>
      </c>
      <c r="G1492" s="10">
        <v>-0.54680298854872078</v>
      </c>
      <c r="H1492" s="10">
        <v>-0.18153490220245144</v>
      </c>
      <c r="I1492" s="10">
        <v>-1.2113694199969129</v>
      </c>
      <c r="J1492" s="10">
        <v>0.50988146117059296</v>
      </c>
      <c r="K1492" s="10">
        <v>0.76263916028759304</v>
      </c>
      <c r="L1492" s="10">
        <v>0.30538579759148976</v>
      </c>
      <c r="M1492" s="10">
        <v>-0.70648529975098173</v>
      </c>
      <c r="P1492" s="13">
        <f t="shared" si="72"/>
        <v>-7.3142824645846607E-3</v>
      </c>
      <c r="Q1492" s="23">
        <f t="shared" si="73"/>
        <v>-7.2875981989862781E-3</v>
      </c>
    </row>
    <row r="1493" spans="3:17" x14ac:dyDescent="0.55000000000000004">
      <c r="C1493">
        <f t="shared" si="71"/>
        <v>1487</v>
      </c>
      <c r="D1493" s="10">
        <v>-1.0595538341510242</v>
      </c>
      <c r="E1493" s="10">
        <v>-2.0994894909254762E-2</v>
      </c>
      <c r="F1493" s="10">
        <v>-1.1107406423538919</v>
      </c>
      <c r="G1493" s="10">
        <v>0.31448084445275809</v>
      </c>
      <c r="H1493" s="10">
        <v>-0.11860530036462935</v>
      </c>
      <c r="I1493" s="10">
        <v>0.13714322319149538</v>
      </c>
      <c r="J1493" s="10">
        <v>-1.2550327022267933</v>
      </c>
      <c r="K1493" s="10">
        <v>-0.58244379468847507</v>
      </c>
      <c r="L1493" s="10">
        <v>-3.9630279076991924E-2</v>
      </c>
      <c r="M1493" s="10">
        <v>0.58491727165000873</v>
      </c>
      <c r="P1493" s="13">
        <f t="shared" si="72"/>
        <v>-7.5093387038532404E-3</v>
      </c>
      <c r="Q1493" s="23">
        <f t="shared" si="73"/>
        <v>-7.4812140631518309E-3</v>
      </c>
    </row>
    <row r="1494" spans="3:17" x14ac:dyDescent="0.55000000000000004">
      <c r="C1494">
        <f t="shared" si="71"/>
        <v>1488</v>
      </c>
      <c r="D1494" s="10">
        <v>0.55385845765803765</v>
      </c>
      <c r="E1494" s="10">
        <v>-0.56154670257627626</v>
      </c>
      <c r="F1494" s="10">
        <v>-0.74330198892536503</v>
      </c>
      <c r="G1494" s="10">
        <v>-0.74949602488312372</v>
      </c>
      <c r="H1494" s="10">
        <v>1.583305556899498</v>
      </c>
      <c r="I1494" s="10">
        <v>0.57946903413965956</v>
      </c>
      <c r="J1494" s="10">
        <v>-1.1175758976489076</v>
      </c>
      <c r="K1494" s="10">
        <v>-1.0177449425922596</v>
      </c>
      <c r="L1494" s="10">
        <v>-5.5214895603836127E-2</v>
      </c>
      <c r="M1494" s="10">
        <v>0.61825209755571764</v>
      </c>
      <c r="P1494" s="13">
        <f t="shared" si="72"/>
        <v>6.4632216109939506E-3</v>
      </c>
      <c r="Q1494" s="23">
        <f t="shared" si="73"/>
        <v>6.484153298870643E-3</v>
      </c>
    </row>
    <row r="1495" spans="3:17" x14ac:dyDescent="0.55000000000000004">
      <c r="C1495">
        <f t="shared" si="71"/>
        <v>1489</v>
      </c>
      <c r="D1495" s="10">
        <v>-0.51970246586962565</v>
      </c>
      <c r="E1495" s="10">
        <v>-0.50809300621847808</v>
      </c>
      <c r="F1495" s="10">
        <v>0.14391008650787751</v>
      </c>
      <c r="G1495" s="10">
        <v>0.10761037613012077</v>
      </c>
      <c r="H1495" s="10">
        <v>0.13489163681934627</v>
      </c>
      <c r="I1495" s="10">
        <v>1.4793981228234978</v>
      </c>
      <c r="J1495" s="10">
        <v>3.4813659752997078E-2</v>
      </c>
      <c r="K1495" s="10">
        <v>-0.37189853338567624</v>
      </c>
      <c r="L1495" s="10">
        <v>-2.0659607048315314</v>
      </c>
      <c r="M1495" s="10">
        <v>-0.77478160061376677</v>
      </c>
      <c r="P1495" s="13">
        <f t="shared" si="72"/>
        <v>-2.8340887118584422E-3</v>
      </c>
      <c r="Q1495" s="23">
        <f t="shared" si="73"/>
        <v>-2.8300764736863826E-3</v>
      </c>
    </row>
    <row r="1496" spans="3:17" x14ac:dyDescent="0.55000000000000004">
      <c r="C1496">
        <f t="shared" si="71"/>
        <v>1490</v>
      </c>
      <c r="D1496" s="10">
        <v>-1.9149002682913967</v>
      </c>
      <c r="E1496" s="10">
        <v>-0.84603927493658826</v>
      </c>
      <c r="F1496" s="10">
        <v>-0.73706634932829451</v>
      </c>
      <c r="G1496" s="10">
        <v>0.16912599273509138</v>
      </c>
      <c r="H1496" s="10">
        <v>0.32997003415346127</v>
      </c>
      <c r="I1496" s="10">
        <v>0.20845024629458928</v>
      </c>
      <c r="J1496" s="10">
        <v>-0.94417054036925274</v>
      </c>
      <c r="K1496" s="10">
        <v>0.20884406988789408</v>
      </c>
      <c r="L1496" s="10">
        <v>0.80959474570175294</v>
      </c>
      <c r="M1496" s="10">
        <v>1.213507719661622</v>
      </c>
      <c r="P1496" s="13">
        <f t="shared" si="72"/>
        <v>-1.4916856113873198E-2</v>
      </c>
      <c r="Q1496" s="23">
        <f t="shared" si="73"/>
        <v>-1.4806150956921393E-2</v>
      </c>
    </row>
    <row r="1497" spans="3:17" x14ac:dyDescent="0.55000000000000004">
      <c r="C1497">
        <f t="shared" si="71"/>
        <v>1491</v>
      </c>
      <c r="D1497" s="10">
        <v>0.49862394895477241</v>
      </c>
      <c r="E1497" s="10">
        <v>0.97574412006385236</v>
      </c>
      <c r="F1497" s="10">
        <v>1.2400921096103061</v>
      </c>
      <c r="G1497" s="10">
        <v>-1.0210569950610768</v>
      </c>
      <c r="H1497" s="10">
        <v>0.62181746827942685</v>
      </c>
      <c r="I1497" s="10">
        <v>-1.0643814008354788</v>
      </c>
      <c r="J1497" s="10">
        <v>-1.0832736407198582</v>
      </c>
      <c r="K1497" s="10">
        <v>0.54992882574924939</v>
      </c>
      <c r="L1497" s="10">
        <v>0.27820721212452221</v>
      </c>
      <c r="M1497" s="10">
        <v>0.53617074496347927</v>
      </c>
      <c r="P1497" s="13">
        <f t="shared" si="72"/>
        <v>5.9848767339681468E-3</v>
      </c>
      <c r="Q1497" s="23">
        <f t="shared" si="73"/>
        <v>6.0028218907168807E-3</v>
      </c>
    </row>
    <row r="1498" spans="3:17" x14ac:dyDescent="0.55000000000000004">
      <c r="C1498">
        <f t="shared" si="71"/>
        <v>1492</v>
      </c>
      <c r="D1498" s="10">
        <v>-0.84273291141121642</v>
      </c>
      <c r="E1498" s="10">
        <v>0.16506355268546644</v>
      </c>
      <c r="F1498" s="10">
        <v>-1.0113161464663323</v>
      </c>
      <c r="G1498" s="10">
        <v>-0.10294156021366002</v>
      </c>
      <c r="H1498" s="10">
        <v>-0.80719649403698712</v>
      </c>
      <c r="I1498" s="10">
        <v>-0.16007348635539387</v>
      </c>
      <c r="J1498" s="10">
        <v>-1.8870498652426306</v>
      </c>
      <c r="K1498" s="10">
        <v>1.4242096684654602</v>
      </c>
      <c r="L1498" s="10">
        <v>0.76079692171920554</v>
      </c>
      <c r="M1498" s="10">
        <v>2.0229700332764811</v>
      </c>
      <c r="P1498" s="13">
        <f t="shared" si="72"/>
        <v>-5.6316144322066742E-3</v>
      </c>
      <c r="Q1498" s="23">
        <f t="shared" si="73"/>
        <v>-5.6157866176385074E-3</v>
      </c>
    </row>
    <row r="1499" spans="3:17" x14ac:dyDescent="0.55000000000000004">
      <c r="C1499">
        <f t="shared" si="71"/>
        <v>1493</v>
      </c>
      <c r="D1499" s="10">
        <v>-1.7857872952533667</v>
      </c>
      <c r="E1499" s="10">
        <v>0.22486361017640025</v>
      </c>
      <c r="F1499" s="10">
        <v>1.5560489375160673</v>
      </c>
      <c r="G1499" s="10">
        <v>-1.0920585555710351</v>
      </c>
      <c r="H1499" s="10">
        <v>-6.262163675718059E-2</v>
      </c>
      <c r="I1499" s="10">
        <v>-0.12958117392388982</v>
      </c>
      <c r="J1499" s="10">
        <v>-2.2000257531918612E-2</v>
      </c>
      <c r="K1499" s="10">
        <v>1.3231645772702731</v>
      </c>
      <c r="L1499" s="10">
        <v>0.9588931350462343</v>
      </c>
      <c r="M1499" s="10">
        <v>0.51324233474387426</v>
      </c>
      <c r="P1499" s="13">
        <f t="shared" si="72"/>
        <v>-1.3798704967782504E-2</v>
      </c>
      <c r="Q1499" s="23">
        <f t="shared" si="73"/>
        <v>-1.3703939220672146E-2</v>
      </c>
    </row>
    <row r="1500" spans="3:17" x14ac:dyDescent="0.55000000000000004">
      <c r="C1500">
        <f t="shared" si="71"/>
        <v>1494</v>
      </c>
      <c r="D1500" s="10">
        <v>-0.44045767638585059</v>
      </c>
      <c r="E1500" s="10">
        <v>-0.19103954428206957</v>
      </c>
      <c r="F1500" s="10">
        <v>-1.7943514093810682</v>
      </c>
      <c r="G1500" s="10">
        <v>-0.93816714379892141</v>
      </c>
      <c r="H1500" s="10">
        <v>1.3177980120479504</v>
      </c>
      <c r="I1500" s="10">
        <v>-0.24066253767071052</v>
      </c>
      <c r="J1500" s="10">
        <v>-0.71999005472383903</v>
      </c>
      <c r="K1500" s="10">
        <v>1.601448413221539</v>
      </c>
      <c r="L1500" s="10">
        <v>0.6496503305344703</v>
      </c>
      <c r="M1500" s="10">
        <v>-1.7672352299939933</v>
      </c>
      <c r="P1500" s="13">
        <f t="shared" si="72"/>
        <v>-2.1478087037534515E-3</v>
      </c>
      <c r="Q1500" s="23">
        <f t="shared" si="73"/>
        <v>-2.1455038130895332E-3</v>
      </c>
    </row>
    <row r="1501" spans="3:17" x14ac:dyDescent="0.55000000000000004">
      <c r="C1501">
        <f t="shared" si="71"/>
        <v>1495</v>
      </c>
      <c r="D1501" s="10">
        <v>-0.60129929558616835</v>
      </c>
      <c r="E1501" s="10">
        <v>0.63217604726330778</v>
      </c>
      <c r="F1501" s="10">
        <v>2.8762006847921762</v>
      </c>
      <c r="G1501" s="10">
        <v>-0.50765141323785345</v>
      </c>
      <c r="H1501" s="10">
        <v>1.0712313499229889</v>
      </c>
      <c r="I1501" s="10">
        <v>-0.47171776084317746</v>
      </c>
      <c r="J1501" s="10">
        <v>1.1779136798009611</v>
      </c>
      <c r="K1501" s="10">
        <v>-1.1930178041689952</v>
      </c>
      <c r="L1501" s="10">
        <v>-0.33872192187454309</v>
      </c>
      <c r="M1501" s="10">
        <v>1.6539059578515558</v>
      </c>
      <c r="P1501" s="13">
        <f t="shared" si="72"/>
        <v>-3.5407379858864319E-3</v>
      </c>
      <c r="Q1501" s="23">
        <f t="shared" si="73"/>
        <v>-3.5344769648689711E-3</v>
      </c>
    </row>
    <row r="1502" spans="3:17" x14ac:dyDescent="0.55000000000000004">
      <c r="C1502">
        <f t="shared" si="71"/>
        <v>1496</v>
      </c>
      <c r="D1502" s="10">
        <v>-0.511964101826756</v>
      </c>
      <c r="E1502" s="10">
        <v>-0.9427569918412213</v>
      </c>
      <c r="F1502" s="10">
        <v>-0.55915003832035337</v>
      </c>
      <c r="G1502" s="10">
        <v>-0.28559335985325696</v>
      </c>
      <c r="H1502" s="10">
        <v>1.6709227300799263</v>
      </c>
      <c r="I1502" s="10">
        <v>1.5346958405105491</v>
      </c>
      <c r="J1502" s="10">
        <v>1.1197819006429</v>
      </c>
      <c r="K1502" s="10">
        <v>0.22590647816150131</v>
      </c>
      <c r="L1502" s="10">
        <v>-0.17638903850592694</v>
      </c>
      <c r="M1502" s="10">
        <v>-1.5673158037519619</v>
      </c>
      <c r="P1502" s="13">
        <f t="shared" si="72"/>
        <v>-2.7670725134098708E-3</v>
      </c>
      <c r="Q1502" s="23">
        <f t="shared" si="73"/>
        <v>-2.7632476969241537E-3</v>
      </c>
    </row>
    <row r="1503" spans="3:17" x14ac:dyDescent="0.55000000000000004">
      <c r="C1503">
        <f t="shared" si="71"/>
        <v>1497</v>
      </c>
      <c r="D1503" s="10">
        <v>0.42897956333209813</v>
      </c>
      <c r="E1503" s="10">
        <v>0.94669043602493563</v>
      </c>
      <c r="F1503" s="10">
        <v>0.55172436377507805</v>
      </c>
      <c r="G1503" s="10">
        <v>0.65756939497427458</v>
      </c>
      <c r="H1503" s="10">
        <v>-0.74937508976384792</v>
      </c>
      <c r="I1503" s="10">
        <v>0.22032225243619691</v>
      </c>
      <c r="J1503" s="10">
        <v>1.1506909341781497</v>
      </c>
      <c r="K1503" s="10">
        <v>-1.0557067185934628</v>
      </c>
      <c r="L1503" s="10">
        <v>0.64368616521980149</v>
      </c>
      <c r="M1503" s="10">
        <v>1.3032970695421899</v>
      </c>
      <c r="P1503" s="13">
        <f t="shared" si="72"/>
        <v>5.3817386621661904E-3</v>
      </c>
      <c r="Q1503" s="23">
        <f t="shared" si="73"/>
        <v>5.3962462313195125E-3</v>
      </c>
    </row>
    <row r="1504" spans="3:17" x14ac:dyDescent="0.55000000000000004">
      <c r="C1504">
        <f t="shared" si="71"/>
        <v>1498</v>
      </c>
      <c r="D1504" s="10">
        <v>-1.2327048005153485</v>
      </c>
      <c r="E1504" s="10">
        <v>-0.13380660547065715</v>
      </c>
      <c r="F1504" s="10">
        <v>-0.22619404889881595</v>
      </c>
      <c r="G1504" s="10">
        <v>-0.4293505499479664</v>
      </c>
      <c r="H1504" s="10">
        <v>-1.7044888289052997</v>
      </c>
      <c r="I1504" s="10">
        <v>1.6169203979803972</v>
      </c>
      <c r="J1504" s="10">
        <v>-1.7336541764843811</v>
      </c>
      <c r="K1504" s="10">
        <v>1.9018723800057351E-2</v>
      </c>
      <c r="L1504" s="10">
        <v>-0.87946771376937061</v>
      </c>
      <c r="M1504" s="10">
        <v>2.0694767586160716</v>
      </c>
      <c r="P1504" s="13">
        <f t="shared" si="72"/>
        <v>-9.0088700594665363E-3</v>
      </c>
      <c r="Q1504" s="23">
        <f t="shared" si="73"/>
        <v>-8.9684117752233394E-3</v>
      </c>
    </row>
    <row r="1505" spans="3:17" x14ac:dyDescent="0.55000000000000004">
      <c r="C1505">
        <f t="shared" si="71"/>
        <v>1499</v>
      </c>
      <c r="D1505" s="10">
        <v>-2.1079400835052855</v>
      </c>
      <c r="E1505" s="10">
        <v>0.13526293371272488</v>
      </c>
      <c r="F1505" s="10">
        <v>0.53301716517869036</v>
      </c>
      <c r="G1505" s="10">
        <v>0.52531862754926462</v>
      </c>
      <c r="H1505" s="10">
        <v>0.9583407185233378</v>
      </c>
      <c r="I1505" s="10">
        <v>0.55501705112674227</v>
      </c>
      <c r="J1505" s="10">
        <v>-0.1343418529984832</v>
      </c>
      <c r="K1505" s="10">
        <v>-0.62526242328903181</v>
      </c>
      <c r="L1505" s="10">
        <v>-0.76073857806189293</v>
      </c>
      <c r="M1505" s="10">
        <v>0.13350950312672455</v>
      </c>
      <c r="P1505" s="13">
        <f t="shared" si="72"/>
        <v>-1.6588629953044012E-2</v>
      </c>
      <c r="Q1505" s="23">
        <f t="shared" si="73"/>
        <v>-1.6451796303569521E-2</v>
      </c>
    </row>
    <row r="1506" spans="3:17" x14ac:dyDescent="0.55000000000000004">
      <c r="C1506">
        <f t="shared" si="71"/>
        <v>1500</v>
      </c>
      <c r="D1506" s="10">
        <v>1.5484516835710114</v>
      </c>
      <c r="E1506" s="10">
        <v>-0.33861655690671177</v>
      </c>
      <c r="F1506" s="10">
        <v>-2.3981160379097703</v>
      </c>
      <c r="G1506" s="10">
        <v>-2.0380687025423376</v>
      </c>
      <c r="H1506" s="10">
        <v>0.27601629463858335</v>
      </c>
      <c r="I1506" s="10">
        <v>-0.88239516565882903</v>
      </c>
      <c r="J1506" s="10">
        <v>-0.52543226441621937</v>
      </c>
      <c r="K1506" s="10">
        <v>0.41295859687034581</v>
      </c>
      <c r="L1506" s="10">
        <v>-1.9093950069449848</v>
      </c>
      <c r="M1506" s="10">
        <v>-1.566942022796737</v>
      </c>
      <c r="P1506" s="13">
        <f t="shared" si="72"/>
        <v>1.5076651611719455E-2</v>
      </c>
      <c r="Q1506" s="23">
        <f t="shared" si="73"/>
        <v>1.5190877650408385E-2</v>
      </c>
    </row>
    <row r="1507" spans="3:17" x14ac:dyDescent="0.55000000000000004">
      <c r="C1507">
        <f t="shared" si="71"/>
        <v>1501</v>
      </c>
      <c r="D1507" s="10">
        <v>0.18410061935953065</v>
      </c>
      <c r="E1507" s="10">
        <v>-0.64107061715871261</v>
      </c>
      <c r="F1507" s="10">
        <v>-0.18589933204190934</v>
      </c>
      <c r="G1507" s="10">
        <v>-4.6224809104606294E-2</v>
      </c>
      <c r="H1507" s="10">
        <v>-0.60002691083356774</v>
      </c>
      <c r="I1507" s="10">
        <v>-1.3159719169007664</v>
      </c>
      <c r="J1507" s="10">
        <v>1.1043956522892857</v>
      </c>
      <c r="K1507" s="10">
        <v>-1.1428630474598629</v>
      </c>
      <c r="L1507" s="10">
        <v>-0.92390745885519976</v>
      </c>
      <c r="M1507" s="10">
        <v>-1.4733486904334472</v>
      </c>
      <c r="P1507" s="13">
        <f t="shared" si="72"/>
        <v>3.2610247988446939E-3</v>
      </c>
      <c r="Q1507" s="23">
        <f t="shared" si="73"/>
        <v>3.2663477247056871E-3</v>
      </c>
    </row>
    <row r="1508" spans="3:17" x14ac:dyDescent="0.55000000000000004">
      <c r="C1508">
        <f t="shared" si="71"/>
        <v>1502</v>
      </c>
      <c r="D1508" s="10">
        <v>0.15370814829158694</v>
      </c>
      <c r="E1508" s="10">
        <v>-0.80943496472168219</v>
      </c>
      <c r="F1508" s="10">
        <v>-0.1867760125437416</v>
      </c>
      <c r="G1508" s="10">
        <v>0.70271966072583658</v>
      </c>
      <c r="H1508" s="10">
        <v>0.55166473634521151</v>
      </c>
      <c r="I1508" s="10">
        <v>-1.2928549329727357</v>
      </c>
      <c r="J1508" s="10">
        <v>-1.370378832175686</v>
      </c>
      <c r="K1508" s="10">
        <v>-6.3444950008705758E-2</v>
      </c>
      <c r="L1508" s="10">
        <v>-0.6469225298106589</v>
      </c>
      <c r="M1508" s="10">
        <v>5.4407497882652693E-2</v>
      </c>
      <c r="P1508" s="13">
        <f t="shared" si="72"/>
        <v>2.997818278558466E-3</v>
      </c>
      <c r="Q1508" s="23">
        <f t="shared" si="73"/>
        <v>3.0023162293306704E-3</v>
      </c>
    </row>
    <row r="1509" spans="3:17" x14ac:dyDescent="0.55000000000000004">
      <c r="C1509">
        <f t="shared" ref="C1509:C1572" si="74">C1508+1</f>
        <v>1503</v>
      </c>
      <c r="D1509" s="10">
        <v>-0.10335980461751017</v>
      </c>
      <c r="E1509" s="10">
        <v>0.28716997452079018</v>
      </c>
      <c r="F1509" s="10">
        <v>0.84536737429759523</v>
      </c>
      <c r="G1509" s="10">
        <v>-0.46882371465073625</v>
      </c>
      <c r="H1509" s="10">
        <v>-0.45100404216984757</v>
      </c>
      <c r="I1509" s="10">
        <v>-1.3537847227207269</v>
      </c>
      <c r="J1509" s="10">
        <v>-0.42506603079513461</v>
      </c>
      <c r="K1509" s="10">
        <v>0.58351820000621524</v>
      </c>
      <c r="L1509" s="10">
        <v>0.16342827597198112</v>
      </c>
      <c r="M1509" s="10">
        <v>-0.41330109892170164</v>
      </c>
      <c r="P1509" s="13">
        <f t="shared" si="72"/>
        <v>7.7154450137706767E-4</v>
      </c>
      <c r="Q1509" s="23">
        <f t="shared" si="73"/>
        <v>7.7184221839821099E-4</v>
      </c>
    </row>
    <row r="1510" spans="3:17" x14ac:dyDescent="0.55000000000000004">
      <c r="C1510">
        <f t="shared" si="74"/>
        <v>1504</v>
      </c>
      <c r="D1510" s="10">
        <v>0.87466522224927501</v>
      </c>
      <c r="E1510" s="10">
        <v>-0.55212898121389498</v>
      </c>
      <c r="F1510" s="10">
        <v>-0.26098593610261595</v>
      </c>
      <c r="G1510" s="10">
        <v>-1.774276449380745</v>
      </c>
      <c r="H1510" s="10">
        <v>-0.65790047101154403</v>
      </c>
      <c r="I1510" s="10">
        <v>1.7832854693292366</v>
      </c>
      <c r="J1510" s="10">
        <v>-0.80281210534345959</v>
      </c>
      <c r="K1510" s="10">
        <v>1.0715359236403361</v>
      </c>
      <c r="L1510" s="10">
        <v>1.0119073181663105</v>
      </c>
      <c r="M1510" s="10">
        <v>1.6579205997031683</v>
      </c>
      <c r="P1510" s="13">
        <f t="shared" si="72"/>
        <v>9.2414896894130062E-3</v>
      </c>
      <c r="Q1510" s="23">
        <f t="shared" si="73"/>
        <v>9.2843241048408132E-3</v>
      </c>
    </row>
    <row r="1511" spans="3:17" x14ac:dyDescent="0.55000000000000004">
      <c r="C1511">
        <f t="shared" si="74"/>
        <v>1505</v>
      </c>
      <c r="D1511" s="10">
        <v>-0.6705659172150249</v>
      </c>
      <c r="E1511" s="10">
        <v>-0.18720774472072738</v>
      </c>
      <c r="F1511" s="10">
        <v>-1.2251318775785847</v>
      </c>
      <c r="G1511" s="10">
        <v>-0.7220260037864159</v>
      </c>
      <c r="H1511" s="10">
        <v>-6.4463785466269616E-2</v>
      </c>
      <c r="I1511" s="10">
        <v>1.6187533369734501</v>
      </c>
      <c r="J1511" s="10">
        <v>-0.69219965840002506</v>
      </c>
      <c r="K1511" s="10">
        <v>-1.0061510975823791</v>
      </c>
      <c r="L1511" s="10">
        <v>-1.4667714643900316</v>
      </c>
      <c r="M1511" s="10">
        <v>-0.37349251580938958</v>
      </c>
      <c r="P1511" s="13">
        <f t="shared" si="72"/>
        <v>-4.140604525535576E-3</v>
      </c>
      <c r="Q1511" s="23">
        <f t="shared" si="73"/>
        <v>-4.1320440418852744E-3</v>
      </c>
    </row>
    <row r="1512" spans="3:17" x14ac:dyDescent="0.55000000000000004">
      <c r="C1512">
        <f t="shared" si="74"/>
        <v>1506</v>
      </c>
      <c r="D1512" s="10">
        <v>0.41492192474810552</v>
      </c>
      <c r="E1512" s="10">
        <v>-0.53896632569435465</v>
      </c>
      <c r="F1512" s="10">
        <v>-1.6139629680677408</v>
      </c>
      <c r="G1512" s="10">
        <v>0.61929471477012976</v>
      </c>
      <c r="H1512" s="10">
        <v>5.4191687862615849E-2</v>
      </c>
      <c r="I1512" s="10">
        <v>1.0318422856956031</v>
      </c>
      <c r="J1512" s="10">
        <v>9.1904270210428338E-2</v>
      </c>
      <c r="K1512" s="10">
        <v>-1.0267328682245318</v>
      </c>
      <c r="L1512" s="10">
        <v>1.1863520763509787</v>
      </c>
      <c r="M1512" s="10">
        <v>1.4267537739144041</v>
      </c>
      <c r="P1512" s="13">
        <f t="shared" si="72"/>
        <v>5.2599959408566113E-3</v>
      </c>
      <c r="Q1512" s="23">
        <f t="shared" si="73"/>
        <v>5.2738540066412654E-3</v>
      </c>
    </row>
    <row r="1513" spans="3:17" x14ac:dyDescent="0.55000000000000004">
      <c r="C1513">
        <f t="shared" si="74"/>
        <v>1507</v>
      </c>
      <c r="D1513" s="10">
        <v>0.34672555008200195</v>
      </c>
      <c r="E1513" s="10">
        <v>-1.2613966368462421</v>
      </c>
      <c r="F1513" s="10">
        <v>-0.28840180546685856</v>
      </c>
      <c r="G1513" s="10">
        <v>0.15524909657446895</v>
      </c>
      <c r="H1513" s="10">
        <v>0.27587098565124063</v>
      </c>
      <c r="I1513" s="10">
        <v>2.3309056037803448</v>
      </c>
      <c r="J1513" s="10">
        <v>-1.5635632295278346</v>
      </c>
      <c r="K1513" s="10">
        <v>-0.66961514017774149</v>
      </c>
      <c r="L1513" s="10">
        <v>-1.9464867841287994</v>
      </c>
      <c r="M1513" s="10">
        <v>-1.5719414586934541</v>
      </c>
      <c r="P1513" s="13">
        <f t="shared" si="72"/>
        <v>4.6693980117881399E-3</v>
      </c>
      <c r="Q1513" s="23">
        <f t="shared" si="73"/>
        <v>4.680316638540738E-3</v>
      </c>
    </row>
    <row r="1514" spans="3:17" x14ac:dyDescent="0.55000000000000004">
      <c r="C1514">
        <f t="shared" si="74"/>
        <v>1508</v>
      </c>
      <c r="D1514" s="10">
        <v>0.38891995479311658</v>
      </c>
      <c r="E1514" s="10">
        <v>-0.60922603427641042</v>
      </c>
      <c r="F1514" s="10">
        <v>-0.43501251676909752</v>
      </c>
      <c r="G1514" s="10">
        <v>-0.314028576188353</v>
      </c>
      <c r="H1514" s="10">
        <v>-0.64485606620063196</v>
      </c>
      <c r="I1514" s="10">
        <v>-0.85058570745874018</v>
      </c>
      <c r="J1514" s="10">
        <v>-0.50002789936916736</v>
      </c>
      <c r="K1514" s="10">
        <v>-0.59519977902367394</v>
      </c>
      <c r="L1514" s="10">
        <v>-0.23950992725529632</v>
      </c>
      <c r="M1514" s="10">
        <v>1.4153378021548635</v>
      </c>
      <c r="P1514" s="13">
        <f t="shared" si="72"/>
        <v>5.0348122755620103E-3</v>
      </c>
      <c r="Q1514" s="23">
        <f t="shared" si="73"/>
        <v>5.0475082412122507E-3</v>
      </c>
    </row>
    <row r="1515" spans="3:17" x14ac:dyDescent="0.55000000000000004">
      <c r="C1515">
        <f t="shared" si="74"/>
        <v>1509</v>
      </c>
      <c r="D1515" s="10">
        <v>-0.11855495269888872</v>
      </c>
      <c r="E1515" s="10">
        <v>-1.5296809349789187</v>
      </c>
      <c r="F1515" s="10">
        <v>-0.48792673316249863</v>
      </c>
      <c r="G1515" s="10">
        <v>-0.37391790333391905</v>
      </c>
      <c r="H1515" s="10">
        <v>-0.5699534897969778</v>
      </c>
      <c r="I1515" s="10">
        <v>1.2894459791592956</v>
      </c>
      <c r="J1515" s="10">
        <v>1.7230521117292907</v>
      </c>
      <c r="K1515" s="10">
        <v>-0.35709554185343839</v>
      </c>
      <c r="L1515" s="10">
        <v>3.9925723498336244E-2</v>
      </c>
      <c r="M1515" s="10">
        <v>-1.7526872674758658</v>
      </c>
      <c r="P1515" s="13">
        <f t="shared" si="72"/>
        <v>6.3995065884966582E-4</v>
      </c>
      <c r="Q1515" s="23">
        <f t="shared" si="73"/>
        <v>6.4015547096007985E-4</v>
      </c>
    </row>
    <row r="1516" spans="3:17" x14ac:dyDescent="0.55000000000000004">
      <c r="C1516">
        <f t="shared" si="74"/>
        <v>1510</v>
      </c>
      <c r="D1516" s="10">
        <v>-0.51327599405953861</v>
      </c>
      <c r="E1516" s="10">
        <v>1.7131878754390075</v>
      </c>
      <c r="F1516" s="10">
        <v>-0.86837261711138425</v>
      </c>
      <c r="G1516" s="10">
        <v>0.8107284230238031</v>
      </c>
      <c r="H1516" s="10">
        <v>0.9678464444884578</v>
      </c>
      <c r="I1516" s="10">
        <v>1.3402397920714908</v>
      </c>
      <c r="J1516" s="10">
        <v>-1.0832794286871572</v>
      </c>
      <c r="K1516" s="10">
        <v>-0.72819612152196944</v>
      </c>
      <c r="L1516" s="10">
        <v>-1.0474375748805584</v>
      </c>
      <c r="M1516" s="10">
        <v>2.3111635455082098</v>
      </c>
      <c r="P1516" s="13">
        <f t="shared" si="72"/>
        <v>-2.7784338334160431E-3</v>
      </c>
      <c r="Q1516" s="23">
        <f t="shared" si="73"/>
        <v>-2.7745775584278043E-3</v>
      </c>
    </row>
    <row r="1517" spans="3:17" x14ac:dyDescent="0.55000000000000004">
      <c r="C1517">
        <f t="shared" si="74"/>
        <v>1511</v>
      </c>
      <c r="D1517" s="10">
        <v>-0.49185495205417679</v>
      </c>
      <c r="E1517" s="10">
        <v>-0.64516942550724976</v>
      </c>
      <c r="F1517" s="10">
        <v>1.2762109230413379</v>
      </c>
      <c r="G1517" s="10">
        <v>-0.87883455050415271</v>
      </c>
      <c r="H1517" s="10">
        <v>0.86920643301701828</v>
      </c>
      <c r="I1517" s="10">
        <v>-3.4701214626145109E-2</v>
      </c>
      <c r="J1517" s="10">
        <v>9.7371283768327876E-2</v>
      </c>
      <c r="K1517" s="10">
        <v>-0.15670744730791392</v>
      </c>
      <c r="L1517" s="10">
        <v>7.6734015654174523E-2</v>
      </c>
      <c r="M1517" s="10">
        <v>2.6401007497714346</v>
      </c>
      <c r="P1517" s="13">
        <f t="shared" si="72"/>
        <v>-2.5929221678942741E-3</v>
      </c>
      <c r="Q1517" s="23">
        <f t="shared" si="73"/>
        <v>-2.5895634488027897E-3</v>
      </c>
    </row>
    <row r="1518" spans="3:17" x14ac:dyDescent="0.55000000000000004">
      <c r="C1518">
        <f t="shared" si="74"/>
        <v>1512</v>
      </c>
      <c r="D1518" s="10">
        <v>-0.73108694164573951</v>
      </c>
      <c r="E1518" s="10">
        <v>1.2491029097450153</v>
      </c>
      <c r="F1518" s="10">
        <v>-0.32782291862026802</v>
      </c>
      <c r="G1518" s="10">
        <v>-0.77962253858893815</v>
      </c>
      <c r="H1518" s="10">
        <v>0.50040522207510285</v>
      </c>
      <c r="I1518" s="10">
        <v>0.31935444394409584</v>
      </c>
      <c r="J1518" s="10">
        <v>0.56511598537736518</v>
      </c>
      <c r="K1518" s="10">
        <v>1.93921277989564</v>
      </c>
      <c r="L1518" s="10">
        <v>-1.5723050974649748</v>
      </c>
      <c r="M1518" s="10">
        <v>0.10909834014605836</v>
      </c>
      <c r="P1518" s="13">
        <f t="shared" ref="P1518:P1581" si="75">$P$1*1/12+$P$2*SQRT(1/12)*INDEX(D1518:M1518,1,$P$3)</f>
        <v>-4.6647319717361508E-3</v>
      </c>
      <c r="Q1518" s="23">
        <f t="shared" ref="Q1518:Q1581" si="76">EXP(P1518)-1</f>
        <v>-4.6538690070555555E-3</v>
      </c>
    </row>
    <row r="1519" spans="3:17" x14ac:dyDescent="0.55000000000000004">
      <c r="C1519">
        <f t="shared" si="74"/>
        <v>1513</v>
      </c>
      <c r="D1519" s="10">
        <v>-4.866539475504035E-2</v>
      </c>
      <c r="E1519" s="10">
        <v>0.26189869023348855</v>
      </c>
      <c r="F1519" s="10">
        <v>-0.73431058188637266</v>
      </c>
      <c r="G1519" s="10">
        <v>0.97914418737467623</v>
      </c>
      <c r="H1519" s="10">
        <v>-0.43780029819861371</v>
      </c>
      <c r="I1519" s="10">
        <v>0.86907617382098246</v>
      </c>
      <c r="J1519" s="10">
        <v>-0.26864427430269566</v>
      </c>
      <c r="K1519" s="10">
        <v>-0.95245982195445689</v>
      </c>
      <c r="L1519" s="10">
        <v>4.9585640000153787E-2</v>
      </c>
      <c r="M1519" s="10">
        <v>1.0561012052693732</v>
      </c>
      <c r="P1519" s="13">
        <f t="shared" si="75"/>
        <v>1.2452119852360377E-3</v>
      </c>
      <c r="Q1519" s="23">
        <f t="shared" si="76"/>
        <v>1.2459875835748591E-3</v>
      </c>
    </row>
    <row r="1520" spans="3:17" x14ac:dyDescent="0.55000000000000004">
      <c r="C1520">
        <f t="shared" si="74"/>
        <v>1514</v>
      </c>
      <c r="D1520" s="10">
        <v>1.5023970986243931</v>
      </c>
      <c r="E1520" s="10">
        <v>1.0981877033378358</v>
      </c>
      <c r="F1520" s="10">
        <v>0.5808621397703071</v>
      </c>
      <c r="G1520" s="10">
        <v>2.904850396693763E-3</v>
      </c>
      <c r="H1520" s="10">
        <v>-0.14957072492990239</v>
      </c>
      <c r="I1520" s="10">
        <v>0.65011375230697477</v>
      </c>
      <c r="J1520" s="10">
        <v>-0.67588476743618742</v>
      </c>
      <c r="K1520" s="10">
        <v>-1.2807550828164505</v>
      </c>
      <c r="L1520" s="10">
        <v>-1.0062550474724776</v>
      </c>
      <c r="M1520" s="10">
        <v>1.6417320533565867</v>
      </c>
      <c r="P1520" s="13">
        <f t="shared" si="75"/>
        <v>1.4677807206474255E-2</v>
      </c>
      <c r="Q1520" s="23">
        <f t="shared" si="76"/>
        <v>1.478605518455578E-2</v>
      </c>
    </row>
    <row r="1521" spans="3:17" x14ac:dyDescent="0.55000000000000004">
      <c r="C1521">
        <f t="shared" si="74"/>
        <v>1515</v>
      </c>
      <c r="D1521" s="10">
        <v>-1.2032053067530448</v>
      </c>
      <c r="E1521" s="10">
        <v>-0.84650403204603875</v>
      </c>
      <c r="F1521" s="10">
        <v>-0.45439070988161218</v>
      </c>
      <c r="G1521" s="10">
        <v>-0.11336302822203222</v>
      </c>
      <c r="H1521" s="10">
        <v>-0.31864943137836765</v>
      </c>
      <c r="I1521" s="10">
        <v>0.4796889558358115</v>
      </c>
      <c r="J1521" s="10">
        <v>-1.4318031935112423</v>
      </c>
      <c r="K1521" s="10">
        <v>-0.17328128669701442</v>
      </c>
      <c r="L1521" s="10">
        <v>-0.44967067163795438</v>
      </c>
      <c r="M1521" s="10">
        <v>1.1589979445951777</v>
      </c>
      <c r="P1521" s="13">
        <f t="shared" si="75"/>
        <v>-8.7533969494971806E-3</v>
      </c>
      <c r="Q1521" s="23">
        <f t="shared" si="76"/>
        <v>-8.7151975099609702E-3</v>
      </c>
    </row>
    <row r="1522" spans="3:17" x14ac:dyDescent="0.55000000000000004">
      <c r="C1522">
        <f t="shared" si="74"/>
        <v>1516</v>
      </c>
      <c r="D1522" s="10">
        <v>0.8935596534988699</v>
      </c>
      <c r="E1522" s="10">
        <v>0.37975414535459712</v>
      </c>
      <c r="F1522" s="10">
        <v>-2.7306629756498189E-2</v>
      </c>
      <c r="G1522" s="10">
        <v>-1.749509925780834</v>
      </c>
      <c r="H1522" s="10">
        <v>1.0405575727797989</v>
      </c>
      <c r="I1522" s="10">
        <v>0.61433509893810756</v>
      </c>
      <c r="J1522" s="10">
        <v>-0.39118064248513201</v>
      </c>
      <c r="K1522" s="10">
        <v>0.35553251626185006</v>
      </c>
      <c r="L1522" s="10">
        <v>1.5900207843755496</v>
      </c>
      <c r="M1522" s="10">
        <v>0.27902470169860044</v>
      </c>
      <c r="P1522" s="13">
        <f t="shared" si="75"/>
        <v>9.4051202639350833E-3</v>
      </c>
      <c r="Q1522" s="23">
        <f t="shared" si="76"/>
        <v>9.4494873911634691E-3</v>
      </c>
    </row>
    <row r="1523" spans="3:17" x14ac:dyDescent="0.55000000000000004">
      <c r="C1523">
        <f t="shared" si="74"/>
        <v>1517</v>
      </c>
      <c r="D1523" s="10">
        <v>0.65931409547166786</v>
      </c>
      <c r="E1523" s="10">
        <v>-0.13832086857425541</v>
      </c>
      <c r="F1523" s="10">
        <v>0.92457559055114369</v>
      </c>
      <c r="G1523" s="10">
        <v>-0.27719135507144604</v>
      </c>
      <c r="H1523" s="10">
        <v>0.30537710173335658</v>
      </c>
      <c r="I1523" s="10">
        <v>-0.25254412130312992</v>
      </c>
      <c r="J1523" s="10">
        <v>-0.22547564646202381</v>
      </c>
      <c r="K1523" s="10">
        <v>-0.86026759277922993</v>
      </c>
      <c r="L1523" s="10">
        <v>1.7404936487461959E-3</v>
      </c>
      <c r="M1523" s="10">
        <v>-0.62947840648819819</v>
      </c>
      <c r="P1523" s="13">
        <f t="shared" si="75"/>
        <v>7.376494224182897E-3</v>
      </c>
      <c r="Q1523" s="23">
        <f t="shared" si="76"/>
        <v>7.4037675770362021E-3</v>
      </c>
    </row>
    <row r="1524" spans="3:17" x14ac:dyDescent="0.55000000000000004">
      <c r="C1524">
        <f t="shared" si="74"/>
        <v>1518</v>
      </c>
      <c r="D1524" s="10">
        <v>-9.3203779133769968E-2</v>
      </c>
      <c r="E1524" s="10">
        <v>-0.96054793605968924</v>
      </c>
      <c r="F1524" s="10">
        <v>0.20910562392184842</v>
      </c>
      <c r="G1524" s="10">
        <v>-0.24587325892985815</v>
      </c>
      <c r="H1524" s="10">
        <v>0.14436837494250726</v>
      </c>
      <c r="I1524" s="10">
        <v>0.42007288967901818</v>
      </c>
      <c r="J1524" s="10">
        <v>-0.22425582453273391</v>
      </c>
      <c r="K1524" s="10">
        <v>-0.13123220297980079</v>
      </c>
      <c r="L1524" s="10">
        <v>0.62190381639049508</v>
      </c>
      <c r="M1524" s="10">
        <v>-1.0059416055469139</v>
      </c>
      <c r="P1524" s="13">
        <f t="shared" si="75"/>
        <v>8.5949826208107916E-4</v>
      </c>
      <c r="Q1524" s="23">
        <f t="shared" si="76"/>
        <v>8.5986773655899462E-4</v>
      </c>
    </row>
    <row r="1525" spans="3:17" x14ac:dyDescent="0.55000000000000004">
      <c r="C1525">
        <f t="shared" si="74"/>
        <v>1519</v>
      </c>
      <c r="D1525" s="10">
        <v>-0.93279839745242576</v>
      </c>
      <c r="E1525" s="10">
        <v>0.37553016015299595</v>
      </c>
      <c r="F1525" s="10">
        <v>0.1245174231123674</v>
      </c>
      <c r="G1525" s="10">
        <v>-2.5458348630126401E-2</v>
      </c>
      <c r="H1525" s="10">
        <v>-0.36447126335750957</v>
      </c>
      <c r="I1525" s="10">
        <v>-0.59518996052645035</v>
      </c>
      <c r="J1525" s="10">
        <v>2.939048188147936</v>
      </c>
      <c r="K1525" s="10">
        <v>1.0227594596249208</v>
      </c>
      <c r="L1525" s="10">
        <v>1.6716643311737549</v>
      </c>
      <c r="M1525" s="10">
        <v>1.0871953025820678</v>
      </c>
      <c r="P1525" s="13">
        <f t="shared" si="75"/>
        <v>-6.4116044213654751E-3</v>
      </c>
      <c r="Q1525" s="23">
        <f t="shared" si="76"/>
        <v>-6.3910939441705894E-3</v>
      </c>
    </row>
    <row r="1526" spans="3:17" x14ac:dyDescent="0.55000000000000004">
      <c r="C1526">
        <f t="shared" si="74"/>
        <v>1520</v>
      </c>
      <c r="D1526" s="10">
        <v>6.4313669777384041E-3</v>
      </c>
      <c r="E1526" s="10">
        <v>-0.18777419847216967</v>
      </c>
      <c r="F1526" s="10">
        <v>1.3982081947999661</v>
      </c>
      <c r="G1526" s="10">
        <v>1.4404589938961774</v>
      </c>
      <c r="H1526" s="10">
        <v>0.65943830974892526</v>
      </c>
      <c r="I1526" s="10">
        <v>-1.0745536514207974</v>
      </c>
      <c r="J1526" s="10">
        <v>-0.81911663104373444</v>
      </c>
      <c r="K1526" s="10">
        <v>0.58612605999883616</v>
      </c>
      <c r="L1526" s="10">
        <v>-1.1478184791752353</v>
      </c>
      <c r="M1526" s="10">
        <v>0.32970764059382829</v>
      </c>
      <c r="P1526" s="13">
        <f t="shared" si="75"/>
        <v>1.7223639385044848E-3</v>
      </c>
      <c r="Q1526" s="23">
        <f t="shared" si="76"/>
        <v>1.7238480592158822E-3</v>
      </c>
    </row>
    <row r="1527" spans="3:17" x14ac:dyDescent="0.55000000000000004">
      <c r="C1527">
        <f t="shared" si="74"/>
        <v>1521</v>
      </c>
      <c r="D1527" s="10">
        <v>-0.86716746126241673</v>
      </c>
      <c r="E1527" s="10">
        <v>1.2204687841508763</v>
      </c>
      <c r="F1527" s="10">
        <v>-0.45023403327716965</v>
      </c>
      <c r="G1527" s="10">
        <v>-0.3635977738770344</v>
      </c>
      <c r="H1527" s="10">
        <v>1.444027732880879</v>
      </c>
      <c r="I1527" s="10">
        <v>-0.74852358947532793</v>
      </c>
      <c r="J1527" s="10">
        <v>1.0640505937792735</v>
      </c>
      <c r="K1527" s="10">
        <v>-0.48164000341403435</v>
      </c>
      <c r="L1527" s="10">
        <v>2.7343701875452853</v>
      </c>
      <c r="M1527" s="10">
        <v>1.6841197476344991</v>
      </c>
      <c r="P1527" s="13">
        <f t="shared" si="75"/>
        <v>-5.8432238412184419E-3</v>
      </c>
      <c r="Q1527" s="23">
        <f t="shared" si="76"/>
        <v>-5.826185411395679E-3</v>
      </c>
    </row>
    <row r="1528" spans="3:17" x14ac:dyDescent="0.55000000000000004">
      <c r="C1528">
        <f t="shared" si="74"/>
        <v>1522</v>
      </c>
      <c r="D1528" s="10">
        <v>1.2108009955727477</v>
      </c>
      <c r="E1528" s="10">
        <v>-0.71149544571912215</v>
      </c>
      <c r="F1528" s="10">
        <v>-1.2302319017806747</v>
      </c>
      <c r="G1528" s="10">
        <v>1.4168091108892706</v>
      </c>
      <c r="H1528" s="10">
        <v>0.31508885186495206</v>
      </c>
      <c r="I1528" s="10">
        <v>1.2317492735829871</v>
      </c>
      <c r="J1528" s="10">
        <v>0.63470791774345947</v>
      </c>
      <c r="K1528" s="10">
        <v>3.9489708870526816</v>
      </c>
      <c r="L1528" s="10">
        <v>-0.99490991449817667</v>
      </c>
      <c r="M1528" s="10">
        <v>-0.8426586319952748</v>
      </c>
      <c r="P1528" s="13">
        <f t="shared" si="75"/>
        <v>1.2152510877601556E-2</v>
      </c>
      <c r="Q1528" s="23">
        <f t="shared" si="76"/>
        <v>1.2226652669829363E-2</v>
      </c>
    </row>
    <row r="1529" spans="3:17" x14ac:dyDescent="0.55000000000000004">
      <c r="C1529">
        <f t="shared" si="74"/>
        <v>1523</v>
      </c>
      <c r="D1529" s="10">
        <v>1.2520689159162137</v>
      </c>
      <c r="E1529" s="10">
        <v>0.96426185475361548</v>
      </c>
      <c r="F1529" s="10">
        <v>-0.55870619200038296</v>
      </c>
      <c r="G1529" s="10">
        <v>-2.3322518850979113</v>
      </c>
      <c r="H1529" s="10">
        <v>-1.4489431434684956</v>
      </c>
      <c r="I1529" s="10">
        <v>-1.1164311067716175</v>
      </c>
      <c r="J1529" s="10">
        <v>-0.38245597570521661</v>
      </c>
      <c r="K1529" s="10">
        <v>-0.52119695424702672</v>
      </c>
      <c r="L1529" s="10">
        <v>0.40807435634807548</v>
      </c>
      <c r="M1529" s="10">
        <v>0.62592666633612504</v>
      </c>
      <c r="P1529" s="13">
        <f t="shared" si="75"/>
        <v>1.2509901551389499E-2</v>
      </c>
      <c r="Q1529" s="23">
        <f t="shared" si="76"/>
        <v>1.2588477687845323E-2</v>
      </c>
    </row>
    <row r="1530" spans="3:17" x14ac:dyDescent="0.55000000000000004">
      <c r="C1530">
        <f t="shared" si="74"/>
        <v>1524</v>
      </c>
      <c r="D1530" s="10">
        <v>-0.32272213692456747</v>
      </c>
      <c r="E1530" s="10">
        <v>0.32012958353520549</v>
      </c>
      <c r="F1530" s="10">
        <v>-0.65846777641908605</v>
      </c>
      <c r="G1530" s="10">
        <v>-0.39384462471305165</v>
      </c>
      <c r="H1530" s="10">
        <v>9.2849001208825194E-2</v>
      </c>
      <c r="I1530" s="10">
        <v>2.5315277199101385E-2</v>
      </c>
      <c r="J1530" s="10">
        <v>1.9466472151766898</v>
      </c>
      <c r="K1530" s="10">
        <v>0.25604780995346232</v>
      </c>
      <c r="L1530" s="10">
        <v>-1.1683016131750477</v>
      </c>
      <c r="M1530" s="10">
        <v>0.52548174313672613</v>
      </c>
      <c r="P1530" s="13">
        <f t="shared" si="75"/>
        <v>-1.128189022736087E-3</v>
      </c>
      <c r="Q1530" s="23">
        <f t="shared" si="76"/>
        <v>-1.1275528567615822E-3</v>
      </c>
    </row>
    <row r="1531" spans="3:17" x14ac:dyDescent="0.55000000000000004">
      <c r="C1531">
        <f t="shared" si="74"/>
        <v>1525</v>
      </c>
      <c r="D1531" s="10">
        <v>-0.3909610139282983</v>
      </c>
      <c r="E1531" s="10">
        <v>-0.42508489998854027</v>
      </c>
      <c r="F1531" s="10">
        <v>0.41432900511901621</v>
      </c>
      <c r="G1531" s="10">
        <v>-1.4766895273959513</v>
      </c>
      <c r="H1531" s="10">
        <v>-1.0409320462605032</v>
      </c>
      <c r="I1531" s="10">
        <v>-1.0998756420509583</v>
      </c>
      <c r="J1531" s="10">
        <v>2.0382097081923476</v>
      </c>
      <c r="K1531" s="10">
        <v>0.11670606961501094</v>
      </c>
      <c r="L1531" s="10">
        <v>1.1816331382399587</v>
      </c>
      <c r="M1531" s="10">
        <v>1.1667069185149053</v>
      </c>
      <c r="P1531" s="13">
        <f t="shared" si="75"/>
        <v>-1.7191550328456132E-3</v>
      </c>
      <c r="Q1531" s="23">
        <f t="shared" si="76"/>
        <v>-1.7176781322937318E-3</v>
      </c>
    </row>
    <row r="1532" spans="3:17" x14ac:dyDescent="0.55000000000000004">
      <c r="C1532">
        <f t="shared" si="74"/>
        <v>1526</v>
      </c>
      <c r="D1532" s="10">
        <v>5.6898168797398029E-2</v>
      </c>
      <c r="E1532" s="10">
        <v>0.41591149308384129</v>
      </c>
      <c r="F1532" s="10">
        <v>-0.45477261266302171</v>
      </c>
      <c r="G1532" s="10">
        <v>-0.87349483456744703</v>
      </c>
      <c r="H1532" s="10">
        <v>-1.6199997652025053</v>
      </c>
      <c r="I1532" s="10">
        <v>-1.289550056114469</v>
      </c>
      <c r="J1532" s="10">
        <v>1.029634170621718</v>
      </c>
      <c r="K1532" s="10">
        <v>-0.89807907753798411</v>
      </c>
      <c r="L1532" s="10">
        <v>-0.38666375910968226</v>
      </c>
      <c r="M1532" s="10">
        <v>0.34906254427354755</v>
      </c>
      <c r="P1532" s="13">
        <f t="shared" si="75"/>
        <v>2.1594192627402845E-3</v>
      </c>
      <c r="Q1532" s="23">
        <f t="shared" si="76"/>
        <v>2.1617524876844652E-3</v>
      </c>
    </row>
    <row r="1533" spans="3:17" x14ac:dyDescent="0.55000000000000004">
      <c r="C1533">
        <f t="shared" si="74"/>
        <v>1527</v>
      </c>
      <c r="D1533" s="10">
        <v>-0.52766785249433235</v>
      </c>
      <c r="E1533" s="10">
        <v>0.10064485786718669</v>
      </c>
      <c r="F1533" s="10">
        <v>-0.62116785422647502</v>
      </c>
      <c r="G1533" s="10">
        <v>0.69082690141504055</v>
      </c>
      <c r="H1533" s="10">
        <v>-0.50192695803175313</v>
      </c>
      <c r="I1533" s="10">
        <v>-0.5504302403230753</v>
      </c>
      <c r="J1533" s="10">
        <v>-0.47212867709524348</v>
      </c>
      <c r="K1533" s="10">
        <v>-6.7549394160602794E-2</v>
      </c>
      <c r="L1533" s="10">
        <v>0.63060597192463996</v>
      </c>
      <c r="M1533" s="10">
        <v>1.0691015640457036</v>
      </c>
      <c r="P1533" s="13">
        <f t="shared" si="75"/>
        <v>-2.9030709835380503E-3</v>
      </c>
      <c r="Q1533" s="23">
        <f t="shared" si="76"/>
        <v>-2.8988611477730464E-3</v>
      </c>
    </row>
    <row r="1534" spans="3:17" x14ac:dyDescent="0.55000000000000004">
      <c r="C1534">
        <f t="shared" si="74"/>
        <v>1528</v>
      </c>
      <c r="D1534" s="10">
        <v>0.22681119584131929</v>
      </c>
      <c r="E1534" s="10">
        <v>-0.52648808663813296</v>
      </c>
      <c r="F1534" s="10">
        <v>0.48047304195198137</v>
      </c>
      <c r="G1534" s="10">
        <v>-1.2188756394142755</v>
      </c>
      <c r="H1534" s="10">
        <v>0.75801248816180655</v>
      </c>
      <c r="I1534" s="10">
        <v>-0.3788290362765096</v>
      </c>
      <c r="J1534" s="10">
        <v>0.25621120983176549</v>
      </c>
      <c r="K1534" s="10">
        <v>-0.56859535743496481</v>
      </c>
      <c r="L1534" s="10">
        <v>-9.0322300155526461E-2</v>
      </c>
      <c r="M1534" s="10">
        <v>0.24916809804780138</v>
      </c>
      <c r="P1534" s="13">
        <f t="shared" si="75"/>
        <v>3.630909241279766E-3</v>
      </c>
      <c r="Q1534" s="23">
        <f t="shared" si="76"/>
        <v>3.6375089775024794E-3</v>
      </c>
    </row>
    <row r="1535" spans="3:17" x14ac:dyDescent="0.55000000000000004">
      <c r="C1535">
        <f t="shared" si="74"/>
        <v>1529</v>
      </c>
      <c r="D1535" s="10">
        <v>1.7264784291234809</v>
      </c>
      <c r="E1535" s="10">
        <v>0.58019561924951213</v>
      </c>
      <c r="F1535" s="10">
        <v>1.0139931190628928</v>
      </c>
      <c r="G1535" s="10">
        <v>-0.34285405724251788</v>
      </c>
      <c r="H1535" s="10">
        <v>-0.88107595598530608</v>
      </c>
      <c r="I1535" s="10">
        <v>0.19386736097193674</v>
      </c>
      <c r="J1535" s="10">
        <v>-0.30408248447567987</v>
      </c>
      <c r="K1535" s="10">
        <v>1.9682496958792022</v>
      </c>
      <c r="L1535" s="10">
        <v>-1.6256635819076195</v>
      </c>
      <c r="M1535" s="10">
        <v>1.1711999427432609</v>
      </c>
      <c r="P1535" s="13">
        <f t="shared" si="75"/>
        <v>1.6618408453734523E-2</v>
      </c>
      <c r="Q1535" s="23">
        <f t="shared" si="76"/>
        <v>1.6757262313836785E-2</v>
      </c>
    </row>
    <row r="1536" spans="3:17" x14ac:dyDescent="0.55000000000000004">
      <c r="C1536">
        <f t="shared" si="74"/>
        <v>1530</v>
      </c>
      <c r="D1536" s="10">
        <v>-0.40278838186018562</v>
      </c>
      <c r="E1536" s="10">
        <v>-0.20824450011472817</v>
      </c>
      <c r="F1536" s="10">
        <v>1.0071028036432736</v>
      </c>
      <c r="G1536" s="10">
        <v>-1.2940893696464382</v>
      </c>
      <c r="H1536" s="10">
        <v>0.99751181593635863</v>
      </c>
      <c r="I1536" s="10">
        <v>0.98906475073074318</v>
      </c>
      <c r="J1536" s="10">
        <v>-0.1182023984310253</v>
      </c>
      <c r="K1536" s="10">
        <v>-0.4403195302394769</v>
      </c>
      <c r="L1536" s="10">
        <v>-1.2012455163709678E-2</v>
      </c>
      <c r="M1536" s="10">
        <v>-0.93147043564676246</v>
      </c>
      <c r="P1536" s="13">
        <f t="shared" si="75"/>
        <v>-1.8215830437348119E-3</v>
      </c>
      <c r="Q1536" s="23">
        <f t="shared" si="76"/>
        <v>-1.8199249682691043E-3</v>
      </c>
    </row>
    <row r="1537" spans="3:17" x14ac:dyDescent="0.55000000000000004">
      <c r="C1537">
        <f t="shared" si="74"/>
        <v>1531</v>
      </c>
      <c r="D1537" s="10">
        <v>-0.17228621098094601</v>
      </c>
      <c r="E1537" s="10">
        <v>-1.156397770146715</v>
      </c>
      <c r="F1537" s="10">
        <v>-2.3599934668920488</v>
      </c>
      <c r="G1537" s="10">
        <v>-1.837352632732276</v>
      </c>
      <c r="H1537" s="10">
        <v>-1.0029989000666062</v>
      </c>
      <c r="I1537" s="10">
        <v>-0.98788257849338457</v>
      </c>
      <c r="J1537" s="10">
        <v>-0.53010674613049125</v>
      </c>
      <c r="K1537" s="10">
        <v>0.66160957636953543</v>
      </c>
      <c r="L1537" s="10">
        <v>0.99392634254494616</v>
      </c>
      <c r="M1537" s="10">
        <v>1.6313705698310377</v>
      </c>
      <c r="P1537" s="13">
        <f t="shared" si="75"/>
        <v>1.7462431235401956E-4</v>
      </c>
      <c r="Q1537" s="23">
        <f t="shared" si="76"/>
        <v>1.746395600668027E-4</v>
      </c>
    </row>
    <row r="1538" spans="3:17" x14ac:dyDescent="0.55000000000000004">
      <c r="C1538">
        <f t="shared" si="74"/>
        <v>1532</v>
      </c>
      <c r="D1538" s="10">
        <v>1.6453282790186041</v>
      </c>
      <c r="E1538" s="10">
        <v>1.7180837463989927E-2</v>
      </c>
      <c r="F1538" s="10">
        <v>1.3994056610275341</v>
      </c>
      <c r="G1538" s="10">
        <v>0.93112578412451619</v>
      </c>
      <c r="H1538" s="10">
        <v>0.55503773600729023</v>
      </c>
      <c r="I1538" s="10">
        <v>-0.29785289107052548</v>
      </c>
      <c r="J1538" s="10">
        <v>-0.67642758862006691</v>
      </c>
      <c r="K1538" s="10">
        <v>-0.25754875461442722</v>
      </c>
      <c r="L1538" s="10">
        <v>-0.97446781342002309</v>
      </c>
      <c r="M1538" s="10">
        <v>0.32695361290453973</v>
      </c>
      <c r="P1538" s="13">
        <f t="shared" si="75"/>
        <v>1.5915627538617087E-2</v>
      </c>
      <c r="Q1538" s="23">
        <f t="shared" si="76"/>
        <v>1.6042955744487442E-2</v>
      </c>
    </row>
    <row r="1539" spans="3:17" x14ac:dyDescent="0.55000000000000004">
      <c r="C1539">
        <f t="shared" si="74"/>
        <v>1533</v>
      </c>
      <c r="D1539" s="10">
        <v>1.5337224034255497</v>
      </c>
      <c r="E1539" s="10">
        <v>-2.8901338463481981E-2</v>
      </c>
      <c r="F1539" s="10">
        <v>-0.92414029498509709</v>
      </c>
      <c r="G1539" s="10">
        <v>1.5415716931406938</v>
      </c>
      <c r="H1539" s="10">
        <v>2.0539967516692483</v>
      </c>
      <c r="I1539" s="10">
        <v>-0.63267183260871496</v>
      </c>
      <c r="J1539" s="10">
        <v>-1.146421509638764</v>
      </c>
      <c r="K1539" s="10">
        <v>-0.95920520073025917</v>
      </c>
      <c r="L1539" s="10">
        <v>0.27792495408928103</v>
      </c>
      <c r="M1539" s="10">
        <v>1.928191594693808</v>
      </c>
      <c r="P1539" s="13">
        <f t="shared" si="75"/>
        <v>1.4949092303865178E-2</v>
      </c>
      <c r="Q1539" s="23">
        <f t="shared" si="76"/>
        <v>1.5061388863640834E-2</v>
      </c>
    </row>
    <row r="1540" spans="3:17" x14ac:dyDescent="0.55000000000000004">
      <c r="C1540">
        <f t="shared" si="74"/>
        <v>1534</v>
      </c>
      <c r="D1540" s="10">
        <v>0.71363525678375095</v>
      </c>
      <c r="E1540" s="10">
        <v>-0.95206953911051684</v>
      </c>
      <c r="F1540" s="10">
        <v>0.3740242175149186</v>
      </c>
      <c r="G1540" s="10">
        <v>-1.1266364029999667</v>
      </c>
      <c r="H1540" s="10">
        <v>-0.41479503028196785</v>
      </c>
      <c r="I1540" s="10">
        <v>0.1619679429121807</v>
      </c>
      <c r="J1540" s="10">
        <v>-7.8637646685554535E-2</v>
      </c>
      <c r="K1540" s="10">
        <v>1.7829176836789533</v>
      </c>
      <c r="L1540" s="10">
        <v>0.27898307039964459</v>
      </c>
      <c r="M1540" s="10">
        <v>5.6698358357662453E-2</v>
      </c>
      <c r="P1540" s="13">
        <f t="shared" si="75"/>
        <v>7.8469292807762606E-3</v>
      </c>
      <c r="Q1540" s="23">
        <f t="shared" si="76"/>
        <v>7.8777971167631744E-3</v>
      </c>
    </row>
    <row r="1541" spans="3:17" x14ac:dyDescent="0.55000000000000004">
      <c r="C1541">
        <f t="shared" si="74"/>
        <v>1535</v>
      </c>
      <c r="D1541" s="10">
        <v>1.2984381210557008</v>
      </c>
      <c r="E1541" s="10">
        <v>-1.6194173364092408</v>
      </c>
      <c r="F1541" s="10">
        <v>-1.6196368417600802</v>
      </c>
      <c r="G1541" s="10">
        <v>0.88964083255068604</v>
      </c>
      <c r="H1541" s="10">
        <v>1.6199602453153583</v>
      </c>
      <c r="I1541" s="10">
        <v>0.80610831640768998</v>
      </c>
      <c r="J1541" s="10">
        <v>0.15606543173201465</v>
      </c>
      <c r="K1541" s="10">
        <v>-0.3489888398021147</v>
      </c>
      <c r="L1541" s="10">
        <v>-1.0588241866194605</v>
      </c>
      <c r="M1541" s="10">
        <v>0.8667535410958751</v>
      </c>
      <c r="P1541" s="13">
        <f t="shared" si="75"/>
        <v>1.2911470647430376E-2</v>
      </c>
      <c r="Q1541" s="23">
        <f t="shared" si="76"/>
        <v>1.2995183582285685E-2</v>
      </c>
    </row>
    <row r="1542" spans="3:17" x14ac:dyDescent="0.55000000000000004">
      <c r="C1542">
        <f t="shared" si="74"/>
        <v>1536</v>
      </c>
      <c r="D1542" s="10">
        <v>-1.0025101529844997</v>
      </c>
      <c r="E1542" s="10">
        <v>0.31202585961454893</v>
      </c>
      <c r="F1542" s="10">
        <v>0.34090496594939734</v>
      </c>
      <c r="G1542" s="10">
        <v>1.6257383706254016</v>
      </c>
      <c r="H1542" s="10">
        <v>1.2484574697004318</v>
      </c>
      <c r="I1542" s="10">
        <v>-1.1584621847013736</v>
      </c>
      <c r="J1542" s="10">
        <v>5.0303241416058735E-2</v>
      </c>
      <c r="K1542" s="10">
        <v>0.42502778745907921</v>
      </c>
      <c r="L1542" s="10">
        <v>-0.96589735910863894</v>
      </c>
      <c r="M1542" s="10">
        <v>1.7280226729548127</v>
      </c>
      <c r="P1542" s="13">
        <f t="shared" si="75"/>
        <v>-7.0153259336973393E-3</v>
      </c>
      <c r="Q1542" s="23">
        <f t="shared" si="76"/>
        <v>-6.9907759769147759E-3</v>
      </c>
    </row>
    <row r="1543" spans="3:17" x14ac:dyDescent="0.55000000000000004">
      <c r="C1543">
        <f t="shared" si="74"/>
        <v>1537</v>
      </c>
      <c r="D1543" s="10">
        <v>-1.393298447230656</v>
      </c>
      <c r="E1543" s="10">
        <v>-6.4172267076868489E-2</v>
      </c>
      <c r="F1543" s="10">
        <v>0.50013011380702332</v>
      </c>
      <c r="G1543" s="10">
        <v>-1.3455623065693378</v>
      </c>
      <c r="H1543" s="10">
        <v>-0.36829505121654094</v>
      </c>
      <c r="I1543" s="10">
        <v>-0.43635562439443021</v>
      </c>
      <c r="J1543" s="10">
        <v>-4.3748982496445175E-2</v>
      </c>
      <c r="K1543" s="10">
        <v>-0.72866271188721066</v>
      </c>
      <c r="L1543" s="10">
        <v>1.0881725006637604</v>
      </c>
      <c r="M1543" s="10">
        <v>0.79991863931602236</v>
      </c>
      <c r="P1543" s="13">
        <f t="shared" si="75"/>
        <v>-1.0399651836884932E-2</v>
      </c>
      <c r="Q1543" s="23">
        <f t="shared" si="76"/>
        <v>-1.0345762429862182E-2</v>
      </c>
    </row>
    <row r="1544" spans="3:17" x14ac:dyDescent="0.55000000000000004">
      <c r="C1544">
        <f t="shared" si="74"/>
        <v>1538</v>
      </c>
      <c r="D1544" s="10">
        <v>-1.3881464915010453</v>
      </c>
      <c r="E1544" s="10">
        <v>2.3678341850510778</v>
      </c>
      <c r="F1544" s="10">
        <v>-0.96640067555735798</v>
      </c>
      <c r="G1544" s="10">
        <v>-1.4960791818671659E-2</v>
      </c>
      <c r="H1544" s="10">
        <v>-1.0349752392173763</v>
      </c>
      <c r="I1544" s="10">
        <v>0.43653241077765909</v>
      </c>
      <c r="J1544" s="10">
        <v>1.215033612021291</v>
      </c>
      <c r="K1544" s="10">
        <v>1.885155819316132</v>
      </c>
      <c r="L1544" s="10">
        <v>-0.47324217524769541</v>
      </c>
      <c r="M1544" s="10">
        <v>0.27681076889670209</v>
      </c>
      <c r="P1544" s="13">
        <f t="shared" si="75"/>
        <v>-1.0355034591474776E-2</v>
      </c>
      <c r="Q1544" s="23">
        <f t="shared" si="76"/>
        <v>-1.0301605798807012E-2</v>
      </c>
    </row>
    <row r="1545" spans="3:17" x14ac:dyDescent="0.55000000000000004">
      <c r="C1545">
        <f t="shared" si="74"/>
        <v>1539</v>
      </c>
      <c r="D1545" s="10">
        <v>0.34295580313788093</v>
      </c>
      <c r="E1545" s="10">
        <v>-0.19332433411198952</v>
      </c>
      <c r="F1545" s="10">
        <v>0.81843096002831417</v>
      </c>
      <c r="G1545" s="10">
        <v>1.4186881373521036</v>
      </c>
      <c r="H1545" s="10">
        <v>0.92314712211149474</v>
      </c>
      <c r="I1545" s="10">
        <v>1.1006976894529039</v>
      </c>
      <c r="J1545" s="10">
        <v>6.5228789255255146E-2</v>
      </c>
      <c r="K1545" s="10">
        <v>1.5032461559984174</v>
      </c>
      <c r="L1545" s="10">
        <v>-0.28987140136057504</v>
      </c>
      <c r="M1545" s="10">
        <v>7.759376373050432E-2</v>
      </c>
      <c r="P1545" s="13">
        <f t="shared" si="75"/>
        <v>4.636751045593664E-3</v>
      </c>
      <c r="Q1545" s="23">
        <f t="shared" si="76"/>
        <v>4.6475174096078931E-3</v>
      </c>
    </row>
    <row r="1546" spans="3:17" x14ac:dyDescent="0.55000000000000004">
      <c r="C1546">
        <f t="shared" si="74"/>
        <v>1540</v>
      </c>
      <c r="D1546" s="10">
        <v>0.98475115835810201</v>
      </c>
      <c r="E1546" s="10">
        <v>-1.534235837287939</v>
      </c>
      <c r="F1546" s="10">
        <v>0.26793590666602196</v>
      </c>
      <c r="G1546" s="10">
        <v>1.1355523865506572</v>
      </c>
      <c r="H1546" s="10">
        <v>0.47333502163218666</v>
      </c>
      <c r="I1546" s="10">
        <v>0.63297408638377717</v>
      </c>
      <c r="J1546" s="10">
        <v>1.7082375567716432</v>
      </c>
      <c r="K1546" s="10">
        <v>-0.77484962557164772</v>
      </c>
      <c r="L1546" s="10">
        <v>-1.8097748471849934E-2</v>
      </c>
      <c r="M1546" s="10">
        <v>-0.62772571694242785</v>
      </c>
      <c r="P1546" s="13">
        <f t="shared" si="75"/>
        <v>1.0194861862109356E-2</v>
      </c>
      <c r="Q1546" s="23">
        <f t="shared" si="76"/>
        <v>1.0247006518176338E-2</v>
      </c>
    </row>
    <row r="1547" spans="3:17" x14ac:dyDescent="0.55000000000000004">
      <c r="C1547">
        <f t="shared" si="74"/>
        <v>1541</v>
      </c>
      <c r="D1547" s="10">
        <v>0.54485164608249292</v>
      </c>
      <c r="E1547" s="10">
        <v>-0.69794140317657571</v>
      </c>
      <c r="F1547" s="10">
        <v>-0.83826170555640001</v>
      </c>
      <c r="G1547" s="10">
        <v>0.53001362309932643</v>
      </c>
      <c r="H1547" s="10">
        <v>-0.20916200734761647</v>
      </c>
      <c r="I1547" s="10">
        <v>0.49253786344319939</v>
      </c>
      <c r="J1547" s="10">
        <v>-0.60569321743248983</v>
      </c>
      <c r="K1547" s="10">
        <v>-2.3614661165232862</v>
      </c>
      <c r="L1547" s="10">
        <v>-0.47038375821260386</v>
      </c>
      <c r="M1547" s="10">
        <v>-1.8378213583790357</v>
      </c>
      <c r="P1547" s="13">
        <f t="shared" si="75"/>
        <v>6.3852203346787357E-3</v>
      </c>
      <c r="Q1547" s="23">
        <f t="shared" si="76"/>
        <v>6.4056493120676627E-3</v>
      </c>
    </row>
    <row r="1548" spans="3:17" x14ac:dyDescent="0.55000000000000004">
      <c r="C1548">
        <f t="shared" si="74"/>
        <v>1542</v>
      </c>
      <c r="D1548" s="10">
        <v>1.1306835009363323</v>
      </c>
      <c r="E1548" s="10">
        <v>-2.28263437133159E-3</v>
      </c>
      <c r="F1548" s="10">
        <v>1.3817395482186774</v>
      </c>
      <c r="G1548" s="10">
        <v>0.28657725563344644</v>
      </c>
      <c r="H1548" s="10">
        <v>0.25208137204331632</v>
      </c>
      <c r="I1548" s="10">
        <v>1.5435038694084685E-2</v>
      </c>
      <c r="J1548" s="10">
        <v>-0.98177379825081335</v>
      </c>
      <c r="K1548" s="10">
        <v>0.6440137400599264</v>
      </c>
      <c r="L1548" s="10">
        <v>-3.0822548327716491E-2</v>
      </c>
      <c r="M1548" s="10">
        <v>0.46675490162632327</v>
      </c>
      <c r="P1548" s="13">
        <f t="shared" si="75"/>
        <v>1.1458673021174565E-2</v>
      </c>
      <c r="Q1548" s="23">
        <f t="shared" si="76"/>
        <v>1.1524575091089506E-2</v>
      </c>
    </row>
    <row r="1549" spans="3:17" x14ac:dyDescent="0.55000000000000004">
      <c r="C1549">
        <f t="shared" si="74"/>
        <v>1543</v>
      </c>
      <c r="D1549" s="10">
        <v>0.59115985930582282</v>
      </c>
      <c r="E1549" s="10">
        <v>-1.9095736703306181</v>
      </c>
      <c r="F1549" s="10">
        <v>0.88365963827077343</v>
      </c>
      <c r="G1549" s="10">
        <v>0.22361591469244957</v>
      </c>
      <c r="H1549" s="10">
        <v>-0.59168199211592698</v>
      </c>
      <c r="I1549" s="10">
        <v>1.2435362052411674E-2</v>
      </c>
      <c r="J1549" s="10">
        <v>-0.71765968224048404</v>
      </c>
      <c r="K1549" s="10">
        <v>1.4824155709450579</v>
      </c>
      <c r="L1549" s="10">
        <v>-0.26414125739788147</v>
      </c>
      <c r="M1549" s="10">
        <v>-1.5549617594136975</v>
      </c>
      <c r="P1549" s="13">
        <f t="shared" si="75"/>
        <v>6.7862612252314377E-3</v>
      </c>
      <c r="Q1549" s="23">
        <f t="shared" si="76"/>
        <v>6.8093400727655684E-3</v>
      </c>
    </row>
    <row r="1550" spans="3:17" x14ac:dyDescent="0.55000000000000004">
      <c r="C1550">
        <f t="shared" si="74"/>
        <v>1544</v>
      </c>
      <c r="D1550" s="10">
        <v>-4.2507714131623554E-2</v>
      </c>
      <c r="E1550" s="10">
        <v>-0.64784675329073971</v>
      </c>
      <c r="F1550" s="10">
        <v>-1.9760346595009408</v>
      </c>
      <c r="G1550" s="10">
        <v>0.27100338421120029</v>
      </c>
      <c r="H1550" s="10">
        <v>0.37928929716410442</v>
      </c>
      <c r="I1550" s="10">
        <v>0.67354047354795654</v>
      </c>
      <c r="J1550" s="10">
        <v>-7.3837206599687108E-2</v>
      </c>
      <c r="K1550" s="10">
        <v>-1.2036718121871695</v>
      </c>
      <c r="L1550" s="10">
        <v>-0.35917699761992217</v>
      </c>
      <c r="M1550" s="10">
        <v>1.1954148032942105</v>
      </c>
      <c r="P1550" s="13">
        <f t="shared" si="75"/>
        <v>1.2985390637187391E-3</v>
      </c>
      <c r="Q1550" s="23">
        <f t="shared" si="76"/>
        <v>1.2993825306208961E-3</v>
      </c>
    </row>
    <row r="1551" spans="3:17" x14ac:dyDescent="0.55000000000000004">
      <c r="C1551">
        <f t="shared" si="74"/>
        <v>1545</v>
      </c>
      <c r="D1551" s="10">
        <v>1.6844741483593619</v>
      </c>
      <c r="E1551" s="10">
        <v>-0.29672350557232102</v>
      </c>
      <c r="F1551" s="10">
        <v>0.92240537430008029</v>
      </c>
      <c r="G1551" s="10">
        <v>-0.23164517003783136</v>
      </c>
      <c r="H1551" s="10">
        <v>-1.6475534537776106</v>
      </c>
      <c r="I1551" s="10">
        <v>-0.84816252145658955</v>
      </c>
      <c r="J1551" s="10">
        <v>-0.80539273941141643</v>
      </c>
      <c r="K1551" s="10">
        <v>0.7100592287191928</v>
      </c>
      <c r="L1551" s="10">
        <v>0.79014831081991344</v>
      </c>
      <c r="M1551" s="10">
        <v>-0.36864154024105827</v>
      </c>
      <c r="P1551" s="13">
        <f t="shared" si="75"/>
        <v>1.625464071164031E-2</v>
      </c>
      <c r="Q1551" s="23">
        <f t="shared" si="76"/>
        <v>1.6387466084314406E-2</v>
      </c>
    </row>
    <row r="1552" spans="3:17" x14ac:dyDescent="0.55000000000000004">
      <c r="C1552">
        <f t="shared" si="74"/>
        <v>1546</v>
      </c>
      <c r="D1552" s="10">
        <v>-0.16427318345724573</v>
      </c>
      <c r="E1552" s="10">
        <v>-0.28727363402902523</v>
      </c>
      <c r="F1552" s="10">
        <v>0.14651184400318484</v>
      </c>
      <c r="G1552" s="10">
        <v>0.20641360772305906</v>
      </c>
      <c r="H1552" s="10">
        <v>-1.4780983338230653</v>
      </c>
      <c r="I1552" s="10">
        <v>1.6217849883703843</v>
      </c>
      <c r="J1552" s="10">
        <v>1.985592025759056</v>
      </c>
      <c r="K1552" s="10">
        <v>-1.7964320516130183</v>
      </c>
      <c r="L1552" s="10">
        <v>1.0369735806424973</v>
      </c>
      <c r="M1552" s="10">
        <v>0.43686088433304271</v>
      </c>
      <c r="P1552" s="13">
        <f t="shared" si="75"/>
        <v>2.4401916632150306E-4</v>
      </c>
      <c r="Q1552" s="23">
        <f t="shared" si="76"/>
        <v>2.4404894142016076E-4</v>
      </c>
    </row>
    <row r="1553" spans="3:17" x14ac:dyDescent="0.55000000000000004">
      <c r="C1553">
        <f t="shared" si="74"/>
        <v>1547</v>
      </c>
      <c r="D1553" s="10">
        <v>0.7886385529510781</v>
      </c>
      <c r="E1553" s="10">
        <v>0.34037632827165698</v>
      </c>
      <c r="F1553" s="10">
        <v>-0.92053287471266187</v>
      </c>
      <c r="G1553" s="10">
        <v>8.6366967581946563E-2</v>
      </c>
      <c r="H1553" s="10">
        <v>0.58197576429084841</v>
      </c>
      <c r="I1553" s="10">
        <v>0.91768400831361696</v>
      </c>
      <c r="J1553" s="10">
        <v>-1.6193825656723226E-2</v>
      </c>
      <c r="K1553" s="10">
        <v>0.73137910445815213</v>
      </c>
      <c r="L1553" s="10">
        <v>9.4570005974756954E-2</v>
      </c>
      <c r="M1553" s="10">
        <v>-0.26543293279990782</v>
      </c>
      <c r="P1553" s="13">
        <f t="shared" si="75"/>
        <v>8.4964768792609932E-3</v>
      </c>
      <c r="Q1553" s="23">
        <f t="shared" si="76"/>
        <v>8.5326743833993302E-3</v>
      </c>
    </row>
    <row r="1554" spans="3:17" x14ac:dyDescent="0.55000000000000004">
      <c r="C1554">
        <f t="shared" si="74"/>
        <v>1548</v>
      </c>
      <c r="D1554" s="10">
        <v>4.3914107401345943E-2</v>
      </c>
      <c r="E1554" s="10">
        <v>-0.16511460085994381</v>
      </c>
      <c r="F1554" s="10">
        <v>-1.0523404990841929</v>
      </c>
      <c r="G1554" s="10">
        <v>-1.9465087956621129E-2</v>
      </c>
      <c r="H1554" s="10">
        <v>-0.2793023217418657</v>
      </c>
      <c r="I1554" s="10">
        <v>1.179871841919353</v>
      </c>
      <c r="J1554" s="10">
        <v>1.3521410291036542</v>
      </c>
      <c r="K1554" s="10">
        <v>1.7080278507861535</v>
      </c>
      <c r="L1554" s="10">
        <v>-0.73034266844419082</v>
      </c>
      <c r="M1554" s="10">
        <v>0.60142958703582017</v>
      </c>
      <c r="P1554" s="13">
        <f t="shared" si="75"/>
        <v>2.046973992607505E-3</v>
      </c>
      <c r="Q1554" s="23">
        <f t="shared" si="76"/>
        <v>2.0490704741076282E-3</v>
      </c>
    </row>
    <row r="1555" spans="3:17" x14ac:dyDescent="0.55000000000000004">
      <c r="C1555">
        <f t="shared" si="74"/>
        <v>1549</v>
      </c>
      <c r="D1555" s="10">
        <v>1.2740185488925384</v>
      </c>
      <c r="E1555" s="10">
        <v>2.0699201906826885</v>
      </c>
      <c r="F1555" s="10">
        <v>1.7567401978720052</v>
      </c>
      <c r="G1555" s="10">
        <v>0.72271173258552146</v>
      </c>
      <c r="H1555" s="10">
        <v>-0.56102938237353506</v>
      </c>
      <c r="I1555" s="10">
        <v>-1.5548534647852226</v>
      </c>
      <c r="J1555" s="10">
        <v>0.76313675008410453</v>
      </c>
      <c r="K1555" s="10">
        <v>2.0566524156268418E-2</v>
      </c>
      <c r="L1555" s="10">
        <v>1.1269252731009543</v>
      </c>
      <c r="M1555" s="10">
        <v>1.156362558188619</v>
      </c>
      <c r="P1555" s="13">
        <f t="shared" si="75"/>
        <v>1.2699990949001917E-2</v>
      </c>
      <c r="Q1555" s="23">
        <f t="shared" si="76"/>
        <v>1.2780978317183056E-2</v>
      </c>
    </row>
    <row r="1556" spans="3:17" x14ac:dyDescent="0.55000000000000004">
      <c r="C1556">
        <f t="shared" si="74"/>
        <v>1550</v>
      </c>
      <c r="D1556" s="10">
        <v>-1.7382944560057967</v>
      </c>
      <c r="E1556" s="10">
        <v>0.52161799575505263</v>
      </c>
      <c r="F1556" s="10">
        <v>-0.22763828336763656</v>
      </c>
      <c r="G1556" s="10">
        <v>0.4227550967551737</v>
      </c>
      <c r="H1556" s="10">
        <v>1.194199981586169</v>
      </c>
      <c r="I1556" s="10">
        <v>-0.80330473015355308</v>
      </c>
      <c r="J1556" s="10">
        <v>0.62970018463104516</v>
      </c>
      <c r="K1556" s="10">
        <v>-1.1424548294130432</v>
      </c>
      <c r="L1556" s="10">
        <v>0.28215898318919053</v>
      </c>
      <c r="M1556" s="10">
        <v>-0.34881119453500803</v>
      </c>
      <c r="P1556" s="13">
        <f t="shared" si="75"/>
        <v>-1.3387404914920043E-2</v>
      </c>
      <c r="Q1556" s="23">
        <f t="shared" si="76"/>
        <v>-1.3298192162562228E-2</v>
      </c>
    </row>
    <row r="1557" spans="3:17" x14ac:dyDescent="0.55000000000000004">
      <c r="C1557">
        <f t="shared" si="74"/>
        <v>1551</v>
      </c>
      <c r="D1557" s="10">
        <v>-2.1620145311211911</v>
      </c>
      <c r="E1557" s="10">
        <v>-0.86724622983835831</v>
      </c>
      <c r="F1557" s="10">
        <v>1.7120100992873686</v>
      </c>
      <c r="G1557" s="10">
        <v>-0.36104932199803697</v>
      </c>
      <c r="H1557" s="10">
        <v>-0.54248130226990898</v>
      </c>
      <c r="I1557" s="10">
        <v>0.98222518949110837</v>
      </c>
      <c r="J1557" s="10">
        <v>-0.71254019054923634</v>
      </c>
      <c r="K1557" s="10">
        <v>-2.0055865005099469</v>
      </c>
      <c r="L1557" s="10">
        <v>0.75722578383192085</v>
      </c>
      <c r="M1557" s="10">
        <v>1.7297424194811286</v>
      </c>
      <c r="P1557" s="13">
        <f t="shared" si="75"/>
        <v>-1.7056928406353863E-2</v>
      </c>
      <c r="Q1557" s="23">
        <f t="shared" si="76"/>
        <v>-1.6912282575196391E-2</v>
      </c>
    </row>
    <row r="1558" spans="3:17" x14ac:dyDescent="0.55000000000000004">
      <c r="C1558">
        <f t="shared" si="74"/>
        <v>1552</v>
      </c>
      <c r="D1558" s="10">
        <v>1.1782589491883786</v>
      </c>
      <c r="E1558" s="10">
        <v>-0.73225430039997952</v>
      </c>
      <c r="F1558" s="10">
        <v>-0.43415860697719338</v>
      </c>
      <c r="G1558" s="10">
        <v>-0.67187848205018985</v>
      </c>
      <c r="H1558" s="10">
        <v>1.968040734049695</v>
      </c>
      <c r="I1558" s="10">
        <v>0.33362698956794001</v>
      </c>
      <c r="J1558" s="10">
        <v>0.7674165964760945</v>
      </c>
      <c r="K1558" s="10">
        <v>-0.8945826200500635</v>
      </c>
      <c r="L1558" s="10">
        <v>-1.2275299736139684</v>
      </c>
      <c r="M1558" s="10">
        <v>-0.24297025834106398</v>
      </c>
      <c r="P1558" s="13">
        <f t="shared" si="75"/>
        <v>1.1870688489001604E-2</v>
      </c>
      <c r="Q1558" s="23">
        <f t="shared" si="76"/>
        <v>1.1941424730466776E-2</v>
      </c>
    </row>
    <row r="1559" spans="3:17" x14ac:dyDescent="0.55000000000000004">
      <c r="C1559">
        <f t="shared" si="74"/>
        <v>1553</v>
      </c>
      <c r="D1559" s="10">
        <v>-1.070617343786924</v>
      </c>
      <c r="E1559" s="10">
        <v>2.0764648454783767</v>
      </c>
      <c r="F1559" s="10">
        <v>0.59350854084716209</v>
      </c>
      <c r="G1559" s="10">
        <v>0.96458107076394262</v>
      </c>
      <c r="H1559" s="10">
        <v>0.7198648399682801</v>
      </c>
      <c r="I1559" s="10">
        <v>-6.4791187725665694E-2</v>
      </c>
      <c r="J1559" s="10">
        <v>3.5747428006621562E-2</v>
      </c>
      <c r="K1559" s="10">
        <v>0.65836845266095589</v>
      </c>
      <c r="L1559" s="10">
        <v>-8.1301677263542094E-2</v>
      </c>
      <c r="M1559" s="10">
        <v>0.77606453130399333</v>
      </c>
      <c r="P1559" s="13">
        <f t="shared" si="75"/>
        <v>-7.6051515078502715E-3</v>
      </c>
      <c r="Q1559" s="23">
        <f t="shared" si="76"/>
        <v>-7.5763055154900449E-3</v>
      </c>
    </row>
    <row r="1560" spans="3:17" x14ac:dyDescent="0.55000000000000004">
      <c r="C1560">
        <f t="shared" si="74"/>
        <v>1554</v>
      </c>
      <c r="D1560" s="10">
        <v>-0.29171018253859504</v>
      </c>
      <c r="E1560" s="10">
        <v>-1.048291823005709</v>
      </c>
      <c r="F1560" s="10">
        <v>1.7246548160792465</v>
      </c>
      <c r="G1560" s="10">
        <v>0.20151906302035186</v>
      </c>
      <c r="H1560" s="10">
        <v>-0.44945177932106362</v>
      </c>
      <c r="I1560" s="10">
        <v>-1.6425911467867269</v>
      </c>
      <c r="J1560" s="10">
        <v>0.60916090844980864</v>
      </c>
      <c r="K1560" s="10">
        <v>0.75336908937961955</v>
      </c>
      <c r="L1560" s="10">
        <v>-1.1418475442241447</v>
      </c>
      <c r="M1560" s="10">
        <v>-1.8661073877816421</v>
      </c>
      <c r="P1560" s="13">
        <f t="shared" si="75"/>
        <v>-8.5961761954352349E-4</v>
      </c>
      <c r="Q1560" s="23">
        <f t="shared" si="76"/>
        <v>-8.5924825416283657E-4</v>
      </c>
    </row>
    <row r="1561" spans="3:17" x14ac:dyDescent="0.55000000000000004">
      <c r="C1561">
        <f t="shared" si="74"/>
        <v>1555</v>
      </c>
      <c r="D1561" s="10">
        <v>0.61272569386099951</v>
      </c>
      <c r="E1561" s="10">
        <v>0.1831313475174311</v>
      </c>
      <c r="F1561" s="10">
        <v>-0.12613297283344044</v>
      </c>
      <c r="G1561" s="10">
        <v>-2.8661713452865546E-2</v>
      </c>
      <c r="H1561" s="10">
        <v>-1.9982539204822232</v>
      </c>
      <c r="I1561" s="10">
        <v>-1.7611207563574629</v>
      </c>
      <c r="J1561" s="10">
        <v>-0.80813955408633287</v>
      </c>
      <c r="K1561" s="10">
        <v>-0.67760137602428838</v>
      </c>
      <c r="L1561" s="10">
        <v>-0.70160514509203575</v>
      </c>
      <c r="M1561" s="10">
        <v>2.1069145230995492</v>
      </c>
      <c r="P1561" s="13">
        <f t="shared" si="75"/>
        <v>6.9730268310173905E-3</v>
      </c>
      <c r="Q1561" s="23">
        <f t="shared" si="76"/>
        <v>6.9973949896238175E-3</v>
      </c>
    </row>
    <row r="1562" spans="3:17" x14ac:dyDescent="0.55000000000000004">
      <c r="C1562">
        <f t="shared" si="74"/>
        <v>1556</v>
      </c>
      <c r="D1562" s="10">
        <v>0.50291968932206876</v>
      </c>
      <c r="E1562" s="10">
        <v>-0.24996757099340511</v>
      </c>
      <c r="F1562" s="10">
        <v>0.69848235346107423</v>
      </c>
      <c r="G1562" s="10">
        <v>-0.56165511942514368</v>
      </c>
      <c r="H1562" s="10">
        <v>1.4503312831910555</v>
      </c>
      <c r="I1562" s="10">
        <v>-0.88254240108648163</v>
      </c>
      <c r="J1562" s="10">
        <v>-0.59231690385327185</v>
      </c>
      <c r="K1562" s="10">
        <v>-1.9132652672469292</v>
      </c>
      <c r="L1562" s="10">
        <v>-1.1866175535063845</v>
      </c>
      <c r="M1562" s="10">
        <v>-0.42014091271376997</v>
      </c>
      <c r="P1562" s="13">
        <f t="shared" si="75"/>
        <v>6.0220789368295568E-3</v>
      </c>
      <c r="Q1562" s="23">
        <f t="shared" si="76"/>
        <v>6.0402481079406822E-3</v>
      </c>
    </row>
    <row r="1563" spans="3:17" x14ac:dyDescent="0.55000000000000004">
      <c r="C1563">
        <f t="shared" si="74"/>
        <v>1557</v>
      </c>
      <c r="D1563" s="10">
        <v>-0.6117551537960183</v>
      </c>
      <c r="E1563" s="10">
        <v>-0.94056599748899661</v>
      </c>
      <c r="F1563" s="10">
        <v>0.55354230270253735</v>
      </c>
      <c r="G1563" s="10">
        <v>1.5626228637437378</v>
      </c>
      <c r="H1563" s="10">
        <v>0.17891804233184652</v>
      </c>
      <c r="I1563" s="10">
        <v>-0.10667030153693377</v>
      </c>
      <c r="J1563" s="10">
        <v>1.0568645245694201</v>
      </c>
      <c r="K1563" s="10">
        <v>4.8894045856549752E-2</v>
      </c>
      <c r="L1563" s="10">
        <v>-1.4993171336640314</v>
      </c>
      <c r="M1563" s="10">
        <v>-0.70859935522985018</v>
      </c>
      <c r="P1563" s="13">
        <f t="shared" si="75"/>
        <v>-3.6312883741674131E-3</v>
      </c>
      <c r="Q1563" s="23">
        <f t="shared" si="76"/>
        <v>-3.6247032198154505E-3</v>
      </c>
    </row>
    <row r="1564" spans="3:17" x14ac:dyDescent="0.55000000000000004">
      <c r="C1564">
        <f t="shared" si="74"/>
        <v>1558</v>
      </c>
      <c r="D1564" s="10">
        <v>1.4356415875284247</v>
      </c>
      <c r="E1564" s="10">
        <v>-7.4537360309449657E-2</v>
      </c>
      <c r="F1564" s="10">
        <v>-0.20503663048486956</v>
      </c>
      <c r="G1564" s="10">
        <v>-0.32537791157635904</v>
      </c>
      <c r="H1564" s="10">
        <v>-0.66169920781562308</v>
      </c>
      <c r="I1564" s="10">
        <v>-1.9476432711408693</v>
      </c>
      <c r="J1564" s="10">
        <v>-1.0502749591459453</v>
      </c>
      <c r="K1564" s="10">
        <v>1.1173838070498145</v>
      </c>
      <c r="L1564" s="10">
        <v>-1.9388950207385998</v>
      </c>
      <c r="M1564" s="10">
        <v>0.44398905507807584</v>
      </c>
      <c r="P1564" s="13">
        <f t="shared" si="75"/>
        <v>1.4099687521957029E-2</v>
      </c>
      <c r="Q1564" s="23">
        <f t="shared" si="76"/>
        <v>1.4199556939905156E-2</v>
      </c>
    </row>
    <row r="1565" spans="3:17" x14ac:dyDescent="0.55000000000000004">
      <c r="C1565">
        <f t="shared" si="74"/>
        <v>1559</v>
      </c>
      <c r="D1565" s="10">
        <v>0.8965606828067072</v>
      </c>
      <c r="E1565" s="10">
        <v>0.98507904258163492</v>
      </c>
      <c r="F1565" s="10">
        <v>-0.67568801002680667</v>
      </c>
      <c r="G1565" s="10">
        <v>-0.64202264096584338</v>
      </c>
      <c r="H1565" s="10">
        <v>-0.17879922610407833</v>
      </c>
      <c r="I1565" s="10">
        <v>1.0297579590118524</v>
      </c>
      <c r="J1565" s="10">
        <v>-0.65616622476241404</v>
      </c>
      <c r="K1565" s="10">
        <v>-2.0034668963168265</v>
      </c>
      <c r="L1565" s="10">
        <v>-1.7428445594972728</v>
      </c>
      <c r="M1565" s="10">
        <v>-0.18136705357801544</v>
      </c>
      <c r="P1565" s="13">
        <f t="shared" si="75"/>
        <v>9.4311099401159712E-3</v>
      </c>
      <c r="Q1565" s="23">
        <f t="shared" si="76"/>
        <v>9.4757229973876367E-3</v>
      </c>
    </row>
    <row r="1566" spans="3:17" x14ac:dyDescent="0.55000000000000004">
      <c r="C1566">
        <f t="shared" si="74"/>
        <v>1560</v>
      </c>
      <c r="D1566" s="10">
        <v>0.26922774048002146</v>
      </c>
      <c r="E1566" s="10">
        <v>2.1010372122209291</v>
      </c>
      <c r="F1566" s="10">
        <v>-0.14127273498411813</v>
      </c>
      <c r="G1566" s="10">
        <v>0.5035828363622934</v>
      </c>
      <c r="H1566" s="10">
        <v>-0.24464659700366354</v>
      </c>
      <c r="I1566" s="10">
        <v>-0.94648603130240205</v>
      </c>
      <c r="J1566" s="10">
        <v>1.5182991819818947</v>
      </c>
      <c r="K1566" s="10">
        <v>-1.9923792836893368</v>
      </c>
      <c r="L1566" s="10">
        <v>0.28698339154164265</v>
      </c>
      <c r="M1566" s="10">
        <v>0.39158255091939076</v>
      </c>
      <c r="P1566" s="13">
        <f t="shared" si="75"/>
        <v>3.9982472932584929E-3</v>
      </c>
      <c r="Q1566" s="23">
        <f t="shared" si="76"/>
        <v>4.0062509472751362E-3</v>
      </c>
    </row>
    <row r="1567" spans="3:17" x14ac:dyDescent="0.55000000000000004">
      <c r="C1567">
        <f t="shared" si="74"/>
        <v>1561</v>
      </c>
      <c r="D1567" s="10">
        <v>-1.0122082235038721</v>
      </c>
      <c r="E1567" s="10">
        <v>-0.16815919149420588</v>
      </c>
      <c r="F1567" s="10">
        <v>-0.16823274337626259</v>
      </c>
      <c r="G1567" s="10">
        <v>1.2745413586164507</v>
      </c>
      <c r="H1567" s="10">
        <v>0.62434423512351755</v>
      </c>
      <c r="I1567" s="10">
        <v>1.520120839687316</v>
      </c>
      <c r="J1567" s="10">
        <v>0.14045390293764776</v>
      </c>
      <c r="K1567" s="10">
        <v>-1.4990126902996754</v>
      </c>
      <c r="L1567" s="10">
        <v>-1.7509983487181642</v>
      </c>
      <c r="M1567" s="10">
        <v>-0.65302795002209502</v>
      </c>
      <c r="P1567" s="13">
        <f t="shared" si="75"/>
        <v>-7.0993136880720328E-3</v>
      </c>
      <c r="Q1567" s="23">
        <f t="shared" si="76"/>
        <v>-7.0741730894967603E-3</v>
      </c>
    </row>
    <row r="1568" spans="3:17" x14ac:dyDescent="0.55000000000000004">
      <c r="C1568">
        <f t="shared" si="74"/>
        <v>1562</v>
      </c>
      <c r="D1568" s="10">
        <v>2.5687667883048104E-2</v>
      </c>
      <c r="E1568" s="10">
        <v>1.5237802559948073</v>
      </c>
      <c r="F1568" s="10">
        <v>-1.279761956183413</v>
      </c>
      <c r="G1568" s="10">
        <v>-0.30260090606673096</v>
      </c>
      <c r="H1568" s="10">
        <v>0.29542140832352243</v>
      </c>
      <c r="I1568" s="10">
        <v>-0.76887530466701826</v>
      </c>
      <c r="J1568" s="10">
        <v>-1.036976875511362</v>
      </c>
      <c r="K1568" s="10">
        <v>-0.62136347378206569</v>
      </c>
      <c r="L1568" s="10">
        <v>-6.9716522106429618E-2</v>
      </c>
      <c r="M1568" s="10">
        <v>0.33184245736176154</v>
      </c>
      <c r="P1568" s="13">
        <f t="shared" si="75"/>
        <v>1.8891283961736396E-3</v>
      </c>
      <c r="Q1568" s="23">
        <f t="shared" si="76"/>
        <v>1.8909139234086769E-3</v>
      </c>
    </row>
    <row r="1569" spans="3:17" x14ac:dyDescent="0.55000000000000004">
      <c r="C1569">
        <f t="shared" si="74"/>
        <v>1563</v>
      </c>
      <c r="D1569" s="10">
        <v>-1.6679124803291607</v>
      </c>
      <c r="E1569" s="10">
        <v>1.0404918859533918</v>
      </c>
      <c r="F1569" s="10">
        <v>0.24213950146894786</v>
      </c>
      <c r="G1569" s="10">
        <v>0.72075290966404226</v>
      </c>
      <c r="H1569" s="10">
        <v>-1.0630051654194757</v>
      </c>
      <c r="I1569" s="10">
        <v>1.2787917198589931</v>
      </c>
      <c r="J1569" s="10">
        <v>0.74418916263358337</v>
      </c>
      <c r="K1569" s="10">
        <v>-0.2637490479075299</v>
      </c>
      <c r="L1569" s="10">
        <v>0.38426191633856654</v>
      </c>
      <c r="M1569" s="10">
        <v>0.88977443344520746</v>
      </c>
      <c r="P1569" s="13">
        <f t="shared" si="75"/>
        <v>-1.277787912587499E-2</v>
      </c>
      <c r="Q1569" s="23">
        <f t="shared" si="76"/>
        <v>-1.2696588636781803E-2</v>
      </c>
    </row>
    <row r="1570" spans="3:17" x14ac:dyDescent="0.55000000000000004">
      <c r="C1570">
        <f t="shared" si="74"/>
        <v>1564</v>
      </c>
      <c r="D1570" s="10">
        <v>0.76517227892628337</v>
      </c>
      <c r="E1570" s="10">
        <v>-0.59752211046846582</v>
      </c>
      <c r="F1570" s="10">
        <v>-1.6921761688985357</v>
      </c>
      <c r="G1570" s="10">
        <v>0.72822131367953868</v>
      </c>
      <c r="H1570" s="10">
        <v>-0.4577088352249018</v>
      </c>
      <c r="I1570" s="10">
        <v>0.96545969415781785</v>
      </c>
      <c r="J1570" s="10">
        <v>-1.0618157284071994</v>
      </c>
      <c r="K1570" s="10">
        <v>-0.47357846410269649</v>
      </c>
      <c r="L1570" s="10">
        <v>-1.0034887957648002</v>
      </c>
      <c r="M1570" s="10">
        <v>-0.60139672772716846</v>
      </c>
      <c r="P1570" s="13">
        <f t="shared" si="75"/>
        <v>8.2932529848846019E-3</v>
      </c>
      <c r="Q1570" s="23">
        <f t="shared" si="76"/>
        <v>8.3277372704697594E-3</v>
      </c>
    </row>
    <row r="1571" spans="3:17" x14ac:dyDescent="0.55000000000000004">
      <c r="C1571">
        <f t="shared" si="74"/>
        <v>1565</v>
      </c>
      <c r="D1571" s="10">
        <v>-0.39684741871476381</v>
      </c>
      <c r="E1571" s="10">
        <v>0.3043565036209826</v>
      </c>
      <c r="F1571" s="10">
        <v>0.47314243541877443</v>
      </c>
      <c r="G1571" s="10">
        <v>1.3485688660298905</v>
      </c>
      <c r="H1571" s="10">
        <v>-1.5794113454138312</v>
      </c>
      <c r="I1571" s="10">
        <v>-1.4377581191887514</v>
      </c>
      <c r="J1571" s="10">
        <v>0.40451869607476321</v>
      </c>
      <c r="K1571" s="10">
        <v>-0.33396294722110287</v>
      </c>
      <c r="L1571" s="10">
        <v>-1.4652120457407916</v>
      </c>
      <c r="M1571" s="10">
        <v>0.339256922485904</v>
      </c>
      <c r="P1571" s="13">
        <f t="shared" si="75"/>
        <v>-1.770132793665988E-3</v>
      </c>
      <c r="Q1571" s="23">
        <f t="shared" si="76"/>
        <v>-1.7685670326169634E-3</v>
      </c>
    </row>
    <row r="1572" spans="3:17" x14ac:dyDescent="0.55000000000000004">
      <c r="C1572">
        <f t="shared" si="74"/>
        <v>1566</v>
      </c>
      <c r="D1572" s="10">
        <v>0.53778798748000955</v>
      </c>
      <c r="E1572" s="10">
        <v>-0.2029107668890224</v>
      </c>
      <c r="F1572" s="10">
        <v>1.0806327508265041</v>
      </c>
      <c r="G1572" s="10">
        <v>-0.52241865841393209</v>
      </c>
      <c r="H1572" s="10">
        <v>-1.2791256789416812</v>
      </c>
      <c r="I1572" s="10">
        <v>-1.3728083682216243</v>
      </c>
      <c r="J1572" s="10">
        <v>0.6106863543924036</v>
      </c>
      <c r="K1572" s="10">
        <v>-1.5787603626963018</v>
      </c>
      <c r="L1572" s="10">
        <v>-0.47840326451319753</v>
      </c>
      <c r="M1572" s="10">
        <v>-0.45177850270023773</v>
      </c>
      <c r="P1572" s="13">
        <f t="shared" si="75"/>
        <v>6.3240472567446249E-3</v>
      </c>
      <c r="Q1572" s="23">
        <f t="shared" si="76"/>
        <v>6.3440862638686202E-3</v>
      </c>
    </row>
    <row r="1573" spans="3:17" x14ac:dyDescent="0.55000000000000004">
      <c r="C1573">
        <f t="shared" ref="C1573:C1636" si="77">C1572+1</f>
        <v>1567</v>
      </c>
      <c r="D1573" s="10">
        <v>-1.2612155834972261</v>
      </c>
      <c r="E1573" s="10">
        <v>-0.18047424983492028</v>
      </c>
      <c r="F1573" s="10">
        <v>-1.130474537201718</v>
      </c>
      <c r="G1573" s="10">
        <v>1.0307193879688339</v>
      </c>
      <c r="H1573" s="10">
        <v>-0.3345282155444923</v>
      </c>
      <c r="I1573" s="10">
        <v>3.5120841813386885E-2</v>
      </c>
      <c r="J1573" s="10">
        <v>-1.2220218067433091</v>
      </c>
      <c r="K1573" s="10">
        <v>1.8623331677804291</v>
      </c>
      <c r="L1573" s="10">
        <v>0.49915083298788698</v>
      </c>
      <c r="M1573" s="10">
        <v>-0.78730409998041972</v>
      </c>
      <c r="P1573" s="13">
        <f t="shared" si="75"/>
        <v>-9.2557806829074475E-3</v>
      </c>
      <c r="Q1573" s="23">
        <f t="shared" si="76"/>
        <v>-9.2130777959587018E-3</v>
      </c>
    </row>
    <row r="1574" spans="3:17" x14ac:dyDescent="0.55000000000000004">
      <c r="C1574">
        <f t="shared" si="77"/>
        <v>1568</v>
      </c>
      <c r="D1574" s="10">
        <v>-0.73070288163846742</v>
      </c>
      <c r="E1574" s="10">
        <v>0.47638251455742181</v>
      </c>
      <c r="F1574" s="10">
        <v>-1.190976520482506</v>
      </c>
      <c r="G1574" s="10">
        <v>-0.61115111333186922</v>
      </c>
      <c r="H1574" s="10">
        <v>-0.90381094651417082</v>
      </c>
      <c r="I1574" s="10">
        <v>-1.0644306689128535</v>
      </c>
      <c r="J1574" s="10">
        <v>-0.52516966376160068</v>
      </c>
      <c r="K1574" s="10">
        <v>-0.76741806131085055</v>
      </c>
      <c r="L1574" s="10">
        <v>-0.5833896535297981</v>
      </c>
      <c r="M1574" s="10">
        <v>0.33585679969881277</v>
      </c>
      <c r="P1574" s="13">
        <f t="shared" si="75"/>
        <v>-4.6614059145073982E-3</v>
      </c>
      <c r="Q1574" s="23">
        <f t="shared" si="76"/>
        <v>-4.6505584233558217E-3</v>
      </c>
    </row>
    <row r="1575" spans="3:17" x14ac:dyDescent="0.55000000000000004">
      <c r="C1575">
        <f t="shared" si="77"/>
        <v>1569</v>
      </c>
      <c r="D1575" s="10">
        <v>-0.60201526866911637</v>
      </c>
      <c r="E1575" s="10">
        <v>-2.4400267132578937E-2</v>
      </c>
      <c r="F1575" s="10">
        <v>0.43071872917247428</v>
      </c>
      <c r="G1575" s="10">
        <v>1.1269011380859102</v>
      </c>
      <c r="H1575" s="10">
        <v>0.61917976593284796</v>
      </c>
      <c r="I1575" s="10">
        <v>-0.3039322106527067</v>
      </c>
      <c r="J1575" s="10">
        <v>1.4752923489915233</v>
      </c>
      <c r="K1575" s="10">
        <v>0.13589542739298296</v>
      </c>
      <c r="L1575" s="10">
        <v>0.39651248029032365</v>
      </c>
      <c r="M1575" s="10">
        <v>1.8007209943285325</v>
      </c>
      <c r="P1575" s="13">
        <f t="shared" si="75"/>
        <v>-3.5469384946690205E-3</v>
      </c>
      <c r="Q1575" s="23">
        <f t="shared" si="76"/>
        <v>-3.5406555389408956E-3</v>
      </c>
    </row>
    <row r="1576" spans="3:17" x14ac:dyDescent="0.55000000000000004">
      <c r="C1576">
        <f t="shared" si="77"/>
        <v>1570</v>
      </c>
      <c r="D1576" s="10">
        <v>0.79931981283081699</v>
      </c>
      <c r="E1576" s="10">
        <v>0.2587987563700318</v>
      </c>
      <c r="F1576" s="10">
        <v>1.4273292887507825</v>
      </c>
      <c r="G1576" s="10">
        <v>-2.2486201267618138</v>
      </c>
      <c r="H1576" s="10">
        <v>1.4871520971282544</v>
      </c>
      <c r="I1576" s="10">
        <v>1.0693882144233409</v>
      </c>
      <c r="J1576" s="10">
        <v>-0.38305809495707505</v>
      </c>
      <c r="K1576" s="10">
        <v>-0.47617273998967913</v>
      </c>
      <c r="L1576" s="10">
        <v>-0.8524449727765725</v>
      </c>
      <c r="M1576" s="10">
        <v>2.2675215151267605E-2</v>
      </c>
      <c r="P1576" s="13">
        <f t="shared" si="75"/>
        <v>8.5889793032637666E-3</v>
      </c>
      <c r="Q1576" s="23">
        <f t="shared" si="76"/>
        <v>8.6259704154538763E-3</v>
      </c>
    </row>
    <row r="1577" spans="3:17" x14ac:dyDescent="0.55000000000000004">
      <c r="C1577">
        <f t="shared" si="77"/>
        <v>1571</v>
      </c>
      <c r="D1577" s="10">
        <v>1.3089626232657467</v>
      </c>
      <c r="E1577" s="10">
        <v>-1.5918624197789639</v>
      </c>
      <c r="F1577" s="10">
        <v>0.77468233568144562</v>
      </c>
      <c r="G1577" s="10">
        <v>-5.8640789330167135E-2</v>
      </c>
      <c r="H1577" s="10">
        <v>-0.13120886539637169</v>
      </c>
      <c r="I1577" s="10">
        <v>1.7007734403662262</v>
      </c>
      <c r="J1577" s="10">
        <v>-0.14836556703534989</v>
      </c>
      <c r="K1577" s="10">
        <v>-1.451135922719671</v>
      </c>
      <c r="L1577" s="10">
        <v>-0.53833973395642976</v>
      </c>
      <c r="M1577" s="10">
        <v>0.40556414779224875</v>
      </c>
      <c r="P1577" s="13">
        <f t="shared" si="75"/>
        <v>1.3002615510191228E-2</v>
      </c>
      <c r="Q1577" s="23">
        <f t="shared" si="76"/>
        <v>1.3087517097069457E-2</v>
      </c>
    </row>
    <row r="1578" spans="3:17" x14ac:dyDescent="0.55000000000000004">
      <c r="C1578">
        <f t="shared" si="77"/>
        <v>1572</v>
      </c>
      <c r="D1578" s="10">
        <v>-0.86706897758348855</v>
      </c>
      <c r="E1578" s="10">
        <v>1.5385987909998056</v>
      </c>
      <c r="F1578" s="10">
        <v>0.213801899711654</v>
      </c>
      <c r="G1578" s="10">
        <v>8.7705824969149693E-2</v>
      </c>
      <c r="H1578" s="10">
        <v>0.35475480167403262</v>
      </c>
      <c r="I1578" s="10">
        <v>-0.23502036907460855</v>
      </c>
      <c r="J1578" s="10">
        <v>0.66981782297870873</v>
      </c>
      <c r="K1578" s="10">
        <v>-0.4941738060153994</v>
      </c>
      <c r="L1578" s="10">
        <v>0.33491483390563165</v>
      </c>
      <c r="M1578" s="10">
        <v>0.94381403885542392</v>
      </c>
      <c r="P1578" s="13">
        <f t="shared" si="75"/>
        <v>-5.8423709475403417E-3</v>
      </c>
      <c r="Q1578" s="23">
        <f t="shared" si="76"/>
        <v>-5.8253374864726259E-3</v>
      </c>
    </row>
    <row r="1579" spans="3:17" x14ac:dyDescent="0.55000000000000004">
      <c r="C1579">
        <f t="shared" si="77"/>
        <v>1573</v>
      </c>
      <c r="D1579" s="10">
        <v>0.32671524092521054</v>
      </c>
      <c r="E1579" s="10">
        <v>-0.74456711515551421</v>
      </c>
      <c r="F1579" s="10">
        <v>-1.124119056516883</v>
      </c>
      <c r="G1579" s="10">
        <v>-3.3736314490443289</v>
      </c>
      <c r="H1579" s="10">
        <v>-0.56502849527973054</v>
      </c>
      <c r="I1579" s="10">
        <v>-1.037282904547328</v>
      </c>
      <c r="J1579" s="10">
        <v>1.0279428377078295</v>
      </c>
      <c r="K1579" s="10">
        <v>-0.46692542910233387</v>
      </c>
      <c r="L1579" s="10">
        <v>0.93964886146697835</v>
      </c>
      <c r="M1579" s="10">
        <v>-0.1081614602670868</v>
      </c>
      <c r="P1579" s="13">
        <f t="shared" si="75"/>
        <v>4.4961036511145221E-3</v>
      </c>
      <c r="Q1579" s="23">
        <f t="shared" si="76"/>
        <v>4.506226290261095E-3</v>
      </c>
    </row>
    <row r="1580" spans="3:17" x14ac:dyDescent="0.55000000000000004">
      <c r="C1580">
        <f t="shared" si="77"/>
        <v>1574</v>
      </c>
      <c r="D1580" s="10">
        <v>-2.0606941950066782</v>
      </c>
      <c r="E1580" s="10">
        <v>1.1210858194233189</v>
      </c>
      <c r="F1580" s="10">
        <v>0.42219142349453104</v>
      </c>
      <c r="G1580" s="10">
        <v>-1.2509690124866217</v>
      </c>
      <c r="H1580" s="10">
        <v>-0.40939129686805703</v>
      </c>
      <c r="I1580" s="10">
        <v>-0.72151146946716027</v>
      </c>
      <c r="J1580" s="10">
        <v>-0.33733543070088728</v>
      </c>
      <c r="K1580" s="10">
        <v>-0.37888350364033491</v>
      </c>
      <c r="L1580" s="10">
        <v>-0.80198641703140394</v>
      </c>
      <c r="M1580" s="10">
        <v>-0.47414460516861923</v>
      </c>
      <c r="P1580" s="13">
        <f t="shared" si="75"/>
        <v>-1.6179468556402402E-2</v>
      </c>
      <c r="Q1580" s="23">
        <f t="shared" si="76"/>
        <v>-1.6049284006249387E-2</v>
      </c>
    </row>
    <row r="1581" spans="3:17" x14ac:dyDescent="0.55000000000000004">
      <c r="C1581">
        <f t="shared" si="77"/>
        <v>1575</v>
      </c>
      <c r="D1581" s="10">
        <v>0.43760960366988344</v>
      </c>
      <c r="E1581" s="10">
        <v>0.81633497686463874</v>
      </c>
      <c r="F1581" s="10">
        <v>1.9390872625979445</v>
      </c>
      <c r="G1581" s="10">
        <v>-1.8780421195482586</v>
      </c>
      <c r="H1581" s="10">
        <v>-0.94252603125970624</v>
      </c>
      <c r="I1581" s="10">
        <v>1.0777177813712679</v>
      </c>
      <c r="J1581" s="10">
        <v>-0.62420401678561621</v>
      </c>
      <c r="K1581" s="10">
        <v>-0.75333419735986029</v>
      </c>
      <c r="L1581" s="10">
        <v>-0.33334632651048185</v>
      </c>
      <c r="M1581" s="10">
        <v>-0.82478789561441468</v>
      </c>
      <c r="P1581" s="13">
        <f t="shared" si="75"/>
        <v>5.4564770038482554E-3</v>
      </c>
      <c r="Q1581" s="23">
        <f t="shared" si="76"/>
        <v>5.4713906875472063E-3</v>
      </c>
    </row>
    <row r="1582" spans="3:17" x14ac:dyDescent="0.55000000000000004">
      <c r="C1582">
        <f t="shared" si="77"/>
        <v>1576</v>
      </c>
      <c r="D1582" s="10">
        <v>1.5817204602446508</v>
      </c>
      <c r="E1582" s="10">
        <v>0.17598425693384034</v>
      </c>
      <c r="F1582" s="10">
        <v>-0.91784803952611849</v>
      </c>
      <c r="G1582" s="10">
        <v>1.0457492447082497</v>
      </c>
      <c r="H1582" s="10">
        <v>1.2489537681839067</v>
      </c>
      <c r="I1582" s="10">
        <v>1.0510509668315158</v>
      </c>
      <c r="J1582" s="10">
        <v>-0.18427138509396587</v>
      </c>
      <c r="K1582" s="10">
        <v>0.96894631626446615</v>
      </c>
      <c r="L1582" s="10">
        <v>-0.92407516678600987</v>
      </c>
      <c r="M1582" s="10">
        <v>0.84033936933435027</v>
      </c>
      <c r="P1582" s="13">
        <f t="shared" ref="P1582:P1645" si="78">$P$1*1/12+$P$2*SQRT(1/12)*INDEX(D1582:M1582,1,$P$3)</f>
        <v>1.5364767669241483E-2</v>
      </c>
      <c r="Q1582" s="23">
        <f t="shared" ref="Q1582:Q1645" si="79">EXP(P1582)-1</f>
        <v>1.5483412583691569E-2</v>
      </c>
    </row>
    <row r="1583" spans="3:17" x14ac:dyDescent="0.55000000000000004">
      <c r="C1583">
        <f t="shared" si="77"/>
        <v>1577</v>
      </c>
      <c r="D1583" s="10">
        <v>-0.26676687269012217</v>
      </c>
      <c r="E1583" s="10">
        <v>-1.9921074352368602</v>
      </c>
      <c r="F1583" s="10">
        <v>-2.8096139638905502</v>
      </c>
      <c r="G1583" s="10">
        <v>-1.4375438898964454</v>
      </c>
      <c r="H1583" s="10">
        <v>-1.3219847864956493</v>
      </c>
      <c r="I1583" s="10">
        <v>0.3824739843988898</v>
      </c>
      <c r="J1583" s="10">
        <v>-1.3264122362549986</v>
      </c>
      <c r="K1583" s="10">
        <v>0.17667898672976937</v>
      </c>
      <c r="L1583" s="10">
        <v>-1.1435318916397665</v>
      </c>
      <c r="M1583" s="10">
        <v>-0.63157569156631765</v>
      </c>
      <c r="P1583" s="13">
        <f t="shared" si="78"/>
        <v>-6.4360221971108251E-4</v>
      </c>
      <c r="Q1583" s="23">
        <f t="shared" si="79"/>
        <v>-6.4339515222788801E-4</v>
      </c>
    </row>
    <row r="1584" spans="3:17" x14ac:dyDescent="0.55000000000000004">
      <c r="C1584">
        <f t="shared" si="77"/>
        <v>1578</v>
      </c>
      <c r="D1584" s="10">
        <v>0.26215607636752164</v>
      </c>
      <c r="E1584" s="10">
        <v>-0.27822780730487612</v>
      </c>
      <c r="F1584" s="10">
        <v>-0.31099842898296215</v>
      </c>
      <c r="G1584" s="10">
        <v>-1.4178151690699359</v>
      </c>
      <c r="H1584" s="10">
        <v>0.18940704381393589</v>
      </c>
      <c r="I1584" s="10">
        <v>-5.2148726476290395E-2</v>
      </c>
      <c r="J1584" s="10">
        <v>-1.061362455342967</v>
      </c>
      <c r="K1584" s="10">
        <v>0.16229888008008631</v>
      </c>
      <c r="L1584" s="10">
        <v>0.68244117909253676</v>
      </c>
      <c r="M1584" s="10">
        <v>-0.49574494328555097</v>
      </c>
      <c r="P1584" s="13">
        <f t="shared" si="78"/>
        <v>3.9370048855739371E-3</v>
      </c>
      <c r="Q1584" s="23">
        <f t="shared" si="79"/>
        <v>3.9447650699275805E-3</v>
      </c>
    </row>
    <row r="1585" spans="3:17" x14ac:dyDescent="0.55000000000000004">
      <c r="C1585">
        <f t="shared" si="77"/>
        <v>1579</v>
      </c>
      <c r="D1585" s="10">
        <v>-0.98704466991548012</v>
      </c>
      <c r="E1585" s="10">
        <v>-1.23838667418836</v>
      </c>
      <c r="F1585" s="10">
        <v>-0.45695311855322507</v>
      </c>
      <c r="G1585" s="10">
        <v>-1.2941247678516086</v>
      </c>
      <c r="H1585" s="10">
        <v>1.9758547505557644</v>
      </c>
      <c r="I1585" s="10">
        <v>0.6353356213099608</v>
      </c>
      <c r="J1585" s="10">
        <v>-0.52338683751440662</v>
      </c>
      <c r="K1585" s="10">
        <v>-0.76669738104673124</v>
      </c>
      <c r="L1585" s="10">
        <v>-0.70467440863624009</v>
      </c>
      <c r="M1585" s="10">
        <v>1.506165426534295</v>
      </c>
      <c r="P1585" s="13">
        <f t="shared" si="78"/>
        <v>-6.8813909215016469E-3</v>
      </c>
      <c r="Q1585" s="23">
        <f t="shared" si="79"/>
        <v>-6.8577683673958223E-3</v>
      </c>
    </row>
    <row r="1586" spans="3:17" x14ac:dyDescent="0.55000000000000004">
      <c r="C1586">
        <f t="shared" si="77"/>
        <v>1580</v>
      </c>
      <c r="D1586" s="10">
        <v>0.52233229733167919</v>
      </c>
      <c r="E1586" s="10">
        <v>0.43409338643298279</v>
      </c>
      <c r="F1586" s="10">
        <v>-0.49604161770315364</v>
      </c>
      <c r="G1586" s="10">
        <v>-0.4472703130875243</v>
      </c>
      <c r="H1586" s="10">
        <v>-0.51798682308770883</v>
      </c>
      <c r="I1586" s="10">
        <v>1.013276978510854</v>
      </c>
      <c r="J1586" s="10">
        <v>1.1772816822405692</v>
      </c>
      <c r="K1586" s="10">
        <v>0.4787403214517455</v>
      </c>
      <c r="L1586" s="10">
        <v>-1.3033682000198132</v>
      </c>
      <c r="M1586" s="10">
        <v>4.7131847805413941E-2</v>
      </c>
      <c r="P1586" s="13">
        <f t="shared" si="78"/>
        <v>6.1901970537298753E-3</v>
      </c>
      <c r="Q1586" s="23">
        <f t="shared" si="79"/>
        <v>6.2093959179858604E-3</v>
      </c>
    </row>
    <row r="1587" spans="3:17" x14ac:dyDescent="0.55000000000000004">
      <c r="C1587">
        <f t="shared" si="77"/>
        <v>1581</v>
      </c>
      <c r="D1587" s="10">
        <v>-0.33621126758125569</v>
      </c>
      <c r="E1587" s="10">
        <v>-0.85221000102932243</v>
      </c>
      <c r="F1587" s="10">
        <v>1.4567804559182128E-2</v>
      </c>
      <c r="G1587" s="10">
        <v>-0.24310922633725293</v>
      </c>
      <c r="H1587" s="10">
        <v>-1.0728046821369657</v>
      </c>
      <c r="I1587" s="10">
        <v>1.1663821842252473</v>
      </c>
      <c r="J1587" s="10">
        <v>-0.94918570146937431</v>
      </c>
      <c r="K1587" s="10">
        <v>-2.3153927738411628</v>
      </c>
      <c r="L1587" s="10">
        <v>-0.40918753917181921</v>
      </c>
      <c r="M1587" s="10">
        <v>1.0870423662380293</v>
      </c>
      <c r="P1587" s="13">
        <f t="shared" si="78"/>
        <v>-1.2450083209726815E-3</v>
      </c>
      <c r="Q1587" s="23">
        <f t="shared" si="79"/>
        <v>-1.2442336196495374E-3</v>
      </c>
    </row>
    <row r="1588" spans="3:17" x14ac:dyDescent="0.55000000000000004">
      <c r="C1588">
        <f t="shared" si="77"/>
        <v>1582</v>
      </c>
      <c r="D1588" s="10">
        <v>-0.99514172995625938</v>
      </c>
      <c r="E1588" s="10">
        <v>-0.29677845076403025</v>
      </c>
      <c r="F1588" s="10">
        <v>-0.32187640128343692</v>
      </c>
      <c r="G1588" s="10">
        <v>0.43244277460259661</v>
      </c>
      <c r="H1588" s="10">
        <v>0.60318043506069452</v>
      </c>
      <c r="I1588" s="10">
        <v>2.4548071718884175</v>
      </c>
      <c r="J1588" s="10">
        <v>1.4424738805601212</v>
      </c>
      <c r="K1588" s="10">
        <v>-0.27320574124107727</v>
      </c>
      <c r="L1588" s="10">
        <v>3.414492785521013E-2</v>
      </c>
      <c r="M1588" s="10">
        <v>-2.8502075695599496E-2</v>
      </c>
      <c r="P1588" s="13">
        <f t="shared" si="78"/>
        <v>-6.951513518414474E-3</v>
      </c>
      <c r="Q1588" s="23">
        <f t="shared" si="79"/>
        <v>-6.9274076381098393E-3</v>
      </c>
    </row>
    <row r="1589" spans="3:17" x14ac:dyDescent="0.55000000000000004">
      <c r="C1589">
        <f t="shared" si="77"/>
        <v>1583</v>
      </c>
      <c r="D1589" s="10">
        <v>0.64443035821353267</v>
      </c>
      <c r="E1589" s="10">
        <v>0.16372793030879387</v>
      </c>
      <c r="F1589" s="10">
        <v>0.874588914268145</v>
      </c>
      <c r="G1589" s="10">
        <v>-0.22909878336073991</v>
      </c>
      <c r="H1589" s="10">
        <v>-2.5880390381226421</v>
      </c>
      <c r="I1589" s="10">
        <v>0.26191684480838689</v>
      </c>
      <c r="J1589" s="10">
        <v>-0.72685609932123585</v>
      </c>
      <c r="K1589" s="10">
        <v>0.64853261748742241</v>
      </c>
      <c r="L1589" s="10">
        <v>0.98571943443482868</v>
      </c>
      <c r="M1589" s="10">
        <v>1.4794912332158219</v>
      </c>
      <c r="P1589" s="13">
        <f t="shared" si="78"/>
        <v>7.247597278494917E-3</v>
      </c>
      <c r="Q1589" s="23">
        <f t="shared" si="79"/>
        <v>7.2739246766775345E-3</v>
      </c>
    </row>
    <row r="1590" spans="3:17" x14ac:dyDescent="0.55000000000000004">
      <c r="C1590">
        <f t="shared" si="77"/>
        <v>1584</v>
      </c>
      <c r="D1590" s="10">
        <v>1.1199039302283544</v>
      </c>
      <c r="E1590" s="10">
        <v>-0.92241347765874393</v>
      </c>
      <c r="F1590" s="10">
        <v>0.67319369972564624</v>
      </c>
      <c r="G1590" s="10">
        <v>-1.8353038881507711</v>
      </c>
      <c r="H1590" s="10">
        <v>-9.2898449417802578E-2</v>
      </c>
      <c r="I1590" s="10">
        <v>-2.0029183981057694</v>
      </c>
      <c r="J1590" s="10">
        <v>-0.66454963990139937</v>
      </c>
      <c r="K1590" s="10">
        <v>-0.97783505787225167</v>
      </c>
      <c r="L1590" s="10">
        <v>2.4201356980497186</v>
      </c>
      <c r="M1590" s="10">
        <v>0.55689691115397344</v>
      </c>
      <c r="P1590" s="13">
        <f t="shared" si="78"/>
        <v>1.136531920042457E-2</v>
      </c>
      <c r="Q1590" s="23">
        <f t="shared" si="79"/>
        <v>1.1430149814770862E-2</v>
      </c>
    </row>
    <row r="1591" spans="3:17" x14ac:dyDescent="0.55000000000000004">
      <c r="C1591">
        <f t="shared" si="77"/>
        <v>1585</v>
      </c>
      <c r="D1591" s="10">
        <v>3.7940969887340081</v>
      </c>
      <c r="E1591" s="10">
        <v>-0.20356977307103596</v>
      </c>
      <c r="F1591" s="10">
        <v>0.54958238569879936</v>
      </c>
      <c r="G1591" s="10">
        <v>-0.10541475396911922</v>
      </c>
      <c r="H1591" s="10">
        <v>0.5076545734534913</v>
      </c>
      <c r="I1591" s="10">
        <v>-0.12597807839072217</v>
      </c>
      <c r="J1591" s="10">
        <v>1.21786482086307</v>
      </c>
      <c r="K1591" s="10">
        <v>2.1054778223933006</v>
      </c>
      <c r="L1591" s="10">
        <v>1.1853250889333371</v>
      </c>
      <c r="M1591" s="10">
        <v>0.50780889692022568</v>
      </c>
      <c r="P1591" s="13">
        <f t="shared" si="78"/>
        <v>3.452451043332358E-2</v>
      </c>
      <c r="Q1591" s="23">
        <f t="shared" si="79"/>
        <v>3.5127399486291067E-2</v>
      </c>
    </row>
    <row r="1592" spans="3:17" x14ac:dyDescent="0.55000000000000004">
      <c r="C1592">
        <f t="shared" si="77"/>
        <v>1586</v>
      </c>
      <c r="D1592" s="10">
        <v>-0.66564651920650764</v>
      </c>
      <c r="E1592" s="10">
        <v>1.5093742134055077</v>
      </c>
      <c r="F1592" s="10">
        <v>-0.53337499862881654</v>
      </c>
      <c r="G1592" s="10">
        <v>0.83391835013638649</v>
      </c>
      <c r="H1592" s="10">
        <v>1.0141246737830858</v>
      </c>
      <c r="I1592" s="10">
        <v>-1.5470797465578345</v>
      </c>
      <c r="J1592" s="10">
        <v>0.31872241387630496</v>
      </c>
      <c r="K1592" s="10">
        <v>0.25275304045785379</v>
      </c>
      <c r="L1592" s="10">
        <v>-0.29841107635940167</v>
      </c>
      <c r="M1592" s="10">
        <v>-0.57261699651501108</v>
      </c>
      <c r="P1592" s="13">
        <f t="shared" si="78"/>
        <v>-4.0980012890685508E-3</v>
      </c>
      <c r="Q1592" s="23">
        <f t="shared" si="79"/>
        <v>-4.0896159400868326E-3</v>
      </c>
    </row>
    <row r="1593" spans="3:17" x14ac:dyDescent="0.55000000000000004">
      <c r="C1593">
        <f t="shared" si="77"/>
        <v>1587</v>
      </c>
      <c r="D1593" s="10">
        <v>0.38762590704687133</v>
      </c>
      <c r="E1593" s="10">
        <v>-1.6602576353067184</v>
      </c>
      <c r="F1593" s="10">
        <v>0.80826509789278578</v>
      </c>
      <c r="G1593" s="10">
        <v>-0.70290113236928375</v>
      </c>
      <c r="H1593" s="10">
        <v>-0.11585344566719448</v>
      </c>
      <c r="I1593" s="10">
        <v>-0.91379034891367228</v>
      </c>
      <c r="J1593" s="10">
        <v>1.4640311696117483</v>
      </c>
      <c r="K1593" s="10">
        <v>0.42757910606166061</v>
      </c>
      <c r="L1593" s="10">
        <v>-1.0932857467196344</v>
      </c>
      <c r="M1593" s="10">
        <v>-0.59361912292336705</v>
      </c>
      <c r="P1593" s="13">
        <f t="shared" si="78"/>
        <v>5.0236054933424264E-3</v>
      </c>
      <c r="Q1593" s="23">
        <f t="shared" si="79"/>
        <v>5.0362449557797007E-3</v>
      </c>
    </row>
    <row r="1594" spans="3:17" x14ac:dyDescent="0.55000000000000004">
      <c r="C1594">
        <f t="shared" si="77"/>
        <v>1588</v>
      </c>
      <c r="D1594" s="10">
        <v>-3.2912840298730345E-2</v>
      </c>
      <c r="E1594" s="10">
        <v>-7.4827536269433739E-2</v>
      </c>
      <c r="F1594" s="10">
        <v>-2.2976416334327814</v>
      </c>
      <c r="G1594" s="10">
        <v>-0.18207134837702726</v>
      </c>
      <c r="H1594" s="10">
        <v>-1.5129939744230998</v>
      </c>
      <c r="I1594" s="10">
        <v>0.25434220131277391</v>
      </c>
      <c r="J1594" s="10">
        <v>5.8244814888149532E-2</v>
      </c>
      <c r="K1594" s="10">
        <v>0.26918525929034592</v>
      </c>
      <c r="L1594" s="10">
        <v>-1.9234321197544584</v>
      </c>
      <c r="M1594" s="10">
        <v>-0.41800890242642941</v>
      </c>
      <c r="P1594" s="13">
        <f t="shared" si="78"/>
        <v>1.3816331085726599E-3</v>
      </c>
      <c r="Q1594" s="23">
        <f t="shared" si="79"/>
        <v>1.3825880033166982E-3</v>
      </c>
    </row>
    <row r="1595" spans="3:17" x14ac:dyDescent="0.55000000000000004">
      <c r="C1595">
        <f t="shared" si="77"/>
        <v>1589</v>
      </c>
      <c r="D1595" s="10">
        <v>0.26953817798380425</v>
      </c>
      <c r="E1595" s="10">
        <v>0.7640806542793801</v>
      </c>
      <c r="F1595" s="10">
        <v>1.572045378831288</v>
      </c>
      <c r="G1595" s="10">
        <v>-1.7042893499122707</v>
      </c>
      <c r="H1595" s="10">
        <v>0.7851123639670019</v>
      </c>
      <c r="I1595" s="10">
        <v>-0.54070429944511877</v>
      </c>
      <c r="J1595" s="10">
        <v>-1.0415919120985198</v>
      </c>
      <c r="K1595" s="10">
        <v>0.16782146561885272</v>
      </c>
      <c r="L1595" s="10">
        <v>0.93617674110475035</v>
      </c>
      <c r="M1595" s="10">
        <v>-1.0861509457553471</v>
      </c>
      <c r="P1595" s="13">
        <f t="shared" si="78"/>
        <v>4.0009357609041259E-3</v>
      </c>
      <c r="Q1595" s="23">
        <f t="shared" si="79"/>
        <v>4.0089501892253132E-3</v>
      </c>
    </row>
    <row r="1596" spans="3:17" x14ac:dyDescent="0.55000000000000004">
      <c r="C1596">
        <f t="shared" si="77"/>
        <v>1590</v>
      </c>
      <c r="D1596" s="10">
        <v>1.2561335139514405</v>
      </c>
      <c r="E1596" s="10">
        <v>-0.25323200910464932</v>
      </c>
      <c r="F1596" s="10">
        <v>-0.93852961016661307</v>
      </c>
      <c r="G1596" s="10">
        <v>-0.71513688051983337</v>
      </c>
      <c r="H1596" s="10">
        <v>-6.9523135933180297E-2</v>
      </c>
      <c r="I1596" s="10">
        <v>1.7663047144057586</v>
      </c>
      <c r="J1596" s="10">
        <v>-0.48109506364127064</v>
      </c>
      <c r="K1596" s="10">
        <v>-0.81097741058147343</v>
      </c>
      <c r="L1596" s="10">
        <v>-1.2044088697896982</v>
      </c>
      <c r="M1596" s="10">
        <v>-0.2835091789129513</v>
      </c>
      <c r="P1596" s="13">
        <f t="shared" si="78"/>
        <v>1.2545102002936286E-2</v>
      </c>
      <c r="Q1596" s="23">
        <f t="shared" si="79"/>
        <v>1.2624121886833262E-2</v>
      </c>
    </row>
    <row r="1597" spans="3:17" x14ac:dyDescent="0.55000000000000004">
      <c r="C1597">
        <f t="shared" si="77"/>
        <v>1591</v>
      </c>
      <c r="D1597" s="10">
        <v>0.4762041587519607</v>
      </c>
      <c r="E1597" s="10">
        <v>-0.61572161733471875</v>
      </c>
      <c r="F1597" s="10">
        <v>-9.7550158098747022E-2</v>
      </c>
      <c r="G1597" s="10">
        <v>1.063358167121415</v>
      </c>
      <c r="H1597" s="10">
        <v>-0.47564269298848977</v>
      </c>
      <c r="I1597" s="10">
        <v>-6.7484859885580409E-2</v>
      </c>
      <c r="J1597" s="10">
        <v>0.7827588062480183</v>
      </c>
      <c r="K1597" s="10">
        <v>0.38693389793483945</v>
      </c>
      <c r="L1597" s="10">
        <v>-0.69046944437589364</v>
      </c>
      <c r="M1597" s="10">
        <v>-0.10559778758045779</v>
      </c>
      <c r="P1597" s="13">
        <f t="shared" si="78"/>
        <v>5.7907156553366227E-3</v>
      </c>
      <c r="Q1597" s="23">
        <f t="shared" si="79"/>
        <v>5.8075142588960293E-3</v>
      </c>
    </row>
    <row r="1598" spans="3:17" x14ac:dyDescent="0.55000000000000004">
      <c r="C1598">
        <f t="shared" si="77"/>
        <v>1592</v>
      </c>
      <c r="D1598" s="10">
        <v>-0.43271041906933627</v>
      </c>
      <c r="E1598" s="10">
        <v>8.5323281438477339E-2</v>
      </c>
      <c r="F1598" s="10">
        <v>1.5878977797549421</v>
      </c>
      <c r="G1598" s="10">
        <v>-1.3344788681162763</v>
      </c>
      <c r="H1598" s="10">
        <v>1.2634375188136591</v>
      </c>
      <c r="I1598" s="10">
        <v>-0.22420313447628543</v>
      </c>
      <c r="J1598" s="10">
        <v>0.34924892933518981</v>
      </c>
      <c r="K1598" s="10">
        <v>0.19952578437607441</v>
      </c>
      <c r="L1598" s="10">
        <v>0.8733377873606919</v>
      </c>
      <c r="M1598" s="10">
        <v>-0.8535888196059086</v>
      </c>
      <c r="P1598" s="13">
        <f t="shared" si="78"/>
        <v>-2.0807154872958889E-3</v>
      </c>
      <c r="Q1598" s="23">
        <f t="shared" si="79"/>
        <v>-2.0785522994126726E-3</v>
      </c>
    </row>
    <row r="1599" spans="3:17" x14ac:dyDescent="0.55000000000000004">
      <c r="C1599">
        <f t="shared" si="77"/>
        <v>1593</v>
      </c>
      <c r="D1599" s="10">
        <v>-1.1426252823886708E-2</v>
      </c>
      <c r="E1599" s="10">
        <v>-1.0111003692098519</v>
      </c>
      <c r="F1599" s="10">
        <v>6.6887861304691362E-2</v>
      </c>
      <c r="G1599" s="10">
        <v>-8.886616440714741E-2</v>
      </c>
      <c r="H1599" s="10">
        <v>0.46176826111193831</v>
      </c>
      <c r="I1599" s="10">
        <v>0.91850357592922027</v>
      </c>
      <c r="J1599" s="10">
        <v>1.0856556555985946</v>
      </c>
      <c r="K1599" s="10">
        <v>-1.6449092883049317</v>
      </c>
      <c r="L1599" s="10">
        <v>0.23914072889216825</v>
      </c>
      <c r="M1599" s="10">
        <v>-1.6591005864599355</v>
      </c>
      <c r="P1599" s="13">
        <f t="shared" si="78"/>
        <v>1.567712414511171E-3</v>
      </c>
      <c r="Q1599" s="23">
        <f t="shared" si="79"/>
        <v>1.5689419180371367E-3</v>
      </c>
    </row>
    <row r="1600" spans="3:17" x14ac:dyDescent="0.55000000000000004">
      <c r="C1600">
        <f t="shared" si="77"/>
        <v>1594</v>
      </c>
      <c r="D1600" s="10">
        <v>0.62997889473520197</v>
      </c>
      <c r="E1600" s="10">
        <v>0.47602104566157388</v>
      </c>
      <c r="F1600" s="10">
        <v>-0.78607821458306248</v>
      </c>
      <c r="G1600" s="10">
        <v>-0.2509658273999088</v>
      </c>
      <c r="H1600" s="10">
        <v>1.8611801335951352</v>
      </c>
      <c r="I1600" s="10">
        <v>0.32850853290396986</v>
      </c>
      <c r="J1600" s="10">
        <v>-0.8685865293596593</v>
      </c>
      <c r="K1600" s="10">
        <v>-1.6390727661316427</v>
      </c>
      <c r="L1600" s="10">
        <v>0.74158301714299957</v>
      </c>
      <c r="M1600" s="10">
        <v>-1.2033419823493758</v>
      </c>
      <c r="P1600" s="13">
        <f t="shared" si="78"/>
        <v>7.1224439335539425E-3</v>
      </c>
      <c r="Q1600" s="23">
        <f t="shared" si="79"/>
        <v>7.1478688640502774E-3</v>
      </c>
    </row>
    <row r="1601" spans="3:17" x14ac:dyDescent="0.55000000000000004">
      <c r="C1601">
        <f t="shared" si="77"/>
        <v>1595</v>
      </c>
      <c r="D1601" s="10">
        <v>-0.19612827619602644</v>
      </c>
      <c r="E1601" s="10">
        <v>2.3824330609029167</v>
      </c>
      <c r="F1601" s="10">
        <v>1.5335780280012665</v>
      </c>
      <c r="G1601" s="10">
        <v>-0.90747592142835831</v>
      </c>
      <c r="H1601" s="10">
        <v>2.2789650317505713E-3</v>
      </c>
      <c r="I1601" s="10">
        <v>0.96027153604699222</v>
      </c>
      <c r="J1601" s="10">
        <v>2.4452922173502065E-2</v>
      </c>
      <c r="K1601" s="10">
        <v>0.95396927917640839</v>
      </c>
      <c r="L1601" s="10">
        <v>1.6350987775738117</v>
      </c>
      <c r="M1601" s="10">
        <v>1.0245803741653068</v>
      </c>
      <c r="P1601" s="13">
        <f t="shared" si="78"/>
        <v>-3.1854029195429925E-5</v>
      </c>
      <c r="Q1601" s="23">
        <f t="shared" si="79"/>
        <v>-3.1853521861191503E-5</v>
      </c>
    </row>
    <row r="1602" spans="3:17" x14ac:dyDescent="0.55000000000000004">
      <c r="C1602">
        <f t="shared" si="77"/>
        <v>1596</v>
      </c>
      <c r="D1602" s="10">
        <v>-0.21277819982503393</v>
      </c>
      <c r="E1602" s="10">
        <v>-0.53464682936581909</v>
      </c>
      <c r="F1602" s="10">
        <v>-1.393927823506993</v>
      </c>
      <c r="G1602" s="10">
        <v>2.0126198717966015</v>
      </c>
      <c r="H1602" s="10">
        <v>-0.37171803956420035</v>
      </c>
      <c r="I1602" s="10">
        <v>0.72365211680107433</v>
      </c>
      <c r="J1602" s="10">
        <v>-0.79513086486785178</v>
      </c>
      <c r="K1602" s="10">
        <v>1.0471292002325567</v>
      </c>
      <c r="L1602" s="10">
        <v>1.0629141476504327</v>
      </c>
      <c r="M1602" s="10">
        <v>0.67539508990517816</v>
      </c>
      <c r="P1602" s="13">
        <f t="shared" si="78"/>
        <v>-1.760465975333427E-4</v>
      </c>
      <c r="Q1602" s="23">
        <f t="shared" si="79"/>
        <v>-1.7603110224040375E-4</v>
      </c>
    </row>
    <row r="1603" spans="3:17" x14ac:dyDescent="0.55000000000000004">
      <c r="C1603">
        <f t="shared" si="77"/>
        <v>1597</v>
      </c>
      <c r="D1603" s="10">
        <v>0.25290979000066377</v>
      </c>
      <c r="E1603" s="10">
        <v>-0.36459618289954782</v>
      </c>
      <c r="F1603" s="10">
        <v>1.5025514401196463</v>
      </c>
      <c r="G1603" s="10">
        <v>0.7461595086382995</v>
      </c>
      <c r="H1603" s="10">
        <v>0.62123394205668203</v>
      </c>
      <c r="I1603" s="10">
        <v>0.18582086194882466</v>
      </c>
      <c r="J1603" s="10">
        <v>1.5955676786798687</v>
      </c>
      <c r="K1603" s="10">
        <v>0.27375877354821365</v>
      </c>
      <c r="L1603" s="10">
        <v>-1.5621785426652692</v>
      </c>
      <c r="M1603" s="10">
        <v>2.5092123650155043</v>
      </c>
      <c r="P1603" s="13">
        <f t="shared" si="78"/>
        <v>3.8569296967302909E-3</v>
      </c>
      <c r="Q1603" s="23">
        <f t="shared" si="79"/>
        <v>3.8643772218551753E-3</v>
      </c>
    </row>
    <row r="1604" spans="3:17" x14ac:dyDescent="0.55000000000000004">
      <c r="C1604">
        <f t="shared" si="77"/>
        <v>1598</v>
      </c>
      <c r="D1604" s="10">
        <v>-0.11097173943734664</v>
      </c>
      <c r="E1604" s="10">
        <v>0.14813163960149842</v>
      </c>
      <c r="F1604" s="10">
        <v>-1.386540952441188</v>
      </c>
      <c r="G1604" s="10">
        <v>0.9160034978336743</v>
      </c>
      <c r="H1604" s="10">
        <v>1.5447871673168043</v>
      </c>
      <c r="I1604" s="10">
        <v>-1.7335460580808189</v>
      </c>
      <c r="J1604" s="10">
        <v>-1.9307903209369348</v>
      </c>
      <c r="K1604" s="10">
        <v>1.153473749323912</v>
      </c>
      <c r="L1604" s="10">
        <v>0.39193269317087465</v>
      </c>
      <c r="M1604" s="10">
        <v>0.82889206259466908</v>
      </c>
      <c r="P1604" s="13">
        <f t="shared" si="78"/>
        <v>7.0562321211777056E-4</v>
      </c>
      <c r="Q1604" s="23">
        <f t="shared" si="79"/>
        <v>7.0587222274220984E-4</v>
      </c>
    </row>
    <row r="1605" spans="3:17" x14ac:dyDescent="0.55000000000000004">
      <c r="C1605">
        <f t="shared" si="77"/>
        <v>1599</v>
      </c>
      <c r="D1605" s="10">
        <v>-0.98750252920910353</v>
      </c>
      <c r="E1605" s="10">
        <v>-0.11919284971036191</v>
      </c>
      <c r="F1605" s="10">
        <v>0.67512203309308139</v>
      </c>
      <c r="G1605" s="10">
        <v>-8.7849479149636686E-2</v>
      </c>
      <c r="H1605" s="10">
        <v>0.77599329828878283</v>
      </c>
      <c r="I1605" s="10">
        <v>-0.93563623583422195</v>
      </c>
      <c r="J1605" s="10">
        <v>-9.7417754955869823E-2</v>
      </c>
      <c r="K1605" s="10">
        <v>-1.0188616859125981</v>
      </c>
      <c r="L1605" s="10">
        <v>1.4424263073360266</v>
      </c>
      <c r="M1605" s="10">
        <v>1.4101533548559697</v>
      </c>
      <c r="P1605" s="13">
        <f t="shared" si="78"/>
        <v>-6.8853560992980147E-3</v>
      </c>
      <c r="Q1605" s="23">
        <f t="shared" si="79"/>
        <v>-6.8617063451138494E-3</v>
      </c>
    </row>
    <row r="1606" spans="3:17" x14ac:dyDescent="0.55000000000000004">
      <c r="C1606">
        <f t="shared" si="77"/>
        <v>1600</v>
      </c>
      <c r="D1606" s="10">
        <v>1.5248761582360157</v>
      </c>
      <c r="E1606" s="10">
        <v>-1.7939561134687674E-2</v>
      </c>
      <c r="F1606" s="10">
        <v>-0.65075934901404753</v>
      </c>
      <c r="G1606" s="10">
        <v>0.57263313038465469</v>
      </c>
      <c r="H1606" s="10">
        <v>1.1173309251053509</v>
      </c>
      <c r="I1606" s="10">
        <v>-1.4068357603846147</v>
      </c>
      <c r="J1606" s="10">
        <v>-0.48286160515366344</v>
      </c>
      <c r="K1606" s="10">
        <v>1.2714845110618878</v>
      </c>
      <c r="L1606" s="10">
        <v>0.20056350360623748</v>
      </c>
      <c r="M1606" s="10">
        <v>-0.68870447856802186</v>
      </c>
      <c r="P1606" s="13">
        <f t="shared" si="78"/>
        <v>1.4872481573242755E-2</v>
      </c>
      <c r="Q1606" s="23">
        <f t="shared" si="79"/>
        <v>1.4983627247738607E-2</v>
      </c>
    </row>
    <row r="1607" spans="3:17" x14ac:dyDescent="0.55000000000000004">
      <c r="C1607">
        <f t="shared" si="77"/>
        <v>1601</v>
      </c>
      <c r="D1607" s="10">
        <v>1.9952951375479013</v>
      </c>
      <c r="E1607" s="10">
        <v>1.848394067863008</v>
      </c>
      <c r="F1607" s="10">
        <v>-0.47914152097816615</v>
      </c>
      <c r="G1607" s="10">
        <v>1.5772360047633563E-2</v>
      </c>
      <c r="H1607" s="10">
        <v>-0.30244590844057667</v>
      </c>
      <c r="I1607" s="10">
        <v>0.76671677528912197</v>
      </c>
      <c r="J1607" s="10">
        <v>8.731253431931961E-2</v>
      </c>
      <c r="K1607" s="10">
        <v>-0.57351499437713827</v>
      </c>
      <c r="L1607" s="10">
        <v>0.30479239091670818</v>
      </c>
      <c r="M1607" s="10">
        <v>0.55280486410407759</v>
      </c>
      <c r="P1607" s="13">
        <f t="shared" si="78"/>
        <v>1.8946429438307148E-2</v>
      </c>
      <c r="Q1607" s="23">
        <f t="shared" si="79"/>
        <v>1.9127051946424833E-2</v>
      </c>
    </row>
    <row r="1608" spans="3:17" x14ac:dyDescent="0.55000000000000004">
      <c r="C1608">
        <f t="shared" si="77"/>
        <v>1602</v>
      </c>
      <c r="D1608" s="10">
        <v>0.46763689582792412</v>
      </c>
      <c r="E1608" s="10">
        <v>0.13662226492125601</v>
      </c>
      <c r="F1608" s="10">
        <v>0.17981535801518747</v>
      </c>
      <c r="G1608" s="10">
        <v>-4.9985988724728665E-3</v>
      </c>
      <c r="H1608" s="10">
        <v>-0.23231643905167076</v>
      </c>
      <c r="I1608" s="10">
        <v>0.94191971876254077</v>
      </c>
      <c r="J1608" s="10">
        <v>-0.13748354835453594</v>
      </c>
      <c r="K1608" s="10">
        <v>-1.7741230563660983E-2</v>
      </c>
      <c r="L1608" s="10">
        <v>2.0067305761152601</v>
      </c>
      <c r="M1608" s="10">
        <v>-0.42209936056665021</v>
      </c>
      <c r="P1608" s="13">
        <f t="shared" si="78"/>
        <v>5.7165209820054606E-3</v>
      </c>
      <c r="Q1608" s="23">
        <f t="shared" si="79"/>
        <v>5.7328914672827302E-3</v>
      </c>
    </row>
    <row r="1609" spans="3:17" x14ac:dyDescent="0.55000000000000004">
      <c r="C1609">
        <f t="shared" si="77"/>
        <v>1603</v>
      </c>
      <c r="D1609" s="10">
        <v>-0.29087981247840827</v>
      </c>
      <c r="E1609" s="10">
        <v>0.29949425149572595</v>
      </c>
      <c r="F1609" s="10">
        <v>-0.31595467770263191</v>
      </c>
      <c r="G1609" s="10">
        <v>9.8737496441478168E-2</v>
      </c>
      <c r="H1609" s="10">
        <v>-1.5530302290610503</v>
      </c>
      <c r="I1609" s="10">
        <v>-2.0636329390060649E-2</v>
      </c>
      <c r="J1609" s="10">
        <v>-0.4804484574780491</v>
      </c>
      <c r="K1609" s="10">
        <v>1.8627534650437918</v>
      </c>
      <c r="L1609" s="10">
        <v>1.0692837406726989</v>
      </c>
      <c r="M1609" s="10">
        <v>-1.7696327648755485</v>
      </c>
      <c r="P1609" s="13">
        <f t="shared" si="78"/>
        <v>-8.5242640387688602E-4</v>
      </c>
      <c r="Q1609" s="23">
        <f t="shared" si="79"/>
        <v>-8.5206319170105793E-4</v>
      </c>
    </row>
    <row r="1610" spans="3:17" x14ac:dyDescent="0.55000000000000004">
      <c r="C1610">
        <f t="shared" si="77"/>
        <v>1604</v>
      </c>
      <c r="D1610" s="10">
        <v>0.42055300095901976</v>
      </c>
      <c r="E1610" s="10">
        <v>-0.26141900338455282</v>
      </c>
      <c r="F1610" s="10">
        <v>-0.13242732474619201</v>
      </c>
      <c r="G1610" s="10">
        <v>0.21793178398166754</v>
      </c>
      <c r="H1610" s="10">
        <v>-1.3099400600667784E-2</v>
      </c>
      <c r="I1610" s="10">
        <v>0.57361418692700872</v>
      </c>
      <c r="J1610" s="10">
        <v>-0.5822827965615246</v>
      </c>
      <c r="K1610" s="10">
        <v>-0.8081415199868246</v>
      </c>
      <c r="L1610" s="10">
        <v>-6.3645564680879341E-2</v>
      </c>
      <c r="M1610" s="10">
        <v>-1.151818080845326</v>
      </c>
      <c r="P1610" s="13">
        <f t="shared" si="78"/>
        <v>5.3087624913495911E-3</v>
      </c>
      <c r="Q1610" s="23">
        <f t="shared" si="79"/>
        <v>5.3228789401806864E-3</v>
      </c>
    </row>
    <row r="1611" spans="3:17" x14ac:dyDescent="0.55000000000000004">
      <c r="C1611">
        <f t="shared" si="77"/>
        <v>1605</v>
      </c>
      <c r="D1611" s="10">
        <v>1.4974227486228124</v>
      </c>
      <c r="E1611" s="10">
        <v>-0.31948321984293976</v>
      </c>
      <c r="F1611" s="10">
        <v>0.38652569751229715</v>
      </c>
      <c r="G1611" s="10">
        <v>0.58240555630243696</v>
      </c>
      <c r="H1611" s="10">
        <v>-1.1302993149637719</v>
      </c>
      <c r="I1611" s="10">
        <v>1.0015514042652454</v>
      </c>
      <c r="J1611" s="10">
        <v>-1.5553796919202738</v>
      </c>
      <c r="K1611" s="10">
        <v>1.7823144589282244E-2</v>
      </c>
      <c r="L1611" s="10">
        <v>-0.42155638793243638</v>
      </c>
      <c r="M1611" s="10">
        <v>1.2661823077729246</v>
      </c>
      <c r="P1611" s="13">
        <f t="shared" si="78"/>
        <v>1.4634728071787416E-2</v>
      </c>
      <c r="Q1611" s="23">
        <f t="shared" si="79"/>
        <v>1.4742340021018707E-2</v>
      </c>
    </row>
    <row r="1612" spans="3:17" x14ac:dyDescent="0.55000000000000004">
      <c r="C1612">
        <f t="shared" si="77"/>
        <v>1606</v>
      </c>
      <c r="D1612" s="10">
        <v>-1.4316519196194553</v>
      </c>
      <c r="E1612" s="10">
        <v>0.78142758971201254</v>
      </c>
      <c r="F1612" s="10">
        <v>-1.2999973320826792</v>
      </c>
      <c r="G1612" s="10">
        <v>2.0325378678558312</v>
      </c>
      <c r="H1612" s="10">
        <v>-1.4503202004611078</v>
      </c>
      <c r="I1612" s="10">
        <v>0.55892688133720692</v>
      </c>
      <c r="J1612" s="10">
        <v>0.78972702926845018</v>
      </c>
      <c r="K1612" s="10">
        <v>0.44785816162993397</v>
      </c>
      <c r="L1612" s="10">
        <v>1.5997193619107699</v>
      </c>
      <c r="M1612" s="10">
        <v>7.879359593220267E-2</v>
      </c>
      <c r="P1612" s="13">
        <f t="shared" si="78"/>
        <v>-1.0731802651005385E-2</v>
      </c>
      <c r="Q1612" s="23">
        <f t="shared" si="79"/>
        <v>-1.067442230522464E-2</v>
      </c>
    </row>
    <row r="1613" spans="3:17" x14ac:dyDescent="0.55000000000000004">
      <c r="C1613">
        <f t="shared" si="77"/>
        <v>1607</v>
      </c>
      <c r="D1613" s="10">
        <v>1.0245544248815392</v>
      </c>
      <c r="E1613" s="10">
        <v>2.7242217289177622</v>
      </c>
      <c r="F1613" s="10">
        <v>0.93445970570376469</v>
      </c>
      <c r="G1613" s="10">
        <v>-0.62515838448688454</v>
      </c>
      <c r="H1613" s="10">
        <v>1.0325205653514906</v>
      </c>
      <c r="I1613" s="10">
        <v>0.49412870389186592</v>
      </c>
      <c r="J1613" s="10">
        <v>-1.2346297468401546</v>
      </c>
      <c r="K1613" s="10">
        <v>-0.59252001780040875</v>
      </c>
      <c r="L1613" s="10">
        <v>-0.15820369130044301</v>
      </c>
      <c r="M1613" s="10">
        <v>0.13203822704083393</v>
      </c>
      <c r="P1613" s="13">
        <f t="shared" si="78"/>
        <v>1.0539568261738349E-2</v>
      </c>
      <c r="Q1613" s="23">
        <f t="shared" si="79"/>
        <v>1.0595305153464629E-2</v>
      </c>
    </row>
    <row r="1614" spans="3:17" x14ac:dyDescent="0.55000000000000004">
      <c r="C1614">
        <f t="shared" si="77"/>
        <v>1608</v>
      </c>
      <c r="D1614" s="10">
        <v>-0.64006521777075631</v>
      </c>
      <c r="E1614" s="10">
        <v>0.80582712645636256</v>
      </c>
      <c r="F1614" s="10">
        <v>0.43787641665339722</v>
      </c>
      <c r="G1614" s="10">
        <v>6.3600865885050775E-2</v>
      </c>
      <c r="H1614" s="10">
        <v>2.1560984769941709</v>
      </c>
      <c r="I1614" s="10">
        <v>0.9498924499414878</v>
      </c>
      <c r="J1614" s="10">
        <v>-0.24554243057297748</v>
      </c>
      <c r="K1614" s="10">
        <v>-0.12083693187116125</v>
      </c>
      <c r="L1614" s="10">
        <v>-0.17291496398813294</v>
      </c>
      <c r="M1614" s="10">
        <v>0.19088046508679221</v>
      </c>
      <c r="P1614" s="13">
        <f t="shared" si="78"/>
        <v>-3.8764607200162705E-3</v>
      </c>
      <c r="Q1614" s="23">
        <f t="shared" si="79"/>
        <v>-3.8689569453199679E-3</v>
      </c>
    </row>
    <row r="1615" spans="3:17" x14ac:dyDescent="0.55000000000000004">
      <c r="C1615">
        <f t="shared" si="77"/>
        <v>1609</v>
      </c>
      <c r="D1615" s="10">
        <v>-0.64958215881117631</v>
      </c>
      <c r="E1615" s="10">
        <v>-0.98309405488701185</v>
      </c>
      <c r="F1615" s="10">
        <v>9.7410309168118298E-2</v>
      </c>
      <c r="G1615" s="10">
        <v>-0.27642728012005652</v>
      </c>
      <c r="H1615" s="10">
        <v>-0.81388054779747832</v>
      </c>
      <c r="I1615" s="10">
        <v>-0.4390452585281403</v>
      </c>
      <c r="J1615" s="10">
        <v>-2.0918807627419409</v>
      </c>
      <c r="K1615" s="10">
        <v>1.5053822979534113</v>
      </c>
      <c r="L1615" s="10">
        <v>-0.65392132829933747</v>
      </c>
      <c r="M1615" s="10">
        <v>-0.46153308615981931</v>
      </c>
      <c r="P1615" s="13">
        <f t="shared" si="78"/>
        <v>-3.9588798470894951E-3</v>
      </c>
      <c r="Q1615" s="23">
        <f t="shared" si="79"/>
        <v>-3.9510538131165562E-3</v>
      </c>
    </row>
    <row r="1616" spans="3:17" x14ac:dyDescent="0.55000000000000004">
      <c r="C1616">
        <f t="shared" si="77"/>
        <v>1610</v>
      </c>
      <c r="D1616" s="10">
        <v>1.0397169266373076</v>
      </c>
      <c r="E1616" s="10">
        <v>0.44130613099216703</v>
      </c>
      <c r="F1616" s="10">
        <v>-1.5386592901230036</v>
      </c>
      <c r="G1616" s="10">
        <v>2.2212140124611839</v>
      </c>
      <c r="H1616" s="10">
        <v>0.33582675685481955</v>
      </c>
      <c r="I1616" s="10">
        <v>0.33263957805427735</v>
      </c>
      <c r="J1616" s="10">
        <v>1.3565604057435026</v>
      </c>
      <c r="K1616" s="10">
        <v>2.077642037384015</v>
      </c>
      <c r="L1616" s="10">
        <v>0.56833692355566123</v>
      </c>
      <c r="M1616" s="10">
        <v>-1.9726780940918212</v>
      </c>
      <c r="P1616" s="13">
        <f t="shared" si="78"/>
        <v>1.0670879378792564E-2</v>
      </c>
      <c r="Q1616" s="23">
        <f t="shared" si="79"/>
        <v>1.0728016264905715E-2</v>
      </c>
    </row>
    <row r="1617" spans="3:17" x14ac:dyDescent="0.55000000000000004">
      <c r="C1617">
        <f t="shared" si="77"/>
        <v>1611</v>
      </c>
      <c r="D1617" s="10">
        <v>1.9295471799881752</v>
      </c>
      <c r="E1617" s="10">
        <v>0.80289570257707388</v>
      </c>
      <c r="F1617" s="10">
        <v>-1.389822662700358</v>
      </c>
      <c r="G1617" s="10">
        <v>0.6669158895985986</v>
      </c>
      <c r="H1617" s="10">
        <v>-0.1892380896930228</v>
      </c>
      <c r="I1617" s="10">
        <v>-0.54445659772755506</v>
      </c>
      <c r="J1617" s="10">
        <v>-0.34304428764027289</v>
      </c>
      <c r="K1617" s="10">
        <v>-1.0360497828096487</v>
      </c>
      <c r="L1617" s="10">
        <v>7.9862165739232535E-2</v>
      </c>
      <c r="M1617" s="10">
        <v>1.9287654373437482</v>
      </c>
      <c r="P1617" s="13">
        <f t="shared" si="78"/>
        <v>1.8377035423370505E-2</v>
      </c>
      <c r="Q1617" s="23">
        <f t="shared" si="79"/>
        <v>1.8546932276593875E-2</v>
      </c>
    </row>
    <row r="1618" spans="3:17" x14ac:dyDescent="0.55000000000000004">
      <c r="C1618">
        <f t="shared" si="77"/>
        <v>1612</v>
      </c>
      <c r="D1618" s="10">
        <v>-1.1329592919825449</v>
      </c>
      <c r="E1618" s="10">
        <v>0.7856614672886203</v>
      </c>
      <c r="F1618" s="10">
        <v>-0.13092520752549638</v>
      </c>
      <c r="G1618" s="10">
        <v>-5.5850841566875281E-2</v>
      </c>
      <c r="H1618" s="10">
        <v>-0.69081269308970328</v>
      </c>
      <c r="I1618" s="10">
        <v>0.30499076219192583</v>
      </c>
      <c r="J1618" s="10">
        <v>0.64633776694502199</v>
      </c>
      <c r="K1618" s="10">
        <v>0.12698357110502942</v>
      </c>
      <c r="L1618" s="10">
        <v>5.0823209131373778E-3</v>
      </c>
      <c r="M1618" s="10">
        <v>0.15558244076179789</v>
      </c>
      <c r="P1618" s="13">
        <f t="shared" si="78"/>
        <v>-8.1450486164384821E-3</v>
      </c>
      <c r="Q1618" s="23">
        <f t="shared" si="79"/>
        <v>-8.1119675844240069E-3</v>
      </c>
    </row>
    <row r="1619" spans="3:17" x14ac:dyDescent="0.55000000000000004">
      <c r="C1619">
        <f t="shared" si="77"/>
        <v>1613</v>
      </c>
      <c r="D1619" s="10">
        <v>0.64524298343003283</v>
      </c>
      <c r="E1619" s="10">
        <v>1.0837683897187267</v>
      </c>
      <c r="F1619" s="10">
        <v>-0.57926577726411277</v>
      </c>
      <c r="G1619" s="10">
        <v>-0.33986006920713152</v>
      </c>
      <c r="H1619" s="10">
        <v>0.15090637517590863</v>
      </c>
      <c r="I1619" s="10">
        <v>1.4196587549395778</v>
      </c>
      <c r="J1619" s="10">
        <v>0.30586101293106638</v>
      </c>
      <c r="K1619" s="10">
        <v>-0.11267103909000604</v>
      </c>
      <c r="L1619" s="10">
        <v>0.73856705139035395</v>
      </c>
      <c r="M1619" s="10">
        <v>0.619805856510936</v>
      </c>
      <c r="P1619" s="13">
        <f t="shared" si="78"/>
        <v>7.2546348193073661E-3</v>
      </c>
      <c r="Q1619" s="23">
        <f t="shared" si="79"/>
        <v>7.2810134329752696E-3</v>
      </c>
    </row>
    <row r="1620" spans="3:17" x14ac:dyDescent="0.55000000000000004">
      <c r="C1620">
        <f t="shared" si="77"/>
        <v>1614</v>
      </c>
      <c r="D1620" s="10">
        <v>0.37762875345028657</v>
      </c>
      <c r="E1620" s="10">
        <v>0.5113741413538776</v>
      </c>
      <c r="F1620" s="10">
        <v>-2.2316442400759952E-2</v>
      </c>
      <c r="G1620" s="10">
        <v>-0.55151262379652055</v>
      </c>
      <c r="H1620" s="10">
        <v>0.51778552506047348</v>
      </c>
      <c r="I1620" s="10">
        <v>-1.2735130457057475</v>
      </c>
      <c r="J1620" s="10">
        <v>-1.2717334650569816</v>
      </c>
      <c r="K1620" s="10">
        <v>2.1947544336156826</v>
      </c>
      <c r="L1620" s="10">
        <v>0.93536821810750559</v>
      </c>
      <c r="M1620" s="10">
        <v>0.38032354605151536</v>
      </c>
      <c r="P1620" s="13">
        <f t="shared" si="78"/>
        <v>4.9370276035406524E-3</v>
      </c>
      <c r="Q1620" s="23">
        <f t="shared" si="79"/>
        <v>4.9492348051489721E-3</v>
      </c>
    </row>
    <row r="1621" spans="3:17" x14ac:dyDescent="0.55000000000000004">
      <c r="C1621">
        <f t="shared" si="77"/>
        <v>1615</v>
      </c>
      <c r="D1621" s="10">
        <v>-1.4724192848281725</v>
      </c>
      <c r="E1621" s="10">
        <v>-0.92316893477994322</v>
      </c>
      <c r="F1621" s="10">
        <v>-3.0324931623708213E-2</v>
      </c>
      <c r="G1621" s="10">
        <v>1.7500461076665048</v>
      </c>
      <c r="H1621" s="10">
        <v>1.8359766513217495</v>
      </c>
      <c r="I1621" s="10">
        <v>-1.9352385118927591</v>
      </c>
      <c r="J1621" s="10">
        <v>1.1626578534811789</v>
      </c>
      <c r="K1621" s="10">
        <v>0.59769701643637707</v>
      </c>
      <c r="L1621" s="10">
        <v>-0.90790376972261899</v>
      </c>
      <c r="M1621" s="10">
        <v>1.1458372051689136</v>
      </c>
      <c r="P1621" s="13">
        <f t="shared" si="78"/>
        <v>-1.1084858390166456E-2</v>
      </c>
      <c r="Q1621" s="23">
        <f t="shared" si="79"/>
        <v>-1.1023647726681518E-2</v>
      </c>
    </row>
    <row r="1622" spans="3:17" x14ac:dyDescent="0.55000000000000004">
      <c r="C1622">
        <f t="shared" si="77"/>
        <v>1616</v>
      </c>
      <c r="D1622" s="10">
        <v>-0.29555037312079302</v>
      </c>
      <c r="E1622" s="10">
        <v>0.39984890634118253</v>
      </c>
      <c r="F1622" s="10">
        <v>-0.16040387263731726</v>
      </c>
      <c r="G1622" s="10">
        <v>0.14054141390123656</v>
      </c>
      <c r="H1622" s="10">
        <v>0.92433028828969799</v>
      </c>
      <c r="I1622" s="10">
        <v>1.0111944526221919</v>
      </c>
      <c r="J1622" s="10">
        <v>-0.59825858382303165</v>
      </c>
      <c r="K1622" s="10">
        <v>2.1041158976453977</v>
      </c>
      <c r="L1622" s="10">
        <v>1.6193343570824714</v>
      </c>
      <c r="M1622" s="10">
        <v>-0.43401252464978884</v>
      </c>
      <c r="P1622" s="13">
        <f t="shared" si="78"/>
        <v>-8.9287464553909558E-4</v>
      </c>
      <c r="Q1622" s="23">
        <f t="shared" si="79"/>
        <v>-8.9247615158327687E-4</v>
      </c>
    </row>
    <row r="1623" spans="3:17" x14ac:dyDescent="0.55000000000000004">
      <c r="C1623">
        <f t="shared" si="77"/>
        <v>1617</v>
      </c>
      <c r="D1623" s="10">
        <v>-1.0940143483160296</v>
      </c>
      <c r="E1623" s="10">
        <v>0.44313193442839738</v>
      </c>
      <c r="F1623" s="10">
        <v>0.55394091821917701</v>
      </c>
      <c r="G1623" s="10">
        <v>-1.3150961413787441</v>
      </c>
      <c r="H1623" s="10">
        <v>-0.17165421128285613</v>
      </c>
      <c r="I1623" s="10">
        <v>-0.11280179622418374</v>
      </c>
      <c r="J1623" s="10">
        <v>0.55125148075504138</v>
      </c>
      <c r="K1623" s="10">
        <v>2.0035192769039107</v>
      </c>
      <c r="L1623" s="10">
        <v>0.44170482740706968</v>
      </c>
      <c r="M1623" s="10">
        <v>0.54219628141815024</v>
      </c>
      <c r="P1623" s="13">
        <f t="shared" si="78"/>
        <v>-7.8077755107969216E-3</v>
      </c>
      <c r="Q1623" s="23">
        <f t="shared" si="79"/>
        <v>-7.7773740057465179E-3</v>
      </c>
    </row>
    <row r="1624" spans="3:17" x14ac:dyDescent="0.55000000000000004">
      <c r="C1624">
        <f t="shared" si="77"/>
        <v>1618</v>
      </c>
      <c r="D1624" s="10">
        <v>-0.92544664908783192</v>
      </c>
      <c r="E1624" s="10">
        <v>-0.679173111861756</v>
      </c>
      <c r="F1624" s="10">
        <v>7.5174282709538381E-2</v>
      </c>
      <c r="G1624" s="10">
        <v>-8.1854432487165188E-2</v>
      </c>
      <c r="H1624" s="10">
        <v>-0.49109154602370353</v>
      </c>
      <c r="I1624" s="10">
        <v>-0.69318716600579233</v>
      </c>
      <c r="J1624" s="10">
        <v>0.81007594156480733</v>
      </c>
      <c r="K1624" s="10">
        <v>0.23276455368333301</v>
      </c>
      <c r="L1624" s="10">
        <v>-0.20278239030444298</v>
      </c>
      <c r="M1624" s="10">
        <v>0.38561304986405098</v>
      </c>
      <c r="P1624" s="13">
        <f t="shared" si="78"/>
        <v>-6.3479364129057844E-3</v>
      </c>
      <c r="Q1624" s="23">
        <f t="shared" si="79"/>
        <v>-6.3278308300372954E-3</v>
      </c>
    </row>
    <row r="1625" spans="3:17" x14ac:dyDescent="0.55000000000000004">
      <c r="C1625">
        <f t="shared" si="77"/>
        <v>1619</v>
      </c>
      <c r="D1625" s="10">
        <v>1.3117349497835291</v>
      </c>
      <c r="E1625" s="10">
        <v>-0.10055065727683156</v>
      </c>
      <c r="F1625" s="10">
        <v>0.55467299979035956</v>
      </c>
      <c r="G1625" s="10">
        <v>0.96248766013670362</v>
      </c>
      <c r="H1625" s="10">
        <v>-0.26162991410492503</v>
      </c>
      <c r="I1625" s="10">
        <v>-0.95430615450251799</v>
      </c>
      <c r="J1625" s="10">
        <v>0.37800071796346718</v>
      </c>
      <c r="K1625" s="10">
        <v>0.53151322287466518</v>
      </c>
      <c r="L1625" s="10">
        <v>0.65727462602097886</v>
      </c>
      <c r="M1625" s="10">
        <v>0.42772395748775727</v>
      </c>
      <c r="P1625" s="13">
        <f t="shared" si="78"/>
        <v>1.3026624562111077E-2</v>
      </c>
      <c r="Q1625" s="23">
        <f t="shared" si="79"/>
        <v>1.3111840659858487E-2</v>
      </c>
    </row>
    <row r="1626" spans="3:17" x14ac:dyDescent="0.55000000000000004">
      <c r="C1626">
        <f t="shared" si="77"/>
        <v>1620</v>
      </c>
      <c r="D1626" s="10">
        <v>-0.91460919226757431</v>
      </c>
      <c r="E1626" s="10">
        <v>-0.50392966612742907</v>
      </c>
      <c r="F1626" s="10">
        <v>-1.6068270700379748</v>
      </c>
      <c r="G1626" s="10">
        <v>-0.51056797821364364</v>
      </c>
      <c r="H1626" s="10">
        <v>0.27782913984062618</v>
      </c>
      <c r="I1626" s="10">
        <v>-1.3138007783129384</v>
      </c>
      <c r="J1626" s="10">
        <v>-1.0323382711177922</v>
      </c>
      <c r="K1626" s="10">
        <v>-0.75608616291034447</v>
      </c>
      <c r="L1626" s="10">
        <v>-0.43457551764421432</v>
      </c>
      <c r="M1626" s="10">
        <v>-0.71694404918440968</v>
      </c>
      <c r="P1626" s="13">
        <f t="shared" si="78"/>
        <v>-6.2540812837181842E-3</v>
      </c>
      <c r="Q1626" s="23">
        <f t="shared" si="79"/>
        <v>-6.2345652235704652E-3</v>
      </c>
    </row>
    <row r="1627" spans="3:17" x14ac:dyDescent="0.55000000000000004">
      <c r="C1627">
        <f t="shared" si="77"/>
        <v>1621</v>
      </c>
      <c r="D1627" s="10">
        <v>0.7243588258974516</v>
      </c>
      <c r="E1627" s="10">
        <v>0.18683255868998744</v>
      </c>
      <c r="F1627" s="10">
        <v>0.59199613216596048</v>
      </c>
      <c r="G1627" s="10">
        <v>-0.36140854757786028</v>
      </c>
      <c r="H1627" s="10">
        <v>0.30838857336826042</v>
      </c>
      <c r="I1627" s="10">
        <v>-0.82981264039152247</v>
      </c>
      <c r="J1627" s="10">
        <v>0.35678153505610155</v>
      </c>
      <c r="K1627" s="10">
        <v>1.0497575329406275</v>
      </c>
      <c r="L1627" s="10">
        <v>-1.2723022424722437</v>
      </c>
      <c r="M1627" s="10">
        <v>0.59124429128658029</v>
      </c>
      <c r="P1627" s="13">
        <f t="shared" si="78"/>
        <v>7.9397981134932891E-3</v>
      </c>
      <c r="Q1627" s="23">
        <f t="shared" si="79"/>
        <v>7.9714018977188328E-3</v>
      </c>
    </row>
    <row r="1628" spans="3:17" x14ac:dyDescent="0.55000000000000004">
      <c r="C1628">
        <f t="shared" si="77"/>
        <v>1622</v>
      </c>
      <c r="D1628" s="10">
        <v>-0.96533164953371975</v>
      </c>
      <c r="E1628" s="10">
        <v>0.22031436814209329</v>
      </c>
      <c r="F1628" s="10">
        <v>-1.4118613563780744</v>
      </c>
      <c r="G1628" s="10">
        <v>0.23324263794240521</v>
      </c>
      <c r="H1628" s="10">
        <v>-0.21954897578458771</v>
      </c>
      <c r="I1628" s="10">
        <v>1.1013458556266982</v>
      </c>
      <c r="J1628" s="10">
        <v>1.0234663520055041</v>
      </c>
      <c r="K1628" s="10">
        <v>-0.12341825189783401</v>
      </c>
      <c r="L1628" s="10">
        <v>0.8022405510477788</v>
      </c>
      <c r="M1628" s="10">
        <v>-1.0494631962654795</v>
      </c>
      <c r="P1628" s="13">
        <f t="shared" si="78"/>
        <v>-6.6933506490667108E-3</v>
      </c>
      <c r="Q1628" s="23">
        <f t="shared" si="79"/>
        <v>-6.6710000721627027E-3</v>
      </c>
    </row>
    <row r="1629" spans="3:17" x14ac:dyDescent="0.55000000000000004">
      <c r="C1629">
        <f t="shared" si="77"/>
        <v>1623</v>
      </c>
      <c r="D1629" s="10">
        <v>0.33847820241864462</v>
      </c>
      <c r="E1629" s="10">
        <v>-0.3802311212076373</v>
      </c>
      <c r="F1629" s="10">
        <v>-1.4084397974583363</v>
      </c>
      <c r="G1629" s="10">
        <v>-0.86349322911766779</v>
      </c>
      <c r="H1629" s="10">
        <v>-0.11834767811557793</v>
      </c>
      <c r="I1629" s="10">
        <v>0.21727626832883212</v>
      </c>
      <c r="J1629" s="10">
        <v>-0.50082270400947582</v>
      </c>
      <c r="K1629" s="10">
        <v>3.6039933310616321E-2</v>
      </c>
      <c r="L1629" s="10">
        <v>-0.53938714752599604</v>
      </c>
      <c r="M1629" s="10">
        <v>0.15216220554714202</v>
      </c>
      <c r="P1629" s="13">
        <f t="shared" si="78"/>
        <v>4.5979738858850433E-3</v>
      </c>
      <c r="Q1629" s="23">
        <f t="shared" si="79"/>
        <v>4.6085607876928947E-3</v>
      </c>
    </row>
    <row r="1630" spans="3:17" x14ac:dyDescent="0.55000000000000004">
      <c r="C1630">
        <f t="shared" si="77"/>
        <v>1624</v>
      </c>
      <c r="D1630" s="10">
        <v>-0.30379012842544939</v>
      </c>
      <c r="E1630" s="10">
        <v>0.85925647409512174</v>
      </c>
      <c r="F1630" s="10">
        <v>0.25558376703151142</v>
      </c>
      <c r="G1630" s="10">
        <v>0.80190016933625707</v>
      </c>
      <c r="H1630" s="10">
        <v>-1.2661510163373804</v>
      </c>
      <c r="I1630" s="10">
        <v>0.49172608440112059</v>
      </c>
      <c r="J1630" s="10">
        <v>-0.82537233129560816</v>
      </c>
      <c r="K1630" s="10">
        <v>-0.81646751899189385</v>
      </c>
      <c r="L1630" s="10">
        <v>1.4941513621374729</v>
      </c>
      <c r="M1630" s="10">
        <v>0.11555131332719644</v>
      </c>
      <c r="P1630" s="13">
        <f t="shared" si="78"/>
        <v>-9.6423301968709559E-4</v>
      </c>
      <c r="Q1630" s="23">
        <f t="shared" si="79"/>
        <v>-9.6376829640809625E-4</v>
      </c>
    </row>
    <row r="1631" spans="3:17" x14ac:dyDescent="0.55000000000000004">
      <c r="C1631">
        <f t="shared" si="77"/>
        <v>1625</v>
      </c>
      <c r="D1631" s="10">
        <v>3.9635217506648328E-2</v>
      </c>
      <c r="E1631" s="10">
        <v>-1.4850248298791195</v>
      </c>
      <c r="F1631" s="10">
        <v>0.23676685722870511</v>
      </c>
      <c r="G1631" s="10">
        <v>-3.8298944576446108E-2</v>
      </c>
      <c r="H1631" s="10">
        <v>-1.2192715355737964</v>
      </c>
      <c r="I1631" s="10">
        <v>0.48190681604715929</v>
      </c>
      <c r="J1631" s="10">
        <v>-0.32850180444431204</v>
      </c>
      <c r="K1631" s="10">
        <v>-0.52867908663958685</v>
      </c>
      <c r="L1631" s="10">
        <v>-1.3054207037436472</v>
      </c>
      <c r="M1631" s="10">
        <v>0.65708381146105299</v>
      </c>
      <c r="P1631" s="13">
        <f t="shared" si="78"/>
        <v>2.0099177191194584E-3</v>
      </c>
      <c r="Q1631" s="23">
        <f t="shared" si="79"/>
        <v>2.0119389576858104E-3</v>
      </c>
    </row>
    <row r="1632" spans="3:17" x14ac:dyDescent="0.55000000000000004">
      <c r="C1632">
        <f t="shared" si="77"/>
        <v>1626</v>
      </c>
      <c r="D1632" s="10">
        <v>-1.103403899302503</v>
      </c>
      <c r="E1632" s="10">
        <v>-0.70413165004086564</v>
      </c>
      <c r="F1632" s="10">
        <v>-0.61172352007342878</v>
      </c>
      <c r="G1632" s="10">
        <v>0.36758460265217491</v>
      </c>
      <c r="H1632" s="10">
        <v>0.83308149367312356</v>
      </c>
      <c r="I1632" s="10">
        <v>-0.99847952337480039</v>
      </c>
      <c r="J1632" s="10">
        <v>-0.23384843915511314</v>
      </c>
      <c r="K1632" s="10">
        <v>-1.6396752454181678</v>
      </c>
      <c r="L1632" s="10">
        <v>1.2155679379842561</v>
      </c>
      <c r="M1632" s="10">
        <v>0.10061088988445961</v>
      </c>
      <c r="P1632" s="13">
        <f t="shared" si="78"/>
        <v>-7.8890914076410745E-3</v>
      </c>
      <c r="Q1632" s="23">
        <f t="shared" si="79"/>
        <v>-7.8580541981126961E-3</v>
      </c>
    </row>
    <row r="1633" spans="3:17" x14ac:dyDescent="0.55000000000000004">
      <c r="C1633">
        <f t="shared" si="77"/>
        <v>1627</v>
      </c>
      <c r="D1633" s="10">
        <v>0.40923025212019343</v>
      </c>
      <c r="E1633" s="10">
        <v>0.29619279622270706</v>
      </c>
      <c r="F1633" s="10">
        <v>-0.85959827499310526</v>
      </c>
      <c r="G1633" s="10">
        <v>-0.81427666623583284</v>
      </c>
      <c r="H1633" s="10">
        <v>-1.0512922155586679</v>
      </c>
      <c r="I1633" s="10">
        <v>1.3182951952674367</v>
      </c>
      <c r="J1633" s="10">
        <v>0.73383123716207499</v>
      </c>
      <c r="K1633" s="10">
        <v>1.198005949359211</v>
      </c>
      <c r="L1633" s="10">
        <v>0.545276986670029</v>
      </c>
      <c r="M1633" s="10">
        <v>0.9506283495704555</v>
      </c>
      <c r="P1633" s="13">
        <f t="shared" si="78"/>
        <v>5.2107046099986471E-3</v>
      </c>
      <c r="Q1633" s="23">
        <f t="shared" si="79"/>
        <v>5.2243039417048109E-3</v>
      </c>
    </row>
    <row r="1634" spans="3:17" x14ac:dyDescent="0.55000000000000004">
      <c r="C1634">
        <f t="shared" si="77"/>
        <v>1628</v>
      </c>
      <c r="D1634" s="10">
        <v>-0.6022559115165822</v>
      </c>
      <c r="E1634" s="10">
        <v>0.3757382270521174</v>
      </c>
      <c r="F1634" s="10">
        <v>0.72377742674477474</v>
      </c>
      <c r="G1634" s="10">
        <v>-1.0295991779418749</v>
      </c>
      <c r="H1634" s="10">
        <v>1.2793060062441801</v>
      </c>
      <c r="I1634" s="10">
        <v>-1.1377626111023997</v>
      </c>
      <c r="J1634" s="10">
        <v>0.61167315086745266</v>
      </c>
      <c r="K1634" s="10">
        <v>-0.30319325476059633</v>
      </c>
      <c r="L1634" s="10">
        <v>1.0705459193059632</v>
      </c>
      <c r="M1634" s="10">
        <v>2.2450516671679859</v>
      </c>
      <c r="P1634" s="13">
        <f t="shared" si="78"/>
        <v>-3.5490225228604648E-3</v>
      </c>
      <c r="Q1634" s="23">
        <f t="shared" si="79"/>
        <v>-3.5427321861424277E-3</v>
      </c>
    </row>
    <row r="1635" spans="3:17" x14ac:dyDescent="0.55000000000000004">
      <c r="C1635">
        <f t="shared" si="77"/>
        <v>1629</v>
      </c>
      <c r="D1635" s="10">
        <v>1.2864619950125304</v>
      </c>
      <c r="E1635" s="10">
        <v>-0.31461641824458997</v>
      </c>
      <c r="F1635" s="10">
        <v>1.7848516775403178</v>
      </c>
      <c r="G1635" s="10">
        <v>0.94652181494697729</v>
      </c>
      <c r="H1635" s="10">
        <v>0.73206298506949519</v>
      </c>
      <c r="I1635" s="10">
        <v>-0.52106290302958214</v>
      </c>
      <c r="J1635" s="10">
        <v>1.390744426273375</v>
      </c>
      <c r="K1635" s="10">
        <v>-0.46655170292942705</v>
      </c>
      <c r="L1635" s="10">
        <v>0.44526143576305782</v>
      </c>
      <c r="M1635" s="10">
        <v>-0.20503096922206074</v>
      </c>
      <c r="P1635" s="13">
        <f t="shared" si="78"/>
        <v>1.2807754353507277E-2</v>
      </c>
      <c r="Q1635" s="23">
        <f t="shared" si="79"/>
        <v>1.2890124924324065E-2</v>
      </c>
    </row>
    <row r="1636" spans="3:17" x14ac:dyDescent="0.55000000000000004">
      <c r="C1636">
        <f t="shared" si="77"/>
        <v>1630</v>
      </c>
      <c r="D1636" s="10">
        <v>-0.38126277787472074</v>
      </c>
      <c r="E1636" s="10">
        <v>0.28906983528438185</v>
      </c>
      <c r="F1636" s="10">
        <v>-0.36813805064924332</v>
      </c>
      <c r="G1636" s="10">
        <v>1.5976975067626615</v>
      </c>
      <c r="H1636" s="10">
        <v>0.75605202952653827</v>
      </c>
      <c r="I1636" s="10">
        <v>-0.20055624539394323</v>
      </c>
      <c r="J1636" s="10">
        <v>-0.1201396582561008</v>
      </c>
      <c r="K1636" s="10">
        <v>0.65187344986070483</v>
      </c>
      <c r="L1636" s="10">
        <v>0.45032166272501611</v>
      </c>
      <c r="M1636" s="10">
        <v>0.60437597151800171</v>
      </c>
      <c r="P1636" s="13">
        <f t="shared" si="78"/>
        <v>-1.6351658449026503E-3</v>
      </c>
      <c r="Q1636" s="23">
        <f t="shared" si="79"/>
        <v>-1.6338296896102333E-3</v>
      </c>
    </row>
    <row r="1637" spans="3:17" x14ac:dyDescent="0.55000000000000004">
      <c r="C1637">
        <f t="shared" ref="C1637:C1700" si="80">C1636+1</f>
        <v>1631</v>
      </c>
      <c r="D1637" s="10">
        <v>0.85727966710901593</v>
      </c>
      <c r="E1637" s="10">
        <v>0.83494135432084549</v>
      </c>
      <c r="F1637" s="10">
        <v>0.80265751880202163</v>
      </c>
      <c r="G1637" s="10">
        <v>1.7266656684116044</v>
      </c>
      <c r="H1637" s="10">
        <v>1.2943904776893123</v>
      </c>
      <c r="I1637" s="10">
        <v>-0.36195039818338276</v>
      </c>
      <c r="J1637" s="10">
        <v>-1.5672599442478656</v>
      </c>
      <c r="K1637" s="10">
        <v>0.30903792338772723</v>
      </c>
      <c r="L1637" s="10">
        <v>0.59810006078376865</v>
      </c>
      <c r="M1637" s="10">
        <v>0.17563636070750777</v>
      </c>
      <c r="P1637" s="13">
        <f t="shared" si="78"/>
        <v>9.0909263653094121E-3</v>
      </c>
      <c r="Q1637" s="23">
        <f t="shared" si="79"/>
        <v>9.1323743413558311E-3</v>
      </c>
    </row>
    <row r="1638" spans="3:17" x14ac:dyDescent="0.55000000000000004">
      <c r="C1638">
        <f t="shared" si="80"/>
        <v>1632</v>
      </c>
      <c r="D1638" s="10">
        <v>1.1275939244227107</v>
      </c>
      <c r="E1638" s="10">
        <v>-1.142341420818286</v>
      </c>
      <c r="F1638" s="10">
        <v>-0.29686353140309191</v>
      </c>
      <c r="G1638" s="10">
        <v>-0.30821892397762474</v>
      </c>
      <c r="H1638" s="10">
        <v>1.0367311146626517</v>
      </c>
      <c r="I1638" s="10">
        <v>0.34968024042968676</v>
      </c>
      <c r="J1638" s="10">
        <v>0.96006650971888297</v>
      </c>
      <c r="K1638" s="10">
        <v>-4.5581333188062567E-2</v>
      </c>
      <c r="L1638" s="10">
        <v>4.3146592169164368E-2</v>
      </c>
      <c r="M1638" s="10">
        <v>0.43623881153865418</v>
      </c>
      <c r="P1638" s="13">
        <f t="shared" si="78"/>
        <v>1.1431916503697244E-2</v>
      </c>
      <c r="Q1638" s="23">
        <f t="shared" si="79"/>
        <v>1.1497510578194925E-2</v>
      </c>
    </row>
    <row r="1639" spans="3:17" x14ac:dyDescent="0.55000000000000004">
      <c r="C1639">
        <f t="shared" si="80"/>
        <v>1633</v>
      </c>
      <c r="D1639" s="10">
        <v>0.55379939770703435</v>
      </c>
      <c r="E1639" s="10">
        <v>0.14085735109442005</v>
      </c>
      <c r="F1639" s="10">
        <v>0.1969495538385462</v>
      </c>
      <c r="G1639" s="10">
        <v>-1.0083538267064109</v>
      </c>
      <c r="H1639" s="10">
        <v>0.93587848712347343</v>
      </c>
      <c r="I1639" s="10">
        <v>-0.11057085311057156</v>
      </c>
      <c r="J1639" s="10">
        <v>1.0042630829671395</v>
      </c>
      <c r="K1639" s="10">
        <v>0.90883416414797447</v>
      </c>
      <c r="L1639" s="10">
        <v>-0.60098987462572051</v>
      </c>
      <c r="M1639" s="10">
        <v>-0.16361469515925817</v>
      </c>
      <c r="P1639" s="13">
        <f t="shared" si="78"/>
        <v>6.4627101368147999E-3</v>
      </c>
      <c r="Q1639" s="23">
        <f t="shared" si="79"/>
        <v>6.4836385083462122E-3</v>
      </c>
    </row>
    <row r="1640" spans="3:17" x14ac:dyDescent="0.55000000000000004">
      <c r="C1640">
        <f t="shared" si="80"/>
        <v>1634</v>
      </c>
      <c r="D1640" s="10">
        <v>-1.1302737147906319</v>
      </c>
      <c r="E1640" s="10">
        <v>0.48790584613769666</v>
      </c>
      <c r="F1640" s="10">
        <v>-0.13474958342706547</v>
      </c>
      <c r="G1640" s="10">
        <v>0.29212818347012115</v>
      </c>
      <c r="H1640" s="10">
        <v>2.8091448361006195E-2</v>
      </c>
      <c r="I1640" s="10">
        <v>0.11546828867049444</v>
      </c>
      <c r="J1640" s="10">
        <v>0.37675974239522669</v>
      </c>
      <c r="K1640" s="10">
        <v>0.68047504431774208</v>
      </c>
      <c r="L1640" s="10">
        <v>-1.0197015300177681</v>
      </c>
      <c r="M1640" s="10">
        <v>0.33565545034025873</v>
      </c>
      <c r="P1640" s="13">
        <f t="shared" si="78"/>
        <v>-8.1217908357182761E-3</v>
      </c>
      <c r="Q1640" s="23">
        <f t="shared" si="79"/>
        <v>-8.0888982017968125E-3</v>
      </c>
    </row>
    <row r="1641" spans="3:17" x14ac:dyDescent="0.55000000000000004">
      <c r="C1641">
        <f t="shared" si="80"/>
        <v>1635</v>
      </c>
      <c r="D1641" s="10">
        <v>0.99279322918203072</v>
      </c>
      <c r="E1641" s="10">
        <v>1.249819658551351</v>
      </c>
      <c r="F1641" s="10">
        <v>-0.41878488011724002</v>
      </c>
      <c r="G1641" s="10">
        <v>-0.26851139658198897</v>
      </c>
      <c r="H1641" s="10">
        <v>0.44582521587753782</v>
      </c>
      <c r="I1641" s="10">
        <v>1.490795169631923</v>
      </c>
      <c r="J1641" s="10">
        <v>0.66305176677357713</v>
      </c>
      <c r="K1641" s="10">
        <v>3.6366774172471271E-2</v>
      </c>
      <c r="L1641" s="10">
        <v>-1.9499389701146816</v>
      </c>
      <c r="M1641" s="10">
        <v>0.13573029052257954</v>
      </c>
      <c r="P1641" s="13">
        <f t="shared" si="78"/>
        <v>1.0264508238434914E-2</v>
      </c>
      <c r="Q1641" s="23">
        <f t="shared" si="79"/>
        <v>1.0317369011592081E-2</v>
      </c>
    </row>
    <row r="1642" spans="3:17" x14ac:dyDescent="0.55000000000000004">
      <c r="C1642">
        <f t="shared" si="80"/>
        <v>1636</v>
      </c>
      <c r="D1642" s="10">
        <v>0.39628883920036656</v>
      </c>
      <c r="E1642" s="10">
        <v>-0.18623506156092018</v>
      </c>
      <c r="F1642" s="10">
        <v>0.78655201950294362</v>
      </c>
      <c r="G1642" s="10">
        <v>-1.2404214522392099</v>
      </c>
      <c r="H1642" s="10">
        <v>-0.7136153981710992</v>
      </c>
      <c r="I1642" s="10">
        <v>-0.39474054466837705</v>
      </c>
      <c r="J1642" s="10">
        <v>1.3399808685730585</v>
      </c>
      <c r="K1642" s="10">
        <v>0.74344594901680994</v>
      </c>
      <c r="L1642" s="10">
        <v>-1.6425435991744501</v>
      </c>
      <c r="M1642" s="10">
        <v>1.1294520692697536</v>
      </c>
      <c r="P1642" s="13">
        <f t="shared" si="78"/>
        <v>5.0986286865043057E-3</v>
      </c>
      <c r="Q1642" s="23">
        <f t="shared" si="79"/>
        <v>5.1116488126032866E-3</v>
      </c>
    </row>
    <row r="1643" spans="3:17" x14ac:dyDescent="0.55000000000000004">
      <c r="C1643">
        <f t="shared" si="80"/>
        <v>1637</v>
      </c>
      <c r="D1643" s="10">
        <v>0.16433321924202018</v>
      </c>
      <c r="E1643" s="10">
        <v>1.092633535874074</v>
      </c>
      <c r="F1643" s="10">
        <v>-1.6380387438042807</v>
      </c>
      <c r="G1643" s="10">
        <v>-0.67484660721166767</v>
      </c>
      <c r="H1643" s="10">
        <v>-1.5072473192109428</v>
      </c>
      <c r="I1643" s="10">
        <v>-0.44403250094685981</v>
      </c>
      <c r="J1643" s="10">
        <v>0.81945280518196773</v>
      </c>
      <c r="K1643" s="10">
        <v>0.50417819480383697</v>
      </c>
      <c r="L1643" s="10">
        <v>0.48115871958185996</v>
      </c>
      <c r="M1643" s="10">
        <v>2.5230942100440051E-2</v>
      </c>
      <c r="P1643" s="13">
        <f t="shared" si="78"/>
        <v>3.0898340921593388E-3</v>
      </c>
      <c r="Q1643" s="23">
        <f t="shared" si="79"/>
        <v>3.0946125497974819E-3</v>
      </c>
    </row>
    <row r="1644" spans="3:17" x14ac:dyDescent="0.55000000000000004">
      <c r="C1644">
        <f t="shared" si="80"/>
        <v>1638</v>
      </c>
      <c r="D1644" s="10">
        <v>0.86199643038707774</v>
      </c>
      <c r="E1644" s="10">
        <v>-0.87690408190189473</v>
      </c>
      <c r="F1644" s="10">
        <v>-0.55001561975964086</v>
      </c>
      <c r="G1644" s="10">
        <v>-1.2240828413922245</v>
      </c>
      <c r="H1644" s="10">
        <v>0.92547637531713434</v>
      </c>
      <c r="I1644" s="10">
        <v>1.3162519642825388</v>
      </c>
      <c r="J1644" s="10">
        <v>-1.0235923373824578</v>
      </c>
      <c r="K1644" s="10">
        <v>0.31033232999408711</v>
      </c>
      <c r="L1644" s="10">
        <v>0.56271886309000185</v>
      </c>
      <c r="M1644" s="10">
        <v>1.744679040768909</v>
      </c>
      <c r="P1644" s="13">
        <f t="shared" si="78"/>
        <v>9.1317747335338019E-3</v>
      </c>
      <c r="Q1644" s="23">
        <f t="shared" si="79"/>
        <v>9.1735965940951125E-3</v>
      </c>
    </row>
    <row r="1645" spans="3:17" x14ac:dyDescent="0.55000000000000004">
      <c r="C1645">
        <f t="shared" si="80"/>
        <v>1639</v>
      </c>
      <c r="D1645" s="10">
        <v>-1.0916634499007822</v>
      </c>
      <c r="E1645" s="10">
        <v>5.2630000079910963E-2</v>
      </c>
      <c r="F1645" s="10">
        <v>1.3264510719219804</v>
      </c>
      <c r="G1645" s="10">
        <v>0.34825374474677045</v>
      </c>
      <c r="H1645" s="10">
        <v>-1.5814297961882899</v>
      </c>
      <c r="I1645" s="10">
        <v>-4.7917593571793995E-2</v>
      </c>
      <c r="J1645" s="10">
        <v>-1.0621978488003891</v>
      </c>
      <c r="K1645" s="10">
        <v>0.55042211347445369</v>
      </c>
      <c r="L1645" s="10">
        <v>-0.6166872971042241</v>
      </c>
      <c r="M1645" s="10">
        <v>-1.3987733637215678</v>
      </c>
      <c r="P1645" s="13">
        <f t="shared" si="78"/>
        <v>-7.7874161333037137E-3</v>
      </c>
      <c r="Q1645" s="23">
        <f t="shared" si="79"/>
        <v>-7.7571727651049027E-3</v>
      </c>
    </row>
    <row r="1646" spans="3:17" x14ac:dyDescent="0.55000000000000004">
      <c r="C1646">
        <f t="shared" si="80"/>
        <v>1640</v>
      </c>
      <c r="D1646" s="10">
        <v>-0.28009101332339542</v>
      </c>
      <c r="E1646" s="10">
        <v>-1.5476987625188199</v>
      </c>
      <c r="F1646" s="10">
        <v>0.60550472863088811</v>
      </c>
      <c r="G1646" s="10">
        <v>1.0037656806830559</v>
      </c>
      <c r="H1646" s="10">
        <v>-1.4810321766427643</v>
      </c>
      <c r="I1646" s="10">
        <v>-0.84013368021498369</v>
      </c>
      <c r="J1646" s="10">
        <v>1.2941581324848743</v>
      </c>
      <c r="K1646" s="10">
        <v>3.0463620703665986</v>
      </c>
      <c r="L1646" s="10">
        <v>0.16919210350030098</v>
      </c>
      <c r="M1646" s="10">
        <v>0.26045293235399908</v>
      </c>
      <c r="P1646" s="13">
        <f t="shared" ref="P1646:P1709" si="81">$P$1*1/12+$P$2*SQRT(1/12)*INDEX(D1646:M1646,1,$P$3)</f>
        <v>-7.5899266243119388E-4</v>
      </c>
      <c r="Q1646" s="23">
        <f t="shared" ref="Q1646:Q1709" si="82">EXP(P1646)-1</f>
        <v>-7.5870470035865889E-4</v>
      </c>
    </row>
    <row r="1647" spans="3:17" x14ac:dyDescent="0.55000000000000004">
      <c r="C1647">
        <f t="shared" si="80"/>
        <v>1641</v>
      </c>
      <c r="D1647" s="10">
        <v>2.1527893982483799</v>
      </c>
      <c r="E1647" s="10">
        <v>-0.84808561440690977</v>
      </c>
      <c r="F1647" s="10">
        <v>0.45918880976715254</v>
      </c>
      <c r="G1647" s="10">
        <v>0.81629017900102863</v>
      </c>
      <c r="H1647" s="10">
        <v>-0.13261554746193749</v>
      </c>
      <c r="I1647" s="10">
        <v>-0.33519874644891312</v>
      </c>
      <c r="J1647" s="10">
        <v>-1.3765189587963189</v>
      </c>
      <c r="K1647" s="10">
        <v>-0.45170286510569674</v>
      </c>
      <c r="L1647" s="10">
        <v>2.3237558864666354</v>
      </c>
      <c r="M1647" s="10">
        <v>0.14137188446288512</v>
      </c>
      <c r="P1647" s="13">
        <f t="shared" si="81"/>
        <v>2.0310369745475784E-2</v>
      </c>
      <c r="Q1647" s="23">
        <f t="shared" si="82"/>
        <v>2.0518028799758614E-2</v>
      </c>
    </row>
    <row r="1648" spans="3:17" x14ac:dyDescent="0.55000000000000004">
      <c r="C1648">
        <f t="shared" si="80"/>
        <v>1642</v>
      </c>
      <c r="D1648" s="10">
        <v>-0.46735484886498663</v>
      </c>
      <c r="E1648" s="10">
        <v>0.31603394646791433</v>
      </c>
      <c r="F1648" s="10">
        <v>0.41626485240490108</v>
      </c>
      <c r="G1648" s="10">
        <v>0.30074220549341246</v>
      </c>
      <c r="H1648" s="10">
        <v>-1.1350053917915324</v>
      </c>
      <c r="I1648" s="10">
        <v>1.3892152195825087</v>
      </c>
      <c r="J1648" s="10">
        <v>0.16157299086921484</v>
      </c>
      <c r="K1648" s="10">
        <v>-0.18409200938059955</v>
      </c>
      <c r="L1648" s="10">
        <v>-5.3752204031353876E-2</v>
      </c>
      <c r="M1648" s="10">
        <v>5.9885773451775856E-2</v>
      </c>
      <c r="P1648" s="13">
        <f t="shared" si="81"/>
        <v>-2.3807450503224858E-3</v>
      </c>
      <c r="Q1648" s="23">
        <f t="shared" si="82"/>
        <v>-2.377913324476677E-3</v>
      </c>
    </row>
    <row r="1649" spans="3:17" x14ac:dyDescent="0.55000000000000004">
      <c r="C1649">
        <f t="shared" si="80"/>
        <v>1643</v>
      </c>
      <c r="D1649" s="10">
        <v>-0.40256231850381052</v>
      </c>
      <c r="E1649" s="10">
        <v>0.82289084051867867</v>
      </c>
      <c r="F1649" s="10">
        <v>0.90609584252504272</v>
      </c>
      <c r="G1649" s="10">
        <v>-0.17854920212920955</v>
      </c>
      <c r="H1649" s="10">
        <v>1.4903237143366517</v>
      </c>
      <c r="I1649" s="10">
        <v>-0.71813634445092311</v>
      </c>
      <c r="J1649" s="10">
        <v>-6.8105266990810057E-2</v>
      </c>
      <c r="K1649" s="10">
        <v>8.3420709281953734E-2</v>
      </c>
      <c r="L1649" s="10">
        <v>-0.56394793968043977</v>
      </c>
      <c r="M1649" s="10">
        <v>-1.5791824332303221</v>
      </c>
      <c r="P1649" s="13">
        <f t="shared" si="81"/>
        <v>-1.8196252776399556E-3</v>
      </c>
      <c r="Q1649" s="23">
        <f t="shared" si="82"/>
        <v>-1.817970763248633E-3</v>
      </c>
    </row>
    <row r="1650" spans="3:17" x14ac:dyDescent="0.55000000000000004">
      <c r="C1650">
        <f t="shared" si="80"/>
        <v>1644</v>
      </c>
      <c r="D1650" s="10">
        <v>1.2618467786641558</v>
      </c>
      <c r="E1650" s="10">
        <v>-2.2381984724170048</v>
      </c>
      <c r="F1650" s="10">
        <v>5.374159684935343E-2</v>
      </c>
      <c r="G1650" s="10">
        <v>-0.66080765868782709</v>
      </c>
      <c r="H1650" s="10">
        <v>-1.7963218730166339</v>
      </c>
      <c r="I1650" s="10">
        <v>0.15450262975021106</v>
      </c>
      <c r="J1650" s="10">
        <v>-0.65174491342542085</v>
      </c>
      <c r="K1650" s="10">
        <v>-0.15724317252717232</v>
      </c>
      <c r="L1650" s="10">
        <v>-0.53829550192312914</v>
      </c>
      <c r="M1650" s="10">
        <v>0.80680496937648249</v>
      </c>
      <c r="P1650" s="13">
        <f t="shared" si="81"/>
        <v>1.2594580326733853E-2</v>
      </c>
      <c r="Q1650" s="23">
        <f t="shared" si="82"/>
        <v>1.2674226070546579E-2</v>
      </c>
    </row>
    <row r="1651" spans="3:17" x14ac:dyDescent="0.55000000000000004">
      <c r="C1651">
        <f t="shared" si="80"/>
        <v>1645</v>
      </c>
      <c r="D1651" s="10">
        <v>5.8153478683470733E-2</v>
      </c>
      <c r="E1651" s="10">
        <v>-0.19624090348487905</v>
      </c>
      <c r="F1651" s="10">
        <v>-2.935731682068744E-2</v>
      </c>
      <c r="G1651" s="10">
        <v>1.1470734661036441</v>
      </c>
      <c r="H1651" s="10">
        <v>-0.53566623960839932</v>
      </c>
      <c r="I1651" s="10">
        <v>-0.33671856847759774</v>
      </c>
      <c r="J1651" s="10">
        <v>-0.5746964616870931</v>
      </c>
      <c r="K1651" s="10">
        <v>-1.353850458158582</v>
      </c>
      <c r="L1651" s="10">
        <v>-1.2103542050025105</v>
      </c>
      <c r="M1651" s="10">
        <v>-1.4380036672872194</v>
      </c>
      <c r="P1651" s="13">
        <f t="shared" si="81"/>
        <v>2.1702905652498917E-3</v>
      </c>
      <c r="Q1651" s="23">
        <f t="shared" si="82"/>
        <v>2.1726473504799504E-3</v>
      </c>
    </row>
    <row r="1652" spans="3:17" x14ac:dyDescent="0.55000000000000004">
      <c r="C1652">
        <f t="shared" si="80"/>
        <v>1646</v>
      </c>
      <c r="D1652" s="10">
        <v>-2.7804397617239403</v>
      </c>
      <c r="E1652" s="10">
        <v>-0.42153517761789194</v>
      </c>
      <c r="F1652" s="10">
        <v>-0.23304327549203574</v>
      </c>
      <c r="G1652" s="10">
        <v>-0.59262266529863361</v>
      </c>
      <c r="H1652" s="10">
        <v>-0.76252383885543429</v>
      </c>
      <c r="I1652" s="10">
        <v>-0.20113763911586238</v>
      </c>
      <c r="J1652" s="10">
        <v>0.85469481952937765</v>
      </c>
      <c r="K1652" s="10">
        <v>0.44109095229733536</v>
      </c>
      <c r="L1652" s="10">
        <v>-1.7231439655205438</v>
      </c>
      <c r="M1652" s="10">
        <v>-6.4136922264758705E-3</v>
      </c>
      <c r="P1652" s="13">
        <f t="shared" si="81"/>
        <v>-2.2412648006786166E-2</v>
      </c>
      <c r="Q1652" s="23">
        <f t="shared" si="82"/>
        <v>-2.216335055681673E-2</v>
      </c>
    </row>
    <row r="1653" spans="3:17" x14ac:dyDescent="0.55000000000000004">
      <c r="C1653">
        <f t="shared" si="80"/>
        <v>1647</v>
      </c>
      <c r="D1653" s="10">
        <v>-1.1812652749106092</v>
      </c>
      <c r="E1653" s="10">
        <v>0.52358239994954325</v>
      </c>
      <c r="F1653" s="10">
        <v>4.9306748323559017E-2</v>
      </c>
      <c r="G1653" s="10">
        <v>0.87627258615194048</v>
      </c>
      <c r="H1653" s="10">
        <v>0.26283874603149421</v>
      </c>
      <c r="I1653" s="10">
        <v>-0.55402076357894914</v>
      </c>
      <c r="J1653" s="10">
        <v>0.33929129489547677</v>
      </c>
      <c r="K1653" s="10">
        <v>8.6855738460418067E-2</v>
      </c>
      <c r="L1653" s="10">
        <v>-0.17630796179274441</v>
      </c>
      <c r="M1653" s="10">
        <v>7.623601388167439E-3</v>
      </c>
      <c r="P1653" s="13">
        <f t="shared" si="81"/>
        <v>-8.5633907001432929E-3</v>
      </c>
      <c r="Q1653" s="23">
        <f t="shared" si="82"/>
        <v>-8.5268293075972945E-3</v>
      </c>
    </row>
    <row r="1654" spans="3:17" x14ac:dyDescent="0.55000000000000004">
      <c r="C1654">
        <f t="shared" si="80"/>
        <v>1648</v>
      </c>
      <c r="D1654" s="10">
        <v>-1.0459139053695701</v>
      </c>
      <c r="E1654" s="10">
        <v>2.8103582583392111E-2</v>
      </c>
      <c r="F1654" s="10">
        <v>0.96539722151266272</v>
      </c>
      <c r="G1654" s="10">
        <v>-0.54922253508604435</v>
      </c>
      <c r="H1654" s="10">
        <v>-0.47800404379420441</v>
      </c>
      <c r="I1654" s="10">
        <v>0.33805275718734012</v>
      </c>
      <c r="J1654" s="10">
        <v>0.22845659415039773</v>
      </c>
      <c r="K1654" s="10">
        <v>-0.22917940229271927</v>
      </c>
      <c r="L1654" s="10">
        <v>-1.2440686624067183</v>
      </c>
      <c r="M1654" s="10">
        <v>0.50710661942331769</v>
      </c>
      <c r="P1654" s="13">
        <f t="shared" si="81"/>
        <v>-7.3912134555477425E-3</v>
      </c>
      <c r="Q1654" s="23">
        <f t="shared" si="82"/>
        <v>-7.3639656102502116E-3</v>
      </c>
    </row>
    <row r="1655" spans="3:17" x14ac:dyDescent="0.55000000000000004">
      <c r="C1655">
        <f t="shared" si="80"/>
        <v>1649</v>
      </c>
      <c r="D1655" s="10">
        <v>1.2770707600235598</v>
      </c>
      <c r="E1655" s="10">
        <v>-0.33070896355042229</v>
      </c>
      <c r="F1655" s="10">
        <v>0.1919326402527515</v>
      </c>
      <c r="G1655" s="10">
        <v>0.13304624543795807</v>
      </c>
      <c r="H1655" s="10">
        <v>1.9859704093952186</v>
      </c>
      <c r="I1655" s="10">
        <v>-0.27326948081022617</v>
      </c>
      <c r="J1655" s="10">
        <v>0.48718487847214265</v>
      </c>
      <c r="K1655" s="10">
        <v>0.151798319649361</v>
      </c>
      <c r="L1655" s="10">
        <v>0.13943922433652348</v>
      </c>
      <c r="M1655" s="10">
        <v>0.82935026589416583</v>
      </c>
      <c r="P1655" s="13">
        <f t="shared" si="81"/>
        <v>1.2726423872773698E-2</v>
      </c>
      <c r="Q1655" s="23">
        <f t="shared" si="82"/>
        <v>1.2807749433398241E-2</v>
      </c>
    </row>
    <row r="1656" spans="3:17" x14ac:dyDescent="0.55000000000000004">
      <c r="C1656">
        <f t="shared" si="80"/>
        <v>1650</v>
      </c>
      <c r="D1656" s="10">
        <v>-1.2673860973623727</v>
      </c>
      <c r="E1656" s="10">
        <v>1.4470560299124837</v>
      </c>
      <c r="F1656" s="10">
        <v>1.832149246642914E-2</v>
      </c>
      <c r="G1656" s="10">
        <v>0.59967880673937857</v>
      </c>
      <c r="H1656" s="10">
        <v>0.10983512836716276</v>
      </c>
      <c r="I1656" s="10">
        <v>0.64359668362962286</v>
      </c>
      <c r="J1656" s="10">
        <v>1.6896139421206835</v>
      </c>
      <c r="K1656" s="10">
        <v>-0.4170447874619268</v>
      </c>
      <c r="L1656" s="10">
        <v>-0.801649295845829</v>
      </c>
      <c r="M1656" s="10">
        <v>-1.621002769782218</v>
      </c>
      <c r="P1656" s="13">
        <f t="shared" si="81"/>
        <v>-9.3092189005236584E-3</v>
      </c>
      <c r="Q1656" s="23">
        <f t="shared" si="82"/>
        <v>-9.2660222684770588E-3</v>
      </c>
    </row>
    <row r="1657" spans="3:17" x14ac:dyDescent="0.55000000000000004">
      <c r="C1657">
        <f t="shared" si="80"/>
        <v>1651</v>
      </c>
      <c r="D1657" s="10">
        <v>-1.0645430358391648</v>
      </c>
      <c r="E1657" s="10">
        <v>-1.3918882352002382</v>
      </c>
      <c r="F1657" s="10">
        <v>7.2728646557245216E-2</v>
      </c>
      <c r="G1657" s="10">
        <v>-0.96589594135440171</v>
      </c>
      <c r="H1657" s="10">
        <v>0.57502818505921205</v>
      </c>
      <c r="I1657" s="10">
        <v>-0.67169477770694186</v>
      </c>
      <c r="J1657" s="10">
        <v>3.7054564787099627E-2</v>
      </c>
      <c r="K1657" s="10">
        <v>0.34615105312525812</v>
      </c>
      <c r="L1657" s="10">
        <v>-0.70851054650217238</v>
      </c>
      <c r="M1657" s="10">
        <v>-0.66476196283824762</v>
      </c>
      <c r="P1657" s="13">
        <f t="shared" si="81"/>
        <v>-7.5525464579185801E-3</v>
      </c>
      <c r="Q1657" s="23">
        <f t="shared" si="82"/>
        <v>-7.5240976443015084E-3</v>
      </c>
    </row>
    <row r="1658" spans="3:17" x14ac:dyDescent="0.55000000000000004">
      <c r="C1658">
        <f t="shared" si="80"/>
        <v>1652</v>
      </c>
      <c r="D1658" s="10">
        <v>0.91369560589355336</v>
      </c>
      <c r="E1658" s="10">
        <v>-1.0058219932413166</v>
      </c>
      <c r="F1658" s="10">
        <v>0.13539122028757697</v>
      </c>
      <c r="G1658" s="10">
        <v>-0.2632063201696988</v>
      </c>
      <c r="H1658" s="10">
        <v>0.25660275100324897</v>
      </c>
      <c r="I1658" s="10">
        <v>-1.601978051559608</v>
      </c>
      <c r="J1658" s="10">
        <v>0.25070973532278723</v>
      </c>
      <c r="K1658" s="10">
        <v>-0.77254430606098223</v>
      </c>
      <c r="L1658" s="10">
        <v>-1.0259599824789232</v>
      </c>
      <c r="M1658" s="10">
        <v>1.1433581245381219</v>
      </c>
      <c r="P1658" s="13">
        <f t="shared" si="81"/>
        <v>9.579502726966985E-3</v>
      </c>
      <c r="Q1658" s="23">
        <f t="shared" si="82"/>
        <v>9.6255330282708496E-3</v>
      </c>
    </row>
    <row r="1659" spans="3:17" x14ac:dyDescent="0.55000000000000004">
      <c r="C1659">
        <f t="shared" si="80"/>
        <v>1653</v>
      </c>
      <c r="D1659" s="10">
        <v>0.72066948576034584</v>
      </c>
      <c r="E1659" s="10">
        <v>0.31449132733556284</v>
      </c>
      <c r="F1659" s="10">
        <v>-5.567323627326725E-2</v>
      </c>
      <c r="G1659" s="10">
        <v>-0.47921725837234586</v>
      </c>
      <c r="H1659" s="10">
        <v>0.87008614740736301</v>
      </c>
      <c r="I1659" s="10">
        <v>-0.22503271798781735</v>
      </c>
      <c r="J1659" s="10">
        <v>-2.1278695137064405</v>
      </c>
      <c r="K1659" s="10">
        <v>-1.2144329956925222</v>
      </c>
      <c r="L1659" s="10">
        <v>-0.92737345278534211</v>
      </c>
      <c r="M1659" s="10">
        <v>-0.21891081512800564</v>
      </c>
      <c r="P1659" s="13">
        <f t="shared" si="81"/>
        <v>7.9078474906739381E-3</v>
      </c>
      <c r="Q1659" s="23">
        <f t="shared" si="82"/>
        <v>7.9391970981286253E-3</v>
      </c>
    </row>
    <row r="1660" spans="3:17" x14ac:dyDescent="0.55000000000000004">
      <c r="C1660">
        <f t="shared" si="80"/>
        <v>1654</v>
      </c>
      <c r="D1660" s="10">
        <v>-5.5722536413739601E-2</v>
      </c>
      <c r="E1660" s="10">
        <v>-0.3190266664915487</v>
      </c>
      <c r="F1660" s="10">
        <v>-5.8937837742467331E-2</v>
      </c>
      <c r="G1660" s="10">
        <v>-0.10306747397640464</v>
      </c>
      <c r="H1660" s="10">
        <v>-2.2177802498014523</v>
      </c>
      <c r="I1660" s="10">
        <v>-1.3753596498884613</v>
      </c>
      <c r="J1660" s="10">
        <v>-1.4138416726595922</v>
      </c>
      <c r="K1660" s="10">
        <v>0.51821903932748503</v>
      </c>
      <c r="L1660" s="10">
        <v>-0.8456086988642495</v>
      </c>
      <c r="M1660" s="10">
        <v>-0.68164592552334247</v>
      </c>
      <c r="P1660" s="13">
        <f t="shared" si="81"/>
        <v>1.1840953456906476E-3</v>
      </c>
      <c r="Q1660" s="23">
        <f t="shared" si="82"/>
        <v>1.1847966633662388E-3</v>
      </c>
    </row>
    <row r="1661" spans="3:17" x14ac:dyDescent="0.55000000000000004">
      <c r="C1661">
        <f t="shared" si="80"/>
        <v>1655</v>
      </c>
      <c r="D1661" s="10">
        <v>1.0382237788377395</v>
      </c>
      <c r="E1661" s="10">
        <v>1.4372165546131728</v>
      </c>
      <c r="F1661" s="10">
        <v>0.81212643384582661</v>
      </c>
      <c r="G1661" s="10">
        <v>1.5695688923892672</v>
      </c>
      <c r="H1661" s="10">
        <v>-1.2072022383423002</v>
      </c>
      <c r="I1661" s="10">
        <v>-0.18882599122449253</v>
      </c>
      <c r="J1661" s="10">
        <v>0.94582996271410058</v>
      </c>
      <c r="K1661" s="10">
        <v>-9.6709796624191893E-2</v>
      </c>
      <c r="L1661" s="10">
        <v>0.68133428407069052</v>
      </c>
      <c r="M1661" s="10">
        <v>0.19603975901094542</v>
      </c>
      <c r="P1661" s="13">
        <f t="shared" si="81"/>
        <v>1.0657948339532257E-2</v>
      </c>
      <c r="Q1661" s="23">
        <f t="shared" si="82"/>
        <v>1.0714946585748342E-2</v>
      </c>
    </row>
    <row r="1662" spans="3:17" x14ac:dyDescent="0.55000000000000004">
      <c r="C1662">
        <f t="shared" si="80"/>
        <v>1656</v>
      </c>
      <c r="D1662" s="10">
        <v>-0.82824186806548794</v>
      </c>
      <c r="E1662" s="10">
        <v>-2.7837814332835813</v>
      </c>
      <c r="F1662" s="10">
        <v>-0.94860529452439157</v>
      </c>
      <c r="G1662" s="10">
        <v>-5.5987038672288998E-2</v>
      </c>
      <c r="H1662" s="10">
        <v>-0.26386529520401231</v>
      </c>
      <c r="I1662" s="10">
        <v>-0.7547110831393542</v>
      </c>
      <c r="J1662" s="10">
        <v>-0.24719332688712722</v>
      </c>
      <c r="K1662" s="10">
        <v>-0.51428012789328015</v>
      </c>
      <c r="L1662" s="10">
        <v>1.5459733260856681</v>
      </c>
      <c r="M1662" s="10">
        <v>-0.82196770166622446</v>
      </c>
      <c r="P1662" s="13">
        <f t="shared" si="81"/>
        <v>-5.5061183155592514E-3</v>
      </c>
      <c r="Q1662" s="23">
        <f t="shared" si="82"/>
        <v>-5.4909874296605876E-3</v>
      </c>
    </row>
    <row r="1663" spans="3:17" x14ac:dyDescent="0.55000000000000004">
      <c r="C1663">
        <f t="shared" si="80"/>
        <v>1657</v>
      </c>
      <c r="D1663" s="10">
        <v>1.124627859785752</v>
      </c>
      <c r="E1663" s="10">
        <v>-2.3468952745478653</v>
      </c>
      <c r="F1663" s="10">
        <v>0.21046854714027641</v>
      </c>
      <c r="G1663" s="10">
        <v>1.0869237111159511</v>
      </c>
      <c r="H1663" s="10">
        <v>0.81481087704240962</v>
      </c>
      <c r="I1663" s="10">
        <v>-0.84671343056661785</v>
      </c>
      <c r="J1663" s="10">
        <v>-2.2213241544308744</v>
      </c>
      <c r="K1663" s="10">
        <v>0.62587450935645328</v>
      </c>
      <c r="L1663" s="10">
        <v>1.3301542718077703</v>
      </c>
      <c r="M1663" s="10">
        <v>0.55159228800276883</v>
      </c>
      <c r="P1663" s="13">
        <f t="shared" si="81"/>
        <v>1.1406229630448515E-2</v>
      </c>
      <c r="Q1663" s="23">
        <f t="shared" si="82"/>
        <v>1.1471528703547174E-2</v>
      </c>
    </row>
    <row r="1664" spans="3:17" x14ac:dyDescent="0.55000000000000004">
      <c r="C1664">
        <f t="shared" si="80"/>
        <v>1658</v>
      </c>
      <c r="D1664" s="10">
        <v>-0.45875747183306997</v>
      </c>
      <c r="E1664" s="10">
        <v>-0.2929303867927307</v>
      </c>
      <c r="F1664" s="10">
        <v>4.1255226575254662E-2</v>
      </c>
      <c r="G1664" s="10">
        <v>-0.62851533523916026</v>
      </c>
      <c r="H1664" s="10">
        <v>0.1216272346770078</v>
      </c>
      <c r="I1664" s="10">
        <v>0.69240831705631223</v>
      </c>
      <c r="J1664" s="10">
        <v>-0.79912566158327847</v>
      </c>
      <c r="K1664" s="10">
        <v>0.22043144494972045</v>
      </c>
      <c r="L1664" s="10">
        <v>0.49815361827743548</v>
      </c>
      <c r="M1664" s="10">
        <v>-0.17857695970377757</v>
      </c>
      <c r="P1664" s="13">
        <f t="shared" si="81"/>
        <v>-2.3062895811669587E-3</v>
      </c>
      <c r="Q1664" s="23">
        <f t="shared" si="82"/>
        <v>-2.3036321386874503E-3</v>
      </c>
    </row>
    <row r="1665" spans="3:17" x14ac:dyDescent="0.55000000000000004">
      <c r="C1665">
        <f t="shared" si="80"/>
        <v>1659</v>
      </c>
      <c r="D1665" s="10">
        <v>0.38795872940724491</v>
      </c>
      <c r="E1665" s="10">
        <v>0.95279735346078487</v>
      </c>
      <c r="F1665" s="10">
        <v>6.0047300622972505E-2</v>
      </c>
      <c r="G1665" s="10">
        <v>1.2101833822340269</v>
      </c>
      <c r="H1665" s="10">
        <v>-1.6742686815742986</v>
      </c>
      <c r="I1665" s="10">
        <v>-0.14348748434887842</v>
      </c>
      <c r="J1665" s="10">
        <v>4.7218404243604177E-2</v>
      </c>
      <c r="K1665" s="10">
        <v>-1.454757988335619</v>
      </c>
      <c r="L1665" s="10">
        <v>0.70617660219025991</v>
      </c>
      <c r="M1665" s="10">
        <v>-1.225177139050786</v>
      </c>
      <c r="P1665" s="13">
        <f t="shared" si="81"/>
        <v>5.0264878195327364E-3</v>
      </c>
      <c r="Q1665" s="23">
        <f t="shared" si="82"/>
        <v>5.039141802245517E-3</v>
      </c>
    </row>
    <row r="1666" spans="3:17" x14ac:dyDescent="0.55000000000000004">
      <c r="C1666">
        <f t="shared" si="80"/>
        <v>1660</v>
      </c>
      <c r="D1666" s="10">
        <v>-0.64268230236495372</v>
      </c>
      <c r="E1666" s="10">
        <v>1.2199130633581963</v>
      </c>
      <c r="F1666" s="10">
        <v>0.38536528795089586</v>
      </c>
      <c r="G1666" s="10">
        <v>7.1686272275003654E-2</v>
      </c>
      <c r="H1666" s="10">
        <v>1.2610619357324326</v>
      </c>
      <c r="I1666" s="10">
        <v>0.3418508255578967</v>
      </c>
      <c r="J1666" s="10">
        <v>0.44955640130789182</v>
      </c>
      <c r="K1666" s="10">
        <v>-0.15184551521019676</v>
      </c>
      <c r="L1666" s="10">
        <v>-2.4519330825824349E-2</v>
      </c>
      <c r="M1666" s="10">
        <v>-0.72571762851787924</v>
      </c>
      <c r="P1666" s="13">
        <f t="shared" si="81"/>
        <v>-3.8991253374405493E-3</v>
      </c>
      <c r="Q1666" s="23">
        <f t="shared" si="82"/>
        <v>-3.8915336184685012E-3</v>
      </c>
    </row>
    <row r="1667" spans="3:17" x14ac:dyDescent="0.55000000000000004">
      <c r="C1667">
        <f t="shared" si="80"/>
        <v>1661</v>
      </c>
      <c r="D1667" s="10">
        <v>4.3814216862212478E-2</v>
      </c>
      <c r="E1667" s="10">
        <v>1.7181774872777675</v>
      </c>
      <c r="F1667" s="10">
        <v>0.1434190017286493</v>
      </c>
      <c r="G1667" s="10">
        <v>-1.1070226729523314</v>
      </c>
      <c r="H1667" s="10">
        <v>1.1151825945008835</v>
      </c>
      <c r="I1667" s="10">
        <v>-2.3848137582598303</v>
      </c>
      <c r="J1667" s="10">
        <v>-1.1022539203154134</v>
      </c>
      <c r="K1667" s="10">
        <v>0.37133958159380137</v>
      </c>
      <c r="L1667" s="10">
        <v>-0.60438935307852604</v>
      </c>
      <c r="M1667" s="10">
        <v>-0.43553212215031928</v>
      </c>
      <c r="P1667" s="13">
        <f t="shared" si="81"/>
        <v>2.0461089151626319E-3</v>
      </c>
      <c r="Q1667" s="23">
        <f t="shared" si="82"/>
        <v>2.0482036244331425E-3</v>
      </c>
    </row>
    <row r="1668" spans="3:17" x14ac:dyDescent="0.55000000000000004">
      <c r="C1668">
        <f t="shared" si="80"/>
        <v>1662</v>
      </c>
      <c r="D1668" s="10">
        <v>1.3430220790553407</v>
      </c>
      <c r="E1668" s="10">
        <v>-0.39946061706729308</v>
      </c>
      <c r="F1668" s="10">
        <v>-0.71940902096504833</v>
      </c>
      <c r="G1668" s="10">
        <v>-1.3953694108911301</v>
      </c>
      <c r="H1668" s="10">
        <v>0.23565199464172643</v>
      </c>
      <c r="I1668" s="10">
        <v>1.2761149621393533</v>
      </c>
      <c r="J1668" s="10">
        <v>-1.342167884899196</v>
      </c>
      <c r="K1668" s="10">
        <v>-0.34112955523863614</v>
      </c>
      <c r="L1668" s="10">
        <v>-2.0738910525603558</v>
      </c>
      <c r="M1668" s="10">
        <v>0.75725564148713298</v>
      </c>
      <c r="P1668" s="13">
        <f t="shared" si="81"/>
        <v>1.3297579049719841E-2</v>
      </c>
      <c r="Q1668" s="23">
        <f t="shared" si="82"/>
        <v>1.3386385052372773E-2</v>
      </c>
    </row>
    <row r="1669" spans="3:17" x14ac:dyDescent="0.55000000000000004">
      <c r="C1669">
        <f t="shared" si="80"/>
        <v>1663</v>
      </c>
      <c r="D1669" s="10">
        <v>8.1095896757959987E-2</v>
      </c>
      <c r="E1669" s="10">
        <v>-0.90220243933629785</v>
      </c>
      <c r="F1669" s="10">
        <v>0.19408723320230833</v>
      </c>
      <c r="G1669" s="10">
        <v>-0.46754364966847195</v>
      </c>
      <c r="H1669" s="10">
        <v>0.9905115682944523</v>
      </c>
      <c r="I1669" s="10">
        <v>-0.40586286080680067</v>
      </c>
      <c r="J1669" s="10">
        <v>-0.25454692414633323</v>
      </c>
      <c r="K1669" s="10">
        <v>-3.464463790105056E-2</v>
      </c>
      <c r="L1669" s="10">
        <v>0.87309012778314332</v>
      </c>
      <c r="M1669" s="10">
        <v>0.93752763824450935</v>
      </c>
      <c r="P1669" s="13">
        <f t="shared" si="81"/>
        <v>2.3689777340174011E-3</v>
      </c>
      <c r="Q1669" s="23">
        <f t="shared" si="82"/>
        <v>2.3717859788883189E-3</v>
      </c>
    </row>
    <row r="1670" spans="3:17" x14ac:dyDescent="0.55000000000000004">
      <c r="C1670">
        <f t="shared" si="80"/>
        <v>1664</v>
      </c>
      <c r="D1670" s="10">
        <v>1.1157824511725609</v>
      </c>
      <c r="E1670" s="10">
        <v>-1.1840288172129507</v>
      </c>
      <c r="F1670" s="10">
        <v>-1.7861921670428618</v>
      </c>
      <c r="G1670" s="10">
        <v>-0.65816989254142289</v>
      </c>
      <c r="H1670" s="10">
        <v>-1.0805041804376363</v>
      </c>
      <c r="I1670" s="10">
        <v>0.17371306616147023</v>
      </c>
      <c r="J1670" s="10">
        <v>0.79594690148909386</v>
      </c>
      <c r="K1670" s="10">
        <v>-0.57245089893729673</v>
      </c>
      <c r="L1670" s="10">
        <v>-0.29385251428750858</v>
      </c>
      <c r="M1670" s="10">
        <v>1.8474009584256827</v>
      </c>
      <c r="P1670" s="13">
        <f t="shared" si="81"/>
        <v>1.1329626144789743E-2</v>
      </c>
      <c r="Q1670" s="23">
        <f t="shared" si="82"/>
        <v>1.1394049426433295E-2</v>
      </c>
    </row>
    <row r="1671" spans="3:17" x14ac:dyDescent="0.55000000000000004">
      <c r="C1671">
        <f t="shared" si="80"/>
        <v>1665</v>
      </c>
      <c r="D1671" s="10">
        <v>0.4217009474446029</v>
      </c>
      <c r="E1671" s="10">
        <v>0.67538829264275235</v>
      </c>
      <c r="F1671" s="10">
        <v>1.1185256222673234</v>
      </c>
      <c r="G1671" s="10">
        <v>1.6907948377300697</v>
      </c>
      <c r="H1671" s="10">
        <v>-0.76067707494161718</v>
      </c>
      <c r="I1671" s="10">
        <v>0.28145533621581942</v>
      </c>
      <c r="J1671" s="10">
        <v>-0.23054993151283237</v>
      </c>
      <c r="K1671" s="10">
        <v>-0.58268300509781012</v>
      </c>
      <c r="L1671" s="10">
        <v>1.7681061812593131</v>
      </c>
      <c r="M1671" s="10">
        <v>-0.90968318269748949</v>
      </c>
      <c r="P1671" s="13">
        <f t="shared" si="81"/>
        <v>5.3187039995365917E-3</v>
      </c>
      <c r="Q1671" s="23">
        <f t="shared" si="82"/>
        <v>5.3328734154922675E-3</v>
      </c>
    </row>
    <row r="1672" spans="3:17" x14ac:dyDescent="0.55000000000000004">
      <c r="C1672">
        <f t="shared" si="80"/>
        <v>1666</v>
      </c>
      <c r="D1672" s="10">
        <v>1.2478396932677516</v>
      </c>
      <c r="E1672" s="10">
        <v>-1.6105562870042314</v>
      </c>
      <c r="F1672" s="10">
        <v>8.4975182213068382E-3</v>
      </c>
      <c r="G1672" s="10">
        <v>0.5778553896832499</v>
      </c>
      <c r="H1672" s="10">
        <v>1.729170871058616</v>
      </c>
      <c r="I1672" s="10">
        <v>8.1577779595271613E-2</v>
      </c>
      <c r="J1672" s="10">
        <v>-0.65223653630737499</v>
      </c>
      <c r="K1672" s="10">
        <v>0.45647574087624659</v>
      </c>
      <c r="L1672" s="10">
        <v>0.77870094764946862</v>
      </c>
      <c r="M1672" s="10">
        <v>0.74500837779049101</v>
      </c>
      <c r="P1672" s="13">
        <f t="shared" si="81"/>
        <v>1.2473275408871212E-2</v>
      </c>
      <c r="Q1672" s="23">
        <f t="shared" si="82"/>
        <v>1.2551391157121561E-2</v>
      </c>
    </row>
    <row r="1673" spans="3:17" x14ac:dyDescent="0.55000000000000004">
      <c r="C1673">
        <f t="shared" si="80"/>
        <v>1667</v>
      </c>
      <c r="D1673" s="10">
        <v>0.7227995542930854</v>
      </c>
      <c r="E1673" s="10">
        <v>0.74030152809914151</v>
      </c>
      <c r="F1673" s="10">
        <v>1.0203019680049588</v>
      </c>
      <c r="G1673" s="10">
        <v>-0.69772835065702909</v>
      </c>
      <c r="H1673" s="10">
        <v>0.34218021824947553</v>
      </c>
      <c r="I1673" s="10">
        <v>-7.4718838601432622E-2</v>
      </c>
      <c r="J1673" s="10">
        <v>-1.8358329885976741</v>
      </c>
      <c r="K1673" s="10">
        <v>-0.92704956368647817</v>
      </c>
      <c r="L1673" s="10">
        <v>-9.005672308941666E-2</v>
      </c>
      <c r="M1673" s="10">
        <v>1.3528815570498018</v>
      </c>
      <c r="P1673" s="13">
        <f t="shared" si="81"/>
        <v>7.9262944252854808E-3</v>
      </c>
      <c r="Q1673" s="23">
        <f t="shared" si="82"/>
        <v>7.9577906580865498E-3</v>
      </c>
    </row>
    <row r="1674" spans="3:17" x14ac:dyDescent="0.55000000000000004">
      <c r="C1674">
        <f t="shared" si="80"/>
        <v>1668</v>
      </c>
      <c r="D1674" s="10">
        <v>1.7612850380606011</v>
      </c>
      <c r="E1674" s="10">
        <v>-1.0646739691304263</v>
      </c>
      <c r="F1674" s="10">
        <v>1.1041525532043508</v>
      </c>
      <c r="G1674" s="10">
        <v>-0.65216627880550337</v>
      </c>
      <c r="H1674" s="10">
        <v>-0.86608019623735533</v>
      </c>
      <c r="I1674" s="10">
        <v>0.15227446065879066</v>
      </c>
      <c r="J1674" s="10">
        <v>0.73028190614855482</v>
      </c>
      <c r="K1674" s="10">
        <v>1.1810725743354509</v>
      </c>
      <c r="L1674" s="10">
        <v>-0.51645866623980852</v>
      </c>
      <c r="M1674" s="10">
        <v>0.37554229957196161</v>
      </c>
      <c r="P1674" s="13">
        <f t="shared" si="81"/>
        <v>1.6919842529325886E-2</v>
      </c>
      <c r="Q1674" s="23">
        <f t="shared" si="82"/>
        <v>1.7063793796499027E-2</v>
      </c>
    </row>
    <row r="1675" spans="3:17" x14ac:dyDescent="0.55000000000000004">
      <c r="C1675">
        <f t="shared" si="80"/>
        <v>1669</v>
      </c>
      <c r="D1675" s="10">
        <v>3.0575514604679208E-2</v>
      </c>
      <c r="E1675" s="10">
        <v>0.29434519958583139</v>
      </c>
      <c r="F1675" s="10">
        <v>2.7484046507587774</v>
      </c>
      <c r="G1675" s="10">
        <v>-1.6621240106421464</v>
      </c>
      <c r="H1675" s="10">
        <v>2.6622468781425326</v>
      </c>
      <c r="I1675" s="10">
        <v>-0.25408858693646108</v>
      </c>
      <c r="J1675" s="10">
        <v>1.1707201513323242</v>
      </c>
      <c r="K1675" s="10">
        <v>-1.0928062079630043</v>
      </c>
      <c r="L1675" s="10">
        <v>0.51651764393696464</v>
      </c>
      <c r="M1675" s="10">
        <v>-1.0041630389317044</v>
      </c>
      <c r="P1675" s="13">
        <f t="shared" si="81"/>
        <v>1.9314583904810098E-3</v>
      </c>
      <c r="Q1675" s="23">
        <f t="shared" si="82"/>
        <v>1.9333248577126927E-3</v>
      </c>
    </row>
    <row r="1676" spans="3:17" x14ac:dyDescent="0.55000000000000004">
      <c r="C1676">
        <f t="shared" si="80"/>
        <v>1670</v>
      </c>
      <c r="D1676" s="10">
        <v>-0.40187471682842874</v>
      </c>
      <c r="E1676" s="10">
        <v>0.521144945160813</v>
      </c>
      <c r="F1676" s="10">
        <v>-0.19073973574559305</v>
      </c>
      <c r="G1676" s="10">
        <v>-0.17606803880584559</v>
      </c>
      <c r="H1676" s="10">
        <v>1.2423767491416549</v>
      </c>
      <c r="I1676" s="10">
        <v>1.0621797322873892</v>
      </c>
      <c r="J1676" s="10">
        <v>-6.4178973243229062E-2</v>
      </c>
      <c r="K1676" s="10">
        <v>-0.3482234812371362</v>
      </c>
      <c r="L1676" s="10">
        <v>-1.2381138385011208</v>
      </c>
      <c r="M1676" s="10">
        <v>-0.17322777031224201</v>
      </c>
      <c r="P1676" s="13">
        <f t="shared" si="81"/>
        <v>-1.8136704724543019E-3</v>
      </c>
      <c r="Q1676" s="23">
        <f t="shared" si="82"/>
        <v>-1.8120267660270972E-3</v>
      </c>
    </row>
    <row r="1677" spans="3:17" x14ac:dyDescent="0.55000000000000004">
      <c r="C1677">
        <f t="shared" si="80"/>
        <v>1671</v>
      </c>
      <c r="D1677" s="10">
        <v>-1.4376647493668344</v>
      </c>
      <c r="E1677" s="10">
        <v>-1.3190770132457259</v>
      </c>
      <c r="F1677" s="10">
        <v>-1.2505543250361659</v>
      </c>
      <c r="G1677" s="10">
        <v>1.1494124583536014</v>
      </c>
      <c r="H1677" s="10">
        <v>-1.9090607254849425</v>
      </c>
      <c r="I1677" s="10">
        <v>-1.0024338498118175</v>
      </c>
      <c r="J1677" s="10">
        <v>-0.83608224890852001</v>
      </c>
      <c r="K1677" s="10">
        <v>0.74372086604174992</v>
      </c>
      <c r="L1677" s="10">
        <v>-0.84906605413151748</v>
      </c>
      <c r="M1677" s="10">
        <v>-0.77289045171736503</v>
      </c>
      <c r="P1677" s="13">
        <f t="shared" si="81"/>
        <v>-1.0783875284103996E-2</v>
      </c>
      <c r="Q1677" s="23">
        <f t="shared" si="82"/>
        <v>-1.0725937751762893E-2</v>
      </c>
    </row>
    <row r="1678" spans="3:17" x14ac:dyDescent="0.55000000000000004">
      <c r="C1678">
        <f t="shared" si="80"/>
        <v>1672</v>
      </c>
      <c r="D1678" s="10">
        <v>-0.97388975012807055</v>
      </c>
      <c r="E1678" s="10">
        <v>1.3200449722529399</v>
      </c>
      <c r="F1678" s="10">
        <v>0.3145765129016731</v>
      </c>
      <c r="G1678" s="10">
        <v>-0.98505029159495539</v>
      </c>
      <c r="H1678" s="10">
        <v>-1.1500507637327739</v>
      </c>
      <c r="I1678" s="10">
        <v>-0.85352678883455368</v>
      </c>
      <c r="J1678" s="10">
        <v>-6.3864935327273234E-2</v>
      </c>
      <c r="K1678" s="10">
        <v>6.1131582076622407E-2</v>
      </c>
      <c r="L1678" s="10">
        <v>-1.709733971336078</v>
      </c>
      <c r="M1678" s="10">
        <v>-1.2944751496720286</v>
      </c>
      <c r="P1678" s="13">
        <f t="shared" si="81"/>
        <v>-6.7674659742952142E-3</v>
      </c>
      <c r="Q1678" s="23">
        <f t="shared" si="82"/>
        <v>-6.7446182459001136E-3</v>
      </c>
    </row>
    <row r="1679" spans="3:17" x14ac:dyDescent="0.55000000000000004">
      <c r="C1679">
        <f t="shared" si="80"/>
        <v>1673</v>
      </c>
      <c r="D1679" s="10">
        <v>-1.3046597215136564</v>
      </c>
      <c r="E1679" s="10">
        <v>0.62884461658636925</v>
      </c>
      <c r="F1679" s="10">
        <v>-1.9915341436202505</v>
      </c>
      <c r="G1679" s="10">
        <v>0.50671091846400396</v>
      </c>
      <c r="H1679" s="10">
        <v>-0.2926867402419786</v>
      </c>
      <c r="I1679" s="10">
        <v>0.32682672847996491</v>
      </c>
      <c r="J1679" s="10">
        <v>0.15530306934855859</v>
      </c>
      <c r="K1679" s="10">
        <v>0.32450228662643427</v>
      </c>
      <c r="L1679" s="10">
        <v>1.1308937518846645</v>
      </c>
      <c r="M1679" s="10">
        <v>-1.8765983314600352</v>
      </c>
      <c r="P1679" s="13">
        <f t="shared" si="81"/>
        <v>-9.6320179545849056E-3</v>
      </c>
      <c r="Q1679" s="23">
        <f t="shared" si="82"/>
        <v>-9.5857786480101348E-3</v>
      </c>
    </row>
    <row r="1680" spans="3:17" x14ac:dyDescent="0.55000000000000004">
      <c r="C1680">
        <f t="shared" si="80"/>
        <v>1674</v>
      </c>
      <c r="D1680" s="10">
        <v>-0.2328526983156681</v>
      </c>
      <c r="E1680" s="10">
        <v>0.46128279997782862</v>
      </c>
      <c r="F1680" s="10">
        <v>0.56740341302845765</v>
      </c>
      <c r="G1680" s="10">
        <v>-1.0748681793068966</v>
      </c>
      <c r="H1680" s="10">
        <v>0.18772413568836754</v>
      </c>
      <c r="I1680" s="10">
        <v>-1.1863288559161294</v>
      </c>
      <c r="J1680" s="10">
        <v>-0.33310360831064184</v>
      </c>
      <c r="K1680" s="10">
        <v>-0.52576429817022297</v>
      </c>
      <c r="L1680" s="10">
        <v>1.1945762545542939</v>
      </c>
      <c r="M1680" s="10">
        <v>-0.629108349039465</v>
      </c>
      <c r="P1680" s="13">
        <f t="shared" si="81"/>
        <v>-3.498968541445584E-4</v>
      </c>
      <c r="Q1680" s="23">
        <f t="shared" si="82"/>
        <v>-3.4983564737922634E-4</v>
      </c>
    </row>
    <row r="1681" spans="3:17" x14ac:dyDescent="0.55000000000000004">
      <c r="C1681">
        <f t="shared" si="80"/>
        <v>1675</v>
      </c>
      <c r="D1681" s="10">
        <v>-0.57472708201789313</v>
      </c>
      <c r="E1681" s="10">
        <v>0.45316011869909273</v>
      </c>
      <c r="F1681" s="10">
        <v>-4.8314890119321781E-2</v>
      </c>
      <c r="G1681" s="10">
        <v>-0.52658160221782302</v>
      </c>
      <c r="H1681" s="10">
        <v>0.68961037585444929</v>
      </c>
      <c r="I1681" s="10">
        <v>0.30777394034923822</v>
      </c>
      <c r="J1681" s="10">
        <v>-1.8045852729448963</v>
      </c>
      <c r="K1681" s="10">
        <v>1.5693286086349847</v>
      </c>
      <c r="L1681" s="10">
        <v>1.2663658824662185</v>
      </c>
      <c r="M1681" s="10">
        <v>0.97978275171501772</v>
      </c>
      <c r="P1681" s="13">
        <f t="shared" si="81"/>
        <v>-3.3106158660373133E-3</v>
      </c>
      <c r="Q1681" s="23">
        <f t="shared" si="82"/>
        <v>-3.3051418198186688E-3</v>
      </c>
    </row>
    <row r="1682" spans="3:17" x14ac:dyDescent="0.55000000000000004">
      <c r="C1682">
        <f t="shared" si="80"/>
        <v>1676</v>
      </c>
      <c r="D1682" s="10">
        <v>-1.0128472176332088</v>
      </c>
      <c r="E1682" s="10">
        <v>1.2644064876757304</v>
      </c>
      <c r="F1682" s="10">
        <v>0.35005487060868401</v>
      </c>
      <c r="G1682" s="10">
        <v>-0.49122264344026689</v>
      </c>
      <c r="H1682" s="10">
        <v>0.69404966266639423</v>
      </c>
      <c r="I1682" s="10">
        <v>0.26059713473193652</v>
      </c>
      <c r="J1682" s="10">
        <v>-1.021281278111879</v>
      </c>
      <c r="K1682" s="10">
        <v>6.4282577844267191E-2</v>
      </c>
      <c r="L1682" s="10">
        <v>-0.58271639884100412</v>
      </c>
      <c r="M1682" s="10">
        <v>-1.1070030731103362</v>
      </c>
      <c r="P1682" s="13">
        <f t="shared" si="81"/>
        <v>-7.1048475395607807E-3</v>
      </c>
      <c r="Q1682" s="23">
        <f t="shared" si="82"/>
        <v>-7.079667778358778E-3</v>
      </c>
    </row>
    <row r="1683" spans="3:17" x14ac:dyDescent="0.55000000000000004">
      <c r="C1683">
        <f t="shared" si="80"/>
        <v>1677</v>
      </c>
      <c r="D1683" s="10">
        <v>0.89937553913266111</v>
      </c>
      <c r="E1683" s="10">
        <v>0.81540308668487671</v>
      </c>
      <c r="F1683" s="10">
        <v>-1.1347158664711541</v>
      </c>
      <c r="G1683" s="10">
        <v>-0.43427389633982921</v>
      </c>
      <c r="H1683" s="10">
        <v>-0.74859753093417436</v>
      </c>
      <c r="I1683" s="10">
        <v>-0.4795420481301137</v>
      </c>
      <c r="J1683" s="10">
        <v>0.64625180623441025</v>
      </c>
      <c r="K1683" s="10">
        <v>-8.4383511030451594E-2</v>
      </c>
      <c r="L1683" s="10">
        <v>0.6703765058666038</v>
      </c>
      <c r="M1683" s="10">
        <v>-0.63321366286950354</v>
      </c>
      <c r="P1683" s="13">
        <f t="shared" si="81"/>
        <v>9.4554873109787656E-3</v>
      </c>
      <c r="Q1683" s="23">
        <f t="shared" si="82"/>
        <v>9.5003316614101774E-3</v>
      </c>
    </row>
    <row r="1684" spans="3:17" x14ac:dyDescent="0.55000000000000004">
      <c r="C1684">
        <f t="shared" si="80"/>
        <v>1678</v>
      </c>
      <c r="D1684" s="10">
        <v>0.32230796125396527</v>
      </c>
      <c r="E1684" s="10">
        <v>0.68766959423789187</v>
      </c>
      <c r="F1684" s="10">
        <v>0.7430426872360435</v>
      </c>
      <c r="G1684" s="10">
        <v>2.3437408533436224</v>
      </c>
      <c r="H1684" s="10">
        <v>0.31324593646352927</v>
      </c>
      <c r="I1684" s="10">
        <v>0.35463190628467922</v>
      </c>
      <c r="J1684" s="10">
        <v>-0.98220069973940205</v>
      </c>
      <c r="K1684" s="10">
        <v>0.72333527906563955</v>
      </c>
      <c r="L1684" s="10">
        <v>1.4491910238917685</v>
      </c>
      <c r="M1684" s="10">
        <v>-0.38342343041611898</v>
      </c>
      <c r="P1684" s="13">
        <f t="shared" si="81"/>
        <v>4.4579354895457109E-3</v>
      </c>
      <c r="Q1684" s="23">
        <f t="shared" si="82"/>
        <v>4.4678868659964177E-3</v>
      </c>
    </row>
    <row r="1685" spans="3:17" x14ac:dyDescent="0.55000000000000004">
      <c r="C1685">
        <f t="shared" si="80"/>
        <v>1679</v>
      </c>
      <c r="D1685" s="10">
        <v>-0.66889020579763581</v>
      </c>
      <c r="E1685" s="10">
        <v>0.39942164828339344</v>
      </c>
      <c r="F1685" s="10">
        <v>0.14295675909823102</v>
      </c>
      <c r="G1685" s="10">
        <v>-3.4155918716342902E-2</v>
      </c>
      <c r="H1685" s="10">
        <v>0.85877471144421813</v>
      </c>
      <c r="I1685" s="10">
        <v>-0.55857548756258313</v>
      </c>
      <c r="J1685" s="10">
        <v>-1.7253093200203191</v>
      </c>
      <c r="K1685" s="10">
        <v>0.15637141507674704</v>
      </c>
      <c r="L1685" s="10">
        <v>-0.76368562947250329</v>
      </c>
      <c r="M1685" s="10">
        <v>-0.91173041292932577</v>
      </c>
      <c r="P1685" s="13">
        <f t="shared" si="81"/>
        <v>-4.1260924389668703E-3</v>
      </c>
      <c r="Q1685" s="23">
        <f t="shared" si="82"/>
        <v>-4.1175918150316848E-3</v>
      </c>
    </row>
    <row r="1686" spans="3:17" x14ac:dyDescent="0.55000000000000004">
      <c r="C1686">
        <f t="shared" si="80"/>
        <v>1680</v>
      </c>
      <c r="D1686" s="10">
        <v>0.22220832606856938</v>
      </c>
      <c r="E1686" s="10">
        <v>0.47143253336791563</v>
      </c>
      <c r="F1686" s="10">
        <v>0.43866371680283817</v>
      </c>
      <c r="G1686" s="10">
        <v>0.95014285790554576</v>
      </c>
      <c r="H1686" s="10">
        <v>0.48046485869181088</v>
      </c>
      <c r="I1686" s="10">
        <v>-0.87880719282763842</v>
      </c>
      <c r="J1686" s="10">
        <v>-0.72735545197419849</v>
      </c>
      <c r="K1686" s="10">
        <v>0.50525766342908962</v>
      </c>
      <c r="L1686" s="10">
        <v>-0.72793988598403925</v>
      </c>
      <c r="M1686" s="10">
        <v>0.40336232911792685</v>
      </c>
      <c r="P1686" s="13">
        <f t="shared" si="81"/>
        <v>3.5910472197446365E-3</v>
      </c>
      <c r="Q1686" s="23">
        <f t="shared" si="82"/>
        <v>3.5975027548760252E-3</v>
      </c>
    </row>
    <row r="1687" spans="3:17" x14ac:dyDescent="0.55000000000000004">
      <c r="C1687">
        <f t="shared" si="80"/>
        <v>1681</v>
      </c>
      <c r="D1687" s="10">
        <v>-1.4817704270492971E-2</v>
      </c>
      <c r="E1687" s="10">
        <v>0.3303872662324735</v>
      </c>
      <c r="F1687" s="10">
        <v>1.2915334227191777</v>
      </c>
      <c r="G1687" s="10">
        <v>-0.9060837710772679</v>
      </c>
      <c r="H1687" s="10">
        <v>1.4763511218094068</v>
      </c>
      <c r="I1687" s="10">
        <v>0.49452996589898995</v>
      </c>
      <c r="J1687" s="10">
        <v>-0.80545012071780142</v>
      </c>
      <c r="K1687" s="10">
        <v>1.5424119769311275</v>
      </c>
      <c r="L1687" s="10">
        <v>-7.9938043875403524E-3</v>
      </c>
      <c r="M1687" s="10">
        <v>-0.13123380221868441</v>
      </c>
      <c r="P1687" s="13">
        <f t="shared" si="81"/>
        <v>1.5383415834265462E-3</v>
      </c>
      <c r="Q1687" s="23">
        <f t="shared" si="82"/>
        <v>1.5395254378198775E-3</v>
      </c>
    </row>
    <row r="1688" spans="3:17" x14ac:dyDescent="0.55000000000000004">
      <c r="C1688">
        <f t="shared" si="80"/>
        <v>1682</v>
      </c>
      <c r="D1688" s="10">
        <v>-0.75427403813839555</v>
      </c>
      <c r="E1688" s="10">
        <v>-0.95693134593730189</v>
      </c>
      <c r="F1688" s="10">
        <v>-6.9664734377587287E-2</v>
      </c>
      <c r="G1688" s="10">
        <v>1.279435628964575</v>
      </c>
      <c r="H1688" s="10">
        <v>-1.1262252894875446</v>
      </c>
      <c r="I1688" s="10">
        <v>1.1303917696813235</v>
      </c>
      <c r="J1688" s="10">
        <v>-4.0870236531876825E-2</v>
      </c>
      <c r="K1688" s="10">
        <v>-8.9803595051338003E-2</v>
      </c>
      <c r="L1688" s="10">
        <v>-0.70836602449294306</v>
      </c>
      <c r="M1688" s="10">
        <v>-0.10607003179145319</v>
      </c>
      <c r="P1688" s="13">
        <f t="shared" si="81"/>
        <v>-4.8655381177625627E-3</v>
      </c>
      <c r="Q1688" s="23">
        <f t="shared" si="82"/>
        <v>-4.8537205612008139E-3</v>
      </c>
    </row>
    <row r="1689" spans="3:17" x14ac:dyDescent="0.55000000000000004">
      <c r="C1689">
        <f t="shared" si="80"/>
        <v>1683</v>
      </c>
      <c r="D1689" s="10">
        <v>-0.31923886860771439</v>
      </c>
      <c r="E1689" s="10">
        <v>-0.30822450782919952</v>
      </c>
      <c r="F1689" s="10">
        <v>-0.88642033996619929</v>
      </c>
      <c r="G1689" s="10">
        <v>1.8416016738242263E-2</v>
      </c>
      <c r="H1689" s="10">
        <v>-1.097563297474301</v>
      </c>
      <c r="I1689" s="10">
        <v>0.33957800557303042</v>
      </c>
      <c r="J1689" s="10">
        <v>-0.84164891871481151</v>
      </c>
      <c r="K1689" s="10">
        <v>-1.9959476405434173</v>
      </c>
      <c r="L1689" s="10">
        <v>-0.72574658468554276</v>
      </c>
      <c r="M1689" s="10">
        <v>-0.37448802997220654</v>
      </c>
      <c r="P1689" s="13">
        <f t="shared" si="81"/>
        <v>-1.098023034230165E-3</v>
      </c>
      <c r="Q1689" s="23">
        <f t="shared" si="82"/>
        <v>-1.0974204275171484E-3</v>
      </c>
    </row>
    <row r="1690" spans="3:17" x14ac:dyDescent="0.55000000000000004">
      <c r="C1690">
        <f t="shared" si="80"/>
        <v>1684</v>
      </c>
      <c r="D1690" s="10">
        <v>0.14195766399324511</v>
      </c>
      <c r="E1690" s="10">
        <v>-0.10937871416733237</v>
      </c>
      <c r="F1690" s="10">
        <v>0.29113997586971985</v>
      </c>
      <c r="G1690" s="10">
        <v>-0.88923475721933243</v>
      </c>
      <c r="H1690" s="10">
        <v>-0.82012876682264368</v>
      </c>
      <c r="I1690" s="10">
        <v>0.76071822560967728</v>
      </c>
      <c r="J1690" s="10">
        <v>-0.56500688082881578</v>
      </c>
      <c r="K1690" s="10">
        <v>-1.4396194513423031</v>
      </c>
      <c r="L1690" s="10">
        <v>0.33741878298240452</v>
      </c>
      <c r="M1690" s="10">
        <v>-1.2297472835807728</v>
      </c>
      <c r="P1690" s="13">
        <f t="shared" si="81"/>
        <v>2.8960560994671239E-3</v>
      </c>
      <c r="Q1690" s="23">
        <f t="shared" si="82"/>
        <v>2.9002537211373358E-3</v>
      </c>
    </row>
    <row r="1691" spans="3:17" x14ac:dyDescent="0.55000000000000004">
      <c r="C1691">
        <f t="shared" si="80"/>
        <v>1685</v>
      </c>
      <c r="D1691" s="10">
        <v>1.2454186595838106</v>
      </c>
      <c r="E1691" s="10">
        <v>0.92092728597436113</v>
      </c>
      <c r="F1691" s="10">
        <v>0.51230559774412887</v>
      </c>
      <c r="G1691" s="10">
        <v>-0.19084402591536762</v>
      </c>
      <c r="H1691" s="10">
        <v>0.12274875189057233</v>
      </c>
      <c r="I1691" s="10">
        <v>0.9921435724244323</v>
      </c>
      <c r="J1691" s="10">
        <v>1.8791081760003738</v>
      </c>
      <c r="K1691" s="10">
        <v>0.88386821525565207</v>
      </c>
      <c r="L1691" s="10">
        <v>0.22668674322329241</v>
      </c>
      <c r="M1691" s="10">
        <v>-2.2928161657821993</v>
      </c>
      <c r="P1691" s="13">
        <f t="shared" si="81"/>
        <v>1.2452308642134103E-2</v>
      </c>
      <c r="Q1691" s="23">
        <f t="shared" si="82"/>
        <v>1.2530161450853727E-2</v>
      </c>
    </row>
    <row r="1692" spans="3:17" x14ac:dyDescent="0.55000000000000004">
      <c r="C1692">
        <f t="shared" si="80"/>
        <v>1686</v>
      </c>
      <c r="D1692" s="10">
        <v>0.35157182966180345</v>
      </c>
      <c r="E1692" s="10">
        <v>0.56322209498471654</v>
      </c>
      <c r="F1692" s="10">
        <v>-0.90745362207784463</v>
      </c>
      <c r="G1692" s="10">
        <v>7.9422762787103945E-2</v>
      </c>
      <c r="H1692" s="10">
        <v>-0.52764543815737641</v>
      </c>
      <c r="I1692" s="10">
        <v>1.3695906340013437</v>
      </c>
      <c r="J1692" s="10">
        <v>0.27166716116379636</v>
      </c>
      <c r="K1692" s="10">
        <v>-0.31334960200753376</v>
      </c>
      <c r="L1692" s="10">
        <v>-0.11643875089405609</v>
      </c>
      <c r="M1692" s="10">
        <v>-1.2624031238661504</v>
      </c>
      <c r="P1692" s="13">
        <f t="shared" si="81"/>
        <v>4.7113680240876386E-3</v>
      </c>
      <c r="Q1692" s="23">
        <f t="shared" si="82"/>
        <v>4.7224839686628162E-3</v>
      </c>
    </row>
    <row r="1693" spans="3:17" x14ac:dyDescent="0.55000000000000004">
      <c r="C1693">
        <f t="shared" si="80"/>
        <v>1687</v>
      </c>
      <c r="D1693" s="10">
        <v>-0.18358922462269112</v>
      </c>
      <c r="E1693" s="10">
        <v>0.12277565049917637</v>
      </c>
      <c r="F1693" s="10">
        <v>-1.1961356371455039</v>
      </c>
      <c r="G1693" s="10">
        <v>-0.90516131068808703</v>
      </c>
      <c r="H1693" s="10">
        <v>-1.1127968969611013</v>
      </c>
      <c r="I1693" s="10">
        <v>0.25988425051407016</v>
      </c>
      <c r="J1693" s="10">
        <v>-0.37441565679742678</v>
      </c>
      <c r="K1693" s="10">
        <v>-0.2960203307313149</v>
      </c>
      <c r="L1693" s="10">
        <v>-0.49450778912310167</v>
      </c>
      <c r="M1693" s="10">
        <v>0.60823694767689807</v>
      </c>
      <c r="P1693" s="13">
        <f t="shared" si="81"/>
        <v>7.6737342823286368E-5</v>
      </c>
      <c r="Q1693" s="23">
        <f t="shared" si="82"/>
        <v>7.674028720838777E-5</v>
      </c>
    </row>
    <row r="1694" spans="3:17" x14ac:dyDescent="0.55000000000000004">
      <c r="C1694">
        <f t="shared" si="80"/>
        <v>1688</v>
      </c>
      <c r="D1694" s="10">
        <v>-0.21772454561729418</v>
      </c>
      <c r="E1694" s="10">
        <v>-0.80999519420327448</v>
      </c>
      <c r="F1694" s="10">
        <v>-2.2628699236689238</v>
      </c>
      <c r="G1694" s="10">
        <v>0.23021615454283942</v>
      </c>
      <c r="H1694" s="10">
        <v>0.87693232467139692</v>
      </c>
      <c r="I1694" s="10">
        <v>1.5007700490980329</v>
      </c>
      <c r="J1694" s="10">
        <v>0.53576436055567489</v>
      </c>
      <c r="K1694" s="10">
        <v>-0.18673902369022652</v>
      </c>
      <c r="L1694" s="10">
        <v>1.6868726365242135</v>
      </c>
      <c r="M1694" s="10">
        <v>-0.12752222444531139</v>
      </c>
      <c r="P1694" s="13">
        <f t="shared" si="81"/>
        <v>-2.1888320865333919E-4</v>
      </c>
      <c r="Q1694" s="23">
        <f t="shared" si="82"/>
        <v>-2.1885925547149299E-4</v>
      </c>
    </row>
    <row r="1695" spans="3:17" x14ac:dyDescent="0.55000000000000004">
      <c r="C1695">
        <f t="shared" si="80"/>
        <v>1689</v>
      </c>
      <c r="D1695" s="10">
        <v>0.97451177685415169</v>
      </c>
      <c r="E1695" s="10">
        <v>0.24421661083448817</v>
      </c>
      <c r="F1695" s="10">
        <v>-0.52810506384640277</v>
      </c>
      <c r="G1695" s="10">
        <v>-1.4545104475123387</v>
      </c>
      <c r="H1695" s="10">
        <v>2.699045266897766E-2</v>
      </c>
      <c r="I1695" s="10">
        <v>0.43361377575520094</v>
      </c>
      <c r="J1695" s="10">
        <v>-1.7532534708539318</v>
      </c>
      <c r="K1695" s="10">
        <v>0.65210919104627507</v>
      </c>
      <c r="L1695" s="10">
        <v>0.55283397093969777</v>
      </c>
      <c r="M1695" s="10">
        <v>1.3433788023278119</v>
      </c>
      <c r="P1695" s="13">
        <f t="shared" si="81"/>
        <v>1.0106186217094739E-2</v>
      </c>
      <c r="Q1695" s="23">
        <f t="shared" si="82"/>
        <v>1.0157426185104956E-2</v>
      </c>
    </row>
    <row r="1696" spans="3:17" x14ac:dyDescent="0.55000000000000004">
      <c r="C1696">
        <f t="shared" si="80"/>
        <v>1690</v>
      </c>
      <c r="D1696" s="10">
        <v>1.0699663817464005</v>
      </c>
      <c r="E1696" s="10">
        <v>-0.55137029583020336</v>
      </c>
      <c r="F1696" s="10">
        <v>1.4247627950704036</v>
      </c>
      <c r="G1696" s="10">
        <v>1.4063029802880338</v>
      </c>
      <c r="H1696" s="10">
        <v>0.30661258652027301</v>
      </c>
      <c r="I1696" s="10">
        <v>-0.80327713399499212</v>
      </c>
      <c r="J1696" s="10">
        <v>-2.1598615168004551</v>
      </c>
      <c r="K1696" s="10">
        <v>-7.1368481584077907E-3</v>
      </c>
      <c r="L1696" s="10">
        <v>-0.15070376936599392</v>
      </c>
      <c r="M1696" s="10">
        <v>-1.5924438782956327</v>
      </c>
      <c r="P1696" s="13">
        <f t="shared" si="81"/>
        <v>1.0932847344543677E-2</v>
      </c>
      <c r="Q1696" s="23">
        <f t="shared" si="82"/>
        <v>1.0992829312007402E-2</v>
      </c>
    </row>
    <row r="1697" spans="3:17" x14ac:dyDescent="0.55000000000000004">
      <c r="C1697">
        <f t="shared" si="80"/>
        <v>1691</v>
      </c>
      <c r="D1697" s="10">
        <v>0.37695784130266169</v>
      </c>
      <c r="E1697" s="10">
        <v>1.0167086134446772</v>
      </c>
      <c r="F1697" s="10">
        <v>0.85317990221932771</v>
      </c>
      <c r="G1697" s="10">
        <v>2.0524696780585336</v>
      </c>
      <c r="H1697" s="10">
        <v>-0.53573670845148735</v>
      </c>
      <c r="I1697" s="10">
        <v>0.73365804614284102</v>
      </c>
      <c r="J1697" s="10">
        <v>-4.506966772398451E-3</v>
      </c>
      <c r="K1697" s="10">
        <v>-8.7299417952260996E-2</v>
      </c>
      <c r="L1697" s="10">
        <v>1.8109791709156666</v>
      </c>
      <c r="M1697" s="10">
        <v>-7.681513081351371E-2</v>
      </c>
      <c r="P1697" s="13">
        <f t="shared" si="81"/>
        <v>4.9312173339051456E-3</v>
      </c>
      <c r="Q1697" s="23">
        <f t="shared" si="82"/>
        <v>4.9433957960880459E-3</v>
      </c>
    </row>
    <row r="1698" spans="3:17" x14ac:dyDescent="0.55000000000000004">
      <c r="C1698">
        <f t="shared" si="80"/>
        <v>1692</v>
      </c>
      <c r="D1698" s="10">
        <v>-0.53904818732076887</v>
      </c>
      <c r="E1698" s="10">
        <v>-1.1205727392978611</v>
      </c>
      <c r="F1698" s="10">
        <v>1.1897350176202883</v>
      </c>
      <c r="G1698" s="10">
        <v>-0.1323635894148861</v>
      </c>
      <c r="H1698" s="10">
        <v>-0.39593190710693427</v>
      </c>
      <c r="I1698" s="10">
        <v>0.1179695876504826</v>
      </c>
      <c r="J1698" s="10">
        <v>0.22216874296267386</v>
      </c>
      <c r="K1698" s="10">
        <v>0.48876304179718078</v>
      </c>
      <c r="L1698" s="10">
        <v>-0.7399276274856631</v>
      </c>
      <c r="M1698" s="10">
        <v>0.59087909813509065</v>
      </c>
      <c r="P1698" s="13">
        <f t="shared" si="81"/>
        <v>-3.0016275741707177E-3</v>
      </c>
      <c r="Q1698" s="23">
        <f t="shared" si="82"/>
        <v>-2.9971271940714139E-3</v>
      </c>
    </row>
    <row r="1699" spans="3:17" x14ac:dyDescent="0.55000000000000004">
      <c r="C1699">
        <f t="shared" si="80"/>
        <v>1693</v>
      </c>
      <c r="D1699" s="10">
        <v>1.1449134870584252</v>
      </c>
      <c r="E1699" s="10">
        <v>-0.18063394352729598</v>
      </c>
      <c r="F1699" s="10">
        <v>1.4072317104325334</v>
      </c>
      <c r="G1699" s="10">
        <v>-1.6271450414400268</v>
      </c>
      <c r="H1699" s="10">
        <v>0.60850555124066774</v>
      </c>
      <c r="I1699" s="10">
        <v>-0.17805264998012513</v>
      </c>
      <c r="J1699" s="10">
        <v>-0.69590366022741212</v>
      </c>
      <c r="K1699" s="10">
        <v>1.3169821971285056</v>
      </c>
      <c r="L1699" s="10">
        <v>-1.0816397392100936</v>
      </c>
      <c r="M1699" s="10">
        <v>-1.0529300268424187</v>
      </c>
      <c r="P1699" s="13">
        <f t="shared" si="81"/>
        <v>1.1581908315946889E-2</v>
      </c>
      <c r="Q1699" s="23">
        <f t="shared" si="82"/>
        <v>1.1649238301566278E-2</v>
      </c>
    </row>
    <row r="1700" spans="3:17" x14ac:dyDescent="0.55000000000000004">
      <c r="C1700">
        <f t="shared" si="80"/>
        <v>1694</v>
      </c>
      <c r="D1700" s="10">
        <v>0.11597096458334882</v>
      </c>
      <c r="E1700" s="10">
        <v>0.41466331632759623</v>
      </c>
      <c r="F1700" s="10">
        <v>1.9189754751801951</v>
      </c>
      <c r="G1700" s="10">
        <v>0.22933075541598247</v>
      </c>
      <c r="H1700" s="10">
        <v>-0.87995018478139597</v>
      </c>
      <c r="I1700" s="10">
        <v>-2.4726785021148275E-2</v>
      </c>
      <c r="J1700" s="10">
        <v>0.63158741750010483</v>
      </c>
      <c r="K1700" s="10">
        <v>1.3788201591692637</v>
      </c>
      <c r="L1700" s="10">
        <v>-0.88537208963831504</v>
      </c>
      <c r="M1700" s="10">
        <v>-1.1215926388876525</v>
      </c>
      <c r="P1700" s="13">
        <f t="shared" si="81"/>
        <v>2.6710046809723213E-3</v>
      </c>
      <c r="Q1700" s="23">
        <f t="shared" si="82"/>
        <v>2.6745749920400463E-3</v>
      </c>
    </row>
    <row r="1701" spans="3:17" x14ac:dyDescent="0.55000000000000004">
      <c r="C1701">
        <f t="shared" ref="C1701:C1764" si="83">C1700+1</f>
        <v>1695</v>
      </c>
      <c r="D1701" s="10">
        <v>-2.333009806056921E-2</v>
      </c>
      <c r="E1701" s="10">
        <v>-0.81215547335459903</v>
      </c>
      <c r="F1701" s="10">
        <v>0.40411323403676669</v>
      </c>
      <c r="G1701" s="10">
        <v>2.0905585991577493</v>
      </c>
      <c r="H1701" s="10">
        <v>-1.5367575042273771</v>
      </c>
      <c r="I1701" s="10">
        <v>0.70854549671411782</v>
      </c>
      <c r="J1701" s="10">
        <v>-7.144802241029943E-3</v>
      </c>
      <c r="K1701" s="10">
        <v>1.9354465309197504</v>
      </c>
      <c r="L1701" s="10">
        <v>-0.26329436016900526</v>
      </c>
      <c r="M1701" s="10">
        <v>-0.57619181859595825</v>
      </c>
      <c r="P1701" s="13">
        <f t="shared" si="81"/>
        <v>1.4646220907343168E-3</v>
      </c>
      <c r="Q1701" s="23">
        <f t="shared" si="82"/>
        <v>1.4656951734917101E-3</v>
      </c>
    </row>
    <row r="1702" spans="3:17" x14ac:dyDescent="0.55000000000000004">
      <c r="C1702">
        <f t="shared" si="83"/>
        <v>1696</v>
      </c>
      <c r="D1702" s="10">
        <v>0.97340873388107296</v>
      </c>
      <c r="E1702" s="10">
        <v>0.65251862371149039</v>
      </c>
      <c r="F1702" s="10">
        <v>-0.52411439084757039</v>
      </c>
      <c r="G1702" s="10">
        <v>-0.26984252216824262</v>
      </c>
      <c r="H1702" s="10">
        <v>0.72913449732376601</v>
      </c>
      <c r="I1702" s="10">
        <v>-0.68906633042448695</v>
      </c>
      <c r="J1702" s="10">
        <v>9.1326902226019038E-2</v>
      </c>
      <c r="K1702" s="10">
        <v>1.0446976794606904</v>
      </c>
      <c r="L1702" s="10">
        <v>-8.6681863004026541E-2</v>
      </c>
      <c r="M1702" s="10">
        <v>-1.984774349329169</v>
      </c>
      <c r="P1702" s="13">
        <f t="shared" si="81"/>
        <v>1.0096633584733219E-2</v>
      </c>
      <c r="Q1702" s="23">
        <f t="shared" si="82"/>
        <v>1.0147776568675049E-2</v>
      </c>
    </row>
    <row r="1703" spans="3:17" x14ac:dyDescent="0.55000000000000004">
      <c r="C1703">
        <f t="shared" si="83"/>
        <v>1697</v>
      </c>
      <c r="D1703" s="10">
        <v>0.61474277845014558</v>
      </c>
      <c r="E1703" s="10">
        <v>-0.83672921531284117</v>
      </c>
      <c r="F1703" s="10">
        <v>1.4425668613667275</v>
      </c>
      <c r="G1703" s="10">
        <v>-2.752031284479093E-2</v>
      </c>
      <c r="H1703" s="10">
        <v>0.52001687768464622</v>
      </c>
      <c r="I1703" s="10">
        <v>0.59764437464685638</v>
      </c>
      <c r="J1703" s="10">
        <v>0.70889229135106224</v>
      </c>
      <c r="K1703" s="10">
        <v>-4.7973504870030229E-2</v>
      </c>
      <c r="L1703" s="10">
        <v>-0.54659337953006593</v>
      </c>
      <c r="M1703" s="10">
        <v>-1.8182464088089978</v>
      </c>
      <c r="P1703" s="13">
        <f t="shared" si="81"/>
        <v>6.9904952959752159E-3</v>
      </c>
      <c r="Q1703" s="23">
        <f t="shared" si="82"/>
        <v>7.0149858419727984E-3</v>
      </c>
    </row>
    <row r="1704" spans="3:17" x14ac:dyDescent="0.55000000000000004">
      <c r="C1704">
        <f t="shared" si="83"/>
        <v>1698</v>
      </c>
      <c r="D1704" s="10">
        <v>-2.6813217787410561</v>
      </c>
      <c r="E1704" s="10">
        <v>4.083583940945458E-2</v>
      </c>
      <c r="F1704" s="10">
        <v>-2.9622456680039853E-2</v>
      </c>
      <c r="G1704" s="10">
        <v>-6.471361401655204E-2</v>
      </c>
      <c r="H1704" s="10">
        <v>0.15326271512697398</v>
      </c>
      <c r="I1704" s="10">
        <v>1.7115443841197526</v>
      </c>
      <c r="J1704" s="10">
        <v>-0.96370514662990014</v>
      </c>
      <c r="K1704" s="10">
        <v>0.53631772137944622</v>
      </c>
      <c r="L1704" s="10">
        <v>-0.49945836651524905</v>
      </c>
      <c r="M1704" s="10">
        <v>-1.2113088206981037</v>
      </c>
      <c r="P1704" s="13">
        <f t="shared" si="81"/>
        <v>-2.1554261094435652E-2</v>
      </c>
      <c r="Q1704" s="23">
        <f t="shared" si="82"/>
        <v>-2.1323628022662189E-2</v>
      </c>
    </row>
    <row r="1705" spans="3:17" x14ac:dyDescent="0.55000000000000004">
      <c r="C1705">
        <f t="shared" si="83"/>
        <v>1699</v>
      </c>
      <c r="D1705" s="10">
        <v>0.24156494621466923</v>
      </c>
      <c r="E1705" s="10">
        <v>0.13600798613754458</v>
      </c>
      <c r="F1705" s="10">
        <v>0.7192934175866651</v>
      </c>
      <c r="G1705" s="10">
        <v>1.4533626686832279</v>
      </c>
      <c r="H1705" s="10">
        <v>0.41841035415422706</v>
      </c>
      <c r="I1705" s="10">
        <v>1.1109895514940611</v>
      </c>
      <c r="J1705" s="10">
        <v>-0.45871898495975599</v>
      </c>
      <c r="K1705" s="10">
        <v>-2.4333886784523879</v>
      </c>
      <c r="L1705" s="10">
        <v>-0.79681390779268546</v>
      </c>
      <c r="M1705" s="10">
        <v>0.33196511973103532</v>
      </c>
      <c r="P1705" s="13">
        <f t="shared" si="81"/>
        <v>3.7586804675239175E-3</v>
      </c>
      <c r="Q1705" s="23">
        <f t="shared" si="82"/>
        <v>3.7657531655133081E-3</v>
      </c>
    </row>
    <row r="1706" spans="3:17" x14ac:dyDescent="0.55000000000000004">
      <c r="C1706">
        <f t="shared" si="83"/>
        <v>1700</v>
      </c>
      <c r="D1706" s="10">
        <v>-4.4410962753330771E-2</v>
      </c>
      <c r="E1706" s="10">
        <v>1.1075210234692252</v>
      </c>
      <c r="F1706" s="10">
        <v>0.66027543713878967</v>
      </c>
      <c r="G1706" s="10">
        <v>0.24797984781016466</v>
      </c>
      <c r="H1706" s="10">
        <v>-0.59027323903119921</v>
      </c>
      <c r="I1706" s="10">
        <v>0.55068281341640846</v>
      </c>
      <c r="J1706" s="10">
        <v>2.610654764932252</v>
      </c>
      <c r="K1706" s="10">
        <v>-0.90059157041195848</v>
      </c>
      <c r="L1706" s="10">
        <v>-0.55663375433404849</v>
      </c>
      <c r="M1706" s="10">
        <v>9.9562557024774165E-2</v>
      </c>
      <c r="P1706" s="13">
        <f t="shared" si="81"/>
        <v>1.2820564471575774E-3</v>
      </c>
      <c r="Q1706" s="23">
        <f t="shared" si="82"/>
        <v>1.2828786328498154E-3</v>
      </c>
    </row>
    <row r="1707" spans="3:17" x14ac:dyDescent="0.55000000000000004">
      <c r="C1707">
        <f t="shared" si="83"/>
        <v>1701</v>
      </c>
      <c r="D1707" s="10">
        <v>1.2250547464859445</v>
      </c>
      <c r="E1707" s="10">
        <v>9.8957651781700628E-2</v>
      </c>
      <c r="F1707" s="10">
        <v>-0.81069787702543572</v>
      </c>
      <c r="G1707" s="10">
        <v>6.6923437991452247E-3</v>
      </c>
      <c r="H1707" s="10">
        <v>1.4594269241450661</v>
      </c>
      <c r="I1707" s="10">
        <v>-1.7335089736991021</v>
      </c>
      <c r="J1707" s="10">
        <v>-0.41838908900083055</v>
      </c>
      <c r="K1707" s="10">
        <v>1.6456050878214206</v>
      </c>
      <c r="L1707" s="10">
        <v>-0.79464449941110438</v>
      </c>
      <c r="M1707" s="10">
        <v>0.27649963503289815</v>
      </c>
      <c r="P1707" s="13">
        <f t="shared" si="81"/>
        <v>1.2275951981501996E-2</v>
      </c>
      <c r="Q1707" s="23">
        <f t="shared" si="82"/>
        <v>1.2351610757555864E-2</v>
      </c>
    </row>
    <row r="1708" spans="3:17" x14ac:dyDescent="0.55000000000000004">
      <c r="C1708">
        <f t="shared" si="83"/>
        <v>1702</v>
      </c>
      <c r="D1708" s="10">
        <v>-1.962577472809458</v>
      </c>
      <c r="E1708" s="10">
        <v>1.0283502504904403</v>
      </c>
      <c r="F1708" s="10">
        <v>-0.5394728296307687</v>
      </c>
      <c r="G1708" s="10">
        <v>1.1373191373764249</v>
      </c>
      <c r="H1708" s="10">
        <v>-0.86013658779282132</v>
      </c>
      <c r="I1708" s="10">
        <v>0.50780443091399818</v>
      </c>
      <c r="J1708" s="10">
        <v>-2.432407288993739E-2</v>
      </c>
      <c r="K1708" s="10">
        <v>0.9561369762674593</v>
      </c>
      <c r="L1708" s="10">
        <v>0.32603889845769723</v>
      </c>
      <c r="M1708" s="10">
        <v>-1.0503121695698909</v>
      </c>
      <c r="P1708" s="13">
        <f t="shared" si="81"/>
        <v>-1.5329752816813872E-2</v>
      </c>
      <c r="Q1708" s="23">
        <f t="shared" si="82"/>
        <v>-1.5212850280765799E-2</v>
      </c>
    </row>
    <row r="1709" spans="3:17" x14ac:dyDescent="0.55000000000000004">
      <c r="C1709">
        <f t="shared" si="83"/>
        <v>1703</v>
      </c>
      <c r="D1709" s="10">
        <v>-2.4705777695239648E-3</v>
      </c>
      <c r="E1709" s="10">
        <v>0.1610103880081678</v>
      </c>
      <c r="F1709" s="10">
        <v>0.25290543704385793</v>
      </c>
      <c r="G1709" s="10">
        <v>0.26118350364421522</v>
      </c>
      <c r="H1709" s="10">
        <v>0.18165016616685897</v>
      </c>
      <c r="I1709" s="10">
        <v>-1.3846467116560313</v>
      </c>
      <c r="J1709" s="10">
        <v>-0.35933190904375845</v>
      </c>
      <c r="K1709" s="10">
        <v>-1.2679237052674113</v>
      </c>
      <c r="L1709" s="10">
        <v>-4.6086595930889596E-2</v>
      </c>
      <c r="M1709" s="10">
        <v>-0.77119860543722973</v>
      </c>
      <c r="P1709" s="13">
        <f t="shared" si="81"/>
        <v>1.6452708355623382E-3</v>
      </c>
      <c r="Q1709" s="23">
        <f t="shared" si="82"/>
        <v>1.6466250361972801E-3</v>
      </c>
    </row>
    <row r="1710" spans="3:17" x14ac:dyDescent="0.55000000000000004">
      <c r="C1710">
        <f t="shared" si="83"/>
        <v>1704</v>
      </c>
      <c r="D1710" s="10">
        <v>0.21679916177947009</v>
      </c>
      <c r="E1710" s="10">
        <v>-1.6029744775215773</v>
      </c>
      <c r="F1710" s="10">
        <v>-1.7329117537237009</v>
      </c>
      <c r="G1710" s="10">
        <v>0.51489944409356048</v>
      </c>
      <c r="H1710" s="10">
        <v>-0.94514033976184886</v>
      </c>
      <c r="I1710" s="10">
        <v>0.61292530166601189</v>
      </c>
      <c r="J1710" s="10">
        <v>0.63055902561599309</v>
      </c>
      <c r="K1710" s="10">
        <v>0.69609820083948593</v>
      </c>
      <c r="L1710" s="10">
        <v>-0.46410748664267554</v>
      </c>
      <c r="M1710" s="10">
        <v>0.43732778574331038</v>
      </c>
      <c r="P1710" s="13">
        <f t="shared" ref="P1710:P1773" si="84">$P$1*1/12+$P$2*SQRT(1/12)*INDEX(D1710:M1710,1,$P$3)</f>
        <v>3.5442024828686008E-3</v>
      </c>
      <c r="Q1710" s="23">
        <f t="shared" ref="Q1710:Q1773" si="85">EXP(P1710)-1</f>
        <v>3.550490595074729E-3</v>
      </c>
    </row>
    <row r="1711" spans="3:17" x14ac:dyDescent="0.55000000000000004">
      <c r="C1711">
        <f t="shared" si="83"/>
        <v>1705</v>
      </c>
      <c r="D1711" s="10">
        <v>-1.2047150639795086</v>
      </c>
      <c r="E1711" s="10">
        <v>0.28871097589350536</v>
      </c>
      <c r="F1711" s="10">
        <v>-1.3974561781190402</v>
      </c>
      <c r="G1711" s="10">
        <v>1.3352629612618838</v>
      </c>
      <c r="H1711" s="10">
        <v>1.0219103516050905</v>
      </c>
      <c r="I1711" s="10">
        <v>-8.4085753239381791E-2</v>
      </c>
      <c r="J1711" s="10">
        <v>-0.62434218165599875</v>
      </c>
      <c r="K1711" s="10">
        <v>1.1139036854191697</v>
      </c>
      <c r="L1711" s="10">
        <v>-0.97417237126905243</v>
      </c>
      <c r="M1711" s="10">
        <v>0.30278804677876225</v>
      </c>
      <c r="P1711" s="13">
        <f t="shared" si="84"/>
        <v>-8.7664718306138291E-3</v>
      </c>
      <c r="Q1711" s="23">
        <f t="shared" si="85"/>
        <v>-8.7281583561753528E-3</v>
      </c>
    </row>
    <row r="1712" spans="3:17" x14ac:dyDescent="0.55000000000000004">
      <c r="C1712">
        <f t="shared" si="83"/>
        <v>1706</v>
      </c>
      <c r="D1712" s="10">
        <v>1.5201479977682324</v>
      </c>
      <c r="E1712" s="10">
        <v>1.1220867471724687</v>
      </c>
      <c r="F1712" s="10">
        <v>-0.88939002887993235</v>
      </c>
      <c r="G1712" s="10">
        <v>-0.44242785443008653</v>
      </c>
      <c r="H1712" s="10">
        <v>-4.8080953234456068E-2</v>
      </c>
      <c r="I1712" s="10">
        <v>1.3915351249943109</v>
      </c>
      <c r="J1712" s="10">
        <v>0.87881290112820487</v>
      </c>
      <c r="K1712" s="10">
        <v>-1.8130361151871963</v>
      </c>
      <c r="L1712" s="10">
        <v>0.80939581233453739</v>
      </c>
      <c r="M1712" s="10">
        <v>0.50482465898157591</v>
      </c>
      <c r="P1712" s="13">
        <f t="shared" si="84"/>
        <v>1.4831534502460058E-2</v>
      </c>
      <c r="Q1712" s="23">
        <f t="shared" si="85"/>
        <v>1.4942067492191402E-2</v>
      </c>
    </row>
    <row r="1713" spans="3:17" x14ac:dyDescent="0.55000000000000004">
      <c r="C1713">
        <f t="shared" si="83"/>
        <v>1707</v>
      </c>
      <c r="D1713" s="10">
        <v>-1.0428284684530822</v>
      </c>
      <c r="E1713" s="10">
        <v>1.5349868209711937</v>
      </c>
      <c r="F1713" s="10">
        <v>1.2388018133961327</v>
      </c>
      <c r="G1713" s="10">
        <v>-0.90105001721590883</v>
      </c>
      <c r="H1713" s="10">
        <v>1.1125226099885608</v>
      </c>
      <c r="I1713" s="10">
        <v>-1.1448925441527205</v>
      </c>
      <c r="J1713" s="10">
        <v>1.250462102433592</v>
      </c>
      <c r="K1713" s="10">
        <v>-0.3238101351948599</v>
      </c>
      <c r="L1713" s="10">
        <v>0.42084207220353886</v>
      </c>
      <c r="M1713" s="10">
        <v>1.1195433791218785</v>
      </c>
      <c r="P1713" s="13">
        <f t="shared" si="84"/>
        <v>-7.3644927880332136E-3</v>
      </c>
      <c r="Q1713" s="23">
        <f t="shared" si="85"/>
        <v>-7.3374413584410547E-3</v>
      </c>
    </row>
    <row r="1714" spans="3:17" x14ac:dyDescent="0.55000000000000004">
      <c r="C1714">
        <f t="shared" si="83"/>
        <v>1708</v>
      </c>
      <c r="D1714" s="10">
        <v>-1.0118713832758406</v>
      </c>
      <c r="E1714" s="10">
        <v>0.93855171967861273</v>
      </c>
      <c r="F1714" s="10">
        <v>0.88011954547804672</v>
      </c>
      <c r="G1714" s="10">
        <v>0.20465543136936751</v>
      </c>
      <c r="H1714" s="10">
        <v>1.0902949510655664E-2</v>
      </c>
      <c r="I1714" s="10">
        <v>-2.2679960657594047</v>
      </c>
      <c r="J1714" s="10">
        <v>-0.69819788892858792</v>
      </c>
      <c r="K1714" s="10">
        <v>0.49808073512119394</v>
      </c>
      <c r="L1714" s="10">
        <v>0.90726587669454084</v>
      </c>
      <c r="M1714" s="10">
        <v>-0.78612970361025336</v>
      </c>
      <c r="P1714" s="13">
        <f t="shared" si="84"/>
        <v>-7.0963965661271153E-3</v>
      </c>
      <c r="Q1714" s="23">
        <f t="shared" si="85"/>
        <v>-7.071276599552645E-3</v>
      </c>
    </row>
    <row r="1715" spans="3:17" x14ac:dyDescent="0.55000000000000004">
      <c r="C1715">
        <f t="shared" si="83"/>
        <v>1709</v>
      </c>
      <c r="D1715" s="10">
        <v>0.45878954223943713</v>
      </c>
      <c r="E1715" s="10">
        <v>0.19642453179423952</v>
      </c>
      <c r="F1715" s="10">
        <v>-0.53543772233456965</v>
      </c>
      <c r="G1715" s="10">
        <v>0.76307915214354949</v>
      </c>
      <c r="H1715" s="10">
        <v>-2.025214517982568</v>
      </c>
      <c r="I1715" s="10">
        <v>-0.73732119396707829</v>
      </c>
      <c r="J1715" s="10">
        <v>1.4058103726597786</v>
      </c>
      <c r="K1715" s="10">
        <v>-1.280396971923049</v>
      </c>
      <c r="L1715" s="10">
        <v>-2.02346361669741</v>
      </c>
      <c r="M1715" s="10">
        <v>0.36297244818934321</v>
      </c>
      <c r="P1715" s="13">
        <f t="shared" si="84"/>
        <v>5.6399006523665295E-3</v>
      </c>
      <c r="Q1715" s="23">
        <f t="shared" si="85"/>
        <v>5.6558348336999131E-3</v>
      </c>
    </row>
    <row r="1716" spans="3:17" x14ac:dyDescent="0.55000000000000004">
      <c r="C1716">
        <f t="shared" si="83"/>
        <v>1710</v>
      </c>
      <c r="D1716" s="10">
        <v>-0.26218531798047412</v>
      </c>
      <c r="E1716" s="10">
        <v>-0.1080958955446092</v>
      </c>
      <c r="F1716" s="10">
        <v>-0.40061030587801461</v>
      </c>
      <c r="G1716" s="10">
        <v>1.4366311892594827</v>
      </c>
      <c r="H1716" s="10">
        <v>1.3187530741069897</v>
      </c>
      <c r="I1716" s="10">
        <v>1.8288560696007887</v>
      </c>
      <c r="J1716" s="10">
        <v>0.65738064408251029</v>
      </c>
      <c r="K1716" s="10">
        <v>0.33111575742260657</v>
      </c>
      <c r="L1716" s="10">
        <v>1.4085063277799277</v>
      </c>
      <c r="M1716" s="10">
        <v>0.92308058169508067</v>
      </c>
      <c r="P1716" s="13">
        <f t="shared" si="84"/>
        <v>-6.0392479203724811E-4</v>
      </c>
      <c r="Q1716" s="23">
        <f t="shared" si="85"/>
        <v>-6.0374246616556881E-4</v>
      </c>
    </row>
    <row r="1717" spans="3:17" x14ac:dyDescent="0.55000000000000004">
      <c r="C1717">
        <f t="shared" si="83"/>
        <v>1711</v>
      </c>
      <c r="D1717" s="10">
        <v>-0.83978533456190152</v>
      </c>
      <c r="E1717" s="10">
        <v>-0.27524830005409745</v>
      </c>
      <c r="F1717" s="10">
        <v>1.0365145216363219</v>
      </c>
      <c r="G1717" s="10">
        <v>-0.33348489044756963</v>
      </c>
      <c r="H1717" s="10">
        <v>-0.35411582793492374</v>
      </c>
      <c r="I1717" s="10">
        <v>-0.13211004998164069</v>
      </c>
      <c r="J1717" s="10">
        <v>-0.69713577965348816</v>
      </c>
      <c r="K1717" s="10">
        <v>-0.21006396096646157</v>
      </c>
      <c r="L1717" s="10">
        <v>0.92158654870385959</v>
      </c>
      <c r="M1717" s="10">
        <v>-0.24347172199859479</v>
      </c>
      <c r="P1717" s="13">
        <f t="shared" si="84"/>
        <v>-5.6060876678955384E-3</v>
      </c>
      <c r="Q1717" s="23">
        <f t="shared" si="85"/>
        <v>-5.5904028822078011E-3</v>
      </c>
    </row>
    <row r="1718" spans="3:17" x14ac:dyDescent="0.55000000000000004">
      <c r="C1718">
        <f t="shared" si="83"/>
        <v>1712</v>
      </c>
      <c r="D1718" s="10">
        <v>-0.96874863374639664</v>
      </c>
      <c r="E1718" s="10">
        <v>-2.2544805597758324</v>
      </c>
      <c r="F1718" s="10">
        <v>1.1206877304838621</v>
      </c>
      <c r="G1718" s="10">
        <v>-1.2307109472807993</v>
      </c>
      <c r="H1718" s="10">
        <v>0.67421937418929012</v>
      </c>
      <c r="I1718" s="10">
        <v>0.21947578318272282</v>
      </c>
      <c r="J1718" s="10">
        <v>-0.12695620079625594</v>
      </c>
      <c r="K1718" s="10">
        <v>-1.3083947672977565</v>
      </c>
      <c r="L1718" s="10">
        <v>0.82957375065791106</v>
      </c>
      <c r="M1718" s="10">
        <v>-0.49226252833657025</v>
      </c>
      <c r="P1718" s="13">
        <f t="shared" si="84"/>
        <v>-6.7229426003917962E-3</v>
      </c>
      <c r="Q1718" s="23">
        <f t="shared" si="85"/>
        <v>-6.7003941806617062E-3</v>
      </c>
    </row>
    <row r="1719" spans="3:17" x14ac:dyDescent="0.55000000000000004">
      <c r="C1719">
        <f t="shared" si="83"/>
        <v>1713</v>
      </c>
      <c r="D1719" s="10">
        <v>-0.60990789908529897</v>
      </c>
      <c r="E1719" s="10">
        <v>0.62965466876659837</v>
      </c>
      <c r="F1719" s="10">
        <v>0.60163143499134508</v>
      </c>
      <c r="G1719" s="10">
        <v>1.0964947436064507</v>
      </c>
      <c r="H1719" s="10">
        <v>-2.4443796796673527</v>
      </c>
      <c r="I1719" s="10">
        <v>-2.3007997694389775</v>
      </c>
      <c r="J1719" s="10">
        <v>-0.20852127583139121</v>
      </c>
      <c r="K1719" s="10">
        <v>0.38889165059950948</v>
      </c>
      <c r="L1719" s="10">
        <v>-0.4386756119381387</v>
      </c>
      <c r="M1719" s="10">
        <v>-2.1340585788277866</v>
      </c>
      <c r="P1719" s="13">
        <f t="shared" si="84"/>
        <v>-3.6152906790999787E-3</v>
      </c>
      <c r="Q1719" s="23">
        <f t="shared" si="85"/>
        <v>-3.6087633841449529E-3</v>
      </c>
    </row>
    <row r="1720" spans="3:17" x14ac:dyDescent="0.55000000000000004">
      <c r="C1720">
        <f t="shared" si="83"/>
        <v>1714</v>
      </c>
      <c r="D1720" s="10">
        <v>0.36494431224527579</v>
      </c>
      <c r="E1720" s="10">
        <v>-1.1666379387599499</v>
      </c>
      <c r="F1720" s="10">
        <v>0.54710362231345178</v>
      </c>
      <c r="G1720" s="10">
        <v>1.1210349874595027</v>
      </c>
      <c r="H1720" s="10">
        <v>-1.9479997497698445</v>
      </c>
      <c r="I1720" s="10">
        <v>1.2632914598072793</v>
      </c>
      <c r="J1720" s="10">
        <v>-0.98008918990716898</v>
      </c>
      <c r="K1720" s="10">
        <v>-1.3870171299992462</v>
      </c>
      <c r="L1720" s="10">
        <v>9.8656292515109226E-2</v>
      </c>
      <c r="M1720" s="10">
        <v>8.6621811473140756E-3</v>
      </c>
      <c r="P1720" s="13">
        <f t="shared" si="84"/>
        <v>4.8271771203771581E-3</v>
      </c>
      <c r="Q1720" s="23">
        <f t="shared" si="85"/>
        <v>4.8388467093547494E-3</v>
      </c>
    </row>
    <row r="1721" spans="3:17" x14ac:dyDescent="0.55000000000000004">
      <c r="C1721">
        <f t="shared" si="83"/>
        <v>1715</v>
      </c>
      <c r="D1721" s="10">
        <v>-1.2373284617065887</v>
      </c>
      <c r="E1721" s="10">
        <v>-0.35068561777189616</v>
      </c>
      <c r="F1721" s="10">
        <v>-0.3787649710501434</v>
      </c>
      <c r="G1721" s="10">
        <v>5.5283609893182921E-2</v>
      </c>
      <c r="H1721" s="10">
        <v>-0.19160248051512638</v>
      </c>
      <c r="I1721" s="10">
        <v>0.11661830849028904</v>
      </c>
      <c r="J1721" s="10">
        <v>-0.91291727794110678</v>
      </c>
      <c r="K1721" s="10">
        <v>-1.0164422614752915</v>
      </c>
      <c r="L1721" s="10">
        <v>-1.3466826447959119</v>
      </c>
      <c r="M1721" s="10">
        <v>-1.1642323474999206</v>
      </c>
      <c r="P1721" s="13">
        <f t="shared" si="84"/>
        <v>-9.0489121399675992E-3</v>
      </c>
      <c r="Q1721" s="23">
        <f t="shared" si="85"/>
        <v>-9.0080939473745625E-3</v>
      </c>
    </row>
    <row r="1722" spans="3:17" x14ac:dyDescent="0.55000000000000004">
      <c r="C1722">
        <f t="shared" si="83"/>
        <v>1716</v>
      </c>
      <c r="D1722" s="10">
        <v>0.2551335998681899</v>
      </c>
      <c r="E1722" s="10">
        <v>0.87147195983091563</v>
      </c>
      <c r="F1722" s="10">
        <v>-0.177944332929939</v>
      </c>
      <c r="G1722" s="10">
        <v>-0.96835124928322747</v>
      </c>
      <c r="H1722" s="10">
        <v>0.63008762789698658</v>
      </c>
      <c r="I1722" s="10">
        <v>-0.68995934375819146</v>
      </c>
      <c r="J1722" s="10">
        <v>-0.55266500744137281</v>
      </c>
      <c r="K1722" s="10">
        <v>1.2155966326358962</v>
      </c>
      <c r="L1722" s="10">
        <v>-1.7149300336335016</v>
      </c>
      <c r="M1722" s="10">
        <v>-0.59335122443204413</v>
      </c>
      <c r="P1722" s="13">
        <f t="shared" si="84"/>
        <v>3.8761884551149319E-3</v>
      </c>
      <c r="Q1722" s="23">
        <f t="shared" si="85"/>
        <v>3.883710589514644E-3</v>
      </c>
    </row>
    <row r="1723" spans="3:17" x14ac:dyDescent="0.55000000000000004">
      <c r="C1723">
        <f t="shared" si="83"/>
        <v>1717</v>
      </c>
      <c r="D1723" s="10">
        <v>0.59310580153313108</v>
      </c>
      <c r="E1723" s="10">
        <v>-1.9378581588090773</v>
      </c>
      <c r="F1723" s="10">
        <v>0.18465856496258556</v>
      </c>
      <c r="G1723" s="10">
        <v>-1.8445163432062633E-2</v>
      </c>
      <c r="H1723" s="10">
        <v>-0.82433209597349821</v>
      </c>
      <c r="I1723" s="10">
        <v>-0.5073470950511737</v>
      </c>
      <c r="J1723" s="10">
        <v>5.6709986944300697E-2</v>
      </c>
      <c r="K1723" s="10">
        <v>-0.67571072077665795</v>
      </c>
      <c r="L1723" s="10">
        <v>2.534033084280042</v>
      </c>
      <c r="M1723" s="10">
        <v>2.022797303395921</v>
      </c>
      <c r="P1723" s="13">
        <f t="shared" si="84"/>
        <v>6.8031135792628959E-3</v>
      </c>
      <c r="Q1723" s="23">
        <f t="shared" si="85"/>
        <v>6.8263073231753513E-3</v>
      </c>
    </row>
    <row r="1724" spans="3:17" x14ac:dyDescent="0.55000000000000004">
      <c r="C1724">
        <f t="shared" si="83"/>
        <v>1718</v>
      </c>
      <c r="D1724" s="10">
        <v>-0.765609691886184</v>
      </c>
      <c r="E1724" s="10">
        <v>-2.8902507363355905E-2</v>
      </c>
      <c r="F1724" s="10">
        <v>1.0303846338760574</v>
      </c>
      <c r="G1724" s="10">
        <v>1.3206317573229889</v>
      </c>
      <c r="H1724" s="10">
        <v>-0.61701739597991045</v>
      </c>
      <c r="I1724" s="10">
        <v>1.6024046097430187</v>
      </c>
      <c r="J1724" s="10">
        <v>-0.82265739206241917</v>
      </c>
      <c r="K1724" s="10">
        <v>-0.62234769192623762</v>
      </c>
      <c r="L1724" s="10">
        <v>0.80159908030207982</v>
      </c>
      <c r="M1724" s="10">
        <v>-0.65824767622137159</v>
      </c>
      <c r="P1724" s="13">
        <f t="shared" si="84"/>
        <v>-4.9637077589034535E-3</v>
      </c>
      <c r="Q1724" s="23">
        <f t="shared" si="85"/>
        <v>-4.9514089192420618E-3</v>
      </c>
    </row>
    <row r="1725" spans="3:17" x14ac:dyDescent="0.55000000000000004">
      <c r="C1725">
        <f t="shared" si="83"/>
        <v>1719</v>
      </c>
      <c r="D1725" s="10">
        <v>-0.77775672583537558</v>
      </c>
      <c r="E1725" s="10">
        <v>-0.22372428531644514</v>
      </c>
      <c r="F1725" s="10">
        <v>0.76198907212140832</v>
      </c>
      <c r="G1725" s="10">
        <v>1.639553478886715</v>
      </c>
      <c r="H1725" s="10">
        <v>0.40344606315855186</v>
      </c>
      <c r="I1725" s="10">
        <v>-1.3596436729002923</v>
      </c>
      <c r="J1725" s="10">
        <v>-1.9301538227925199</v>
      </c>
      <c r="K1725" s="10">
        <v>0.78374523638687943</v>
      </c>
      <c r="L1725" s="10">
        <v>0.94447448852051885</v>
      </c>
      <c r="M1725" s="10">
        <v>-2.3197113196968857</v>
      </c>
      <c r="P1725" s="13">
        <f t="shared" si="84"/>
        <v>-5.0689041587097727E-3</v>
      </c>
      <c r="Q1725" s="23">
        <f t="shared" si="85"/>
        <v>-5.0560789431046693E-3</v>
      </c>
    </row>
    <row r="1726" spans="3:17" x14ac:dyDescent="0.55000000000000004">
      <c r="C1726">
        <f t="shared" si="83"/>
        <v>1720</v>
      </c>
      <c r="D1726" s="10">
        <v>1.1338019678383868</v>
      </c>
      <c r="E1726" s="10">
        <v>-1.1696163098324124</v>
      </c>
      <c r="F1726" s="10">
        <v>0.50670675820513211</v>
      </c>
      <c r="G1726" s="10">
        <v>0.96400849121903298</v>
      </c>
      <c r="H1726" s="10">
        <v>-1.1275452814817695</v>
      </c>
      <c r="I1726" s="10">
        <v>1.4623272151105486</v>
      </c>
      <c r="J1726" s="10">
        <v>-1.5704221343314901</v>
      </c>
      <c r="K1726" s="10">
        <v>-0.26427784515799507</v>
      </c>
      <c r="L1726" s="10">
        <v>0.14623499270397219</v>
      </c>
      <c r="M1726" s="10">
        <v>-1.3837157325120815</v>
      </c>
      <c r="P1726" s="13">
        <f t="shared" si="84"/>
        <v>1.1485679736754966E-2</v>
      </c>
      <c r="Q1726" s="23">
        <f t="shared" si="85"/>
        <v>1.1551893416478887E-2</v>
      </c>
    </row>
    <row r="1727" spans="3:17" x14ac:dyDescent="0.55000000000000004">
      <c r="C1727">
        <f t="shared" si="83"/>
        <v>1721</v>
      </c>
      <c r="D1727" s="10">
        <v>1.6312668062673092</v>
      </c>
      <c r="E1727" s="10">
        <v>-1.1200940982236327</v>
      </c>
      <c r="F1727" s="10">
        <v>0.60424999225336951</v>
      </c>
      <c r="G1727" s="10">
        <v>1.2264839648882484</v>
      </c>
      <c r="H1727" s="10">
        <v>-1.2890049803234946</v>
      </c>
      <c r="I1727" s="10">
        <v>-0.3805450435682971</v>
      </c>
      <c r="J1727" s="10">
        <v>-0.1415070973664955</v>
      </c>
      <c r="K1727" s="10">
        <v>1.3483913197492114</v>
      </c>
      <c r="L1727" s="10">
        <v>-1.8465141507012865</v>
      </c>
      <c r="M1727" s="10">
        <v>-1.6651942799506856</v>
      </c>
      <c r="P1727" s="13">
        <f t="shared" si="84"/>
        <v>1.5793851612444645E-2</v>
      </c>
      <c r="Q1727" s="23">
        <f t="shared" si="85"/>
        <v>1.5919233705856461E-2</v>
      </c>
    </row>
    <row r="1728" spans="3:17" x14ac:dyDescent="0.55000000000000004">
      <c r="C1728">
        <f t="shared" si="83"/>
        <v>1722</v>
      </c>
      <c r="D1728" s="10">
        <v>1.3545568060862789</v>
      </c>
      <c r="E1728" s="10">
        <v>1.0998251880018977</v>
      </c>
      <c r="F1728" s="10">
        <v>1.3814089646143615</v>
      </c>
      <c r="G1728" s="10">
        <v>1.2291126984388501</v>
      </c>
      <c r="H1728" s="10">
        <v>-1.0668815353232213</v>
      </c>
      <c r="I1728" s="10">
        <v>1.1398469366617177</v>
      </c>
      <c r="J1728" s="10">
        <v>0.2900788823378575</v>
      </c>
      <c r="K1728" s="10">
        <v>1.5798704911783865</v>
      </c>
      <c r="L1728" s="10">
        <v>-7.7808539648695635E-2</v>
      </c>
      <c r="M1728" s="10">
        <v>0.80933641674102808</v>
      </c>
      <c r="P1728" s="13">
        <f t="shared" si="84"/>
        <v>1.3397472716064958E-2</v>
      </c>
      <c r="Q1728" s="23">
        <f t="shared" si="85"/>
        <v>1.3487620990130234E-2</v>
      </c>
    </row>
    <row r="1729" spans="3:17" x14ac:dyDescent="0.55000000000000004">
      <c r="C1729">
        <f t="shared" si="83"/>
        <v>1723</v>
      </c>
      <c r="D1729" s="10">
        <v>7.7172782744839533E-2</v>
      </c>
      <c r="E1729" s="10">
        <v>0.18019634879703655</v>
      </c>
      <c r="F1729" s="10">
        <v>2.262910887995893</v>
      </c>
      <c r="G1729" s="10">
        <v>-0.74784156832285875</v>
      </c>
      <c r="H1729" s="10">
        <v>1.4682620882220672</v>
      </c>
      <c r="I1729" s="10">
        <v>0.62340476586392768</v>
      </c>
      <c r="J1729" s="10">
        <v>-1.4662894819545416</v>
      </c>
      <c r="K1729" s="10">
        <v>-1.1789761361240441</v>
      </c>
      <c r="L1729" s="10">
        <v>0.75156984862173337</v>
      </c>
      <c r="M1729" s="10">
        <v>-0.43474881391704961</v>
      </c>
      <c r="P1729" s="13">
        <f t="shared" si="84"/>
        <v>2.3350025700443508E-3</v>
      </c>
      <c r="Q1729" s="23">
        <f t="shared" si="85"/>
        <v>2.3377308116159234E-3</v>
      </c>
    </row>
    <row r="1730" spans="3:17" x14ac:dyDescent="0.55000000000000004">
      <c r="C1730">
        <f t="shared" si="83"/>
        <v>1724</v>
      </c>
      <c r="D1730" s="10">
        <v>1.3080144063077126</v>
      </c>
      <c r="E1730" s="10">
        <v>0.4960375754575459</v>
      </c>
      <c r="F1730" s="10">
        <v>-0.87693772570720285</v>
      </c>
      <c r="G1730" s="10">
        <v>0.50649265852401693</v>
      </c>
      <c r="H1730" s="10">
        <v>-0.12518783212340989</v>
      </c>
      <c r="I1730" s="10">
        <v>0.29342699141619716</v>
      </c>
      <c r="J1730" s="10">
        <v>1.3352317038951083</v>
      </c>
      <c r="K1730" s="10">
        <v>-0.97146375413203512</v>
      </c>
      <c r="L1730" s="10">
        <v>1.4410181399700237</v>
      </c>
      <c r="M1730" s="10">
        <v>-1.9766796398620274</v>
      </c>
      <c r="P1730" s="13">
        <f t="shared" si="84"/>
        <v>1.2994403710451661E-2</v>
      </c>
      <c r="Q1730" s="23">
        <f t="shared" si="85"/>
        <v>1.3079197859418468E-2</v>
      </c>
    </row>
    <row r="1731" spans="3:17" x14ac:dyDescent="0.55000000000000004">
      <c r="C1731">
        <f t="shared" si="83"/>
        <v>1725</v>
      </c>
      <c r="D1731" s="10">
        <v>0.32358164443836895</v>
      </c>
      <c r="E1731" s="10">
        <v>-0.71865032312216415</v>
      </c>
      <c r="F1731" s="10">
        <v>1.5510100213792533</v>
      </c>
      <c r="G1731" s="10">
        <v>-5.82464362805383E-2</v>
      </c>
      <c r="H1731" s="10">
        <v>0.72061278043733701</v>
      </c>
      <c r="I1731" s="10">
        <v>0.86028649925347334</v>
      </c>
      <c r="J1731" s="10">
        <v>2.048505591633039</v>
      </c>
      <c r="K1731" s="10">
        <v>0.71491491752190128</v>
      </c>
      <c r="L1731" s="10">
        <v>0.33273762856527717</v>
      </c>
      <c r="M1731" s="10">
        <v>0.16532092874119567</v>
      </c>
      <c r="P1731" s="13">
        <f t="shared" si="84"/>
        <v>4.4689659094863778E-3</v>
      </c>
      <c r="Q1731" s="23">
        <f t="shared" si="85"/>
        <v>4.4789666297126995E-3</v>
      </c>
    </row>
    <row r="1732" spans="3:17" x14ac:dyDescent="0.55000000000000004">
      <c r="C1732">
        <f t="shared" si="83"/>
        <v>1726</v>
      </c>
      <c r="D1732" s="10">
        <v>-0.60891862941525188</v>
      </c>
      <c r="E1732" s="10">
        <v>-0.26110758684615409</v>
      </c>
      <c r="F1732" s="10">
        <v>-0.51419128859478247</v>
      </c>
      <c r="G1732" s="10">
        <v>-1.7019135221067425</v>
      </c>
      <c r="H1732" s="10">
        <v>0.25663940009376457</v>
      </c>
      <c r="I1732" s="10">
        <v>-0.19660144198373433</v>
      </c>
      <c r="J1732" s="10">
        <v>-2.0514730417926916</v>
      </c>
      <c r="K1732" s="10">
        <v>-0.71603592970888008</v>
      </c>
      <c r="L1732" s="10">
        <v>1.1195834025526725</v>
      </c>
      <c r="M1732" s="10">
        <v>0.53488460076714939</v>
      </c>
      <c r="P1732" s="13">
        <f t="shared" si="84"/>
        <v>-3.6067233524454366E-3</v>
      </c>
      <c r="Q1732" s="23">
        <f t="shared" si="85"/>
        <v>-3.6002269383779151E-3</v>
      </c>
    </row>
    <row r="1733" spans="3:17" x14ac:dyDescent="0.55000000000000004">
      <c r="C1733">
        <f t="shared" si="83"/>
        <v>1727</v>
      </c>
      <c r="D1733" s="10">
        <v>0.63815270861150053</v>
      </c>
      <c r="E1733" s="10">
        <v>0.25123625004577904</v>
      </c>
      <c r="F1733" s="10">
        <v>-1.731815833604212</v>
      </c>
      <c r="G1733" s="10">
        <v>1.4120838932885029</v>
      </c>
      <c r="H1733" s="10">
        <v>1.6339227333841588E-2</v>
      </c>
      <c r="I1733" s="10">
        <v>-0.147924797765348</v>
      </c>
      <c r="J1733" s="10">
        <v>0.47799150803148799</v>
      </c>
      <c r="K1733" s="10">
        <v>1.4965961780271484</v>
      </c>
      <c r="L1733" s="10">
        <v>0.98872395435778504</v>
      </c>
      <c r="M1733" s="10">
        <v>-0.78854980054077761</v>
      </c>
      <c r="P1733" s="13">
        <f t="shared" si="84"/>
        <v>7.1932312381807455E-3</v>
      </c>
      <c r="Q1733" s="23">
        <f t="shared" si="85"/>
        <v>7.2191646704369283E-3</v>
      </c>
    </row>
    <row r="1734" spans="3:17" x14ac:dyDescent="0.55000000000000004">
      <c r="C1734">
        <f t="shared" si="83"/>
        <v>1728</v>
      </c>
      <c r="D1734" s="10">
        <v>-0.24395314321422409</v>
      </c>
      <c r="E1734" s="10">
        <v>-0.32640935074241012</v>
      </c>
      <c r="F1734" s="10">
        <v>-0.97517462868781324</v>
      </c>
      <c r="G1734" s="10">
        <v>1.2106527621394525</v>
      </c>
      <c r="H1734" s="10">
        <v>0.84189094879402548</v>
      </c>
      <c r="I1734" s="10">
        <v>0.87347555803502641</v>
      </c>
      <c r="J1734" s="10">
        <v>0.72328353592704731</v>
      </c>
      <c r="K1734" s="10">
        <v>0.13022272971359006</v>
      </c>
      <c r="L1734" s="10">
        <v>0.40321205633080565</v>
      </c>
      <c r="M1734" s="10">
        <v>-7.8906936997144905E-2</v>
      </c>
      <c r="P1734" s="13">
        <f t="shared" si="84"/>
        <v>-4.4602952689914706E-4</v>
      </c>
      <c r="Q1734" s="23">
        <f t="shared" si="85"/>
        <v>-4.4593007051707545E-4</v>
      </c>
    </row>
    <row r="1735" spans="3:17" x14ac:dyDescent="0.55000000000000004">
      <c r="C1735">
        <f t="shared" si="83"/>
        <v>1729</v>
      </c>
      <c r="D1735" s="10">
        <v>1.8352880464748333</v>
      </c>
      <c r="E1735" s="10">
        <v>-0.63402248471179734</v>
      </c>
      <c r="F1735" s="10">
        <v>0.26499826279267868</v>
      </c>
      <c r="G1735" s="10">
        <v>-6.396506309945324E-2</v>
      </c>
      <c r="H1735" s="10">
        <v>0.21992784526972475</v>
      </c>
      <c r="I1735" s="10">
        <v>0.20964319779584306</v>
      </c>
      <c r="J1735" s="10">
        <v>-0.15439031822178706</v>
      </c>
      <c r="K1735" s="10">
        <v>1.4447212523769177</v>
      </c>
      <c r="L1735" s="10">
        <v>1.7809354148348873</v>
      </c>
      <c r="M1735" s="10">
        <v>0.63159288195867769</v>
      </c>
      <c r="P1735" s="13">
        <f t="shared" si="84"/>
        <v>1.7560727381757877E-2</v>
      </c>
      <c r="Q1735" s="23">
        <f t="shared" si="85"/>
        <v>1.7715823491560201E-2</v>
      </c>
    </row>
    <row r="1736" spans="3:17" x14ac:dyDescent="0.55000000000000004">
      <c r="C1736">
        <f t="shared" si="83"/>
        <v>1730</v>
      </c>
      <c r="D1736" s="10">
        <v>-0.3695487915838721</v>
      </c>
      <c r="E1736" s="10">
        <v>-0.61402205491229356</v>
      </c>
      <c r="F1736" s="10">
        <v>0.43986559700774125</v>
      </c>
      <c r="G1736" s="10">
        <v>-0.42564070742313637</v>
      </c>
      <c r="H1736" s="10">
        <v>-0.48506332657741608</v>
      </c>
      <c r="I1736" s="10">
        <v>-0.47384265563964012</v>
      </c>
      <c r="J1736" s="10">
        <v>-2.0164201524797889</v>
      </c>
      <c r="K1736" s="10">
        <v>2.3995015108901879E-2</v>
      </c>
      <c r="L1736" s="10">
        <v>1.3650293019463147</v>
      </c>
      <c r="M1736" s="10">
        <v>0.95615457042119201</v>
      </c>
      <c r="P1736" s="13">
        <f t="shared" si="84"/>
        <v>-1.5337197478280747E-3</v>
      </c>
      <c r="Q1736" s="23">
        <f t="shared" si="85"/>
        <v>-1.5325442007589896E-3</v>
      </c>
    </row>
    <row r="1737" spans="3:17" x14ac:dyDescent="0.55000000000000004">
      <c r="C1737">
        <f t="shared" si="83"/>
        <v>1731</v>
      </c>
      <c r="D1737" s="10">
        <v>0.77172076667678202</v>
      </c>
      <c r="E1737" s="10">
        <v>0.84722421499206835</v>
      </c>
      <c r="F1737" s="10">
        <v>0.86786754981642733</v>
      </c>
      <c r="G1737" s="10">
        <v>-0.50417372704272545</v>
      </c>
      <c r="H1737" s="10">
        <v>-1.4441186772626011</v>
      </c>
      <c r="I1737" s="10">
        <v>-0.28496548515941128</v>
      </c>
      <c r="J1737" s="10">
        <v>0.62530421416067539</v>
      </c>
      <c r="K1737" s="10">
        <v>0.4360480359376549</v>
      </c>
      <c r="L1737" s="10">
        <v>-0.45211645065876982</v>
      </c>
      <c r="M1737" s="10">
        <v>0.12189094560244054</v>
      </c>
      <c r="P1737" s="13">
        <f t="shared" si="84"/>
        <v>8.3499645523676322E-3</v>
      </c>
      <c r="Q1737" s="23">
        <f t="shared" si="85"/>
        <v>8.3849227385104363E-3</v>
      </c>
    </row>
    <row r="1738" spans="3:17" x14ac:dyDescent="0.55000000000000004">
      <c r="C1738">
        <f t="shared" si="83"/>
        <v>1732</v>
      </c>
      <c r="D1738" s="10">
        <v>0.36387423734178792</v>
      </c>
      <c r="E1738" s="10">
        <v>-1.3854503241544793</v>
      </c>
      <c r="F1738" s="10">
        <v>-1.1302573609536382</v>
      </c>
      <c r="G1738" s="10">
        <v>0.55386856373933924</v>
      </c>
      <c r="H1738" s="10">
        <v>1.4844490308469451</v>
      </c>
      <c r="I1738" s="10">
        <v>0.58954572127976923</v>
      </c>
      <c r="J1738" s="10">
        <v>1.9496112888897721</v>
      </c>
      <c r="K1738" s="10">
        <v>0.41166645938554475</v>
      </c>
      <c r="L1738" s="10">
        <v>0.18412063645054422</v>
      </c>
      <c r="M1738" s="10">
        <v>-0.16863736081995831</v>
      </c>
      <c r="P1738" s="13">
        <f t="shared" si="84"/>
        <v>4.8179099998734319E-3</v>
      </c>
      <c r="Q1738" s="23">
        <f t="shared" si="85"/>
        <v>4.8295347898228425E-3</v>
      </c>
    </row>
    <row r="1739" spans="3:17" x14ac:dyDescent="0.55000000000000004">
      <c r="C1739">
        <f t="shared" si="83"/>
        <v>1733</v>
      </c>
      <c r="D1739" s="10">
        <v>0.14539511020197399</v>
      </c>
      <c r="E1739" s="10">
        <v>1.3231451551877993</v>
      </c>
      <c r="F1739" s="10">
        <v>0.60182191824940368</v>
      </c>
      <c r="G1739" s="10">
        <v>1.0043286044926041</v>
      </c>
      <c r="H1739" s="10">
        <v>-2.2091177038061636</v>
      </c>
      <c r="I1739" s="10">
        <v>-1.0018577247582172</v>
      </c>
      <c r="J1739" s="10">
        <v>0.61433721689313558</v>
      </c>
      <c r="K1739" s="10">
        <v>-2.7074809219912828</v>
      </c>
      <c r="L1739" s="10">
        <v>-1.6598208375268122</v>
      </c>
      <c r="M1739" s="10">
        <v>1.1839533663053223</v>
      </c>
      <c r="P1739" s="13">
        <f t="shared" si="84"/>
        <v>2.9258252568761414E-3</v>
      </c>
      <c r="Q1739" s="23">
        <f t="shared" si="85"/>
        <v>2.9301096610467869E-3</v>
      </c>
    </row>
    <row r="1740" spans="3:17" x14ac:dyDescent="0.55000000000000004">
      <c r="C1740">
        <f t="shared" si="83"/>
        <v>1734</v>
      </c>
      <c r="D1740" s="10">
        <v>9.4665753087698618E-2</v>
      </c>
      <c r="E1740" s="10">
        <v>-0.37043494100649144</v>
      </c>
      <c r="F1740" s="10">
        <v>0.66882409761642403</v>
      </c>
      <c r="G1740" s="10">
        <v>2.0615768705569675E-2</v>
      </c>
      <c r="H1740" s="10">
        <v>1.2984399619778382</v>
      </c>
      <c r="I1740" s="10">
        <v>0.88140015208396327</v>
      </c>
      <c r="J1740" s="10">
        <v>-2.0011580261181812</v>
      </c>
      <c r="K1740" s="10">
        <v>-2.1377489907620695</v>
      </c>
      <c r="L1740" s="10">
        <v>-0.657621964145225</v>
      </c>
      <c r="M1740" s="10">
        <v>1.7754269575681649</v>
      </c>
      <c r="P1740" s="13">
        <f t="shared" si="84"/>
        <v>2.4864961370899882E-3</v>
      </c>
      <c r="Q1740" s="23">
        <f t="shared" si="85"/>
        <v>2.4895900323980147E-3</v>
      </c>
    </row>
    <row r="1741" spans="3:17" x14ac:dyDescent="0.55000000000000004">
      <c r="C1741">
        <f t="shared" si="83"/>
        <v>1735</v>
      </c>
      <c r="D1741" s="10">
        <v>-1.7374079128076403</v>
      </c>
      <c r="E1741" s="10">
        <v>-0.93152591570800847</v>
      </c>
      <c r="F1741" s="10">
        <v>0.60863720225647044</v>
      </c>
      <c r="G1741" s="10">
        <v>-1.0881191856198245</v>
      </c>
      <c r="H1741" s="10">
        <v>-1.6253454895606673E-2</v>
      </c>
      <c r="I1741" s="10">
        <v>0.31672176557839232</v>
      </c>
      <c r="J1741" s="10">
        <v>-1.7967951614235513</v>
      </c>
      <c r="K1741" s="10">
        <v>-0.10004739343714639</v>
      </c>
      <c r="L1741" s="10">
        <v>-0.69587658331712621</v>
      </c>
      <c r="M1741" s="10">
        <v>-0.23374764970104531</v>
      </c>
      <c r="P1741" s="13">
        <f t="shared" si="84"/>
        <v>-1.3379727225608484E-2</v>
      </c>
      <c r="Q1741" s="23">
        <f t="shared" si="85"/>
        <v>-1.329061654355701E-2</v>
      </c>
    </row>
    <row r="1742" spans="3:17" x14ac:dyDescent="0.55000000000000004">
      <c r="C1742">
        <f t="shared" si="83"/>
        <v>1736</v>
      </c>
      <c r="D1742" s="10">
        <v>0.50759448522597816</v>
      </c>
      <c r="E1742" s="10">
        <v>-0.96768549991695485</v>
      </c>
      <c r="F1742" s="10">
        <v>0.19685844056128712</v>
      </c>
      <c r="G1742" s="10">
        <v>0.75405722857231872</v>
      </c>
      <c r="H1742" s="10">
        <v>-1.5132511734006817</v>
      </c>
      <c r="I1742" s="10">
        <v>0.34860134467798898</v>
      </c>
      <c r="J1742" s="10">
        <v>5.7613897770684347E-2</v>
      </c>
      <c r="K1742" s="10">
        <v>0.5141081687606105</v>
      </c>
      <c r="L1742" s="10">
        <v>-0.75680780350339927</v>
      </c>
      <c r="M1742" s="10">
        <v>6.4310969076888283E-2</v>
      </c>
      <c r="P1742" s="13">
        <f t="shared" si="84"/>
        <v>6.0625638569324859E-3</v>
      </c>
      <c r="Q1742" s="23">
        <f t="shared" si="85"/>
        <v>6.080978391481251E-3</v>
      </c>
    </row>
    <row r="1743" spans="3:17" x14ac:dyDescent="0.55000000000000004">
      <c r="C1743">
        <f t="shared" si="83"/>
        <v>1737</v>
      </c>
      <c r="D1743" s="10">
        <v>-0.64669927230003821</v>
      </c>
      <c r="E1743" s="10">
        <v>-5.8271206478321229E-2</v>
      </c>
      <c r="F1743" s="10">
        <v>3.6287636831707035E-2</v>
      </c>
      <c r="G1743" s="10">
        <v>-0.12514440369965635</v>
      </c>
      <c r="H1743" s="10">
        <v>1.2181450692254423</v>
      </c>
      <c r="I1743" s="10">
        <v>-0.54751649501599842</v>
      </c>
      <c r="J1743" s="10">
        <v>0.87025897669027485</v>
      </c>
      <c r="K1743" s="10">
        <v>0.12455135743239207</v>
      </c>
      <c r="L1743" s="10">
        <v>1.4064811264779222</v>
      </c>
      <c r="M1743" s="10">
        <v>0.45110324145816211</v>
      </c>
      <c r="P1743" s="13">
        <f t="shared" si="84"/>
        <v>-3.9339133175407643E-3</v>
      </c>
      <c r="Q1743" s="23">
        <f t="shared" si="85"/>
        <v>-3.9261856172346787E-3</v>
      </c>
    </row>
    <row r="1744" spans="3:17" x14ac:dyDescent="0.55000000000000004">
      <c r="C1744">
        <f t="shared" si="83"/>
        <v>1738</v>
      </c>
      <c r="D1744" s="10">
        <v>-1.3120225736609872</v>
      </c>
      <c r="E1744" s="10">
        <v>0.1562469160399792</v>
      </c>
      <c r="F1744" s="10">
        <v>-0.45284634135891505</v>
      </c>
      <c r="G1744" s="10">
        <v>-0.27745049337668315</v>
      </c>
      <c r="H1744" s="10">
        <v>2.6786425013386728</v>
      </c>
      <c r="I1744" s="10">
        <v>1.3121235561385651</v>
      </c>
      <c r="J1744" s="10">
        <v>4.8152881347142311E-3</v>
      </c>
      <c r="K1744" s="10">
        <v>0.68332860825843056</v>
      </c>
      <c r="L1744" s="10">
        <v>-0.93888111198012492</v>
      </c>
      <c r="M1744" s="10">
        <v>-0.95198879489915933</v>
      </c>
      <c r="P1744" s="13">
        <f t="shared" si="84"/>
        <v>-9.6957821246238789E-3</v>
      </c>
      <c r="Q1744" s="23">
        <f t="shared" si="85"/>
        <v>-9.6489295754248472E-3</v>
      </c>
    </row>
    <row r="1745" spans="3:17" x14ac:dyDescent="0.55000000000000004">
      <c r="C1745">
        <f t="shared" si="83"/>
        <v>1739</v>
      </c>
      <c r="D1745" s="10">
        <v>-3.5390576187114213E-2</v>
      </c>
      <c r="E1745" s="10">
        <v>-0.73089790426883905</v>
      </c>
      <c r="F1745" s="10">
        <v>-0.33229591991342439</v>
      </c>
      <c r="G1745" s="10">
        <v>0.39247861830425174</v>
      </c>
      <c r="H1745" s="10">
        <v>-0.29904225362901143</v>
      </c>
      <c r="I1745" s="10">
        <v>0.78342219213769471</v>
      </c>
      <c r="J1745" s="10">
        <v>-0.73628052699595015</v>
      </c>
      <c r="K1745" s="10">
        <v>1.2735657659840243</v>
      </c>
      <c r="L1745" s="10">
        <v>1.1669325501314027</v>
      </c>
      <c r="M1745" s="10">
        <v>0.99171676747605075</v>
      </c>
      <c r="P1745" s="13">
        <f t="shared" si="84"/>
        <v>1.3601752863405716E-3</v>
      </c>
      <c r="Q1745" s="23">
        <f t="shared" si="85"/>
        <v>1.3611007442928535E-3</v>
      </c>
    </row>
    <row r="1746" spans="3:17" x14ac:dyDescent="0.55000000000000004">
      <c r="C1746">
        <f t="shared" si="83"/>
        <v>1740</v>
      </c>
      <c r="D1746" s="10">
        <v>0.7111414140907425</v>
      </c>
      <c r="E1746" s="10">
        <v>-0.21992493916536446</v>
      </c>
      <c r="F1746" s="10">
        <v>-0.27895620920204273</v>
      </c>
      <c r="G1746" s="10">
        <v>2.1178447016372091</v>
      </c>
      <c r="H1746" s="10">
        <v>-0.94015225870914765</v>
      </c>
      <c r="I1746" s="10">
        <v>2.7173330012392118</v>
      </c>
      <c r="J1746" s="10">
        <v>0.75911776803475872</v>
      </c>
      <c r="K1746" s="10">
        <v>1.3899372284069627</v>
      </c>
      <c r="L1746" s="10">
        <v>-0.41483649466569644</v>
      </c>
      <c r="M1746" s="10">
        <v>0.59376261197272207</v>
      </c>
      <c r="P1746" s="13">
        <f t="shared" si="84"/>
        <v>7.8253319695243857E-3</v>
      </c>
      <c r="Q1746" s="23">
        <f t="shared" si="85"/>
        <v>7.8560299013323842E-3</v>
      </c>
    </row>
    <row r="1747" spans="3:17" x14ac:dyDescent="0.55000000000000004">
      <c r="C1747">
        <f t="shared" si="83"/>
        <v>1741</v>
      </c>
      <c r="D1747" s="10">
        <v>-0.22936353592514669</v>
      </c>
      <c r="E1747" s="10">
        <v>-0.14983757309711954</v>
      </c>
      <c r="F1747" s="10">
        <v>-1.6107017083919719</v>
      </c>
      <c r="G1747" s="10">
        <v>1.3798007322486527</v>
      </c>
      <c r="H1747" s="10">
        <v>-0.89256244491199266</v>
      </c>
      <c r="I1747" s="10">
        <v>-1.4647844752952799</v>
      </c>
      <c r="J1747" s="10">
        <v>0.72582906118298629</v>
      </c>
      <c r="K1747" s="10">
        <v>-0.24747657424295955</v>
      </c>
      <c r="L1747" s="10">
        <v>0.92653777563098438</v>
      </c>
      <c r="M1747" s="10">
        <v>-1.5792285376157433</v>
      </c>
      <c r="P1747" s="13">
        <f t="shared" si="84"/>
        <v>-3.1967982146335048E-4</v>
      </c>
      <c r="Q1747" s="23">
        <f t="shared" si="85"/>
        <v>-3.1962872931379227E-4</v>
      </c>
    </row>
    <row r="1748" spans="3:17" x14ac:dyDescent="0.55000000000000004">
      <c r="C1748">
        <f t="shared" si="83"/>
        <v>1742</v>
      </c>
      <c r="D1748" s="10">
        <v>0.69892812240413515</v>
      </c>
      <c r="E1748" s="10">
        <v>-0.9518546864173294</v>
      </c>
      <c r="F1748" s="10">
        <v>0.98421573994918043</v>
      </c>
      <c r="G1748" s="10">
        <v>-0.39929788842120739</v>
      </c>
      <c r="H1748" s="10">
        <v>-2.0424643299578757E-2</v>
      </c>
      <c r="I1748" s="10">
        <v>1.4263587934363458</v>
      </c>
      <c r="J1748" s="10">
        <v>-0.85713060470779345</v>
      </c>
      <c r="K1748" s="10">
        <v>-1.2681598121773834</v>
      </c>
      <c r="L1748" s="10">
        <v>-0.38328544030762163</v>
      </c>
      <c r="M1748" s="10">
        <v>0.67495304703522818</v>
      </c>
      <c r="P1748" s="13">
        <f t="shared" si="84"/>
        <v>7.7195617608800731E-3</v>
      </c>
      <c r="Q1748" s="23">
        <f t="shared" si="85"/>
        <v>7.7494343961801437E-3</v>
      </c>
    </row>
    <row r="1749" spans="3:17" x14ac:dyDescent="0.55000000000000004">
      <c r="C1749">
        <f t="shared" si="83"/>
        <v>1743</v>
      </c>
      <c r="D1749" s="10">
        <v>0.38598114589501537</v>
      </c>
      <c r="E1749" s="10">
        <v>-0.52732615508313785</v>
      </c>
      <c r="F1749" s="10">
        <v>1.218455569290692</v>
      </c>
      <c r="G1749" s="10">
        <v>1.5962063649448568</v>
      </c>
      <c r="H1749" s="10">
        <v>-0.63441520518676919</v>
      </c>
      <c r="I1749" s="10">
        <v>-1.2493671119419729</v>
      </c>
      <c r="J1749" s="10">
        <v>0.10744181455790268</v>
      </c>
      <c r="K1749" s="10">
        <v>0.50161789135078516</v>
      </c>
      <c r="L1749" s="10">
        <v>-0.29086028975949779</v>
      </c>
      <c r="M1749" s="10">
        <v>-2.2439297687998692</v>
      </c>
      <c r="P1749" s="13">
        <f t="shared" si="84"/>
        <v>5.0093614439357765E-3</v>
      </c>
      <c r="Q1749" s="23">
        <f t="shared" si="85"/>
        <v>5.0219292718078901E-3</v>
      </c>
    </row>
    <row r="1750" spans="3:17" x14ac:dyDescent="0.55000000000000004">
      <c r="C1750">
        <f t="shared" si="83"/>
        <v>1744</v>
      </c>
      <c r="D1750" s="10">
        <v>0.4157147559329365</v>
      </c>
      <c r="E1750" s="10">
        <v>0.98951050221128112</v>
      </c>
      <c r="F1750" s="10">
        <v>1.2003376677548974</v>
      </c>
      <c r="G1750" s="10">
        <v>6.2471579186792796E-2</v>
      </c>
      <c r="H1750" s="10">
        <v>-2.1755406719174686</v>
      </c>
      <c r="I1750" s="10">
        <v>0.73970907008168463</v>
      </c>
      <c r="J1750" s="10">
        <v>0.2407596107453801</v>
      </c>
      <c r="K1750" s="10">
        <v>0.59192150644016261</v>
      </c>
      <c r="L1750" s="10">
        <v>0.74902236249110976</v>
      </c>
      <c r="M1750" s="10">
        <v>0.3614177361433355</v>
      </c>
      <c r="P1750" s="13">
        <f t="shared" si="84"/>
        <v>5.266862060326373E-3</v>
      </c>
      <c r="Q1750" s="23">
        <f t="shared" si="85"/>
        <v>5.2807563607188968E-3</v>
      </c>
    </row>
    <row r="1751" spans="3:17" x14ac:dyDescent="0.55000000000000004">
      <c r="C1751">
        <f t="shared" si="83"/>
        <v>1745</v>
      </c>
      <c r="D1751" s="10">
        <v>1.2102020815949217</v>
      </c>
      <c r="E1751" s="10">
        <v>-9.8813423279505881E-3</v>
      </c>
      <c r="F1751" s="10">
        <v>-1.9359759982952489</v>
      </c>
      <c r="G1751" s="10">
        <v>1.0671382530790721</v>
      </c>
      <c r="H1751" s="10">
        <v>-1.167401211107669</v>
      </c>
      <c r="I1751" s="10">
        <v>-0.64053774326389179</v>
      </c>
      <c r="J1751" s="10">
        <v>-0.33008817112239391</v>
      </c>
      <c r="K1751" s="10">
        <v>-2.2002956746937912</v>
      </c>
      <c r="L1751" s="10">
        <v>-0.25632181839975587</v>
      </c>
      <c r="M1751" s="10">
        <v>0.99931255019424203</v>
      </c>
      <c r="P1751" s="13">
        <f t="shared" si="84"/>
        <v>1.2147324130406768E-2</v>
      </c>
      <c r="Q1751" s="23">
        <f t="shared" si="85"/>
        <v>1.2221402519693614E-2</v>
      </c>
    </row>
    <row r="1752" spans="3:17" x14ac:dyDescent="0.55000000000000004">
      <c r="C1752">
        <f t="shared" si="83"/>
        <v>1746</v>
      </c>
      <c r="D1752" s="10">
        <v>-1.3672135758421295</v>
      </c>
      <c r="E1752" s="10">
        <v>1.6709063554576149</v>
      </c>
      <c r="F1752" s="10">
        <v>-1.1859535345002625</v>
      </c>
      <c r="G1752" s="10">
        <v>-0.89432377388864581</v>
      </c>
      <c r="H1752" s="10">
        <v>-0.84958659981900098</v>
      </c>
      <c r="I1752" s="10">
        <v>0.59037030890338527</v>
      </c>
      <c r="J1752" s="10">
        <v>-8.3087474527609603E-2</v>
      </c>
      <c r="K1752" s="10">
        <v>-0.96141806727954793</v>
      </c>
      <c r="L1752" s="10">
        <v>-0.36323109218241323</v>
      </c>
      <c r="M1752" s="10">
        <v>0.10185597295239365</v>
      </c>
      <c r="P1752" s="13">
        <f t="shared" si="84"/>
        <v>-1.0173750224115796E-2</v>
      </c>
      <c r="Q1752" s="23">
        <f t="shared" si="85"/>
        <v>-1.0122172687820452E-2</v>
      </c>
    </row>
    <row r="1753" spans="3:17" x14ac:dyDescent="0.55000000000000004">
      <c r="C1753">
        <f t="shared" si="83"/>
        <v>1747</v>
      </c>
      <c r="D1753" s="10">
        <v>-0.69027753206076004</v>
      </c>
      <c r="E1753" s="10">
        <v>-0.28476286856471672</v>
      </c>
      <c r="F1753" s="10">
        <v>1.145156341571316</v>
      </c>
      <c r="G1753" s="10">
        <v>-1.1841008033932956</v>
      </c>
      <c r="H1753" s="10">
        <v>-1.0016929828669034</v>
      </c>
      <c r="I1753" s="10">
        <v>-1.3640757467473861</v>
      </c>
      <c r="J1753" s="10">
        <v>-1.0871297165874372</v>
      </c>
      <c r="K1753" s="10">
        <v>1.3798366444552155E-2</v>
      </c>
      <c r="L1753" s="10">
        <v>0.50271216065707747</v>
      </c>
      <c r="M1753" s="10">
        <v>-9.6615540574113271E-2</v>
      </c>
      <c r="P1753" s="13">
        <f t="shared" si="84"/>
        <v>-4.3113121175957867E-3</v>
      </c>
      <c r="Q1753" s="23">
        <f t="shared" si="85"/>
        <v>-4.3020317531475838E-3</v>
      </c>
    </row>
    <row r="1754" spans="3:17" x14ac:dyDescent="0.55000000000000004">
      <c r="C1754">
        <f t="shared" si="83"/>
        <v>1748</v>
      </c>
      <c r="D1754" s="10">
        <v>-3.0348406844145815E-3</v>
      </c>
      <c r="E1754" s="10">
        <v>-0.99707000889618669</v>
      </c>
      <c r="F1754" s="10">
        <v>-0.30298615198298107</v>
      </c>
      <c r="G1754" s="10">
        <v>-2.0471040235485582</v>
      </c>
      <c r="H1754" s="10">
        <v>-1.7833109630554072</v>
      </c>
      <c r="I1754" s="10">
        <v>6.3916618146056467E-2</v>
      </c>
      <c r="J1754" s="10">
        <v>0.46930248112348616</v>
      </c>
      <c r="K1754" s="10">
        <v>-3.0809395534468865E-2</v>
      </c>
      <c r="L1754" s="10">
        <v>2.2899780898371387</v>
      </c>
      <c r="M1754" s="10">
        <v>2.3798185688942599</v>
      </c>
      <c r="P1754" s="13">
        <f t="shared" si="84"/>
        <v>1.6403841753752509E-3</v>
      </c>
      <c r="Q1754" s="23">
        <f t="shared" si="85"/>
        <v>1.6417303414726359E-3</v>
      </c>
    </row>
    <row r="1755" spans="3:17" x14ac:dyDescent="0.55000000000000004">
      <c r="C1755">
        <f t="shared" si="83"/>
        <v>1749</v>
      </c>
      <c r="D1755" s="10">
        <v>1.0418513633498752</v>
      </c>
      <c r="E1755" s="10">
        <v>0.65307885294229473</v>
      </c>
      <c r="F1755" s="10">
        <v>1.0039683476983319</v>
      </c>
      <c r="G1755" s="10">
        <v>9.2939073527021854E-2</v>
      </c>
      <c r="H1755" s="10">
        <v>1.0592134277255889</v>
      </c>
      <c r="I1755" s="10">
        <v>0.6231621599233842</v>
      </c>
      <c r="J1755" s="10">
        <v>-0.32137858209160391</v>
      </c>
      <c r="K1755" s="10">
        <v>-0.140911398779519</v>
      </c>
      <c r="L1755" s="10">
        <v>0.9904490123363815</v>
      </c>
      <c r="M1755" s="10">
        <v>0.17500896424801637</v>
      </c>
      <c r="P1755" s="13">
        <f t="shared" si="84"/>
        <v>1.06893641429511E-2</v>
      </c>
      <c r="Q1755" s="23">
        <f t="shared" si="85"/>
        <v>1.0746699506591906E-2</v>
      </c>
    </row>
    <row r="1756" spans="3:17" x14ac:dyDescent="0.55000000000000004">
      <c r="C1756">
        <f t="shared" si="83"/>
        <v>1750</v>
      </c>
      <c r="D1756" s="10">
        <v>1.0910171101420081</v>
      </c>
      <c r="E1756" s="10">
        <v>-9.9434801682718107E-3</v>
      </c>
      <c r="F1756" s="10">
        <v>-1.6674487930731763</v>
      </c>
      <c r="G1756" s="10">
        <v>2.1292335593110527</v>
      </c>
      <c r="H1756" s="10">
        <v>-0.43793985339255076</v>
      </c>
      <c r="I1756" s="10">
        <v>1.2516022052744276</v>
      </c>
      <c r="J1756" s="10">
        <v>-1.9532633788506466E-2</v>
      </c>
      <c r="K1756" s="10">
        <v>1.4790773462193334</v>
      </c>
      <c r="L1756" s="10">
        <v>0.69442907521546504</v>
      </c>
      <c r="M1756" s="10">
        <v>6.4476493270983759E-2</v>
      </c>
      <c r="P1756" s="13">
        <f t="shared" si="84"/>
        <v>1.1115152000131304E-2</v>
      </c>
      <c r="Q1756" s="23">
        <f t="shared" si="85"/>
        <v>1.1177154812744616E-2</v>
      </c>
    </row>
    <row r="1757" spans="3:17" x14ac:dyDescent="0.55000000000000004">
      <c r="C1757">
        <f t="shared" si="83"/>
        <v>1751</v>
      </c>
      <c r="D1757" s="10">
        <v>2.1659587022629854E-2</v>
      </c>
      <c r="E1757" s="10">
        <v>-0.44499244816626027</v>
      </c>
      <c r="F1757" s="10">
        <v>-0.7370812659346897</v>
      </c>
      <c r="G1757" s="10">
        <v>0.77429225647473887</v>
      </c>
      <c r="H1757" s="10">
        <v>-1.4416672941354627</v>
      </c>
      <c r="I1757" s="10">
        <v>3.5352936174436952E-2</v>
      </c>
      <c r="J1757" s="10">
        <v>-1.2070532700841425</v>
      </c>
      <c r="K1757" s="10">
        <v>0.61686646038702642</v>
      </c>
      <c r="L1757" s="10">
        <v>-0.68616288417758164</v>
      </c>
      <c r="M1757" s="10">
        <v>0.2313785042568603</v>
      </c>
      <c r="P1757" s="13">
        <f t="shared" si="84"/>
        <v>1.8542441926374389E-3</v>
      </c>
      <c r="Q1757" s="23">
        <f t="shared" si="85"/>
        <v>1.8559643664435299E-3</v>
      </c>
    </row>
    <row r="1758" spans="3:17" x14ac:dyDescent="0.55000000000000004">
      <c r="C1758">
        <f t="shared" si="83"/>
        <v>1752</v>
      </c>
      <c r="D1758" s="10">
        <v>-0.21139351571864223</v>
      </c>
      <c r="E1758" s="10">
        <v>1.2911305322192967</v>
      </c>
      <c r="F1758" s="10">
        <v>1.3169316899031791</v>
      </c>
      <c r="G1758" s="10">
        <v>-1.542559344294266</v>
      </c>
      <c r="H1758" s="10">
        <v>0.50313376320244452</v>
      </c>
      <c r="I1758" s="10">
        <v>-1.1661341722499141</v>
      </c>
      <c r="J1758" s="10">
        <v>1.1060431586933301</v>
      </c>
      <c r="K1758" s="10">
        <v>-9.5395814729994893E-2</v>
      </c>
      <c r="L1758" s="10">
        <v>-0.32600156605941155</v>
      </c>
      <c r="M1758" s="10">
        <v>-1.1709937315809147</v>
      </c>
      <c r="P1758" s="13">
        <f t="shared" si="84"/>
        <v>-1.6405488140982497E-4</v>
      </c>
      <c r="Q1758" s="23">
        <f t="shared" si="85"/>
        <v>-1.6404142514359066E-4</v>
      </c>
    </row>
    <row r="1759" spans="3:17" x14ac:dyDescent="0.55000000000000004">
      <c r="C1759">
        <f t="shared" si="83"/>
        <v>1753</v>
      </c>
      <c r="D1759" s="10">
        <v>-1.6138922756527747</v>
      </c>
      <c r="E1759" s="10">
        <v>0.80641038828732237</v>
      </c>
      <c r="F1759" s="10">
        <v>-0.43013899280623308</v>
      </c>
      <c r="G1759" s="10">
        <v>-0.68128976561217403</v>
      </c>
      <c r="H1759" s="10">
        <v>-0.7185644305555301</v>
      </c>
      <c r="I1759" s="10">
        <v>1.5835280441672552</v>
      </c>
      <c r="J1759" s="10">
        <v>-4.2321516138192121E-2</v>
      </c>
      <c r="K1759" s="10">
        <v>-0.58455578799946917</v>
      </c>
      <c r="L1759" s="10">
        <v>-0.5233772373826947</v>
      </c>
      <c r="M1759" s="10">
        <v>9.4121115114278842E-2</v>
      </c>
      <c r="P1759" s="13">
        <f t="shared" si="84"/>
        <v>-1.2310050430201138E-2</v>
      </c>
      <c r="Q1759" s="23">
        <f t="shared" si="85"/>
        <v>-1.2234591710325926E-2</v>
      </c>
    </row>
    <row r="1760" spans="3:17" x14ac:dyDescent="0.55000000000000004">
      <c r="C1760">
        <f t="shared" si="83"/>
        <v>1754</v>
      </c>
      <c r="D1760" s="10">
        <v>0.2079640939664992</v>
      </c>
      <c r="E1760" s="10">
        <v>2.2145491910938655</v>
      </c>
      <c r="F1760" s="10">
        <v>-0.74517080126721891</v>
      </c>
      <c r="G1760" s="10">
        <v>0.36595224447877356</v>
      </c>
      <c r="H1760" s="10">
        <v>1.054324094866065</v>
      </c>
      <c r="I1760" s="10">
        <v>0.18445667537316884</v>
      </c>
      <c r="J1760" s="10">
        <v>-0.29634505084157803</v>
      </c>
      <c r="K1760" s="10">
        <v>8.2522002061304284E-4</v>
      </c>
      <c r="L1760" s="10">
        <v>1.375612941291886</v>
      </c>
      <c r="M1760" s="10">
        <v>-1.4774947219363388</v>
      </c>
      <c r="P1760" s="13">
        <f t="shared" si="84"/>
        <v>3.4676885511666904E-3</v>
      </c>
      <c r="Q1760" s="23">
        <f t="shared" si="85"/>
        <v>3.4737079388869052E-3</v>
      </c>
    </row>
    <row r="1761" spans="3:17" x14ac:dyDescent="0.55000000000000004">
      <c r="C1761">
        <f t="shared" si="83"/>
        <v>1755</v>
      </c>
      <c r="D1761" s="10">
        <v>0.44470657232622313</v>
      </c>
      <c r="E1761" s="10">
        <v>-0.6694352856299397</v>
      </c>
      <c r="F1761" s="10">
        <v>1.0368231454277503</v>
      </c>
      <c r="G1761" s="10">
        <v>-0.32788651480608283</v>
      </c>
      <c r="H1761" s="10">
        <v>0.80153700380760629</v>
      </c>
      <c r="I1761" s="10">
        <v>-2.158054231602609</v>
      </c>
      <c r="J1761" s="10">
        <v>0.98682433020627791</v>
      </c>
      <c r="K1761" s="10">
        <v>-0.57572024447413173</v>
      </c>
      <c r="L1761" s="10">
        <v>-0.91766028325466009</v>
      </c>
      <c r="M1761" s="10">
        <v>-0.34666759327557217</v>
      </c>
      <c r="P1761" s="13">
        <f t="shared" si="84"/>
        <v>5.5179385553107765E-3</v>
      </c>
      <c r="Q1761" s="23">
        <f t="shared" si="85"/>
        <v>5.5331904183042457E-3</v>
      </c>
    </row>
    <row r="1762" spans="3:17" x14ac:dyDescent="0.55000000000000004">
      <c r="C1762">
        <f t="shared" si="83"/>
        <v>1756</v>
      </c>
      <c r="D1762" s="10">
        <v>0.92157777721661605</v>
      </c>
      <c r="E1762" s="10">
        <v>-1.6249033339706058</v>
      </c>
      <c r="F1762" s="10">
        <v>-0.72177859526101473</v>
      </c>
      <c r="G1762" s="10">
        <v>-0.54466485993991887</v>
      </c>
      <c r="H1762" s="10">
        <v>-0.19328327715012453</v>
      </c>
      <c r="I1762" s="10">
        <v>-0.88319175462811073</v>
      </c>
      <c r="J1762" s="10">
        <v>0.40520568240306853</v>
      </c>
      <c r="K1762" s="10">
        <v>-0.19773213182143787</v>
      </c>
      <c r="L1762" s="10">
        <v>0.46187406610913567</v>
      </c>
      <c r="M1762" s="10">
        <v>-1.4326769802825026</v>
      </c>
      <c r="P1762" s="13">
        <f t="shared" si="84"/>
        <v>9.6477643329945188E-3</v>
      </c>
      <c r="Q1762" s="23">
        <f t="shared" si="85"/>
        <v>9.694454040944489E-3</v>
      </c>
    </row>
    <row r="1763" spans="3:17" x14ac:dyDescent="0.55000000000000004">
      <c r="C1763">
        <f t="shared" si="83"/>
        <v>1757</v>
      </c>
      <c r="D1763" s="10">
        <v>1.0542900349488713</v>
      </c>
      <c r="E1763" s="10">
        <v>1.2732653511866412</v>
      </c>
      <c r="F1763" s="10">
        <v>0.71511483856059155</v>
      </c>
      <c r="G1763" s="10">
        <v>-1.6166582560351039</v>
      </c>
      <c r="H1763" s="10">
        <v>-0.22032020498572177</v>
      </c>
      <c r="I1763" s="10">
        <v>0.48168281039289379</v>
      </c>
      <c r="J1763" s="10">
        <v>-0.91015025214289613</v>
      </c>
      <c r="K1763" s="10">
        <v>8.5758976493805164E-2</v>
      </c>
      <c r="L1763" s="10">
        <v>-0.45566375830047262</v>
      </c>
      <c r="M1763" s="10">
        <v>1.1013144216789574</v>
      </c>
      <c r="P1763" s="13">
        <f t="shared" si="84"/>
        <v>1.0797086198891727E-2</v>
      </c>
      <c r="Q1763" s="23">
        <f t="shared" si="85"/>
        <v>1.0855585083681785E-2</v>
      </c>
    </row>
    <row r="1764" spans="3:17" x14ac:dyDescent="0.55000000000000004">
      <c r="C1764">
        <f t="shared" si="83"/>
        <v>1758</v>
      </c>
      <c r="D1764" s="10">
        <v>0.26242657503012601</v>
      </c>
      <c r="E1764" s="10">
        <v>0.22813783192085677</v>
      </c>
      <c r="F1764" s="10">
        <v>1.8658617854681794</v>
      </c>
      <c r="G1764" s="10">
        <v>2.7936214895223763</v>
      </c>
      <c r="H1764" s="10">
        <v>-0.69203506200096143</v>
      </c>
      <c r="I1764" s="10">
        <v>-2.7897647139262443</v>
      </c>
      <c r="J1764" s="10">
        <v>-0.34032963710971215</v>
      </c>
      <c r="K1764" s="10">
        <v>-0.79351865580573688</v>
      </c>
      <c r="L1764" s="10">
        <v>0.3716992459965322</v>
      </c>
      <c r="M1764" s="10">
        <v>1.0804664837446383E-2</v>
      </c>
      <c r="P1764" s="13">
        <f t="shared" si="84"/>
        <v>3.9393474727089876E-3</v>
      </c>
      <c r="Q1764" s="23">
        <f t="shared" si="85"/>
        <v>3.9471169007732065E-3</v>
      </c>
    </row>
    <row r="1765" spans="3:17" x14ac:dyDescent="0.55000000000000004">
      <c r="C1765">
        <f t="shared" ref="C1765:C1806" si="86">C1764+1</f>
        <v>1759</v>
      </c>
      <c r="D1765" s="10">
        <v>-1.4544144145069562</v>
      </c>
      <c r="E1765" s="10">
        <v>-0.41330774475607657</v>
      </c>
      <c r="F1765" s="10">
        <v>0.18624913242894348</v>
      </c>
      <c r="G1765" s="10">
        <v>-0.2681747853021616</v>
      </c>
      <c r="H1765" s="10">
        <v>0.27807678663552948</v>
      </c>
      <c r="I1765" s="10">
        <v>0.8926733999550106</v>
      </c>
      <c r="J1765" s="10">
        <v>-0.56902639632061169</v>
      </c>
      <c r="K1765" s="10">
        <v>-0.34375482544395825</v>
      </c>
      <c r="L1765" s="10">
        <v>-0.78437485083792025</v>
      </c>
      <c r="M1765" s="10">
        <v>-0.81712159843700327</v>
      </c>
      <c r="P1765" s="13">
        <f t="shared" si="84"/>
        <v>-1.0928931639266276E-2</v>
      </c>
      <c r="Q1765" s="23">
        <f t="shared" si="85"/>
        <v>-1.0869427834163448E-2</v>
      </c>
    </row>
    <row r="1766" spans="3:17" x14ac:dyDescent="0.55000000000000004">
      <c r="C1766">
        <f t="shared" si="86"/>
        <v>1760</v>
      </c>
      <c r="D1766" s="10">
        <v>0.10638870604338153</v>
      </c>
      <c r="E1766" s="10">
        <v>-0.21509661963987148</v>
      </c>
      <c r="F1766" s="10">
        <v>-0.31438134428730502</v>
      </c>
      <c r="G1766" s="10">
        <v>-0.8528311002102329</v>
      </c>
      <c r="H1766" s="10">
        <v>0.80677256027762989</v>
      </c>
      <c r="I1766" s="10">
        <v>9.7678892527572378E-2</v>
      </c>
      <c r="J1766" s="10">
        <v>-6.3317328122633451E-2</v>
      </c>
      <c r="K1766" s="10">
        <v>0.31318471156891103</v>
      </c>
      <c r="L1766" s="10">
        <v>-1.2008496904315142</v>
      </c>
      <c r="M1766" s="10">
        <v>0.80444947018995983</v>
      </c>
      <c r="P1766" s="13">
        <f t="shared" si="84"/>
        <v>2.5880198877599007E-3</v>
      </c>
      <c r="Q1766" s="23">
        <f t="shared" si="85"/>
        <v>2.5913717021266436E-3</v>
      </c>
    </row>
    <row r="1767" spans="3:17" x14ac:dyDescent="0.55000000000000004">
      <c r="C1767">
        <f t="shared" si="86"/>
        <v>1761</v>
      </c>
      <c r="D1767" s="10">
        <v>-9.5606892752472403E-2</v>
      </c>
      <c r="E1767" s="10">
        <v>0.3004267263230771</v>
      </c>
      <c r="F1767" s="10">
        <v>-0.81099034431459793</v>
      </c>
      <c r="G1767" s="10">
        <v>0.28134418253494065</v>
      </c>
      <c r="H1767" s="10">
        <v>1.3217566349060863</v>
      </c>
      <c r="I1767" s="10">
        <v>1.8308254441554943</v>
      </c>
      <c r="J1767" s="10">
        <v>0.24530783552026075</v>
      </c>
      <c r="K1767" s="10">
        <v>6.894330665596847E-2</v>
      </c>
      <c r="L1767" s="10">
        <v>0.38244653200638734</v>
      </c>
      <c r="M1767" s="10">
        <v>2.6061289189314107E-2</v>
      </c>
      <c r="P1767" s="13">
        <f t="shared" si="84"/>
        <v>8.386866876613126E-4</v>
      </c>
      <c r="Q1767" s="23">
        <f t="shared" si="85"/>
        <v>8.3903848368338529E-4</v>
      </c>
    </row>
    <row r="1768" spans="3:17" x14ac:dyDescent="0.55000000000000004">
      <c r="C1768">
        <f t="shared" si="86"/>
        <v>1762</v>
      </c>
      <c r="D1768" s="10">
        <v>-0.53326100136359422</v>
      </c>
      <c r="E1768" s="10">
        <v>-0.22151801796122042</v>
      </c>
      <c r="F1768" s="10">
        <v>-0.34085468934319207</v>
      </c>
      <c r="G1768" s="10">
        <v>-0.97591184370772743</v>
      </c>
      <c r="H1768" s="10">
        <v>6.929827257512261E-2</v>
      </c>
      <c r="I1768" s="10">
        <v>0.62792829727241339</v>
      </c>
      <c r="J1768" s="10">
        <v>0.12459537928600013</v>
      </c>
      <c r="K1768" s="10">
        <v>-1.3089718021059944</v>
      </c>
      <c r="L1768" s="10">
        <v>-1.1656969748472483</v>
      </c>
      <c r="M1768" s="10">
        <v>0.70363526743007743</v>
      </c>
      <c r="P1768" s="13">
        <f t="shared" si="84"/>
        <v>-2.9515090736173403E-3</v>
      </c>
      <c r="Q1768" s="23">
        <f t="shared" si="85"/>
        <v>-2.9471576528502519E-3</v>
      </c>
    </row>
    <row r="1769" spans="3:17" x14ac:dyDescent="0.55000000000000004">
      <c r="C1769">
        <f t="shared" si="86"/>
        <v>1763</v>
      </c>
      <c r="D1769" s="10">
        <v>0.80758055523279604</v>
      </c>
      <c r="E1769" s="10">
        <v>0.63967595479389394</v>
      </c>
      <c r="F1769" s="10">
        <v>0.86977105816369249</v>
      </c>
      <c r="G1769" s="10">
        <v>1.1467685654493449</v>
      </c>
      <c r="H1769" s="10">
        <v>-0.2541598687183963</v>
      </c>
      <c r="I1769" s="10">
        <v>-0.11028831302620899</v>
      </c>
      <c r="J1769" s="10">
        <v>0.73808755877869214</v>
      </c>
      <c r="K1769" s="10">
        <v>0.43289454046869347</v>
      </c>
      <c r="L1769" s="10">
        <v>-1.2165604608292797</v>
      </c>
      <c r="M1769" s="10">
        <v>-0.5601972982162704</v>
      </c>
      <c r="P1769" s="13">
        <f t="shared" si="84"/>
        <v>8.6605194310060991E-3</v>
      </c>
      <c r="Q1769" s="23">
        <f t="shared" si="85"/>
        <v>8.6981302273518857E-3</v>
      </c>
    </row>
    <row r="1770" spans="3:17" x14ac:dyDescent="0.55000000000000004">
      <c r="C1770">
        <f t="shared" si="86"/>
        <v>1764</v>
      </c>
      <c r="D1770" s="10">
        <v>-0.99873708994786814</v>
      </c>
      <c r="E1770" s="10">
        <v>1.1109630391092282</v>
      </c>
      <c r="F1770" s="10">
        <v>0.33116104127555768</v>
      </c>
      <c r="G1770" s="10">
        <v>-1.2099614795032276</v>
      </c>
      <c r="H1770" s="10">
        <v>0.12221762948630283</v>
      </c>
      <c r="I1770" s="10">
        <v>-1.921457585178572</v>
      </c>
      <c r="J1770" s="10">
        <v>-1.7177615672392512</v>
      </c>
      <c r="K1770" s="10">
        <v>-0.44214094511224283</v>
      </c>
      <c r="L1770" s="10">
        <v>-0.40645738131720854</v>
      </c>
      <c r="M1770" s="10">
        <v>-0.79550755211084212</v>
      </c>
      <c r="P1770" s="13">
        <f t="shared" si="84"/>
        <v>-6.9826502492993086E-3</v>
      </c>
      <c r="Q1770" s="23">
        <f t="shared" si="85"/>
        <v>-6.958328190782348E-3</v>
      </c>
    </row>
    <row r="1771" spans="3:17" x14ac:dyDescent="0.55000000000000004">
      <c r="C1771">
        <f t="shared" si="86"/>
        <v>1765</v>
      </c>
      <c r="D1771" s="10">
        <v>-1.4598705119881896</v>
      </c>
      <c r="E1771" s="10">
        <v>-1.0785965192862228</v>
      </c>
      <c r="F1771" s="10">
        <v>-1.2734335765947959</v>
      </c>
      <c r="G1771" s="10">
        <v>0.41224141443106799</v>
      </c>
      <c r="H1771" s="10">
        <v>3.1793722579895713</v>
      </c>
      <c r="I1771" s="10">
        <v>1.6224443974321465</v>
      </c>
      <c r="J1771" s="10">
        <v>-0.62825709628548776</v>
      </c>
      <c r="K1771" s="10">
        <v>1.651349904298685</v>
      </c>
      <c r="L1771" s="10">
        <v>-0.15611169916005188</v>
      </c>
      <c r="M1771" s="10">
        <v>0.58347215899125415</v>
      </c>
      <c r="P1771" s="13">
        <f t="shared" si="84"/>
        <v>-1.0976182829509001E-2</v>
      </c>
      <c r="Q1771" s="23">
        <f t="shared" si="85"/>
        <v>-1.0916164326817634E-2</v>
      </c>
    </row>
    <row r="1772" spans="3:17" x14ac:dyDescent="0.55000000000000004">
      <c r="C1772">
        <f t="shared" si="86"/>
        <v>1766</v>
      </c>
      <c r="D1772" s="10">
        <v>0.64051120399840389</v>
      </c>
      <c r="E1772" s="10">
        <v>-0.53328349441435019</v>
      </c>
      <c r="F1772" s="10">
        <v>1.2171315407361638</v>
      </c>
      <c r="G1772" s="10">
        <v>-0.33801198898950852</v>
      </c>
      <c r="H1772" s="10">
        <v>0.20540058788427237</v>
      </c>
      <c r="I1772" s="10">
        <v>1.2421676030250972</v>
      </c>
      <c r="J1772" s="10">
        <v>-0.82594788984888012</v>
      </c>
      <c r="K1772" s="10">
        <v>-0.96689295423594845</v>
      </c>
      <c r="L1772" s="10">
        <v>0.68987481536532991</v>
      </c>
      <c r="M1772" s="10">
        <v>-0.71005759314329053</v>
      </c>
      <c r="P1772" s="13">
        <f t="shared" si="84"/>
        <v>7.2136564073784128E-3</v>
      </c>
      <c r="Q1772" s="23">
        <f t="shared" si="85"/>
        <v>7.2397375023955934E-3</v>
      </c>
    </row>
    <row r="1773" spans="3:17" x14ac:dyDescent="0.55000000000000004">
      <c r="C1773">
        <f t="shared" si="86"/>
        <v>1767</v>
      </c>
      <c r="D1773" s="10">
        <v>0.42137969416012272</v>
      </c>
      <c r="E1773" s="10">
        <v>0.82479259343957245</v>
      </c>
      <c r="F1773" s="10">
        <v>0.47859310539076727</v>
      </c>
      <c r="G1773" s="10">
        <v>-0.87876902137232726</v>
      </c>
      <c r="H1773" s="10">
        <v>0.83587610074839913</v>
      </c>
      <c r="I1773" s="10">
        <v>-0.23896104288863687</v>
      </c>
      <c r="J1773" s="10">
        <v>0.10437162475896929</v>
      </c>
      <c r="K1773" s="10">
        <v>0.56463474680619674</v>
      </c>
      <c r="L1773" s="10">
        <v>3.8868138906816618E-2</v>
      </c>
      <c r="M1773" s="10">
        <v>1.2194978046808136</v>
      </c>
      <c r="P1773" s="13">
        <f t="shared" si="84"/>
        <v>5.3159218644825016E-3</v>
      </c>
      <c r="Q1773" s="23">
        <f t="shared" si="85"/>
        <v>5.3300764475547879E-3</v>
      </c>
    </row>
    <row r="1774" spans="3:17" x14ac:dyDescent="0.55000000000000004">
      <c r="C1774">
        <f t="shared" si="86"/>
        <v>1768</v>
      </c>
      <c r="D1774" s="10">
        <v>-1.2198713464634918</v>
      </c>
      <c r="E1774" s="10">
        <v>-0.92814755479094246</v>
      </c>
      <c r="F1774" s="10">
        <v>-0.33766144813738169</v>
      </c>
      <c r="G1774" s="10">
        <v>-0.16428321233850424</v>
      </c>
      <c r="H1774" s="10">
        <v>0.69341117806922037</v>
      </c>
      <c r="I1774" s="10">
        <v>1.7498782467706655</v>
      </c>
      <c r="J1774" s="10">
        <v>0.17077509320365317</v>
      </c>
      <c r="K1774" s="10">
        <v>-1.0000382313065264</v>
      </c>
      <c r="L1774" s="10">
        <v>-0.42728237235265587</v>
      </c>
      <c r="M1774" s="10">
        <v>-0.33986341333129388</v>
      </c>
      <c r="P1774" s="13">
        <f t="shared" ref="P1774:P1806" si="87">$P$1*1/12+$P$2*SQRT(1/12)*INDEX(D1774:M1774,1,$P$3)</f>
        <v>-8.8977290871944548E-3</v>
      </c>
      <c r="Q1774" s="23">
        <f t="shared" ref="Q1774:Q1806" si="88">EXP(P1774)-1</f>
        <v>-8.8582614399614901E-3</v>
      </c>
    </row>
    <row r="1775" spans="3:17" x14ac:dyDescent="0.55000000000000004">
      <c r="C1775">
        <f t="shared" si="86"/>
        <v>1769</v>
      </c>
      <c r="D1775" s="10">
        <v>0.3909355802595158</v>
      </c>
      <c r="E1775" s="10">
        <v>-1.3076813120232864</v>
      </c>
      <c r="F1775" s="10">
        <v>0.22836935424602114</v>
      </c>
      <c r="G1775" s="10">
        <v>3.8601861349016775E-2</v>
      </c>
      <c r="H1775" s="10">
        <v>0.1411534044896158</v>
      </c>
      <c r="I1775" s="10">
        <v>-0.81283982762821871</v>
      </c>
      <c r="J1775" s="10">
        <v>-0.83625310445332757</v>
      </c>
      <c r="K1775" s="10">
        <v>0.30085977264849911</v>
      </c>
      <c r="L1775" s="10">
        <v>0.19378937875925864</v>
      </c>
      <c r="M1775" s="10">
        <v>0.18235174599532566</v>
      </c>
      <c r="P1775" s="13">
        <f t="shared" si="87"/>
        <v>5.0522681041461764E-3</v>
      </c>
      <c r="Q1775" s="23">
        <f t="shared" si="88"/>
        <v>5.0650523313577889E-3</v>
      </c>
    </row>
    <row r="1776" spans="3:17" x14ac:dyDescent="0.55000000000000004">
      <c r="C1776">
        <f t="shared" si="86"/>
        <v>1770</v>
      </c>
      <c r="D1776" s="10">
        <v>-0.62344383917732238</v>
      </c>
      <c r="E1776" s="10">
        <v>0.35982975855106047</v>
      </c>
      <c r="F1776" s="10">
        <v>-1.7519815134087766E-2</v>
      </c>
      <c r="G1776" s="10">
        <v>-0.71693595046550973</v>
      </c>
      <c r="H1776" s="10">
        <v>-0.5480302800296184</v>
      </c>
      <c r="I1776" s="10">
        <v>-0.81049136455752502</v>
      </c>
      <c r="J1776" s="10">
        <v>0.77568443235743301</v>
      </c>
      <c r="K1776" s="10">
        <v>-0.22322059705437322</v>
      </c>
      <c r="L1776" s="10">
        <v>0.68964041018168931</v>
      </c>
      <c r="M1776" s="10">
        <v>1.1532994880334282</v>
      </c>
      <c r="P1776" s="13">
        <f t="shared" si="87"/>
        <v>-3.7325153589379441E-3</v>
      </c>
      <c r="Q1776" s="23">
        <f t="shared" si="88"/>
        <v>-3.725558182100408E-3</v>
      </c>
    </row>
    <row r="1777" spans="3:17" x14ac:dyDescent="0.55000000000000004">
      <c r="C1777">
        <f t="shared" si="86"/>
        <v>1771</v>
      </c>
      <c r="D1777" s="10">
        <v>0.1633464214085312</v>
      </c>
      <c r="E1777" s="10">
        <v>-1.7120443040305213</v>
      </c>
      <c r="F1777" s="10">
        <v>1.3976151899378026</v>
      </c>
      <c r="G1777" s="10">
        <v>-0.29930608551581966</v>
      </c>
      <c r="H1777" s="10">
        <v>0.947843127959489</v>
      </c>
      <c r="I1777" s="10">
        <v>-0.7533894088033275</v>
      </c>
      <c r="J1777" s="10">
        <v>-0.18180441847281475</v>
      </c>
      <c r="K1777" s="10">
        <v>0.98849022623594496</v>
      </c>
      <c r="L1777" s="10">
        <v>1.7664776484886002</v>
      </c>
      <c r="M1777" s="10">
        <v>2.3218911392359387</v>
      </c>
      <c r="P1777" s="13">
        <f t="shared" si="87"/>
        <v>3.0812881722373296E-3</v>
      </c>
      <c r="Q1777" s="23">
        <f t="shared" si="88"/>
        <v>3.0860402201937642E-3</v>
      </c>
    </row>
    <row r="1778" spans="3:17" x14ac:dyDescent="0.55000000000000004">
      <c r="C1778">
        <f t="shared" si="86"/>
        <v>1772</v>
      </c>
      <c r="D1778" s="10">
        <v>1.5038797981275382</v>
      </c>
      <c r="E1778" s="10">
        <v>1.5868821344684332</v>
      </c>
      <c r="F1778" s="10">
        <v>-1.8490595827240226</v>
      </c>
      <c r="G1778" s="10">
        <v>1.8158096810623936</v>
      </c>
      <c r="H1778" s="10">
        <v>-0.34740484509311803</v>
      </c>
      <c r="I1778" s="10">
        <v>-1.2353171765663118</v>
      </c>
      <c r="J1778" s="10">
        <v>-1.0818134102766475</v>
      </c>
      <c r="K1778" s="10">
        <v>0.97273387629935848</v>
      </c>
      <c r="L1778" s="10">
        <v>-1.391291521553955</v>
      </c>
      <c r="M1778" s="10">
        <v>-2.896443776685443E-2</v>
      </c>
      <c r="P1778" s="13">
        <f t="shared" si="87"/>
        <v>1.4690647760833278E-2</v>
      </c>
      <c r="Q1778" s="23">
        <f t="shared" si="88"/>
        <v>1.479908568371946E-2</v>
      </c>
    </row>
    <row r="1779" spans="3:17" x14ac:dyDescent="0.55000000000000004">
      <c r="C1779">
        <f t="shared" si="86"/>
        <v>1773</v>
      </c>
      <c r="D1779" s="10">
        <v>1.4677373353350509</v>
      </c>
      <c r="E1779" s="10">
        <v>-2.2791664591016132</v>
      </c>
      <c r="F1779" s="10">
        <v>0.29230059976269285</v>
      </c>
      <c r="G1779" s="10">
        <v>-0.20296293005989216</v>
      </c>
      <c r="H1779" s="10">
        <v>-0.77246827451093225</v>
      </c>
      <c r="I1779" s="10">
        <v>1.5185625613325782</v>
      </c>
      <c r="J1779" s="10">
        <v>-0.84571536405968673</v>
      </c>
      <c r="K1779" s="10">
        <v>0.83651781698735383</v>
      </c>
      <c r="L1779" s="10">
        <v>-1.1752343830279237</v>
      </c>
      <c r="M1779" s="10">
        <v>-0.6638263218735323</v>
      </c>
      <c r="P1779" s="13">
        <f t="shared" si="87"/>
        <v>1.4377644851497E-2</v>
      </c>
      <c r="Q1779" s="23">
        <f t="shared" si="88"/>
        <v>1.4481500322672591E-2</v>
      </c>
    </row>
    <row r="1780" spans="3:17" x14ac:dyDescent="0.55000000000000004">
      <c r="C1780">
        <f t="shared" si="86"/>
        <v>1774</v>
      </c>
      <c r="D1780" s="10">
        <v>1.2779312076009133</v>
      </c>
      <c r="E1780" s="10">
        <v>-0.34308310538314912</v>
      </c>
      <c r="F1780" s="10">
        <v>1.908132194166076</v>
      </c>
      <c r="G1780" s="10">
        <v>-0.64652869585653927</v>
      </c>
      <c r="H1780" s="10">
        <v>0.15160624333648609</v>
      </c>
      <c r="I1780" s="10">
        <v>-0.35779211853486803</v>
      </c>
      <c r="J1780" s="10">
        <v>3.0760322805276828E-2</v>
      </c>
      <c r="K1780" s="10">
        <v>-0.32283925205669994</v>
      </c>
      <c r="L1780" s="10">
        <v>0.33194183094432383</v>
      </c>
      <c r="M1780" s="10">
        <v>1.8019797537048343</v>
      </c>
      <c r="P1780" s="13">
        <f t="shared" si="87"/>
        <v>1.2733875567379828E-2</v>
      </c>
      <c r="Q1780" s="23">
        <f t="shared" si="88"/>
        <v>1.2815296595561243E-2</v>
      </c>
    </row>
    <row r="1781" spans="3:17" x14ac:dyDescent="0.55000000000000004">
      <c r="C1781">
        <f t="shared" si="86"/>
        <v>1775</v>
      </c>
      <c r="D1781" s="10">
        <v>-2.741306742246556</v>
      </c>
      <c r="E1781" s="10">
        <v>-0.19016618187570608</v>
      </c>
      <c r="F1781" s="10">
        <v>-0.32839288785547988</v>
      </c>
      <c r="G1781" s="10">
        <v>-0.76079730296332282</v>
      </c>
      <c r="H1781" s="10">
        <v>0.44625392948218479</v>
      </c>
      <c r="I1781" s="10">
        <v>0.53763929104972308</v>
      </c>
      <c r="J1781" s="10">
        <v>-0.844868760413376</v>
      </c>
      <c r="K1781" s="10">
        <v>0.42670466764933557</v>
      </c>
      <c r="L1781" s="10">
        <v>2.8073197277644426E-2</v>
      </c>
      <c r="M1781" s="10">
        <v>0.48955439040153187</v>
      </c>
      <c r="P1781" s="13">
        <f t="shared" si="87"/>
        <v>-2.2073746116844106E-2</v>
      </c>
      <c r="Q1781" s="23">
        <f t="shared" si="88"/>
        <v>-2.1831903707456246E-2</v>
      </c>
    </row>
    <row r="1782" spans="3:17" x14ac:dyDescent="0.55000000000000004">
      <c r="C1782">
        <f t="shared" si="86"/>
        <v>1776</v>
      </c>
      <c r="D1782" s="10">
        <v>0.53873898512683849</v>
      </c>
      <c r="E1782" s="10">
        <v>0.12175172554362398</v>
      </c>
      <c r="F1782" s="10">
        <v>1.966789379513334</v>
      </c>
      <c r="G1782" s="10">
        <v>-0.26349311633719558</v>
      </c>
      <c r="H1782" s="10">
        <v>0.28895336129641047</v>
      </c>
      <c r="I1782" s="10">
        <v>-0.87241848366598407</v>
      </c>
      <c r="J1782" s="10">
        <v>-0.41461309665689849</v>
      </c>
      <c r="K1782" s="10">
        <v>0.567074130817387</v>
      </c>
      <c r="L1782" s="10">
        <v>-0.31714313312051362</v>
      </c>
      <c r="M1782" s="10">
        <v>1.1238881788094204</v>
      </c>
      <c r="P1782" s="13">
        <f t="shared" si="87"/>
        <v>6.332283137955556E-3</v>
      </c>
      <c r="Q1782" s="23">
        <f t="shared" si="88"/>
        <v>6.3523744283506822E-3</v>
      </c>
    </row>
    <row r="1783" spans="3:17" x14ac:dyDescent="0.55000000000000004">
      <c r="C1783">
        <f t="shared" si="86"/>
        <v>1777</v>
      </c>
      <c r="D1783" s="10">
        <v>0.57105947770590482</v>
      </c>
      <c r="E1783" s="10">
        <v>-0.621418670936011</v>
      </c>
      <c r="F1783" s="10">
        <v>0.26140179256179719</v>
      </c>
      <c r="G1783" s="10">
        <v>0.57772672790957114</v>
      </c>
      <c r="H1783" s="10">
        <v>-1.1918492414612201</v>
      </c>
      <c r="I1783" s="10">
        <v>0.3005467217904953</v>
      </c>
      <c r="J1783" s="10">
        <v>0.86829915255463586</v>
      </c>
      <c r="K1783" s="10">
        <v>-1.5837142909084547</v>
      </c>
      <c r="L1783" s="10">
        <v>-0.19981468843335493</v>
      </c>
      <c r="M1783" s="10">
        <v>-0.41933336445902997</v>
      </c>
      <c r="P1783" s="13">
        <f t="shared" si="87"/>
        <v>6.6121868143185344E-3</v>
      </c>
      <c r="Q1783" s="23">
        <f t="shared" si="88"/>
        <v>6.6340955832238091E-3</v>
      </c>
    </row>
    <row r="1784" spans="3:17" x14ac:dyDescent="0.55000000000000004">
      <c r="C1784">
        <f t="shared" si="86"/>
        <v>1778</v>
      </c>
      <c r="D1784" s="10">
        <v>-0.72127274139313768</v>
      </c>
      <c r="E1784" s="10">
        <v>-1.8735608369079213</v>
      </c>
      <c r="F1784" s="10">
        <v>-0.83569435203167031</v>
      </c>
      <c r="G1784" s="10">
        <v>0.89430612259507369</v>
      </c>
      <c r="H1784" s="10">
        <v>0.75539481367447292</v>
      </c>
      <c r="I1784" s="10">
        <v>1.1389445339764865</v>
      </c>
      <c r="J1784" s="10">
        <v>0.15741446166702278</v>
      </c>
      <c r="K1784" s="10">
        <v>0.74360265019116367</v>
      </c>
      <c r="L1784" s="10">
        <v>-0.67603023338120349</v>
      </c>
      <c r="M1784" s="10">
        <v>-1.2957543040027328</v>
      </c>
      <c r="P1784" s="13">
        <f t="shared" si="87"/>
        <v>-4.5797385043703422E-3</v>
      </c>
      <c r="Q1784" s="23">
        <f t="shared" si="88"/>
        <v>-4.5692674929161958E-3</v>
      </c>
    </row>
    <row r="1785" spans="3:17" x14ac:dyDescent="0.55000000000000004">
      <c r="C1785">
        <f t="shared" si="86"/>
        <v>1779</v>
      </c>
      <c r="D1785" s="10">
        <v>-0.26785116054790503</v>
      </c>
      <c r="E1785" s="10">
        <v>-0.73791637493689466</v>
      </c>
      <c r="F1785" s="10">
        <v>-0.46297745806493629</v>
      </c>
      <c r="G1785" s="10">
        <v>0.86794555441587484</v>
      </c>
      <c r="H1785" s="10">
        <v>0.28491345676132623</v>
      </c>
      <c r="I1785" s="10">
        <v>-0.54989453411060496</v>
      </c>
      <c r="J1785" s="10">
        <v>0.28347689596339365</v>
      </c>
      <c r="K1785" s="10">
        <v>-0.54969873917833967</v>
      </c>
      <c r="L1785" s="10">
        <v>-0.72461034170099903</v>
      </c>
      <c r="M1785" s="10">
        <v>-0.25910344741224423</v>
      </c>
      <c r="P1785" s="13">
        <f t="shared" si="87"/>
        <v>-6.5299242800963254E-4</v>
      </c>
      <c r="Q1785" s="23">
        <f t="shared" si="88"/>
        <v>-6.5277927485241083E-4</v>
      </c>
    </row>
    <row r="1786" spans="3:17" x14ac:dyDescent="0.55000000000000004">
      <c r="C1786">
        <f t="shared" si="86"/>
        <v>1780</v>
      </c>
      <c r="D1786" s="10">
        <v>0.69601864619593756</v>
      </c>
      <c r="E1786" s="10">
        <v>1.7044562153199085</v>
      </c>
      <c r="F1786" s="10">
        <v>1.5384219526087415</v>
      </c>
      <c r="G1786" s="10">
        <v>-0.92655927706791386</v>
      </c>
      <c r="H1786" s="10">
        <v>-0.28271160321147254</v>
      </c>
      <c r="I1786" s="10">
        <v>-1.7863592429105326</v>
      </c>
      <c r="J1786" s="10">
        <v>0.72740959047118847</v>
      </c>
      <c r="K1786" s="10">
        <v>-1.1933451024415322</v>
      </c>
      <c r="L1786" s="10">
        <v>0.39273380038574041</v>
      </c>
      <c r="M1786" s="10">
        <v>0.87200737463575717</v>
      </c>
      <c r="P1786" s="13">
        <f t="shared" si="87"/>
        <v>7.6943649578000177E-3</v>
      </c>
      <c r="Q1786" s="23">
        <f t="shared" si="88"/>
        <v>7.724042652024421E-3</v>
      </c>
    </row>
    <row r="1787" spans="3:17" x14ac:dyDescent="0.55000000000000004">
      <c r="C1787">
        <f t="shared" si="86"/>
        <v>1781</v>
      </c>
      <c r="D1787" s="10">
        <v>-0.6717885388459518</v>
      </c>
      <c r="E1787" s="10">
        <v>0.45736075243702584</v>
      </c>
      <c r="F1787" s="10">
        <v>-1.1305194391398974</v>
      </c>
      <c r="G1787" s="10">
        <v>0.76984484224149563</v>
      </c>
      <c r="H1787" s="10">
        <v>-0.24610836840057335</v>
      </c>
      <c r="I1787" s="10">
        <v>0.59851575148706226</v>
      </c>
      <c r="J1787" s="10">
        <v>0.86270357051037294</v>
      </c>
      <c r="K1787" s="10">
        <v>1.3255673399997754</v>
      </c>
      <c r="L1787" s="10">
        <v>-0.28051433589112473</v>
      </c>
      <c r="M1787" s="10">
        <v>9.1728893143510376E-2</v>
      </c>
      <c r="P1787" s="13">
        <f t="shared" si="87"/>
        <v>-4.1511927394515665E-3</v>
      </c>
      <c r="Q1787" s="23">
        <f t="shared" si="88"/>
        <v>-4.1425884490117193E-3</v>
      </c>
    </row>
    <row r="1788" spans="3:17" x14ac:dyDescent="0.55000000000000004">
      <c r="C1788">
        <f t="shared" si="86"/>
        <v>1782</v>
      </c>
      <c r="D1788" s="10">
        <v>0.41946706569057285</v>
      </c>
      <c r="E1788" s="10">
        <v>0.7265461127168501</v>
      </c>
      <c r="F1788" s="10">
        <v>-1.9678022521113219</v>
      </c>
      <c r="G1788" s="10">
        <v>-1.8131556182826667</v>
      </c>
      <c r="H1788" s="10">
        <v>0.30892215130317136</v>
      </c>
      <c r="I1788" s="10">
        <v>0.3741117220027772</v>
      </c>
      <c r="J1788" s="10">
        <v>1.5884567459279408</v>
      </c>
      <c r="K1788" s="10">
        <v>2.1292095027715909</v>
      </c>
      <c r="L1788" s="10">
        <v>1.3814839658952092</v>
      </c>
      <c r="M1788" s="10">
        <v>0.24167813874493896</v>
      </c>
      <c r="P1788" s="13">
        <f t="shared" si="87"/>
        <v>5.2993580160561864E-3</v>
      </c>
      <c r="Q1788" s="23">
        <f t="shared" si="88"/>
        <v>5.3134244504611239E-3</v>
      </c>
    </row>
    <row r="1789" spans="3:17" x14ac:dyDescent="0.55000000000000004">
      <c r="C1789">
        <f t="shared" si="86"/>
        <v>1783</v>
      </c>
      <c r="D1789" s="10">
        <v>-0.16540524173780155</v>
      </c>
      <c r="E1789" s="10">
        <v>0.50401650196479086</v>
      </c>
      <c r="F1789" s="10">
        <v>0.78261087423937747</v>
      </c>
      <c r="G1789" s="10">
        <v>0.41957838539882047</v>
      </c>
      <c r="H1789" s="10">
        <v>-2.0191748094586424</v>
      </c>
      <c r="I1789" s="10">
        <v>0.60609288761612312</v>
      </c>
      <c r="J1789" s="10">
        <v>-0.92008988373595857</v>
      </c>
      <c r="K1789" s="10">
        <v>1.2320162674594799</v>
      </c>
      <c r="L1789" s="10">
        <v>0.33003309170775547</v>
      </c>
      <c r="M1789" s="10">
        <v>-1.0543446453473331</v>
      </c>
      <c r="P1789" s="13">
        <f t="shared" si="87"/>
        <v>2.3421525402624434E-4</v>
      </c>
      <c r="Q1789" s="23">
        <f t="shared" si="88"/>
        <v>2.3424268456029296E-4</v>
      </c>
    </row>
    <row r="1790" spans="3:17" x14ac:dyDescent="0.55000000000000004">
      <c r="C1790">
        <f t="shared" si="86"/>
        <v>1784</v>
      </c>
      <c r="D1790" s="10">
        <v>-0.19090412814479873</v>
      </c>
      <c r="E1790" s="10">
        <v>0.67296334549605563</v>
      </c>
      <c r="F1790" s="10">
        <v>0.12809966467077008</v>
      </c>
      <c r="G1790" s="10">
        <v>0.72886320037436858</v>
      </c>
      <c r="H1790" s="10">
        <v>-0.69318295257734142</v>
      </c>
      <c r="I1790" s="10">
        <v>0.18469821538063369</v>
      </c>
      <c r="J1790" s="10">
        <v>1.1823531162923631E-2</v>
      </c>
      <c r="K1790" s="10">
        <v>-2.2737305037240856</v>
      </c>
      <c r="L1790" s="10">
        <v>-0.48469329546714074</v>
      </c>
      <c r="M1790" s="10">
        <v>1.2324232907607908</v>
      </c>
      <c r="P1790" s="13">
        <f t="shared" si="87"/>
        <v>1.3388420059511725E-5</v>
      </c>
      <c r="Q1790" s="23">
        <f t="shared" si="88"/>
        <v>1.3388509684908456E-5</v>
      </c>
    </row>
    <row r="1791" spans="3:17" x14ac:dyDescent="0.55000000000000004">
      <c r="C1791">
        <f t="shared" si="86"/>
        <v>1785</v>
      </c>
      <c r="D1791" s="10">
        <v>-0.34019893916557686</v>
      </c>
      <c r="E1791" s="10">
        <v>-0.62527723014145753</v>
      </c>
      <c r="F1791" s="10">
        <v>-0.86962284074228868</v>
      </c>
      <c r="G1791" s="10">
        <v>0.53362460623531605</v>
      </c>
      <c r="H1791" s="10">
        <v>-1.5107324778387661</v>
      </c>
      <c r="I1791" s="10">
        <v>-0.27365482552298093</v>
      </c>
      <c r="J1791" s="10">
        <v>-9.0166292920077648E-2</v>
      </c>
      <c r="K1791" s="10">
        <v>0.60900225319769374</v>
      </c>
      <c r="L1791" s="10">
        <v>1.8893763100447991</v>
      </c>
      <c r="M1791" s="10">
        <v>0.18211793896619385</v>
      </c>
      <c r="P1791" s="13">
        <f t="shared" si="87"/>
        <v>-1.2795425699123964E-3</v>
      </c>
      <c r="Q1791" s="23">
        <f t="shared" si="88"/>
        <v>-1.2787243043573815E-3</v>
      </c>
    </row>
    <row r="1792" spans="3:17" x14ac:dyDescent="0.55000000000000004">
      <c r="C1792">
        <f t="shared" si="86"/>
        <v>1786</v>
      </c>
      <c r="D1792" s="10">
        <v>-0.1839048292478111</v>
      </c>
      <c r="E1792" s="10">
        <v>0.42503591958354126</v>
      </c>
      <c r="F1792" s="10">
        <v>1.5395052038135335</v>
      </c>
      <c r="G1792" s="10">
        <v>0.79426736266556452</v>
      </c>
      <c r="H1792" s="10">
        <v>0.36206828163814009</v>
      </c>
      <c r="I1792" s="10">
        <v>-0.81120020067785292</v>
      </c>
      <c r="J1792" s="10">
        <v>-8.6417211958069992E-2</v>
      </c>
      <c r="K1792" s="10">
        <v>1.8743124997289706</v>
      </c>
      <c r="L1792" s="10">
        <v>1.2544714535621535</v>
      </c>
      <c r="M1792" s="10">
        <v>1.1111199157513449</v>
      </c>
      <c r="P1792" s="13">
        <f t="shared" si="87"/>
        <v>7.4004126594228717E-5</v>
      </c>
      <c r="Q1792" s="23">
        <f t="shared" si="88"/>
        <v>7.4006864967168795E-5</v>
      </c>
    </row>
    <row r="1793" spans="3:17" x14ac:dyDescent="0.55000000000000004">
      <c r="C1793">
        <f t="shared" si="86"/>
        <v>1787</v>
      </c>
      <c r="D1793" s="10">
        <v>0.77322694609483644</v>
      </c>
      <c r="E1793" s="10">
        <v>-1.0735675567827503</v>
      </c>
      <c r="F1793" s="10">
        <v>-9.4036603185578882E-2</v>
      </c>
      <c r="G1793" s="10">
        <v>-0.93287361234993726</v>
      </c>
      <c r="H1793" s="10">
        <v>1.5571458346453821</v>
      </c>
      <c r="I1793" s="10">
        <v>2.8117194946690804</v>
      </c>
      <c r="J1793" s="10">
        <v>0.32810082161022458</v>
      </c>
      <c r="K1793" s="10">
        <v>0.43859892042785648</v>
      </c>
      <c r="L1793" s="10">
        <v>-0.4956807426383672</v>
      </c>
      <c r="M1793" s="10">
        <v>4.5369772024871767E-2</v>
      </c>
      <c r="P1793" s="13">
        <f t="shared" si="87"/>
        <v>8.363008448754556E-3</v>
      </c>
      <c r="Q1793" s="23">
        <f t="shared" si="88"/>
        <v>8.3980760927460096E-3</v>
      </c>
    </row>
    <row r="1794" spans="3:17" x14ac:dyDescent="0.55000000000000004">
      <c r="C1794">
        <f t="shared" si="86"/>
        <v>1788</v>
      </c>
      <c r="D1794" s="10">
        <v>-0.12940726352882514</v>
      </c>
      <c r="E1794" s="10">
        <v>9.2508837433568344E-2</v>
      </c>
      <c r="F1794" s="10">
        <v>-0.66487360958661434</v>
      </c>
      <c r="G1794" s="10">
        <v>-0.82485573097137954</v>
      </c>
      <c r="H1794" s="10">
        <v>0.49621380074820337</v>
      </c>
      <c r="I1794" s="10">
        <v>0.33676673631853105</v>
      </c>
      <c r="J1794" s="10">
        <v>1.0461320379084329</v>
      </c>
      <c r="K1794" s="10">
        <v>1.1323264505667381</v>
      </c>
      <c r="L1794" s="10">
        <v>-0.56846691521719472</v>
      </c>
      <c r="M1794" s="10">
        <v>0.97238368881165682</v>
      </c>
      <c r="P1794" s="13">
        <f t="shared" si="87"/>
        <v>5.4596689016476649E-4</v>
      </c>
      <c r="Q1794" s="23">
        <f t="shared" si="88"/>
        <v>5.4611595721465456E-4</v>
      </c>
    </row>
    <row r="1795" spans="3:17" x14ac:dyDescent="0.55000000000000004">
      <c r="C1795">
        <f t="shared" si="86"/>
        <v>1789</v>
      </c>
      <c r="D1795" s="10">
        <v>3.7088106190393433E-2</v>
      </c>
      <c r="E1795" s="10">
        <v>-0.67431348961076354</v>
      </c>
      <c r="F1795" s="10">
        <v>-1.1460187456224566</v>
      </c>
      <c r="G1795" s="10">
        <v>0.40287375460135011</v>
      </c>
      <c r="H1795" s="10">
        <v>0.70371354020481813</v>
      </c>
      <c r="I1795" s="10">
        <v>-0.56021955662327927</v>
      </c>
      <c r="J1795" s="10">
        <v>-0.22619560314515802</v>
      </c>
      <c r="K1795" s="10">
        <v>-0.89613873405674083</v>
      </c>
      <c r="L1795" s="10">
        <v>-0.5689260441519316</v>
      </c>
      <c r="M1795" s="10">
        <v>-1.1303215276779301</v>
      </c>
      <c r="P1795" s="13">
        <f t="shared" si="87"/>
        <v>1.9878590880580229E-3</v>
      </c>
      <c r="Q1795" s="23">
        <f t="shared" si="88"/>
        <v>1.989836189784544E-3</v>
      </c>
    </row>
    <row r="1796" spans="3:17" x14ac:dyDescent="0.55000000000000004">
      <c r="C1796">
        <f t="shared" si="86"/>
        <v>1790</v>
      </c>
      <c r="D1796" s="10">
        <v>0.37029136832186615</v>
      </c>
      <c r="E1796" s="10">
        <v>-1.0426949066734272</v>
      </c>
      <c r="F1796" s="10">
        <v>0.27582198958479004</v>
      </c>
      <c r="G1796" s="10">
        <v>0.33286663383435855</v>
      </c>
      <c r="H1796" s="10">
        <v>-1.223667093254341</v>
      </c>
      <c r="I1796" s="10">
        <v>-0.16500009590751119</v>
      </c>
      <c r="J1796" s="10">
        <v>-1.0819499047436496</v>
      </c>
      <c r="K1796" s="10">
        <v>1.1307787286438722</v>
      </c>
      <c r="L1796" s="10">
        <v>-0.2625692889124579</v>
      </c>
      <c r="M1796" s="10">
        <v>-0.16607195067215691</v>
      </c>
      <c r="P1796" s="13">
        <f t="shared" si="87"/>
        <v>4.8734839843550303E-3</v>
      </c>
      <c r="Q1796" s="23">
        <f t="shared" si="88"/>
        <v>4.8853787225164869E-3</v>
      </c>
    </row>
    <row r="1797" spans="3:17" x14ac:dyDescent="0.55000000000000004">
      <c r="C1797">
        <f t="shared" si="86"/>
        <v>1791</v>
      </c>
      <c r="D1797" s="10">
        <v>-0.65703518054871235</v>
      </c>
      <c r="E1797" s="10">
        <v>-0.33013562251895606</v>
      </c>
      <c r="F1797" s="10">
        <v>-0.69569247804163925</v>
      </c>
      <c r="G1797" s="10">
        <v>0.97157566506449511</v>
      </c>
      <c r="H1797" s="10">
        <v>0.99372900328248004</v>
      </c>
      <c r="I1797" s="10">
        <v>1.02133638909397</v>
      </c>
      <c r="J1797" s="10">
        <v>0.33352809263210775</v>
      </c>
      <c r="K1797" s="10">
        <v>1.1040043736085023</v>
      </c>
      <c r="L1797" s="10">
        <v>0.39087501824366339</v>
      </c>
      <c r="M1797" s="10">
        <v>0.13135646134054596</v>
      </c>
      <c r="P1797" s="13">
        <f t="shared" si="87"/>
        <v>-4.0234249086861336E-3</v>
      </c>
      <c r="Q1797" s="23">
        <f t="shared" si="88"/>
        <v>-4.015341778943804E-3</v>
      </c>
    </row>
    <row r="1798" spans="3:17" x14ac:dyDescent="0.55000000000000004">
      <c r="C1798">
        <f t="shared" si="86"/>
        <v>1792</v>
      </c>
      <c r="D1798" s="10">
        <v>0.26091017303004382</v>
      </c>
      <c r="E1798" s="10">
        <v>0.27781725605243579</v>
      </c>
      <c r="F1798" s="10">
        <v>0.98889963582825002</v>
      </c>
      <c r="G1798" s="10">
        <v>-1.1815910669921366</v>
      </c>
      <c r="H1798" s="10">
        <v>0.46102445209591786</v>
      </c>
      <c r="I1798" s="10">
        <v>2.1694049150658139</v>
      </c>
      <c r="J1798" s="10">
        <v>-0.24134716460297947</v>
      </c>
      <c r="K1798" s="10">
        <v>-0.17751996655702978</v>
      </c>
      <c r="L1798" s="10">
        <v>-0.61770429150603279</v>
      </c>
      <c r="M1798" s="10">
        <v>-0.99279493804462249</v>
      </c>
      <c r="P1798" s="13">
        <f t="shared" si="87"/>
        <v>3.9262150461647806E-3</v>
      </c>
      <c r="Q1798" s="23">
        <f t="shared" si="88"/>
        <v>3.9339327255765166E-3</v>
      </c>
    </row>
    <row r="1799" spans="3:17" x14ac:dyDescent="0.55000000000000004">
      <c r="C1799">
        <f t="shared" si="86"/>
        <v>1793</v>
      </c>
      <c r="D1799" s="10">
        <v>6.7410325147918435E-2</v>
      </c>
      <c r="E1799" s="10">
        <v>0.55209590402316422</v>
      </c>
      <c r="F1799" s="10">
        <v>-0.73166990202612248</v>
      </c>
      <c r="G1799" s="10">
        <v>-1.4463174779106309</v>
      </c>
      <c r="H1799" s="10">
        <v>-0.75829646596226152</v>
      </c>
      <c r="I1799" s="10">
        <v>0.31729203271778228</v>
      </c>
      <c r="J1799" s="10">
        <v>-0.85467938078763062</v>
      </c>
      <c r="K1799" s="10">
        <v>9.3626462889007431E-2</v>
      </c>
      <c r="L1799" s="10">
        <v>0.1675403307136808</v>
      </c>
      <c r="M1799" s="10">
        <v>0.69900198632576449</v>
      </c>
      <c r="P1799" s="13">
        <f t="shared" si="87"/>
        <v>2.2504572072213304E-3</v>
      </c>
      <c r="Q1799" s="23">
        <f t="shared" si="88"/>
        <v>2.2529913867064266E-3</v>
      </c>
    </row>
    <row r="1800" spans="3:17" x14ac:dyDescent="0.55000000000000004">
      <c r="C1800">
        <f t="shared" si="86"/>
        <v>1794</v>
      </c>
      <c r="D1800" s="10">
        <v>1.1032403630507224</v>
      </c>
      <c r="E1800" s="10">
        <v>-0.47206690926417999</v>
      </c>
      <c r="F1800" s="10">
        <v>2.6421094686281452</v>
      </c>
      <c r="G1800" s="10">
        <v>0.55156630999785694</v>
      </c>
      <c r="H1800" s="10">
        <v>0.50719585310801307</v>
      </c>
      <c r="I1800" s="10">
        <v>-2.0273537543534998</v>
      </c>
      <c r="J1800" s="10">
        <v>-1.7734727287242311</v>
      </c>
      <c r="K1800" s="10">
        <v>0.37401331123443687</v>
      </c>
      <c r="L1800" s="10">
        <v>0.71684356143219841</v>
      </c>
      <c r="M1800" s="10">
        <v>-7.7782071420255394E-2</v>
      </c>
      <c r="P1800" s="13">
        <f t="shared" si="87"/>
        <v>1.122100847548959E-2</v>
      </c>
      <c r="Q1800" s="23">
        <f t="shared" si="88"/>
        <v>1.1284200127935851E-2</v>
      </c>
    </row>
    <row r="1801" spans="3:17" x14ac:dyDescent="0.55000000000000004">
      <c r="C1801">
        <f t="shared" si="86"/>
        <v>1795</v>
      </c>
      <c r="D1801" s="10">
        <v>-0.54400909836449618</v>
      </c>
      <c r="E1801" s="10">
        <v>-0.58034875411354758</v>
      </c>
      <c r="F1801" s="10">
        <v>0.24231729668559848</v>
      </c>
      <c r="G1801" s="10">
        <v>-1.4704679115420651</v>
      </c>
      <c r="H1801" s="10">
        <v>-0.3299215343615795</v>
      </c>
      <c r="I1801" s="10">
        <v>-1.2063174893122672</v>
      </c>
      <c r="J1801" s="10">
        <v>-0.82248806734725388</v>
      </c>
      <c r="K1801" s="10">
        <v>0.77688778489914789</v>
      </c>
      <c r="L1801" s="10">
        <v>-0.36924075614933249</v>
      </c>
      <c r="M1801" s="10">
        <v>-1.7030008047436875</v>
      </c>
      <c r="P1801" s="13">
        <f t="shared" si="87"/>
        <v>-3.0445903240685444E-3</v>
      </c>
      <c r="Q1801" s="23">
        <f t="shared" si="88"/>
        <v>-3.0399602590235331E-3</v>
      </c>
    </row>
    <row r="1802" spans="3:17" x14ac:dyDescent="0.55000000000000004">
      <c r="C1802">
        <f t="shared" si="86"/>
        <v>1796</v>
      </c>
      <c r="D1802" s="10">
        <v>1.1553895341799005</v>
      </c>
      <c r="E1802" s="10">
        <v>0.15055040849205231</v>
      </c>
      <c r="F1802" s="10">
        <v>0.52327491710187812</v>
      </c>
      <c r="G1802" s="10">
        <v>2.5396283039633634</v>
      </c>
      <c r="H1802" s="10">
        <v>-1.49010908536148</v>
      </c>
      <c r="I1802" s="10">
        <v>-0.75455868712532015</v>
      </c>
      <c r="J1802" s="10">
        <v>5.7327462146872551E-2</v>
      </c>
      <c r="K1802" s="10">
        <v>0.24457545182429741</v>
      </c>
      <c r="L1802" s="10">
        <v>1.0231093308300869</v>
      </c>
      <c r="M1802" s="10">
        <v>0.44517703217695326</v>
      </c>
      <c r="P1802" s="13">
        <f t="shared" si="87"/>
        <v>1.1672633545331294E-2</v>
      </c>
      <c r="Q1802" s="23">
        <f t="shared" si="88"/>
        <v>1.1741024574370096E-2</v>
      </c>
    </row>
    <row r="1803" spans="3:17" x14ac:dyDescent="0.55000000000000004">
      <c r="C1803">
        <f t="shared" si="86"/>
        <v>1797</v>
      </c>
      <c r="D1803" s="10">
        <v>-1.297309412865072</v>
      </c>
      <c r="E1803" s="10">
        <v>-0.4940216425166265</v>
      </c>
      <c r="F1803" s="10">
        <v>0.44780129935342777</v>
      </c>
      <c r="G1803" s="10">
        <v>1.2228180902307679</v>
      </c>
      <c r="H1803" s="10">
        <v>-1.5972792526052806</v>
      </c>
      <c r="I1803" s="10">
        <v>-0.72227407212639727</v>
      </c>
      <c r="J1803" s="10">
        <v>0.57762049139915173</v>
      </c>
      <c r="K1803" s="10">
        <v>0.54130279071065368</v>
      </c>
      <c r="L1803" s="10">
        <v>1.110957730830386</v>
      </c>
      <c r="M1803" s="10">
        <v>1.9956108965983925</v>
      </c>
      <c r="P1803" s="13">
        <f t="shared" si="87"/>
        <v>-9.5683624144316005E-3</v>
      </c>
      <c r="Q1803" s="23">
        <f t="shared" si="88"/>
        <v>-9.5227312891389415E-3</v>
      </c>
    </row>
    <row r="1804" spans="3:17" x14ac:dyDescent="0.55000000000000004">
      <c r="C1804">
        <f t="shared" si="86"/>
        <v>1798</v>
      </c>
      <c r="D1804" s="10">
        <v>0.47152746452447009</v>
      </c>
      <c r="E1804" s="10">
        <v>0.12945424177570183</v>
      </c>
      <c r="F1804" s="10">
        <v>0.55862698985294201</v>
      </c>
      <c r="G1804" s="10">
        <v>0.25105073238991232</v>
      </c>
      <c r="H1804" s="10">
        <v>0.80081955647156089</v>
      </c>
      <c r="I1804" s="10">
        <v>1.4178686816868586</v>
      </c>
      <c r="J1804" s="10">
        <v>-0.45115347160225366</v>
      </c>
      <c r="K1804" s="10">
        <v>0.15521824346046825</v>
      </c>
      <c r="L1804" s="10">
        <v>-1.9230877036743241</v>
      </c>
      <c r="M1804" s="10">
        <v>1.6822124829997533E-2</v>
      </c>
      <c r="P1804" s="13">
        <f t="shared" si="87"/>
        <v>5.7502142952692336E-3</v>
      </c>
      <c r="Q1804" s="23">
        <f t="shared" si="88"/>
        <v>5.7667785115347314E-3</v>
      </c>
    </row>
    <row r="1805" spans="3:17" x14ac:dyDescent="0.55000000000000004">
      <c r="C1805">
        <f t="shared" si="86"/>
        <v>1799</v>
      </c>
      <c r="D1805" s="10">
        <v>-0.95072738272953772</v>
      </c>
      <c r="E1805" s="10">
        <v>-0.57719798012100287</v>
      </c>
      <c r="F1805" s="10">
        <v>-0.74850467098567031</v>
      </c>
      <c r="G1805" s="10">
        <v>-2.3739289448681369</v>
      </c>
      <c r="H1805" s="10">
        <v>-1.5278309005424631</v>
      </c>
      <c r="I1805" s="10">
        <v>-0.27031430135736473</v>
      </c>
      <c r="J1805" s="10">
        <v>-1.2684673025098645</v>
      </c>
      <c r="K1805" s="10">
        <v>-0.91189275289647265</v>
      </c>
      <c r="L1805" s="10">
        <v>-0.11218051523480567</v>
      </c>
      <c r="M1805" s="10">
        <v>0.36410207127660915</v>
      </c>
      <c r="P1805" s="13">
        <f t="shared" si="87"/>
        <v>-6.5668739885060366E-3</v>
      </c>
      <c r="Q1805" s="23">
        <f t="shared" si="88"/>
        <v>-6.5453591922618459E-3</v>
      </c>
    </row>
    <row r="1806" spans="3:17" x14ac:dyDescent="0.55000000000000004">
      <c r="C1806">
        <f t="shared" si="86"/>
        <v>1800</v>
      </c>
      <c r="D1806" s="10">
        <v>1.0768102163223376</v>
      </c>
      <c r="E1806" s="10">
        <v>-1.1033136253873608</v>
      </c>
      <c r="F1806" s="10">
        <v>0.81856010135285284</v>
      </c>
      <c r="G1806" s="10">
        <v>0.75328912515998359</v>
      </c>
      <c r="H1806" s="10">
        <v>-0.32822553741082694</v>
      </c>
      <c r="I1806" s="10">
        <v>0.90774156165164221</v>
      </c>
      <c r="J1806" s="10">
        <v>0.22569314512554536</v>
      </c>
      <c r="K1806" s="10">
        <v>6.8765517080256716E-2</v>
      </c>
      <c r="L1806" s="10">
        <v>1.8209658228455234</v>
      </c>
      <c r="M1806" s="10">
        <v>0.72078524937675359</v>
      </c>
      <c r="P1806" s="13">
        <f t="shared" si="87"/>
        <v>1.0992116690564277E-2</v>
      </c>
      <c r="Q1806" s="23">
        <f t="shared" si="88"/>
        <v>1.1052751971603048E-2</v>
      </c>
    </row>
  </sheetData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5"/>
  <sheetViews>
    <sheetView workbookViewId="0">
      <selection activeCell="G33" sqref="G33"/>
    </sheetView>
  </sheetViews>
  <sheetFormatPr defaultRowHeight="18" x14ac:dyDescent="0.55000000000000004"/>
  <cols>
    <col min="1" max="2" width="13.4140625" customWidth="1"/>
    <col min="3" max="3" width="13.58203125" customWidth="1"/>
    <col min="4" max="4" width="14.58203125" customWidth="1"/>
    <col min="5" max="5" width="14.9140625" customWidth="1"/>
    <col min="6" max="7" width="19.75" customWidth="1"/>
    <col min="8" max="8" width="18.83203125" customWidth="1"/>
    <col min="9" max="9" width="19.9140625" customWidth="1"/>
  </cols>
  <sheetData>
    <row r="1" spans="1:9" x14ac:dyDescent="0.55000000000000004">
      <c r="A1" t="s">
        <v>123</v>
      </c>
      <c r="B1" t="s">
        <v>113</v>
      </c>
      <c r="C1" t="s">
        <v>9</v>
      </c>
      <c r="D1" t="s">
        <v>108</v>
      </c>
      <c r="E1" t="s">
        <v>109</v>
      </c>
      <c r="F1" t="s">
        <v>110</v>
      </c>
      <c r="G1" t="s">
        <v>124</v>
      </c>
      <c r="H1" t="s">
        <v>111</v>
      </c>
      <c r="I1" t="s">
        <v>116</v>
      </c>
    </row>
    <row r="2" spans="1:9" x14ac:dyDescent="0.55000000000000004">
      <c r="A2">
        <v>1</v>
      </c>
      <c r="B2" t="s">
        <v>105</v>
      </c>
      <c r="C2">
        <v>20</v>
      </c>
      <c r="D2" t="s">
        <v>112</v>
      </c>
      <c r="E2">
        <v>10</v>
      </c>
      <c r="F2">
        <v>100</v>
      </c>
      <c r="G2">
        <v>500000</v>
      </c>
      <c r="H2">
        <v>0</v>
      </c>
      <c r="I2">
        <v>500000</v>
      </c>
    </row>
    <row r="3" spans="1:9" x14ac:dyDescent="0.55000000000000004">
      <c r="A3">
        <v>2</v>
      </c>
      <c r="B3" t="s">
        <v>104</v>
      </c>
      <c r="C3">
        <v>50</v>
      </c>
      <c r="D3" t="s">
        <v>112</v>
      </c>
      <c r="E3">
        <v>20</v>
      </c>
      <c r="F3">
        <v>100</v>
      </c>
      <c r="G3">
        <v>500000</v>
      </c>
      <c r="H3">
        <v>0</v>
      </c>
      <c r="I3">
        <v>500000</v>
      </c>
    </row>
    <row r="4" spans="1:9" x14ac:dyDescent="0.55000000000000004">
      <c r="A4">
        <v>3</v>
      </c>
      <c r="B4" t="s">
        <v>114</v>
      </c>
      <c r="C4">
        <v>20</v>
      </c>
      <c r="D4" t="s">
        <v>112</v>
      </c>
      <c r="E4">
        <v>9999</v>
      </c>
      <c r="F4">
        <v>100</v>
      </c>
      <c r="G4">
        <v>500000</v>
      </c>
      <c r="H4">
        <v>0</v>
      </c>
      <c r="I4">
        <v>1000</v>
      </c>
    </row>
    <row r="5" spans="1:9" x14ac:dyDescent="0.55000000000000004">
      <c r="A5">
        <v>4</v>
      </c>
      <c r="B5" t="s">
        <v>115</v>
      </c>
      <c r="C5">
        <v>50</v>
      </c>
      <c r="D5" t="s">
        <v>112</v>
      </c>
      <c r="E5">
        <v>9999</v>
      </c>
      <c r="F5">
        <v>100</v>
      </c>
      <c r="G5">
        <v>500000</v>
      </c>
      <c r="H5">
        <v>0</v>
      </c>
      <c r="I5">
        <v>1000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saving_model</vt:lpstr>
      <vt:lpstr>mortality</vt:lpstr>
      <vt:lpstr>lapse</vt:lpstr>
      <vt:lpstr>product_specs</vt:lpstr>
      <vt:lpstr>discount_curve</vt:lpstr>
      <vt:lpstr>return</vt:lpstr>
      <vt:lpstr>model_points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Fogden</dc:creator>
  <cp:lastModifiedBy>fumito</cp:lastModifiedBy>
  <dcterms:created xsi:type="dcterms:W3CDTF">2015-06-05T18:17:20Z</dcterms:created>
  <dcterms:modified xsi:type="dcterms:W3CDTF">2021-09-27T12:56:22Z</dcterms:modified>
</cp:coreProperties>
</file>